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EMF and WIRELESS Latest\ORSAA\Submissions\HHS 2026\DATA\"/>
    </mc:Choice>
  </mc:AlternateContent>
  <xr:revisionPtr revIDLastSave="0" documentId="13_ncr:1_{10ACCFAD-B473-4024-851B-C398D1660922}" xr6:coauthVersionLast="47" xr6:coauthVersionMax="47" xr10:uidLastSave="{00000000-0000-0000-0000-000000000000}"/>
  <bookViews>
    <workbookView xWindow="829" yWindow="326" windowWidth="25308" windowHeight="13884" tabRatio="679" xr2:uid="{00000000-000D-0000-FFFF-FFFF00000000}"/>
  </bookViews>
  <sheets>
    <sheet name="Compilation" sheetId="27" r:id="rId1"/>
    <sheet name="Audio" sheetId="1" r:id="rId2"/>
    <sheet name="Biochemical" sheetId="15" r:id="rId3"/>
    <sheet name="BBB" sheetId="32" r:id="rId4"/>
    <sheet name="Cardio" sheetId="2" r:id="rId5"/>
    <sheet name="Adaptive Response" sheetId="34" r:id="rId6"/>
    <sheet name="Cell Damage" sheetId="21" r:id="rId7"/>
    <sheet name="Cell morphological" sheetId="38" r:id="rId8"/>
    <sheet name="Cognitive" sheetId="3" r:id="rId9"/>
    <sheet name="Depression" sheetId="4" r:id="rId10"/>
    <sheet name="Dizziness" sheetId="5" r:id="rId11"/>
    <sheet name="EEG" sheetId="6" r:id="rId12"/>
    <sheet name="Endocrine" sheetId="33" r:id="rId13"/>
    <sheet name="Fatigue" sheetId="7" r:id="rId14"/>
    <sheet name="Fertility" sheetId="39" r:id="rId15"/>
    <sheet name="Geneoxicity" sheetId="17" r:id="rId16"/>
    <sheet name="Gene Exprn changes" sheetId="19" r:id="rId17"/>
    <sheet name="Headache" sheetId="8" r:id="rId18"/>
    <sheet name="Hepatic" sheetId="22" r:id="rId19"/>
    <sheet name="Immune Sys" sheetId="9" r:id="rId20"/>
    <sheet name="Inflammation" sheetId="10" r:id="rId21"/>
    <sheet name="Memory" sheetId="11" r:id="rId22"/>
    <sheet name="Metabolic" sheetId="24" r:id="rId23"/>
    <sheet name="Neurotransmitter" sheetId="25" r:id="rId24"/>
    <sheet name="Mitochondrial" sheetId="36" r:id="rId25"/>
    <sheet name="Neurobehavioural" sheetId="12" r:id="rId26"/>
    <sheet name="Ocular" sheetId="31" r:id="rId27"/>
    <sheet name="Oxidative Stress" sheetId="29" r:id="rId28"/>
    <sheet name="Sleep" sheetId="28" r:id="rId29"/>
    <sheet name="Synergistic" sheetId="26" r:id="rId30"/>
    <sheet name="Tinitus" sheetId="30" r:id="rId31"/>
  </sheets>
  <definedNames>
    <definedName name="_xlnm._FilterDatabase" localSheetId="1" hidden="1">Audio!$A$1:$AN$68</definedName>
    <definedName name="_xlnm._FilterDatabase" localSheetId="2" hidden="1">Biochemical!$A$1:$AP$1</definedName>
    <definedName name="_xlnm._FilterDatabase" localSheetId="4" hidden="1">Cardio!$A$1:$AN$153</definedName>
    <definedName name="_xlnm._FilterDatabase" localSheetId="8" hidden="1">Cognitive!$A$1:$AN$198</definedName>
    <definedName name="_xlnm._FilterDatabase" localSheetId="9" hidden="1">Depression!$A$1:$AN$37</definedName>
    <definedName name="_xlnm._FilterDatabase" localSheetId="10" hidden="1">Dizziness!$A$1:$AN$52</definedName>
    <definedName name="_xlnm._FilterDatabase" localSheetId="11" hidden="1">EEG!$A$1:$AR$1</definedName>
    <definedName name="_xlnm._FilterDatabase" localSheetId="13" hidden="1">Fatigue!$A$1:$AN$56</definedName>
    <definedName name="_xlnm._FilterDatabase" localSheetId="17" hidden="1">Headache!$A$1:$AN$93</definedName>
    <definedName name="_xlnm._FilterDatabase" localSheetId="19" hidden="1">'Immune Sys'!$A$1:$AN$194</definedName>
    <definedName name="_xlnm._FilterDatabase" localSheetId="26" hidden="1">Ocular!$A$1:$AN$57</definedName>
    <definedName name="_xlnm._FilterDatabase" localSheetId="28" hidden="1">Sleep!$A$1:$AN$90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75" i="1" l="1"/>
  <c r="U31" i="27"/>
  <c r="T31" i="27"/>
  <c r="S31" i="27"/>
  <c r="P90" i="27" s="1"/>
  <c r="R31" i="27"/>
  <c r="P89" i="27" s="1"/>
  <c r="Q31" i="27"/>
  <c r="O90" i="27" s="1"/>
  <c r="P31" i="27"/>
  <c r="O89" i="27" s="1"/>
  <c r="M31" i="27"/>
  <c r="J90" i="27" s="1"/>
  <c r="L31" i="27"/>
  <c r="J89" i="27" s="1"/>
  <c r="K31" i="27"/>
  <c r="I90" i="27" s="1"/>
  <c r="J31" i="27"/>
  <c r="I89" i="27" s="1"/>
  <c r="G31" i="27"/>
  <c r="D90" i="27" s="1"/>
  <c r="F31" i="27"/>
  <c r="D89" i="27" s="1"/>
  <c r="E31" i="27"/>
  <c r="C90" i="27" s="1"/>
  <c r="D31" i="27"/>
  <c r="C89" i="27" s="1"/>
  <c r="C31" i="27"/>
  <c r="B31" i="27"/>
  <c r="AS153" i="39"/>
  <c r="AT153" i="39" s="1"/>
  <c r="AS152" i="39"/>
  <c r="AT152" i="39" s="1"/>
  <c r="AS151" i="39"/>
  <c r="AO177" i="39"/>
  <c r="AO176" i="39"/>
  <c r="AO169" i="39"/>
  <c r="AP169" i="39" s="1"/>
  <c r="AO175" i="39"/>
  <c r="AO173" i="39"/>
  <c r="AP173" i="39" s="1"/>
  <c r="AO172" i="39"/>
  <c r="AO171" i="39"/>
  <c r="AO168" i="39"/>
  <c r="AP168" i="39" s="1"/>
  <c r="AO167" i="39"/>
  <c r="AO165" i="39"/>
  <c r="AO164" i="39"/>
  <c r="AO163" i="39"/>
  <c r="AO161" i="39"/>
  <c r="AO160" i="39"/>
  <c r="AO159" i="39"/>
  <c r="AP161" i="39" s="1"/>
  <c r="AO157" i="39"/>
  <c r="AO156" i="39"/>
  <c r="AO155" i="39"/>
  <c r="AO153" i="39"/>
  <c r="AO152" i="39"/>
  <c r="AO151" i="39"/>
  <c r="Q172" i="39"/>
  <c r="Q171" i="39"/>
  <c r="Q170" i="39"/>
  <c r="Q168" i="39"/>
  <c r="R168" i="39" s="1"/>
  <c r="Q167" i="39"/>
  <c r="Q166" i="39"/>
  <c r="Q164" i="39"/>
  <c r="Q163" i="39"/>
  <c r="Q162" i="39"/>
  <c r="Q160" i="39"/>
  <c r="Q159" i="39"/>
  <c r="R159" i="39" s="1"/>
  <c r="Q158" i="39"/>
  <c r="Q156" i="39"/>
  <c r="Q155" i="39"/>
  <c r="M157" i="39"/>
  <c r="M156" i="39"/>
  <c r="M155" i="39"/>
  <c r="AP177" i="39"/>
  <c r="AP164" i="39"/>
  <c r="R163" i="39"/>
  <c r="R160" i="39"/>
  <c r="M159" i="39"/>
  <c r="N155" i="39" s="1"/>
  <c r="AP157" i="39"/>
  <c r="AP156" i="39"/>
  <c r="Q154" i="39"/>
  <c r="R156" i="39" s="1"/>
  <c r="AP152" i="39"/>
  <c r="AM149" i="39"/>
  <c r="AL149" i="39"/>
  <c r="AK149" i="39"/>
  <c r="AJ149" i="39"/>
  <c r="AM148" i="39"/>
  <c r="AL148" i="39"/>
  <c r="AK148" i="39"/>
  <c r="AJ148" i="39"/>
  <c r="AM147" i="39"/>
  <c r="AL147" i="39"/>
  <c r="AK147" i="39"/>
  <c r="AJ147" i="39"/>
  <c r="AM146" i="39"/>
  <c r="AL146" i="39"/>
  <c r="AK146" i="39"/>
  <c r="AJ146" i="39"/>
  <c r="AM145" i="39"/>
  <c r="AL145" i="39"/>
  <c r="AK145" i="39"/>
  <c r="AJ145" i="39"/>
  <c r="AM144" i="39"/>
  <c r="AL144" i="39"/>
  <c r="AK144" i="39"/>
  <c r="AJ144" i="39"/>
  <c r="AM143" i="39"/>
  <c r="AL143" i="39"/>
  <c r="AK143" i="39"/>
  <c r="AJ143" i="39"/>
  <c r="AM142" i="39"/>
  <c r="AL142" i="39"/>
  <c r="AK142" i="39"/>
  <c r="AJ142" i="39"/>
  <c r="AM141" i="39"/>
  <c r="AL141" i="39"/>
  <c r="AK141" i="39"/>
  <c r="AJ141" i="39"/>
  <c r="AM140" i="39"/>
  <c r="AL140" i="39"/>
  <c r="AK140" i="39"/>
  <c r="AJ140" i="39"/>
  <c r="AM139" i="39"/>
  <c r="AL139" i="39"/>
  <c r="AK139" i="39"/>
  <c r="AJ139" i="39"/>
  <c r="AM138" i="39"/>
  <c r="AL138" i="39"/>
  <c r="AK138" i="39"/>
  <c r="AJ138" i="39"/>
  <c r="AM137" i="39"/>
  <c r="AL137" i="39"/>
  <c r="AK137" i="39"/>
  <c r="AJ137" i="39"/>
  <c r="AM136" i="39"/>
  <c r="AL136" i="39"/>
  <c r="AK136" i="39"/>
  <c r="AJ136" i="39"/>
  <c r="AM135" i="39"/>
  <c r="AL135" i="39"/>
  <c r="AK135" i="39"/>
  <c r="AJ135" i="39"/>
  <c r="AM134" i="39"/>
  <c r="AL134" i="39"/>
  <c r="AK134" i="39"/>
  <c r="AJ134" i="39"/>
  <c r="AM133" i="39"/>
  <c r="AL133" i="39"/>
  <c r="AK133" i="39"/>
  <c r="AJ133" i="39"/>
  <c r="AM132" i="39"/>
  <c r="AL132" i="39"/>
  <c r="AK132" i="39"/>
  <c r="AJ132" i="39"/>
  <c r="AM131" i="39"/>
  <c r="AL131" i="39"/>
  <c r="AK131" i="39"/>
  <c r="AJ131" i="39"/>
  <c r="AM130" i="39"/>
  <c r="AL130" i="39"/>
  <c r="AK130" i="39"/>
  <c r="AJ130" i="39"/>
  <c r="AM129" i="39"/>
  <c r="AL129" i="39"/>
  <c r="AK129" i="39"/>
  <c r="AJ129" i="39"/>
  <c r="AM128" i="39"/>
  <c r="AL128" i="39"/>
  <c r="AK128" i="39"/>
  <c r="AJ128" i="39"/>
  <c r="AM127" i="39"/>
  <c r="AL127" i="39"/>
  <c r="AK127" i="39"/>
  <c r="AJ127" i="39"/>
  <c r="AM126" i="39"/>
  <c r="AL126" i="39"/>
  <c r="AK126" i="39"/>
  <c r="AJ126" i="39"/>
  <c r="AM125" i="39"/>
  <c r="AL125" i="39"/>
  <c r="AK125" i="39"/>
  <c r="AJ125" i="39"/>
  <c r="AM124" i="39"/>
  <c r="AL124" i="39"/>
  <c r="AK124" i="39"/>
  <c r="AJ124" i="39"/>
  <c r="AM123" i="39"/>
  <c r="AL123" i="39"/>
  <c r="AK123" i="39"/>
  <c r="AJ123" i="39"/>
  <c r="AM122" i="39"/>
  <c r="AL122" i="39"/>
  <c r="AK122" i="39"/>
  <c r="AJ122" i="39"/>
  <c r="AM121" i="39"/>
  <c r="AL121" i="39"/>
  <c r="AK121" i="39"/>
  <c r="AJ121" i="39"/>
  <c r="AM120" i="39"/>
  <c r="AL120" i="39"/>
  <c r="AK120" i="39"/>
  <c r="AJ120" i="39"/>
  <c r="AM119" i="39"/>
  <c r="AL119" i="39"/>
  <c r="AK119" i="39"/>
  <c r="AJ119" i="39"/>
  <c r="AM118" i="39"/>
  <c r="AL118" i="39"/>
  <c r="AK118" i="39"/>
  <c r="AJ118" i="39"/>
  <c r="AM117" i="39"/>
  <c r="AL117" i="39"/>
  <c r="AK117" i="39"/>
  <c r="AJ117" i="39"/>
  <c r="AM116" i="39"/>
  <c r="AL116" i="39"/>
  <c r="AK116" i="39"/>
  <c r="AJ116" i="39"/>
  <c r="AM115" i="39"/>
  <c r="AL115" i="39"/>
  <c r="AK115" i="39"/>
  <c r="AJ115" i="39"/>
  <c r="AM114" i="39"/>
  <c r="AL114" i="39"/>
  <c r="AK114" i="39"/>
  <c r="AJ114" i="39"/>
  <c r="AM113" i="39"/>
  <c r="AL113" i="39"/>
  <c r="AK113" i="39"/>
  <c r="AJ113" i="39"/>
  <c r="AM112" i="39"/>
  <c r="AL112" i="39"/>
  <c r="AK112" i="39"/>
  <c r="AJ112" i="39"/>
  <c r="AM111" i="39"/>
  <c r="AL111" i="39"/>
  <c r="AK111" i="39"/>
  <c r="AJ111" i="39"/>
  <c r="AM110" i="39"/>
  <c r="AL110" i="39"/>
  <c r="AK110" i="39"/>
  <c r="AJ110" i="39"/>
  <c r="AM109" i="39"/>
  <c r="AL109" i="39"/>
  <c r="AK109" i="39"/>
  <c r="AJ109" i="39"/>
  <c r="AM108" i="39"/>
  <c r="AL108" i="39"/>
  <c r="AK108" i="39"/>
  <c r="AJ108" i="39"/>
  <c r="AM107" i="39"/>
  <c r="AL107" i="39"/>
  <c r="AK107" i="39"/>
  <c r="AJ107" i="39"/>
  <c r="AM106" i="39"/>
  <c r="AL106" i="39"/>
  <c r="AK106" i="39"/>
  <c r="AJ106" i="39"/>
  <c r="AM105" i="39"/>
  <c r="AL105" i="39"/>
  <c r="AK105" i="39"/>
  <c r="AJ105" i="39"/>
  <c r="AM104" i="39"/>
  <c r="AL104" i="39"/>
  <c r="AK104" i="39"/>
  <c r="AJ104" i="39"/>
  <c r="AM103" i="39"/>
  <c r="AL103" i="39"/>
  <c r="AK103" i="39"/>
  <c r="AJ103" i="39"/>
  <c r="AM102" i="39"/>
  <c r="AL102" i="39"/>
  <c r="AK102" i="39"/>
  <c r="AJ102" i="39"/>
  <c r="AM101" i="39"/>
  <c r="AL101" i="39"/>
  <c r="AK101" i="39"/>
  <c r="AJ101" i="39"/>
  <c r="AM100" i="39"/>
  <c r="AL100" i="39"/>
  <c r="AK100" i="39"/>
  <c r="AJ100" i="39"/>
  <c r="AM99" i="39"/>
  <c r="AL99" i="39"/>
  <c r="AK99" i="39"/>
  <c r="AJ99" i="39"/>
  <c r="AM98" i="39"/>
  <c r="AL98" i="39"/>
  <c r="AK98" i="39"/>
  <c r="AJ98" i="39"/>
  <c r="AM97" i="39"/>
  <c r="AL97" i="39"/>
  <c r="AK97" i="39"/>
  <c r="AJ97" i="39"/>
  <c r="AM96" i="39"/>
  <c r="AL96" i="39"/>
  <c r="AK96" i="39"/>
  <c r="AJ96" i="39"/>
  <c r="AM95" i="39"/>
  <c r="AL95" i="39"/>
  <c r="AK95" i="39"/>
  <c r="AJ95" i="39"/>
  <c r="AM94" i="39"/>
  <c r="AL94" i="39"/>
  <c r="AK94" i="39"/>
  <c r="AJ94" i="39"/>
  <c r="AM93" i="39"/>
  <c r="AL93" i="39"/>
  <c r="AK93" i="39"/>
  <c r="AJ93" i="39"/>
  <c r="AM92" i="39"/>
  <c r="AL92" i="39"/>
  <c r="AK92" i="39"/>
  <c r="AJ92" i="39"/>
  <c r="AM91" i="39"/>
  <c r="AL91" i="39"/>
  <c r="AK91" i="39"/>
  <c r="AJ91" i="39"/>
  <c r="AM90" i="39"/>
  <c r="AL90" i="39"/>
  <c r="AK90" i="39"/>
  <c r="AJ90" i="39"/>
  <c r="AM89" i="39"/>
  <c r="AL89" i="39"/>
  <c r="AK89" i="39"/>
  <c r="AJ89" i="39"/>
  <c r="AM88" i="39"/>
  <c r="AL88" i="39"/>
  <c r="AK88" i="39"/>
  <c r="AJ88" i="39"/>
  <c r="AM87" i="39"/>
  <c r="AL87" i="39"/>
  <c r="AK87" i="39"/>
  <c r="AJ87" i="39"/>
  <c r="AM86" i="39"/>
  <c r="AL86" i="39"/>
  <c r="AK86" i="39"/>
  <c r="AJ86" i="39"/>
  <c r="AM85" i="39"/>
  <c r="AL85" i="39"/>
  <c r="AK85" i="39"/>
  <c r="AJ85" i="39"/>
  <c r="AM84" i="39"/>
  <c r="AL84" i="39"/>
  <c r="AK84" i="39"/>
  <c r="AJ84" i="39"/>
  <c r="AM83" i="39"/>
  <c r="AL83" i="39"/>
  <c r="AK83" i="39"/>
  <c r="AJ83" i="39"/>
  <c r="AM82" i="39"/>
  <c r="AL82" i="39"/>
  <c r="AK82" i="39"/>
  <c r="AJ82" i="39"/>
  <c r="AM81" i="39"/>
  <c r="AL81" i="39"/>
  <c r="AK81" i="39"/>
  <c r="AJ81" i="39"/>
  <c r="AM80" i="39"/>
  <c r="AL80" i="39"/>
  <c r="AK80" i="39"/>
  <c r="AJ80" i="39"/>
  <c r="AM79" i="39"/>
  <c r="AL79" i="39"/>
  <c r="AK79" i="39"/>
  <c r="AJ79" i="39"/>
  <c r="AM78" i="39"/>
  <c r="AL78" i="39"/>
  <c r="AK78" i="39"/>
  <c r="AJ78" i="39"/>
  <c r="AM77" i="39"/>
  <c r="AL77" i="39"/>
  <c r="AK77" i="39"/>
  <c r="AJ77" i="39"/>
  <c r="AM76" i="39"/>
  <c r="AL76" i="39"/>
  <c r="AK76" i="39"/>
  <c r="AJ76" i="39"/>
  <c r="AM75" i="39"/>
  <c r="AL75" i="39"/>
  <c r="AK75" i="39"/>
  <c r="AJ75" i="39"/>
  <c r="AM74" i="39"/>
  <c r="AL74" i="39"/>
  <c r="AK74" i="39"/>
  <c r="AJ74" i="39"/>
  <c r="AM73" i="39"/>
  <c r="AL73" i="39"/>
  <c r="AK73" i="39"/>
  <c r="AJ73" i="39"/>
  <c r="AM72" i="39"/>
  <c r="AL72" i="39"/>
  <c r="AK72" i="39"/>
  <c r="AJ72" i="39"/>
  <c r="AM71" i="39"/>
  <c r="AL71" i="39"/>
  <c r="AK71" i="39"/>
  <c r="AJ71" i="39"/>
  <c r="AM70" i="39"/>
  <c r="AL70" i="39"/>
  <c r="AK70" i="39"/>
  <c r="AJ70" i="39"/>
  <c r="AM69" i="39"/>
  <c r="AL69" i="39"/>
  <c r="AK69" i="39"/>
  <c r="AJ69" i="39"/>
  <c r="AM68" i="39"/>
  <c r="AL68" i="39"/>
  <c r="AK68" i="39"/>
  <c r="AJ68" i="39"/>
  <c r="AM67" i="39"/>
  <c r="AL67" i="39"/>
  <c r="AK67" i="39"/>
  <c r="AJ67" i="39"/>
  <c r="AM66" i="39"/>
  <c r="AL66" i="39"/>
  <c r="AK66" i="39"/>
  <c r="AJ66" i="39"/>
  <c r="AM65" i="39"/>
  <c r="AL65" i="39"/>
  <c r="AK65" i="39"/>
  <c r="AJ65" i="39"/>
  <c r="AM64" i="39"/>
  <c r="AL64" i="39"/>
  <c r="AK64" i="39"/>
  <c r="AJ64" i="39"/>
  <c r="AM63" i="39"/>
  <c r="AL63" i="39"/>
  <c r="AK63" i="39"/>
  <c r="AJ63" i="39"/>
  <c r="AM62" i="39"/>
  <c r="AL62" i="39"/>
  <c r="AK62" i="39"/>
  <c r="AJ62" i="39"/>
  <c r="AM61" i="39"/>
  <c r="AL61" i="39"/>
  <c r="AK61" i="39"/>
  <c r="AJ61" i="39"/>
  <c r="AM60" i="39"/>
  <c r="AL60" i="39"/>
  <c r="AK60" i="39"/>
  <c r="AJ60" i="39"/>
  <c r="AM59" i="39"/>
  <c r="AL59" i="39"/>
  <c r="AK59" i="39"/>
  <c r="AJ59" i="39"/>
  <c r="AM58" i="39"/>
  <c r="AL58" i="39"/>
  <c r="AK58" i="39"/>
  <c r="AJ58" i="39"/>
  <c r="AM57" i="39"/>
  <c r="AL57" i="39"/>
  <c r="AK57" i="39"/>
  <c r="AJ57" i="39"/>
  <c r="AM56" i="39"/>
  <c r="AL56" i="39"/>
  <c r="AK56" i="39"/>
  <c r="AJ56" i="39"/>
  <c r="AM55" i="39"/>
  <c r="AL55" i="39"/>
  <c r="AK55" i="39"/>
  <c r="AJ55" i="39"/>
  <c r="AM54" i="39"/>
  <c r="AL54" i="39"/>
  <c r="AK54" i="39"/>
  <c r="AJ54" i="39"/>
  <c r="AM53" i="39"/>
  <c r="AL53" i="39"/>
  <c r="AK53" i="39"/>
  <c r="AJ53" i="39"/>
  <c r="AM52" i="39"/>
  <c r="AL52" i="39"/>
  <c r="AK52" i="39"/>
  <c r="AJ52" i="39"/>
  <c r="AM51" i="39"/>
  <c r="AL51" i="39"/>
  <c r="AK51" i="39"/>
  <c r="AJ51" i="39"/>
  <c r="AM50" i="39"/>
  <c r="AL50" i="39"/>
  <c r="AK50" i="39"/>
  <c r="AJ50" i="39"/>
  <c r="AM49" i="39"/>
  <c r="AL49" i="39"/>
  <c r="AK49" i="39"/>
  <c r="AJ49" i="39"/>
  <c r="AM48" i="39"/>
  <c r="AL48" i="39"/>
  <c r="AK48" i="39"/>
  <c r="AJ48" i="39"/>
  <c r="AM47" i="39"/>
  <c r="AL47" i="39"/>
  <c r="AK47" i="39"/>
  <c r="AJ47" i="39"/>
  <c r="AM46" i="39"/>
  <c r="AL46" i="39"/>
  <c r="AK46" i="39"/>
  <c r="AJ46" i="39"/>
  <c r="AM45" i="39"/>
  <c r="AL45" i="39"/>
  <c r="AK45" i="39"/>
  <c r="AJ45" i="39"/>
  <c r="AM44" i="39"/>
  <c r="AL44" i="39"/>
  <c r="AK44" i="39"/>
  <c r="AJ44" i="39"/>
  <c r="AM43" i="39"/>
  <c r="AL43" i="39"/>
  <c r="AK43" i="39"/>
  <c r="AJ43" i="39"/>
  <c r="AM42" i="39"/>
  <c r="AL42" i="39"/>
  <c r="AK42" i="39"/>
  <c r="AJ42" i="39"/>
  <c r="AM41" i="39"/>
  <c r="AL41" i="39"/>
  <c r="AK41" i="39"/>
  <c r="AJ41" i="39"/>
  <c r="AM40" i="39"/>
  <c r="AL40" i="39"/>
  <c r="AK40" i="39"/>
  <c r="AJ40" i="39"/>
  <c r="AM39" i="39"/>
  <c r="AL39" i="39"/>
  <c r="AK39" i="39"/>
  <c r="AJ39" i="39"/>
  <c r="AM38" i="39"/>
  <c r="AL38" i="39"/>
  <c r="AK38" i="39"/>
  <c r="AJ38" i="39"/>
  <c r="AM37" i="39"/>
  <c r="AL37" i="39"/>
  <c r="AK37" i="39"/>
  <c r="AJ37" i="39"/>
  <c r="AM36" i="39"/>
  <c r="AL36" i="39"/>
  <c r="AK36" i="39"/>
  <c r="AJ36" i="39"/>
  <c r="AM35" i="39"/>
  <c r="AL35" i="39"/>
  <c r="AK35" i="39"/>
  <c r="AJ35" i="39"/>
  <c r="AM34" i="39"/>
  <c r="AL34" i="39"/>
  <c r="AK34" i="39"/>
  <c r="AJ34" i="39"/>
  <c r="AM33" i="39"/>
  <c r="AL33" i="39"/>
  <c r="AK33" i="39"/>
  <c r="AJ33" i="39"/>
  <c r="AM32" i="39"/>
  <c r="AL32" i="39"/>
  <c r="AK32" i="39"/>
  <c r="AJ32" i="39"/>
  <c r="AM31" i="39"/>
  <c r="AL31" i="39"/>
  <c r="AK31" i="39"/>
  <c r="AJ31" i="39"/>
  <c r="AM30" i="39"/>
  <c r="AL30" i="39"/>
  <c r="AK30" i="39"/>
  <c r="AJ30" i="39"/>
  <c r="AM29" i="39"/>
  <c r="AL29" i="39"/>
  <c r="AK29" i="39"/>
  <c r="AJ29" i="39"/>
  <c r="AM28" i="39"/>
  <c r="AL28" i="39"/>
  <c r="AK28" i="39"/>
  <c r="AJ28" i="39"/>
  <c r="AM27" i="39"/>
  <c r="AL27" i="39"/>
  <c r="AK27" i="39"/>
  <c r="AJ27" i="39"/>
  <c r="AM26" i="39"/>
  <c r="AL26" i="39"/>
  <c r="AK26" i="39"/>
  <c r="AJ26" i="39"/>
  <c r="AM25" i="39"/>
  <c r="AL25" i="39"/>
  <c r="AK25" i="39"/>
  <c r="AJ25" i="39"/>
  <c r="AM24" i="39"/>
  <c r="AL24" i="39"/>
  <c r="AK24" i="39"/>
  <c r="AJ24" i="39"/>
  <c r="AM23" i="39"/>
  <c r="AL23" i="39"/>
  <c r="AK23" i="39"/>
  <c r="AJ23" i="39"/>
  <c r="AM22" i="39"/>
  <c r="AL22" i="39"/>
  <c r="AK22" i="39"/>
  <c r="AJ22" i="39"/>
  <c r="AM21" i="39"/>
  <c r="AL21" i="39"/>
  <c r="AK21" i="39"/>
  <c r="AJ21" i="39"/>
  <c r="AM20" i="39"/>
  <c r="AL20" i="39"/>
  <c r="AK20" i="39"/>
  <c r="AJ20" i="39"/>
  <c r="AM19" i="39"/>
  <c r="AL19" i="39"/>
  <c r="AK19" i="39"/>
  <c r="AJ19" i="39"/>
  <c r="AM18" i="39"/>
  <c r="AL18" i="39"/>
  <c r="AK18" i="39"/>
  <c r="AJ18" i="39"/>
  <c r="AM17" i="39"/>
  <c r="AL17" i="39"/>
  <c r="AK17" i="39"/>
  <c r="AJ17" i="39"/>
  <c r="AM16" i="39"/>
  <c r="AL16" i="39"/>
  <c r="AK16" i="39"/>
  <c r="AJ16" i="39"/>
  <c r="AM15" i="39"/>
  <c r="AL15" i="39"/>
  <c r="AK15" i="39"/>
  <c r="AJ15" i="39"/>
  <c r="AM14" i="39"/>
  <c r="AL14" i="39"/>
  <c r="AK14" i="39"/>
  <c r="AJ14" i="39"/>
  <c r="AM13" i="39"/>
  <c r="AL13" i="39"/>
  <c r="AK13" i="39"/>
  <c r="AJ13" i="39"/>
  <c r="AM12" i="39"/>
  <c r="AL12" i="39"/>
  <c r="AK12" i="39"/>
  <c r="AJ12" i="39"/>
  <c r="AM11" i="39"/>
  <c r="AL11" i="39"/>
  <c r="AK11" i="39"/>
  <c r="AJ11" i="39"/>
  <c r="AM10" i="39"/>
  <c r="AL10" i="39"/>
  <c r="AK10" i="39"/>
  <c r="AJ10" i="39"/>
  <c r="AM9" i="39"/>
  <c r="AL9" i="39"/>
  <c r="AK9" i="39"/>
  <c r="AJ9" i="39"/>
  <c r="AM8" i="39"/>
  <c r="AL8" i="39"/>
  <c r="AK8" i="39"/>
  <c r="AJ8" i="39"/>
  <c r="AM7" i="39"/>
  <c r="AL7" i="39"/>
  <c r="AK7" i="39"/>
  <c r="AJ7" i="39"/>
  <c r="AM6" i="39"/>
  <c r="AL6" i="39"/>
  <c r="AK6" i="39"/>
  <c r="AJ6" i="39"/>
  <c r="AM5" i="39"/>
  <c r="AL5" i="39"/>
  <c r="AK5" i="39"/>
  <c r="AJ5" i="39"/>
  <c r="AM4" i="39"/>
  <c r="AL4" i="39"/>
  <c r="AK4" i="39"/>
  <c r="AJ4" i="39"/>
  <c r="AM3" i="39"/>
  <c r="AL3" i="39"/>
  <c r="AK3" i="39"/>
  <c r="AJ3" i="39"/>
  <c r="AM2" i="39"/>
  <c r="AL2" i="39"/>
  <c r="AK2" i="39"/>
  <c r="AJ2" i="39"/>
  <c r="AS84" i="26"/>
  <c r="AS83" i="26"/>
  <c r="AS82" i="26"/>
  <c r="AS94" i="28"/>
  <c r="AS93" i="28"/>
  <c r="AS92" i="28"/>
  <c r="AS393" i="29"/>
  <c r="AS392" i="29"/>
  <c r="AS391" i="29"/>
  <c r="AS61" i="31"/>
  <c r="AS60" i="31"/>
  <c r="AS59" i="31"/>
  <c r="AS239" i="12"/>
  <c r="AS238" i="12"/>
  <c r="AS237" i="12"/>
  <c r="AS61" i="36"/>
  <c r="AS60" i="36"/>
  <c r="AS59" i="36"/>
  <c r="AS60" i="25"/>
  <c r="AS59" i="25"/>
  <c r="AS58" i="25"/>
  <c r="AS110" i="24"/>
  <c r="AT110" i="24" s="1"/>
  <c r="AS109" i="24"/>
  <c r="AS108" i="24"/>
  <c r="AS161" i="11"/>
  <c r="AS160" i="11"/>
  <c r="AT160" i="11" s="1"/>
  <c r="AS159" i="11"/>
  <c r="AS35" i="10"/>
  <c r="AS34" i="10"/>
  <c r="AS33" i="10"/>
  <c r="AS198" i="9"/>
  <c r="AS197" i="9"/>
  <c r="AS196" i="9"/>
  <c r="AS65" i="22"/>
  <c r="AS64" i="22"/>
  <c r="AS63" i="22"/>
  <c r="AS97" i="8"/>
  <c r="AS96" i="8"/>
  <c r="AS95" i="8"/>
  <c r="AS292" i="19"/>
  <c r="AS291" i="19"/>
  <c r="AT291" i="19" s="1"/>
  <c r="AS290" i="19"/>
  <c r="AS404" i="17"/>
  <c r="AS403" i="17"/>
  <c r="AS402" i="17"/>
  <c r="AS60" i="7"/>
  <c r="AS59" i="7"/>
  <c r="AS58" i="7"/>
  <c r="AS143" i="33"/>
  <c r="AS142" i="33"/>
  <c r="AS141" i="33"/>
  <c r="AS148" i="6"/>
  <c r="AS147" i="6"/>
  <c r="AS146" i="6"/>
  <c r="AS56" i="5"/>
  <c r="AS55" i="5"/>
  <c r="AS54" i="5"/>
  <c r="AS41" i="4"/>
  <c r="AS40" i="4"/>
  <c r="AS39" i="4"/>
  <c r="AS202" i="3"/>
  <c r="AS201" i="3"/>
  <c r="AT201" i="3" s="1"/>
  <c r="AS200" i="3"/>
  <c r="AS205" i="38"/>
  <c r="AS204" i="38"/>
  <c r="AS203" i="38"/>
  <c r="AS89" i="21"/>
  <c r="AS88" i="21"/>
  <c r="AS87" i="21"/>
  <c r="AT89" i="21" s="1"/>
  <c r="AS56" i="34"/>
  <c r="AS55" i="34"/>
  <c r="AS54" i="34"/>
  <c r="AS157" i="2"/>
  <c r="AT157" i="2" s="1"/>
  <c r="AS156" i="2"/>
  <c r="AS155" i="2"/>
  <c r="AS43" i="32"/>
  <c r="AS42" i="32"/>
  <c r="AS41" i="32"/>
  <c r="AS390" i="15"/>
  <c r="AT390" i="15" s="1"/>
  <c r="AS388" i="15"/>
  <c r="AS389" i="15"/>
  <c r="AT84" i="26"/>
  <c r="AT94" i="28"/>
  <c r="AT93" i="28"/>
  <c r="AT393" i="29"/>
  <c r="AT392" i="29"/>
  <c r="AT61" i="31"/>
  <c r="AT60" i="31"/>
  <c r="AT239" i="12"/>
  <c r="AT238" i="12"/>
  <c r="AT60" i="36"/>
  <c r="AT60" i="25"/>
  <c r="AT59" i="25"/>
  <c r="AT109" i="24"/>
  <c r="AT161" i="11"/>
  <c r="AT35" i="10"/>
  <c r="AT34" i="10"/>
  <c r="AT197" i="9"/>
  <c r="AT198" i="9"/>
  <c r="AT65" i="22"/>
  <c r="AT64" i="22"/>
  <c r="AT97" i="8"/>
  <c r="AT96" i="8"/>
  <c r="AT292" i="19"/>
  <c r="AT404" i="17"/>
  <c r="AT403" i="17"/>
  <c r="AT60" i="7"/>
  <c r="AT59" i="7"/>
  <c r="AT143" i="33"/>
  <c r="AT142" i="33"/>
  <c r="AT148" i="6"/>
  <c r="AT147" i="6"/>
  <c r="AT56" i="5"/>
  <c r="AT55" i="5"/>
  <c r="AT41" i="4"/>
  <c r="AT40" i="4"/>
  <c r="AT202" i="3"/>
  <c r="AT204" i="38"/>
  <c r="AT205" i="38"/>
  <c r="AT88" i="21"/>
  <c r="AT156" i="2"/>
  <c r="AT43" i="32"/>
  <c r="AT42" i="32"/>
  <c r="AT389" i="15"/>
  <c r="AS26" i="30"/>
  <c r="AS25" i="30"/>
  <c r="AO25" i="30"/>
  <c r="AS24" i="30"/>
  <c r="AS70" i="1"/>
  <c r="AS71" i="1"/>
  <c r="AO70" i="1"/>
  <c r="AS69" i="1"/>
  <c r="U30" i="27"/>
  <c r="S30" i="27"/>
  <c r="P86" i="27" s="1"/>
  <c r="R30" i="27"/>
  <c r="P85" i="27" s="1"/>
  <c r="T30" i="27"/>
  <c r="Q30" i="27"/>
  <c r="O86" i="27" s="1"/>
  <c r="P30" i="27"/>
  <c r="O85" i="27" s="1"/>
  <c r="M30" i="27"/>
  <c r="J86" i="27" s="1"/>
  <c r="L30" i="27"/>
  <c r="J85" i="27" s="1"/>
  <c r="K30" i="27"/>
  <c r="I86" i="27" s="1"/>
  <c r="J30" i="27"/>
  <c r="I85" i="27" s="1"/>
  <c r="G30" i="27"/>
  <c r="D86" i="27" s="1"/>
  <c r="F30" i="27"/>
  <c r="D85" i="27" s="1"/>
  <c r="E30" i="27"/>
  <c r="C86" i="27" s="1"/>
  <c r="D30" i="27"/>
  <c r="C85" i="27" s="1"/>
  <c r="C30" i="27"/>
  <c r="B30" i="27"/>
  <c r="U28" i="27"/>
  <c r="S28" i="27"/>
  <c r="P82" i="27" s="1"/>
  <c r="R28" i="27"/>
  <c r="P81" i="27" s="1"/>
  <c r="T28" i="27"/>
  <c r="Q28" i="27"/>
  <c r="O82" i="27" s="1"/>
  <c r="P28" i="27"/>
  <c r="O81" i="27" s="1"/>
  <c r="U27" i="27"/>
  <c r="S27" i="27"/>
  <c r="P80" i="27" s="1"/>
  <c r="R27" i="27"/>
  <c r="P79" i="27" s="1"/>
  <c r="T27" i="27"/>
  <c r="Q27" i="27"/>
  <c r="O80" i="27" s="1"/>
  <c r="P27" i="27"/>
  <c r="O79" i="27" s="1"/>
  <c r="U26" i="27"/>
  <c r="S26" i="27"/>
  <c r="P78" i="27" s="1"/>
  <c r="R26" i="27"/>
  <c r="P77" i="27" s="1"/>
  <c r="T26" i="27"/>
  <c r="Q26" i="27"/>
  <c r="O78" i="27" s="1"/>
  <c r="P26" i="27"/>
  <c r="O77" i="27" s="1"/>
  <c r="U25" i="27"/>
  <c r="S25" i="27"/>
  <c r="P62" i="27" s="1"/>
  <c r="R25" i="27"/>
  <c r="P61" i="27" s="1"/>
  <c r="T25" i="27"/>
  <c r="Q25" i="27"/>
  <c r="O62" i="27" s="1"/>
  <c r="P25" i="27"/>
  <c r="O61" i="27" s="1"/>
  <c r="U23" i="27"/>
  <c r="S23" i="27"/>
  <c r="P52" i="27" s="1"/>
  <c r="R23" i="27"/>
  <c r="P51" i="27" s="1"/>
  <c r="T23" i="27"/>
  <c r="Q23" i="27"/>
  <c r="O52" i="27" s="1"/>
  <c r="P23" i="27"/>
  <c r="O51" i="27" s="1"/>
  <c r="U21" i="27"/>
  <c r="S21" i="27"/>
  <c r="P42" i="27" s="1"/>
  <c r="R21" i="27"/>
  <c r="P41" i="27" s="1"/>
  <c r="T21" i="27"/>
  <c r="Q21" i="27"/>
  <c r="O42" i="27" s="1"/>
  <c r="P21" i="27"/>
  <c r="O41" i="27" s="1"/>
  <c r="U19" i="27"/>
  <c r="S19" i="27"/>
  <c r="P74" i="27" s="1"/>
  <c r="R19" i="27"/>
  <c r="P73" i="27" s="1"/>
  <c r="T19" i="27"/>
  <c r="Q19" i="27"/>
  <c r="O74" i="27" s="1"/>
  <c r="P19" i="27"/>
  <c r="O73" i="27" s="1"/>
  <c r="U18" i="27"/>
  <c r="S18" i="27"/>
  <c r="P76" i="27" s="1"/>
  <c r="R18" i="27"/>
  <c r="P75" i="27" s="1"/>
  <c r="T18" i="27"/>
  <c r="Q18" i="27"/>
  <c r="O76" i="27" s="1"/>
  <c r="P18" i="27"/>
  <c r="O75" i="27" s="1"/>
  <c r="U17" i="27"/>
  <c r="S17" i="27"/>
  <c r="P72" i="27" s="1"/>
  <c r="R17" i="27"/>
  <c r="P71" i="27" s="1"/>
  <c r="T17" i="27"/>
  <c r="Q17" i="27"/>
  <c r="O72" i="27" s="1"/>
  <c r="P17" i="27"/>
  <c r="O71" i="27" s="1"/>
  <c r="U16" i="27"/>
  <c r="S16" i="27"/>
  <c r="P70" i="27" s="1"/>
  <c r="R16" i="27"/>
  <c r="P69" i="27" s="1"/>
  <c r="T16" i="27"/>
  <c r="Q16" i="27"/>
  <c r="O70" i="27" s="1"/>
  <c r="P16" i="27"/>
  <c r="O69" i="27" s="1"/>
  <c r="U15" i="27"/>
  <c r="S15" i="27"/>
  <c r="P68" i="27" s="1"/>
  <c r="R15" i="27"/>
  <c r="P67" i="27" s="1"/>
  <c r="T15" i="27"/>
  <c r="Q15" i="27"/>
  <c r="O68" i="27" s="1"/>
  <c r="P15" i="27"/>
  <c r="O67" i="27" s="1"/>
  <c r="U14" i="27"/>
  <c r="S14" i="27"/>
  <c r="P66" i="27" s="1"/>
  <c r="R14" i="27"/>
  <c r="P65" i="27" s="1"/>
  <c r="T14" i="27"/>
  <c r="Q14" i="27"/>
  <c r="O66" i="27" s="1"/>
  <c r="P14" i="27"/>
  <c r="O65" i="27" s="1"/>
  <c r="U13" i="27"/>
  <c r="S13" i="27"/>
  <c r="P64" i="27" s="1"/>
  <c r="R13" i="27"/>
  <c r="P63" i="27" s="1"/>
  <c r="T13" i="27"/>
  <c r="Q13" i="27"/>
  <c r="O64" i="27" s="1"/>
  <c r="P13" i="27"/>
  <c r="O63" i="27" s="1"/>
  <c r="U12" i="27"/>
  <c r="S12" i="27"/>
  <c r="P60" i="27" s="1"/>
  <c r="R12" i="27"/>
  <c r="P59" i="27" s="1"/>
  <c r="T12" i="27"/>
  <c r="Q12" i="27"/>
  <c r="O60" i="27" s="1"/>
  <c r="P12" i="27"/>
  <c r="O59" i="27" s="1"/>
  <c r="U11" i="27"/>
  <c r="S11" i="27"/>
  <c r="P58" i="27" s="1"/>
  <c r="R11" i="27"/>
  <c r="P57" i="27" s="1"/>
  <c r="T11" i="27"/>
  <c r="Q11" i="27"/>
  <c r="O58" i="27" s="1"/>
  <c r="P11" i="27"/>
  <c r="O57" i="27" s="1"/>
  <c r="U10" i="27"/>
  <c r="S10" i="27"/>
  <c r="P56" i="27" s="1"/>
  <c r="R10" i="27"/>
  <c r="P55" i="27" s="1"/>
  <c r="T10" i="27"/>
  <c r="Q10" i="27"/>
  <c r="O56" i="27" s="1"/>
  <c r="P10" i="27"/>
  <c r="O55" i="27" s="1"/>
  <c r="U9" i="27"/>
  <c r="S9" i="27"/>
  <c r="P54" i="27" s="1"/>
  <c r="R9" i="27"/>
  <c r="P53" i="27" s="1"/>
  <c r="T9" i="27"/>
  <c r="Q9" i="27"/>
  <c r="O54" i="27" s="1"/>
  <c r="P9" i="27"/>
  <c r="O53" i="27" s="1"/>
  <c r="U8" i="27"/>
  <c r="S8" i="27"/>
  <c r="P50" i="27" s="1"/>
  <c r="R8" i="27"/>
  <c r="P49" i="27" s="1"/>
  <c r="T8" i="27"/>
  <c r="Q8" i="27"/>
  <c r="O50" i="27" s="1"/>
  <c r="P8" i="27"/>
  <c r="O49" i="27" s="1"/>
  <c r="U7" i="27"/>
  <c r="S7" i="27"/>
  <c r="P48" i="27" s="1"/>
  <c r="R7" i="27"/>
  <c r="P47" i="27" s="1"/>
  <c r="T7" i="27"/>
  <c r="Q7" i="27"/>
  <c r="O48" i="27" s="1"/>
  <c r="P7" i="27"/>
  <c r="O47" i="27" s="1"/>
  <c r="U6" i="27"/>
  <c r="S6" i="27"/>
  <c r="P46" i="27" s="1"/>
  <c r="R6" i="27"/>
  <c r="P45" i="27" s="1"/>
  <c r="T6" i="27"/>
  <c r="Q6" i="27"/>
  <c r="O46" i="27" s="1"/>
  <c r="P6" i="27"/>
  <c r="O45" i="27" s="1"/>
  <c r="U5" i="27"/>
  <c r="S5" i="27"/>
  <c r="P44" i="27" s="1"/>
  <c r="R5" i="27"/>
  <c r="P43" i="27" s="1"/>
  <c r="T5" i="27"/>
  <c r="Q5" i="27"/>
  <c r="O44" i="27" s="1"/>
  <c r="P5" i="27"/>
  <c r="O43" i="27" s="1"/>
  <c r="U29" i="27"/>
  <c r="S29" i="27"/>
  <c r="P84" i="27" s="1"/>
  <c r="R29" i="27"/>
  <c r="P83" i="27" s="1"/>
  <c r="T29" i="27"/>
  <c r="Q29" i="27"/>
  <c r="O84" i="27" s="1"/>
  <c r="AO229" i="38"/>
  <c r="AO228" i="38"/>
  <c r="AO227" i="38"/>
  <c r="AO225" i="38"/>
  <c r="AO224" i="38"/>
  <c r="AO223" i="38"/>
  <c r="AO221" i="38"/>
  <c r="AO220" i="38"/>
  <c r="AO219" i="38"/>
  <c r="AO217" i="38"/>
  <c r="AP217" i="38" s="1"/>
  <c r="AO216" i="38"/>
  <c r="AO215" i="38"/>
  <c r="AO213" i="38"/>
  <c r="AO212" i="38"/>
  <c r="AO211" i="38"/>
  <c r="AO209" i="38"/>
  <c r="AO208" i="38"/>
  <c r="AO207" i="38"/>
  <c r="AO205" i="38"/>
  <c r="AO204" i="38"/>
  <c r="P29" i="27" s="1"/>
  <c r="O83" i="27" s="1"/>
  <c r="AO203" i="38"/>
  <c r="U24" i="27"/>
  <c r="S24" i="27"/>
  <c r="P34" i="27" s="1"/>
  <c r="R24" i="27"/>
  <c r="P33" i="27" s="1"/>
  <c r="T24" i="27"/>
  <c r="Q24" i="27"/>
  <c r="O34" i="27" s="1"/>
  <c r="P24" i="27"/>
  <c r="O33" i="27" s="1"/>
  <c r="U4" i="27"/>
  <c r="S4" i="27"/>
  <c r="P40" i="27" s="1"/>
  <c r="R4" i="27"/>
  <c r="P39" i="27" s="1"/>
  <c r="T4" i="27"/>
  <c r="Q4" i="27"/>
  <c r="O40" i="27" s="1"/>
  <c r="P4" i="27"/>
  <c r="O39" i="27" s="1"/>
  <c r="U22" i="27"/>
  <c r="S22" i="27"/>
  <c r="P38" i="27" s="1"/>
  <c r="R22" i="27"/>
  <c r="P37" i="27" s="1"/>
  <c r="T22" i="27"/>
  <c r="P22" i="27"/>
  <c r="O37" i="27" s="1"/>
  <c r="Q22" i="27"/>
  <c r="O38" i="27" s="1"/>
  <c r="U20" i="27"/>
  <c r="S20" i="27"/>
  <c r="P88" i="27" s="1"/>
  <c r="R20" i="27"/>
  <c r="P87" i="27" s="1"/>
  <c r="T20" i="27"/>
  <c r="Q20" i="27"/>
  <c r="O88" i="27" s="1"/>
  <c r="P20" i="27"/>
  <c r="O87" i="27" s="1"/>
  <c r="U3" i="27"/>
  <c r="S3" i="27"/>
  <c r="P36" i="27" s="1"/>
  <c r="R3" i="27"/>
  <c r="P35" i="27" s="1"/>
  <c r="T3" i="27"/>
  <c r="Q3" i="27"/>
  <c r="O36" i="27" s="1"/>
  <c r="P3" i="27"/>
  <c r="O35" i="27" s="1"/>
  <c r="M29" i="27"/>
  <c r="J84" i="27" s="1"/>
  <c r="L29" i="27"/>
  <c r="J83" i="27" s="1"/>
  <c r="K29" i="27"/>
  <c r="I84" i="27" s="1"/>
  <c r="J29" i="27"/>
  <c r="I83" i="27" s="1"/>
  <c r="G29" i="27"/>
  <c r="D84" i="27" s="1"/>
  <c r="F29" i="27"/>
  <c r="D83" i="27" s="1"/>
  <c r="E29" i="27"/>
  <c r="C84" i="27" s="1"/>
  <c r="D29" i="27"/>
  <c r="C83" i="27" s="1"/>
  <c r="C29" i="27"/>
  <c r="B29" i="27"/>
  <c r="M28" i="27"/>
  <c r="J82" i="27" s="1"/>
  <c r="L28" i="27"/>
  <c r="J81" i="27" s="1"/>
  <c r="K28" i="27"/>
  <c r="I82" i="27" s="1"/>
  <c r="J28" i="27"/>
  <c r="I81" i="27" s="1"/>
  <c r="G28" i="27"/>
  <c r="D82" i="27" s="1"/>
  <c r="F28" i="27"/>
  <c r="D81" i="27" s="1"/>
  <c r="E28" i="27"/>
  <c r="C82" i="27" s="1"/>
  <c r="D28" i="27"/>
  <c r="C81" i="27" s="1"/>
  <c r="C28" i="27"/>
  <c r="B28" i="27"/>
  <c r="M27" i="27"/>
  <c r="J80" i="27" s="1"/>
  <c r="L27" i="27"/>
  <c r="J79" i="27" s="1"/>
  <c r="K27" i="27"/>
  <c r="I80" i="27" s="1"/>
  <c r="J27" i="27"/>
  <c r="I79" i="27" s="1"/>
  <c r="G27" i="27"/>
  <c r="D80" i="27" s="1"/>
  <c r="F27" i="27"/>
  <c r="D79" i="27" s="1"/>
  <c r="E27" i="27"/>
  <c r="C80" i="27" s="1"/>
  <c r="D27" i="27"/>
  <c r="C79" i="27" s="1"/>
  <c r="C27" i="27"/>
  <c r="B27" i="27"/>
  <c r="M26" i="27"/>
  <c r="J78" i="27" s="1"/>
  <c r="L26" i="27"/>
  <c r="J77" i="27" s="1"/>
  <c r="K26" i="27"/>
  <c r="I78" i="27" s="1"/>
  <c r="J26" i="27"/>
  <c r="I77" i="27" s="1"/>
  <c r="G26" i="27"/>
  <c r="D78" i="27" s="1"/>
  <c r="Q221" i="38"/>
  <c r="R222" i="38" s="1"/>
  <c r="R218" i="38"/>
  <c r="R223" i="38"/>
  <c r="Q223" i="38"/>
  <c r="Q222" i="38"/>
  <c r="Q218" i="38"/>
  <c r="Q219" i="38"/>
  <c r="Q217" i="38"/>
  <c r="Q215" i="38"/>
  <c r="R215" i="38" s="1"/>
  <c r="Q214" i="38"/>
  <c r="Q213" i="38"/>
  <c r="Q211" i="38"/>
  <c r="R211" i="38" s="1"/>
  <c r="Q210" i="38"/>
  <c r="Q209" i="38"/>
  <c r="Q207" i="38"/>
  <c r="Q206" i="38"/>
  <c r="M208" i="38"/>
  <c r="M207" i="38"/>
  <c r="M206" i="38"/>
  <c r="AP228" i="38"/>
  <c r="AP220" i="38"/>
  <c r="AP216" i="38"/>
  <c r="AP212" i="38"/>
  <c r="R210" i="38"/>
  <c r="AP209" i="38"/>
  <c r="AP208" i="38"/>
  <c r="AP205" i="38"/>
  <c r="AP204" i="38"/>
  <c r="AO85" i="36"/>
  <c r="AP85" i="36" s="1"/>
  <c r="AO84" i="36"/>
  <c r="AP84" i="36" s="1"/>
  <c r="AO83" i="36"/>
  <c r="AO81" i="36"/>
  <c r="AO80" i="36"/>
  <c r="AO79" i="36"/>
  <c r="AO77" i="36"/>
  <c r="AO76" i="36"/>
  <c r="AO75" i="36"/>
  <c r="AO73" i="36"/>
  <c r="AO72" i="36"/>
  <c r="AO71" i="36"/>
  <c r="AO69" i="36"/>
  <c r="AO68" i="36"/>
  <c r="AO67" i="36"/>
  <c r="AO65" i="36"/>
  <c r="AO64" i="36"/>
  <c r="AO63" i="36"/>
  <c r="AO61" i="36"/>
  <c r="AO60" i="36"/>
  <c r="AP60" i="36" s="1"/>
  <c r="AO59" i="36"/>
  <c r="AM201" i="38"/>
  <c r="AL201" i="38"/>
  <c r="AK201" i="38"/>
  <c r="AJ201" i="38"/>
  <c r="AM200" i="38"/>
  <c r="AL200" i="38"/>
  <c r="AK200" i="38"/>
  <c r="AJ200" i="38"/>
  <c r="AM199" i="38"/>
  <c r="AL199" i="38"/>
  <c r="AK199" i="38"/>
  <c r="AJ199" i="38"/>
  <c r="AM198" i="38"/>
  <c r="AL198" i="38"/>
  <c r="AK198" i="38"/>
  <c r="AJ198" i="38"/>
  <c r="AM197" i="38"/>
  <c r="AL197" i="38"/>
  <c r="AK197" i="38"/>
  <c r="AJ197" i="38"/>
  <c r="AM196" i="38"/>
  <c r="AL196" i="38"/>
  <c r="AK196" i="38"/>
  <c r="AJ196" i="38"/>
  <c r="AM195" i="38"/>
  <c r="AL195" i="38"/>
  <c r="AK195" i="38"/>
  <c r="AJ195" i="38"/>
  <c r="AM194" i="38"/>
  <c r="AL194" i="38"/>
  <c r="AK194" i="38"/>
  <c r="AJ194" i="38"/>
  <c r="AM193" i="38"/>
  <c r="AL193" i="38"/>
  <c r="AK193" i="38"/>
  <c r="AJ193" i="38"/>
  <c r="AM192" i="38"/>
  <c r="AL192" i="38"/>
  <c r="AK192" i="38"/>
  <c r="AJ192" i="38"/>
  <c r="AM191" i="38"/>
  <c r="AL191" i="38"/>
  <c r="AK191" i="38"/>
  <c r="AJ191" i="38"/>
  <c r="AM190" i="38"/>
  <c r="AL190" i="38"/>
  <c r="AK190" i="38"/>
  <c r="AJ190" i="38"/>
  <c r="AM189" i="38"/>
  <c r="AL189" i="38"/>
  <c r="AK189" i="38"/>
  <c r="AJ189" i="38"/>
  <c r="AM188" i="38"/>
  <c r="AL188" i="38"/>
  <c r="AK188" i="38"/>
  <c r="AJ188" i="38"/>
  <c r="AM187" i="38"/>
  <c r="AL187" i="38"/>
  <c r="AK187" i="38"/>
  <c r="AJ187" i="38"/>
  <c r="AM186" i="38"/>
  <c r="AL186" i="38"/>
  <c r="AK186" i="38"/>
  <c r="AJ186" i="38"/>
  <c r="AM185" i="38"/>
  <c r="AL185" i="38"/>
  <c r="AK185" i="38"/>
  <c r="AJ185" i="38"/>
  <c r="AM184" i="38"/>
  <c r="AL184" i="38"/>
  <c r="AK184" i="38"/>
  <c r="AJ184" i="38"/>
  <c r="AM183" i="38"/>
  <c r="AL183" i="38"/>
  <c r="AK183" i="38"/>
  <c r="AJ183" i="38"/>
  <c r="AM182" i="38"/>
  <c r="AL182" i="38"/>
  <c r="AK182" i="38"/>
  <c r="AJ182" i="38"/>
  <c r="AM181" i="38"/>
  <c r="AL181" i="38"/>
  <c r="AK181" i="38"/>
  <c r="AJ181" i="38"/>
  <c r="AM180" i="38"/>
  <c r="AL180" i="38"/>
  <c r="AK180" i="38"/>
  <c r="AJ180" i="38"/>
  <c r="AM179" i="38"/>
  <c r="AL179" i="38"/>
  <c r="AK179" i="38"/>
  <c r="AJ179" i="38"/>
  <c r="AM178" i="38"/>
  <c r="AL178" i="38"/>
  <c r="AK178" i="38"/>
  <c r="AJ178" i="38"/>
  <c r="AM177" i="38"/>
  <c r="AL177" i="38"/>
  <c r="AK177" i="38"/>
  <c r="AJ177" i="38"/>
  <c r="AM176" i="38"/>
  <c r="AL176" i="38"/>
  <c r="AK176" i="38"/>
  <c r="AJ176" i="38"/>
  <c r="AM175" i="38"/>
  <c r="AL175" i="38"/>
  <c r="AK175" i="38"/>
  <c r="AJ175" i="38"/>
  <c r="AM174" i="38"/>
  <c r="AL174" i="38"/>
  <c r="AK174" i="38"/>
  <c r="AJ174" i="38"/>
  <c r="AM173" i="38"/>
  <c r="AL173" i="38"/>
  <c r="AK173" i="38"/>
  <c r="AJ173" i="38"/>
  <c r="AM172" i="38"/>
  <c r="AL172" i="38"/>
  <c r="AK172" i="38"/>
  <c r="AJ172" i="38"/>
  <c r="AM171" i="38"/>
  <c r="AL171" i="38"/>
  <c r="AK171" i="38"/>
  <c r="AJ171" i="38"/>
  <c r="AM170" i="38"/>
  <c r="AL170" i="38"/>
  <c r="AK170" i="38"/>
  <c r="AJ170" i="38"/>
  <c r="AM169" i="38"/>
  <c r="AL169" i="38"/>
  <c r="AK169" i="38"/>
  <c r="AJ169" i="38"/>
  <c r="AM168" i="38"/>
  <c r="AL168" i="38"/>
  <c r="AK168" i="38"/>
  <c r="AJ168" i="38"/>
  <c r="AM167" i="38"/>
  <c r="AL167" i="38"/>
  <c r="AK167" i="38"/>
  <c r="AJ167" i="38"/>
  <c r="AM166" i="38"/>
  <c r="AL166" i="38"/>
  <c r="AK166" i="38"/>
  <c r="AJ166" i="38"/>
  <c r="AM165" i="38"/>
  <c r="AL165" i="38"/>
  <c r="AK165" i="38"/>
  <c r="AJ165" i="38"/>
  <c r="AM164" i="38"/>
  <c r="AL164" i="38"/>
  <c r="AK164" i="38"/>
  <c r="AJ164" i="38"/>
  <c r="AM163" i="38"/>
  <c r="AL163" i="38"/>
  <c r="AK163" i="38"/>
  <c r="AJ163" i="38"/>
  <c r="AM162" i="38"/>
  <c r="AL162" i="38"/>
  <c r="AK162" i="38"/>
  <c r="AJ162" i="38"/>
  <c r="AM161" i="38"/>
  <c r="AL161" i="38"/>
  <c r="AK161" i="38"/>
  <c r="AJ161" i="38"/>
  <c r="AM160" i="38"/>
  <c r="AL160" i="38"/>
  <c r="AK160" i="38"/>
  <c r="AJ160" i="38"/>
  <c r="AM159" i="38"/>
  <c r="AL159" i="38"/>
  <c r="AK159" i="38"/>
  <c r="AJ159" i="38"/>
  <c r="AM158" i="38"/>
  <c r="AL158" i="38"/>
  <c r="AK158" i="38"/>
  <c r="AJ158" i="38"/>
  <c r="AM157" i="38"/>
  <c r="AL157" i="38"/>
  <c r="AK157" i="38"/>
  <c r="AJ157" i="38"/>
  <c r="AM156" i="38"/>
  <c r="AL156" i="38"/>
  <c r="AK156" i="38"/>
  <c r="AJ156" i="38"/>
  <c r="AM155" i="38"/>
  <c r="AL155" i="38"/>
  <c r="AK155" i="38"/>
  <c r="AJ155" i="38"/>
  <c r="AM154" i="38"/>
  <c r="AL154" i="38"/>
  <c r="AK154" i="38"/>
  <c r="AJ154" i="38"/>
  <c r="AM153" i="38"/>
  <c r="AL153" i="38"/>
  <c r="AK153" i="38"/>
  <c r="AJ153" i="38"/>
  <c r="AM152" i="38"/>
  <c r="AL152" i="38"/>
  <c r="AK152" i="38"/>
  <c r="AJ152" i="38"/>
  <c r="AM151" i="38"/>
  <c r="AL151" i="38"/>
  <c r="AK151" i="38"/>
  <c r="AJ151" i="38"/>
  <c r="AM150" i="38"/>
  <c r="AL150" i="38"/>
  <c r="AK150" i="38"/>
  <c r="AJ150" i="38"/>
  <c r="AM149" i="38"/>
  <c r="AL149" i="38"/>
  <c r="AK149" i="38"/>
  <c r="AJ149" i="38"/>
  <c r="AM148" i="38"/>
  <c r="AL148" i="38"/>
  <c r="AK148" i="38"/>
  <c r="AJ148" i="38"/>
  <c r="AM147" i="38"/>
  <c r="AL147" i="38"/>
  <c r="AK147" i="38"/>
  <c r="AJ147" i="38"/>
  <c r="AM146" i="38"/>
  <c r="AL146" i="38"/>
  <c r="AK146" i="38"/>
  <c r="AJ146" i="38"/>
  <c r="AM145" i="38"/>
  <c r="AL145" i="38"/>
  <c r="AK145" i="38"/>
  <c r="AJ145" i="38"/>
  <c r="AM144" i="38"/>
  <c r="AL144" i="38"/>
  <c r="AK144" i="38"/>
  <c r="AJ144" i="38"/>
  <c r="AM143" i="38"/>
  <c r="AL143" i="38"/>
  <c r="AK143" i="38"/>
  <c r="AJ143" i="38"/>
  <c r="AM142" i="38"/>
  <c r="AL142" i="38"/>
  <c r="AK142" i="38"/>
  <c r="AJ142" i="38"/>
  <c r="AM141" i="38"/>
  <c r="AL141" i="38"/>
  <c r="AK141" i="38"/>
  <c r="AJ141" i="38"/>
  <c r="AM140" i="38"/>
  <c r="AL140" i="38"/>
  <c r="AK140" i="38"/>
  <c r="AJ140" i="38"/>
  <c r="AM139" i="38"/>
  <c r="AL139" i="38"/>
  <c r="AK139" i="38"/>
  <c r="AJ139" i="38"/>
  <c r="AM138" i="38"/>
  <c r="AL138" i="38"/>
  <c r="AK138" i="38"/>
  <c r="AJ138" i="38"/>
  <c r="AM137" i="38"/>
  <c r="AL137" i="38"/>
  <c r="AK137" i="38"/>
  <c r="AJ137" i="38"/>
  <c r="AM136" i="38"/>
  <c r="AL136" i="38"/>
  <c r="AK136" i="38"/>
  <c r="AJ136" i="38"/>
  <c r="AM135" i="38"/>
  <c r="AL135" i="38"/>
  <c r="AK135" i="38"/>
  <c r="AJ135" i="38"/>
  <c r="AM134" i="38"/>
  <c r="AL134" i="38"/>
  <c r="AK134" i="38"/>
  <c r="AJ134" i="38"/>
  <c r="AM133" i="38"/>
  <c r="AL133" i="38"/>
  <c r="AK133" i="38"/>
  <c r="AJ133" i="38"/>
  <c r="AM132" i="38"/>
  <c r="AL132" i="38"/>
  <c r="AK132" i="38"/>
  <c r="AJ132" i="38"/>
  <c r="AM131" i="38"/>
  <c r="AL131" i="38"/>
  <c r="AK131" i="38"/>
  <c r="AJ131" i="38"/>
  <c r="AM130" i="38"/>
  <c r="AL130" i="38"/>
  <c r="AK130" i="38"/>
  <c r="AJ130" i="38"/>
  <c r="AM129" i="38"/>
  <c r="AL129" i="38"/>
  <c r="AK129" i="38"/>
  <c r="AJ129" i="38"/>
  <c r="AM128" i="38"/>
  <c r="AL128" i="38"/>
  <c r="AK128" i="38"/>
  <c r="AJ128" i="38"/>
  <c r="AM127" i="38"/>
  <c r="AL127" i="38"/>
  <c r="AK127" i="38"/>
  <c r="AJ127" i="38"/>
  <c r="AM126" i="38"/>
  <c r="AL126" i="38"/>
  <c r="AK126" i="38"/>
  <c r="AJ126" i="38"/>
  <c r="AM125" i="38"/>
  <c r="AL125" i="38"/>
  <c r="AK125" i="38"/>
  <c r="AJ125" i="38"/>
  <c r="AM124" i="38"/>
  <c r="AL124" i="38"/>
  <c r="AK124" i="38"/>
  <c r="AJ124" i="38"/>
  <c r="AM123" i="38"/>
  <c r="AL123" i="38"/>
  <c r="AK123" i="38"/>
  <c r="AJ123" i="38"/>
  <c r="AM122" i="38"/>
  <c r="AL122" i="38"/>
  <c r="AK122" i="38"/>
  <c r="AJ122" i="38"/>
  <c r="AM121" i="38"/>
  <c r="AL121" i="38"/>
  <c r="AK121" i="38"/>
  <c r="AJ121" i="38"/>
  <c r="AM120" i="38"/>
  <c r="AL120" i="38"/>
  <c r="AK120" i="38"/>
  <c r="AJ120" i="38"/>
  <c r="AM119" i="38"/>
  <c r="AL119" i="38"/>
  <c r="AK119" i="38"/>
  <c r="AJ119" i="38"/>
  <c r="AM118" i="38"/>
  <c r="AL118" i="38"/>
  <c r="AK118" i="38"/>
  <c r="AJ118" i="38"/>
  <c r="AM117" i="38"/>
  <c r="AL117" i="38"/>
  <c r="AK117" i="38"/>
  <c r="AJ117" i="38"/>
  <c r="AM116" i="38"/>
  <c r="AL116" i="38"/>
  <c r="AK116" i="38"/>
  <c r="AJ116" i="38"/>
  <c r="AM115" i="38"/>
  <c r="AL115" i="38"/>
  <c r="AK115" i="38"/>
  <c r="AJ115" i="38"/>
  <c r="AM114" i="38"/>
  <c r="AL114" i="38"/>
  <c r="AK114" i="38"/>
  <c r="AJ114" i="38"/>
  <c r="AM113" i="38"/>
  <c r="AL113" i="38"/>
  <c r="AK113" i="38"/>
  <c r="AJ113" i="38"/>
  <c r="AM112" i="38"/>
  <c r="AL112" i="38"/>
  <c r="AK112" i="38"/>
  <c r="AJ112" i="38"/>
  <c r="AM111" i="38"/>
  <c r="AL111" i="38"/>
  <c r="AK111" i="38"/>
  <c r="AJ111" i="38"/>
  <c r="AM110" i="38"/>
  <c r="AL110" i="38"/>
  <c r="AK110" i="38"/>
  <c r="AJ110" i="38"/>
  <c r="AM109" i="38"/>
  <c r="AL109" i="38"/>
  <c r="AK109" i="38"/>
  <c r="AJ109" i="38"/>
  <c r="AM108" i="38"/>
  <c r="AL108" i="38"/>
  <c r="AK108" i="38"/>
  <c r="AJ108" i="38"/>
  <c r="AM107" i="38"/>
  <c r="AL107" i="38"/>
  <c r="AK107" i="38"/>
  <c r="AJ107" i="38"/>
  <c r="AM106" i="38"/>
  <c r="AL106" i="38"/>
  <c r="AK106" i="38"/>
  <c r="AJ106" i="38"/>
  <c r="AM105" i="38"/>
  <c r="AL105" i="38"/>
  <c r="AK105" i="38"/>
  <c r="AJ105" i="38"/>
  <c r="AM104" i="38"/>
  <c r="AL104" i="38"/>
  <c r="AK104" i="38"/>
  <c r="AJ104" i="38"/>
  <c r="AM103" i="38"/>
  <c r="AL103" i="38"/>
  <c r="AK103" i="38"/>
  <c r="AJ103" i="38"/>
  <c r="AM102" i="38"/>
  <c r="AL102" i="38"/>
  <c r="AK102" i="38"/>
  <c r="AJ102" i="38"/>
  <c r="AM101" i="38"/>
  <c r="AL101" i="38"/>
  <c r="AK101" i="38"/>
  <c r="AJ101" i="38"/>
  <c r="AM100" i="38"/>
  <c r="AL100" i="38"/>
  <c r="AK100" i="38"/>
  <c r="AJ100" i="38"/>
  <c r="AM99" i="38"/>
  <c r="AL99" i="38"/>
  <c r="AK99" i="38"/>
  <c r="AJ99" i="38"/>
  <c r="AM98" i="38"/>
  <c r="AL98" i="38"/>
  <c r="AK98" i="38"/>
  <c r="AJ98" i="38"/>
  <c r="AM97" i="38"/>
  <c r="AL97" i="38"/>
  <c r="AK97" i="38"/>
  <c r="AJ97" i="38"/>
  <c r="AM96" i="38"/>
  <c r="AL96" i="38"/>
  <c r="AK96" i="38"/>
  <c r="AJ96" i="38"/>
  <c r="AM95" i="38"/>
  <c r="AL95" i="38"/>
  <c r="AK95" i="38"/>
  <c r="AJ95" i="38"/>
  <c r="AM94" i="38"/>
  <c r="AL94" i="38"/>
  <c r="AK94" i="38"/>
  <c r="AJ94" i="38"/>
  <c r="AM93" i="38"/>
  <c r="AL93" i="38"/>
  <c r="AK93" i="38"/>
  <c r="AJ93" i="38"/>
  <c r="AM92" i="38"/>
  <c r="AL92" i="38"/>
  <c r="AK92" i="38"/>
  <c r="AJ92" i="38"/>
  <c r="AM91" i="38"/>
  <c r="AL91" i="38"/>
  <c r="AK91" i="38"/>
  <c r="AJ91" i="38"/>
  <c r="AM90" i="38"/>
  <c r="AL90" i="38"/>
  <c r="AK90" i="38"/>
  <c r="AJ90" i="38"/>
  <c r="AM89" i="38"/>
  <c r="AL89" i="38"/>
  <c r="AK89" i="38"/>
  <c r="AJ89" i="38"/>
  <c r="AM88" i="38"/>
  <c r="AL88" i="38"/>
  <c r="AK88" i="38"/>
  <c r="AJ88" i="38"/>
  <c r="AM87" i="38"/>
  <c r="AL87" i="38"/>
  <c r="AK87" i="38"/>
  <c r="AJ87" i="38"/>
  <c r="AM86" i="38"/>
  <c r="AL86" i="38"/>
  <c r="AK86" i="38"/>
  <c r="AJ86" i="38"/>
  <c r="AM85" i="38"/>
  <c r="AL85" i="38"/>
  <c r="AK85" i="38"/>
  <c r="AJ85" i="38"/>
  <c r="AM84" i="38"/>
  <c r="AL84" i="38"/>
  <c r="AK84" i="38"/>
  <c r="AJ84" i="38"/>
  <c r="AM83" i="38"/>
  <c r="AL83" i="38"/>
  <c r="AK83" i="38"/>
  <c r="AJ83" i="38"/>
  <c r="AM82" i="38"/>
  <c r="AL82" i="38"/>
  <c r="AK82" i="38"/>
  <c r="AJ82" i="38"/>
  <c r="AM81" i="38"/>
  <c r="AL81" i="38"/>
  <c r="AK81" i="38"/>
  <c r="AJ81" i="38"/>
  <c r="AM80" i="38"/>
  <c r="AL80" i="38"/>
  <c r="AK80" i="38"/>
  <c r="AJ80" i="38"/>
  <c r="AM79" i="38"/>
  <c r="AL79" i="38"/>
  <c r="AK79" i="38"/>
  <c r="AJ79" i="38"/>
  <c r="AM78" i="38"/>
  <c r="AL78" i="38"/>
  <c r="AK78" i="38"/>
  <c r="AJ78" i="38"/>
  <c r="AM77" i="38"/>
  <c r="AL77" i="38"/>
  <c r="AK77" i="38"/>
  <c r="AJ77" i="38"/>
  <c r="AM76" i="38"/>
  <c r="AL76" i="38"/>
  <c r="AK76" i="38"/>
  <c r="AJ76" i="38"/>
  <c r="AM75" i="38"/>
  <c r="AL75" i="38"/>
  <c r="AK75" i="38"/>
  <c r="AJ75" i="38"/>
  <c r="AM74" i="38"/>
  <c r="AL74" i="38"/>
  <c r="AK74" i="38"/>
  <c r="AJ74" i="38"/>
  <c r="AM73" i="38"/>
  <c r="AL73" i="38"/>
  <c r="AK73" i="38"/>
  <c r="AJ73" i="38"/>
  <c r="AM72" i="38"/>
  <c r="AL72" i="38"/>
  <c r="AK72" i="38"/>
  <c r="AJ72" i="38"/>
  <c r="AM71" i="38"/>
  <c r="AL71" i="38"/>
  <c r="AK71" i="38"/>
  <c r="AJ71" i="38"/>
  <c r="AM70" i="38"/>
  <c r="AL70" i="38"/>
  <c r="AK70" i="38"/>
  <c r="AJ70" i="38"/>
  <c r="AM69" i="38"/>
  <c r="AL69" i="38"/>
  <c r="AK69" i="38"/>
  <c r="AJ69" i="38"/>
  <c r="AM68" i="38"/>
  <c r="AL68" i="38"/>
  <c r="AK68" i="38"/>
  <c r="AJ68" i="38"/>
  <c r="AM67" i="38"/>
  <c r="AL67" i="38"/>
  <c r="AK67" i="38"/>
  <c r="AJ67" i="38"/>
  <c r="AM66" i="38"/>
  <c r="AL66" i="38"/>
  <c r="AK66" i="38"/>
  <c r="AJ66" i="38"/>
  <c r="AM65" i="38"/>
  <c r="AL65" i="38"/>
  <c r="AK65" i="38"/>
  <c r="AJ65" i="38"/>
  <c r="AM64" i="38"/>
  <c r="AL64" i="38"/>
  <c r="AK64" i="38"/>
  <c r="AJ64" i="38"/>
  <c r="AM63" i="38"/>
  <c r="AL63" i="38"/>
  <c r="AK63" i="38"/>
  <c r="AJ63" i="38"/>
  <c r="AM62" i="38"/>
  <c r="AL62" i="38"/>
  <c r="AK62" i="38"/>
  <c r="AJ62" i="38"/>
  <c r="AM61" i="38"/>
  <c r="AL61" i="38"/>
  <c r="AK61" i="38"/>
  <c r="AJ61" i="38"/>
  <c r="AM60" i="38"/>
  <c r="AL60" i="38"/>
  <c r="AK60" i="38"/>
  <c r="AJ60" i="38"/>
  <c r="AM59" i="38"/>
  <c r="AL59" i="38"/>
  <c r="AK59" i="38"/>
  <c r="AJ59" i="38"/>
  <c r="AM58" i="38"/>
  <c r="AL58" i="38"/>
  <c r="AK58" i="38"/>
  <c r="AJ58" i="38"/>
  <c r="AM57" i="38"/>
  <c r="AL57" i="38"/>
  <c r="AK57" i="38"/>
  <c r="AJ57" i="38"/>
  <c r="AM56" i="38"/>
  <c r="AL56" i="38"/>
  <c r="AK56" i="38"/>
  <c r="AJ56" i="38"/>
  <c r="AM55" i="38"/>
  <c r="AL55" i="38"/>
  <c r="AK55" i="38"/>
  <c r="AJ55" i="38"/>
  <c r="AM54" i="38"/>
  <c r="AL54" i="38"/>
  <c r="AK54" i="38"/>
  <c r="AJ54" i="38"/>
  <c r="AM53" i="38"/>
  <c r="AL53" i="38"/>
  <c r="AK53" i="38"/>
  <c r="AJ53" i="38"/>
  <c r="AM52" i="38"/>
  <c r="AL52" i="38"/>
  <c r="AK52" i="38"/>
  <c r="AJ52" i="38"/>
  <c r="AM51" i="38"/>
  <c r="AL51" i="38"/>
  <c r="AK51" i="38"/>
  <c r="AJ51" i="38"/>
  <c r="AM50" i="38"/>
  <c r="AL50" i="38"/>
  <c r="AK50" i="38"/>
  <c r="AJ50" i="38"/>
  <c r="AM49" i="38"/>
  <c r="AL49" i="38"/>
  <c r="AK49" i="38"/>
  <c r="AJ49" i="38"/>
  <c r="AM48" i="38"/>
  <c r="AL48" i="38"/>
  <c r="AK48" i="38"/>
  <c r="AJ48" i="38"/>
  <c r="AM47" i="38"/>
  <c r="AL47" i="38"/>
  <c r="AK47" i="38"/>
  <c r="AJ47" i="38"/>
  <c r="AM46" i="38"/>
  <c r="AL46" i="38"/>
  <c r="AK46" i="38"/>
  <c r="AJ46" i="38"/>
  <c r="AM45" i="38"/>
  <c r="AL45" i="38"/>
  <c r="AK45" i="38"/>
  <c r="AJ45" i="38"/>
  <c r="AM44" i="38"/>
  <c r="AL44" i="38"/>
  <c r="AK44" i="38"/>
  <c r="AJ44" i="38"/>
  <c r="AM43" i="38"/>
  <c r="AL43" i="38"/>
  <c r="AK43" i="38"/>
  <c r="AJ43" i="38"/>
  <c r="AM42" i="38"/>
  <c r="AL42" i="38"/>
  <c r="AK42" i="38"/>
  <c r="AJ42" i="38"/>
  <c r="AM41" i="38"/>
  <c r="AL41" i="38"/>
  <c r="AK41" i="38"/>
  <c r="AJ41" i="38"/>
  <c r="AM40" i="38"/>
  <c r="AL40" i="38"/>
  <c r="AK40" i="38"/>
  <c r="AJ40" i="38"/>
  <c r="AM39" i="38"/>
  <c r="AL39" i="38"/>
  <c r="AK39" i="38"/>
  <c r="AJ39" i="38"/>
  <c r="AM38" i="38"/>
  <c r="AL38" i="38"/>
  <c r="AK38" i="38"/>
  <c r="AJ38" i="38"/>
  <c r="AM37" i="38"/>
  <c r="AL37" i="38"/>
  <c r="AK37" i="38"/>
  <c r="AJ37" i="38"/>
  <c r="AM36" i="38"/>
  <c r="AL36" i="38"/>
  <c r="AK36" i="38"/>
  <c r="AJ36" i="38"/>
  <c r="AM35" i="38"/>
  <c r="AL35" i="38"/>
  <c r="AK35" i="38"/>
  <c r="AJ35" i="38"/>
  <c r="AM34" i="38"/>
  <c r="AL34" i="38"/>
  <c r="AK34" i="38"/>
  <c r="AJ34" i="38"/>
  <c r="AM33" i="38"/>
  <c r="AL33" i="38"/>
  <c r="AK33" i="38"/>
  <c r="AJ33" i="38"/>
  <c r="AM32" i="38"/>
  <c r="AL32" i="38"/>
  <c r="AK32" i="38"/>
  <c r="AJ32" i="38"/>
  <c r="AM31" i="38"/>
  <c r="AL31" i="38"/>
  <c r="AK31" i="38"/>
  <c r="AJ31" i="38"/>
  <c r="AM30" i="38"/>
  <c r="AL30" i="38"/>
  <c r="AK30" i="38"/>
  <c r="AJ30" i="38"/>
  <c r="AM29" i="38"/>
  <c r="AL29" i="38"/>
  <c r="AK29" i="38"/>
  <c r="AJ29" i="38"/>
  <c r="AM28" i="38"/>
  <c r="AL28" i="38"/>
  <c r="AK28" i="38"/>
  <c r="AJ28" i="38"/>
  <c r="AM27" i="38"/>
  <c r="AL27" i="38"/>
  <c r="AK27" i="38"/>
  <c r="AJ27" i="38"/>
  <c r="AM26" i="38"/>
  <c r="AL26" i="38"/>
  <c r="AK26" i="38"/>
  <c r="AJ26" i="38"/>
  <c r="AM25" i="38"/>
  <c r="AL25" i="38"/>
  <c r="AK25" i="38"/>
  <c r="AJ25" i="38"/>
  <c r="AM24" i="38"/>
  <c r="AL24" i="38"/>
  <c r="AK24" i="38"/>
  <c r="AJ24" i="38"/>
  <c r="AM23" i="38"/>
  <c r="AL23" i="38"/>
  <c r="AK23" i="38"/>
  <c r="AJ23" i="38"/>
  <c r="AM22" i="38"/>
  <c r="AL22" i="38"/>
  <c r="AK22" i="38"/>
  <c r="AJ22" i="38"/>
  <c r="AM21" i="38"/>
  <c r="AL21" i="38"/>
  <c r="AK21" i="38"/>
  <c r="AJ21" i="38"/>
  <c r="AM20" i="38"/>
  <c r="AL20" i="38"/>
  <c r="AK20" i="38"/>
  <c r="AJ20" i="38"/>
  <c r="AM19" i="38"/>
  <c r="AL19" i="38"/>
  <c r="AK19" i="38"/>
  <c r="AJ19" i="38"/>
  <c r="AM18" i="38"/>
  <c r="AL18" i="38"/>
  <c r="AK18" i="38"/>
  <c r="AJ18" i="38"/>
  <c r="AM17" i="38"/>
  <c r="AL17" i="38"/>
  <c r="AK17" i="38"/>
  <c r="AJ17" i="38"/>
  <c r="AM16" i="38"/>
  <c r="AL16" i="38"/>
  <c r="AK16" i="38"/>
  <c r="AJ16" i="38"/>
  <c r="AM15" i="38"/>
  <c r="AL15" i="38"/>
  <c r="AK15" i="38"/>
  <c r="AJ15" i="38"/>
  <c r="AM14" i="38"/>
  <c r="AL14" i="38"/>
  <c r="AK14" i="38"/>
  <c r="AJ14" i="38"/>
  <c r="AM13" i="38"/>
  <c r="AL13" i="38"/>
  <c r="AK13" i="38"/>
  <c r="AJ13" i="38"/>
  <c r="AM12" i="38"/>
  <c r="AL12" i="38"/>
  <c r="AK12" i="38"/>
  <c r="AJ12" i="38"/>
  <c r="AM11" i="38"/>
  <c r="AL11" i="38"/>
  <c r="AK11" i="38"/>
  <c r="AJ11" i="38"/>
  <c r="AM10" i="38"/>
  <c r="AL10" i="38"/>
  <c r="AK10" i="38"/>
  <c r="AJ10" i="38"/>
  <c r="AM9" i="38"/>
  <c r="AL9" i="38"/>
  <c r="AK9" i="38"/>
  <c r="AJ9" i="38"/>
  <c r="AM8" i="38"/>
  <c r="AL8" i="38"/>
  <c r="AK8" i="38"/>
  <c r="AJ8" i="38"/>
  <c r="AM7" i="38"/>
  <c r="AL7" i="38"/>
  <c r="AK7" i="38"/>
  <c r="AJ7" i="38"/>
  <c r="AM6" i="38"/>
  <c r="AL6" i="38"/>
  <c r="AK6" i="38"/>
  <c r="AJ6" i="38"/>
  <c r="AM5" i="38"/>
  <c r="AL5" i="38"/>
  <c r="AK5" i="38"/>
  <c r="AJ5" i="38"/>
  <c r="AM4" i="38"/>
  <c r="AL4" i="38"/>
  <c r="AK4" i="38"/>
  <c r="AJ4" i="38"/>
  <c r="AM3" i="38"/>
  <c r="AL3" i="38"/>
  <c r="AK3" i="38"/>
  <c r="AJ3" i="38"/>
  <c r="AM2" i="38"/>
  <c r="AL2" i="38"/>
  <c r="AK2" i="38"/>
  <c r="AJ2" i="38"/>
  <c r="AO87" i="21"/>
  <c r="AO88" i="21"/>
  <c r="AP88" i="21" s="1"/>
  <c r="AO89" i="21"/>
  <c r="AO107" i="21"/>
  <c r="AO108" i="21"/>
  <c r="AO109" i="21"/>
  <c r="AP109" i="21" s="1"/>
  <c r="AO111" i="21"/>
  <c r="AO112" i="21"/>
  <c r="AO113" i="21"/>
  <c r="Q79" i="36"/>
  <c r="Q78" i="36"/>
  <c r="Q77" i="36"/>
  <c r="Q75" i="36"/>
  <c r="Q74" i="36"/>
  <c r="Q73" i="36"/>
  <c r="Q71" i="36"/>
  <c r="Q70" i="36"/>
  <c r="Q69" i="36"/>
  <c r="Q67" i="36"/>
  <c r="Q65" i="36"/>
  <c r="M64" i="36"/>
  <c r="M63" i="36"/>
  <c r="M62" i="36"/>
  <c r="Q63" i="36"/>
  <c r="Q61" i="36" s="1"/>
  <c r="R62" i="36" s="1"/>
  <c r="Q62" i="36"/>
  <c r="Q66" i="36"/>
  <c r="D26" i="27" s="1"/>
  <c r="C77" i="27" s="1"/>
  <c r="F26" i="27"/>
  <c r="D77" i="27" s="1"/>
  <c r="E26" i="27"/>
  <c r="C78" i="27" s="1"/>
  <c r="C26" i="27"/>
  <c r="B26" i="27"/>
  <c r="AO114" i="24"/>
  <c r="AO134" i="24"/>
  <c r="AO133" i="24"/>
  <c r="AO132" i="24"/>
  <c r="AO130" i="24"/>
  <c r="AO129" i="24"/>
  <c r="AO128" i="24"/>
  <c r="AO126" i="24"/>
  <c r="AO125" i="24"/>
  <c r="AO124" i="24"/>
  <c r="AO122" i="24"/>
  <c r="AP122" i="24" s="1"/>
  <c r="AO121" i="24"/>
  <c r="AP121" i="24" s="1"/>
  <c r="AO120" i="24"/>
  <c r="AO118" i="24"/>
  <c r="AP118" i="24" s="1"/>
  <c r="AO117" i="24"/>
  <c r="AO116" i="24"/>
  <c r="AP114" i="24"/>
  <c r="AO113" i="24"/>
  <c r="AO112" i="24"/>
  <c r="AO110" i="24"/>
  <c r="AO109" i="24"/>
  <c r="AO108" i="24"/>
  <c r="Q128" i="24"/>
  <c r="Q127" i="24"/>
  <c r="Q126" i="24"/>
  <c r="Q124" i="24"/>
  <c r="Q123" i="24"/>
  <c r="Q122" i="24"/>
  <c r="Q120" i="24"/>
  <c r="Q119" i="24"/>
  <c r="Q118" i="24"/>
  <c r="Q115" i="24"/>
  <c r="R115" i="24" s="1"/>
  <c r="Q116" i="24"/>
  <c r="R116" i="24" s="1"/>
  <c r="Q114" i="24"/>
  <c r="Q112" i="24"/>
  <c r="Q110" i="24" s="1"/>
  <c r="Q111" i="24"/>
  <c r="M113" i="24"/>
  <c r="M112" i="24"/>
  <c r="M111" i="24"/>
  <c r="AO84" i="25"/>
  <c r="AP84" i="25" s="1"/>
  <c r="AO83" i="25"/>
  <c r="AO82" i="25"/>
  <c r="AO80" i="25"/>
  <c r="AO79" i="25"/>
  <c r="AO78" i="25"/>
  <c r="AP80" i="25" s="1"/>
  <c r="AO76" i="25"/>
  <c r="AP76" i="25" s="1"/>
  <c r="AO75" i="25"/>
  <c r="AO74" i="25"/>
  <c r="AO72" i="25"/>
  <c r="AO71" i="25"/>
  <c r="AO70" i="25"/>
  <c r="AO68" i="25"/>
  <c r="AO67" i="25"/>
  <c r="AO66" i="25"/>
  <c r="AO64" i="25"/>
  <c r="AO63" i="25"/>
  <c r="AO62" i="25"/>
  <c r="AO60" i="25"/>
  <c r="AO59" i="25"/>
  <c r="AO58" i="25"/>
  <c r="Q78" i="25"/>
  <c r="Q77" i="25"/>
  <c r="Q76" i="25"/>
  <c r="Q74" i="25"/>
  <c r="R74" i="25" s="1"/>
  <c r="Q73" i="25"/>
  <c r="R73" i="25" s="1"/>
  <c r="Q72" i="25"/>
  <c r="Q70" i="25"/>
  <c r="Q69" i="25"/>
  <c r="Q68" i="25"/>
  <c r="Q66" i="25"/>
  <c r="Q65" i="25"/>
  <c r="Q64" i="25"/>
  <c r="Q62" i="25"/>
  <c r="Q61" i="25"/>
  <c r="M63" i="25"/>
  <c r="M62" i="25"/>
  <c r="M61" i="25"/>
  <c r="AP72" i="25"/>
  <c r="R69" i="25"/>
  <c r="R66" i="25"/>
  <c r="R65" i="25"/>
  <c r="Q60" i="25"/>
  <c r="AP60" i="25"/>
  <c r="AP59" i="25"/>
  <c r="AP134" i="24"/>
  <c r="AP133" i="24"/>
  <c r="AP126" i="24"/>
  <c r="AP125" i="24"/>
  <c r="R124" i="24"/>
  <c r="R123" i="24"/>
  <c r="AP117" i="24"/>
  <c r="AP81" i="36"/>
  <c r="AP80" i="36"/>
  <c r="R75" i="36"/>
  <c r="AP69" i="36"/>
  <c r="R67" i="36"/>
  <c r="R66" i="36"/>
  <c r="AP64" i="36"/>
  <c r="AP65" i="36"/>
  <c r="AP61" i="36"/>
  <c r="AJ39" i="36"/>
  <c r="AL23" i="36"/>
  <c r="AM23" i="36"/>
  <c r="AM57" i="36"/>
  <c r="AL57" i="36"/>
  <c r="AK57" i="36"/>
  <c r="AJ57" i="36"/>
  <c r="AM56" i="36"/>
  <c r="AL56" i="36"/>
  <c r="AK56" i="36"/>
  <c r="AJ56" i="36"/>
  <c r="AM55" i="36"/>
  <c r="AL55" i="36"/>
  <c r="AK55" i="36"/>
  <c r="AJ55" i="36"/>
  <c r="AM54" i="36"/>
  <c r="AL54" i="36"/>
  <c r="AK54" i="36"/>
  <c r="AJ54" i="36"/>
  <c r="AM53" i="36"/>
  <c r="AL53" i="36"/>
  <c r="AK53" i="36"/>
  <c r="AJ53" i="36"/>
  <c r="AM52" i="36"/>
  <c r="AL52" i="36"/>
  <c r="AK52" i="36"/>
  <c r="AJ52" i="36"/>
  <c r="AM51" i="36"/>
  <c r="AL51" i="36"/>
  <c r="AK51" i="36"/>
  <c r="AJ51" i="36"/>
  <c r="AM50" i="36"/>
  <c r="AL50" i="36"/>
  <c r="AK50" i="36"/>
  <c r="AJ50" i="36"/>
  <c r="AM49" i="36"/>
  <c r="AL49" i="36"/>
  <c r="AK49" i="36"/>
  <c r="AJ49" i="36"/>
  <c r="AM48" i="36"/>
  <c r="AL48" i="36"/>
  <c r="AK48" i="36"/>
  <c r="AJ48" i="36"/>
  <c r="AM47" i="36"/>
  <c r="AL47" i="36"/>
  <c r="AK47" i="36"/>
  <c r="AJ47" i="36"/>
  <c r="AM46" i="36"/>
  <c r="AL46" i="36"/>
  <c r="AK46" i="36"/>
  <c r="AJ46" i="36"/>
  <c r="AM45" i="36"/>
  <c r="AL45" i="36"/>
  <c r="AK45" i="36"/>
  <c r="AJ45" i="36"/>
  <c r="AM44" i="36"/>
  <c r="AL44" i="36"/>
  <c r="AK44" i="36"/>
  <c r="AJ44" i="36"/>
  <c r="AM43" i="36"/>
  <c r="AL43" i="36"/>
  <c r="AK43" i="36"/>
  <c r="AJ43" i="36"/>
  <c r="AM42" i="36"/>
  <c r="AL42" i="36"/>
  <c r="AK42" i="36"/>
  <c r="AJ42" i="36"/>
  <c r="AM41" i="36"/>
  <c r="AL41" i="36"/>
  <c r="AK41" i="36"/>
  <c r="AJ41" i="36"/>
  <c r="AM40" i="36"/>
  <c r="AL40" i="36"/>
  <c r="AK40" i="36"/>
  <c r="AJ40" i="36"/>
  <c r="AM39" i="36"/>
  <c r="AL39" i="36"/>
  <c r="AK39" i="36"/>
  <c r="AM38" i="36"/>
  <c r="AL38" i="36"/>
  <c r="AK38" i="36"/>
  <c r="AJ38" i="36"/>
  <c r="AM37" i="36"/>
  <c r="AL37" i="36"/>
  <c r="AK37" i="36"/>
  <c r="AJ37" i="36"/>
  <c r="AM36" i="36"/>
  <c r="AL36" i="36"/>
  <c r="AK36" i="36"/>
  <c r="AJ36" i="36"/>
  <c r="AM35" i="36"/>
  <c r="AL35" i="36"/>
  <c r="AK35" i="36"/>
  <c r="AJ35" i="36"/>
  <c r="AM34" i="36"/>
  <c r="AL34" i="36"/>
  <c r="AK34" i="36"/>
  <c r="AJ34" i="36"/>
  <c r="AM33" i="36"/>
  <c r="AL33" i="36"/>
  <c r="AK33" i="36"/>
  <c r="AJ33" i="36"/>
  <c r="AM32" i="36"/>
  <c r="AL32" i="36"/>
  <c r="AK32" i="36"/>
  <c r="AJ32" i="36"/>
  <c r="AM31" i="36"/>
  <c r="AL31" i="36"/>
  <c r="AK31" i="36"/>
  <c r="AJ31" i="36"/>
  <c r="AM30" i="36"/>
  <c r="AL30" i="36"/>
  <c r="AK30" i="36"/>
  <c r="AJ30" i="36"/>
  <c r="AM29" i="36"/>
  <c r="AL29" i="36"/>
  <c r="AK29" i="36"/>
  <c r="AJ29" i="36"/>
  <c r="AM28" i="36"/>
  <c r="AL28" i="36"/>
  <c r="AK28" i="36"/>
  <c r="AJ28" i="36"/>
  <c r="AM27" i="36"/>
  <c r="AL27" i="36"/>
  <c r="AK27" i="36"/>
  <c r="AJ27" i="36"/>
  <c r="AM26" i="36"/>
  <c r="AL26" i="36"/>
  <c r="AK26" i="36"/>
  <c r="AJ26" i="36"/>
  <c r="AM25" i="36"/>
  <c r="AL25" i="36"/>
  <c r="AK25" i="36"/>
  <c r="AJ25" i="36"/>
  <c r="AM24" i="36"/>
  <c r="AL24" i="36"/>
  <c r="AK24" i="36"/>
  <c r="AJ24" i="36"/>
  <c r="AK23" i="36"/>
  <c r="AJ23" i="36"/>
  <c r="AM106" i="24"/>
  <c r="AL106" i="24"/>
  <c r="AK106" i="24"/>
  <c r="AJ106" i="24"/>
  <c r="AM105" i="24"/>
  <c r="AL105" i="24"/>
  <c r="AK105" i="24"/>
  <c r="AJ105" i="24"/>
  <c r="AM104" i="24"/>
  <c r="AL104" i="24"/>
  <c r="AK104" i="24"/>
  <c r="AJ104" i="24"/>
  <c r="AM103" i="24"/>
  <c r="AL103" i="24"/>
  <c r="AK103" i="24"/>
  <c r="AJ103" i="24"/>
  <c r="AM102" i="24"/>
  <c r="AL102" i="24"/>
  <c r="AK102" i="24"/>
  <c r="AJ102" i="24"/>
  <c r="AM101" i="24"/>
  <c r="AL101" i="24"/>
  <c r="AK101" i="24"/>
  <c r="AJ101" i="24"/>
  <c r="AM100" i="24"/>
  <c r="AL100" i="24"/>
  <c r="AK100" i="24"/>
  <c r="AJ100" i="24"/>
  <c r="AM99" i="24"/>
  <c r="AL99" i="24"/>
  <c r="AK99" i="24"/>
  <c r="AJ99" i="24"/>
  <c r="AM98" i="24"/>
  <c r="AL98" i="24"/>
  <c r="AK98" i="24"/>
  <c r="AJ98" i="24"/>
  <c r="AM97" i="24"/>
  <c r="AL97" i="24"/>
  <c r="AK97" i="24"/>
  <c r="AJ97" i="24"/>
  <c r="AM96" i="24"/>
  <c r="AL96" i="24"/>
  <c r="AK96" i="24"/>
  <c r="AJ96" i="24"/>
  <c r="AM95" i="24"/>
  <c r="AL95" i="24"/>
  <c r="AK95" i="24"/>
  <c r="AJ95" i="24"/>
  <c r="AM94" i="24"/>
  <c r="AL94" i="24"/>
  <c r="AK94" i="24"/>
  <c r="AJ94" i="24"/>
  <c r="AM93" i="24"/>
  <c r="AL93" i="24"/>
  <c r="AK93" i="24"/>
  <c r="AJ93" i="24"/>
  <c r="AM92" i="24"/>
  <c r="AL92" i="24"/>
  <c r="AK92" i="24"/>
  <c r="AJ92" i="24"/>
  <c r="AM91" i="24"/>
  <c r="AL91" i="24"/>
  <c r="AK91" i="24"/>
  <c r="AJ91" i="24"/>
  <c r="AM90" i="24"/>
  <c r="AL90" i="24"/>
  <c r="AK90" i="24"/>
  <c r="AJ90" i="24"/>
  <c r="AM89" i="24"/>
  <c r="AL89" i="24"/>
  <c r="AK89" i="24"/>
  <c r="AJ89" i="24"/>
  <c r="AM88" i="24"/>
  <c r="AL88" i="24"/>
  <c r="AK88" i="24"/>
  <c r="AJ88" i="24"/>
  <c r="AM87" i="24"/>
  <c r="AL87" i="24"/>
  <c r="AK87" i="24"/>
  <c r="AJ87" i="24"/>
  <c r="AM86" i="24"/>
  <c r="AL86" i="24"/>
  <c r="AK86" i="24"/>
  <c r="AJ86" i="24"/>
  <c r="AM85" i="24"/>
  <c r="AL85" i="24"/>
  <c r="AK85" i="24"/>
  <c r="AJ85" i="24"/>
  <c r="AM84" i="24"/>
  <c r="AL84" i="24"/>
  <c r="AK84" i="24"/>
  <c r="AJ84" i="24"/>
  <c r="AM83" i="24"/>
  <c r="AL83" i="24"/>
  <c r="AK83" i="24"/>
  <c r="AJ83" i="24"/>
  <c r="AM82" i="24"/>
  <c r="AL82" i="24"/>
  <c r="AK82" i="24"/>
  <c r="AJ82" i="24"/>
  <c r="AM81" i="24"/>
  <c r="AL81" i="24"/>
  <c r="AK81" i="24"/>
  <c r="AJ81" i="24"/>
  <c r="AM80" i="24"/>
  <c r="AL80" i="24"/>
  <c r="AK80" i="24"/>
  <c r="AJ80" i="24"/>
  <c r="AM79" i="24"/>
  <c r="AL79" i="24"/>
  <c r="AK79" i="24"/>
  <c r="AJ79" i="24"/>
  <c r="AM78" i="24"/>
  <c r="AL78" i="24"/>
  <c r="AK78" i="24"/>
  <c r="AJ78" i="24"/>
  <c r="AM77" i="24"/>
  <c r="AL77" i="24"/>
  <c r="AK77" i="24"/>
  <c r="AJ77" i="24"/>
  <c r="AM76" i="24"/>
  <c r="AL76" i="24"/>
  <c r="AK76" i="24"/>
  <c r="AJ76" i="24"/>
  <c r="AM75" i="24"/>
  <c r="AL75" i="24"/>
  <c r="AK75" i="24"/>
  <c r="AJ75" i="24"/>
  <c r="AM74" i="24"/>
  <c r="AL74" i="24"/>
  <c r="AK74" i="24"/>
  <c r="AJ74" i="24"/>
  <c r="AM73" i="24"/>
  <c r="AL73" i="24"/>
  <c r="AK73" i="24"/>
  <c r="AJ73" i="24"/>
  <c r="AM72" i="24"/>
  <c r="AL72" i="24"/>
  <c r="AK72" i="24"/>
  <c r="AJ72" i="24"/>
  <c r="AM71" i="24"/>
  <c r="AL71" i="24"/>
  <c r="AK71" i="24"/>
  <c r="AJ71" i="24"/>
  <c r="AM70" i="24"/>
  <c r="AL70" i="24"/>
  <c r="AK70" i="24"/>
  <c r="AJ70" i="24"/>
  <c r="AM69" i="24"/>
  <c r="AL69" i="24"/>
  <c r="AK69" i="24"/>
  <c r="AJ69" i="24"/>
  <c r="AM68" i="24"/>
  <c r="AL68" i="24"/>
  <c r="AK68" i="24"/>
  <c r="AJ68" i="24"/>
  <c r="AM67" i="24"/>
  <c r="AL67" i="24"/>
  <c r="AK67" i="24"/>
  <c r="AJ67" i="24"/>
  <c r="AM66" i="24"/>
  <c r="AL66" i="24"/>
  <c r="AK66" i="24"/>
  <c r="AJ66" i="24"/>
  <c r="AM65" i="24"/>
  <c r="AL65" i="24"/>
  <c r="AK65" i="24"/>
  <c r="AJ65" i="24"/>
  <c r="AM64" i="24"/>
  <c r="AL64" i="24"/>
  <c r="AK64" i="24"/>
  <c r="AJ64" i="24"/>
  <c r="AM63" i="24"/>
  <c r="AL63" i="24"/>
  <c r="AK63" i="24"/>
  <c r="AJ63" i="24"/>
  <c r="AM62" i="24"/>
  <c r="AL62" i="24"/>
  <c r="AK62" i="24"/>
  <c r="AJ62" i="24"/>
  <c r="AM61" i="24"/>
  <c r="AL61" i="24"/>
  <c r="AK61" i="24"/>
  <c r="AJ61" i="24"/>
  <c r="AM60" i="24"/>
  <c r="AL60" i="24"/>
  <c r="AK60" i="24"/>
  <c r="AJ60" i="24"/>
  <c r="AM59" i="24"/>
  <c r="AL59" i="24"/>
  <c r="AK59" i="24"/>
  <c r="AJ59" i="24"/>
  <c r="AM58" i="24"/>
  <c r="AL58" i="24"/>
  <c r="AK58" i="24"/>
  <c r="AJ58" i="24"/>
  <c r="AM57" i="24"/>
  <c r="AL57" i="24"/>
  <c r="AK57" i="24"/>
  <c r="AJ57" i="24"/>
  <c r="AM56" i="24"/>
  <c r="AL56" i="24"/>
  <c r="AK56" i="24"/>
  <c r="AJ56" i="24"/>
  <c r="AM55" i="24"/>
  <c r="AL55" i="24"/>
  <c r="AK55" i="24"/>
  <c r="AJ55" i="24"/>
  <c r="AM54" i="24"/>
  <c r="AL54" i="24"/>
  <c r="AK54" i="24"/>
  <c r="AJ54" i="24"/>
  <c r="AM53" i="24"/>
  <c r="AL53" i="24"/>
  <c r="AK53" i="24"/>
  <c r="AJ53" i="24"/>
  <c r="AM52" i="24"/>
  <c r="AL52" i="24"/>
  <c r="AK52" i="24"/>
  <c r="AJ52" i="24"/>
  <c r="AM51" i="24"/>
  <c r="AL51" i="24"/>
  <c r="AK51" i="24"/>
  <c r="AJ51" i="24"/>
  <c r="AM50" i="24"/>
  <c r="AL50" i="24"/>
  <c r="AK50" i="24"/>
  <c r="AJ50" i="24"/>
  <c r="AM49" i="24"/>
  <c r="AL49" i="24"/>
  <c r="AK49" i="24"/>
  <c r="AJ49" i="24"/>
  <c r="AM48" i="24"/>
  <c r="AL48" i="24"/>
  <c r="AK48" i="24"/>
  <c r="AJ48" i="24"/>
  <c r="AM47" i="24"/>
  <c r="AL47" i="24"/>
  <c r="AK47" i="24"/>
  <c r="AJ47" i="24"/>
  <c r="AM46" i="24"/>
  <c r="AL46" i="24"/>
  <c r="AK46" i="24"/>
  <c r="AJ46" i="24"/>
  <c r="AM45" i="24"/>
  <c r="AL45" i="24"/>
  <c r="AK45" i="24"/>
  <c r="AJ45" i="24"/>
  <c r="AM44" i="24"/>
  <c r="AL44" i="24"/>
  <c r="AK44" i="24"/>
  <c r="AJ44" i="24"/>
  <c r="AM43" i="24"/>
  <c r="AL43" i="24"/>
  <c r="AK43" i="24"/>
  <c r="AJ43" i="24"/>
  <c r="AM42" i="24"/>
  <c r="AL42" i="24"/>
  <c r="AK42" i="24"/>
  <c r="AJ42" i="24"/>
  <c r="AM41" i="24"/>
  <c r="AL41" i="24"/>
  <c r="AK41" i="24"/>
  <c r="AJ41" i="24"/>
  <c r="AM40" i="24"/>
  <c r="AL40" i="24"/>
  <c r="AK40" i="24"/>
  <c r="AJ40" i="24"/>
  <c r="AM39" i="24"/>
  <c r="AL39" i="24"/>
  <c r="AK39" i="24"/>
  <c r="AJ39" i="24"/>
  <c r="AM38" i="24"/>
  <c r="AL38" i="24"/>
  <c r="AK38" i="24"/>
  <c r="AJ38" i="24"/>
  <c r="AM37" i="24"/>
  <c r="AL37" i="24"/>
  <c r="AK37" i="24"/>
  <c r="AJ37" i="24"/>
  <c r="AM36" i="24"/>
  <c r="AL36" i="24"/>
  <c r="AK36" i="24"/>
  <c r="AJ36" i="24"/>
  <c r="AM35" i="24"/>
  <c r="AL35" i="24"/>
  <c r="AK35" i="24"/>
  <c r="AJ35" i="24"/>
  <c r="AM34" i="24"/>
  <c r="AL34" i="24"/>
  <c r="AK34" i="24"/>
  <c r="AJ34" i="24"/>
  <c r="AM33" i="24"/>
  <c r="AL33" i="24"/>
  <c r="AK33" i="24"/>
  <c r="AJ33" i="24"/>
  <c r="AM32" i="24"/>
  <c r="AL32" i="24"/>
  <c r="AK32" i="24"/>
  <c r="AJ32" i="24"/>
  <c r="AM31" i="24"/>
  <c r="AL31" i="24"/>
  <c r="AK31" i="24"/>
  <c r="AJ31" i="24"/>
  <c r="AM30" i="24"/>
  <c r="AL30" i="24"/>
  <c r="AK30" i="24"/>
  <c r="AJ30" i="24"/>
  <c r="AM29" i="24"/>
  <c r="AL29" i="24"/>
  <c r="AK29" i="24"/>
  <c r="AJ29" i="24"/>
  <c r="AM28" i="24"/>
  <c r="AL28" i="24"/>
  <c r="AK28" i="24"/>
  <c r="AJ28" i="24"/>
  <c r="AM27" i="24"/>
  <c r="AL27" i="24"/>
  <c r="AK27" i="24"/>
  <c r="AJ27" i="24"/>
  <c r="AM26" i="24"/>
  <c r="AL26" i="24"/>
  <c r="AK26" i="24"/>
  <c r="AJ26" i="24"/>
  <c r="AM25" i="24"/>
  <c r="AL25" i="24"/>
  <c r="AK25" i="24"/>
  <c r="AJ25" i="24"/>
  <c r="AM24" i="24"/>
  <c r="AL24" i="24"/>
  <c r="AK24" i="24"/>
  <c r="AJ24" i="24"/>
  <c r="AM23" i="24"/>
  <c r="AL23" i="24"/>
  <c r="AK23" i="24"/>
  <c r="AJ23" i="24"/>
  <c r="AJ22" i="24"/>
  <c r="AK22" i="24"/>
  <c r="AL22" i="24"/>
  <c r="AJ23" i="25"/>
  <c r="AK23" i="25"/>
  <c r="AL23" i="25"/>
  <c r="AM23" i="25"/>
  <c r="AM56" i="25"/>
  <c r="AL56" i="25"/>
  <c r="AK56" i="25"/>
  <c r="AJ56" i="25"/>
  <c r="AM55" i="25"/>
  <c r="AL55" i="25"/>
  <c r="AK55" i="25"/>
  <c r="AJ55" i="25"/>
  <c r="AM54" i="25"/>
  <c r="AL54" i="25"/>
  <c r="AK54" i="25"/>
  <c r="AJ54" i="25"/>
  <c r="AM53" i="25"/>
  <c r="AL53" i="25"/>
  <c r="AK53" i="25"/>
  <c r="AJ53" i="25"/>
  <c r="AM52" i="25"/>
  <c r="AL52" i="25"/>
  <c r="AK52" i="25"/>
  <c r="AJ52" i="25"/>
  <c r="AM51" i="25"/>
  <c r="AL51" i="25"/>
  <c r="AK51" i="25"/>
  <c r="AJ51" i="25"/>
  <c r="AM50" i="25"/>
  <c r="AL50" i="25"/>
  <c r="AK50" i="25"/>
  <c r="AJ50" i="25"/>
  <c r="AM49" i="25"/>
  <c r="AL49" i="25"/>
  <c r="AK49" i="25"/>
  <c r="AJ49" i="25"/>
  <c r="AM48" i="25"/>
  <c r="AL48" i="25"/>
  <c r="AK48" i="25"/>
  <c r="AJ48" i="25"/>
  <c r="AM47" i="25"/>
  <c r="AL47" i="25"/>
  <c r="AK47" i="25"/>
  <c r="AJ47" i="25"/>
  <c r="AM46" i="25"/>
  <c r="AL46" i="25"/>
  <c r="AK46" i="25"/>
  <c r="AJ46" i="25"/>
  <c r="AM45" i="25"/>
  <c r="AL45" i="25"/>
  <c r="AK45" i="25"/>
  <c r="AJ45" i="25"/>
  <c r="AM44" i="25"/>
  <c r="AL44" i="25"/>
  <c r="AK44" i="25"/>
  <c r="AJ44" i="25"/>
  <c r="AM43" i="25"/>
  <c r="AL43" i="25"/>
  <c r="AK43" i="25"/>
  <c r="AJ43" i="25"/>
  <c r="AM42" i="25"/>
  <c r="AL42" i="25"/>
  <c r="AK42" i="25"/>
  <c r="AJ42" i="25"/>
  <c r="AM41" i="25"/>
  <c r="AL41" i="25"/>
  <c r="AK41" i="25"/>
  <c r="AJ41" i="25"/>
  <c r="AM40" i="25"/>
  <c r="AL40" i="25"/>
  <c r="AK40" i="25"/>
  <c r="AJ40" i="25"/>
  <c r="AM39" i="25"/>
  <c r="AL39" i="25"/>
  <c r="AK39" i="25"/>
  <c r="AJ39" i="25"/>
  <c r="AM38" i="25"/>
  <c r="AL38" i="25"/>
  <c r="AK38" i="25"/>
  <c r="AJ38" i="25"/>
  <c r="AM37" i="25"/>
  <c r="AL37" i="25"/>
  <c r="AK37" i="25"/>
  <c r="AJ37" i="25"/>
  <c r="AM36" i="25"/>
  <c r="AL36" i="25"/>
  <c r="AK36" i="25"/>
  <c r="AJ36" i="25"/>
  <c r="AM35" i="25"/>
  <c r="AL35" i="25"/>
  <c r="AK35" i="25"/>
  <c r="AJ35" i="25"/>
  <c r="AM34" i="25"/>
  <c r="AL34" i="25"/>
  <c r="AK34" i="25"/>
  <c r="AJ34" i="25"/>
  <c r="AM33" i="25"/>
  <c r="AL33" i="25"/>
  <c r="AK33" i="25"/>
  <c r="AJ33" i="25"/>
  <c r="AM32" i="25"/>
  <c r="AL32" i="25"/>
  <c r="AK32" i="25"/>
  <c r="AJ32" i="25"/>
  <c r="AM31" i="25"/>
  <c r="AL31" i="25"/>
  <c r="AK31" i="25"/>
  <c r="AJ31" i="25"/>
  <c r="AM30" i="25"/>
  <c r="AL30" i="25"/>
  <c r="AK30" i="25"/>
  <c r="AJ30" i="25"/>
  <c r="AM29" i="25"/>
  <c r="AL29" i="25"/>
  <c r="AK29" i="25"/>
  <c r="AJ29" i="25"/>
  <c r="AM28" i="25"/>
  <c r="AL28" i="25"/>
  <c r="AK28" i="25"/>
  <c r="AJ28" i="25"/>
  <c r="AM27" i="25"/>
  <c r="AL27" i="25"/>
  <c r="AK27" i="25"/>
  <c r="AJ27" i="25"/>
  <c r="AM26" i="25"/>
  <c r="AL26" i="25"/>
  <c r="AK26" i="25"/>
  <c r="AJ26" i="25"/>
  <c r="AM25" i="25"/>
  <c r="AL25" i="25"/>
  <c r="AK25" i="25"/>
  <c r="AJ25" i="25"/>
  <c r="AM24" i="25"/>
  <c r="AL24" i="25"/>
  <c r="AK24" i="25"/>
  <c r="AJ24" i="25"/>
  <c r="AM22" i="25"/>
  <c r="AL22" i="25"/>
  <c r="AK22" i="25"/>
  <c r="AJ22" i="25"/>
  <c r="AM21" i="25"/>
  <c r="AL21" i="25"/>
  <c r="AK21" i="25"/>
  <c r="AJ21" i="25"/>
  <c r="AM20" i="25"/>
  <c r="AL20" i="25"/>
  <c r="AK20" i="25"/>
  <c r="AJ20" i="25"/>
  <c r="AM19" i="25"/>
  <c r="AL19" i="25"/>
  <c r="AK19" i="25"/>
  <c r="AJ19" i="25"/>
  <c r="AM18" i="25"/>
  <c r="AL18" i="25"/>
  <c r="AK18" i="25"/>
  <c r="AJ18" i="25"/>
  <c r="AM17" i="25"/>
  <c r="AL17" i="25"/>
  <c r="AK17" i="25"/>
  <c r="AJ17" i="25"/>
  <c r="AM16" i="25"/>
  <c r="AL16" i="25"/>
  <c r="AK16" i="25"/>
  <c r="AJ16" i="25"/>
  <c r="AM15" i="25"/>
  <c r="AL15" i="25"/>
  <c r="AK15" i="25"/>
  <c r="AJ15" i="25"/>
  <c r="AM14" i="25"/>
  <c r="AL14" i="25"/>
  <c r="AK14" i="25"/>
  <c r="AJ14" i="25"/>
  <c r="AM13" i="25"/>
  <c r="AL13" i="25"/>
  <c r="AK13" i="25"/>
  <c r="AJ13" i="25"/>
  <c r="AM12" i="25"/>
  <c r="AL12" i="25"/>
  <c r="AK12" i="25"/>
  <c r="AJ12" i="25"/>
  <c r="AM11" i="25"/>
  <c r="AL11" i="25"/>
  <c r="AK11" i="25"/>
  <c r="AJ11" i="25"/>
  <c r="AM10" i="25"/>
  <c r="AL10" i="25"/>
  <c r="AK10" i="25"/>
  <c r="AJ10" i="25"/>
  <c r="AM9" i="25"/>
  <c r="AL9" i="25"/>
  <c r="AK9" i="25"/>
  <c r="AJ9" i="25"/>
  <c r="AM8" i="25"/>
  <c r="AL8" i="25"/>
  <c r="AK8" i="25"/>
  <c r="AJ8" i="25"/>
  <c r="AM7" i="25"/>
  <c r="AL7" i="25"/>
  <c r="AK7" i="25"/>
  <c r="AJ7" i="25"/>
  <c r="AM6" i="25"/>
  <c r="AL6" i="25"/>
  <c r="AK6" i="25"/>
  <c r="AJ6" i="25"/>
  <c r="AM5" i="25"/>
  <c r="AL5" i="25"/>
  <c r="AK5" i="25"/>
  <c r="AJ5" i="25"/>
  <c r="AM4" i="25"/>
  <c r="AL4" i="25"/>
  <c r="AK4" i="25"/>
  <c r="AJ4" i="25"/>
  <c r="AM3" i="25"/>
  <c r="AL3" i="25"/>
  <c r="AK3" i="25"/>
  <c r="AJ3" i="25"/>
  <c r="AM2" i="25"/>
  <c r="AL2" i="25"/>
  <c r="AK2" i="25"/>
  <c r="AJ2" i="25"/>
  <c r="AM22" i="24"/>
  <c r="AM21" i="24"/>
  <c r="AL21" i="24"/>
  <c r="AK21" i="24"/>
  <c r="AJ21" i="24"/>
  <c r="AM20" i="24"/>
  <c r="AL20" i="24"/>
  <c r="AK20" i="24"/>
  <c r="AJ20" i="24"/>
  <c r="AM19" i="24"/>
  <c r="AL19" i="24"/>
  <c r="AK19" i="24"/>
  <c r="AJ19" i="24"/>
  <c r="AM18" i="24"/>
  <c r="AL18" i="24"/>
  <c r="AK18" i="24"/>
  <c r="AJ18" i="24"/>
  <c r="AM17" i="24"/>
  <c r="AL17" i="24"/>
  <c r="AK17" i="24"/>
  <c r="AJ17" i="24"/>
  <c r="AM16" i="24"/>
  <c r="AL16" i="24"/>
  <c r="AK16" i="24"/>
  <c r="AJ16" i="24"/>
  <c r="AM15" i="24"/>
  <c r="AL15" i="24"/>
  <c r="AK15" i="24"/>
  <c r="AJ15" i="24"/>
  <c r="AM14" i="24"/>
  <c r="AL14" i="24"/>
  <c r="AK14" i="24"/>
  <c r="AJ14" i="24"/>
  <c r="AM13" i="24"/>
  <c r="AL13" i="24"/>
  <c r="AK13" i="24"/>
  <c r="AJ13" i="24"/>
  <c r="AM12" i="24"/>
  <c r="AL12" i="24"/>
  <c r="AK12" i="24"/>
  <c r="AJ12" i="24"/>
  <c r="AM11" i="24"/>
  <c r="AL11" i="24"/>
  <c r="AK11" i="24"/>
  <c r="AJ11" i="24"/>
  <c r="AM10" i="24"/>
  <c r="AL10" i="24"/>
  <c r="AK10" i="24"/>
  <c r="AJ10" i="24"/>
  <c r="AM9" i="24"/>
  <c r="AL9" i="24"/>
  <c r="AK9" i="24"/>
  <c r="AJ9" i="24"/>
  <c r="AM8" i="24"/>
  <c r="AL8" i="24"/>
  <c r="AK8" i="24"/>
  <c r="AJ8" i="24"/>
  <c r="AM7" i="24"/>
  <c r="AL7" i="24"/>
  <c r="AK7" i="24"/>
  <c r="AJ7" i="24"/>
  <c r="AM6" i="24"/>
  <c r="AL6" i="24"/>
  <c r="AK6" i="24"/>
  <c r="AJ6" i="24"/>
  <c r="AM5" i="24"/>
  <c r="AL5" i="24"/>
  <c r="AK5" i="24"/>
  <c r="AJ5" i="24"/>
  <c r="AM4" i="24"/>
  <c r="AL4" i="24"/>
  <c r="AK4" i="24"/>
  <c r="AJ4" i="24"/>
  <c r="AM3" i="24"/>
  <c r="AL3" i="24"/>
  <c r="AK3" i="24"/>
  <c r="AJ3" i="24"/>
  <c r="AM2" i="24"/>
  <c r="AL2" i="24"/>
  <c r="AK2" i="24"/>
  <c r="AJ2" i="24"/>
  <c r="AM22" i="36"/>
  <c r="AL22" i="36"/>
  <c r="AK22" i="36"/>
  <c r="AJ22" i="36"/>
  <c r="AM21" i="36"/>
  <c r="AL21" i="36"/>
  <c r="AK21" i="36"/>
  <c r="AJ21" i="36"/>
  <c r="AM20" i="36"/>
  <c r="AL20" i="36"/>
  <c r="AK20" i="36"/>
  <c r="AJ20" i="36"/>
  <c r="AM19" i="36"/>
  <c r="AL19" i="36"/>
  <c r="AK19" i="36"/>
  <c r="AJ19" i="36"/>
  <c r="AM18" i="36"/>
  <c r="AL18" i="36"/>
  <c r="AK18" i="36"/>
  <c r="AJ18" i="36"/>
  <c r="AM17" i="36"/>
  <c r="AL17" i="36"/>
  <c r="AK17" i="36"/>
  <c r="AJ17" i="36"/>
  <c r="AM16" i="36"/>
  <c r="AL16" i="36"/>
  <c r="AK16" i="36"/>
  <c r="AJ16" i="36"/>
  <c r="AM15" i="36"/>
  <c r="AL15" i="36"/>
  <c r="AK15" i="36"/>
  <c r="AJ15" i="36"/>
  <c r="AM14" i="36"/>
  <c r="AL14" i="36"/>
  <c r="AK14" i="36"/>
  <c r="AJ14" i="36"/>
  <c r="AM13" i="36"/>
  <c r="AL13" i="36"/>
  <c r="AK13" i="36"/>
  <c r="AJ13" i="36"/>
  <c r="AM12" i="36"/>
  <c r="AL12" i="36"/>
  <c r="AK12" i="36"/>
  <c r="AJ12" i="36"/>
  <c r="AM11" i="36"/>
  <c r="AL11" i="36"/>
  <c r="AK11" i="36"/>
  <c r="AJ11" i="36"/>
  <c r="AM10" i="36"/>
  <c r="AL10" i="36"/>
  <c r="AK10" i="36"/>
  <c r="AJ10" i="36"/>
  <c r="AM9" i="36"/>
  <c r="AL9" i="36"/>
  <c r="AK9" i="36"/>
  <c r="AJ9" i="36"/>
  <c r="AM8" i="36"/>
  <c r="AL8" i="36"/>
  <c r="AK8" i="36"/>
  <c r="AJ8" i="36"/>
  <c r="AM7" i="36"/>
  <c r="AL7" i="36"/>
  <c r="AK7" i="36"/>
  <c r="AJ7" i="36"/>
  <c r="AM6" i="36"/>
  <c r="AL6" i="36"/>
  <c r="AK6" i="36"/>
  <c r="AJ6" i="36"/>
  <c r="AM5" i="36"/>
  <c r="AL5" i="36"/>
  <c r="AK5" i="36"/>
  <c r="AJ5" i="36"/>
  <c r="AM4" i="36"/>
  <c r="AL4" i="36"/>
  <c r="AK4" i="36"/>
  <c r="AJ4" i="36"/>
  <c r="AM3" i="36"/>
  <c r="AL3" i="36"/>
  <c r="AK3" i="36"/>
  <c r="AJ3" i="36"/>
  <c r="AM2" i="36"/>
  <c r="AL2" i="36"/>
  <c r="AK2" i="36"/>
  <c r="AJ2" i="36"/>
  <c r="Q403" i="29"/>
  <c r="G17" i="27" s="1"/>
  <c r="D72" i="27" s="1"/>
  <c r="Q402" i="29"/>
  <c r="E17" i="27" s="1"/>
  <c r="C72" i="27" s="1"/>
  <c r="Q401" i="29"/>
  <c r="Q399" i="29"/>
  <c r="F17" i="27" s="1"/>
  <c r="D71" i="27" s="1"/>
  <c r="Q398" i="29"/>
  <c r="D17" i="27" s="1"/>
  <c r="C71" i="27" s="1"/>
  <c r="Q397" i="29"/>
  <c r="G24" i="27"/>
  <c r="D34" i="27" s="1"/>
  <c r="E3" i="27"/>
  <c r="C36" i="27" s="1"/>
  <c r="M92" i="21"/>
  <c r="M91" i="21"/>
  <c r="M90" i="21"/>
  <c r="B22" i="27"/>
  <c r="Q44" i="32"/>
  <c r="M25" i="27"/>
  <c r="J62" i="27" s="1"/>
  <c r="L25" i="27"/>
  <c r="J61" i="27" s="1"/>
  <c r="K25" i="27"/>
  <c r="I62" i="27" s="1"/>
  <c r="J25" i="27"/>
  <c r="I61" i="27" s="1"/>
  <c r="G25" i="27"/>
  <c r="D62" i="27" s="1"/>
  <c r="F25" i="27"/>
  <c r="D61" i="27" s="1"/>
  <c r="E25" i="27"/>
  <c r="C62" i="27" s="1"/>
  <c r="D25" i="27"/>
  <c r="C61" i="27" s="1"/>
  <c r="C25" i="27"/>
  <c r="B25" i="27"/>
  <c r="M24" i="27"/>
  <c r="J34" i="27" s="1"/>
  <c r="L24" i="27"/>
  <c r="J33" i="27" s="1"/>
  <c r="K24" i="27"/>
  <c r="I34" i="27" s="1"/>
  <c r="J24" i="27"/>
  <c r="I33" i="27" s="1"/>
  <c r="F24" i="27"/>
  <c r="D33" i="27" s="1"/>
  <c r="E24" i="27"/>
  <c r="C34" i="27" s="1"/>
  <c r="D24" i="27"/>
  <c r="C33" i="27" s="1"/>
  <c r="C24" i="27"/>
  <c r="B24" i="27"/>
  <c r="M23" i="27"/>
  <c r="J52" i="27" s="1"/>
  <c r="L23" i="27"/>
  <c r="J51" i="27" s="1"/>
  <c r="K23" i="27"/>
  <c r="I52" i="27" s="1"/>
  <c r="J23" i="27"/>
  <c r="I51" i="27" s="1"/>
  <c r="G23" i="27"/>
  <c r="D52" i="27" s="1"/>
  <c r="F23" i="27"/>
  <c r="D51" i="27" s="1"/>
  <c r="E23" i="27"/>
  <c r="C52" i="27" s="1"/>
  <c r="D23" i="27"/>
  <c r="C51" i="27" s="1"/>
  <c r="C23" i="27"/>
  <c r="B23" i="27"/>
  <c r="M22" i="27"/>
  <c r="J38" i="27" s="1"/>
  <c r="L22" i="27"/>
  <c r="J37" i="27" s="1"/>
  <c r="K22" i="27"/>
  <c r="I38" i="27" s="1"/>
  <c r="J22" i="27"/>
  <c r="I37" i="27" s="1"/>
  <c r="E22" i="27"/>
  <c r="C38" i="27" s="1"/>
  <c r="D22" i="27"/>
  <c r="C37" i="27" s="1"/>
  <c r="G22" i="27"/>
  <c r="D38" i="27" s="1"/>
  <c r="F22" i="27"/>
  <c r="D37" i="27" s="1"/>
  <c r="C22" i="27"/>
  <c r="AO405" i="15"/>
  <c r="Q406" i="15"/>
  <c r="Q408" i="15"/>
  <c r="M20" i="27" s="1"/>
  <c r="J88" i="27" s="1"/>
  <c r="Q407" i="15"/>
  <c r="K20" i="27" s="1"/>
  <c r="I88" i="27" s="1"/>
  <c r="Q404" i="15"/>
  <c r="L20" i="27" s="1"/>
  <c r="J87" i="27" s="1"/>
  <c r="Q403" i="15"/>
  <c r="J20" i="27" s="1"/>
  <c r="I87" i="27" s="1"/>
  <c r="Q402" i="15"/>
  <c r="Q400" i="15"/>
  <c r="G20" i="27" s="1"/>
  <c r="D88" i="27" s="1"/>
  <c r="Q399" i="15"/>
  <c r="E20" i="27" s="1"/>
  <c r="C88" i="27" s="1"/>
  <c r="Q398" i="15"/>
  <c r="Q396" i="15"/>
  <c r="Q395" i="15"/>
  <c r="D20" i="27" s="1"/>
  <c r="C87" i="27" s="1"/>
  <c r="Q394" i="15"/>
  <c r="Q392" i="15"/>
  <c r="Q391" i="15"/>
  <c r="F20" i="27"/>
  <c r="D87" i="27" s="1"/>
  <c r="C20" i="27"/>
  <c r="B20" i="27"/>
  <c r="AO89" i="22"/>
  <c r="AO88" i="22"/>
  <c r="AO87" i="22"/>
  <c r="AO85" i="22"/>
  <c r="AO84" i="22"/>
  <c r="AO83" i="22"/>
  <c r="AO81" i="22"/>
  <c r="AO80" i="22"/>
  <c r="AO79" i="22"/>
  <c r="AO77" i="22"/>
  <c r="AO76" i="22"/>
  <c r="AP76" i="22" s="1"/>
  <c r="AO75" i="22"/>
  <c r="AO73" i="22"/>
  <c r="AO72" i="22"/>
  <c r="AO71" i="22"/>
  <c r="AO69" i="22"/>
  <c r="AO68" i="22"/>
  <c r="AO67" i="22"/>
  <c r="AO65" i="22"/>
  <c r="AO64" i="22"/>
  <c r="AO63" i="22"/>
  <c r="Q83" i="22"/>
  <c r="Q82" i="22"/>
  <c r="Q81" i="22"/>
  <c r="Q79" i="22"/>
  <c r="Q78" i="22"/>
  <c r="R78" i="22" s="1"/>
  <c r="Q77" i="22"/>
  <c r="Q75" i="22"/>
  <c r="Q74" i="22"/>
  <c r="Q73" i="22"/>
  <c r="Q71" i="22"/>
  <c r="Q70" i="22"/>
  <c r="Q69" i="22"/>
  <c r="Q67" i="22"/>
  <c r="Q66" i="22"/>
  <c r="M68" i="22"/>
  <c r="M67" i="22"/>
  <c r="M66" i="22"/>
  <c r="AO54" i="34"/>
  <c r="AO80" i="34"/>
  <c r="AO79" i="34"/>
  <c r="AO78" i="34"/>
  <c r="AO76" i="34"/>
  <c r="AO75" i="34"/>
  <c r="AO74" i="34"/>
  <c r="AO72" i="34"/>
  <c r="AO71" i="34"/>
  <c r="AO70" i="34"/>
  <c r="AO68" i="34"/>
  <c r="AO67" i="34"/>
  <c r="AO66" i="34"/>
  <c r="AO64" i="34"/>
  <c r="AP64" i="34" s="1"/>
  <c r="AO63" i="34"/>
  <c r="AP63" i="34" s="1"/>
  <c r="AO62" i="34"/>
  <c r="AO60" i="34"/>
  <c r="AP60" i="34" s="1"/>
  <c r="AO59" i="34"/>
  <c r="AO58" i="34"/>
  <c r="AO56" i="34"/>
  <c r="AO55" i="34"/>
  <c r="Q74" i="34"/>
  <c r="Q73" i="34"/>
  <c r="Q72" i="34"/>
  <c r="Q70" i="34"/>
  <c r="Q69" i="34"/>
  <c r="Q68" i="34"/>
  <c r="Q66" i="34"/>
  <c r="Q65" i="34"/>
  <c r="Q64" i="34"/>
  <c r="Q62" i="34"/>
  <c r="Q61" i="34"/>
  <c r="Q60" i="34"/>
  <c r="Q58" i="34"/>
  <c r="Q57" i="34"/>
  <c r="M59" i="34"/>
  <c r="M58" i="34"/>
  <c r="M57" i="34"/>
  <c r="AO167" i="33"/>
  <c r="AP167" i="33" s="1"/>
  <c r="AO166" i="33"/>
  <c r="AO165" i="33"/>
  <c r="AO163" i="33"/>
  <c r="AP163" i="33" s="1"/>
  <c r="AO162" i="33"/>
  <c r="AO161" i="33"/>
  <c r="AO159" i="33"/>
  <c r="AP159" i="33" s="1"/>
  <c r="AO158" i="33"/>
  <c r="AO157" i="33"/>
  <c r="AO155" i="33"/>
  <c r="AP155" i="33" s="1"/>
  <c r="AO154" i="33"/>
  <c r="AO153" i="33"/>
  <c r="AO151" i="33"/>
  <c r="AP151" i="33" s="1"/>
  <c r="AO150" i="33"/>
  <c r="AO149" i="33"/>
  <c r="AO147" i="33"/>
  <c r="AO146" i="33"/>
  <c r="AP146" i="33" s="1"/>
  <c r="AO145" i="33"/>
  <c r="AO143" i="33"/>
  <c r="AO142" i="33"/>
  <c r="AO141" i="33"/>
  <c r="Q161" i="33"/>
  <c r="Q160" i="33"/>
  <c r="Q159" i="33"/>
  <c r="Q157" i="33"/>
  <c r="R157" i="33" s="1"/>
  <c r="Q156" i="33"/>
  <c r="Q155" i="33"/>
  <c r="Q153" i="33"/>
  <c r="Q152" i="33"/>
  <c r="Q151" i="33"/>
  <c r="Q149" i="33"/>
  <c r="Q148" i="33"/>
  <c r="Q147" i="33"/>
  <c r="Q145" i="33"/>
  <c r="Q144" i="33"/>
  <c r="M146" i="33"/>
  <c r="M145" i="33"/>
  <c r="M144" i="33"/>
  <c r="AO67" i="32"/>
  <c r="AP67" i="32" s="1"/>
  <c r="AO66" i="32"/>
  <c r="AO65" i="32"/>
  <c r="AO63" i="32"/>
  <c r="AO62" i="32"/>
  <c r="AO61" i="32"/>
  <c r="AO59" i="32"/>
  <c r="AP59" i="32" s="1"/>
  <c r="AO58" i="32"/>
  <c r="AO57" i="32"/>
  <c r="AO55" i="32"/>
  <c r="AO54" i="32"/>
  <c r="AO53" i="32"/>
  <c r="AO51" i="32"/>
  <c r="AO50" i="32"/>
  <c r="AO49" i="32"/>
  <c r="AO47" i="32"/>
  <c r="AO46" i="32"/>
  <c r="AO45" i="32"/>
  <c r="AO43" i="32"/>
  <c r="AO42" i="32"/>
  <c r="AO41" i="32"/>
  <c r="Q103" i="21"/>
  <c r="L21" i="27" s="1"/>
  <c r="J41" i="27" s="1"/>
  <c r="Q107" i="21"/>
  <c r="M21" i="27" s="1"/>
  <c r="J42" i="27" s="1"/>
  <c r="Q106" i="21"/>
  <c r="K21" i="27" s="1"/>
  <c r="I42" i="27" s="1"/>
  <c r="Q105" i="21"/>
  <c r="Q102" i="21"/>
  <c r="J21" i="27" s="1"/>
  <c r="I41" i="27" s="1"/>
  <c r="Q101" i="21"/>
  <c r="Q99" i="21"/>
  <c r="G21" i="27" s="1"/>
  <c r="D42" i="27" s="1"/>
  <c r="Q98" i="21"/>
  <c r="E21" i="27" s="1"/>
  <c r="C42" i="27" s="1"/>
  <c r="Q97" i="21"/>
  <c r="Q95" i="21"/>
  <c r="F21" i="27" s="1"/>
  <c r="D41" i="27" s="1"/>
  <c r="Q94" i="21"/>
  <c r="D21" i="27" s="1"/>
  <c r="C41" i="27" s="1"/>
  <c r="Q93" i="21"/>
  <c r="Q91" i="21"/>
  <c r="C21" i="27" s="1"/>
  <c r="Q90" i="21"/>
  <c r="Q89" i="21" s="1"/>
  <c r="Q61" i="32"/>
  <c r="Q60" i="32"/>
  <c r="Q59" i="32"/>
  <c r="Q57" i="32"/>
  <c r="Q56" i="32"/>
  <c r="Q53" i="32"/>
  <c r="Q55" i="32"/>
  <c r="Q52" i="32"/>
  <c r="R52" i="32" s="1"/>
  <c r="Q51" i="32"/>
  <c r="Q49" i="32"/>
  <c r="R49" i="32" s="1"/>
  <c r="Q48" i="32"/>
  <c r="R48" i="32" s="1"/>
  <c r="Q47" i="32"/>
  <c r="Q45" i="32"/>
  <c r="M46" i="32"/>
  <c r="M45" i="32"/>
  <c r="M44" i="32"/>
  <c r="AP89" i="22"/>
  <c r="AP88" i="22"/>
  <c r="R79" i="22"/>
  <c r="AP77" i="22"/>
  <c r="R75" i="22"/>
  <c r="R74" i="22"/>
  <c r="AP73" i="22"/>
  <c r="AP72" i="22"/>
  <c r="AP69" i="22"/>
  <c r="AP68" i="22"/>
  <c r="AP65" i="22"/>
  <c r="AP64" i="22"/>
  <c r="AP80" i="34"/>
  <c r="AP79" i="34"/>
  <c r="AP76" i="34"/>
  <c r="AP75" i="34"/>
  <c r="AP72" i="34"/>
  <c r="AP71" i="34"/>
  <c r="R70" i="34"/>
  <c r="R69" i="34"/>
  <c r="R61" i="34"/>
  <c r="Q56" i="34"/>
  <c r="R57" i="34" s="1"/>
  <c r="M61" i="34"/>
  <c r="N58" i="34" s="1"/>
  <c r="AP56" i="34"/>
  <c r="AP55" i="34"/>
  <c r="M148" i="33"/>
  <c r="AP142" i="33"/>
  <c r="R53" i="32"/>
  <c r="AP47" i="32"/>
  <c r="AP46" i="32"/>
  <c r="AJ21" i="32"/>
  <c r="AK21" i="32"/>
  <c r="AL21" i="32"/>
  <c r="AM21" i="32"/>
  <c r="AM39" i="32"/>
  <c r="AL39" i="32"/>
  <c r="AK39" i="32"/>
  <c r="AJ39" i="32"/>
  <c r="AM38" i="32"/>
  <c r="AL38" i="32"/>
  <c r="AK38" i="32"/>
  <c r="AJ38" i="32"/>
  <c r="AM37" i="32"/>
  <c r="AL37" i="32"/>
  <c r="AK37" i="32"/>
  <c r="AJ37" i="32"/>
  <c r="AM36" i="32"/>
  <c r="AL36" i="32"/>
  <c r="AK36" i="32"/>
  <c r="AJ36" i="32"/>
  <c r="AM35" i="32"/>
  <c r="AL35" i="32"/>
  <c r="AK35" i="32"/>
  <c r="AJ35" i="32"/>
  <c r="AM34" i="32"/>
  <c r="AL34" i="32"/>
  <c r="AK34" i="32"/>
  <c r="AJ34" i="32"/>
  <c r="AM33" i="32"/>
  <c r="AL33" i="32"/>
  <c r="AK33" i="32"/>
  <c r="AJ33" i="32"/>
  <c r="AM32" i="32"/>
  <c r="AL32" i="32"/>
  <c r="AK32" i="32"/>
  <c r="AJ32" i="32"/>
  <c r="AM31" i="32"/>
  <c r="AL31" i="32"/>
  <c r="AK31" i="32"/>
  <c r="AJ31" i="32"/>
  <c r="AM30" i="32"/>
  <c r="AL30" i="32"/>
  <c r="AK30" i="32"/>
  <c r="AJ30" i="32"/>
  <c r="AM29" i="32"/>
  <c r="AL29" i="32"/>
  <c r="AK29" i="32"/>
  <c r="AJ29" i="32"/>
  <c r="AM28" i="32"/>
  <c r="AL28" i="32"/>
  <c r="AK28" i="32"/>
  <c r="AJ28" i="32"/>
  <c r="AM27" i="32"/>
  <c r="AL27" i="32"/>
  <c r="AK27" i="32"/>
  <c r="AJ27" i="32"/>
  <c r="AM26" i="32"/>
  <c r="AL26" i="32"/>
  <c r="AK26" i="32"/>
  <c r="AJ26" i="32"/>
  <c r="AM25" i="32"/>
  <c r="AL25" i="32"/>
  <c r="AK25" i="32"/>
  <c r="AJ25" i="32"/>
  <c r="AM24" i="32"/>
  <c r="AL24" i="32"/>
  <c r="AK24" i="32"/>
  <c r="AJ24" i="32"/>
  <c r="AM23" i="32"/>
  <c r="AL23" i="32"/>
  <c r="AK23" i="32"/>
  <c r="AJ23" i="32"/>
  <c r="AM22" i="32"/>
  <c r="AL22" i="32"/>
  <c r="AK22" i="32"/>
  <c r="AJ22" i="32"/>
  <c r="AM20" i="32"/>
  <c r="AL20" i="32"/>
  <c r="AK20" i="32"/>
  <c r="AJ20" i="32"/>
  <c r="AM19" i="32"/>
  <c r="AL19" i="32"/>
  <c r="AK19" i="32"/>
  <c r="AJ19" i="32"/>
  <c r="AM18" i="32"/>
  <c r="AL18" i="32"/>
  <c r="AK18" i="32"/>
  <c r="AJ18" i="32"/>
  <c r="AM17" i="32"/>
  <c r="AL17" i="32"/>
  <c r="AK17" i="32"/>
  <c r="AJ17" i="32"/>
  <c r="AM16" i="32"/>
  <c r="AL16" i="32"/>
  <c r="AK16" i="32"/>
  <c r="AJ16" i="32"/>
  <c r="AJ21" i="33"/>
  <c r="AL21" i="33"/>
  <c r="AM21" i="33"/>
  <c r="AL16" i="33"/>
  <c r="AM16" i="33"/>
  <c r="AM139" i="33"/>
  <c r="AL139" i="33"/>
  <c r="AK139" i="33"/>
  <c r="AJ139" i="33"/>
  <c r="AM138" i="33"/>
  <c r="AL138" i="33"/>
  <c r="AK138" i="33"/>
  <c r="AJ138" i="33"/>
  <c r="AM137" i="33"/>
  <c r="AL137" i="33"/>
  <c r="AK137" i="33"/>
  <c r="AJ137" i="33"/>
  <c r="AM136" i="33"/>
  <c r="AL136" i="33"/>
  <c r="AK136" i="33"/>
  <c r="AJ136" i="33"/>
  <c r="AM135" i="33"/>
  <c r="AL135" i="33"/>
  <c r="AK135" i="33"/>
  <c r="AJ135" i="33"/>
  <c r="AM134" i="33"/>
  <c r="AL134" i="33"/>
  <c r="AK134" i="33"/>
  <c r="AJ134" i="33"/>
  <c r="AM133" i="33"/>
  <c r="AL133" i="33"/>
  <c r="AK133" i="33"/>
  <c r="AJ133" i="33"/>
  <c r="AM132" i="33"/>
  <c r="AL132" i="33"/>
  <c r="AK132" i="33"/>
  <c r="AJ132" i="33"/>
  <c r="AM131" i="33"/>
  <c r="AL131" i="33"/>
  <c r="AK131" i="33"/>
  <c r="AJ131" i="33"/>
  <c r="AM130" i="33"/>
  <c r="AL130" i="33"/>
  <c r="AK130" i="33"/>
  <c r="AJ130" i="33"/>
  <c r="AM129" i="33"/>
  <c r="AL129" i="33"/>
  <c r="AK129" i="33"/>
  <c r="AJ129" i="33"/>
  <c r="AM128" i="33"/>
  <c r="AL128" i="33"/>
  <c r="AK128" i="33"/>
  <c r="AJ128" i="33"/>
  <c r="AM127" i="33"/>
  <c r="AL127" i="33"/>
  <c r="AK127" i="33"/>
  <c r="AJ127" i="33"/>
  <c r="AM126" i="33"/>
  <c r="AL126" i="33"/>
  <c r="AK126" i="33"/>
  <c r="AJ126" i="33"/>
  <c r="AM125" i="33"/>
  <c r="AL125" i="33"/>
  <c r="AK125" i="33"/>
  <c r="AJ125" i="33"/>
  <c r="AM124" i="33"/>
  <c r="AL124" i="33"/>
  <c r="AK124" i="33"/>
  <c r="AJ124" i="33"/>
  <c r="AM123" i="33"/>
  <c r="AL123" i="33"/>
  <c r="AK123" i="33"/>
  <c r="AJ123" i="33"/>
  <c r="AM122" i="33"/>
  <c r="AL122" i="33"/>
  <c r="AK122" i="33"/>
  <c r="AJ122" i="33"/>
  <c r="AM121" i="33"/>
  <c r="AL121" i="33"/>
  <c r="AK121" i="33"/>
  <c r="AJ121" i="33"/>
  <c r="AM120" i="33"/>
  <c r="AL120" i="33"/>
  <c r="AK120" i="33"/>
  <c r="AJ120" i="33"/>
  <c r="AM119" i="33"/>
  <c r="AL119" i="33"/>
  <c r="AK119" i="33"/>
  <c r="AJ119" i="33"/>
  <c r="AM118" i="33"/>
  <c r="AL118" i="33"/>
  <c r="AK118" i="33"/>
  <c r="AJ118" i="33"/>
  <c r="AM117" i="33"/>
  <c r="AL117" i="33"/>
  <c r="AK117" i="33"/>
  <c r="AJ117" i="33"/>
  <c r="AM116" i="33"/>
  <c r="AL116" i="33"/>
  <c r="AK116" i="33"/>
  <c r="AJ116" i="33"/>
  <c r="AM115" i="33"/>
  <c r="AL115" i="33"/>
  <c r="AK115" i="33"/>
  <c r="AJ115" i="33"/>
  <c r="AM114" i="33"/>
  <c r="AL114" i="33"/>
  <c r="AK114" i="33"/>
  <c r="AJ114" i="33"/>
  <c r="AM113" i="33"/>
  <c r="AL113" i="33"/>
  <c r="AK113" i="33"/>
  <c r="AJ113" i="33"/>
  <c r="AM112" i="33"/>
  <c r="AL112" i="33"/>
  <c r="AK112" i="33"/>
  <c r="AJ112" i="33"/>
  <c r="AM111" i="33"/>
  <c r="AL111" i="33"/>
  <c r="AK111" i="33"/>
  <c r="AJ111" i="33"/>
  <c r="AM110" i="33"/>
  <c r="AL110" i="33"/>
  <c r="AK110" i="33"/>
  <c r="AJ110" i="33"/>
  <c r="AM109" i="33"/>
  <c r="AL109" i="33"/>
  <c r="AK109" i="33"/>
  <c r="AJ109" i="33"/>
  <c r="AM108" i="33"/>
  <c r="AL108" i="33"/>
  <c r="AK108" i="33"/>
  <c r="AJ108" i="33"/>
  <c r="AM107" i="33"/>
  <c r="AL107" i="33"/>
  <c r="AK107" i="33"/>
  <c r="AJ107" i="33"/>
  <c r="AM106" i="33"/>
  <c r="AL106" i="33"/>
  <c r="AK106" i="33"/>
  <c r="AJ106" i="33"/>
  <c r="AM105" i="33"/>
  <c r="AL105" i="33"/>
  <c r="AK105" i="33"/>
  <c r="AJ105" i="33"/>
  <c r="AM104" i="33"/>
  <c r="AL104" i="33"/>
  <c r="AK104" i="33"/>
  <c r="AJ104" i="33"/>
  <c r="AM103" i="33"/>
  <c r="AL103" i="33"/>
  <c r="AK103" i="33"/>
  <c r="AJ103" i="33"/>
  <c r="AM102" i="33"/>
  <c r="AL102" i="33"/>
  <c r="AK102" i="33"/>
  <c r="AJ102" i="33"/>
  <c r="AM101" i="33"/>
  <c r="AL101" i="33"/>
  <c r="AK101" i="33"/>
  <c r="AJ101" i="33"/>
  <c r="AM100" i="33"/>
  <c r="AL100" i="33"/>
  <c r="AK100" i="33"/>
  <c r="AJ100" i="33"/>
  <c r="AM99" i="33"/>
  <c r="AL99" i="33"/>
  <c r="AK99" i="33"/>
  <c r="AJ99" i="33"/>
  <c r="AM98" i="33"/>
  <c r="AL98" i="33"/>
  <c r="AK98" i="33"/>
  <c r="AJ98" i="33"/>
  <c r="AM97" i="33"/>
  <c r="AL97" i="33"/>
  <c r="AK97" i="33"/>
  <c r="AJ97" i="33"/>
  <c r="AM96" i="33"/>
  <c r="AL96" i="33"/>
  <c r="AK96" i="33"/>
  <c r="AJ96" i="33"/>
  <c r="AM95" i="33"/>
  <c r="AL95" i="33"/>
  <c r="AK95" i="33"/>
  <c r="AJ95" i="33"/>
  <c r="AM94" i="33"/>
  <c r="AL94" i="33"/>
  <c r="AK94" i="33"/>
  <c r="AJ94" i="33"/>
  <c r="AM93" i="33"/>
  <c r="AL93" i="33"/>
  <c r="AK93" i="33"/>
  <c r="AJ93" i="33"/>
  <c r="AM92" i="33"/>
  <c r="AL92" i="33"/>
  <c r="AK92" i="33"/>
  <c r="AJ92" i="33"/>
  <c r="AM91" i="33"/>
  <c r="AL91" i="33"/>
  <c r="AK91" i="33"/>
  <c r="AJ91" i="33"/>
  <c r="AM90" i="33"/>
  <c r="AL90" i="33"/>
  <c r="AK90" i="33"/>
  <c r="AJ90" i="33"/>
  <c r="AM89" i="33"/>
  <c r="AL89" i="33"/>
  <c r="AK89" i="33"/>
  <c r="AJ89" i="33"/>
  <c r="AM88" i="33"/>
  <c r="AL88" i="33"/>
  <c r="AK88" i="33"/>
  <c r="AJ88" i="33"/>
  <c r="AM87" i="33"/>
  <c r="AL87" i="33"/>
  <c r="AK87" i="33"/>
  <c r="AJ87" i="33"/>
  <c r="AM86" i="33"/>
  <c r="AL86" i="33"/>
  <c r="AK86" i="33"/>
  <c r="AJ86" i="33"/>
  <c r="AM85" i="33"/>
  <c r="AL85" i="33"/>
  <c r="AK85" i="33"/>
  <c r="AJ85" i="33"/>
  <c r="AM84" i="33"/>
  <c r="AL84" i="33"/>
  <c r="AK84" i="33"/>
  <c r="AJ84" i="33"/>
  <c r="AM83" i="33"/>
  <c r="AL83" i="33"/>
  <c r="AK83" i="33"/>
  <c r="AJ83" i="33"/>
  <c r="AM82" i="33"/>
  <c r="AL82" i="33"/>
  <c r="AK82" i="33"/>
  <c r="AJ82" i="33"/>
  <c r="AM81" i="33"/>
  <c r="AL81" i="33"/>
  <c r="AK81" i="33"/>
  <c r="AJ81" i="33"/>
  <c r="AM80" i="33"/>
  <c r="AL80" i="33"/>
  <c r="AK80" i="33"/>
  <c r="AJ80" i="33"/>
  <c r="AM79" i="33"/>
  <c r="AL79" i="33"/>
  <c r="AK79" i="33"/>
  <c r="AJ79" i="33"/>
  <c r="AM78" i="33"/>
  <c r="AL78" i="33"/>
  <c r="AK78" i="33"/>
  <c r="AJ78" i="33"/>
  <c r="AM77" i="33"/>
  <c r="AL77" i="33"/>
  <c r="AK77" i="33"/>
  <c r="AJ77" i="33"/>
  <c r="AM76" i="33"/>
  <c r="AL76" i="33"/>
  <c r="AK76" i="33"/>
  <c r="AJ76" i="33"/>
  <c r="AM75" i="33"/>
  <c r="AL75" i="33"/>
  <c r="AK75" i="33"/>
  <c r="AJ75" i="33"/>
  <c r="AM74" i="33"/>
  <c r="AL74" i="33"/>
  <c r="AK74" i="33"/>
  <c r="AJ74" i="33"/>
  <c r="AM73" i="33"/>
  <c r="AL73" i="33"/>
  <c r="AK73" i="33"/>
  <c r="AJ73" i="33"/>
  <c r="AM72" i="33"/>
  <c r="AL72" i="33"/>
  <c r="AK72" i="33"/>
  <c r="AJ72" i="33"/>
  <c r="AM71" i="33"/>
  <c r="AL71" i="33"/>
  <c r="AK71" i="33"/>
  <c r="AJ71" i="33"/>
  <c r="AM70" i="33"/>
  <c r="AL70" i="33"/>
  <c r="AK70" i="33"/>
  <c r="AJ70" i="33"/>
  <c r="AM69" i="33"/>
  <c r="AL69" i="33"/>
  <c r="AK69" i="33"/>
  <c r="AJ69" i="33"/>
  <c r="AM68" i="33"/>
  <c r="AL68" i="33"/>
  <c r="AK68" i="33"/>
  <c r="AJ68" i="33"/>
  <c r="AM67" i="33"/>
  <c r="AL67" i="33"/>
  <c r="AK67" i="33"/>
  <c r="AJ67" i="33"/>
  <c r="AM66" i="33"/>
  <c r="AL66" i="33"/>
  <c r="AK66" i="33"/>
  <c r="AJ66" i="33"/>
  <c r="AM65" i="33"/>
  <c r="AL65" i="33"/>
  <c r="AK65" i="33"/>
  <c r="AJ65" i="33"/>
  <c r="AM64" i="33"/>
  <c r="AL64" i="33"/>
  <c r="AK64" i="33"/>
  <c r="AJ64" i="33"/>
  <c r="AM63" i="33"/>
  <c r="AL63" i="33"/>
  <c r="AK63" i="33"/>
  <c r="AJ63" i="33"/>
  <c r="AM62" i="33"/>
  <c r="AL62" i="33"/>
  <c r="AK62" i="33"/>
  <c r="AJ62" i="33"/>
  <c r="AM61" i="33"/>
  <c r="AL61" i="33"/>
  <c r="AK61" i="33"/>
  <c r="AJ61" i="33"/>
  <c r="AM60" i="33"/>
  <c r="AL60" i="33"/>
  <c r="AK60" i="33"/>
  <c r="AJ60" i="33"/>
  <c r="AM59" i="33"/>
  <c r="AL59" i="33"/>
  <c r="AK59" i="33"/>
  <c r="AJ59" i="33"/>
  <c r="AM58" i="33"/>
  <c r="AL58" i="33"/>
  <c r="AK58" i="33"/>
  <c r="AJ58" i="33"/>
  <c r="AM57" i="33"/>
  <c r="AL57" i="33"/>
  <c r="AK57" i="33"/>
  <c r="AJ57" i="33"/>
  <c r="AM56" i="33"/>
  <c r="AL56" i="33"/>
  <c r="AK56" i="33"/>
  <c r="AJ56" i="33"/>
  <c r="AM55" i="33"/>
  <c r="AL55" i="33"/>
  <c r="AK55" i="33"/>
  <c r="AJ55" i="33"/>
  <c r="AM54" i="33"/>
  <c r="AL54" i="33"/>
  <c r="AK54" i="33"/>
  <c r="AJ54" i="33"/>
  <c r="AM53" i="33"/>
  <c r="AL53" i="33"/>
  <c r="AK53" i="33"/>
  <c r="AJ53" i="33"/>
  <c r="AM52" i="33"/>
  <c r="AL52" i="33"/>
  <c r="AK52" i="33"/>
  <c r="AJ52" i="33"/>
  <c r="AM51" i="33"/>
  <c r="AL51" i="33"/>
  <c r="AK51" i="33"/>
  <c r="AJ51" i="33"/>
  <c r="AM50" i="33"/>
  <c r="AL50" i="33"/>
  <c r="AK50" i="33"/>
  <c r="AJ50" i="33"/>
  <c r="AM49" i="33"/>
  <c r="AL49" i="33"/>
  <c r="AK49" i="33"/>
  <c r="AJ49" i="33"/>
  <c r="AM48" i="33"/>
  <c r="AL48" i="33"/>
  <c r="AK48" i="33"/>
  <c r="AJ48" i="33"/>
  <c r="AM47" i="33"/>
  <c r="AL47" i="33"/>
  <c r="AK47" i="33"/>
  <c r="AJ47" i="33"/>
  <c r="AM46" i="33"/>
  <c r="AL46" i="33"/>
  <c r="AK46" i="33"/>
  <c r="AJ46" i="33"/>
  <c r="AM45" i="33"/>
  <c r="AL45" i="33"/>
  <c r="AK45" i="33"/>
  <c r="AJ45" i="33"/>
  <c r="AM44" i="33"/>
  <c r="AL44" i="33"/>
  <c r="AK44" i="33"/>
  <c r="AJ44" i="33"/>
  <c r="AM43" i="33"/>
  <c r="AL43" i="33"/>
  <c r="AK43" i="33"/>
  <c r="AJ43" i="33"/>
  <c r="AM42" i="33"/>
  <c r="AL42" i="33"/>
  <c r="AK42" i="33"/>
  <c r="AJ42" i="33"/>
  <c r="AM41" i="33"/>
  <c r="AL41" i="33"/>
  <c r="AK41" i="33"/>
  <c r="AJ41" i="33"/>
  <c r="AM40" i="33"/>
  <c r="AL40" i="33"/>
  <c r="AK40" i="33"/>
  <c r="AJ40" i="33"/>
  <c r="AM39" i="33"/>
  <c r="AL39" i="33"/>
  <c r="AK39" i="33"/>
  <c r="AJ39" i="33"/>
  <c r="AM38" i="33"/>
  <c r="AL38" i="33"/>
  <c r="AK38" i="33"/>
  <c r="AJ38" i="33"/>
  <c r="AM37" i="33"/>
  <c r="AL37" i="33"/>
  <c r="AK37" i="33"/>
  <c r="AJ37" i="33"/>
  <c r="AM36" i="33"/>
  <c r="AL36" i="33"/>
  <c r="AK36" i="33"/>
  <c r="AJ36" i="33"/>
  <c r="AM35" i="33"/>
  <c r="AL35" i="33"/>
  <c r="AK35" i="33"/>
  <c r="AJ35" i="33"/>
  <c r="AM34" i="33"/>
  <c r="AL34" i="33"/>
  <c r="AK34" i="33"/>
  <c r="AJ34" i="33"/>
  <c r="AM33" i="33"/>
  <c r="AL33" i="33"/>
  <c r="AK33" i="33"/>
  <c r="AJ33" i="33"/>
  <c r="AM32" i="33"/>
  <c r="AL32" i="33"/>
  <c r="AK32" i="33"/>
  <c r="AJ32" i="33"/>
  <c r="AM31" i="33"/>
  <c r="AL31" i="33"/>
  <c r="AK31" i="33"/>
  <c r="AJ31" i="33"/>
  <c r="AM30" i="33"/>
  <c r="AL30" i="33"/>
  <c r="AK30" i="33"/>
  <c r="AJ30" i="33"/>
  <c r="AM29" i="33"/>
  <c r="AL29" i="33"/>
  <c r="AK29" i="33"/>
  <c r="AJ29" i="33"/>
  <c r="AM28" i="33"/>
  <c r="AL28" i="33"/>
  <c r="AK28" i="33"/>
  <c r="AJ28" i="33"/>
  <c r="AM27" i="33"/>
  <c r="AL27" i="33"/>
  <c r="AK27" i="33"/>
  <c r="AJ27" i="33"/>
  <c r="AM26" i="33"/>
  <c r="AL26" i="33"/>
  <c r="AK26" i="33"/>
  <c r="AJ26" i="33"/>
  <c r="AM25" i="33"/>
  <c r="AL25" i="33"/>
  <c r="AK25" i="33"/>
  <c r="AJ25" i="33"/>
  <c r="AM24" i="33"/>
  <c r="AL24" i="33"/>
  <c r="AK24" i="33"/>
  <c r="AJ24" i="33"/>
  <c r="AM23" i="33"/>
  <c r="AL23" i="33"/>
  <c r="AK23" i="33"/>
  <c r="AJ23" i="33"/>
  <c r="AM22" i="33"/>
  <c r="AL22" i="33"/>
  <c r="AK22" i="33"/>
  <c r="AJ22" i="33"/>
  <c r="AK21" i="33"/>
  <c r="AM20" i="33"/>
  <c r="AL20" i="33"/>
  <c r="AK20" i="33"/>
  <c r="AJ20" i="33"/>
  <c r="AM19" i="33"/>
  <c r="AL19" i="33"/>
  <c r="AK19" i="33"/>
  <c r="AJ19" i="33"/>
  <c r="AM18" i="33"/>
  <c r="AL18" i="33"/>
  <c r="AK18" i="33"/>
  <c r="AJ18" i="33"/>
  <c r="AM17" i="33"/>
  <c r="AL17" i="33"/>
  <c r="AK17" i="33"/>
  <c r="AJ17" i="33"/>
  <c r="AK16" i="33"/>
  <c r="AJ16" i="33"/>
  <c r="AJ16" i="34"/>
  <c r="AK16" i="34"/>
  <c r="AL16" i="34"/>
  <c r="AM16" i="34"/>
  <c r="AM52" i="34"/>
  <c r="AL52" i="34"/>
  <c r="AK52" i="34"/>
  <c r="AJ52" i="34"/>
  <c r="AM51" i="34"/>
  <c r="AL51" i="34"/>
  <c r="AK51" i="34"/>
  <c r="AJ51" i="34"/>
  <c r="AM50" i="34"/>
  <c r="AL50" i="34"/>
  <c r="AK50" i="34"/>
  <c r="AJ50" i="34"/>
  <c r="AM49" i="34"/>
  <c r="AL49" i="34"/>
  <c r="AK49" i="34"/>
  <c r="AJ49" i="34"/>
  <c r="AM48" i="34"/>
  <c r="AL48" i="34"/>
  <c r="AK48" i="34"/>
  <c r="AJ48" i="34"/>
  <c r="AM47" i="34"/>
  <c r="AL47" i="34"/>
  <c r="AK47" i="34"/>
  <c r="AJ47" i="34"/>
  <c r="AM46" i="34"/>
  <c r="AL46" i="34"/>
  <c r="AK46" i="34"/>
  <c r="AJ46" i="34"/>
  <c r="AM45" i="34"/>
  <c r="AL45" i="34"/>
  <c r="AK45" i="34"/>
  <c r="AJ45" i="34"/>
  <c r="AM44" i="34"/>
  <c r="AL44" i="34"/>
  <c r="AK44" i="34"/>
  <c r="AJ44" i="34"/>
  <c r="AM43" i="34"/>
  <c r="AL43" i="34"/>
  <c r="AK43" i="34"/>
  <c r="AJ43" i="34"/>
  <c r="AM42" i="34"/>
  <c r="AL42" i="34"/>
  <c r="AK42" i="34"/>
  <c r="AJ42" i="34"/>
  <c r="AM41" i="34"/>
  <c r="AL41" i="34"/>
  <c r="AK41" i="34"/>
  <c r="AJ41" i="34"/>
  <c r="AM40" i="34"/>
  <c r="AL40" i="34"/>
  <c r="AK40" i="34"/>
  <c r="AJ40" i="34"/>
  <c r="AM39" i="34"/>
  <c r="AL39" i="34"/>
  <c r="AK39" i="34"/>
  <c r="AJ39" i="34"/>
  <c r="AM38" i="34"/>
  <c r="AL38" i="34"/>
  <c r="AK38" i="34"/>
  <c r="AJ38" i="34"/>
  <c r="AM37" i="34"/>
  <c r="AL37" i="34"/>
  <c r="AK37" i="34"/>
  <c r="AJ37" i="34"/>
  <c r="AM36" i="34"/>
  <c r="AL36" i="34"/>
  <c r="AK36" i="34"/>
  <c r="AJ36" i="34"/>
  <c r="AM35" i="34"/>
  <c r="AL35" i="34"/>
  <c r="AK35" i="34"/>
  <c r="AJ35" i="34"/>
  <c r="AM34" i="34"/>
  <c r="AL34" i="34"/>
  <c r="AK34" i="34"/>
  <c r="AJ34" i="34"/>
  <c r="AM33" i="34"/>
  <c r="AL33" i="34"/>
  <c r="AK33" i="34"/>
  <c r="AJ33" i="34"/>
  <c r="AM32" i="34"/>
  <c r="AL32" i="34"/>
  <c r="AK32" i="34"/>
  <c r="AJ32" i="34"/>
  <c r="AM31" i="34"/>
  <c r="AL31" i="34"/>
  <c r="AK31" i="34"/>
  <c r="AJ31" i="34"/>
  <c r="AM30" i="34"/>
  <c r="AL30" i="34"/>
  <c r="AK30" i="34"/>
  <c r="AJ30" i="34"/>
  <c r="AM29" i="34"/>
  <c r="AL29" i="34"/>
  <c r="AK29" i="34"/>
  <c r="AJ29" i="34"/>
  <c r="AM28" i="34"/>
  <c r="AL28" i="34"/>
  <c r="AK28" i="34"/>
  <c r="AJ28" i="34"/>
  <c r="AM27" i="34"/>
  <c r="AL27" i="34"/>
  <c r="AK27" i="34"/>
  <c r="AJ27" i="34"/>
  <c r="AM26" i="34"/>
  <c r="AL26" i="34"/>
  <c r="AK26" i="34"/>
  <c r="AJ26" i="34"/>
  <c r="AM25" i="34"/>
  <c r="AL25" i="34"/>
  <c r="AK25" i="34"/>
  <c r="AJ25" i="34"/>
  <c r="AM24" i="34"/>
  <c r="AL24" i="34"/>
  <c r="AK24" i="34"/>
  <c r="AJ24" i="34"/>
  <c r="AM23" i="34"/>
  <c r="AL23" i="34"/>
  <c r="AK23" i="34"/>
  <c r="AJ23" i="34"/>
  <c r="AM22" i="34"/>
  <c r="AL22" i="34"/>
  <c r="AK22" i="34"/>
  <c r="AJ22" i="34"/>
  <c r="AM21" i="34"/>
  <c r="AL21" i="34"/>
  <c r="AK21" i="34"/>
  <c r="AJ21" i="34"/>
  <c r="AM20" i="34"/>
  <c r="AL20" i="34"/>
  <c r="AK20" i="34"/>
  <c r="AJ20" i="34"/>
  <c r="AM19" i="34"/>
  <c r="AL19" i="34"/>
  <c r="AK19" i="34"/>
  <c r="AJ19" i="34"/>
  <c r="AM18" i="34"/>
  <c r="AL18" i="34"/>
  <c r="AK18" i="34"/>
  <c r="AJ18" i="34"/>
  <c r="AM17" i="34"/>
  <c r="AL17" i="34"/>
  <c r="AK17" i="34"/>
  <c r="AJ17" i="34"/>
  <c r="AJ12" i="22"/>
  <c r="AK12" i="22"/>
  <c r="AL12" i="22"/>
  <c r="AM12" i="22"/>
  <c r="AM61" i="22"/>
  <c r="AL61" i="22"/>
  <c r="AK61" i="22"/>
  <c r="AJ61" i="22"/>
  <c r="AM60" i="22"/>
  <c r="AL60" i="22"/>
  <c r="AK60" i="22"/>
  <c r="AJ60" i="22"/>
  <c r="AM59" i="22"/>
  <c r="AL59" i="22"/>
  <c r="AK59" i="22"/>
  <c r="AJ59" i="22"/>
  <c r="AM58" i="22"/>
  <c r="AL58" i="22"/>
  <c r="AK58" i="22"/>
  <c r="AJ58" i="22"/>
  <c r="AM57" i="22"/>
  <c r="AL57" i="22"/>
  <c r="AK57" i="22"/>
  <c r="AJ57" i="22"/>
  <c r="AM56" i="22"/>
  <c r="AL56" i="22"/>
  <c r="AK56" i="22"/>
  <c r="AJ56" i="22"/>
  <c r="AM55" i="22"/>
  <c r="AL55" i="22"/>
  <c r="AK55" i="22"/>
  <c r="AJ55" i="22"/>
  <c r="AM54" i="22"/>
  <c r="AL54" i="22"/>
  <c r="AK54" i="22"/>
  <c r="AJ54" i="22"/>
  <c r="AM53" i="22"/>
  <c r="AL53" i="22"/>
  <c r="AK53" i="22"/>
  <c r="AJ53" i="22"/>
  <c r="AM52" i="22"/>
  <c r="AL52" i="22"/>
  <c r="AK52" i="22"/>
  <c r="AJ52" i="22"/>
  <c r="AM51" i="22"/>
  <c r="AL51" i="22"/>
  <c r="AK51" i="22"/>
  <c r="AJ51" i="22"/>
  <c r="AM50" i="22"/>
  <c r="AL50" i="22"/>
  <c r="AK50" i="22"/>
  <c r="AJ50" i="22"/>
  <c r="AM49" i="22"/>
  <c r="AL49" i="22"/>
  <c r="AK49" i="22"/>
  <c r="AJ49" i="22"/>
  <c r="AM48" i="22"/>
  <c r="AL48" i="22"/>
  <c r="AK48" i="22"/>
  <c r="AJ48" i="22"/>
  <c r="AM47" i="22"/>
  <c r="AL47" i="22"/>
  <c r="AK47" i="22"/>
  <c r="AJ47" i="22"/>
  <c r="AM46" i="22"/>
  <c r="AL46" i="22"/>
  <c r="AK46" i="22"/>
  <c r="AJ46" i="22"/>
  <c r="AM45" i="22"/>
  <c r="AL45" i="22"/>
  <c r="AK45" i="22"/>
  <c r="AJ45" i="22"/>
  <c r="AM44" i="22"/>
  <c r="AL44" i="22"/>
  <c r="AK44" i="22"/>
  <c r="AJ44" i="22"/>
  <c r="AM43" i="22"/>
  <c r="AL43" i="22"/>
  <c r="AK43" i="22"/>
  <c r="AJ43" i="22"/>
  <c r="AM42" i="22"/>
  <c r="AL42" i="22"/>
  <c r="AK42" i="22"/>
  <c r="AJ42" i="22"/>
  <c r="AM41" i="22"/>
  <c r="AL41" i="22"/>
  <c r="AK41" i="22"/>
  <c r="AJ41" i="22"/>
  <c r="AM40" i="22"/>
  <c r="AL40" i="22"/>
  <c r="AK40" i="22"/>
  <c r="AJ40" i="22"/>
  <c r="AM39" i="22"/>
  <c r="AL39" i="22"/>
  <c r="AK39" i="22"/>
  <c r="AJ39" i="22"/>
  <c r="AM38" i="22"/>
  <c r="AL38" i="22"/>
  <c r="AK38" i="22"/>
  <c r="AJ38" i="22"/>
  <c r="AM37" i="22"/>
  <c r="AL37" i="22"/>
  <c r="AK37" i="22"/>
  <c r="AJ37" i="22"/>
  <c r="AM36" i="22"/>
  <c r="AL36" i="22"/>
  <c r="AK36" i="22"/>
  <c r="AJ36" i="22"/>
  <c r="AM35" i="22"/>
  <c r="AL35" i="22"/>
  <c r="AK35" i="22"/>
  <c r="AJ35" i="22"/>
  <c r="AM34" i="22"/>
  <c r="AL34" i="22"/>
  <c r="AK34" i="22"/>
  <c r="AJ34" i="22"/>
  <c r="AM33" i="22"/>
  <c r="AL33" i="22"/>
  <c r="AK33" i="22"/>
  <c r="AJ33" i="22"/>
  <c r="AM32" i="22"/>
  <c r="AL32" i="22"/>
  <c r="AK32" i="22"/>
  <c r="AJ32" i="22"/>
  <c r="AM31" i="22"/>
  <c r="AL31" i="22"/>
  <c r="AK31" i="22"/>
  <c r="AJ31" i="22"/>
  <c r="AM30" i="22"/>
  <c r="AL30" i="22"/>
  <c r="AK30" i="22"/>
  <c r="AJ30" i="22"/>
  <c r="AM29" i="22"/>
  <c r="AL29" i="22"/>
  <c r="AK29" i="22"/>
  <c r="AJ29" i="22"/>
  <c r="AM28" i="22"/>
  <c r="AL28" i="22"/>
  <c r="AK28" i="22"/>
  <c r="AJ28" i="22"/>
  <c r="AM27" i="22"/>
  <c r="AL27" i="22"/>
  <c r="AK27" i="22"/>
  <c r="AJ27" i="22"/>
  <c r="AM26" i="22"/>
  <c r="AL26" i="22"/>
  <c r="AK26" i="22"/>
  <c r="AJ26" i="22"/>
  <c r="AM25" i="22"/>
  <c r="AL25" i="22"/>
  <c r="AK25" i="22"/>
  <c r="AJ25" i="22"/>
  <c r="AM24" i="22"/>
  <c r="AL24" i="22"/>
  <c r="AK24" i="22"/>
  <c r="AJ24" i="22"/>
  <c r="AM23" i="22"/>
  <c r="AL23" i="22"/>
  <c r="AK23" i="22"/>
  <c r="AJ23" i="22"/>
  <c r="AM22" i="22"/>
  <c r="AL22" i="22"/>
  <c r="AK22" i="22"/>
  <c r="AJ22" i="22"/>
  <c r="AM21" i="22"/>
  <c r="AL21" i="22"/>
  <c r="AK21" i="22"/>
  <c r="AJ21" i="22"/>
  <c r="AM20" i="22"/>
  <c r="AL20" i="22"/>
  <c r="AK20" i="22"/>
  <c r="AJ20" i="22"/>
  <c r="AM19" i="22"/>
  <c r="AL19" i="22"/>
  <c r="AK19" i="22"/>
  <c r="AJ19" i="22"/>
  <c r="AM18" i="22"/>
  <c r="AL18" i="22"/>
  <c r="AK18" i="22"/>
  <c r="AJ18" i="22"/>
  <c r="AM17" i="22"/>
  <c r="AL17" i="22"/>
  <c r="AK17" i="22"/>
  <c r="AJ17" i="22"/>
  <c r="AM16" i="22"/>
  <c r="AL16" i="22"/>
  <c r="AK16" i="22"/>
  <c r="AJ16" i="22"/>
  <c r="AM15" i="22"/>
  <c r="AL15" i="22"/>
  <c r="AK15" i="22"/>
  <c r="AJ15" i="22"/>
  <c r="AM14" i="22"/>
  <c r="AL14" i="22"/>
  <c r="AK14" i="22"/>
  <c r="AJ14" i="22"/>
  <c r="AM13" i="22"/>
  <c r="AL13" i="22"/>
  <c r="AK13" i="22"/>
  <c r="AJ13" i="22"/>
  <c r="AM11" i="22"/>
  <c r="AL11" i="22"/>
  <c r="AK11" i="22"/>
  <c r="AJ11" i="22"/>
  <c r="AM10" i="22"/>
  <c r="AL10" i="22"/>
  <c r="AK10" i="22"/>
  <c r="AJ10" i="22"/>
  <c r="AM9" i="22"/>
  <c r="AL9" i="22"/>
  <c r="AK9" i="22"/>
  <c r="AJ9" i="22"/>
  <c r="AM8" i="22"/>
  <c r="AL8" i="22"/>
  <c r="AK8" i="22"/>
  <c r="AJ8" i="22"/>
  <c r="AM7" i="22"/>
  <c r="AL7" i="22"/>
  <c r="AK7" i="22"/>
  <c r="AJ7" i="22"/>
  <c r="AM6" i="22"/>
  <c r="AL6" i="22"/>
  <c r="AK6" i="22"/>
  <c r="AJ6" i="22"/>
  <c r="AM5" i="22"/>
  <c r="AL5" i="22"/>
  <c r="AK5" i="22"/>
  <c r="AJ5" i="22"/>
  <c r="AM4" i="22"/>
  <c r="AL4" i="22"/>
  <c r="AK4" i="22"/>
  <c r="AJ4" i="22"/>
  <c r="AM3" i="22"/>
  <c r="AL3" i="22"/>
  <c r="AK3" i="22"/>
  <c r="AJ3" i="22"/>
  <c r="AM2" i="22"/>
  <c r="AL2" i="22"/>
  <c r="AK2" i="22"/>
  <c r="AJ2" i="22"/>
  <c r="AM15" i="34"/>
  <c r="AL15" i="34"/>
  <c r="AK15" i="34"/>
  <c r="AJ15" i="34"/>
  <c r="AM14" i="34"/>
  <c r="AL14" i="34"/>
  <c r="AK14" i="34"/>
  <c r="AJ14" i="34"/>
  <c r="AM13" i="34"/>
  <c r="AL13" i="34"/>
  <c r="AK13" i="34"/>
  <c r="AJ13" i="34"/>
  <c r="AM12" i="34"/>
  <c r="AL12" i="34"/>
  <c r="AK12" i="34"/>
  <c r="AJ12" i="34"/>
  <c r="AM11" i="34"/>
  <c r="AL11" i="34"/>
  <c r="AK11" i="34"/>
  <c r="AJ11" i="34"/>
  <c r="AM10" i="34"/>
  <c r="AL10" i="34"/>
  <c r="AK10" i="34"/>
  <c r="AJ10" i="34"/>
  <c r="AM9" i="34"/>
  <c r="AL9" i="34"/>
  <c r="AK9" i="34"/>
  <c r="AJ9" i="34"/>
  <c r="AM8" i="34"/>
  <c r="AL8" i="34"/>
  <c r="AK8" i="34"/>
  <c r="AJ8" i="34"/>
  <c r="AM7" i="34"/>
  <c r="AL7" i="34"/>
  <c r="AK7" i="34"/>
  <c r="AJ7" i="34"/>
  <c r="AM6" i="34"/>
  <c r="AL6" i="34"/>
  <c r="AK6" i="34"/>
  <c r="AJ6" i="34"/>
  <c r="AM5" i="34"/>
  <c r="AL5" i="34"/>
  <c r="AK5" i="34"/>
  <c r="AJ5" i="34"/>
  <c r="AM4" i="34"/>
  <c r="AL4" i="34"/>
  <c r="AK4" i="34"/>
  <c r="AJ4" i="34"/>
  <c r="AM3" i="34"/>
  <c r="AL3" i="34"/>
  <c r="AK3" i="34"/>
  <c r="AJ3" i="34"/>
  <c r="AM2" i="34"/>
  <c r="AL2" i="34"/>
  <c r="AK2" i="34"/>
  <c r="AJ2" i="34"/>
  <c r="AM15" i="33"/>
  <c r="AL15" i="33"/>
  <c r="AK15" i="33"/>
  <c r="AJ15" i="33"/>
  <c r="AM14" i="33"/>
  <c r="AL14" i="33"/>
  <c r="AK14" i="33"/>
  <c r="AJ14" i="33"/>
  <c r="AM13" i="33"/>
  <c r="AL13" i="33"/>
  <c r="AK13" i="33"/>
  <c r="AJ13" i="33"/>
  <c r="AM12" i="33"/>
  <c r="AL12" i="33"/>
  <c r="AK12" i="33"/>
  <c r="AJ12" i="33"/>
  <c r="AM11" i="33"/>
  <c r="AL11" i="33"/>
  <c r="AK11" i="33"/>
  <c r="AJ11" i="33"/>
  <c r="AM10" i="33"/>
  <c r="AL10" i="33"/>
  <c r="AK10" i="33"/>
  <c r="AJ10" i="33"/>
  <c r="AM9" i="33"/>
  <c r="AL9" i="33"/>
  <c r="AK9" i="33"/>
  <c r="AJ9" i="33"/>
  <c r="AM8" i="33"/>
  <c r="AL8" i="33"/>
  <c r="AK8" i="33"/>
  <c r="AJ8" i="33"/>
  <c r="AM7" i="33"/>
  <c r="AL7" i="33"/>
  <c r="AK7" i="33"/>
  <c r="AJ7" i="33"/>
  <c r="AM6" i="33"/>
  <c r="AL6" i="33"/>
  <c r="AK6" i="33"/>
  <c r="AJ6" i="33"/>
  <c r="AM5" i="33"/>
  <c r="AL5" i="33"/>
  <c r="AK5" i="33"/>
  <c r="AJ5" i="33"/>
  <c r="AM4" i="33"/>
  <c r="AL4" i="33"/>
  <c r="AK4" i="33"/>
  <c r="AJ4" i="33"/>
  <c r="AM3" i="33"/>
  <c r="AL3" i="33"/>
  <c r="AK3" i="33"/>
  <c r="AJ3" i="33"/>
  <c r="AM2" i="33"/>
  <c r="AL2" i="33"/>
  <c r="AK2" i="33"/>
  <c r="AJ2" i="33"/>
  <c r="AM15" i="32"/>
  <c r="AL15" i="32"/>
  <c r="AK15" i="32"/>
  <c r="AJ15" i="32"/>
  <c r="AM14" i="32"/>
  <c r="AL14" i="32"/>
  <c r="AK14" i="32"/>
  <c r="AJ14" i="32"/>
  <c r="AM13" i="32"/>
  <c r="AL13" i="32"/>
  <c r="AK13" i="32"/>
  <c r="AJ13" i="32"/>
  <c r="AM12" i="32"/>
  <c r="AL12" i="32"/>
  <c r="AK12" i="32"/>
  <c r="AJ12" i="32"/>
  <c r="AM11" i="32"/>
  <c r="AL11" i="32"/>
  <c r="AK11" i="32"/>
  <c r="AJ11" i="32"/>
  <c r="AM10" i="32"/>
  <c r="AL10" i="32"/>
  <c r="AK10" i="32"/>
  <c r="AJ10" i="32"/>
  <c r="AM9" i="32"/>
  <c r="AL9" i="32"/>
  <c r="AK9" i="32"/>
  <c r="AJ9" i="32"/>
  <c r="AM8" i="32"/>
  <c r="AL8" i="32"/>
  <c r="AK8" i="32"/>
  <c r="AJ8" i="32"/>
  <c r="AM7" i="32"/>
  <c r="AL7" i="32"/>
  <c r="AK7" i="32"/>
  <c r="AJ7" i="32"/>
  <c r="AM6" i="32"/>
  <c r="AL6" i="32"/>
  <c r="AK6" i="32"/>
  <c r="AJ6" i="32"/>
  <c r="AM5" i="32"/>
  <c r="AL5" i="32"/>
  <c r="AK5" i="32"/>
  <c r="AJ5" i="32"/>
  <c r="AM4" i="32"/>
  <c r="AL4" i="32"/>
  <c r="AK4" i="32"/>
  <c r="AJ4" i="32"/>
  <c r="AM3" i="32"/>
  <c r="AL3" i="32"/>
  <c r="AK3" i="32"/>
  <c r="AJ3" i="32"/>
  <c r="AM2" i="32"/>
  <c r="AL2" i="32"/>
  <c r="AK2" i="32"/>
  <c r="AJ2" i="32"/>
  <c r="E89" i="27" l="1"/>
  <c r="L90" i="27"/>
  <c r="Q90" i="27"/>
  <c r="K89" i="27"/>
  <c r="K90" i="27"/>
  <c r="Q89" i="27"/>
  <c r="R90" i="27"/>
  <c r="F90" i="27"/>
  <c r="E90" i="27"/>
  <c r="L89" i="27"/>
  <c r="F89" i="27"/>
  <c r="R89" i="27"/>
  <c r="AP176" i="39"/>
  <c r="AP172" i="39"/>
  <c r="AP165" i="39"/>
  <c r="AP160" i="39"/>
  <c r="AP153" i="39"/>
  <c r="R171" i="39"/>
  <c r="R172" i="39"/>
  <c r="R167" i="39"/>
  <c r="R164" i="39"/>
  <c r="N157" i="39"/>
  <c r="N156" i="39"/>
  <c r="R155" i="39"/>
  <c r="E88" i="27"/>
  <c r="R87" i="27"/>
  <c r="R88" i="27"/>
  <c r="F87" i="27"/>
  <c r="E87" i="27"/>
  <c r="L87" i="27"/>
  <c r="L88" i="27"/>
  <c r="F88" i="27"/>
  <c r="K88" i="27"/>
  <c r="Q87" i="27"/>
  <c r="Q88" i="27"/>
  <c r="K87" i="27"/>
  <c r="AT83" i="26"/>
  <c r="AT61" i="36"/>
  <c r="AT56" i="34"/>
  <c r="AT55" i="34"/>
  <c r="AT26" i="30"/>
  <c r="AT25" i="30"/>
  <c r="AT70" i="1"/>
  <c r="AT71" i="1"/>
  <c r="Q49" i="27"/>
  <c r="Q55" i="27"/>
  <c r="Q61" i="27"/>
  <c r="Q79" i="27"/>
  <c r="K33" i="27"/>
  <c r="K78" i="27"/>
  <c r="R81" i="27"/>
  <c r="Q60" i="27"/>
  <c r="Q66" i="27"/>
  <c r="Q42" i="27"/>
  <c r="Q80" i="27"/>
  <c r="R71" i="27"/>
  <c r="R53" i="27"/>
  <c r="R73" i="27"/>
  <c r="R43" i="27"/>
  <c r="R67" i="27"/>
  <c r="F77" i="27"/>
  <c r="Q39" i="27"/>
  <c r="R56" i="27"/>
  <c r="Q83" i="27"/>
  <c r="R62" i="27"/>
  <c r="F79" i="27"/>
  <c r="R45" i="27"/>
  <c r="R46" i="27"/>
  <c r="R40" i="27"/>
  <c r="L85" i="27"/>
  <c r="R47" i="27"/>
  <c r="R57" i="27"/>
  <c r="R44" i="27"/>
  <c r="R48" i="27"/>
  <c r="R54" i="27"/>
  <c r="R58" i="27"/>
  <c r="R64" i="27"/>
  <c r="R68" i="27"/>
  <c r="R72" i="27"/>
  <c r="R74" i="27"/>
  <c r="R52" i="27"/>
  <c r="R82" i="27"/>
  <c r="R63" i="27"/>
  <c r="R51" i="27"/>
  <c r="K34" i="27"/>
  <c r="Q53" i="27"/>
  <c r="Q71" i="27"/>
  <c r="L82" i="27"/>
  <c r="Q35" i="27"/>
  <c r="Q38" i="27"/>
  <c r="Q33" i="27"/>
  <c r="R78" i="27"/>
  <c r="Q85" i="27"/>
  <c r="R77" i="27"/>
  <c r="Q57" i="27"/>
  <c r="Q36" i="27"/>
  <c r="Q37" i="27"/>
  <c r="Q34" i="27"/>
  <c r="Q86" i="27"/>
  <c r="Q45" i="27"/>
  <c r="Q69" i="27"/>
  <c r="Q75" i="27"/>
  <c r="Q46" i="27"/>
  <c r="Q56" i="27"/>
  <c r="Q62" i="27"/>
  <c r="Q63" i="27"/>
  <c r="Q50" i="27"/>
  <c r="Q70" i="27"/>
  <c r="Q47" i="27"/>
  <c r="E86" i="27"/>
  <c r="Q40" i="27"/>
  <c r="R84" i="27"/>
  <c r="K38" i="27"/>
  <c r="Q81" i="27"/>
  <c r="Q51" i="27"/>
  <c r="R39" i="27"/>
  <c r="K86" i="27"/>
  <c r="R75" i="27"/>
  <c r="Q59" i="27"/>
  <c r="R59" i="27"/>
  <c r="Q41" i="27"/>
  <c r="R41" i="27"/>
  <c r="Q78" i="27"/>
  <c r="R36" i="27"/>
  <c r="R38" i="27"/>
  <c r="R86" i="27"/>
  <c r="R49" i="27"/>
  <c r="R55" i="27"/>
  <c r="R61" i="27"/>
  <c r="R79" i="27"/>
  <c r="R50" i="27"/>
  <c r="R37" i="27"/>
  <c r="R85" i="27"/>
  <c r="R60" i="27"/>
  <c r="R66" i="27"/>
  <c r="R76" i="27"/>
  <c r="Q76" i="27"/>
  <c r="R42" i="27"/>
  <c r="R80" i="27"/>
  <c r="R69" i="27"/>
  <c r="Q84" i="27"/>
  <c r="R33" i="27"/>
  <c r="R70" i="27"/>
  <c r="Q43" i="27"/>
  <c r="Q67" i="27"/>
  <c r="Q73" i="27"/>
  <c r="R34" i="27"/>
  <c r="Q44" i="27"/>
  <c r="Q48" i="27"/>
  <c r="Q54" i="27"/>
  <c r="Q58" i="27"/>
  <c r="Q64" i="27"/>
  <c r="Q68" i="27"/>
  <c r="Q72" i="27"/>
  <c r="Q74" i="27"/>
  <c r="Q52" i="27"/>
  <c r="Q82" i="27"/>
  <c r="R35" i="27"/>
  <c r="R83" i="27"/>
  <c r="F86" i="27"/>
  <c r="Q77" i="27"/>
  <c r="L34" i="27"/>
  <c r="E85" i="27"/>
  <c r="K84" i="27"/>
  <c r="L86" i="27"/>
  <c r="F85" i="27"/>
  <c r="K85" i="27"/>
  <c r="F83" i="27"/>
  <c r="F84" i="27"/>
  <c r="L52" i="27"/>
  <c r="L37" i="27"/>
  <c r="K81" i="27"/>
  <c r="L79" i="27"/>
  <c r="K42" i="27"/>
  <c r="E83" i="27"/>
  <c r="K41" i="27"/>
  <c r="E81" i="27"/>
  <c r="F78" i="27"/>
  <c r="E79" i="27"/>
  <c r="E77" i="27"/>
  <c r="F81" i="27"/>
  <c r="L78" i="27"/>
  <c r="L61" i="27"/>
  <c r="K77" i="27"/>
  <c r="L42" i="27"/>
  <c r="K83" i="27"/>
  <c r="L62" i="27"/>
  <c r="K62" i="27"/>
  <c r="L80" i="27"/>
  <c r="K80" i="27"/>
  <c r="L77" i="27"/>
  <c r="K52" i="27"/>
  <c r="K61" i="27"/>
  <c r="L51" i="27"/>
  <c r="K51" i="27"/>
  <c r="K37" i="27"/>
  <c r="F82" i="27"/>
  <c r="E82" i="27"/>
  <c r="L83" i="27"/>
  <c r="L38" i="27"/>
  <c r="E80" i="27"/>
  <c r="F80" i="27"/>
  <c r="K82" i="27"/>
  <c r="L84" i="27"/>
  <c r="L41" i="27"/>
  <c r="K79" i="27"/>
  <c r="L81" i="27"/>
  <c r="L33" i="27"/>
  <c r="AP89" i="21"/>
  <c r="E78" i="27"/>
  <c r="E84" i="27"/>
  <c r="AP113" i="21"/>
  <c r="AP229" i="38"/>
  <c r="AP224" i="38"/>
  <c r="AP225" i="38"/>
  <c r="AP221" i="38"/>
  <c r="AP213" i="38"/>
  <c r="E33" i="27"/>
  <c r="F37" i="27"/>
  <c r="R219" i="38"/>
  <c r="R214" i="38"/>
  <c r="Q205" i="38"/>
  <c r="R207" i="38"/>
  <c r="M210" i="38"/>
  <c r="N208" i="38" s="1"/>
  <c r="N207" i="38"/>
  <c r="R206" i="38"/>
  <c r="AP76" i="36"/>
  <c r="AP77" i="36"/>
  <c r="AP73" i="36"/>
  <c r="AP72" i="36"/>
  <c r="AP68" i="36"/>
  <c r="AP108" i="21"/>
  <c r="B21" i="27"/>
  <c r="AP112" i="21"/>
  <c r="R74" i="36"/>
  <c r="R70" i="36"/>
  <c r="R71" i="36"/>
  <c r="M66" i="36"/>
  <c r="F61" i="27"/>
  <c r="F51" i="27"/>
  <c r="F52" i="27"/>
  <c r="F62" i="27"/>
  <c r="F42" i="27"/>
  <c r="E41" i="27"/>
  <c r="E52" i="27"/>
  <c r="E51" i="27"/>
  <c r="E61" i="27"/>
  <c r="E34" i="27"/>
  <c r="F41" i="27"/>
  <c r="F34" i="27"/>
  <c r="E62" i="27"/>
  <c r="F33" i="27"/>
  <c r="E37" i="27"/>
  <c r="E42" i="27"/>
  <c r="AP113" i="24"/>
  <c r="AP110" i="24"/>
  <c r="AP109" i="24"/>
  <c r="R119" i="24"/>
  <c r="R120" i="24"/>
  <c r="R111" i="24"/>
  <c r="R112" i="24"/>
  <c r="AP83" i="25"/>
  <c r="AP79" i="25"/>
  <c r="AP75" i="25"/>
  <c r="AP71" i="25"/>
  <c r="AP67" i="25"/>
  <c r="AP68" i="25"/>
  <c r="AP63" i="25"/>
  <c r="AP64" i="25"/>
  <c r="R70" i="25"/>
  <c r="R62" i="25"/>
  <c r="R61" i="25"/>
  <c r="M65" i="25"/>
  <c r="N62" i="25" s="1"/>
  <c r="M115" i="24"/>
  <c r="N113" i="24" s="1"/>
  <c r="N64" i="36"/>
  <c r="N62" i="36"/>
  <c r="R63" i="36"/>
  <c r="N63" i="36"/>
  <c r="Q390" i="15"/>
  <c r="AP85" i="22"/>
  <c r="AP84" i="22"/>
  <c r="AP81" i="22"/>
  <c r="AP80" i="22"/>
  <c r="R70" i="22"/>
  <c r="R71" i="22"/>
  <c r="M70" i="22"/>
  <c r="N67" i="22" s="1"/>
  <c r="N68" i="22"/>
  <c r="AP67" i="34"/>
  <c r="AP68" i="34"/>
  <c r="AP59" i="34"/>
  <c r="R66" i="34"/>
  <c r="R65" i="34"/>
  <c r="R62" i="34"/>
  <c r="R58" i="34"/>
  <c r="N59" i="34"/>
  <c r="AP166" i="33"/>
  <c r="AP162" i="33"/>
  <c r="AP158" i="33"/>
  <c r="AP154" i="33"/>
  <c r="AP150" i="33"/>
  <c r="AP147" i="33"/>
  <c r="AP143" i="33"/>
  <c r="R156" i="33"/>
  <c r="R153" i="33"/>
  <c r="R152" i="33"/>
  <c r="R148" i="33"/>
  <c r="R149" i="33"/>
  <c r="AP66" i="32"/>
  <c r="AP62" i="32"/>
  <c r="AP63" i="32"/>
  <c r="AP58" i="32"/>
  <c r="AP54" i="32"/>
  <c r="AP55" i="32"/>
  <c r="AP50" i="32"/>
  <c r="AP51" i="32"/>
  <c r="AP43" i="32"/>
  <c r="AP42" i="32"/>
  <c r="R57" i="32"/>
  <c r="R56" i="32"/>
  <c r="Q43" i="32"/>
  <c r="M48" i="32"/>
  <c r="N46" i="32" s="1"/>
  <c r="N66" i="22"/>
  <c r="Q65" i="22"/>
  <c r="R67" i="22" s="1"/>
  <c r="N57" i="34"/>
  <c r="N145" i="33"/>
  <c r="N146" i="33"/>
  <c r="N144" i="33"/>
  <c r="Q143" i="33"/>
  <c r="R144" i="33" s="1"/>
  <c r="N45" i="32"/>
  <c r="N44" i="32"/>
  <c r="AM85" i="21"/>
  <c r="AL85" i="21"/>
  <c r="AK85" i="21"/>
  <c r="AJ85" i="21"/>
  <c r="AM84" i="21"/>
  <c r="AL84" i="21"/>
  <c r="AK84" i="21"/>
  <c r="AJ84" i="21"/>
  <c r="AM83" i="21"/>
  <c r="AL83" i="21"/>
  <c r="AK83" i="21"/>
  <c r="AJ83" i="21"/>
  <c r="AM82" i="21"/>
  <c r="AL82" i="21"/>
  <c r="AK82" i="21"/>
  <c r="AJ82" i="21"/>
  <c r="AM81" i="21"/>
  <c r="AL81" i="21"/>
  <c r="AK81" i="21"/>
  <c r="AJ81" i="21"/>
  <c r="AM80" i="21"/>
  <c r="AL80" i="21"/>
  <c r="AK80" i="21"/>
  <c r="AJ80" i="21"/>
  <c r="AM79" i="21"/>
  <c r="AL79" i="21"/>
  <c r="AK79" i="21"/>
  <c r="AJ79" i="21"/>
  <c r="AM78" i="21"/>
  <c r="AL78" i="21"/>
  <c r="AK78" i="21"/>
  <c r="AJ78" i="21"/>
  <c r="AM77" i="21"/>
  <c r="AL77" i="21"/>
  <c r="AK77" i="21"/>
  <c r="AJ77" i="21"/>
  <c r="AM76" i="21"/>
  <c r="AL76" i="21"/>
  <c r="AK76" i="21"/>
  <c r="AJ76" i="21"/>
  <c r="AM75" i="21"/>
  <c r="AL75" i="21"/>
  <c r="AK75" i="21"/>
  <c r="AJ75" i="21"/>
  <c r="AM74" i="21"/>
  <c r="AL74" i="21"/>
  <c r="AK74" i="21"/>
  <c r="AJ74" i="21"/>
  <c r="AM73" i="21"/>
  <c r="AL73" i="21"/>
  <c r="AK73" i="21"/>
  <c r="AJ73" i="21"/>
  <c r="AM72" i="21"/>
  <c r="AL72" i="21"/>
  <c r="AK72" i="21"/>
  <c r="AJ72" i="21"/>
  <c r="AM71" i="21"/>
  <c r="AL71" i="21"/>
  <c r="AK71" i="21"/>
  <c r="AJ71" i="21"/>
  <c r="AM70" i="21"/>
  <c r="AL70" i="21"/>
  <c r="AK70" i="21"/>
  <c r="AJ70" i="21"/>
  <c r="AM69" i="21"/>
  <c r="AL69" i="21"/>
  <c r="AK69" i="21"/>
  <c r="AJ69" i="21"/>
  <c r="AM68" i="21"/>
  <c r="AL68" i="21"/>
  <c r="AK68" i="21"/>
  <c r="AJ68" i="21"/>
  <c r="AM67" i="21"/>
  <c r="AL67" i="21"/>
  <c r="AK67" i="21"/>
  <c r="AJ67" i="21"/>
  <c r="AM66" i="21"/>
  <c r="AL66" i="21"/>
  <c r="AK66" i="21"/>
  <c r="AJ66" i="21"/>
  <c r="AM65" i="21"/>
  <c r="AL65" i="21"/>
  <c r="AK65" i="21"/>
  <c r="AJ65" i="21"/>
  <c r="AM64" i="21"/>
  <c r="AL64" i="21"/>
  <c r="AK64" i="21"/>
  <c r="AJ64" i="21"/>
  <c r="AM63" i="21"/>
  <c r="AL63" i="21"/>
  <c r="AK63" i="21"/>
  <c r="AJ63" i="21"/>
  <c r="AM62" i="21"/>
  <c r="AL62" i="21"/>
  <c r="AK62" i="21"/>
  <c r="AJ62" i="21"/>
  <c r="AM61" i="21"/>
  <c r="AL61" i="21"/>
  <c r="AK61" i="21"/>
  <c r="AJ61" i="21"/>
  <c r="AM60" i="21"/>
  <c r="AL60" i="21"/>
  <c r="AK60" i="21"/>
  <c r="AJ60" i="21"/>
  <c r="AM59" i="21"/>
  <c r="AL59" i="21"/>
  <c r="AK59" i="21"/>
  <c r="AJ59" i="21"/>
  <c r="AM58" i="21"/>
  <c r="AL58" i="21"/>
  <c r="AK58" i="21"/>
  <c r="AJ58" i="21"/>
  <c r="AM57" i="21"/>
  <c r="AL57" i="21"/>
  <c r="AK57" i="21"/>
  <c r="AJ57" i="21"/>
  <c r="AM56" i="21"/>
  <c r="AL56" i="21"/>
  <c r="AK56" i="21"/>
  <c r="AJ56" i="21"/>
  <c r="AM55" i="21"/>
  <c r="AL55" i="21"/>
  <c r="AK55" i="21"/>
  <c r="AJ55" i="21"/>
  <c r="AM54" i="21"/>
  <c r="AL54" i="21"/>
  <c r="AK54" i="21"/>
  <c r="AJ54" i="21"/>
  <c r="AM53" i="21"/>
  <c r="AL53" i="21"/>
  <c r="AK53" i="21"/>
  <c r="AJ53" i="21"/>
  <c r="AM52" i="21"/>
  <c r="AL52" i="21"/>
  <c r="AK52" i="21"/>
  <c r="AJ52" i="21"/>
  <c r="AM51" i="21"/>
  <c r="AL51" i="21"/>
  <c r="AK51" i="21"/>
  <c r="AJ51" i="21"/>
  <c r="AM50" i="21"/>
  <c r="AL50" i="21"/>
  <c r="AK50" i="21"/>
  <c r="AJ50" i="21"/>
  <c r="AM49" i="21"/>
  <c r="AL49" i="21"/>
  <c r="AK49" i="21"/>
  <c r="AJ49" i="21"/>
  <c r="AM48" i="21"/>
  <c r="AL48" i="21"/>
  <c r="AK48" i="21"/>
  <c r="AJ48" i="21"/>
  <c r="AM47" i="21"/>
  <c r="AL47" i="21"/>
  <c r="AK47" i="21"/>
  <c r="AJ47" i="21"/>
  <c r="AM46" i="21"/>
  <c r="AL46" i="21"/>
  <c r="AK46" i="21"/>
  <c r="AJ46" i="21"/>
  <c r="AM45" i="21"/>
  <c r="AL45" i="21"/>
  <c r="AK45" i="21"/>
  <c r="AJ45" i="21"/>
  <c r="AM44" i="21"/>
  <c r="AL44" i="21"/>
  <c r="AK44" i="21"/>
  <c r="AJ44" i="21"/>
  <c r="AM43" i="21"/>
  <c r="AL43" i="21"/>
  <c r="AK43" i="21"/>
  <c r="AJ43" i="21"/>
  <c r="AM42" i="21"/>
  <c r="AL42" i="21"/>
  <c r="AK42" i="21"/>
  <c r="AJ42" i="21"/>
  <c r="AM41" i="21"/>
  <c r="AL41" i="21"/>
  <c r="AK41" i="21"/>
  <c r="AJ41" i="21"/>
  <c r="AM40" i="21"/>
  <c r="AL40" i="21"/>
  <c r="AK40" i="21"/>
  <c r="AJ40" i="21"/>
  <c r="AM39" i="21"/>
  <c r="AL39" i="21"/>
  <c r="AK39" i="21"/>
  <c r="AJ39" i="21"/>
  <c r="AM38" i="21"/>
  <c r="AL38" i="21"/>
  <c r="AK38" i="21"/>
  <c r="AJ38" i="21"/>
  <c r="AM37" i="21"/>
  <c r="AL37" i="21"/>
  <c r="AK37" i="21"/>
  <c r="AJ37" i="21"/>
  <c r="AM36" i="21"/>
  <c r="AL36" i="21"/>
  <c r="AK36" i="21"/>
  <c r="AJ36" i="21"/>
  <c r="AM35" i="21"/>
  <c r="AL35" i="21"/>
  <c r="AK35" i="21"/>
  <c r="AJ35" i="21"/>
  <c r="AM34" i="21"/>
  <c r="AL34" i="21"/>
  <c r="AK34" i="21"/>
  <c r="AJ34" i="21"/>
  <c r="AM33" i="21"/>
  <c r="AL33" i="21"/>
  <c r="AK33" i="21"/>
  <c r="AJ33" i="21"/>
  <c r="AM32" i="21"/>
  <c r="AL32" i="21"/>
  <c r="AK32" i="21"/>
  <c r="AJ32" i="21"/>
  <c r="AM31" i="21"/>
  <c r="AL31" i="21"/>
  <c r="AK31" i="21"/>
  <c r="AJ31" i="21"/>
  <c r="AM30" i="21"/>
  <c r="AL30" i="21"/>
  <c r="AK30" i="21"/>
  <c r="AJ30" i="21"/>
  <c r="AM29" i="21"/>
  <c r="AL29" i="21"/>
  <c r="AK29" i="21"/>
  <c r="AJ29" i="21"/>
  <c r="AM28" i="21"/>
  <c r="AL28" i="21"/>
  <c r="AK28" i="21"/>
  <c r="AJ28" i="21"/>
  <c r="AM27" i="21"/>
  <c r="AL27" i="21"/>
  <c r="AK27" i="21"/>
  <c r="AJ27" i="21"/>
  <c r="AM26" i="21"/>
  <c r="AL26" i="21"/>
  <c r="AK26" i="21"/>
  <c r="AJ26" i="21"/>
  <c r="AM25" i="21"/>
  <c r="AL25" i="21"/>
  <c r="AK25" i="21"/>
  <c r="AJ25" i="21"/>
  <c r="AM24" i="21"/>
  <c r="AL24" i="21"/>
  <c r="AK24" i="21"/>
  <c r="AJ24" i="21"/>
  <c r="AM23" i="21"/>
  <c r="AL23" i="21"/>
  <c r="AK23" i="21"/>
  <c r="AJ23" i="21"/>
  <c r="AM22" i="21"/>
  <c r="AL22" i="21"/>
  <c r="AK22" i="21"/>
  <c r="AJ22" i="21"/>
  <c r="AM21" i="21"/>
  <c r="AL21" i="21"/>
  <c r="AK21" i="21"/>
  <c r="AJ21" i="21"/>
  <c r="AM20" i="21"/>
  <c r="AL20" i="21"/>
  <c r="AK20" i="21"/>
  <c r="AJ20" i="21"/>
  <c r="AM19" i="21"/>
  <c r="AL19" i="21"/>
  <c r="AK19" i="21"/>
  <c r="AJ19" i="21"/>
  <c r="AM18" i="21"/>
  <c r="AL18" i="21"/>
  <c r="AK18" i="21"/>
  <c r="AJ18" i="21"/>
  <c r="AM17" i="21"/>
  <c r="AL17" i="21"/>
  <c r="AK17" i="21"/>
  <c r="AJ17" i="21"/>
  <c r="AJ3" i="21"/>
  <c r="AK3" i="21"/>
  <c r="AL3" i="21"/>
  <c r="AM3" i="21"/>
  <c r="AM16" i="21"/>
  <c r="AL16" i="21"/>
  <c r="AK16" i="21"/>
  <c r="AJ16" i="21"/>
  <c r="AM15" i="21"/>
  <c r="AL15" i="21"/>
  <c r="AK15" i="21"/>
  <c r="AJ15" i="21"/>
  <c r="AM14" i="21"/>
  <c r="AL14" i="21"/>
  <c r="AK14" i="21"/>
  <c r="AJ14" i="21"/>
  <c r="AM13" i="21"/>
  <c r="AL13" i="21"/>
  <c r="AK13" i="21"/>
  <c r="AJ13" i="21"/>
  <c r="AM12" i="21"/>
  <c r="AL12" i="21"/>
  <c r="AK12" i="21"/>
  <c r="AJ12" i="21"/>
  <c r="AM11" i="21"/>
  <c r="AL11" i="21"/>
  <c r="AK11" i="21"/>
  <c r="AJ11" i="21"/>
  <c r="AM10" i="21"/>
  <c r="AL10" i="21"/>
  <c r="AK10" i="21"/>
  <c r="AJ10" i="21"/>
  <c r="AM9" i="21"/>
  <c r="AL9" i="21"/>
  <c r="AK9" i="21"/>
  <c r="AJ9" i="21"/>
  <c r="AM8" i="21"/>
  <c r="AL8" i="21"/>
  <c r="AK8" i="21"/>
  <c r="AJ8" i="21"/>
  <c r="AM7" i="21"/>
  <c r="AL7" i="21"/>
  <c r="AK7" i="21"/>
  <c r="AJ7" i="21"/>
  <c r="AM6" i="21"/>
  <c r="AL6" i="21"/>
  <c r="AK6" i="21"/>
  <c r="AJ6" i="21"/>
  <c r="AM5" i="21"/>
  <c r="AL5" i="21"/>
  <c r="AK5" i="21"/>
  <c r="AJ5" i="21"/>
  <c r="AM4" i="21"/>
  <c r="AL4" i="21"/>
  <c r="AK4" i="21"/>
  <c r="AJ4" i="21"/>
  <c r="AM2" i="21"/>
  <c r="AL2" i="21"/>
  <c r="AK2" i="21"/>
  <c r="AJ2" i="21"/>
  <c r="AO409" i="15"/>
  <c r="AO414" i="15"/>
  <c r="AO413" i="15"/>
  <c r="AO412" i="15"/>
  <c r="AO410" i="15"/>
  <c r="AO408" i="15"/>
  <c r="AO406" i="15"/>
  <c r="AO404" i="15"/>
  <c r="AO401" i="15"/>
  <c r="AO402" i="15"/>
  <c r="AP402" i="15" s="1"/>
  <c r="AO400" i="15"/>
  <c r="AO398" i="15"/>
  <c r="AO397" i="15"/>
  <c r="AO396" i="15"/>
  <c r="AO394" i="15"/>
  <c r="AO393" i="15"/>
  <c r="AO392" i="15"/>
  <c r="AO390" i="15"/>
  <c r="AP390" i="15" s="1"/>
  <c r="AO389" i="15"/>
  <c r="AO388" i="15"/>
  <c r="AP414" i="15"/>
  <c r="AP413" i="15"/>
  <c r="AP410" i="15"/>
  <c r="AP409" i="15"/>
  <c r="AP406" i="15"/>
  <c r="AP405" i="15"/>
  <c r="AP398" i="15"/>
  <c r="AP397" i="15"/>
  <c r="AP393" i="15"/>
  <c r="AP389" i="15"/>
  <c r="AM386" i="15"/>
  <c r="AL386" i="15"/>
  <c r="AK386" i="15"/>
  <c r="AJ386" i="15"/>
  <c r="AM385" i="15"/>
  <c r="AL385" i="15"/>
  <c r="AK385" i="15"/>
  <c r="AJ385" i="15"/>
  <c r="AM384" i="15"/>
  <c r="AL384" i="15"/>
  <c r="AK384" i="15"/>
  <c r="AJ384" i="15"/>
  <c r="AM383" i="15"/>
  <c r="AL383" i="15"/>
  <c r="AK383" i="15"/>
  <c r="AJ383" i="15"/>
  <c r="AM382" i="15"/>
  <c r="AL382" i="15"/>
  <c r="AK382" i="15"/>
  <c r="AJ382" i="15"/>
  <c r="AM381" i="15"/>
  <c r="AL381" i="15"/>
  <c r="AK381" i="15"/>
  <c r="AJ381" i="15"/>
  <c r="AM380" i="15"/>
  <c r="AL380" i="15"/>
  <c r="AK380" i="15"/>
  <c r="AJ380" i="15"/>
  <c r="AM379" i="15"/>
  <c r="AL379" i="15"/>
  <c r="AK379" i="15"/>
  <c r="AJ379" i="15"/>
  <c r="AM378" i="15"/>
  <c r="AL378" i="15"/>
  <c r="AK378" i="15"/>
  <c r="AJ378" i="15"/>
  <c r="AM377" i="15"/>
  <c r="AL377" i="15"/>
  <c r="AK377" i="15"/>
  <c r="AJ377" i="15"/>
  <c r="AM376" i="15"/>
  <c r="AL376" i="15"/>
  <c r="AK376" i="15"/>
  <c r="AJ376" i="15"/>
  <c r="AM375" i="15"/>
  <c r="AL375" i="15"/>
  <c r="AK375" i="15"/>
  <c r="AJ375" i="15"/>
  <c r="AM374" i="15"/>
  <c r="AL374" i="15"/>
  <c r="AK374" i="15"/>
  <c r="AJ374" i="15"/>
  <c r="AM373" i="15"/>
  <c r="AL373" i="15"/>
  <c r="AK373" i="15"/>
  <c r="AJ373" i="15"/>
  <c r="AM372" i="15"/>
  <c r="AL372" i="15"/>
  <c r="AK372" i="15"/>
  <c r="AJ372" i="15"/>
  <c r="AM371" i="15"/>
  <c r="AL371" i="15"/>
  <c r="AK371" i="15"/>
  <c r="AJ371" i="15"/>
  <c r="AM370" i="15"/>
  <c r="AL370" i="15"/>
  <c r="AK370" i="15"/>
  <c r="AJ370" i="15"/>
  <c r="AM369" i="15"/>
  <c r="AL369" i="15"/>
  <c r="AK369" i="15"/>
  <c r="AJ369" i="15"/>
  <c r="AM368" i="15"/>
  <c r="AL368" i="15"/>
  <c r="AK368" i="15"/>
  <c r="AJ368" i="15"/>
  <c r="AM367" i="15"/>
  <c r="AL367" i="15"/>
  <c r="AK367" i="15"/>
  <c r="AJ367" i="15"/>
  <c r="AM366" i="15"/>
  <c r="AL366" i="15"/>
  <c r="AK366" i="15"/>
  <c r="AJ366" i="15"/>
  <c r="AM365" i="15"/>
  <c r="AL365" i="15"/>
  <c r="AK365" i="15"/>
  <c r="AJ365" i="15"/>
  <c r="AM364" i="15"/>
  <c r="AL364" i="15"/>
  <c r="AK364" i="15"/>
  <c r="AJ364" i="15"/>
  <c r="AM363" i="15"/>
  <c r="AL363" i="15"/>
  <c r="AK363" i="15"/>
  <c r="AJ363" i="15"/>
  <c r="AM362" i="15"/>
  <c r="AL362" i="15"/>
  <c r="AK362" i="15"/>
  <c r="AJ362" i="15"/>
  <c r="AM361" i="15"/>
  <c r="AL361" i="15"/>
  <c r="AK361" i="15"/>
  <c r="AJ361" i="15"/>
  <c r="AM360" i="15"/>
  <c r="AL360" i="15"/>
  <c r="AK360" i="15"/>
  <c r="AJ360" i="15"/>
  <c r="AM359" i="15"/>
  <c r="AL359" i="15"/>
  <c r="AK359" i="15"/>
  <c r="AJ359" i="15"/>
  <c r="AM358" i="15"/>
  <c r="AL358" i="15"/>
  <c r="AK358" i="15"/>
  <c r="AJ358" i="15"/>
  <c r="AM357" i="15"/>
  <c r="AL357" i="15"/>
  <c r="AK357" i="15"/>
  <c r="AJ357" i="15"/>
  <c r="AM356" i="15"/>
  <c r="AL356" i="15"/>
  <c r="AK356" i="15"/>
  <c r="AJ356" i="15"/>
  <c r="AM355" i="15"/>
  <c r="AL355" i="15"/>
  <c r="AK355" i="15"/>
  <c r="AJ355" i="15"/>
  <c r="AM354" i="15"/>
  <c r="AL354" i="15"/>
  <c r="AK354" i="15"/>
  <c r="AJ354" i="15"/>
  <c r="AM353" i="15"/>
  <c r="AL353" i="15"/>
  <c r="AK353" i="15"/>
  <c r="AJ353" i="15"/>
  <c r="AM352" i="15"/>
  <c r="AL352" i="15"/>
  <c r="AK352" i="15"/>
  <c r="AJ352" i="15"/>
  <c r="AM351" i="15"/>
  <c r="AL351" i="15"/>
  <c r="AK351" i="15"/>
  <c r="AJ351" i="15"/>
  <c r="AM350" i="15"/>
  <c r="AL350" i="15"/>
  <c r="AK350" i="15"/>
  <c r="AJ350" i="15"/>
  <c r="AM349" i="15"/>
  <c r="AL349" i="15"/>
  <c r="AK349" i="15"/>
  <c r="AJ349" i="15"/>
  <c r="AM348" i="15"/>
  <c r="AL348" i="15"/>
  <c r="AK348" i="15"/>
  <c r="AJ348" i="15"/>
  <c r="AM347" i="15"/>
  <c r="AL347" i="15"/>
  <c r="AK347" i="15"/>
  <c r="AJ347" i="15"/>
  <c r="AM346" i="15"/>
  <c r="AL346" i="15"/>
  <c r="AK346" i="15"/>
  <c r="AJ346" i="15"/>
  <c r="AM345" i="15"/>
  <c r="AL345" i="15"/>
  <c r="AK345" i="15"/>
  <c r="AJ345" i="15"/>
  <c r="AM344" i="15"/>
  <c r="AL344" i="15"/>
  <c r="AK344" i="15"/>
  <c r="AJ344" i="15"/>
  <c r="AM343" i="15"/>
  <c r="AL343" i="15"/>
  <c r="AK343" i="15"/>
  <c r="AJ343" i="15"/>
  <c r="AM342" i="15"/>
  <c r="AL342" i="15"/>
  <c r="AK342" i="15"/>
  <c r="AJ342" i="15"/>
  <c r="AM341" i="15"/>
  <c r="AL341" i="15"/>
  <c r="AK341" i="15"/>
  <c r="AJ341" i="15"/>
  <c r="AM340" i="15"/>
  <c r="AL340" i="15"/>
  <c r="AK340" i="15"/>
  <c r="AJ340" i="15"/>
  <c r="AM339" i="15"/>
  <c r="AL339" i="15"/>
  <c r="AK339" i="15"/>
  <c r="AJ339" i="15"/>
  <c r="AM338" i="15"/>
  <c r="AL338" i="15"/>
  <c r="AK338" i="15"/>
  <c r="AJ338" i="15"/>
  <c r="AM337" i="15"/>
  <c r="AL337" i="15"/>
  <c r="AK337" i="15"/>
  <c r="AJ337" i="15"/>
  <c r="AM336" i="15"/>
  <c r="AL336" i="15"/>
  <c r="AK336" i="15"/>
  <c r="AJ336" i="15"/>
  <c r="AM335" i="15"/>
  <c r="AL335" i="15"/>
  <c r="AK335" i="15"/>
  <c r="AJ335" i="15"/>
  <c r="AM334" i="15"/>
  <c r="AL334" i="15"/>
  <c r="AK334" i="15"/>
  <c r="AJ334" i="15"/>
  <c r="AM333" i="15"/>
  <c r="AL333" i="15"/>
  <c r="AK333" i="15"/>
  <c r="AJ333" i="15"/>
  <c r="AM332" i="15"/>
  <c r="AL332" i="15"/>
  <c r="AK332" i="15"/>
  <c r="AJ332" i="15"/>
  <c r="AM331" i="15"/>
  <c r="AL331" i="15"/>
  <c r="AK331" i="15"/>
  <c r="AJ331" i="15"/>
  <c r="AM330" i="15"/>
  <c r="AL330" i="15"/>
  <c r="AK330" i="15"/>
  <c r="AJ330" i="15"/>
  <c r="AM329" i="15"/>
  <c r="AL329" i="15"/>
  <c r="AK329" i="15"/>
  <c r="AJ329" i="15"/>
  <c r="AM328" i="15"/>
  <c r="AL328" i="15"/>
  <c r="AK328" i="15"/>
  <c r="AJ328" i="15"/>
  <c r="AM327" i="15"/>
  <c r="AL327" i="15"/>
  <c r="AK327" i="15"/>
  <c r="AJ327" i="15"/>
  <c r="AM326" i="15"/>
  <c r="AL326" i="15"/>
  <c r="AK326" i="15"/>
  <c r="AJ326" i="15"/>
  <c r="AM325" i="15"/>
  <c r="AL325" i="15"/>
  <c r="AK325" i="15"/>
  <c r="AJ325" i="15"/>
  <c r="AM324" i="15"/>
  <c r="AL324" i="15"/>
  <c r="AK324" i="15"/>
  <c r="AJ324" i="15"/>
  <c r="AM323" i="15"/>
  <c r="AL323" i="15"/>
  <c r="AK323" i="15"/>
  <c r="AJ323" i="15"/>
  <c r="AM322" i="15"/>
  <c r="AL322" i="15"/>
  <c r="AK322" i="15"/>
  <c r="AJ322" i="15"/>
  <c r="AM321" i="15"/>
  <c r="AL321" i="15"/>
  <c r="AK321" i="15"/>
  <c r="AJ321" i="15"/>
  <c r="AM320" i="15"/>
  <c r="AL320" i="15"/>
  <c r="AK320" i="15"/>
  <c r="AJ320" i="15"/>
  <c r="AM319" i="15"/>
  <c r="AL319" i="15"/>
  <c r="AK319" i="15"/>
  <c r="AJ319" i="15"/>
  <c r="AM318" i="15"/>
  <c r="AL318" i="15"/>
  <c r="AK318" i="15"/>
  <c r="AJ318" i="15"/>
  <c r="AM317" i="15"/>
  <c r="AL317" i="15"/>
  <c r="AK317" i="15"/>
  <c r="AJ317" i="15"/>
  <c r="AM316" i="15"/>
  <c r="AL316" i="15"/>
  <c r="AK316" i="15"/>
  <c r="AJ316" i="15"/>
  <c r="AM315" i="15"/>
  <c r="AL315" i="15"/>
  <c r="AK315" i="15"/>
  <c r="AJ315" i="15"/>
  <c r="AM314" i="15"/>
  <c r="AL314" i="15"/>
  <c r="AK314" i="15"/>
  <c r="AJ314" i="15"/>
  <c r="AM313" i="15"/>
  <c r="AL313" i="15"/>
  <c r="AK313" i="15"/>
  <c r="AJ313" i="15"/>
  <c r="AM312" i="15"/>
  <c r="AL312" i="15"/>
  <c r="AK312" i="15"/>
  <c r="AJ312" i="15"/>
  <c r="AM311" i="15"/>
  <c r="AL311" i="15"/>
  <c r="AK311" i="15"/>
  <c r="AJ311" i="15"/>
  <c r="AM310" i="15"/>
  <c r="AL310" i="15"/>
  <c r="AK310" i="15"/>
  <c r="AJ310" i="15"/>
  <c r="AM309" i="15"/>
  <c r="AL309" i="15"/>
  <c r="AK309" i="15"/>
  <c r="AJ309" i="15"/>
  <c r="AM308" i="15"/>
  <c r="AL308" i="15"/>
  <c r="AK308" i="15"/>
  <c r="AJ308" i="15"/>
  <c r="AM307" i="15"/>
  <c r="AL307" i="15"/>
  <c r="AK307" i="15"/>
  <c r="AJ307" i="15"/>
  <c r="AM306" i="15"/>
  <c r="AL306" i="15"/>
  <c r="AK306" i="15"/>
  <c r="AJ306" i="15"/>
  <c r="AM305" i="15"/>
  <c r="AL305" i="15"/>
  <c r="AK305" i="15"/>
  <c r="AJ305" i="15"/>
  <c r="AM304" i="15"/>
  <c r="AL304" i="15"/>
  <c r="AK304" i="15"/>
  <c r="AJ304" i="15"/>
  <c r="AM303" i="15"/>
  <c r="AL303" i="15"/>
  <c r="AK303" i="15"/>
  <c r="AJ303" i="15"/>
  <c r="AM302" i="15"/>
  <c r="AL302" i="15"/>
  <c r="AK302" i="15"/>
  <c r="AJ302" i="15"/>
  <c r="AM301" i="15"/>
  <c r="AL301" i="15"/>
  <c r="AK301" i="15"/>
  <c r="AJ301" i="15"/>
  <c r="AM300" i="15"/>
  <c r="AL300" i="15"/>
  <c r="AK300" i="15"/>
  <c r="AJ300" i="15"/>
  <c r="AM299" i="15"/>
  <c r="AL299" i="15"/>
  <c r="AK299" i="15"/>
  <c r="AJ299" i="15"/>
  <c r="AM298" i="15"/>
  <c r="AL298" i="15"/>
  <c r="AK298" i="15"/>
  <c r="AJ298" i="15"/>
  <c r="AM297" i="15"/>
  <c r="AL297" i="15"/>
  <c r="AK297" i="15"/>
  <c r="AJ297" i="15"/>
  <c r="AM296" i="15"/>
  <c r="AL296" i="15"/>
  <c r="AK296" i="15"/>
  <c r="AJ296" i="15"/>
  <c r="AM295" i="15"/>
  <c r="AL295" i="15"/>
  <c r="AK295" i="15"/>
  <c r="AJ295" i="15"/>
  <c r="AM294" i="15"/>
  <c r="AL294" i="15"/>
  <c r="AK294" i="15"/>
  <c r="AJ294" i="15"/>
  <c r="AM293" i="15"/>
  <c r="AL293" i="15"/>
  <c r="AK293" i="15"/>
  <c r="AJ293" i="15"/>
  <c r="AM292" i="15"/>
  <c r="AL292" i="15"/>
  <c r="AK292" i="15"/>
  <c r="AJ292" i="15"/>
  <c r="AM291" i="15"/>
  <c r="AL291" i="15"/>
  <c r="AK291" i="15"/>
  <c r="AJ291" i="15"/>
  <c r="AM290" i="15"/>
  <c r="AL290" i="15"/>
  <c r="AK290" i="15"/>
  <c r="AJ290" i="15"/>
  <c r="AM289" i="15"/>
  <c r="AL289" i="15"/>
  <c r="AK289" i="15"/>
  <c r="AJ289" i="15"/>
  <c r="AM288" i="15"/>
  <c r="AL288" i="15"/>
  <c r="AK288" i="15"/>
  <c r="AJ288" i="15"/>
  <c r="AM287" i="15"/>
  <c r="AL287" i="15"/>
  <c r="AK287" i="15"/>
  <c r="AJ287" i="15"/>
  <c r="AM286" i="15"/>
  <c r="AL286" i="15"/>
  <c r="AK286" i="15"/>
  <c r="AJ286" i="15"/>
  <c r="AM285" i="15"/>
  <c r="AL285" i="15"/>
  <c r="AK285" i="15"/>
  <c r="AJ285" i="15"/>
  <c r="AM284" i="15"/>
  <c r="AL284" i="15"/>
  <c r="AK284" i="15"/>
  <c r="AJ284" i="15"/>
  <c r="AM283" i="15"/>
  <c r="AL283" i="15"/>
  <c r="AK283" i="15"/>
  <c r="AJ283" i="15"/>
  <c r="AM282" i="15"/>
  <c r="AL282" i="15"/>
  <c r="AK282" i="15"/>
  <c r="AJ282" i="15"/>
  <c r="AM281" i="15"/>
  <c r="AL281" i="15"/>
  <c r="AK281" i="15"/>
  <c r="AJ281" i="15"/>
  <c r="AM280" i="15"/>
  <c r="AL280" i="15"/>
  <c r="AK280" i="15"/>
  <c r="AJ280" i="15"/>
  <c r="AM279" i="15"/>
  <c r="AL279" i="15"/>
  <c r="AK279" i="15"/>
  <c r="AJ279" i="15"/>
  <c r="AM278" i="15"/>
  <c r="AL278" i="15"/>
  <c r="AK278" i="15"/>
  <c r="AJ278" i="15"/>
  <c r="AM277" i="15"/>
  <c r="AL277" i="15"/>
  <c r="AK277" i="15"/>
  <c r="AJ277" i="15"/>
  <c r="AM276" i="15"/>
  <c r="AL276" i="15"/>
  <c r="AK276" i="15"/>
  <c r="AJ276" i="15"/>
  <c r="AM275" i="15"/>
  <c r="AL275" i="15"/>
  <c r="AK275" i="15"/>
  <c r="AJ275" i="15"/>
  <c r="AM274" i="15"/>
  <c r="AL274" i="15"/>
  <c r="AK274" i="15"/>
  <c r="AJ274" i="15"/>
  <c r="AM273" i="15"/>
  <c r="AL273" i="15"/>
  <c r="AK273" i="15"/>
  <c r="AJ273" i="15"/>
  <c r="AM272" i="15"/>
  <c r="AL272" i="15"/>
  <c r="AK272" i="15"/>
  <c r="AJ272" i="15"/>
  <c r="AM271" i="15"/>
  <c r="AL271" i="15"/>
  <c r="AK271" i="15"/>
  <c r="AJ271" i="15"/>
  <c r="AM270" i="15"/>
  <c r="AL270" i="15"/>
  <c r="AK270" i="15"/>
  <c r="AJ270" i="15"/>
  <c r="AM269" i="15"/>
  <c r="AL269" i="15"/>
  <c r="AK269" i="15"/>
  <c r="AJ269" i="15"/>
  <c r="AM268" i="15"/>
  <c r="AL268" i="15"/>
  <c r="AK268" i="15"/>
  <c r="AJ268" i="15"/>
  <c r="AM267" i="15"/>
  <c r="AL267" i="15"/>
  <c r="AK267" i="15"/>
  <c r="AJ267" i="15"/>
  <c r="AM266" i="15"/>
  <c r="AL266" i="15"/>
  <c r="AK266" i="15"/>
  <c r="AJ266" i="15"/>
  <c r="AM265" i="15"/>
  <c r="AL265" i="15"/>
  <c r="AK265" i="15"/>
  <c r="AJ265" i="15"/>
  <c r="AM264" i="15"/>
  <c r="AL264" i="15"/>
  <c r="AK264" i="15"/>
  <c r="AJ264" i="15"/>
  <c r="AM263" i="15"/>
  <c r="AL263" i="15"/>
  <c r="AK263" i="15"/>
  <c r="AJ263" i="15"/>
  <c r="AM262" i="15"/>
  <c r="AL262" i="15"/>
  <c r="AK262" i="15"/>
  <c r="AJ262" i="15"/>
  <c r="AM261" i="15"/>
  <c r="AL261" i="15"/>
  <c r="AK261" i="15"/>
  <c r="AJ261" i="15"/>
  <c r="AM260" i="15"/>
  <c r="AL260" i="15"/>
  <c r="AK260" i="15"/>
  <c r="AJ260" i="15"/>
  <c r="AM259" i="15"/>
  <c r="AL259" i="15"/>
  <c r="AK259" i="15"/>
  <c r="AJ259" i="15"/>
  <c r="AM258" i="15"/>
  <c r="AL258" i="15"/>
  <c r="AK258" i="15"/>
  <c r="AJ258" i="15"/>
  <c r="AM257" i="15"/>
  <c r="AL257" i="15"/>
  <c r="AK257" i="15"/>
  <c r="AJ257" i="15"/>
  <c r="AM256" i="15"/>
  <c r="AL256" i="15"/>
  <c r="AK256" i="15"/>
  <c r="AJ256" i="15"/>
  <c r="AM255" i="15"/>
  <c r="AL255" i="15"/>
  <c r="AK255" i="15"/>
  <c r="AJ255" i="15"/>
  <c r="AM254" i="15"/>
  <c r="AL254" i="15"/>
  <c r="AK254" i="15"/>
  <c r="AJ254" i="15"/>
  <c r="AM253" i="15"/>
  <c r="AL253" i="15"/>
  <c r="AK253" i="15"/>
  <c r="AJ253" i="15"/>
  <c r="AM252" i="15"/>
  <c r="AL252" i="15"/>
  <c r="AK252" i="15"/>
  <c r="AJ252" i="15"/>
  <c r="AM251" i="15"/>
  <c r="AL251" i="15"/>
  <c r="AK251" i="15"/>
  <c r="AJ251" i="15"/>
  <c r="AM250" i="15"/>
  <c r="AL250" i="15"/>
  <c r="AK250" i="15"/>
  <c r="AJ250" i="15"/>
  <c r="AM249" i="15"/>
  <c r="AL249" i="15"/>
  <c r="AK249" i="15"/>
  <c r="AJ249" i="15"/>
  <c r="AM248" i="15"/>
  <c r="AL248" i="15"/>
  <c r="AK248" i="15"/>
  <c r="AJ248" i="15"/>
  <c r="AM247" i="15"/>
  <c r="AL247" i="15"/>
  <c r="AK247" i="15"/>
  <c r="AJ247" i="15"/>
  <c r="AM246" i="15"/>
  <c r="AL246" i="15"/>
  <c r="AK246" i="15"/>
  <c r="AJ246" i="15"/>
  <c r="AM245" i="15"/>
  <c r="AL245" i="15"/>
  <c r="AK245" i="15"/>
  <c r="AJ245" i="15"/>
  <c r="AM244" i="15"/>
  <c r="AL244" i="15"/>
  <c r="AK244" i="15"/>
  <c r="AJ244" i="15"/>
  <c r="AM243" i="15"/>
  <c r="AL243" i="15"/>
  <c r="AK243" i="15"/>
  <c r="AJ243" i="15"/>
  <c r="AM242" i="15"/>
  <c r="AL242" i="15"/>
  <c r="AK242" i="15"/>
  <c r="AJ242" i="15"/>
  <c r="AM241" i="15"/>
  <c r="AL241" i="15"/>
  <c r="AK241" i="15"/>
  <c r="AJ241" i="15"/>
  <c r="AM240" i="15"/>
  <c r="AL240" i="15"/>
  <c r="AK240" i="15"/>
  <c r="AJ240" i="15"/>
  <c r="AM239" i="15"/>
  <c r="AL239" i="15"/>
  <c r="AK239" i="15"/>
  <c r="AJ239" i="15"/>
  <c r="AM238" i="15"/>
  <c r="AL238" i="15"/>
  <c r="AK238" i="15"/>
  <c r="AJ238" i="15"/>
  <c r="AM237" i="15"/>
  <c r="AL237" i="15"/>
  <c r="AK237" i="15"/>
  <c r="AJ237" i="15"/>
  <c r="AM236" i="15"/>
  <c r="AL236" i="15"/>
  <c r="AK236" i="15"/>
  <c r="AJ236" i="15"/>
  <c r="AM235" i="15"/>
  <c r="AL235" i="15"/>
  <c r="AK235" i="15"/>
  <c r="AJ235" i="15"/>
  <c r="AM234" i="15"/>
  <c r="AL234" i="15"/>
  <c r="AK234" i="15"/>
  <c r="AJ234" i="15"/>
  <c r="AM233" i="15"/>
  <c r="AL233" i="15"/>
  <c r="AK233" i="15"/>
  <c r="AJ233" i="15"/>
  <c r="AM232" i="15"/>
  <c r="AL232" i="15"/>
  <c r="AK232" i="15"/>
  <c r="AJ232" i="15"/>
  <c r="AM231" i="15"/>
  <c r="AL231" i="15"/>
  <c r="AK231" i="15"/>
  <c r="AJ231" i="15"/>
  <c r="AM230" i="15"/>
  <c r="AL230" i="15"/>
  <c r="AK230" i="15"/>
  <c r="AJ230" i="15"/>
  <c r="AM229" i="15"/>
  <c r="AL229" i="15"/>
  <c r="AK229" i="15"/>
  <c r="AJ229" i="15"/>
  <c r="AM228" i="15"/>
  <c r="AL228" i="15"/>
  <c r="AK228" i="15"/>
  <c r="AJ228" i="15"/>
  <c r="AM227" i="15"/>
  <c r="AL227" i="15"/>
  <c r="AK227" i="15"/>
  <c r="AJ227" i="15"/>
  <c r="AM226" i="15"/>
  <c r="AL226" i="15"/>
  <c r="AK226" i="15"/>
  <c r="AJ226" i="15"/>
  <c r="AM225" i="15"/>
  <c r="AL225" i="15"/>
  <c r="AK225" i="15"/>
  <c r="AJ225" i="15"/>
  <c r="AM224" i="15"/>
  <c r="AL224" i="15"/>
  <c r="AK224" i="15"/>
  <c r="AJ224" i="15"/>
  <c r="AM223" i="15"/>
  <c r="AL223" i="15"/>
  <c r="AK223" i="15"/>
  <c r="AJ223" i="15"/>
  <c r="AM222" i="15"/>
  <c r="AL222" i="15"/>
  <c r="AK222" i="15"/>
  <c r="AJ222" i="15"/>
  <c r="AM221" i="15"/>
  <c r="AL221" i="15"/>
  <c r="AK221" i="15"/>
  <c r="AJ221" i="15"/>
  <c r="AM220" i="15"/>
  <c r="AL220" i="15"/>
  <c r="AK220" i="15"/>
  <c r="AJ220" i="15"/>
  <c r="AM219" i="15"/>
  <c r="AL219" i="15"/>
  <c r="AK219" i="15"/>
  <c r="AJ219" i="15"/>
  <c r="AM218" i="15"/>
  <c r="AL218" i="15"/>
  <c r="AK218" i="15"/>
  <c r="AJ218" i="15"/>
  <c r="AM217" i="15"/>
  <c r="AL217" i="15"/>
  <c r="AK217" i="15"/>
  <c r="AJ217" i="15"/>
  <c r="AM216" i="15"/>
  <c r="AL216" i="15"/>
  <c r="AK216" i="15"/>
  <c r="AJ216" i="15"/>
  <c r="AM215" i="15"/>
  <c r="AL215" i="15"/>
  <c r="AK215" i="15"/>
  <c r="AJ215" i="15"/>
  <c r="AM214" i="15"/>
  <c r="AL214" i="15"/>
  <c r="AK214" i="15"/>
  <c r="AJ214" i="15"/>
  <c r="AM213" i="15"/>
  <c r="AL213" i="15"/>
  <c r="AK213" i="15"/>
  <c r="AJ213" i="15"/>
  <c r="AM212" i="15"/>
  <c r="AL212" i="15"/>
  <c r="AK212" i="15"/>
  <c r="AJ212" i="15"/>
  <c r="AM211" i="15"/>
  <c r="AL211" i="15"/>
  <c r="AK211" i="15"/>
  <c r="AJ211" i="15"/>
  <c r="AM210" i="15"/>
  <c r="AL210" i="15"/>
  <c r="AK210" i="15"/>
  <c r="AJ210" i="15"/>
  <c r="AM209" i="15"/>
  <c r="AL209" i="15"/>
  <c r="AK209" i="15"/>
  <c r="AJ209" i="15"/>
  <c r="AM208" i="15"/>
  <c r="AL208" i="15"/>
  <c r="AK208" i="15"/>
  <c r="AJ208" i="15"/>
  <c r="AM207" i="15"/>
  <c r="AL207" i="15"/>
  <c r="AK207" i="15"/>
  <c r="AJ207" i="15"/>
  <c r="AM206" i="15"/>
  <c r="AL206" i="15"/>
  <c r="AK206" i="15"/>
  <c r="AJ206" i="15"/>
  <c r="AM205" i="15"/>
  <c r="AL205" i="15"/>
  <c r="AK205" i="15"/>
  <c r="AJ205" i="15"/>
  <c r="AM204" i="15"/>
  <c r="AL204" i="15"/>
  <c r="AK204" i="15"/>
  <c r="AJ204" i="15"/>
  <c r="AM203" i="15"/>
  <c r="AL203" i="15"/>
  <c r="AK203" i="15"/>
  <c r="AJ203" i="15"/>
  <c r="AM202" i="15"/>
  <c r="AL202" i="15"/>
  <c r="AK202" i="15"/>
  <c r="AJ202" i="15"/>
  <c r="AM201" i="15"/>
  <c r="AL201" i="15"/>
  <c r="AK201" i="15"/>
  <c r="AJ201" i="15"/>
  <c r="AM200" i="15"/>
  <c r="AL200" i="15"/>
  <c r="AK200" i="15"/>
  <c r="AJ200" i="15"/>
  <c r="AM199" i="15"/>
  <c r="AL199" i="15"/>
  <c r="AK199" i="15"/>
  <c r="AJ199" i="15"/>
  <c r="AM198" i="15"/>
  <c r="AL198" i="15"/>
  <c r="AK198" i="15"/>
  <c r="AJ198" i="15"/>
  <c r="AM197" i="15"/>
  <c r="AL197" i="15"/>
  <c r="AK197" i="15"/>
  <c r="AJ197" i="15"/>
  <c r="AM196" i="15"/>
  <c r="AL196" i="15"/>
  <c r="AK196" i="15"/>
  <c r="AJ196" i="15"/>
  <c r="AM195" i="15"/>
  <c r="AL195" i="15"/>
  <c r="AK195" i="15"/>
  <c r="AJ195" i="15"/>
  <c r="AM194" i="15"/>
  <c r="AL194" i="15"/>
  <c r="AK194" i="15"/>
  <c r="AJ194" i="15"/>
  <c r="AM193" i="15"/>
  <c r="AL193" i="15"/>
  <c r="AK193" i="15"/>
  <c r="AJ193" i="15"/>
  <c r="AM192" i="15"/>
  <c r="AL192" i="15"/>
  <c r="AK192" i="15"/>
  <c r="AJ192" i="15"/>
  <c r="AM191" i="15"/>
  <c r="AL191" i="15"/>
  <c r="AK191" i="15"/>
  <c r="AJ191" i="15"/>
  <c r="AM190" i="15"/>
  <c r="AL190" i="15"/>
  <c r="AK190" i="15"/>
  <c r="AJ190" i="15"/>
  <c r="AM189" i="15"/>
  <c r="AL189" i="15"/>
  <c r="AK189" i="15"/>
  <c r="AJ189" i="15"/>
  <c r="AM188" i="15"/>
  <c r="AL188" i="15"/>
  <c r="AK188" i="15"/>
  <c r="AJ188" i="15"/>
  <c r="AM187" i="15"/>
  <c r="AL187" i="15"/>
  <c r="AK187" i="15"/>
  <c r="AJ187" i="15"/>
  <c r="AM186" i="15"/>
  <c r="AL186" i="15"/>
  <c r="AK186" i="15"/>
  <c r="AJ186" i="15"/>
  <c r="AM185" i="15"/>
  <c r="AL185" i="15"/>
  <c r="AK185" i="15"/>
  <c r="AJ185" i="15"/>
  <c r="AM184" i="15"/>
  <c r="AL184" i="15"/>
  <c r="AK184" i="15"/>
  <c r="AJ184" i="15"/>
  <c r="AM183" i="15"/>
  <c r="AL183" i="15"/>
  <c r="AK183" i="15"/>
  <c r="AJ183" i="15"/>
  <c r="AM182" i="15"/>
  <c r="AL182" i="15"/>
  <c r="AK182" i="15"/>
  <c r="AJ182" i="15"/>
  <c r="AM181" i="15"/>
  <c r="AL181" i="15"/>
  <c r="AK181" i="15"/>
  <c r="AJ181" i="15"/>
  <c r="AM180" i="15"/>
  <c r="AL180" i="15"/>
  <c r="AK180" i="15"/>
  <c r="AJ180" i="15"/>
  <c r="AM179" i="15"/>
  <c r="AL179" i="15"/>
  <c r="AK179" i="15"/>
  <c r="AJ179" i="15"/>
  <c r="AM178" i="15"/>
  <c r="AL178" i="15"/>
  <c r="AK178" i="15"/>
  <c r="AJ178" i="15"/>
  <c r="AM177" i="15"/>
  <c r="AL177" i="15"/>
  <c r="AK177" i="15"/>
  <c r="AJ177" i="15"/>
  <c r="AM176" i="15"/>
  <c r="AL176" i="15"/>
  <c r="AK176" i="15"/>
  <c r="AJ176" i="15"/>
  <c r="AM175" i="15"/>
  <c r="AL175" i="15"/>
  <c r="AK175" i="15"/>
  <c r="AJ175" i="15"/>
  <c r="AM174" i="15"/>
  <c r="AL174" i="15"/>
  <c r="AK174" i="15"/>
  <c r="AJ174" i="15"/>
  <c r="AM173" i="15"/>
  <c r="AL173" i="15"/>
  <c r="AK173" i="15"/>
  <c r="AJ173" i="15"/>
  <c r="AM172" i="15"/>
  <c r="AL172" i="15"/>
  <c r="AK172" i="15"/>
  <c r="AJ172" i="15"/>
  <c r="AM171" i="15"/>
  <c r="AL171" i="15"/>
  <c r="AK171" i="15"/>
  <c r="AJ171" i="15"/>
  <c r="AM170" i="15"/>
  <c r="AL170" i="15"/>
  <c r="AK170" i="15"/>
  <c r="AJ170" i="15"/>
  <c r="AM169" i="15"/>
  <c r="AL169" i="15"/>
  <c r="AK169" i="15"/>
  <c r="AJ169" i="15"/>
  <c r="AM168" i="15"/>
  <c r="AL168" i="15"/>
  <c r="AK168" i="15"/>
  <c r="AJ168" i="15"/>
  <c r="AM167" i="15"/>
  <c r="AL167" i="15"/>
  <c r="AK167" i="15"/>
  <c r="AJ167" i="15"/>
  <c r="AM166" i="15"/>
  <c r="AL166" i="15"/>
  <c r="AK166" i="15"/>
  <c r="AJ166" i="15"/>
  <c r="AM165" i="15"/>
  <c r="AL165" i="15"/>
  <c r="AK165" i="15"/>
  <c r="AJ165" i="15"/>
  <c r="AM164" i="15"/>
  <c r="AL164" i="15"/>
  <c r="AK164" i="15"/>
  <c r="AJ164" i="15"/>
  <c r="AM163" i="15"/>
  <c r="AL163" i="15"/>
  <c r="AK163" i="15"/>
  <c r="AJ163" i="15"/>
  <c r="AM162" i="15"/>
  <c r="AL162" i="15"/>
  <c r="AK162" i="15"/>
  <c r="AJ162" i="15"/>
  <c r="AM161" i="15"/>
  <c r="AL161" i="15"/>
  <c r="AK161" i="15"/>
  <c r="AJ161" i="15"/>
  <c r="AM160" i="15"/>
  <c r="AL160" i="15"/>
  <c r="AK160" i="15"/>
  <c r="AJ160" i="15"/>
  <c r="AM159" i="15"/>
  <c r="AL159" i="15"/>
  <c r="AK159" i="15"/>
  <c r="AJ159" i="15"/>
  <c r="AM158" i="15"/>
  <c r="AL158" i="15"/>
  <c r="AK158" i="15"/>
  <c r="AJ158" i="15"/>
  <c r="AM157" i="15"/>
  <c r="AL157" i="15"/>
  <c r="AK157" i="15"/>
  <c r="AJ157" i="15"/>
  <c r="AM156" i="15"/>
  <c r="AL156" i="15"/>
  <c r="AK156" i="15"/>
  <c r="AJ156" i="15"/>
  <c r="AM155" i="15"/>
  <c r="AL155" i="15"/>
  <c r="AK155" i="15"/>
  <c r="AJ155" i="15"/>
  <c r="AM154" i="15"/>
  <c r="AL154" i="15"/>
  <c r="AK154" i="15"/>
  <c r="AJ154" i="15"/>
  <c r="AM153" i="15"/>
  <c r="AL153" i="15"/>
  <c r="AK153" i="15"/>
  <c r="AJ153" i="15"/>
  <c r="AM152" i="15"/>
  <c r="AL152" i="15"/>
  <c r="AK152" i="15"/>
  <c r="AJ152" i="15"/>
  <c r="AM151" i="15"/>
  <c r="AL151" i="15"/>
  <c r="AK151" i="15"/>
  <c r="AJ151" i="15"/>
  <c r="AM150" i="15"/>
  <c r="AL150" i="15"/>
  <c r="AK150" i="15"/>
  <c r="AJ150" i="15"/>
  <c r="AM149" i="15"/>
  <c r="AL149" i="15"/>
  <c r="AK149" i="15"/>
  <c r="AJ149" i="15"/>
  <c r="AM148" i="15"/>
  <c r="AL148" i="15"/>
  <c r="AK148" i="15"/>
  <c r="AJ148" i="15"/>
  <c r="AM147" i="15"/>
  <c r="AL147" i="15"/>
  <c r="AK147" i="15"/>
  <c r="AJ147" i="15"/>
  <c r="AM146" i="15"/>
  <c r="AL146" i="15"/>
  <c r="AK146" i="15"/>
  <c r="AJ146" i="15"/>
  <c r="AM145" i="15"/>
  <c r="AL145" i="15"/>
  <c r="AK145" i="15"/>
  <c r="AJ145" i="15"/>
  <c r="AM144" i="15"/>
  <c r="AL144" i="15"/>
  <c r="AK144" i="15"/>
  <c r="AJ144" i="15"/>
  <c r="AM143" i="15"/>
  <c r="AL143" i="15"/>
  <c r="AK143" i="15"/>
  <c r="AJ143" i="15"/>
  <c r="AM142" i="15"/>
  <c r="AL142" i="15"/>
  <c r="AK142" i="15"/>
  <c r="AJ142" i="15"/>
  <c r="AM141" i="15"/>
  <c r="AL141" i="15"/>
  <c r="AK141" i="15"/>
  <c r="AJ141" i="15"/>
  <c r="AM140" i="15"/>
  <c r="AL140" i="15"/>
  <c r="AK140" i="15"/>
  <c r="AJ140" i="15"/>
  <c r="AM139" i="15"/>
  <c r="AL139" i="15"/>
  <c r="AK139" i="15"/>
  <c r="AJ139" i="15"/>
  <c r="AM138" i="15"/>
  <c r="AL138" i="15"/>
  <c r="AK138" i="15"/>
  <c r="AJ138" i="15"/>
  <c r="AM137" i="15"/>
  <c r="AL137" i="15"/>
  <c r="AK137" i="15"/>
  <c r="AJ137" i="15"/>
  <c r="AM136" i="15"/>
  <c r="AL136" i="15"/>
  <c r="AK136" i="15"/>
  <c r="AJ136" i="15"/>
  <c r="AM135" i="15"/>
  <c r="AL135" i="15"/>
  <c r="AK135" i="15"/>
  <c r="AJ135" i="15"/>
  <c r="AM134" i="15"/>
  <c r="AL134" i="15"/>
  <c r="AK134" i="15"/>
  <c r="AJ134" i="15"/>
  <c r="AM133" i="15"/>
  <c r="AL133" i="15"/>
  <c r="AK133" i="15"/>
  <c r="AJ133" i="15"/>
  <c r="AM132" i="15"/>
  <c r="AL132" i="15"/>
  <c r="AK132" i="15"/>
  <c r="AJ132" i="15"/>
  <c r="AM131" i="15"/>
  <c r="AL131" i="15"/>
  <c r="AK131" i="15"/>
  <c r="AJ131" i="15"/>
  <c r="AM130" i="15"/>
  <c r="AL130" i="15"/>
  <c r="AK130" i="15"/>
  <c r="AJ130" i="15"/>
  <c r="AM129" i="15"/>
  <c r="AL129" i="15"/>
  <c r="AK129" i="15"/>
  <c r="AJ129" i="15"/>
  <c r="AM128" i="15"/>
  <c r="AL128" i="15"/>
  <c r="AK128" i="15"/>
  <c r="AJ128" i="15"/>
  <c r="AM127" i="15"/>
  <c r="AL127" i="15"/>
  <c r="AK127" i="15"/>
  <c r="AJ127" i="15"/>
  <c r="AM126" i="15"/>
  <c r="AL126" i="15"/>
  <c r="AK126" i="15"/>
  <c r="AJ126" i="15"/>
  <c r="AM125" i="15"/>
  <c r="AL125" i="15"/>
  <c r="AK125" i="15"/>
  <c r="AJ125" i="15"/>
  <c r="AM124" i="15"/>
  <c r="AL124" i="15"/>
  <c r="AK124" i="15"/>
  <c r="AJ124" i="15"/>
  <c r="AM123" i="15"/>
  <c r="AL123" i="15"/>
  <c r="AK123" i="15"/>
  <c r="AJ123" i="15"/>
  <c r="AM122" i="15"/>
  <c r="AL122" i="15"/>
  <c r="AK122" i="15"/>
  <c r="AJ122" i="15"/>
  <c r="AM121" i="15"/>
  <c r="AL121" i="15"/>
  <c r="AK121" i="15"/>
  <c r="AJ121" i="15"/>
  <c r="AM120" i="15"/>
  <c r="AL120" i="15"/>
  <c r="AK120" i="15"/>
  <c r="AJ120" i="15"/>
  <c r="AM119" i="15"/>
  <c r="AL119" i="15"/>
  <c r="AK119" i="15"/>
  <c r="AJ119" i="15"/>
  <c r="AM118" i="15"/>
  <c r="AL118" i="15"/>
  <c r="AK118" i="15"/>
  <c r="AJ118" i="15"/>
  <c r="AM117" i="15"/>
  <c r="AL117" i="15"/>
  <c r="AK117" i="15"/>
  <c r="AJ117" i="15"/>
  <c r="AM116" i="15"/>
  <c r="AL116" i="15"/>
  <c r="AK116" i="15"/>
  <c r="AJ116" i="15"/>
  <c r="AM115" i="15"/>
  <c r="AL115" i="15"/>
  <c r="AK115" i="15"/>
  <c r="AJ115" i="15"/>
  <c r="AM114" i="15"/>
  <c r="AL114" i="15"/>
  <c r="AK114" i="15"/>
  <c r="AJ114" i="15"/>
  <c r="AM113" i="15"/>
  <c r="AL113" i="15"/>
  <c r="AK113" i="15"/>
  <c r="AJ113" i="15"/>
  <c r="AM112" i="15"/>
  <c r="AL112" i="15"/>
  <c r="AK112" i="15"/>
  <c r="AJ112" i="15"/>
  <c r="AM111" i="15"/>
  <c r="AL111" i="15"/>
  <c r="AK111" i="15"/>
  <c r="AJ111" i="15"/>
  <c r="AM110" i="15"/>
  <c r="AL110" i="15"/>
  <c r="AK110" i="15"/>
  <c r="AJ110" i="15"/>
  <c r="AM109" i="15"/>
  <c r="AL109" i="15"/>
  <c r="AK109" i="15"/>
  <c r="AJ109" i="15"/>
  <c r="AM108" i="15"/>
  <c r="AL108" i="15"/>
  <c r="AK108" i="15"/>
  <c r="AJ108" i="15"/>
  <c r="AM107" i="15"/>
  <c r="AL107" i="15"/>
  <c r="AK107" i="15"/>
  <c r="AJ107" i="15"/>
  <c r="AM106" i="15"/>
  <c r="AL106" i="15"/>
  <c r="AK106" i="15"/>
  <c r="AJ106" i="15"/>
  <c r="AM105" i="15"/>
  <c r="AL105" i="15"/>
  <c r="AK105" i="15"/>
  <c r="AJ105" i="15"/>
  <c r="AM104" i="15"/>
  <c r="AL104" i="15"/>
  <c r="AK104" i="15"/>
  <c r="AJ104" i="15"/>
  <c r="AM103" i="15"/>
  <c r="AL103" i="15"/>
  <c r="AK103" i="15"/>
  <c r="AJ103" i="15"/>
  <c r="AM102" i="15"/>
  <c r="AL102" i="15"/>
  <c r="AK102" i="15"/>
  <c r="AJ102" i="15"/>
  <c r="AM101" i="15"/>
  <c r="AL101" i="15"/>
  <c r="AK101" i="15"/>
  <c r="AJ101" i="15"/>
  <c r="AM100" i="15"/>
  <c r="AL100" i="15"/>
  <c r="AK100" i="15"/>
  <c r="AJ100" i="15"/>
  <c r="AM99" i="15"/>
  <c r="AL99" i="15"/>
  <c r="AK99" i="15"/>
  <c r="AJ99" i="15"/>
  <c r="AM98" i="15"/>
  <c r="AL98" i="15"/>
  <c r="AK98" i="15"/>
  <c r="AJ98" i="15"/>
  <c r="AM97" i="15"/>
  <c r="AL97" i="15"/>
  <c r="AK97" i="15"/>
  <c r="AJ97" i="15"/>
  <c r="AM96" i="15"/>
  <c r="AL96" i="15"/>
  <c r="AK96" i="15"/>
  <c r="AJ96" i="15"/>
  <c r="AM95" i="15"/>
  <c r="AL95" i="15"/>
  <c r="AK95" i="15"/>
  <c r="AJ95" i="15"/>
  <c r="AM94" i="15"/>
  <c r="AL94" i="15"/>
  <c r="AK94" i="15"/>
  <c r="AJ94" i="15"/>
  <c r="AM93" i="15"/>
  <c r="AL93" i="15"/>
  <c r="AK93" i="15"/>
  <c r="AJ93" i="15"/>
  <c r="AM92" i="15"/>
  <c r="AL92" i="15"/>
  <c r="AK92" i="15"/>
  <c r="AJ92" i="15"/>
  <c r="AM91" i="15"/>
  <c r="AL91" i="15"/>
  <c r="AK91" i="15"/>
  <c r="AJ91" i="15"/>
  <c r="AM90" i="15"/>
  <c r="AL90" i="15"/>
  <c r="AK90" i="15"/>
  <c r="AJ90" i="15"/>
  <c r="AM89" i="15"/>
  <c r="AL89" i="15"/>
  <c r="AK89" i="15"/>
  <c r="AJ89" i="15"/>
  <c r="AM88" i="15"/>
  <c r="AL88" i="15"/>
  <c r="AK88" i="15"/>
  <c r="AJ88" i="15"/>
  <c r="AM87" i="15"/>
  <c r="AL87" i="15"/>
  <c r="AK87" i="15"/>
  <c r="AJ87" i="15"/>
  <c r="AM86" i="15"/>
  <c r="AL86" i="15"/>
  <c r="AK86" i="15"/>
  <c r="AJ86" i="15"/>
  <c r="AM85" i="15"/>
  <c r="AL85" i="15"/>
  <c r="AK85" i="15"/>
  <c r="AJ85" i="15"/>
  <c r="AM84" i="15"/>
  <c r="AL84" i="15"/>
  <c r="AK84" i="15"/>
  <c r="AJ84" i="15"/>
  <c r="AM83" i="15"/>
  <c r="AL83" i="15"/>
  <c r="AK83" i="15"/>
  <c r="AJ83" i="15"/>
  <c r="AM82" i="15"/>
  <c r="AL82" i="15"/>
  <c r="AK82" i="15"/>
  <c r="AJ82" i="15"/>
  <c r="AM81" i="15"/>
  <c r="AL81" i="15"/>
  <c r="AK81" i="15"/>
  <c r="AJ81" i="15"/>
  <c r="AM80" i="15"/>
  <c r="AL80" i="15"/>
  <c r="AK80" i="15"/>
  <c r="AJ80" i="15"/>
  <c r="AM79" i="15"/>
  <c r="AL79" i="15"/>
  <c r="AK79" i="15"/>
  <c r="AJ79" i="15"/>
  <c r="AM78" i="15"/>
  <c r="AL78" i="15"/>
  <c r="AK78" i="15"/>
  <c r="AJ78" i="15"/>
  <c r="AM77" i="15"/>
  <c r="AL77" i="15"/>
  <c r="AK77" i="15"/>
  <c r="AJ77" i="15"/>
  <c r="AM76" i="15"/>
  <c r="AL76" i="15"/>
  <c r="AK76" i="15"/>
  <c r="AJ76" i="15"/>
  <c r="AM75" i="15"/>
  <c r="AL75" i="15"/>
  <c r="AK75" i="15"/>
  <c r="AJ75" i="15"/>
  <c r="AM74" i="15"/>
  <c r="AL74" i="15"/>
  <c r="AK74" i="15"/>
  <c r="AJ74" i="15"/>
  <c r="AM73" i="15"/>
  <c r="AL73" i="15"/>
  <c r="AK73" i="15"/>
  <c r="AJ73" i="15"/>
  <c r="AM72" i="15"/>
  <c r="AL72" i="15"/>
  <c r="AK72" i="15"/>
  <c r="AJ72" i="15"/>
  <c r="AM71" i="15"/>
  <c r="AL71" i="15"/>
  <c r="AK71" i="15"/>
  <c r="AJ71" i="15"/>
  <c r="AM70" i="15"/>
  <c r="AL70" i="15"/>
  <c r="AK70" i="15"/>
  <c r="AJ70" i="15"/>
  <c r="AM69" i="15"/>
  <c r="AL69" i="15"/>
  <c r="AK69" i="15"/>
  <c r="AJ69" i="15"/>
  <c r="AM68" i="15"/>
  <c r="AL68" i="15"/>
  <c r="AK68" i="15"/>
  <c r="AJ68" i="15"/>
  <c r="AM67" i="15"/>
  <c r="AL67" i="15"/>
  <c r="AK67" i="15"/>
  <c r="AJ67" i="15"/>
  <c r="AM66" i="15"/>
  <c r="AL66" i="15"/>
  <c r="AK66" i="15"/>
  <c r="AJ66" i="15"/>
  <c r="AM65" i="15"/>
  <c r="AL65" i="15"/>
  <c r="AK65" i="15"/>
  <c r="AJ65" i="15"/>
  <c r="AM64" i="15"/>
  <c r="AL64" i="15"/>
  <c r="AK64" i="15"/>
  <c r="AJ64" i="15"/>
  <c r="AM63" i="15"/>
  <c r="AL63" i="15"/>
  <c r="AK63" i="15"/>
  <c r="AJ63" i="15"/>
  <c r="AM62" i="15"/>
  <c r="AL62" i="15"/>
  <c r="AK62" i="15"/>
  <c r="AJ62" i="15"/>
  <c r="AM61" i="15"/>
  <c r="AL61" i="15"/>
  <c r="AK61" i="15"/>
  <c r="AJ61" i="15"/>
  <c r="AM60" i="15"/>
  <c r="AL60" i="15"/>
  <c r="AK60" i="15"/>
  <c r="AJ60" i="15"/>
  <c r="AM59" i="15"/>
  <c r="AL59" i="15"/>
  <c r="AK59" i="15"/>
  <c r="AJ59" i="15"/>
  <c r="AM58" i="15"/>
  <c r="AL58" i="15"/>
  <c r="AK58" i="15"/>
  <c r="AJ58" i="15"/>
  <c r="AM57" i="15"/>
  <c r="AL57" i="15"/>
  <c r="AK57" i="15"/>
  <c r="AJ57" i="15"/>
  <c r="AM56" i="15"/>
  <c r="AL56" i="15"/>
  <c r="AK56" i="15"/>
  <c r="AJ56" i="15"/>
  <c r="AM55" i="15"/>
  <c r="AL55" i="15"/>
  <c r="AK55" i="15"/>
  <c r="AJ55" i="15"/>
  <c r="AM54" i="15"/>
  <c r="AL54" i="15"/>
  <c r="AK54" i="15"/>
  <c r="AJ54" i="15"/>
  <c r="AM53" i="15"/>
  <c r="AL53" i="15"/>
  <c r="AK53" i="15"/>
  <c r="AJ53" i="15"/>
  <c r="AM52" i="15"/>
  <c r="AL52" i="15"/>
  <c r="AK52" i="15"/>
  <c r="AJ52" i="15"/>
  <c r="AM51" i="15"/>
  <c r="AL51" i="15"/>
  <c r="AK51" i="15"/>
  <c r="AJ51" i="15"/>
  <c r="AM50" i="15"/>
  <c r="AL50" i="15"/>
  <c r="AK50" i="15"/>
  <c r="AJ50" i="15"/>
  <c r="AM49" i="15"/>
  <c r="AL49" i="15"/>
  <c r="AK49" i="15"/>
  <c r="AJ49" i="15"/>
  <c r="AM48" i="15"/>
  <c r="AL48" i="15"/>
  <c r="AK48" i="15"/>
  <c r="AJ48" i="15"/>
  <c r="AM47" i="15"/>
  <c r="AL47" i="15"/>
  <c r="AK47" i="15"/>
  <c r="AJ47" i="15"/>
  <c r="AM46" i="15"/>
  <c r="AL46" i="15"/>
  <c r="AK46" i="15"/>
  <c r="AJ46" i="15"/>
  <c r="AM45" i="15"/>
  <c r="AL45" i="15"/>
  <c r="AK45" i="15"/>
  <c r="AJ45" i="15"/>
  <c r="AM44" i="15"/>
  <c r="AL44" i="15"/>
  <c r="AK44" i="15"/>
  <c r="AJ44" i="15"/>
  <c r="AM43" i="15"/>
  <c r="AL43" i="15"/>
  <c r="AK43" i="15"/>
  <c r="AJ43" i="15"/>
  <c r="AM42" i="15"/>
  <c r="AL42" i="15"/>
  <c r="AK42" i="15"/>
  <c r="AJ42" i="15"/>
  <c r="AM41" i="15"/>
  <c r="AL41" i="15"/>
  <c r="AK41" i="15"/>
  <c r="AJ41" i="15"/>
  <c r="AM40" i="15"/>
  <c r="AL40" i="15"/>
  <c r="AK40" i="15"/>
  <c r="AJ40" i="15"/>
  <c r="AM39" i="15"/>
  <c r="AL39" i="15"/>
  <c r="AK39" i="15"/>
  <c r="AJ39" i="15"/>
  <c r="AM38" i="15"/>
  <c r="AL38" i="15"/>
  <c r="AK38" i="15"/>
  <c r="AJ38" i="15"/>
  <c r="AM37" i="15"/>
  <c r="AL37" i="15"/>
  <c r="AK37" i="15"/>
  <c r="AJ37" i="15"/>
  <c r="AM36" i="15"/>
  <c r="AL36" i="15"/>
  <c r="AK36" i="15"/>
  <c r="AJ36" i="15"/>
  <c r="AM35" i="15"/>
  <c r="AL35" i="15"/>
  <c r="AK35" i="15"/>
  <c r="AJ35" i="15"/>
  <c r="AM34" i="15"/>
  <c r="AL34" i="15"/>
  <c r="AK34" i="15"/>
  <c r="AJ34" i="15"/>
  <c r="AM33" i="15"/>
  <c r="AL33" i="15"/>
  <c r="AK33" i="15"/>
  <c r="AJ33" i="15"/>
  <c r="AM32" i="15"/>
  <c r="AL32" i="15"/>
  <c r="AK32" i="15"/>
  <c r="AJ32" i="15"/>
  <c r="AM31" i="15"/>
  <c r="AL31" i="15"/>
  <c r="AK31" i="15"/>
  <c r="AJ31" i="15"/>
  <c r="AM30" i="15"/>
  <c r="AL30" i="15"/>
  <c r="AK30" i="15"/>
  <c r="AJ30" i="15"/>
  <c r="AM29" i="15"/>
  <c r="AL29" i="15"/>
  <c r="AK29" i="15"/>
  <c r="AJ29" i="15"/>
  <c r="AM28" i="15"/>
  <c r="AL28" i="15"/>
  <c r="AK28" i="15"/>
  <c r="AJ28" i="15"/>
  <c r="AM27" i="15"/>
  <c r="AL27" i="15"/>
  <c r="AK27" i="15"/>
  <c r="AJ27" i="15"/>
  <c r="AM26" i="15"/>
  <c r="AL26" i="15"/>
  <c r="AK26" i="15"/>
  <c r="AJ26" i="15"/>
  <c r="AM25" i="15"/>
  <c r="AL25" i="15"/>
  <c r="AK25" i="15"/>
  <c r="AJ25" i="15"/>
  <c r="AM24" i="15"/>
  <c r="AL24" i="15"/>
  <c r="AK24" i="15"/>
  <c r="AJ24" i="15"/>
  <c r="AM23" i="15"/>
  <c r="AL23" i="15"/>
  <c r="AK23" i="15"/>
  <c r="AJ23" i="15"/>
  <c r="AM22" i="15"/>
  <c r="AL22" i="15"/>
  <c r="AK22" i="15"/>
  <c r="AJ22" i="15"/>
  <c r="AM21" i="15"/>
  <c r="AL21" i="15"/>
  <c r="AK21" i="15"/>
  <c r="AJ21" i="15"/>
  <c r="AM20" i="15"/>
  <c r="AL20" i="15"/>
  <c r="AK20" i="15"/>
  <c r="AJ20" i="15"/>
  <c r="AM19" i="15"/>
  <c r="AL19" i="15"/>
  <c r="AK19" i="15"/>
  <c r="AJ19" i="15"/>
  <c r="AM18" i="15"/>
  <c r="AL18" i="15"/>
  <c r="AK18" i="15"/>
  <c r="AJ18" i="15"/>
  <c r="AM17" i="15"/>
  <c r="AL17" i="15"/>
  <c r="AK17" i="15"/>
  <c r="AJ17" i="15"/>
  <c r="AM16" i="15"/>
  <c r="AL16" i="15"/>
  <c r="AK16" i="15"/>
  <c r="AJ16" i="15"/>
  <c r="AM15" i="15"/>
  <c r="AL15" i="15"/>
  <c r="AK15" i="15"/>
  <c r="AJ15" i="15"/>
  <c r="AM14" i="15"/>
  <c r="AL14" i="15"/>
  <c r="AK14" i="15"/>
  <c r="AJ14" i="15"/>
  <c r="AM13" i="15"/>
  <c r="AL13" i="15"/>
  <c r="AK13" i="15"/>
  <c r="AJ13" i="15"/>
  <c r="AM12" i="15"/>
  <c r="AL12" i="15"/>
  <c r="AK12" i="15"/>
  <c r="AJ12" i="15"/>
  <c r="AM11" i="15"/>
  <c r="AL11" i="15"/>
  <c r="AK11" i="15"/>
  <c r="AJ11" i="15"/>
  <c r="AM10" i="15"/>
  <c r="AL10" i="15"/>
  <c r="AK10" i="15"/>
  <c r="AJ10" i="15"/>
  <c r="AM9" i="15"/>
  <c r="AL9" i="15"/>
  <c r="AK9" i="15"/>
  <c r="AJ9" i="15"/>
  <c r="AM8" i="15"/>
  <c r="AL8" i="15"/>
  <c r="AK8" i="15"/>
  <c r="AJ8" i="15"/>
  <c r="AM7" i="15"/>
  <c r="AL7" i="15"/>
  <c r="AK7" i="15"/>
  <c r="AJ7" i="15"/>
  <c r="AM6" i="15"/>
  <c r="AL6" i="15"/>
  <c r="AK6" i="15"/>
  <c r="AJ6" i="15"/>
  <c r="AM5" i="15"/>
  <c r="AL5" i="15"/>
  <c r="AK5" i="15"/>
  <c r="AJ5" i="15"/>
  <c r="AM4" i="15"/>
  <c r="AL4" i="15"/>
  <c r="AK4" i="15"/>
  <c r="AJ4" i="15"/>
  <c r="AM3" i="15"/>
  <c r="AL3" i="15"/>
  <c r="AK3" i="15"/>
  <c r="AJ3" i="15"/>
  <c r="AM2" i="15"/>
  <c r="AL2" i="15"/>
  <c r="AK2" i="15"/>
  <c r="AJ2" i="15"/>
  <c r="AO24" i="30"/>
  <c r="AO108" i="26"/>
  <c r="AO107" i="26"/>
  <c r="AO106" i="26"/>
  <c r="AO104" i="26"/>
  <c r="AO103" i="26"/>
  <c r="AO102" i="26"/>
  <c r="AO100" i="26"/>
  <c r="AO99" i="26"/>
  <c r="AO98" i="26"/>
  <c r="AO96" i="26"/>
  <c r="AO95" i="26"/>
  <c r="AO94" i="26"/>
  <c r="AO92" i="26"/>
  <c r="AO91" i="26"/>
  <c r="AO90" i="26"/>
  <c r="AO88" i="26"/>
  <c r="AO87" i="26"/>
  <c r="AO86" i="26"/>
  <c r="AO84" i="26"/>
  <c r="AO83" i="26"/>
  <c r="AO82" i="26"/>
  <c r="AO307" i="19"/>
  <c r="AO308" i="19"/>
  <c r="AP307" i="19"/>
  <c r="AO306" i="19"/>
  <c r="AO316" i="19"/>
  <c r="AO315" i="19"/>
  <c r="AO314" i="19"/>
  <c r="AO312" i="19"/>
  <c r="AO311" i="19"/>
  <c r="AO310" i="19"/>
  <c r="AO304" i="19"/>
  <c r="AO303" i="19"/>
  <c r="AO302" i="19"/>
  <c r="AO300" i="19"/>
  <c r="AO299" i="19"/>
  <c r="AO298" i="19"/>
  <c r="AO296" i="19"/>
  <c r="AO295" i="19"/>
  <c r="AO294" i="19"/>
  <c r="AO292" i="19"/>
  <c r="AO291" i="19"/>
  <c r="AO290" i="19"/>
  <c r="AO406" i="17"/>
  <c r="AO428" i="17"/>
  <c r="AO427" i="17"/>
  <c r="AO426" i="17"/>
  <c r="AO424" i="17"/>
  <c r="AO423" i="17"/>
  <c r="AO422" i="17"/>
  <c r="AO420" i="17"/>
  <c r="AO419" i="17"/>
  <c r="AO418" i="17"/>
  <c r="AO416" i="17"/>
  <c r="AO415" i="17"/>
  <c r="AO414" i="17"/>
  <c r="AO412" i="17"/>
  <c r="AO411" i="17"/>
  <c r="AO410" i="17"/>
  <c r="AO408" i="17"/>
  <c r="AO407" i="17"/>
  <c r="AO404" i="17"/>
  <c r="AO403" i="17"/>
  <c r="AO402" i="17"/>
  <c r="AO263" i="12"/>
  <c r="AO262" i="12"/>
  <c r="AO261" i="12"/>
  <c r="AO259" i="12"/>
  <c r="AO258" i="12"/>
  <c r="AO257" i="12"/>
  <c r="AO255" i="12"/>
  <c r="AO254" i="12"/>
  <c r="AO253" i="12"/>
  <c r="AO251" i="12"/>
  <c r="AO250" i="12"/>
  <c r="AO249" i="12"/>
  <c r="AO247" i="12"/>
  <c r="AO246" i="12"/>
  <c r="AO245" i="12"/>
  <c r="AO243" i="12"/>
  <c r="AO242" i="12"/>
  <c r="AO241" i="12"/>
  <c r="AO239" i="12"/>
  <c r="AO238" i="12"/>
  <c r="AO237" i="12"/>
  <c r="AO85" i="31"/>
  <c r="AO84" i="31"/>
  <c r="AO83" i="31"/>
  <c r="AO81" i="31"/>
  <c r="AO80" i="31"/>
  <c r="AO79" i="31"/>
  <c r="AO77" i="31"/>
  <c r="AO76" i="31"/>
  <c r="AP76" i="31" s="1"/>
  <c r="AO75" i="31"/>
  <c r="AO73" i="31"/>
  <c r="AO72" i="31"/>
  <c r="AO71" i="31"/>
  <c r="AO69" i="31"/>
  <c r="AO68" i="31"/>
  <c r="AO67" i="31"/>
  <c r="AO65" i="31"/>
  <c r="AO64" i="31"/>
  <c r="AO63" i="31"/>
  <c r="AO61" i="31"/>
  <c r="AO60" i="31"/>
  <c r="AO59" i="31"/>
  <c r="AO417" i="29"/>
  <c r="AO416" i="29"/>
  <c r="AO415" i="29"/>
  <c r="AO413" i="29"/>
  <c r="AO412" i="29"/>
  <c r="AO411" i="29"/>
  <c r="AO409" i="29"/>
  <c r="AO408" i="29"/>
  <c r="AO407" i="29"/>
  <c r="AO405" i="29"/>
  <c r="AO404" i="29"/>
  <c r="AO403" i="29"/>
  <c r="AO401" i="29"/>
  <c r="AO400" i="29"/>
  <c r="AO399" i="29"/>
  <c r="AO397" i="29"/>
  <c r="AO396" i="29"/>
  <c r="AP396" i="29" s="1"/>
  <c r="AO395" i="29"/>
  <c r="AO393" i="29"/>
  <c r="AO392" i="29"/>
  <c r="AO391" i="29"/>
  <c r="AO118" i="28"/>
  <c r="AO117" i="28"/>
  <c r="AO116" i="28"/>
  <c r="AO114" i="28"/>
  <c r="AO113" i="28"/>
  <c r="AO112" i="28"/>
  <c r="AO110" i="28"/>
  <c r="AO109" i="28"/>
  <c r="AO108" i="28"/>
  <c r="AO106" i="28"/>
  <c r="AO105" i="28"/>
  <c r="AO104" i="28"/>
  <c r="AO102" i="28"/>
  <c r="AO101" i="28"/>
  <c r="AO100" i="28"/>
  <c r="AO98" i="28"/>
  <c r="AO97" i="28"/>
  <c r="AO96" i="28"/>
  <c r="AO94" i="28"/>
  <c r="AO93" i="28"/>
  <c r="AO92" i="28"/>
  <c r="AO185" i="11"/>
  <c r="AO184" i="11"/>
  <c r="AO183" i="11"/>
  <c r="AO181" i="11"/>
  <c r="AO180" i="11"/>
  <c r="AO179" i="11"/>
  <c r="AO177" i="11"/>
  <c r="AO176" i="11"/>
  <c r="AO175" i="11"/>
  <c r="AO173" i="11"/>
  <c r="AO172" i="11"/>
  <c r="AO171" i="11"/>
  <c r="AO169" i="11"/>
  <c r="AO168" i="11"/>
  <c r="AO167" i="11"/>
  <c r="AO165" i="11"/>
  <c r="AO164" i="11"/>
  <c r="AO163" i="11"/>
  <c r="AO161" i="11"/>
  <c r="AO160" i="11"/>
  <c r="AO159" i="11"/>
  <c r="AO59" i="10"/>
  <c r="AO58" i="10"/>
  <c r="AO57" i="10"/>
  <c r="AO55" i="10"/>
  <c r="AO54" i="10"/>
  <c r="AO53" i="10"/>
  <c r="AO51" i="10"/>
  <c r="AO50" i="10"/>
  <c r="AO49" i="10"/>
  <c r="AO47" i="10"/>
  <c r="AO46" i="10"/>
  <c r="AO45" i="10"/>
  <c r="AO43" i="10"/>
  <c r="AO42" i="10"/>
  <c r="AP42" i="10" s="1"/>
  <c r="AO41" i="10"/>
  <c r="AO39" i="10"/>
  <c r="AO38" i="10"/>
  <c r="AO37" i="10"/>
  <c r="AO35" i="10"/>
  <c r="AO34" i="10"/>
  <c r="AO33" i="10"/>
  <c r="AO220" i="9"/>
  <c r="AO222" i="9"/>
  <c r="AO221" i="9"/>
  <c r="AO218" i="9"/>
  <c r="AO217" i="9"/>
  <c r="AO216" i="9"/>
  <c r="AO214" i="9"/>
  <c r="AO213" i="9"/>
  <c r="AP213" i="9" s="1"/>
  <c r="AO212" i="9"/>
  <c r="AO210" i="9"/>
  <c r="AO209" i="9"/>
  <c r="AO208" i="9"/>
  <c r="AO206" i="9"/>
  <c r="AO205" i="9"/>
  <c r="AP205" i="9" s="1"/>
  <c r="AO204" i="9"/>
  <c r="AO202" i="9"/>
  <c r="AO201" i="9"/>
  <c r="AO200" i="9"/>
  <c r="AO198" i="9"/>
  <c r="AO197" i="9"/>
  <c r="AO196" i="9"/>
  <c r="AO121" i="8"/>
  <c r="AO120" i="8"/>
  <c r="AO119" i="8"/>
  <c r="AO117" i="8"/>
  <c r="AO116" i="8"/>
  <c r="AO115" i="8"/>
  <c r="AO113" i="8"/>
  <c r="AO112" i="8"/>
  <c r="AO111" i="8"/>
  <c r="AO109" i="8"/>
  <c r="AO108" i="8"/>
  <c r="AO107" i="8"/>
  <c r="AO105" i="8"/>
  <c r="AO104" i="8"/>
  <c r="AO103" i="8"/>
  <c r="AO101" i="8"/>
  <c r="AO100" i="8"/>
  <c r="AO99" i="8"/>
  <c r="AO97" i="8"/>
  <c r="AO96" i="8"/>
  <c r="AO95" i="8"/>
  <c r="AO84" i="7"/>
  <c r="AO83" i="7"/>
  <c r="AO82" i="7"/>
  <c r="AO80" i="7"/>
  <c r="AO79" i="7"/>
  <c r="AO78" i="7"/>
  <c r="AO76" i="7"/>
  <c r="AO75" i="7"/>
  <c r="AO74" i="7"/>
  <c r="AO72" i="7"/>
  <c r="AO71" i="7"/>
  <c r="AO70" i="7"/>
  <c r="AO68" i="7"/>
  <c r="AO67" i="7"/>
  <c r="AO66" i="7"/>
  <c r="AO64" i="7"/>
  <c r="AO63" i="7"/>
  <c r="AO62" i="7"/>
  <c r="AO60" i="7"/>
  <c r="AO59" i="7"/>
  <c r="AO58" i="7"/>
  <c r="AO171" i="6"/>
  <c r="AO172" i="6"/>
  <c r="AO170" i="6"/>
  <c r="AO168" i="6"/>
  <c r="AO167" i="6"/>
  <c r="AO166" i="6"/>
  <c r="AO164" i="6"/>
  <c r="AO163" i="6"/>
  <c r="AO162" i="6"/>
  <c r="AO160" i="6"/>
  <c r="AO159" i="6"/>
  <c r="AO158" i="6"/>
  <c r="AO156" i="6"/>
  <c r="AO155" i="6"/>
  <c r="AO154" i="6"/>
  <c r="AO152" i="6"/>
  <c r="AO151" i="6"/>
  <c r="AP151" i="6" s="1"/>
  <c r="AO150" i="6"/>
  <c r="AO148" i="6"/>
  <c r="AO147" i="6"/>
  <c r="AO146" i="6"/>
  <c r="AO80" i="5"/>
  <c r="AO79" i="5"/>
  <c r="AO78" i="5"/>
  <c r="AO76" i="5"/>
  <c r="AO75" i="5"/>
  <c r="AO74" i="5"/>
  <c r="AO72" i="5"/>
  <c r="AO71" i="5"/>
  <c r="AO70" i="5"/>
  <c r="AO68" i="5"/>
  <c r="AO67" i="5"/>
  <c r="AO66" i="5"/>
  <c r="AO64" i="5"/>
  <c r="AO63" i="5"/>
  <c r="AO62" i="5"/>
  <c r="AO60" i="5"/>
  <c r="AO59" i="5"/>
  <c r="AO58" i="5"/>
  <c r="AO56" i="5"/>
  <c r="AO55" i="5"/>
  <c r="AO54" i="5"/>
  <c r="AO65" i="4"/>
  <c r="AP65" i="4" s="1"/>
  <c r="AO64" i="4"/>
  <c r="AO63" i="4"/>
  <c r="AO61" i="4"/>
  <c r="AO60" i="4"/>
  <c r="AO59" i="4"/>
  <c r="AO57" i="4"/>
  <c r="AO56" i="4"/>
  <c r="AO55" i="4"/>
  <c r="AO53" i="4"/>
  <c r="AO52" i="4"/>
  <c r="AO51" i="4"/>
  <c r="AO49" i="4"/>
  <c r="AO48" i="4"/>
  <c r="AO47" i="4"/>
  <c r="AO45" i="4"/>
  <c r="AO44" i="4"/>
  <c r="AO43" i="4"/>
  <c r="AO41" i="4"/>
  <c r="AO40" i="4"/>
  <c r="AP40" i="4" s="1"/>
  <c r="AO39" i="4"/>
  <c r="AP108" i="26"/>
  <c r="AP107" i="26"/>
  <c r="AP428" i="17"/>
  <c r="AP427" i="17"/>
  <c r="AP85" i="31"/>
  <c r="AP84" i="31"/>
  <c r="AP118" i="28"/>
  <c r="AP117" i="28"/>
  <c r="AP59" i="10"/>
  <c r="AP58" i="10"/>
  <c r="AP121" i="8"/>
  <c r="AP120" i="8"/>
  <c r="AP172" i="6"/>
  <c r="AP64" i="4"/>
  <c r="AO226" i="3"/>
  <c r="AO225" i="3"/>
  <c r="AP225" i="3" s="1"/>
  <c r="AO224" i="3"/>
  <c r="AO181" i="2"/>
  <c r="AO180" i="2"/>
  <c r="AO179" i="2"/>
  <c r="AO49" i="30"/>
  <c r="AO50" i="30"/>
  <c r="AO48" i="30"/>
  <c r="AP95" i="1"/>
  <c r="AP94" i="1"/>
  <c r="AO93" i="1"/>
  <c r="AO95" i="1"/>
  <c r="AO94" i="1"/>
  <c r="AO90" i="1"/>
  <c r="AO91" i="1"/>
  <c r="AO86" i="1"/>
  <c r="AO89" i="1"/>
  <c r="AO222" i="3"/>
  <c r="AO221" i="3"/>
  <c r="AO220" i="3"/>
  <c r="AO218" i="3"/>
  <c r="AO217" i="3"/>
  <c r="AO216" i="3"/>
  <c r="AO214" i="3"/>
  <c r="AO213" i="3"/>
  <c r="AO212" i="3"/>
  <c r="AO210" i="3"/>
  <c r="AO209" i="3"/>
  <c r="AO204" i="3"/>
  <c r="AO208" i="3"/>
  <c r="AO206" i="3"/>
  <c r="AO205" i="3"/>
  <c r="AO202" i="3"/>
  <c r="AO201" i="3"/>
  <c r="AO200" i="3"/>
  <c r="M393" i="15"/>
  <c r="M392" i="15"/>
  <c r="M391" i="15"/>
  <c r="R95" i="21"/>
  <c r="R396" i="15"/>
  <c r="AP104" i="26"/>
  <c r="AP103" i="26"/>
  <c r="AP100" i="26"/>
  <c r="AP99" i="26"/>
  <c r="AP96" i="26"/>
  <c r="AP95" i="26"/>
  <c r="AP92" i="26"/>
  <c r="AP91" i="26"/>
  <c r="AP88" i="26"/>
  <c r="AP87" i="26"/>
  <c r="AP84" i="26"/>
  <c r="AP83" i="26"/>
  <c r="AP312" i="19"/>
  <c r="AP311" i="19"/>
  <c r="AP304" i="19"/>
  <c r="AP303" i="19"/>
  <c r="AP300" i="19"/>
  <c r="AP299" i="19"/>
  <c r="AP296" i="19"/>
  <c r="AP295" i="19"/>
  <c r="AP291" i="19"/>
  <c r="AP292" i="19"/>
  <c r="AP424" i="17"/>
  <c r="AP423" i="17"/>
  <c r="AP420" i="17"/>
  <c r="AP419" i="17"/>
  <c r="AP416" i="17"/>
  <c r="AP415" i="17"/>
  <c r="AP412" i="17"/>
  <c r="AP411" i="17"/>
  <c r="AP404" i="17"/>
  <c r="AP403" i="17"/>
  <c r="AP259" i="12"/>
  <c r="AP258" i="12"/>
  <c r="AP255" i="12"/>
  <c r="AP254" i="12"/>
  <c r="AP251" i="12"/>
  <c r="AP250" i="12"/>
  <c r="AP247" i="12"/>
  <c r="AP246" i="12"/>
  <c r="AP243" i="12"/>
  <c r="AP242" i="12"/>
  <c r="AP239" i="12"/>
  <c r="AP238" i="12"/>
  <c r="AP81" i="31"/>
  <c r="AP80" i="31"/>
  <c r="AP77" i="31"/>
  <c r="AP73" i="31"/>
  <c r="AP72" i="31"/>
  <c r="AP69" i="31"/>
  <c r="AP68" i="31"/>
  <c r="AP65" i="31"/>
  <c r="AP64" i="31"/>
  <c r="AP61" i="31"/>
  <c r="AP60" i="31"/>
  <c r="AP413" i="29"/>
  <c r="AP412" i="29"/>
  <c r="AP408" i="29"/>
  <c r="AP405" i="29"/>
  <c r="AP404" i="29"/>
  <c r="AP400" i="29"/>
  <c r="AP397" i="29"/>
  <c r="AP393" i="29"/>
  <c r="AP392" i="29"/>
  <c r="AP114" i="28"/>
  <c r="AP113" i="28"/>
  <c r="AP110" i="28"/>
  <c r="AP109" i="28"/>
  <c r="AP106" i="28"/>
  <c r="AP105" i="28"/>
  <c r="AP102" i="28"/>
  <c r="AP101" i="28"/>
  <c r="AP98" i="28"/>
  <c r="AP97" i="28"/>
  <c r="AP94" i="28"/>
  <c r="AP93" i="28"/>
  <c r="AP181" i="11"/>
  <c r="AP180" i="11"/>
  <c r="AP177" i="11"/>
  <c r="AP176" i="11"/>
  <c r="AP173" i="11"/>
  <c r="AP172" i="11"/>
  <c r="AP169" i="11"/>
  <c r="AP168" i="11"/>
  <c r="AP165" i="11"/>
  <c r="AP164" i="11"/>
  <c r="AP161" i="11"/>
  <c r="AP160" i="11"/>
  <c r="AP55" i="10"/>
  <c r="AP54" i="10"/>
  <c r="AP51" i="10"/>
  <c r="AP50" i="10"/>
  <c r="AP47" i="10"/>
  <c r="AP46" i="10"/>
  <c r="AP43" i="10"/>
  <c r="AP39" i="10"/>
  <c r="AP38" i="10"/>
  <c r="AP35" i="10"/>
  <c r="AP34" i="10"/>
  <c r="AP217" i="9"/>
  <c r="AP214" i="9"/>
  <c r="AP210" i="9"/>
  <c r="AP209" i="9"/>
  <c r="AP206" i="9"/>
  <c r="AP202" i="9"/>
  <c r="AP201" i="9"/>
  <c r="AP198" i="9"/>
  <c r="AP197" i="9"/>
  <c r="AP117" i="8"/>
  <c r="AP116" i="8"/>
  <c r="AP113" i="8"/>
  <c r="AP112" i="8"/>
  <c r="AP109" i="8"/>
  <c r="AP108" i="8"/>
  <c r="AP105" i="8"/>
  <c r="AP104" i="8"/>
  <c r="AP101" i="8"/>
  <c r="AP100" i="8"/>
  <c r="AP97" i="8"/>
  <c r="AP96" i="8"/>
  <c r="AP80" i="7"/>
  <c r="AP79" i="7"/>
  <c r="AP76" i="7"/>
  <c r="AP75" i="7"/>
  <c r="AP72" i="7"/>
  <c r="AP71" i="7"/>
  <c r="AP68" i="7"/>
  <c r="AP67" i="7"/>
  <c r="AP63" i="7"/>
  <c r="AP60" i="7"/>
  <c r="AP59" i="7"/>
  <c r="AP168" i="6"/>
  <c r="AP167" i="6"/>
  <c r="AP164" i="6"/>
  <c r="AP163" i="6"/>
  <c r="AP160" i="6"/>
  <c r="AP159" i="6"/>
  <c r="AP155" i="6"/>
  <c r="AP156" i="6"/>
  <c r="AP152" i="6"/>
  <c r="AP147" i="6"/>
  <c r="AP76" i="5"/>
  <c r="AP75" i="5"/>
  <c r="AP71" i="5"/>
  <c r="AP72" i="5"/>
  <c r="AP68" i="5"/>
  <c r="AP67" i="5"/>
  <c r="AP64" i="5"/>
  <c r="AP63" i="5"/>
  <c r="AP60" i="5"/>
  <c r="AP59" i="5"/>
  <c r="AP56" i="5"/>
  <c r="AP55" i="5"/>
  <c r="AP61" i="4"/>
  <c r="AP60" i="4"/>
  <c r="AP57" i="4"/>
  <c r="AP56" i="4"/>
  <c r="AP53" i="4"/>
  <c r="AP52" i="4"/>
  <c r="AP49" i="4"/>
  <c r="AP48" i="4"/>
  <c r="AP45" i="4"/>
  <c r="AP44" i="4"/>
  <c r="AP218" i="3"/>
  <c r="AP217" i="3"/>
  <c r="AO177" i="2"/>
  <c r="AO176" i="2"/>
  <c r="AO175" i="2"/>
  <c r="AO173" i="2"/>
  <c r="AO172" i="2"/>
  <c r="AO171" i="2"/>
  <c r="AO169" i="2"/>
  <c r="AO168" i="2"/>
  <c r="AO167" i="2"/>
  <c r="AO165" i="2"/>
  <c r="AO164" i="2"/>
  <c r="AO163" i="2"/>
  <c r="AO161" i="2"/>
  <c r="AO160" i="2"/>
  <c r="AP160" i="2" s="1"/>
  <c r="AO159" i="2"/>
  <c r="AO156" i="2"/>
  <c r="AO157" i="2"/>
  <c r="AO155" i="2"/>
  <c r="AP176" i="2"/>
  <c r="AP172" i="2"/>
  <c r="AP169" i="2"/>
  <c r="AP168" i="2"/>
  <c r="AP164" i="2"/>
  <c r="AP156" i="2"/>
  <c r="AP157" i="2"/>
  <c r="AO46" i="30"/>
  <c r="AO45" i="30"/>
  <c r="AO44" i="30"/>
  <c r="AO26" i="30"/>
  <c r="AO74" i="1"/>
  <c r="AO81" i="1"/>
  <c r="AO87" i="1"/>
  <c r="AO82" i="1"/>
  <c r="AO85" i="1"/>
  <c r="AO83" i="1"/>
  <c r="AO78" i="1"/>
  <c r="AO77" i="1"/>
  <c r="AO79" i="1"/>
  <c r="AO75" i="1"/>
  <c r="AO73" i="1"/>
  <c r="AO71" i="1"/>
  <c r="AO69" i="1"/>
  <c r="AJ2" i="30"/>
  <c r="AM80" i="26"/>
  <c r="AL80" i="26"/>
  <c r="AK80" i="26"/>
  <c r="AJ80" i="26"/>
  <c r="AM79" i="26"/>
  <c r="AL79" i="26"/>
  <c r="AK79" i="26"/>
  <c r="AJ79" i="26"/>
  <c r="AM78" i="26"/>
  <c r="AL78" i="26"/>
  <c r="AK78" i="26"/>
  <c r="AJ78" i="26"/>
  <c r="AM77" i="26"/>
  <c r="AL77" i="26"/>
  <c r="AK77" i="26"/>
  <c r="AJ77" i="26"/>
  <c r="AM76" i="26"/>
  <c r="AL76" i="26"/>
  <c r="AK76" i="26"/>
  <c r="AJ76" i="26"/>
  <c r="AM75" i="26"/>
  <c r="AL75" i="26"/>
  <c r="AK75" i="26"/>
  <c r="AJ75" i="26"/>
  <c r="AM74" i="26"/>
  <c r="AL74" i="26"/>
  <c r="AK74" i="26"/>
  <c r="AJ74" i="26"/>
  <c r="AM73" i="26"/>
  <c r="AL73" i="26"/>
  <c r="AK73" i="26"/>
  <c r="AJ73" i="26"/>
  <c r="AM72" i="26"/>
  <c r="AL72" i="26"/>
  <c r="AK72" i="26"/>
  <c r="AJ72" i="26"/>
  <c r="AM71" i="26"/>
  <c r="AL71" i="26"/>
  <c r="AK71" i="26"/>
  <c r="AJ71" i="26"/>
  <c r="AM70" i="26"/>
  <c r="AL70" i="26"/>
  <c r="AK70" i="26"/>
  <c r="AJ70" i="26"/>
  <c r="AM69" i="26"/>
  <c r="AL69" i="26"/>
  <c r="AK69" i="26"/>
  <c r="AJ69" i="26"/>
  <c r="AM68" i="26"/>
  <c r="AL68" i="26"/>
  <c r="AK68" i="26"/>
  <c r="AJ68" i="26"/>
  <c r="AM67" i="26"/>
  <c r="AL67" i="26"/>
  <c r="AK67" i="26"/>
  <c r="AJ67" i="26"/>
  <c r="AM66" i="26"/>
  <c r="AL66" i="26"/>
  <c r="AK66" i="26"/>
  <c r="AJ66" i="26"/>
  <c r="AM65" i="26"/>
  <c r="AL65" i="26"/>
  <c r="AK65" i="26"/>
  <c r="AJ65" i="26"/>
  <c r="AM64" i="26"/>
  <c r="AL64" i="26"/>
  <c r="AK64" i="26"/>
  <c r="AJ64" i="26"/>
  <c r="AM63" i="26"/>
  <c r="AL63" i="26"/>
  <c r="AK63" i="26"/>
  <c r="AJ63" i="26"/>
  <c r="AM62" i="26"/>
  <c r="AL62" i="26"/>
  <c r="AK62" i="26"/>
  <c r="AJ62" i="26"/>
  <c r="AM61" i="26"/>
  <c r="AL61" i="26"/>
  <c r="AK61" i="26"/>
  <c r="AJ61" i="26"/>
  <c r="AM60" i="26"/>
  <c r="AL60" i="26"/>
  <c r="AK60" i="26"/>
  <c r="AJ60" i="26"/>
  <c r="AM59" i="26"/>
  <c r="AL59" i="26"/>
  <c r="AK59" i="26"/>
  <c r="AJ59" i="26"/>
  <c r="AM58" i="26"/>
  <c r="AL58" i="26"/>
  <c r="AK58" i="26"/>
  <c r="AJ58" i="26"/>
  <c r="AM57" i="26"/>
  <c r="AL57" i="26"/>
  <c r="AK57" i="26"/>
  <c r="AJ57" i="26"/>
  <c r="AM56" i="26"/>
  <c r="AL56" i="26"/>
  <c r="AK56" i="26"/>
  <c r="AJ56" i="26"/>
  <c r="AM55" i="26"/>
  <c r="AL55" i="26"/>
  <c r="AK55" i="26"/>
  <c r="AJ55" i="26"/>
  <c r="AM54" i="26"/>
  <c r="AL54" i="26"/>
  <c r="AK54" i="26"/>
  <c r="AJ54" i="26"/>
  <c r="AM53" i="26"/>
  <c r="AL53" i="26"/>
  <c r="AK53" i="26"/>
  <c r="AJ53" i="26"/>
  <c r="AM52" i="26"/>
  <c r="AL52" i="26"/>
  <c r="AK52" i="26"/>
  <c r="AJ52" i="26"/>
  <c r="AM51" i="26"/>
  <c r="AL51" i="26"/>
  <c r="AK51" i="26"/>
  <c r="AJ51" i="26"/>
  <c r="AM50" i="26"/>
  <c r="AL50" i="26"/>
  <c r="AK50" i="26"/>
  <c r="AJ50" i="26"/>
  <c r="AM49" i="26"/>
  <c r="AL49" i="26"/>
  <c r="AK49" i="26"/>
  <c r="AJ49" i="26"/>
  <c r="AM48" i="26"/>
  <c r="AL48" i="26"/>
  <c r="AK48" i="26"/>
  <c r="AJ48" i="26"/>
  <c r="AM47" i="26"/>
  <c r="AL47" i="26"/>
  <c r="AK47" i="26"/>
  <c r="AJ47" i="26"/>
  <c r="AM46" i="26"/>
  <c r="AL46" i="26"/>
  <c r="AK46" i="26"/>
  <c r="AJ46" i="26"/>
  <c r="AM45" i="26"/>
  <c r="AL45" i="26"/>
  <c r="AK45" i="26"/>
  <c r="AJ45" i="26"/>
  <c r="AM44" i="26"/>
  <c r="AL44" i="26"/>
  <c r="AK44" i="26"/>
  <c r="AJ44" i="26"/>
  <c r="AM43" i="26"/>
  <c r="AL43" i="26"/>
  <c r="AK43" i="26"/>
  <c r="AJ43" i="26"/>
  <c r="AM42" i="26"/>
  <c r="AL42" i="26"/>
  <c r="AK42" i="26"/>
  <c r="AJ42" i="26"/>
  <c r="AM41" i="26"/>
  <c r="AL41" i="26"/>
  <c r="AK41" i="26"/>
  <c r="AJ41" i="26"/>
  <c r="AM40" i="26"/>
  <c r="AL40" i="26"/>
  <c r="AK40" i="26"/>
  <c r="AJ40" i="26"/>
  <c r="AM39" i="26"/>
  <c r="AL39" i="26"/>
  <c r="AK39" i="26"/>
  <c r="AJ39" i="26"/>
  <c r="AM38" i="26"/>
  <c r="AL38" i="26"/>
  <c r="AK38" i="26"/>
  <c r="AJ38" i="26"/>
  <c r="AM37" i="26"/>
  <c r="AL37" i="26"/>
  <c r="AK37" i="26"/>
  <c r="AJ37" i="26"/>
  <c r="AM36" i="26"/>
  <c r="AL36" i="26"/>
  <c r="AK36" i="26"/>
  <c r="AJ36" i="26"/>
  <c r="AM35" i="26"/>
  <c r="AL35" i="26"/>
  <c r="AK35" i="26"/>
  <c r="AJ35" i="26"/>
  <c r="AM34" i="26"/>
  <c r="AL34" i="26"/>
  <c r="AK34" i="26"/>
  <c r="AJ34" i="26"/>
  <c r="AM33" i="26"/>
  <c r="AL33" i="26"/>
  <c r="AK33" i="26"/>
  <c r="AJ33" i="26"/>
  <c r="AM32" i="26"/>
  <c r="AL32" i="26"/>
  <c r="AK32" i="26"/>
  <c r="AJ32" i="26"/>
  <c r="AM31" i="26"/>
  <c r="AL31" i="26"/>
  <c r="AK31" i="26"/>
  <c r="AJ31" i="26"/>
  <c r="AM30" i="26"/>
  <c r="AL30" i="26"/>
  <c r="AK30" i="26"/>
  <c r="AJ30" i="26"/>
  <c r="AM29" i="26"/>
  <c r="AL29" i="26"/>
  <c r="AK29" i="26"/>
  <c r="AJ29" i="26"/>
  <c r="AM28" i="26"/>
  <c r="AL28" i="26"/>
  <c r="AK28" i="26"/>
  <c r="AJ28" i="26"/>
  <c r="AM27" i="26"/>
  <c r="AL27" i="26"/>
  <c r="AK27" i="26"/>
  <c r="AJ27" i="26"/>
  <c r="AM26" i="26"/>
  <c r="AL26" i="26"/>
  <c r="AK26" i="26"/>
  <c r="AJ26" i="26"/>
  <c r="AM25" i="26"/>
  <c r="AL25" i="26"/>
  <c r="AK25" i="26"/>
  <c r="AJ25" i="26"/>
  <c r="AM24" i="26"/>
  <c r="AL24" i="26"/>
  <c r="AK24" i="26"/>
  <c r="AJ24" i="26"/>
  <c r="AM23" i="26"/>
  <c r="AL23" i="26"/>
  <c r="AK23" i="26"/>
  <c r="AJ23" i="26"/>
  <c r="AM22" i="26"/>
  <c r="AL22" i="26"/>
  <c r="AK22" i="26"/>
  <c r="AJ22" i="26"/>
  <c r="AM21" i="26"/>
  <c r="AL21" i="26"/>
  <c r="AK21" i="26"/>
  <c r="AJ21" i="26"/>
  <c r="AM20" i="26"/>
  <c r="AL20" i="26"/>
  <c r="AK20" i="26"/>
  <c r="AJ20" i="26"/>
  <c r="AM19" i="26"/>
  <c r="AL19" i="26"/>
  <c r="AK19" i="26"/>
  <c r="AJ19" i="26"/>
  <c r="AM18" i="26"/>
  <c r="AL18" i="26"/>
  <c r="AK18" i="26"/>
  <c r="AJ18" i="26"/>
  <c r="AM17" i="26"/>
  <c r="AL17" i="26"/>
  <c r="AK17" i="26"/>
  <c r="AJ17" i="26"/>
  <c r="AM16" i="26"/>
  <c r="AL16" i="26"/>
  <c r="AK16" i="26"/>
  <c r="AJ16" i="26"/>
  <c r="AM15" i="26"/>
  <c r="AL15" i="26"/>
  <c r="AK15" i="26"/>
  <c r="AJ15" i="26"/>
  <c r="AM14" i="26"/>
  <c r="AL14" i="26"/>
  <c r="AK14" i="26"/>
  <c r="AJ14" i="26"/>
  <c r="AM13" i="26"/>
  <c r="AL13" i="26"/>
  <c r="AK13" i="26"/>
  <c r="AJ13" i="26"/>
  <c r="AM12" i="26"/>
  <c r="AL12" i="26"/>
  <c r="AK12" i="26"/>
  <c r="AJ12" i="26"/>
  <c r="AM11" i="26"/>
  <c r="AL11" i="26"/>
  <c r="AK11" i="26"/>
  <c r="AJ11" i="26"/>
  <c r="AM10" i="26"/>
  <c r="AL10" i="26"/>
  <c r="AK10" i="26"/>
  <c r="AJ10" i="26"/>
  <c r="AM9" i="26"/>
  <c r="AL9" i="26"/>
  <c r="AK9" i="26"/>
  <c r="AJ9" i="26"/>
  <c r="AM8" i="26"/>
  <c r="AL8" i="26"/>
  <c r="AK8" i="26"/>
  <c r="AJ8" i="26"/>
  <c r="AM7" i="26"/>
  <c r="AL7" i="26"/>
  <c r="AK7" i="26"/>
  <c r="AJ7" i="26"/>
  <c r="AM6" i="26"/>
  <c r="AL6" i="26"/>
  <c r="AK6" i="26"/>
  <c r="AJ6" i="26"/>
  <c r="AM5" i="26"/>
  <c r="AL5" i="26"/>
  <c r="AK5" i="26"/>
  <c r="AJ5" i="26"/>
  <c r="AM4" i="26"/>
  <c r="AL4" i="26"/>
  <c r="AK4" i="26"/>
  <c r="AJ4" i="26"/>
  <c r="AM3" i="26"/>
  <c r="AL3" i="26"/>
  <c r="AK3" i="26"/>
  <c r="AJ3" i="26"/>
  <c r="AJ2" i="26"/>
  <c r="AK2" i="26"/>
  <c r="AL2" i="26"/>
  <c r="AM2" i="26"/>
  <c r="AK8" i="19"/>
  <c r="AJ8" i="19"/>
  <c r="AL8" i="19"/>
  <c r="AM8" i="19"/>
  <c r="AM288" i="19"/>
  <c r="AL288" i="19"/>
  <c r="AK288" i="19"/>
  <c r="AJ288" i="19"/>
  <c r="AM287" i="19"/>
  <c r="AL287" i="19"/>
  <c r="AK287" i="19"/>
  <c r="AJ287" i="19"/>
  <c r="AM286" i="19"/>
  <c r="AL286" i="19"/>
  <c r="AK286" i="19"/>
  <c r="AJ286" i="19"/>
  <c r="AM285" i="19"/>
  <c r="AL285" i="19"/>
  <c r="AK285" i="19"/>
  <c r="AJ285" i="19"/>
  <c r="AM284" i="19"/>
  <c r="AL284" i="19"/>
  <c r="AK284" i="19"/>
  <c r="AJ284" i="19"/>
  <c r="AM283" i="19"/>
  <c r="AL283" i="19"/>
  <c r="AK283" i="19"/>
  <c r="AJ283" i="19"/>
  <c r="AM282" i="19"/>
  <c r="AL282" i="19"/>
  <c r="AK282" i="19"/>
  <c r="AJ282" i="19"/>
  <c r="AM281" i="19"/>
  <c r="AL281" i="19"/>
  <c r="AK281" i="19"/>
  <c r="AJ281" i="19"/>
  <c r="AM280" i="19"/>
  <c r="AL280" i="19"/>
  <c r="AK280" i="19"/>
  <c r="AJ280" i="19"/>
  <c r="AM279" i="19"/>
  <c r="AL279" i="19"/>
  <c r="AK279" i="19"/>
  <c r="AJ279" i="19"/>
  <c r="AM278" i="19"/>
  <c r="AL278" i="19"/>
  <c r="AK278" i="19"/>
  <c r="AJ278" i="19"/>
  <c r="AM277" i="19"/>
  <c r="AL277" i="19"/>
  <c r="AK277" i="19"/>
  <c r="AJ277" i="19"/>
  <c r="AM276" i="19"/>
  <c r="AL276" i="19"/>
  <c r="AK276" i="19"/>
  <c r="AJ276" i="19"/>
  <c r="AM275" i="19"/>
  <c r="AL275" i="19"/>
  <c r="AK275" i="19"/>
  <c r="AJ275" i="19"/>
  <c r="AM274" i="19"/>
  <c r="AL274" i="19"/>
  <c r="AK274" i="19"/>
  <c r="AJ274" i="19"/>
  <c r="AM273" i="19"/>
  <c r="AL273" i="19"/>
  <c r="AK273" i="19"/>
  <c r="AJ273" i="19"/>
  <c r="AM272" i="19"/>
  <c r="AL272" i="19"/>
  <c r="AK272" i="19"/>
  <c r="AJ272" i="19"/>
  <c r="AM271" i="19"/>
  <c r="AL271" i="19"/>
  <c r="AK271" i="19"/>
  <c r="AJ271" i="19"/>
  <c r="AM270" i="19"/>
  <c r="AL270" i="19"/>
  <c r="AK270" i="19"/>
  <c r="AJ270" i="19"/>
  <c r="AM269" i="19"/>
  <c r="AL269" i="19"/>
  <c r="AK269" i="19"/>
  <c r="AJ269" i="19"/>
  <c r="AM268" i="19"/>
  <c r="AL268" i="19"/>
  <c r="AK268" i="19"/>
  <c r="AJ268" i="19"/>
  <c r="AM267" i="19"/>
  <c r="AL267" i="19"/>
  <c r="AK267" i="19"/>
  <c r="AJ267" i="19"/>
  <c r="AM266" i="19"/>
  <c r="AL266" i="19"/>
  <c r="AK266" i="19"/>
  <c r="AJ266" i="19"/>
  <c r="AM265" i="19"/>
  <c r="AL265" i="19"/>
  <c r="AK265" i="19"/>
  <c r="AJ265" i="19"/>
  <c r="AM264" i="19"/>
  <c r="AL264" i="19"/>
  <c r="AK264" i="19"/>
  <c r="AJ264" i="19"/>
  <c r="AM263" i="19"/>
  <c r="AL263" i="19"/>
  <c r="AK263" i="19"/>
  <c r="AJ263" i="19"/>
  <c r="AM262" i="19"/>
  <c r="AL262" i="19"/>
  <c r="AK262" i="19"/>
  <c r="AJ262" i="19"/>
  <c r="AM261" i="19"/>
  <c r="AL261" i="19"/>
  <c r="AK261" i="19"/>
  <c r="AJ261" i="19"/>
  <c r="AM260" i="19"/>
  <c r="AL260" i="19"/>
  <c r="AK260" i="19"/>
  <c r="AJ260" i="19"/>
  <c r="AM259" i="19"/>
  <c r="AL259" i="19"/>
  <c r="AK259" i="19"/>
  <c r="AJ259" i="19"/>
  <c r="AM258" i="19"/>
  <c r="AL258" i="19"/>
  <c r="AK258" i="19"/>
  <c r="AJ258" i="19"/>
  <c r="AM257" i="19"/>
  <c r="AL257" i="19"/>
  <c r="AK257" i="19"/>
  <c r="AJ257" i="19"/>
  <c r="AM256" i="19"/>
  <c r="AL256" i="19"/>
  <c r="AK256" i="19"/>
  <c r="AJ256" i="19"/>
  <c r="AM255" i="19"/>
  <c r="AL255" i="19"/>
  <c r="AK255" i="19"/>
  <c r="AJ255" i="19"/>
  <c r="AM254" i="19"/>
  <c r="AL254" i="19"/>
  <c r="AK254" i="19"/>
  <c r="AJ254" i="19"/>
  <c r="AM253" i="19"/>
  <c r="AL253" i="19"/>
  <c r="AK253" i="19"/>
  <c r="AJ253" i="19"/>
  <c r="AM252" i="19"/>
  <c r="AL252" i="19"/>
  <c r="AK252" i="19"/>
  <c r="AJ252" i="19"/>
  <c r="AM251" i="19"/>
  <c r="AL251" i="19"/>
  <c r="AK251" i="19"/>
  <c r="AJ251" i="19"/>
  <c r="AM250" i="19"/>
  <c r="AL250" i="19"/>
  <c r="AK250" i="19"/>
  <c r="AJ250" i="19"/>
  <c r="AM249" i="19"/>
  <c r="AL249" i="19"/>
  <c r="AK249" i="19"/>
  <c r="AJ249" i="19"/>
  <c r="AM248" i="19"/>
  <c r="AL248" i="19"/>
  <c r="AK248" i="19"/>
  <c r="AJ248" i="19"/>
  <c r="AM247" i="19"/>
  <c r="AL247" i="19"/>
  <c r="AK247" i="19"/>
  <c r="AJ247" i="19"/>
  <c r="AM246" i="19"/>
  <c r="AL246" i="19"/>
  <c r="AK246" i="19"/>
  <c r="AJ246" i="19"/>
  <c r="AM245" i="19"/>
  <c r="AL245" i="19"/>
  <c r="AK245" i="19"/>
  <c r="AJ245" i="19"/>
  <c r="AM244" i="19"/>
  <c r="AL244" i="19"/>
  <c r="AK244" i="19"/>
  <c r="AJ244" i="19"/>
  <c r="AM243" i="19"/>
  <c r="AL243" i="19"/>
  <c r="AK243" i="19"/>
  <c r="AJ243" i="19"/>
  <c r="AM242" i="19"/>
  <c r="AL242" i="19"/>
  <c r="AK242" i="19"/>
  <c r="AJ242" i="19"/>
  <c r="AM241" i="19"/>
  <c r="AL241" i="19"/>
  <c r="AK241" i="19"/>
  <c r="AJ241" i="19"/>
  <c r="AM240" i="19"/>
  <c r="AL240" i="19"/>
  <c r="AK240" i="19"/>
  <c r="AJ240" i="19"/>
  <c r="AM239" i="19"/>
  <c r="AL239" i="19"/>
  <c r="AK239" i="19"/>
  <c r="AJ239" i="19"/>
  <c r="AM238" i="19"/>
  <c r="AL238" i="19"/>
  <c r="AK238" i="19"/>
  <c r="AJ238" i="19"/>
  <c r="AM237" i="19"/>
  <c r="AL237" i="19"/>
  <c r="AK237" i="19"/>
  <c r="AJ237" i="19"/>
  <c r="AM236" i="19"/>
  <c r="AL236" i="19"/>
  <c r="AK236" i="19"/>
  <c r="AJ236" i="19"/>
  <c r="AM235" i="19"/>
  <c r="AL235" i="19"/>
  <c r="AK235" i="19"/>
  <c r="AJ235" i="19"/>
  <c r="AM234" i="19"/>
  <c r="AL234" i="19"/>
  <c r="AK234" i="19"/>
  <c r="AJ234" i="19"/>
  <c r="AM233" i="19"/>
  <c r="AL233" i="19"/>
  <c r="AK233" i="19"/>
  <c r="AJ233" i="19"/>
  <c r="AM232" i="19"/>
  <c r="AL232" i="19"/>
  <c r="AK232" i="19"/>
  <c r="AJ232" i="19"/>
  <c r="AM231" i="19"/>
  <c r="AL231" i="19"/>
  <c r="AK231" i="19"/>
  <c r="AJ231" i="19"/>
  <c r="AM230" i="19"/>
  <c r="AL230" i="19"/>
  <c r="AK230" i="19"/>
  <c r="AJ230" i="19"/>
  <c r="AM229" i="19"/>
  <c r="AL229" i="19"/>
  <c r="AK229" i="19"/>
  <c r="AJ229" i="19"/>
  <c r="AM228" i="19"/>
  <c r="AL228" i="19"/>
  <c r="AK228" i="19"/>
  <c r="AJ228" i="19"/>
  <c r="AM227" i="19"/>
  <c r="AL227" i="19"/>
  <c r="AK227" i="19"/>
  <c r="AJ227" i="19"/>
  <c r="AM226" i="19"/>
  <c r="AL226" i="19"/>
  <c r="AK226" i="19"/>
  <c r="AJ226" i="19"/>
  <c r="AM225" i="19"/>
  <c r="AL225" i="19"/>
  <c r="AK225" i="19"/>
  <c r="AJ225" i="19"/>
  <c r="AM224" i="19"/>
  <c r="AL224" i="19"/>
  <c r="AK224" i="19"/>
  <c r="AJ224" i="19"/>
  <c r="AM223" i="19"/>
  <c r="AL223" i="19"/>
  <c r="AK223" i="19"/>
  <c r="AJ223" i="19"/>
  <c r="AM222" i="19"/>
  <c r="AL222" i="19"/>
  <c r="AK222" i="19"/>
  <c r="AJ222" i="19"/>
  <c r="AM221" i="19"/>
  <c r="AL221" i="19"/>
  <c r="AK221" i="19"/>
  <c r="AJ221" i="19"/>
  <c r="AM220" i="19"/>
  <c r="AL220" i="19"/>
  <c r="AK220" i="19"/>
  <c r="AJ220" i="19"/>
  <c r="AM219" i="19"/>
  <c r="AL219" i="19"/>
  <c r="AK219" i="19"/>
  <c r="AJ219" i="19"/>
  <c r="AM218" i="19"/>
  <c r="AL218" i="19"/>
  <c r="AK218" i="19"/>
  <c r="AJ218" i="19"/>
  <c r="AM217" i="19"/>
  <c r="AL217" i="19"/>
  <c r="AK217" i="19"/>
  <c r="AJ217" i="19"/>
  <c r="AM216" i="19"/>
  <c r="AL216" i="19"/>
  <c r="AK216" i="19"/>
  <c r="AJ216" i="19"/>
  <c r="AM215" i="19"/>
  <c r="AL215" i="19"/>
  <c r="AK215" i="19"/>
  <c r="AJ215" i="19"/>
  <c r="AM214" i="19"/>
  <c r="AL214" i="19"/>
  <c r="AK214" i="19"/>
  <c r="AJ214" i="19"/>
  <c r="AM213" i="19"/>
  <c r="AL213" i="19"/>
  <c r="AK213" i="19"/>
  <c r="AJ213" i="19"/>
  <c r="AM212" i="19"/>
  <c r="AL212" i="19"/>
  <c r="AK212" i="19"/>
  <c r="AJ212" i="19"/>
  <c r="AM211" i="19"/>
  <c r="AL211" i="19"/>
  <c r="AK211" i="19"/>
  <c r="AJ211" i="19"/>
  <c r="AM210" i="19"/>
  <c r="AL210" i="19"/>
  <c r="AK210" i="19"/>
  <c r="AJ210" i="19"/>
  <c r="AM209" i="19"/>
  <c r="AL209" i="19"/>
  <c r="AK209" i="19"/>
  <c r="AJ209" i="19"/>
  <c r="AM208" i="19"/>
  <c r="AL208" i="19"/>
  <c r="AK208" i="19"/>
  <c r="AJ208" i="19"/>
  <c r="AM207" i="19"/>
  <c r="AL207" i="19"/>
  <c r="AK207" i="19"/>
  <c r="AJ207" i="19"/>
  <c r="AM206" i="19"/>
  <c r="AL206" i="19"/>
  <c r="AK206" i="19"/>
  <c r="AJ206" i="19"/>
  <c r="AM205" i="19"/>
  <c r="AL205" i="19"/>
  <c r="AK205" i="19"/>
  <c r="AJ205" i="19"/>
  <c r="AM204" i="19"/>
  <c r="AL204" i="19"/>
  <c r="AK204" i="19"/>
  <c r="AJ204" i="19"/>
  <c r="AM203" i="19"/>
  <c r="AL203" i="19"/>
  <c r="AK203" i="19"/>
  <c r="AJ203" i="19"/>
  <c r="AM202" i="19"/>
  <c r="AL202" i="19"/>
  <c r="AK202" i="19"/>
  <c r="AJ202" i="19"/>
  <c r="AM201" i="19"/>
  <c r="AL201" i="19"/>
  <c r="AK201" i="19"/>
  <c r="AJ201" i="19"/>
  <c r="AM200" i="19"/>
  <c r="AL200" i="19"/>
  <c r="AK200" i="19"/>
  <c r="AJ200" i="19"/>
  <c r="AM199" i="19"/>
  <c r="AL199" i="19"/>
  <c r="AK199" i="19"/>
  <c r="AJ199" i="19"/>
  <c r="AM198" i="19"/>
  <c r="AL198" i="19"/>
  <c r="AK198" i="19"/>
  <c r="AJ198" i="19"/>
  <c r="AM197" i="19"/>
  <c r="AL197" i="19"/>
  <c r="AK197" i="19"/>
  <c r="AJ197" i="19"/>
  <c r="AM196" i="19"/>
  <c r="AL196" i="19"/>
  <c r="AK196" i="19"/>
  <c r="AJ196" i="19"/>
  <c r="AM195" i="19"/>
  <c r="AL195" i="19"/>
  <c r="AK195" i="19"/>
  <c r="AJ195" i="19"/>
  <c r="AM194" i="19"/>
  <c r="AL194" i="19"/>
  <c r="AK194" i="19"/>
  <c r="AJ194" i="19"/>
  <c r="AM193" i="19"/>
  <c r="AL193" i="19"/>
  <c r="AK193" i="19"/>
  <c r="AJ193" i="19"/>
  <c r="AM192" i="19"/>
  <c r="AL192" i="19"/>
  <c r="AK192" i="19"/>
  <c r="AJ192" i="19"/>
  <c r="AM191" i="19"/>
  <c r="AL191" i="19"/>
  <c r="AK191" i="19"/>
  <c r="AJ191" i="19"/>
  <c r="AM190" i="19"/>
  <c r="AL190" i="19"/>
  <c r="AK190" i="19"/>
  <c r="AJ190" i="19"/>
  <c r="AM189" i="19"/>
  <c r="AL189" i="19"/>
  <c r="AK189" i="19"/>
  <c r="AJ189" i="19"/>
  <c r="AM188" i="19"/>
  <c r="AL188" i="19"/>
  <c r="AK188" i="19"/>
  <c r="AJ188" i="19"/>
  <c r="AM187" i="19"/>
  <c r="AL187" i="19"/>
  <c r="AK187" i="19"/>
  <c r="AJ187" i="19"/>
  <c r="AM186" i="19"/>
  <c r="AL186" i="19"/>
  <c r="AK186" i="19"/>
  <c r="AJ186" i="19"/>
  <c r="AM185" i="19"/>
  <c r="AL185" i="19"/>
  <c r="AK185" i="19"/>
  <c r="AJ185" i="19"/>
  <c r="AM184" i="19"/>
  <c r="AL184" i="19"/>
  <c r="AK184" i="19"/>
  <c r="AJ184" i="19"/>
  <c r="AM183" i="19"/>
  <c r="AL183" i="19"/>
  <c r="AK183" i="19"/>
  <c r="AJ183" i="19"/>
  <c r="AM182" i="19"/>
  <c r="AL182" i="19"/>
  <c r="AK182" i="19"/>
  <c r="AJ182" i="19"/>
  <c r="AM181" i="19"/>
  <c r="AL181" i="19"/>
  <c r="AK181" i="19"/>
  <c r="AJ181" i="19"/>
  <c r="AM180" i="19"/>
  <c r="AL180" i="19"/>
  <c r="AK180" i="19"/>
  <c r="AJ180" i="19"/>
  <c r="AM179" i="19"/>
  <c r="AL179" i="19"/>
  <c r="AK179" i="19"/>
  <c r="AJ179" i="19"/>
  <c r="AM178" i="19"/>
  <c r="AL178" i="19"/>
  <c r="AK178" i="19"/>
  <c r="AJ178" i="19"/>
  <c r="AM177" i="19"/>
  <c r="AL177" i="19"/>
  <c r="AK177" i="19"/>
  <c r="AJ177" i="19"/>
  <c r="AM176" i="19"/>
  <c r="AL176" i="19"/>
  <c r="AK176" i="19"/>
  <c r="AJ176" i="19"/>
  <c r="AM175" i="19"/>
  <c r="AL175" i="19"/>
  <c r="AK175" i="19"/>
  <c r="AJ175" i="19"/>
  <c r="AM174" i="19"/>
  <c r="AL174" i="19"/>
  <c r="AK174" i="19"/>
  <c r="AJ174" i="19"/>
  <c r="AM173" i="19"/>
  <c r="AL173" i="19"/>
  <c r="AK173" i="19"/>
  <c r="AJ173" i="19"/>
  <c r="AM172" i="19"/>
  <c r="AL172" i="19"/>
  <c r="AK172" i="19"/>
  <c r="AJ172" i="19"/>
  <c r="AM171" i="19"/>
  <c r="AL171" i="19"/>
  <c r="AK171" i="19"/>
  <c r="AJ171" i="19"/>
  <c r="AM170" i="19"/>
  <c r="AL170" i="19"/>
  <c r="AK170" i="19"/>
  <c r="AJ170" i="19"/>
  <c r="AM169" i="19"/>
  <c r="AL169" i="19"/>
  <c r="AK169" i="19"/>
  <c r="AJ169" i="19"/>
  <c r="AM168" i="19"/>
  <c r="AL168" i="19"/>
  <c r="AK168" i="19"/>
  <c r="AJ168" i="19"/>
  <c r="AM167" i="19"/>
  <c r="AL167" i="19"/>
  <c r="AK167" i="19"/>
  <c r="AJ167" i="19"/>
  <c r="AM166" i="19"/>
  <c r="AL166" i="19"/>
  <c r="AK166" i="19"/>
  <c r="AJ166" i="19"/>
  <c r="AM165" i="19"/>
  <c r="AL165" i="19"/>
  <c r="AK165" i="19"/>
  <c r="AJ165" i="19"/>
  <c r="AM164" i="19"/>
  <c r="AL164" i="19"/>
  <c r="AK164" i="19"/>
  <c r="AJ164" i="19"/>
  <c r="AM163" i="19"/>
  <c r="AL163" i="19"/>
  <c r="AK163" i="19"/>
  <c r="AJ163" i="19"/>
  <c r="AM162" i="19"/>
  <c r="AL162" i="19"/>
  <c r="AK162" i="19"/>
  <c r="AJ162" i="19"/>
  <c r="AM161" i="19"/>
  <c r="AL161" i="19"/>
  <c r="AK161" i="19"/>
  <c r="AJ161" i="19"/>
  <c r="AM160" i="19"/>
  <c r="AL160" i="19"/>
  <c r="AK160" i="19"/>
  <c r="AJ160" i="19"/>
  <c r="AM159" i="19"/>
  <c r="AL159" i="19"/>
  <c r="AK159" i="19"/>
  <c r="AJ159" i="19"/>
  <c r="AM158" i="19"/>
  <c r="AL158" i="19"/>
  <c r="AK158" i="19"/>
  <c r="AJ158" i="19"/>
  <c r="AM157" i="19"/>
  <c r="AL157" i="19"/>
  <c r="AK157" i="19"/>
  <c r="AJ157" i="19"/>
  <c r="AM156" i="19"/>
  <c r="AL156" i="19"/>
  <c r="AK156" i="19"/>
  <c r="AJ156" i="19"/>
  <c r="AM155" i="19"/>
  <c r="AL155" i="19"/>
  <c r="AK155" i="19"/>
  <c r="AJ155" i="19"/>
  <c r="AM154" i="19"/>
  <c r="AL154" i="19"/>
  <c r="AK154" i="19"/>
  <c r="AJ154" i="19"/>
  <c r="AM153" i="19"/>
  <c r="AL153" i="19"/>
  <c r="AK153" i="19"/>
  <c r="AJ153" i="19"/>
  <c r="AM152" i="19"/>
  <c r="AL152" i="19"/>
  <c r="AK152" i="19"/>
  <c r="AJ152" i="19"/>
  <c r="AM151" i="19"/>
  <c r="AL151" i="19"/>
  <c r="AK151" i="19"/>
  <c r="AJ151" i="19"/>
  <c r="AM150" i="19"/>
  <c r="AL150" i="19"/>
  <c r="AK150" i="19"/>
  <c r="AJ150" i="19"/>
  <c r="AM149" i="19"/>
  <c r="AL149" i="19"/>
  <c r="AK149" i="19"/>
  <c r="AJ149" i="19"/>
  <c r="AM148" i="19"/>
  <c r="AL148" i="19"/>
  <c r="AK148" i="19"/>
  <c r="AJ148" i="19"/>
  <c r="AM147" i="19"/>
  <c r="AL147" i="19"/>
  <c r="AK147" i="19"/>
  <c r="AJ147" i="19"/>
  <c r="AM146" i="19"/>
  <c r="AL146" i="19"/>
  <c r="AK146" i="19"/>
  <c r="AJ146" i="19"/>
  <c r="AM145" i="19"/>
  <c r="AL145" i="19"/>
  <c r="AK145" i="19"/>
  <c r="AJ145" i="19"/>
  <c r="AM144" i="19"/>
  <c r="AL144" i="19"/>
  <c r="AK144" i="19"/>
  <c r="AJ144" i="19"/>
  <c r="AM143" i="19"/>
  <c r="AL143" i="19"/>
  <c r="AK143" i="19"/>
  <c r="AJ143" i="19"/>
  <c r="AM142" i="19"/>
  <c r="AL142" i="19"/>
  <c r="AK142" i="19"/>
  <c r="AJ142" i="19"/>
  <c r="AM141" i="19"/>
  <c r="AL141" i="19"/>
  <c r="AK141" i="19"/>
  <c r="AJ141" i="19"/>
  <c r="AM140" i="19"/>
  <c r="AL140" i="19"/>
  <c r="AK140" i="19"/>
  <c r="AJ140" i="19"/>
  <c r="AM139" i="19"/>
  <c r="AL139" i="19"/>
  <c r="AK139" i="19"/>
  <c r="AJ139" i="19"/>
  <c r="AM138" i="19"/>
  <c r="AL138" i="19"/>
  <c r="AK138" i="19"/>
  <c r="AJ138" i="19"/>
  <c r="AM137" i="19"/>
  <c r="AL137" i="19"/>
  <c r="AK137" i="19"/>
  <c r="AJ137" i="19"/>
  <c r="AM136" i="19"/>
  <c r="AL136" i="19"/>
  <c r="AK136" i="19"/>
  <c r="AJ136" i="19"/>
  <c r="AM135" i="19"/>
  <c r="AL135" i="19"/>
  <c r="AK135" i="19"/>
  <c r="AJ135" i="19"/>
  <c r="AM134" i="19"/>
  <c r="AL134" i="19"/>
  <c r="AK134" i="19"/>
  <c r="AJ134" i="19"/>
  <c r="AM133" i="19"/>
  <c r="AL133" i="19"/>
  <c r="AK133" i="19"/>
  <c r="AJ133" i="19"/>
  <c r="AM132" i="19"/>
  <c r="AL132" i="19"/>
  <c r="AK132" i="19"/>
  <c r="AJ132" i="19"/>
  <c r="AM131" i="19"/>
  <c r="AL131" i="19"/>
  <c r="AK131" i="19"/>
  <c r="AJ131" i="19"/>
  <c r="AM130" i="19"/>
  <c r="AL130" i="19"/>
  <c r="AK130" i="19"/>
  <c r="AJ130" i="19"/>
  <c r="AM129" i="19"/>
  <c r="AL129" i="19"/>
  <c r="AK129" i="19"/>
  <c r="AJ129" i="19"/>
  <c r="AM128" i="19"/>
  <c r="AL128" i="19"/>
  <c r="AK128" i="19"/>
  <c r="AJ128" i="19"/>
  <c r="AM127" i="19"/>
  <c r="AL127" i="19"/>
  <c r="AK127" i="19"/>
  <c r="AJ127" i="19"/>
  <c r="AM126" i="19"/>
  <c r="AL126" i="19"/>
  <c r="AK126" i="19"/>
  <c r="AJ126" i="19"/>
  <c r="AM125" i="19"/>
  <c r="AL125" i="19"/>
  <c r="AK125" i="19"/>
  <c r="AJ125" i="19"/>
  <c r="AM124" i="19"/>
  <c r="AL124" i="19"/>
  <c r="AK124" i="19"/>
  <c r="AJ124" i="19"/>
  <c r="AM123" i="19"/>
  <c r="AL123" i="19"/>
  <c r="AK123" i="19"/>
  <c r="AJ123" i="19"/>
  <c r="AM122" i="19"/>
  <c r="AL122" i="19"/>
  <c r="AK122" i="19"/>
  <c r="AJ122" i="19"/>
  <c r="AM121" i="19"/>
  <c r="AL121" i="19"/>
  <c r="AK121" i="19"/>
  <c r="AJ121" i="19"/>
  <c r="AM120" i="19"/>
  <c r="AL120" i="19"/>
  <c r="AK120" i="19"/>
  <c r="AJ120" i="19"/>
  <c r="AM119" i="19"/>
  <c r="AL119" i="19"/>
  <c r="AK119" i="19"/>
  <c r="AJ119" i="19"/>
  <c r="AM118" i="19"/>
  <c r="AL118" i="19"/>
  <c r="AK118" i="19"/>
  <c r="AJ118" i="19"/>
  <c r="AM117" i="19"/>
  <c r="AL117" i="19"/>
  <c r="AK117" i="19"/>
  <c r="AJ117" i="19"/>
  <c r="AM116" i="19"/>
  <c r="AL116" i="19"/>
  <c r="AK116" i="19"/>
  <c r="AJ116" i="19"/>
  <c r="AM115" i="19"/>
  <c r="AL115" i="19"/>
  <c r="AK115" i="19"/>
  <c r="AJ115" i="19"/>
  <c r="AM114" i="19"/>
  <c r="AL114" i="19"/>
  <c r="AK114" i="19"/>
  <c r="AJ114" i="19"/>
  <c r="AM113" i="19"/>
  <c r="AL113" i="19"/>
  <c r="AK113" i="19"/>
  <c r="AJ113" i="19"/>
  <c r="AM112" i="19"/>
  <c r="AL112" i="19"/>
  <c r="AK112" i="19"/>
  <c r="AJ112" i="19"/>
  <c r="AM111" i="19"/>
  <c r="AL111" i="19"/>
  <c r="AK111" i="19"/>
  <c r="AJ111" i="19"/>
  <c r="AM110" i="19"/>
  <c r="AL110" i="19"/>
  <c r="AK110" i="19"/>
  <c r="AJ110" i="19"/>
  <c r="AM109" i="19"/>
  <c r="AL109" i="19"/>
  <c r="AK109" i="19"/>
  <c r="AJ109" i="19"/>
  <c r="AM108" i="19"/>
  <c r="AL108" i="19"/>
  <c r="AK108" i="19"/>
  <c r="AJ108" i="19"/>
  <c r="AM107" i="19"/>
  <c r="AL107" i="19"/>
  <c r="AK107" i="19"/>
  <c r="AJ107" i="19"/>
  <c r="AM106" i="19"/>
  <c r="AL106" i="19"/>
  <c r="AK106" i="19"/>
  <c r="AJ106" i="19"/>
  <c r="AM105" i="19"/>
  <c r="AL105" i="19"/>
  <c r="AK105" i="19"/>
  <c r="AJ105" i="19"/>
  <c r="AM104" i="19"/>
  <c r="AL104" i="19"/>
  <c r="AK104" i="19"/>
  <c r="AJ104" i="19"/>
  <c r="AM103" i="19"/>
  <c r="AL103" i="19"/>
  <c r="AK103" i="19"/>
  <c r="AJ103" i="19"/>
  <c r="AM102" i="19"/>
  <c r="AL102" i="19"/>
  <c r="AK102" i="19"/>
  <c r="AJ102" i="19"/>
  <c r="AM101" i="19"/>
  <c r="AL101" i="19"/>
  <c r="AK101" i="19"/>
  <c r="AJ101" i="19"/>
  <c r="AM100" i="19"/>
  <c r="AL100" i="19"/>
  <c r="AK100" i="19"/>
  <c r="AJ100" i="19"/>
  <c r="AM99" i="19"/>
  <c r="AL99" i="19"/>
  <c r="AK99" i="19"/>
  <c r="AJ99" i="19"/>
  <c r="AM98" i="19"/>
  <c r="AL98" i="19"/>
  <c r="AK98" i="19"/>
  <c r="AJ98" i="19"/>
  <c r="AM97" i="19"/>
  <c r="AL97" i="19"/>
  <c r="AK97" i="19"/>
  <c r="AJ97" i="19"/>
  <c r="AM96" i="19"/>
  <c r="AL96" i="19"/>
  <c r="AK96" i="19"/>
  <c r="AJ96" i="19"/>
  <c r="AM95" i="19"/>
  <c r="AL95" i="19"/>
  <c r="AK95" i="19"/>
  <c r="AJ95" i="19"/>
  <c r="AM94" i="19"/>
  <c r="AL94" i="19"/>
  <c r="AK94" i="19"/>
  <c r="AJ94" i="19"/>
  <c r="AM93" i="19"/>
  <c r="AL93" i="19"/>
  <c r="AK93" i="19"/>
  <c r="AJ93" i="19"/>
  <c r="AM92" i="19"/>
  <c r="AL92" i="19"/>
  <c r="AK92" i="19"/>
  <c r="AJ92" i="19"/>
  <c r="AM91" i="19"/>
  <c r="AL91" i="19"/>
  <c r="AK91" i="19"/>
  <c r="AJ91" i="19"/>
  <c r="AM90" i="19"/>
  <c r="AL90" i="19"/>
  <c r="AK90" i="19"/>
  <c r="AJ90" i="19"/>
  <c r="AM89" i="19"/>
  <c r="AL89" i="19"/>
  <c r="AK89" i="19"/>
  <c r="AJ89" i="19"/>
  <c r="AM88" i="19"/>
  <c r="AL88" i="19"/>
  <c r="AK88" i="19"/>
  <c r="AJ88" i="19"/>
  <c r="AM87" i="19"/>
  <c r="AL87" i="19"/>
  <c r="AK87" i="19"/>
  <c r="AJ87" i="19"/>
  <c r="AM86" i="19"/>
  <c r="AL86" i="19"/>
  <c r="AK86" i="19"/>
  <c r="AJ86" i="19"/>
  <c r="AM85" i="19"/>
  <c r="AL85" i="19"/>
  <c r="AK85" i="19"/>
  <c r="AJ85" i="19"/>
  <c r="AM84" i="19"/>
  <c r="AL84" i="19"/>
  <c r="AK84" i="19"/>
  <c r="AJ84" i="19"/>
  <c r="AM83" i="19"/>
  <c r="AL83" i="19"/>
  <c r="AK83" i="19"/>
  <c r="AJ83" i="19"/>
  <c r="AM82" i="19"/>
  <c r="AL82" i="19"/>
  <c r="AK82" i="19"/>
  <c r="AJ82" i="19"/>
  <c r="AM81" i="19"/>
  <c r="AL81" i="19"/>
  <c r="AK81" i="19"/>
  <c r="AJ81" i="19"/>
  <c r="AM80" i="19"/>
  <c r="AL80" i="19"/>
  <c r="AK80" i="19"/>
  <c r="AJ80" i="19"/>
  <c r="AM79" i="19"/>
  <c r="AL79" i="19"/>
  <c r="AK79" i="19"/>
  <c r="AJ79" i="19"/>
  <c r="AM78" i="19"/>
  <c r="AL78" i="19"/>
  <c r="AK78" i="19"/>
  <c r="AJ78" i="19"/>
  <c r="AM77" i="19"/>
  <c r="AL77" i="19"/>
  <c r="AK77" i="19"/>
  <c r="AJ77" i="19"/>
  <c r="AM76" i="19"/>
  <c r="AL76" i="19"/>
  <c r="AK76" i="19"/>
  <c r="AJ76" i="19"/>
  <c r="AM75" i="19"/>
  <c r="AL75" i="19"/>
  <c r="AK75" i="19"/>
  <c r="AJ75" i="19"/>
  <c r="AM74" i="19"/>
  <c r="AL74" i="19"/>
  <c r="AK74" i="19"/>
  <c r="AJ74" i="19"/>
  <c r="AM73" i="19"/>
  <c r="AL73" i="19"/>
  <c r="AK73" i="19"/>
  <c r="AJ73" i="19"/>
  <c r="AM72" i="19"/>
  <c r="AL72" i="19"/>
  <c r="AK72" i="19"/>
  <c r="AJ72" i="19"/>
  <c r="AM71" i="19"/>
  <c r="AL71" i="19"/>
  <c r="AK71" i="19"/>
  <c r="AJ71" i="19"/>
  <c r="AM70" i="19"/>
  <c r="AL70" i="19"/>
  <c r="AK70" i="19"/>
  <c r="AJ70" i="19"/>
  <c r="AM69" i="19"/>
  <c r="AL69" i="19"/>
  <c r="AK69" i="19"/>
  <c r="AJ69" i="19"/>
  <c r="AM68" i="19"/>
  <c r="AL68" i="19"/>
  <c r="AK68" i="19"/>
  <c r="AJ68" i="19"/>
  <c r="AM67" i="19"/>
  <c r="AL67" i="19"/>
  <c r="AK67" i="19"/>
  <c r="AJ67" i="19"/>
  <c r="AM66" i="19"/>
  <c r="AL66" i="19"/>
  <c r="AK66" i="19"/>
  <c r="AJ66" i="19"/>
  <c r="AM65" i="19"/>
  <c r="AL65" i="19"/>
  <c r="AK65" i="19"/>
  <c r="AJ65" i="19"/>
  <c r="AM64" i="19"/>
  <c r="AL64" i="19"/>
  <c r="AK64" i="19"/>
  <c r="AJ64" i="19"/>
  <c r="AM63" i="19"/>
  <c r="AL63" i="19"/>
  <c r="AK63" i="19"/>
  <c r="AJ63" i="19"/>
  <c r="AM62" i="19"/>
  <c r="AL62" i="19"/>
  <c r="AK62" i="19"/>
  <c r="AJ62" i="19"/>
  <c r="AM61" i="19"/>
  <c r="AL61" i="19"/>
  <c r="AK61" i="19"/>
  <c r="AJ61" i="19"/>
  <c r="AM60" i="19"/>
  <c r="AL60" i="19"/>
  <c r="AK60" i="19"/>
  <c r="AJ60" i="19"/>
  <c r="AM59" i="19"/>
  <c r="AL59" i="19"/>
  <c r="AK59" i="19"/>
  <c r="AJ59" i="19"/>
  <c r="AM58" i="19"/>
  <c r="AL58" i="19"/>
  <c r="AK58" i="19"/>
  <c r="AJ58" i="19"/>
  <c r="AM57" i="19"/>
  <c r="AL57" i="19"/>
  <c r="AK57" i="19"/>
  <c r="AJ57" i="19"/>
  <c r="AM56" i="19"/>
  <c r="AL56" i="19"/>
  <c r="AK56" i="19"/>
  <c r="AJ56" i="19"/>
  <c r="AM55" i="19"/>
  <c r="AL55" i="19"/>
  <c r="AK55" i="19"/>
  <c r="AJ55" i="19"/>
  <c r="AM54" i="19"/>
  <c r="AL54" i="19"/>
  <c r="AK54" i="19"/>
  <c r="AJ54" i="19"/>
  <c r="AM53" i="19"/>
  <c r="AL53" i="19"/>
  <c r="AK53" i="19"/>
  <c r="AJ53" i="19"/>
  <c r="AM52" i="19"/>
  <c r="AL52" i="19"/>
  <c r="AK52" i="19"/>
  <c r="AJ52" i="19"/>
  <c r="AM51" i="19"/>
  <c r="AL51" i="19"/>
  <c r="AK51" i="19"/>
  <c r="AJ51" i="19"/>
  <c r="AM50" i="19"/>
  <c r="AL50" i="19"/>
  <c r="AK50" i="19"/>
  <c r="AJ50" i="19"/>
  <c r="AM49" i="19"/>
  <c r="AL49" i="19"/>
  <c r="AK49" i="19"/>
  <c r="AJ49" i="19"/>
  <c r="AM48" i="19"/>
  <c r="AL48" i="19"/>
  <c r="AK48" i="19"/>
  <c r="AJ48" i="19"/>
  <c r="AM47" i="19"/>
  <c r="AL47" i="19"/>
  <c r="AK47" i="19"/>
  <c r="AJ47" i="19"/>
  <c r="AM46" i="19"/>
  <c r="AL46" i="19"/>
  <c r="AK46" i="19"/>
  <c r="AJ46" i="19"/>
  <c r="AM45" i="19"/>
  <c r="AL45" i="19"/>
  <c r="AK45" i="19"/>
  <c r="AJ45" i="19"/>
  <c r="AM44" i="19"/>
  <c r="AL44" i="19"/>
  <c r="AK44" i="19"/>
  <c r="AJ44" i="19"/>
  <c r="AM43" i="19"/>
  <c r="AL43" i="19"/>
  <c r="AK43" i="19"/>
  <c r="AJ43" i="19"/>
  <c r="AM42" i="19"/>
  <c r="AL42" i="19"/>
  <c r="AK42" i="19"/>
  <c r="AJ42" i="19"/>
  <c r="AM41" i="19"/>
  <c r="AL41" i="19"/>
  <c r="AK41" i="19"/>
  <c r="AJ41" i="19"/>
  <c r="AM40" i="19"/>
  <c r="AL40" i="19"/>
  <c r="AK40" i="19"/>
  <c r="AJ40" i="19"/>
  <c r="AM39" i="19"/>
  <c r="AL39" i="19"/>
  <c r="AK39" i="19"/>
  <c r="AJ39" i="19"/>
  <c r="AM38" i="19"/>
  <c r="AL38" i="19"/>
  <c r="AK38" i="19"/>
  <c r="AJ38" i="19"/>
  <c r="AM37" i="19"/>
  <c r="AL37" i="19"/>
  <c r="AK37" i="19"/>
  <c r="AJ37" i="19"/>
  <c r="AM36" i="19"/>
  <c r="AL36" i="19"/>
  <c r="AK36" i="19"/>
  <c r="AJ36" i="19"/>
  <c r="AM35" i="19"/>
  <c r="AL35" i="19"/>
  <c r="AK35" i="19"/>
  <c r="AJ35" i="19"/>
  <c r="AM34" i="19"/>
  <c r="AL34" i="19"/>
  <c r="AK34" i="19"/>
  <c r="AJ34" i="19"/>
  <c r="AM33" i="19"/>
  <c r="AL33" i="19"/>
  <c r="AK33" i="19"/>
  <c r="AJ33" i="19"/>
  <c r="AM32" i="19"/>
  <c r="AL32" i="19"/>
  <c r="AK32" i="19"/>
  <c r="AJ32" i="19"/>
  <c r="AM31" i="19"/>
  <c r="AL31" i="19"/>
  <c r="AK31" i="19"/>
  <c r="AJ31" i="19"/>
  <c r="AM30" i="19"/>
  <c r="AL30" i="19"/>
  <c r="AK30" i="19"/>
  <c r="AJ30" i="19"/>
  <c r="AM29" i="19"/>
  <c r="AL29" i="19"/>
  <c r="AK29" i="19"/>
  <c r="AJ29" i="19"/>
  <c r="AM28" i="19"/>
  <c r="AL28" i="19"/>
  <c r="AK28" i="19"/>
  <c r="AJ28" i="19"/>
  <c r="AM27" i="19"/>
  <c r="AL27" i="19"/>
  <c r="AK27" i="19"/>
  <c r="AJ27" i="19"/>
  <c r="AM26" i="19"/>
  <c r="AL26" i="19"/>
  <c r="AK26" i="19"/>
  <c r="AJ26" i="19"/>
  <c r="AM25" i="19"/>
  <c r="AL25" i="19"/>
  <c r="AK25" i="19"/>
  <c r="AJ25" i="19"/>
  <c r="AM24" i="19"/>
  <c r="AL24" i="19"/>
  <c r="AK24" i="19"/>
  <c r="AJ24" i="19"/>
  <c r="AM23" i="19"/>
  <c r="AL23" i="19"/>
  <c r="AK23" i="19"/>
  <c r="AJ23" i="19"/>
  <c r="AM22" i="19"/>
  <c r="AL22" i="19"/>
  <c r="AK22" i="19"/>
  <c r="AJ22" i="19"/>
  <c r="AM21" i="19"/>
  <c r="AL21" i="19"/>
  <c r="AK21" i="19"/>
  <c r="AJ21" i="19"/>
  <c r="AM20" i="19"/>
  <c r="AL20" i="19"/>
  <c r="AK20" i="19"/>
  <c r="AJ20" i="19"/>
  <c r="AM19" i="19"/>
  <c r="AL19" i="19"/>
  <c r="AK19" i="19"/>
  <c r="AJ19" i="19"/>
  <c r="AM18" i="19"/>
  <c r="AL18" i="19"/>
  <c r="AK18" i="19"/>
  <c r="AJ18" i="19"/>
  <c r="AM17" i="19"/>
  <c r="AL17" i="19"/>
  <c r="AK17" i="19"/>
  <c r="AJ17" i="19"/>
  <c r="AM16" i="19"/>
  <c r="AL16" i="19"/>
  <c r="AK16" i="19"/>
  <c r="AJ16" i="19"/>
  <c r="AM15" i="19"/>
  <c r="AL15" i="19"/>
  <c r="AK15" i="19"/>
  <c r="AJ15" i="19"/>
  <c r="AM14" i="19"/>
  <c r="AL14" i="19"/>
  <c r="AK14" i="19"/>
  <c r="AJ14" i="19"/>
  <c r="AM13" i="19"/>
  <c r="AL13" i="19"/>
  <c r="AK13" i="19"/>
  <c r="AJ13" i="19"/>
  <c r="AM12" i="19"/>
  <c r="AL12" i="19"/>
  <c r="AK12" i="19"/>
  <c r="AJ12" i="19"/>
  <c r="AM11" i="19"/>
  <c r="AL11" i="19"/>
  <c r="AK11" i="19"/>
  <c r="AJ11" i="19"/>
  <c r="AM10" i="19"/>
  <c r="AL10" i="19"/>
  <c r="AK10" i="19"/>
  <c r="AJ10" i="19"/>
  <c r="AM9" i="19"/>
  <c r="AL9" i="19"/>
  <c r="AK9" i="19"/>
  <c r="AJ9" i="19"/>
  <c r="AM7" i="19"/>
  <c r="AL7" i="19"/>
  <c r="AK7" i="19"/>
  <c r="AJ7" i="19"/>
  <c r="AM6" i="19"/>
  <c r="AL6" i="19"/>
  <c r="AK6" i="19"/>
  <c r="AJ6" i="19"/>
  <c r="AM5" i="19"/>
  <c r="AL5" i="19"/>
  <c r="AK5" i="19"/>
  <c r="AJ5" i="19"/>
  <c r="AM4" i="19"/>
  <c r="AL4" i="19"/>
  <c r="AK4" i="19"/>
  <c r="AJ4" i="19"/>
  <c r="AM3" i="19"/>
  <c r="AL3" i="19"/>
  <c r="AK3" i="19"/>
  <c r="AJ3" i="19"/>
  <c r="AM2" i="19"/>
  <c r="AL2" i="19"/>
  <c r="AK2" i="19"/>
  <c r="AJ2" i="19"/>
  <c r="AM400" i="17"/>
  <c r="AL400" i="17"/>
  <c r="AK400" i="17"/>
  <c r="AJ400" i="17"/>
  <c r="AM399" i="17"/>
  <c r="AL399" i="17"/>
  <c r="AK399" i="17"/>
  <c r="AJ399" i="17"/>
  <c r="AM398" i="17"/>
  <c r="AL398" i="17"/>
  <c r="AK398" i="17"/>
  <c r="AJ398" i="17"/>
  <c r="AM397" i="17"/>
  <c r="AL397" i="17"/>
  <c r="AK397" i="17"/>
  <c r="AJ397" i="17"/>
  <c r="AM396" i="17"/>
  <c r="AL396" i="17"/>
  <c r="AK396" i="17"/>
  <c r="AJ396" i="17"/>
  <c r="AM395" i="17"/>
  <c r="AL395" i="17"/>
  <c r="AK395" i="17"/>
  <c r="AJ395" i="17"/>
  <c r="AM394" i="17"/>
  <c r="AL394" i="17"/>
  <c r="AK394" i="17"/>
  <c r="AJ394" i="17"/>
  <c r="AM393" i="17"/>
  <c r="AL393" i="17"/>
  <c r="AK393" i="17"/>
  <c r="AJ393" i="17"/>
  <c r="AM392" i="17"/>
  <c r="AL392" i="17"/>
  <c r="AK392" i="17"/>
  <c r="AJ392" i="17"/>
  <c r="AM391" i="17"/>
  <c r="AL391" i="17"/>
  <c r="AK391" i="17"/>
  <c r="AJ391" i="17"/>
  <c r="AM390" i="17"/>
  <c r="AL390" i="17"/>
  <c r="AK390" i="17"/>
  <c r="AJ390" i="17"/>
  <c r="AM389" i="17"/>
  <c r="AL389" i="17"/>
  <c r="AK389" i="17"/>
  <c r="AJ389" i="17"/>
  <c r="AM388" i="17"/>
  <c r="AL388" i="17"/>
  <c r="AK388" i="17"/>
  <c r="AJ388" i="17"/>
  <c r="AM387" i="17"/>
  <c r="AL387" i="17"/>
  <c r="AK387" i="17"/>
  <c r="AJ387" i="17"/>
  <c r="AM386" i="17"/>
  <c r="AL386" i="17"/>
  <c r="AK386" i="17"/>
  <c r="AJ386" i="17"/>
  <c r="AM385" i="17"/>
  <c r="AL385" i="17"/>
  <c r="AK385" i="17"/>
  <c r="AJ385" i="17"/>
  <c r="AM384" i="17"/>
  <c r="AL384" i="17"/>
  <c r="AK384" i="17"/>
  <c r="AJ384" i="17"/>
  <c r="AM383" i="17"/>
  <c r="AL383" i="17"/>
  <c r="AK383" i="17"/>
  <c r="AJ383" i="17"/>
  <c r="AM382" i="17"/>
  <c r="AL382" i="17"/>
  <c r="AK382" i="17"/>
  <c r="AJ382" i="17"/>
  <c r="AM381" i="17"/>
  <c r="AL381" i="17"/>
  <c r="AK381" i="17"/>
  <c r="AJ381" i="17"/>
  <c r="AM380" i="17"/>
  <c r="AL380" i="17"/>
  <c r="AK380" i="17"/>
  <c r="AJ380" i="17"/>
  <c r="AM379" i="17"/>
  <c r="AL379" i="17"/>
  <c r="AK379" i="17"/>
  <c r="AJ379" i="17"/>
  <c r="AM378" i="17"/>
  <c r="AL378" i="17"/>
  <c r="AK378" i="17"/>
  <c r="AJ378" i="17"/>
  <c r="AM377" i="17"/>
  <c r="AL377" i="17"/>
  <c r="AK377" i="17"/>
  <c r="AJ377" i="17"/>
  <c r="AM376" i="17"/>
  <c r="AL376" i="17"/>
  <c r="AK376" i="17"/>
  <c r="AJ376" i="17"/>
  <c r="AM375" i="17"/>
  <c r="AL375" i="17"/>
  <c r="AK375" i="17"/>
  <c r="AJ375" i="17"/>
  <c r="AM374" i="17"/>
  <c r="AL374" i="17"/>
  <c r="AK374" i="17"/>
  <c r="AJ374" i="17"/>
  <c r="AM373" i="17"/>
  <c r="AL373" i="17"/>
  <c r="AK373" i="17"/>
  <c r="AJ373" i="17"/>
  <c r="AM372" i="17"/>
  <c r="AL372" i="17"/>
  <c r="AK372" i="17"/>
  <c r="AJ372" i="17"/>
  <c r="AM371" i="17"/>
  <c r="AL371" i="17"/>
  <c r="AK371" i="17"/>
  <c r="AJ371" i="17"/>
  <c r="AM370" i="17"/>
  <c r="AL370" i="17"/>
  <c r="AK370" i="17"/>
  <c r="AJ370" i="17"/>
  <c r="AM369" i="17"/>
  <c r="AL369" i="17"/>
  <c r="AK369" i="17"/>
  <c r="AJ369" i="17"/>
  <c r="AM368" i="17"/>
  <c r="AL368" i="17"/>
  <c r="AK368" i="17"/>
  <c r="AJ368" i="17"/>
  <c r="AM367" i="17"/>
  <c r="AL367" i="17"/>
  <c r="AK367" i="17"/>
  <c r="AJ367" i="17"/>
  <c r="AM366" i="17"/>
  <c r="AL366" i="17"/>
  <c r="AK366" i="17"/>
  <c r="AJ366" i="17"/>
  <c r="AM365" i="17"/>
  <c r="AL365" i="17"/>
  <c r="AK365" i="17"/>
  <c r="AJ365" i="17"/>
  <c r="AM364" i="17"/>
  <c r="AL364" i="17"/>
  <c r="AK364" i="17"/>
  <c r="AJ364" i="17"/>
  <c r="AM363" i="17"/>
  <c r="AL363" i="17"/>
  <c r="AK363" i="17"/>
  <c r="AJ363" i="17"/>
  <c r="AM362" i="17"/>
  <c r="AL362" i="17"/>
  <c r="AK362" i="17"/>
  <c r="AJ362" i="17"/>
  <c r="AM361" i="17"/>
  <c r="AL361" i="17"/>
  <c r="AK361" i="17"/>
  <c r="AJ361" i="17"/>
  <c r="AM360" i="17"/>
  <c r="AL360" i="17"/>
  <c r="AK360" i="17"/>
  <c r="AJ360" i="17"/>
  <c r="AM359" i="17"/>
  <c r="AL359" i="17"/>
  <c r="AK359" i="17"/>
  <c r="AJ359" i="17"/>
  <c r="AM358" i="17"/>
  <c r="AL358" i="17"/>
  <c r="AK358" i="17"/>
  <c r="AJ358" i="17"/>
  <c r="AM357" i="17"/>
  <c r="AL357" i="17"/>
  <c r="AK357" i="17"/>
  <c r="AJ357" i="17"/>
  <c r="AM356" i="17"/>
  <c r="AL356" i="17"/>
  <c r="AK356" i="17"/>
  <c r="AJ356" i="17"/>
  <c r="AM355" i="17"/>
  <c r="AL355" i="17"/>
  <c r="AK355" i="17"/>
  <c r="AJ355" i="17"/>
  <c r="AM354" i="17"/>
  <c r="AL354" i="17"/>
  <c r="AK354" i="17"/>
  <c r="AJ354" i="17"/>
  <c r="AM353" i="17"/>
  <c r="AL353" i="17"/>
  <c r="AK353" i="17"/>
  <c r="AJ353" i="17"/>
  <c r="AM352" i="17"/>
  <c r="AL352" i="17"/>
  <c r="AK352" i="17"/>
  <c r="AJ352" i="17"/>
  <c r="AM351" i="17"/>
  <c r="AL351" i="17"/>
  <c r="AK351" i="17"/>
  <c r="AJ351" i="17"/>
  <c r="AM350" i="17"/>
  <c r="AL350" i="17"/>
  <c r="AK350" i="17"/>
  <c r="AJ350" i="17"/>
  <c r="AM349" i="17"/>
  <c r="AL349" i="17"/>
  <c r="AK349" i="17"/>
  <c r="AJ349" i="17"/>
  <c r="AM348" i="17"/>
  <c r="AL348" i="17"/>
  <c r="AK348" i="17"/>
  <c r="AJ348" i="17"/>
  <c r="AM347" i="17"/>
  <c r="AL347" i="17"/>
  <c r="AK347" i="17"/>
  <c r="AJ347" i="17"/>
  <c r="AM346" i="17"/>
  <c r="AL346" i="17"/>
  <c r="AK346" i="17"/>
  <c r="AJ346" i="17"/>
  <c r="AM345" i="17"/>
  <c r="AL345" i="17"/>
  <c r="AK345" i="17"/>
  <c r="AJ345" i="17"/>
  <c r="AM344" i="17"/>
  <c r="AL344" i="17"/>
  <c r="AK344" i="17"/>
  <c r="AJ344" i="17"/>
  <c r="AM343" i="17"/>
  <c r="AL343" i="17"/>
  <c r="AK343" i="17"/>
  <c r="AJ343" i="17"/>
  <c r="AM342" i="17"/>
  <c r="AL342" i="17"/>
  <c r="AK342" i="17"/>
  <c r="AJ342" i="17"/>
  <c r="AM341" i="17"/>
  <c r="AL341" i="17"/>
  <c r="AK341" i="17"/>
  <c r="AJ341" i="17"/>
  <c r="AM340" i="17"/>
  <c r="AL340" i="17"/>
  <c r="AK340" i="17"/>
  <c r="AJ340" i="17"/>
  <c r="AM339" i="17"/>
  <c r="AL339" i="17"/>
  <c r="AK339" i="17"/>
  <c r="AJ339" i="17"/>
  <c r="AM338" i="17"/>
  <c r="AL338" i="17"/>
  <c r="AK338" i="17"/>
  <c r="AJ338" i="17"/>
  <c r="AM337" i="17"/>
  <c r="AL337" i="17"/>
  <c r="AK337" i="17"/>
  <c r="AJ337" i="17"/>
  <c r="AM336" i="17"/>
  <c r="AL336" i="17"/>
  <c r="AK336" i="17"/>
  <c r="AJ336" i="17"/>
  <c r="AM335" i="17"/>
  <c r="AL335" i="17"/>
  <c r="AK335" i="17"/>
  <c r="AJ335" i="17"/>
  <c r="AM334" i="17"/>
  <c r="AL334" i="17"/>
  <c r="AK334" i="17"/>
  <c r="AJ334" i="17"/>
  <c r="AM333" i="17"/>
  <c r="AL333" i="17"/>
  <c r="AK333" i="17"/>
  <c r="AJ333" i="17"/>
  <c r="AM332" i="17"/>
  <c r="AL332" i="17"/>
  <c r="AK332" i="17"/>
  <c r="AJ332" i="17"/>
  <c r="AM331" i="17"/>
  <c r="AL331" i="17"/>
  <c r="AK331" i="17"/>
  <c r="AJ331" i="17"/>
  <c r="AM330" i="17"/>
  <c r="AL330" i="17"/>
  <c r="AK330" i="17"/>
  <c r="AJ330" i="17"/>
  <c r="AM329" i="17"/>
  <c r="AL329" i="17"/>
  <c r="AK329" i="17"/>
  <c r="AJ329" i="17"/>
  <c r="AM328" i="17"/>
  <c r="AL328" i="17"/>
  <c r="AK328" i="17"/>
  <c r="AJ328" i="17"/>
  <c r="AM327" i="17"/>
  <c r="AL327" i="17"/>
  <c r="AK327" i="17"/>
  <c r="AJ327" i="17"/>
  <c r="AM326" i="17"/>
  <c r="AL326" i="17"/>
  <c r="AK326" i="17"/>
  <c r="AJ326" i="17"/>
  <c r="AM325" i="17"/>
  <c r="AL325" i="17"/>
  <c r="AK325" i="17"/>
  <c r="AJ325" i="17"/>
  <c r="AM324" i="17"/>
  <c r="AL324" i="17"/>
  <c r="AK324" i="17"/>
  <c r="AJ324" i="17"/>
  <c r="AM323" i="17"/>
  <c r="AL323" i="17"/>
  <c r="AK323" i="17"/>
  <c r="AJ323" i="17"/>
  <c r="AM322" i="17"/>
  <c r="AL322" i="17"/>
  <c r="AK322" i="17"/>
  <c r="AJ322" i="17"/>
  <c r="AM321" i="17"/>
  <c r="AL321" i="17"/>
  <c r="AK321" i="17"/>
  <c r="AJ321" i="17"/>
  <c r="AM320" i="17"/>
  <c r="AL320" i="17"/>
  <c r="AK320" i="17"/>
  <c r="AJ320" i="17"/>
  <c r="AM319" i="17"/>
  <c r="AL319" i="17"/>
  <c r="AK319" i="17"/>
  <c r="AJ319" i="17"/>
  <c r="AM318" i="17"/>
  <c r="AL318" i="17"/>
  <c r="AK318" i="17"/>
  <c r="AJ318" i="17"/>
  <c r="AM317" i="17"/>
  <c r="AL317" i="17"/>
  <c r="AK317" i="17"/>
  <c r="AJ317" i="17"/>
  <c r="AM316" i="17"/>
  <c r="AL316" i="17"/>
  <c r="AK316" i="17"/>
  <c r="AJ316" i="17"/>
  <c r="AM315" i="17"/>
  <c r="AL315" i="17"/>
  <c r="AK315" i="17"/>
  <c r="AJ315" i="17"/>
  <c r="AM314" i="17"/>
  <c r="AL314" i="17"/>
  <c r="AK314" i="17"/>
  <c r="AJ314" i="17"/>
  <c r="AM313" i="17"/>
  <c r="AL313" i="17"/>
  <c r="AK313" i="17"/>
  <c r="AJ313" i="17"/>
  <c r="AM312" i="17"/>
  <c r="AL312" i="17"/>
  <c r="AK312" i="17"/>
  <c r="AJ312" i="17"/>
  <c r="AM311" i="17"/>
  <c r="AL311" i="17"/>
  <c r="AK311" i="17"/>
  <c r="AJ311" i="17"/>
  <c r="AM310" i="17"/>
  <c r="AL310" i="17"/>
  <c r="AK310" i="17"/>
  <c r="AJ310" i="17"/>
  <c r="AM309" i="17"/>
  <c r="AL309" i="17"/>
  <c r="AK309" i="17"/>
  <c r="AJ309" i="17"/>
  <c r="AM308" i="17"/>
  <c r="AL308" i="17"/>
  <c r="AK308" i="17"/>
  <c r="AJ308" i="17"/>
  <c r="AM307" i="17"/>
  <c r="AL307" i="17"/>
  <c r="AK307" i="17"/>
  <c r="AJ307" i="17"/>
  <c r="AM306" i="17"/>
  <c r="AL306" i="17"/>
  <c r="AK306" i="17"/>
  <c r="AJ306" i="17"/>
  <c r="AM305" i="17"/>
  <c r="AL305" i="17"/>
  <c r="AK305" i="17"/>
  <c r="AJ305" i="17"/>
  <c r="AM304" i="17"/>
  <c r="AL304" i="17"/>
  <c r="AK304" i="17"/>
  <c r="AJ304" i="17"/>
  <c r="AM303" i="17"/>
  <c r="AL303" i="17"/>
  <c r="AK303" i="17"/>
  <c r="AJ303" i="17"/>
  <c r="AM302" i="17"/>
  <c r="AL302" i="17"/>
  <c r="AK302" i="17"/>
  <c r="AJ302" i="17"/>
  <c r="AM301" i="17"/>
  <c r="AL301" i="17"/>
  <c r="AK301" i="17"/>
  <c r="AJ301" i="17"/>
  <c r="AM300" i="17"/>
  <c r="AL300" i="17"/>
  <c r="AK300" i="17"/>
  <c r="AJ300" i="17"/>
  <c r="AM299" i="17"/>
  <c r="AL299" i="17"/>
  <c r="AK299" i="17"/>
  <c r="AJ299" i="17"/>
  <c r="AM298" i="17"/>
  <c r="AL298" i="17"/>
  <c r="AK298" i="17"/>
  <c r="AJ298" i="17"/>
  <c r="AM297" i="17"/>
  <c r="AL297" i="17"/>
  <c r="AK297" i="17"/>
  <c r="AJ297" i="17"/>
  <c r="AM296" i="17"/>
  <c r="AL296" i="17"/>
  <c r="AK296" i="17"/>
  <c r="AJ296" i="17"/>
  <c r="AM295" i="17"/>
  <c r="AL295" i="17"/>
  <c r="AK295" i="17"/>
  <c r="AJ295" i="17"/>
  <c r="AM294" i="17"/>
  <c r="AL294" i="17"/>
  <c r="AK294" i="17"/>
  <c r="AJ294" i="17"/>
  <c r="AM293" i="17"/>
  <c r="AL293" i="17"/>
  <c r="AK293" i="17"/>
  <c r="AJ293" i="17"/>
  <c r="AM292" i="17"/>
  <c r="AL292" i="17"/>
  <c r="AK292" i="17"/>
  <c r="AJ292" i="17"/>
  <c r="AM291" i="17"/>
  <c r="AL291" i="17"/>
  <c r="AK291" i="17"/>
  <c r="AJ291" i="17"/>
  <c r="AM290" i="17"/>
  <c r="AL290" i="17"/>
  <c r="AK290" i="17"/>
  <c r="AJ290" i="17"/>
  <c r="AM289" i="17"/>
  <c r="AL289" i="17"/>
  <c r="AK289" i="17"/>
  <c r="AJ289" i="17"/>
  <c r="AM288" i="17"/>
  <c r="AL288" i="17"/>
  <c r="AK288" i="17"/>
  <c r="AJ288" i="17"/>
  <c r="AM287" i="17"/>
  <c r="AL287" i="17"/>
  <c r="AK287" i="17"/>
  <c r="AJ287" i="17"/>
  <c r="AM286" i="17"/>
  <c r="AL286" i="17"/>
  <c r="AK286" i="17"/>
  <c r="AJ286" i="17"/>
  <c r="AM285" i="17"/>
  <c r="AL285" i="17"/>
  <c r="AK285" i="17"/>
  <c r="AJ285" i="17"/>
  <c r="AM284" i="17"/>
  <c r="AL284" i="17"/>
  <c r="AK284" i="17"/>
  <c r="AJ284" i="17"/>
  <c r="AM283" i="17"/>
  <c r="AL283" i="17"/>
  <c r="AK283" i="17"/>
  <c r="AJ283" i="17"/>
  <c r="AM282" i="17"/>
  <c r="AL282" i="17"/>
  <c r="AK282" i="17"/>
  <c r="AJ282" i="17"/>
  <c r="AM281" i="17"/>
  <c r="AL281" i="17"/>
  <c r="AK281" i="17"/>
  <c r="AJ281" i="17"/>
  <c r="AM280" i="17"/>
  <c r="AL280" i="17"/>
  <c r="AK280" i="17"/>
  <c r="AJ280" i="17"/>
  <c r="AM279" i="17"/>
  <c r="AL279" i="17"/>
  <c r="AK279" i="17"/>
  <c r="AJ279" i="17"/>
  <c r="AM278" i="17"/>
  <c r="AL278" i="17"/>
  <c r="AK278" i="17"/>
  <c r="AJ278" i="17"/>
  <c r="AM277" i="17"/>
  <c r="AL277" i="17"/>
  <c r="AK277" i="17"/>
  <c r="AJ277" i="17"/>
  <c r="AM276" i="17"/>
  <c r="AL276" i="17"/>
  <c r="AK276" i="17"/>
  <c r="AJ276" i="17"/>
  <c r="AM275" i="17"/>
  <c r="AL275" i="17"/>
  <c r="AK275" i="17"/>
  <c r="AJ275" i="17"/>
  <c r="AM274" i="17"/>
  <c r="AL274" i="17"/>
  <c r="AK274" i="17"/>
  <c r="AJ274" i="17"/>
  <c r="AM273" i="17"/>
  <c r="AL273" i="17"/>
  <c r="AK273" i="17"/>
  <c r="AJ273" i="17"/>
  <c r="AM272" i="17"/>
  <c r="AL272" i="17"/>
  <c r="AK272" i="17"/>
  <c r="AJ272" i="17"/>
  <c r="AM271" i="17"/>
  <c r="AL271" i="17"/>
  <c r="AK271" i="17"/>
  <c r="AJ271" i="17"/>
  <c r="AM270" i="17"/>
  <c r="AL270" i="17"/>
  <c r="AK270" i="17"/>
  <c r="AJ270" i="17"/>
  <c r="AM269" i="17"/>
  <c r="AL269" i="17"/>
  <c r="AK269" i="17"/>
  <c r="AJ269" i="17"/>
  <c r="AM268" i="17"/>
  <c r="AL268" i="17"/>
  <c r="AK268" i="17"/>
  <c r="AJ268" i="17"/>
  <c r="AM267" i="17"/>
  <c r="AL267" i="17"/>
  <c r="AK267" i="17"/>
  <c r="AJ267" i="17"/>
  <c r="AM266" i="17"/>
  <c r="AL266" i="17"/>
  <c r="AK266" i="17"/>
  <c r="AJ266" i="17"/>
  <c r="AM265" i="17"/>
  <c r="AL265" i="17"/>
  <c r="AK265" i="17"/>
  <c r="AJ265" i="17"/>
  <c r="AM264" i="17"/>
  <c r="AL264" i="17"/>
  <c r="AK264" i="17"/>
  <c r="AJ264" i="17"/>
  <c r="AM263" i="17"/>
  <c r="AL263" i="17"/>
  <c r="AK263" i="17"/>
  <c r="AJ263" i="17"/>
  <c r="AM262" i="17"/>
  <c r="AL262" i="17"/>
  <c r="AK262" i="17"/>
  <c r="AJ262" i="17"/>
  <c r="AM261" i="17"/>
  <c r="AL261" i="17"/>
  <c r="AK261" i="17"/>
  <c r="AJ261" i="17"/>
  <c r="AM260" i="17"/>
  <c r="AL260" i="17"/>
  <c r="AK260" i="17"/>
  <c r="AJ260" i="17"/>
  <c r="AM259" i="17"/>
  <c r="AL259" i="17"/>
  <c r="AK259" i="17"/>
  <c r="AJ259" i="17"/>
  <c r="AM258" i="17"/>
  <c r="AL258" i="17"/>
  <c r="AK258" i="17"/>
  <c r="AJ258" i="17"/>
  <c r="AM257" i="17"/>
  <c r="AL257" i="17"/>
  <c r="AK257" i="17"/>
  <c r="AJ257" i="17"/>
  <c r="AM256" i="17"/>
  <c r="AL256" i="17"/>
  <c r="AK256" i="17"/>
  <c r="AJ256" i="17"/>
  <c r="AM255" i="17"/>
  <c r="AL255" i="17"/>
  <c r="AK255" i="17"/>
  <c r="AJ255" i="17"/>
  <c r="AM254" i="17"/>
  <c r="AL254" i="17"/>
  <c r="AK254" i="17"/>
  <c r="AJ254" i="17"/>
  <c r="AM253" i="17"/>
  <c r="AL253" i="17"/>
  <c r="AK253" i="17"/>
  <c r="AJ253" i="17"/>
  <c r="AM252" i="17"/>
  <c r="AL252" i="17"/>
  <c r="AK252" i="17"/>
  <c r="AJ252" i="17"/>
  <c r="AM251" i="17"/>
  <c r="AL251" i="17"/>
  <c r="AK251" i="17"/>
  <c r="AJ251" i="17"/>
  <c r="AM250" i="17"/>
  <c r="AL250" i="17"/>
  <c r="AK250" i="17"/>
  <c r="AJ250" i="17"/>
  <c r="AM249" i="17"/>
  <c r="AL249" i="17"/>
  <c r="AK249" i="17"/>
  <c r="AJ249" i="17"/>
  <c r="AM248" i="17"/>
  <c r="AL248" i="17"/>
  <c r="AK248" i="17"/>
  <c r="AJ248" i="17"/>
  <c r="AM247" i="17"/>
  <c r="AL247" i="17"/>
  <c r="AK247" i="17"/>
  <c r="AJ247" i="17"/>
  <c r="AM246" i="17"/>
  <c r="AL246" i="17"/>
  <c r="AK246" i="17"/>
  <c r="AJ246" i="17"/>
  <c r="AM245" i="17"/>
  <c r="AL245" i="17"/>
  <c r="AK245" i="17"/>
  <c r="AJ245" i="17"/>
  <c r="AM244" i="17"/>
  <c r="AL244" i="17"/>
  <c r="AK244" i="17"/>
  <c r="AJ244" i="17"/>
  <c r="AM243" i="17"/>
  <c r="AL243" i="17"/>
  <c r="AK243" i="17"/>
  <c r="AJ243" i="17"/>
  <c r="AM242" i="17"/>
  <c r="AL242" i="17"/>
  <c r="AK242" i="17"/>
  <c r="AJ242" i="17"/>
  <c r="AM241" i="17"/>
  <c r="AL241" i="17"/>
  <c r="AK241" i="17"/>
  <c r="AJ241" i="17"/>
  <c r="AM240" i="17"/>
  <c r="AL240" i="17"/>
  <c r="AK240" i="17"/>
  <c r="AJ240" i="17"/>
  <c r="AM239" i="17"/>
  <c r="AL239" i="17"/>
  <c r="AK239" i="17"/>
  <c r="AJ239" i="17"/>
  <c r="AM238" i="17"/>
  <c r="AL238" i="17"/>
  <c r="AK238" i="17"/>
  <c r="AJ238" i="17"/>
  <c r="AM237" i="17"/>
  <c r="AL237" i="17"/>
  <c r="AK237" i="17"/>
  <c r="AJ237" i="17"/>
  <c r="AM236" i="17"/>
  <c r="AL236" i="17"/>
  <c r="AK236" i="17"/>
  <c r="AJ236" i="17"/>
  <c r="AM235" i="17"/>
  <c r="AL235" i="17"/>
  <c r="AK235" i="17"/>
  <c r="AJ235" i="17"/>
  <c r="AM234" i="17"/>
  <c r="AL234" i="17"/>
  <c r="AK234" i="17"/>
  <c r="AJ234" i="17"/>
  <c r="AM233" i="17"/>
  <c r="AL233" i="17"/>
  <c r="AK233" i="17"/>
  <c r="AJ233" i="17"/>
  <c r="AM232" i="17"/>
  <c r="AL232" i="17"/>
  <c r="AK232" i="17"/>
  <c r="AJ232" i="17"/>
  <c r="AM231" i="17"/>
  <c r="AL231" i="17"/>
  <c r="AK231" i="17"/>
  <c r="AJ231" i="17"/>
  <c r="AM230" i="17"/>
  <c r="AL230" i="17"/>
  <c r="AK230" i="17"/>
  <c r="AJ230" i="17"/>
  <c r="AM229" i="17"/>
  <c r="AL229" i="17"/>
  <c r="AK229" i="17"/>
  <c r="AJ229" i="17"/>
  <c r="AM228" i="17"/>
  <c r="AL228" i="17"/>
  <c r="AK228" i="17"/>
  <c r="AJ228" i="17"/>
  <c r="AM227" i="17"/>
  <c r="AL227" i="17"/>
  <c r="AK227" i="17"/>
  <c r="AJ227" i="17"/>
  <c r="AM226" i="17"/>
  <c r="AL226" i="17"/>
  <c r="AK226" i="17"/>
  <c r="AJ226" i="17"/>
  <c r="AM225" i="17"/>
  <c r="AL225" i="17"/>
  <c r="AK225" i="17"/>
  <c r="AJ225" i="17"/>
  <c r="AM224" i="17"/>
  <c r="AL224" i="17"/>
  <c r="AK224" i="17"/>
  <c r="AJ224" i="17"/>
  <c r="AM223" i="17"/>
  <c r="AL223" i="17"/>
  <c r="AK223" i="17"/>
  <c r="AJ223" i="17"/>
  <c r="AM222" i="17"/>
  <c r="AL222" i="17"/>
  <c r="AK222" i="17"/>
  <c r="AJ222" i="17"/>
  <c r="AM221" i="17"/>
  <c r="AL221" i="17"/>
  <c r="AK221" i="17"/>
  <c r="AJ221" i="17"/>
  <c r="AM220" i="17"/>
  <c r="AL220" i="17"/>
  <c r="AK220" i="17"/>
  <c r="AJ220" i="17"/>
  <c r="AM219" i="17"/>
  <c r="AL219" i="17"/>
  <c r="AK219" i="17"/>
  <c r="AJ219" i="17"/>
  <c r="AM218" i="17"/>
  <c r="AL218" i="17"/>
  <c r="AK218" i="17"/>
  <c r="AJ218" i="17"/>
  <c r="AM217" i="17"/>
  <c r="AL217" i="17"/>
  <c r="AK217" i="17"/>
  <c r="AJ217" i="17"/>
  <c r="AM216" i="17"/>
  <c r="AL216" i="17"/>
  <c r="AK216" i="17"/>
  <c r="AJ216" i="17"/>
  <c r="AM215" i="17"/>
  <c r="AL215" i="17"/>
  <c r="AK215" i="17"/>
  <c r="AJ215" i="17"/>
  <c r="AM214" i="17"/>
  <c r="AL214" i="17"/>
  <c r="AK214" i="17"/>
  <c r="AJ214" i="17"/>
  <c r="AM213" i="17"/>
  <c r="AL213" i="17"/>
  <c r="AK213" i="17"/>
  <c r="AJ213" i="17"/>
  <c r="AM212" i="17"/>
  <c r="AL212" i="17"/>
  <c r="AK212" i="17"/>
  <c r="AJ212" i="17"/>
  <c r="AM211" i="17"/>
  <c r="AL211" i="17"/>
  <c r="AK211" i="17"/>
  <c r="AJ211" i="17"/>
  <c r="AM210" i="17"/>
  <c r="AL210" i="17"/>
  <c r="AK210" i="17"/>
  <c r="AJ210" i="17"/>
  <c r="AM209" i="17"/>
  <c r="AL209" i="17"/>
  <c r="AK209" i="17"/>
  <c r="AJ209" i="17"/>
  <c r="AM208" i="17"/>
  <c r="AL208" i="17"/>
  <c r="AK208" i="17"/>
  <c r="AJ208" i="17"/>
  <c r="AM207" i="17"/>
  <c r="AL207" i="17"/>
  <c r="AK207" i="17"/>
  <c r="AJ207" i="17"/>
  <c r="AM206" i="17"/>
  <c r="AL206" i="17"/>
  <c r="AK206" i="17"/>
  <c r="AJ206" i="17"/>
  <c r="AM205" i="17"/>
  <c r="AL205" i="17"/>
  <c r="AK205" i="17"/>
  <c r="AJ205" i="17"/>
  <c r="AM204" i="17"/>
  <c r="AL204" i="17"/>
  <c r="AK204" i="17"/>
  <c r="AJ204" i="17"/>
  <c r="AM203" i="17"/>
  <c r="AL203" i="17"/>
  <c r="AK203" i="17"/>
  <c r="AJ203" i="17"/>
  <c r="AM202" i="17"/>
  <c r="AL202" i="17"/>
  <c r="AK202" i="17"/>
  <c r="AJ202" i="17"/>
  <c r="AM201" i="17"/>
  <c r="AL201" i="17"/>
  <c r="AK201" i="17"/>
  <c r="AJ201" i="17"/>
  <c r="AM200" i="17"/>
  <c r="AL200" i="17"/>
  <c r="AK200" i="17"/>
  <c r="AJ200" i="17"/>
  <c r="AM199" i="17"/>
  <c r="AL199" i="17"/>
  <c r="AK199" i="17"/>
  <c r="AJ199" i="17"/>
  <c r="AM198" i="17"/>
  <c r="AL198" i="17"/>
  <c r="AK198" i="17"/>
  <c r="AJ198" i="17"/>
  <c r="AM197" i="17"/>
  <c r="AL197" i="17"/>
  <c r="AK197" i="17"/>
  <c r="AJ197" i="17"/>
  <c r="AM196" i="17"/>
  <c r="AL196" i="17"/>
  <c r="AK196" i="17"/>
  <c r="AJ196" i="17"/>
  <c r="AM195" i="17"/>
  <c r="AL195" i="17"/>
  <c r="AK195" i="17"/>
  <c r="AJ195" i="17"/>
  <c r="AM194" i="17"/>
  <c r="AL194" i="17"/>
  <c r="AK194" i="17"/>
  <c r="AJ194" i="17"/>
  <c r="AM193" i="17"/>
  <c r="AL193" i="17"/>
  <c r="AK193" i="17"/>
  <c r="AJ193" i="17"/>
  <c r="AM192" i="17"/>
  <c r="AL192" i="17"/>
  <c r="AK192" i="17"/>
  <c r="AJ192" i="17"/>
  <c r="AM191" i="17"/>
  <c r="AL191" i="17"/>
  <c r="AK191" i="17"/>
  <c r="AJ191" i="17"/>
  <c r="AM190" i="17"/>
  <c r="AL190" i="17"/>
  <c r="AK190" i="17"/>
  <c r="AJ190" i="17"/>
  <c r="AM189" i="17"/>
  <c r="AL189" i="17"/>
  <c r="AK189" i="17"/>
  <c r="AJ189" i="17"/>
  <c r="AM188" i="17"/>
  <c r="AL188" i="17"/>
  <c r="AK188" i="17"/>
  <c r="AJ188" i="17"/>
  <c r="AM187" i="17"/>
  <c r="AL187" i="17"/>
  <c r="AK187" i="17"/>
  <c r="AJ187" i="17"/>
  <c r="AM186" i="17"/>
  <c r="AL186" i="17"/>
  <c r="AK186" i="17"/>
  <c r="AJ186" i="17"/>
  <c r="AM185" i="17"/>
  <c r="AL185" i="17"/>
  <c r="AK185" i="17"/>
  <c r="AJ185" i="17"/>
  <c r="AM184" i="17"/>
  <c r="AL184" i="17"/>
  <c r="AK184" i="17"/>
  <c r="AJ184" i="17"/>
  <c r="AM183" i="17"/>
  <c r="AL183" i="17"/>
  <c r="AK183" i="17"/>
  <c r="AJ183" i="17"/>
  <c r="AM182" i="17"/>
  <c r="AL182" i="17"/>
  <c r="AK182" i="17"/>
  <c r="AJ182" i="17"/>
  <c r="AM181" i="17"/>
  <c r="AL181" i="17"/>
  <c r="AK181" i="17"/>
  <c r="AJ181" i="17"/>
  <c r="AM180" i="17"/>
  <c r="AL180" i="17"/>
  <c r="AK180" i="17"/>
  <c r="AJ180" i="17"/>
  <c r="AM179" i="17"/>
  <c r="AL179" i="17"/>
  <c r="AK179" i="17"/>
  <c r="AJ179" i="17"/>
  <c r="AM178" i="17"/>
  <c r="AL178" i="17"/>
  <c r="AK178" i="17"/>
  <c r="AJ178" i="17"/>
  <c r="AM177" i="17"/>
  <c r="AL177" i="17"/>
  <c r="AK177" i="17"/>
  <c r="AJ177" i="17"/>
  <c r="AM176" i="17"/>
  <c r="AL176" i="17"/>
  <c r="AK176" i="17"/>
  <c r="AJ176" i="17"/>
  <c r="AM175" i="17"/>
  <c r="AL175" i="17"/>
  <c r="AK175" i="17"/>
  <c r="AJ175" i="17"/>
  <c r="AM174" i="17"/>
  <c r="AL174" i="17"/>
  <c r="AK174" i="17"/>
  <c r="AJ174" i="17"/>
  <c r="AM173" i="17"/>
  <c r="AL173" i="17"/>
  <c r="AK173" i="17"/>
  <c r="AJ173" i="17"/>
  <c r="AM172" i="17"/>
  <c r="AL172" i="17"/>
  <c r="AK172" i="17"/>
  <c r="AJ172" i="17"/>
  <c r="AM171" i="17"/>
  <c r="AL171" i="17"/>
  <c r="AK171" i="17"/>
  <c r="AJ171" i="17"/>
  <c r="AM170" i="17"/>
  <c r="AL170" i="17"/>
  <c r="AK170" i="17"/>
  <c r="AJ170" i="17"/>
  <c r="AM169" i="17"/>
  <c r="AL169" i="17"/>
  <c r="AK169" i="17"/>
  <c r="AJ169" i="17"/>
  <c r="AM168" i="17"/>
  <c r="AL168" i="17"/>
  <c r="AK168" i="17"/>
  <c r="AJ168" i="17"/>
  <c r="AM167" i="17"/>
  <c r="AL167" i="17"/>
  <c r="AK167" i="17"/>
  <c r="AJ167" i="17"/>
  <c r="AM166" i="17"/>
  <c r="AL166" i="17"/>
  <c r="AK166" i="17"/>
  <c r="AJ166" i="17"/>
  <c r="AM165" i="17"/>
  <c r="AL165" i="17"/>
  <c r="AK165" i="17"/>
  <c r="AJ165" i="17"/>
  <c r="AM164" i="17"/>
  <c r="AL164" i="17"/>
  <c r="AK164" i="17"/>
  <c r="AJ164" i="17"/>
  <c r="AM163" i="17"/>
  <c r="AL163" i="17"/>
  <c r="AK163" i="17"/>
  <c r="AJ163" i="17"/>
  <c r="AM162" i="17"/>
  <c r="AL162" i="17"/>
  <c r="AK162" i="17"/>
  <c r="AJ162" i="17"/>
  <c r="AM161" i="17"/>
  <c r="AL161" i="17"/>
  <c r="AK161" i="17"/>
  <c r="AJ161" i="17"/>
  <c r="AM160" i="17"/>
  <c r="AL160" i="17"/>
  <c r="AK160" i="17"/>
  <c r="AJ160" i="17"/>
  <c r="AM159" i="17"/>
  <c r="AL159" i="17"/>
  <c r="AK159" i="17"/>
  <c r="AJ159" i="17"/>
  <c r="AM158" i="17"/>
  <c r="AL158" i="17"/>
  <c r="AK158" i="17"/>
  <c r="AJ158" i="17"/>
  <c r="AM157" i="17"/>
  <c r="AL157" i="17"/>
  <c r="AK157" i="17"/>
  <c r="AJ157" i="17"/>
  <c r="AM156" i="17"/>
  <c r="AL156" i="17"/>
  <c r="AK156" i="17"/>
  <c r="AJ156" i="17"/>
  <c r="AM155" i="17"/>
  <c r="AL155" i="17"/>
  <c r="AK155" i="17"/>
  <c r="AJ155" i="17"/>
  <c r="AM154" i="17"/>
  <c r="AL154" i="17"/>
  <c r="AK154" i="17"/>
  <c r="AJ154" i="17"/>
  <c r="AM153" i="17"/>
  <c r="AL153" i="17"/>
  <c r="AK153" i="17"/>
  <c r="AJ153" i="17"/>
  <c r="AM152" i="17"/>
  <c r="AL152" i="17"/>
  <c r="AK152" i="17"/>
  <c r="AJ152" i="17"/>
  <c r="AM151" i="17"/>
  <c r="AL151" i="17"/>
  <c r="AK151" i="17"/>
  <c r="AJ151" i="17"/>
  <c r="AM150" i="17"/>
  <c r="AL150" i="17"/>
  <c r="AK150" i="17"/>
  <c r="AJ150" i="17"/>
  <c r="AM149" i="17"/>
  <c r="AL149" i="17"/>
  <c r="AK149" i="17"/>
  <c r="AJ149" i="17"/>
  <c r="AM148" i="17"/>
  <c r="AL148" i="17"/>
  <c r="AK148" i="17"/>
  <c r="AJ148" i="17"/>
  <c r="AM147" i="17"/>
  <c r="AL147" i="17"/>
  <c r="AK147" i="17"/>
  <c r="AJ147" i="17"/>
  <c r="AM146" i="17"/>
  <c r="AL146" i="17"/>
  <c r="AK146" i="17"/>
  <c r="AJ146" i="17"/>
  <c r="AM145" i="17"/>
  <c r="AL145" i="17"/>
  <c r="AK145" i="17"/>
  <c r="AJ145" i="17"/>
  <c r="AM144" i="17"/>
  <c r="AL144" i="17"/>
  <c r="AK144" i="17"/>
  <c r="AJ144" i="17"/>
  <c r="AM143" i="17"/>
  <c r="AL143" i="17"/>
  <c r="AK143" i="17"/>
  <c r="AJ143" i="17"/>
  <c r="AM142" i="17"/>
  <c r="AL142" i="17"/>
  <c r="AK142" i="17"/>
  <c r="AJ142" i="17"/>
  <c r="AM141" i="17"/>
  <c r="AL141" i="17"/>
  <c r="AK141" i="17"/>
  <c r="AJ141" i="17"/>
  <c r="AM140" i="17"/>
  <c r="AL140" i="17"/>
  <c r="AK140" i="17"/>
  <c r="AJ140" i="17"/>
  <c r="AM139" i="17"/>
  <c r="AL139" i="17"/>
  <c r="AK139" i="17"/>
  <c r="AJ139" i="17"/>
  <c r="AM138" i="17"/>
  <c r="AL138" i="17"/>
  <c r="AK138" i="17"/>
  <c r="AJ138" i="17"/>
  <c r="AM137" i="17"/>
  <c r="AL137" i="17"/>
  <c r="AK137" i="17"/>
  <c r="AJ137" i="17"/>
  <c r="AM136" i="17"/>
  <c r="AL136" i="17"/>
  <c r="AK136" i="17"/>
  <c r="AJ136" i="17"/>
  <c r="AM135" i="17"/>
  <c r="AL135" i="17"/>
  <c r="AK135" i="17"/>
  <c r="AJ135" i="17"/>
  <c r="AM134" i="17"/>
  <c r="AL134" i="17"/>
  <c r="AK134" i="17"/>
  <c r="AJ134" i="17"/>
  <c r="AM133" i="17"/>
  <c r="AL133" i="17"/>
  <c r="AK133" i="17"/>
  <c r="AJ133" i="17"/>
  <c r="AM132" i="17"/>
  <c r="AL132" i="17"/>
  <c r="AK132" i="17"/>
  <c r="AJ132" i="17"/>
  <c r="AM131" i="17"/>
  <c r="AL131" i="17"/>
  <c r="AK131" i="17"/>
  <c r="AJ131" i="17"/>
  <c r="AM130" i="17"/>
  <c r="AL130" i="17"/>
  <c r="AK130" i="17"/>
  <c r="AJ130" i="17"/>
  <c r="AM129" i="17"/>
  <c r="AL129" i="17"/>
  <c r="AK129" i="17"/>
  <c r="AJ129" i="17"/>
  <c r="AM128" i="17"/>
  <c r="AL128" i="17"/>
  <c r="AK128" i="17"/>
  <c r="AJ128" i="17"/>
  <c r="AM127" i="17"/>
  <c r="AL127" i="17"/>
  <c r="AK127" i="17"/>
  <c r="AJ127" i="17"/>
  <c r="AM126" i="17"/>
  <c r="AL126" i="17"/>
  <c r="AK126" i="17"/>
  <c r="AJ126" i="17"/>
  <c r="AM125" i="17"/>
  <c r="AL125" i="17"/>
  <c r="AK125" i="17"/>
  <c r="AJ125" i="17"/>
  <c r="AM124" i="17"/>
  <c r="AL124" i="17"/>
  <c r="AK124" i="17"/>
  <c r="AJ124" i="17"/>
  <c r="AM123" i="17"/>
  <c r="AL123" i="17"/>
  <c r="AK123" i="17"/>
  <c r="AJ123" i="17"/>
  <c r="AM122" i="17"/>
  <c r="AL122" i="17"/>
  <c r="AK122" i="17"/>
  <c r="AJ122" i="17"/>
  <c r="AM121" i="17"/>
  <c r="AL121" i="17"/>
  <c r="AK121" i="17"/>
  <c r="AJ121" i="17"/>
  <c r="AM120" i="17"/>
  <c r="AL120" i="17"/>
  <c r="AK120" i="17"/>
  <c r="AJ120" i="17"/>
  <c r="AM119" i="17"/>
  <c r="AL119" i="17"/>
  <c r="AK119" i="17"/>
  <c r="AJ119" i="17"/>
  <c r="AM118" i="17"/>
  <c r="AL118" i="17"/>
  <c r="AK118" i="17"/>
  <c r="AJ118" i="17"/>
  <c r="AM117" i="17"/>
  <c r="AL117" i="17"/>
  <c r="AK117" i="17"/>
  <c r="AJ117" i="17"/>
  <c r="AM116" i="17"/>
  <c r="AL116" i="17"/>
  <c r="AK116" i="17"/>
  <c r="AJ116" i="17"/>
  <c r="AM115" i="17"/>
  <c r="AL115" i="17"/>
  <c r="AK115" i="17"/>
  <c r="AJ115" i="17"/>
  <c r="AM114" i="17"/>
  <c r="AL114" i="17"/>
  <c r="AK114" i="17"/>
  <c r="AJ114" i="17"/>
  <c r="AM113" i="17"/>
  <c r="AL113" i="17"/>
  <c r="AK113" i="17"/>
  <c r="AJ113" i="17"/>
  <c r="AM112" i="17"/>
  <c r="AL112" i="17"/>
  <c r="AK112" i="17"/>
  <c r="AJ112" i="17"/>
  <c r="AM111" i="17"/>
  <c r="AL111" i="17"/>
  <c r="AK111" i="17"/>
  <c r="AJ111" i="17"/>
  <c r="AM110" i="17"/>
  <c r="AL110" i="17"/>
  <c r="AK110" i="17"/>
  <c r="AJ110" i="17"/>
  <c r="AM109" i="17"/>
  <c r="AL109" i="17"/>
  <c r="AK109" i="17"/>
  <c r="AJ109" i="17"/>
  <c r="AM108" i="17"/>
  <c r="AL108" i="17"/>
  <c r="AK108" i="17"/>
  <c r="AJ108" i="17"/>
  <c r="AM107" i="17"/>
  <c r="AL107" i="17"/>
  <c r="AK107" i="17"/>
  <c r="AJ107" i="17"/>
  <c r="AM106" i="17"/>
  <c r="AL106" i="17"/>
  <c r="AK106" i="17"/>
  <c r="AJ106" i="17"/>
  <c r="AM105" i="17"/>
  <c r="AL105" i="17"/>
  <c r="AK105" i="17"/>
  <c r="AJ105" i="17"/>
  <c r="AM104" i="17"/>
  <c r="AL104" i="17"/>
  <c r="AK104" i="17"/>
  <c r="AJ104" i="17"/>
  <c r="AM103" i="17"/>
  <c r="AL103" i="17"/>
  <c r="AK103" i="17"/>
  <c r="AJ103" i="17"/>
  <c r="AM102" i="17"/>
  <c r="AL102" i="17"/>
  <c r="AK102" i="17"/>
  <c r="AJ102" i="17"/>
  <c r="AM101" i="17"/>
  <c r="AL101" i="17"/>
  <c r="AK101" i="17"/>
  <c r="AJ101" i="17"/>
  <c r="AM100" i="17"/>
  <c r="AL100" i="17"/>
  <c r="AK100" i="17"/>
  <c r="AJ100" i="17"/>
  <c r="AM99" i="17"/>
  <c r="AL99" i="17"/>
  <c r="AK99" i="17"/>
  <c r="AJ99" i="17"/>
  <c r="AM98" i="17"/>
  <c r="AL98" i="17"/>
  <c r="AK98" i="17"/>
  <c r="AJ98" i="17"/>
  <c r="AM97" i="17"/>
  <c r="AL97" i="17"/>
  <c r="AK97" i="17"/>
  <c r="AJ97" i="17"/>
  <c r="AM96" i="17"/>
  <c r="AL96" i="17"/>
  <c r="AK96" i="17"/>
  <c r="AJ96" i="17"/>
  <c r="AM95" i="17"/>
  <c r="AL95" i="17"/>
  <c r="AK95" i="17"/>
  <c r="AJ95" i="17"/>
  <c r="AM94" i="17"/>
  <c r="AL94" i="17"/>
  <c r="AK94" i="17"/>
  <c r="AJ94" i="17"/>
  <c r="AM93" i="17"/>
  <c r="AL93" i="17"/>
  <c r="AK93" i="17"/>
  <c r="AJ93" i="17"/>
  <c r="AM92" i="17"/>
  <c r="AL92" i="17"/>
  <c r="AK92" i="17"/>
  <c r="AJ92" i="17"/>
  <c r="AM91" i="17"/>
  <c r="AL91" i="17"/>
  <c r="AK91" i="17"/>
  <c r="AJ91" i="17"/>
  <c r="AM90" i="17"/>
  <c r="AL90" i="17"/>
  <c r="AK90" i="17"/>
  <c r="AJ90" i="17"/>
  <c r="AM89" i="17"/>
  <c r="AL89" i="17"/>
  <c r="AK89" i="17"/>
  <c r="AJ89" i="17"/>
  <c r="AM88" i="17"/>
  <c r="AL88" i="17"/>
  <c r="AK88" i="17"/>
  <c r="AJ88" i="17"/>
  <c r="AM87" i="17"/>
  <c r="AL87" i="17"/>
  <c r="AK87" i="17"/>
  <c r="AJ87" i="17"/>
  <c r="AM86" i="17"/>
  <c r="AL86" i="17"/>
  <c r="AK86" i="17"/>
  <c r="AJ86" i="17"/>
  <c r="AM85" i="17"/>
  <c r="AL85" i="17"/>
  <c r="AK85" i="17"/>
  <c r="AJ85" i="17"/>
  <c r="AM84" i="17"/>
  <c r="AL84" i="17"/>
  <c r="AK84" i="17"/>
  <c r="AJ84" i="17"/>
  <c r="AM83" i="17"/>
  <c r="AL83" i="17"/>
  <c r="AK83" i="17"/>
  <c r="AJ83" i="17"/>
  <c r="AM82" i="17"/>
  <c r="AL82" i="17"/>
  <c r="AK82" i="17"/>
  <c r="AJ82" i="17"/>
  <c r="AM81" i="17"/>
  <c r="AL81" i="17"/>
  <c r="AK81" i="17"/>
  <c r="AJ81" i="17"/>
  <c r="AM80" i="17"/>
  <c r="AL80" i="17"/>
  <c r="AK80" i="17"/>
  <c r="AJ80" i="17"/>
  <c r="AM79" i="17"/>
  <c r="AL79" i="17"/>
  <c r="AK79" i="17"/>
  <c r="AJ79" i="17"/>
  <c r="AM78" i="17"/>
  <c r="AL78" i="17"/>
  <c r="AK78" i="17"/>
  <c r="AJ78" i="17"/>
  <c r="AM77" i="17"/>
  <c r="AL77" i="17"/>
  <c r="AK77" i="17"/>
  <c r="AJ77" i="17"/>
  <c r="AM76" i="17"/>
  <c r="AL76" i="17"/>
  <c r="AK76" i="17"/>
  <c r="AJ76" i="17"/>
  <c r="AM75" i="17"/>
  <c r="AL75" i="17"/>
  <c r="AK75" i="17"/>
  <c r="AJ75" i="17"/>
  <c r="AM74" i="17"/>
  <c r="AL74" i="17"/>
  <c r="AK74" i="17"/>
  <c r="AJ74" i="17"/>
  <c r="AM73" i="17"/>
  <c r="AL73" i="17"/>
  <c r="AK73" i="17"/>
  <c r="AJ73" i="17"/>
  <c r="AM72" i="17"/>
  <c r="AL72" i="17"/>
  <c r="AK72" i="17"/>
  <c r="AJ72" i="17"/>
  <c r="AM71" i="17"/>
  <c r="AL71" i="17"/>
  <c r="AK71" i="17"/>
  <c r="AJ71" i="17"/>
  <c r="AM70" i="17"/>
  <c r="AL70" i="17"/>
  <c r="AK70" i="17"/>
  <c r="AJ70" i="17"/>
  <c r="AM69" i="17"/>
  <c r="AL69" i="17"/>
  <c r="AK69" i="17"/>
  <c r="AJ69" i="17"/>
  <c r="AM68" i="17"/>
  <c r="AL68" i="17"/>
  <c r="AK68" i="17"/>
  <c r="AJ68" i="17"/>
  <c r="AM67" i="17"/>
  <c r="AL67" i="17"/>
  <c r="AK67" i="17"/>
  <c r="AJ67" i="17"/>
  <c r="AM66" i="17"/>
  <c r="AL66" i="17"/>
  <c r="AK66" i="17"/>
  <c r="AJ66" i="17"/>
  <c r="AM65" i="17"/>
  <c r="AL65" i="17"/>
  <c r="AK65" i="17"/>
  <c r="AJ65" i="17"/>
  <c r="AM64" i="17"/>
  <c r="AL64" i="17"/>
  <c r="AK64" i="17"/>
  <c r="AJ64" i="17"/>
  <c r="AM63" i="17"/>
  <c r="AL63" i="17"/>
  <c r="AK63" i="17"/>
  <c r="AJ63" i="17"/>
  <c r="AM62" i="17"/>
  <c r="AL62" i="17"/>
  <c r="AK62" i="17"/>
  <c r="AJ62" i="17"/>
  <c r="AM61" i="17"/>
  <c r="AL61" i="17"/>
  <c r="AK61" i="17"/>
  <c r="AJ61" i="17"/>
  <c r="AM60" i="17"/>
  <c r="AL60" i="17"/>
  <c r="AK60" i="17"/>
  <c r="AJ60" i="17"/>
  <c r="AM59" i="17"/>
  <c r="AL59" i="17"/>
  <c r="AK59" i="17"/>
  <c r="AJ59" i="17"/>
  <c r="AM58" i="17"/>
  <c r="AL58" i="17"/>
  <c r="AK58" i="17"/>
  <c r="AJ58" i="17"/>
  <c r="AM57" i="17"/>
  <c r="AL57" i="17"/>
  <c r="AK57" i="17"/>
  <c r="AJ57" i="17"/>
  <c r="AM56" i="17"/>
  <c r="AL56" i="17"/>
  <c r="AK56" i="17"/>
  <c r="AJ56" i="17"/>
  <c r="AM55" i="17"/>
  <c r="AL55" i="17"/>
  <c r="AK55" i="17"/>
  <c r="AJ55" i="17"/>
  <c r="AM54" i="17"/>
  <c r="AL54" i="17"/>
  <c r="AK54" i="17"/>
  <c r="AJ54" i="17"/>
  <c r="AM53" i="17"/>
  <c r="AL53" i="17"/>
  <c r="AK53" i="17"/>
  <c r="AJ53" i="17"/>
  <c r="AM52" i="17"/>
  <c r="AL52" i="17"/>
  <c r="AK52" i="17"/>
  <c r="AJ52" i="17"/>
  <c r="AM51" i="17"/>
  <c r="AL51" i="17"/>
  <c r="AK51" i="17"/>
  <c r="AJ51" i="17"/>
  <c r="AM50" i="17"/>
  <c r="AL50" i="17"/>
  <c r="AK50" i="17"/>
  <c r="AJ50" i="17"/>
  <c r="AM49" i="17"/>
  <c r="AL49" i="17"/>
  <c r="AK49" i="17"/>
  <c r="AJ49" i="17"/>
  <c r="AM48" i="17"/>
  <c r="AL48" i="17"/>
  <c r="AK48" i="17"/>
  <c r="AJ48" i="17"/>
  <c r="AM47" i="17"/>
  <c r="AL47" i="17"/>
  <c r="AK47" i="17"/>
  <c r="AJ47" i="17"/>
  <c r="AM46" i="17"/>
  <c r="AL46" i="17"/>
  <c r="AK46" i="17"/>
  <c r="AJ46" i="17"/>
  <c r="AM45" i="17"/>
  <c r="AL45" i="17"/>
  <c r="AK45" i="17"/>
  <c r="AJ45" i="17"/>
  <c r="AM44" i="17"/>
  <c r="AL44" i="17"/>
  <c r="AK44" i="17"/>
  <c r="AJ44" i="17"/>
  <c r="AM43" i="17"/>
  <c r="AL43" i="17"/>
  <c r="AK43" i="17"/>
  <c r="AJ43" i="17"/>
  <c r="AM42" i="17"/>
  <c r="AL42" i="17"/>
  <c r="AK42" i="17"/>
  <c r="AJ42" i="17"/>
  <c r="AM41" i="17"/>
  <c r="AL41" i="17"/>
  <c r="AK41" i="17"/>
  <c r="AJ41" i="17"/>
  <c r="AM40" i="17"/>
  <c r="AL40" i="17"/>
  <c r="AK40" i="17"/>
  <c r="AJ40" i="17"/>
  <c r="AM39" i="17"/>
  <c r="AL39" i="17"/>
  <c r="AK39" i="17"/>
  <c r="AJ39" i="17"/>
  <c r="AM38" i="17"/>
  <c r="AL38" i="17"/>
  <c r="AK38" i="17"/>
  <c r="AJ38" i="17"/>
  <c r="AM37" i="17"/>
  <c r="AL37" i="17"/>
  <c r="AK37" i="17"/>
  <c r="AJ37" i="17"/>
  <c r="AM36" i="17"/>
  <c r="AL36" i="17"/>
  <c r="AK36" i="17"/>
  <c r="AJ36" i="17"/>
  <c r="AM35" i="17"/>
  <c r="AL35" i="17"/>
  <c r="AK35" i="17"/>
  <c r="AJ35" i="17"/>
  <c r="AM34" i="17"/>
  <c r="AL34" i="17"/>
  <c r="AK34" i="17"/>
  <c r="AJ34" i="17"/>
  <c r="AM33" i="17"/>
  <c r="AL33" i="17"/>
  <c r="AK33" i="17"/>
  <c r="AJ33" i="17"/>
  <c r="AM32" i="17"/>
  <c r="AL32" i="17"/>
  <c r="AK32" i="17"/>
  <c r="AJ32" i="17"/>
  <c r="AM31" i="17"/>
  <c r="AL31" i="17"/>
  <c r="AK31" i="17"/>
  <c r="AJ31" i="17"/>
  <c r="AM30" i="17"/>
  <c r="AL30" i="17"/>
  <c r="AK30" i="17"/>
  <c r="AJ30" i="17"/>
  <c r="AM29" i="17"/>
  <c r="AL29" i="17"/>
  <c r="AK29" i="17"/>
  <c r="AJ29" i="17"/>
  <c r="AM28" i="17"/>
  <c r="AL28" i="17"/>
  <c r="AK28" i="17"/>
  <c r="AJ28" i="17"/>
  <c r="AM27" i="17"/>
  <c r="AL27" i="17"/>
  <c r="AK27" i="17"/>
  <c r="AJ27" i="17"/>
  <c r="AM26" i="17"/>
  <c r="AL26" i="17"/>
  <c r="AK26" i="17"/>
  <c r="AJ26" i="17"/>
  <c r="AM25" i="17"/>
  <c r="AL25" i="17"/>
  <c r="AK25" i="17"/>
  <c r="AJ25" i="17"/>
  <c r="AM24" i="17"/>
  <c r="AL24" i="17"/>
  <c r="AK24" i="17"/>
  <c r="AJ24" i="17"/>
  <c r="AM23" i="17"/>
  <c r="AL23" i="17"/>
  <c r="AK23" i="17"/>
  <c r="AJ23" i="17"/>
  <c r="AM22" i="17"/>
  <c r="AL22" i="17"/>
  <c r="AK22" i="17"/>
  <c r="AJ22" i="17"/>
  <c r="AM21" i="17"/>
  <c r="AL21" i="17"/>
  <c r="AK21" i="17"/>
  <c r="AJ21" i="17"/>
  <c r="AM20" i="17"/>
  <c r="AL20" i="17"/>
  <c r="AK20" i="17"/>
  <c r="AJ20" i="17"/>
  <c r="AM19" i="17"/>
  <c r="AL19" i="17"/>
  <c r="AK19" i="17"/>
  <c r="AJ19" i="17"/>
  <c r="AM18" i="17"/>
  <c r="AL18" i="17"/>
  <c r="AK18" i="17"/>
  <c r="AJ18" i="17"/>
  <c r="AM17" i="17"/>
  <c r="AL17" i="17"/>
  <c r="AK17" i="17"/>
  <c r="AJ17" i="17"/>
  <c r="AM16" i="17"/>
  <c r="AL16" i="17"/>
  <c r="AK16" i="17"/>
  <c r="AJ16" i="17"/>
  <c r="AM15" i="17"/>
  <c r="AL15" i="17"/>
  <c r="AK15" i="17"/>
  <c r="AJ15" i="17"/>
  <c r="AM14" i="17"/>
  <c r="AL14" i="17"/>
  <c r="AK14" i="17"/>
  <c r="AJ14" i="17"/>
  <c r="AM13" i="17"/>
  <c r="AL13" i="17"/>
  <c r="AK13" i="17"/>
  <c r="AJ13" i="17"/>
  <c r="AM12" i="17"/>
  <c r="AL12" i="17"/>
  <c r="AK12" i="17"/>
  <c r="AJ12" i="17"/>
  <c r="AM11" i="17"/>
  <c r="AL11" i="17"/>
  <c r="AK11" i="17"/>
  <c r="AJ11" i="17"/>
  <c r="AM10" i="17"/>
  <c r="AL10" i="17"/>
  <c r="AK10" i="17"/>
  <c r="AJ10" i="17"/>
  <c r="AM9" i="17"/>
  <c r="AL9" i="17"/>
  <c r="AK9" i="17"/>
  <c r="AJ9" i="17"/>
  <c r="AM8" i="17"/>
  <c r="AL8" i="17"/>
  <c r="AK8" i="17"/>
  <c r="AJ8" i="17"/>
  <c r="AM7" i="17"/>
  <c r="AL7" i="17"/>
  <c r="AK7" i="17"/>
  <c r="AJ7" i="17"/>
  <c r="AM6" i="17"/>
  <c r="AL6" i="17"/>
  <c r="AK6" i="17"/>
  <c r="AJ6" i="17"/>
  <c r="AM5" i="17"/>
  <c r="AL5" i="17"/>
  <c r="AK5" i="17"/>
  <c r="AJ5" i="17"/>
  <c r="AM4" i="17"/>
  <c r="AL4" i="17"/>
  <c r="AK4" i="17"/>
  <c r="AJ4" i="17"/>
  <c r="AM3" i="17"/>
  <c r="AL3" i="17"/>
  <c r="AK3" i="17"/>
  <c r="AJ3" i="17"/>
  <c r="AM2" i="17"/>
  <c r="AL2" i="17"/>
  <c r="AK2" i="17"/>
  <c r="AJ2" i="17"/>
  <c r="AJ4" i="12"/>
  <c r="AL4" i="12"/>
  <c r="AM4" i="12"/>
  <c r="AM235" i="12"/>
  <c r="AL235" i="12"/>
  <c r="AK235" i="12"/>
  <c r="AJ235" i="12"/>
  <c r="AM234" i="12"/>
  <c r="AL234" i="12"/>
  <c r="AK234" i="12"/>
  <c r="AJ234" i="12"/>
  <c r="AM233" i="12"/>
  <c r="AL233" i="12"/>
  <c r="AK233" i="12"/>
  <c r="AJ233" i="12"/>
  <c r="AM232" i="12"/>
  <c r="AL232" i="12"/>
  <c r="AK232" i="12"/>
  <c r="AJ232" i="12"/>
  <c r="AM231" i="12"/>
  <c r="AL231" i="12"/>
  <c r="AK231" i="12"/>
  <c r="AJ231" i="12"/>
  <c r="AM230" i="12"/>
  <c r="AL230" i="12"/>
  <c r="AK230" i="12"/>
  <c r="AJ230" i="12"/>
  <c r="AM229" i="12"/>
  <c r="AL229" i="12"/>
  <c r="AK229" i="12"/>
  <c r="AJ229" i="12"/>
  <c r="AM228" i="12"/>
  <c r="AL228" i="12"/>
  <c r="AK228" i="12"/>
  <c r="AJ228" i="12"/>
  <c r="AM227" i="12"/>
  <c r="AL227" i="12"/>
  <c r="AK227" i="12"/>
  <c r="AJ227" i="12"/>
  <c r="AM226" i="12"/>
  <c r="AL226" i="12"/>
  <c r="AK226" i="12"/>
  <c r="AJ226" i="12"/>
  <c r="AM225" i="12"/>
  <c r="AL225" i="12"/>
  <c r="AK225" i="12"/>
  <c r="AJ225" i="12"/>
  <c r="AM224" i="12"/>
  <c r="AL224" i="12"/>
  <c r="AK224" i="12"/>
  <c r="AJ224" i="12"/>
  <c r="AM223" i="12"/>
  <c r="AL223" i="12"/>
  <c r="AK223" i="12"/>
  <c r="AJ223" i="12"/>
  <c r="AM222" i="12"/>
  <c r="AL222" i="12"/>
  <c r="AK222" i="12"/>
  <c r="AJ222" i="12"/>
  <c r="AM221" i="12"/>
  <c r="AL221" i="12"/>
  <c r="AK221" i="12"/>
  <c r="AJ221" i="12"/>
  <c r="AM220" i="12"/>
  <c r="AL220" i="12"/>
  <c r="AK220" i="12"/>
  <c r="AJ220" i="12"/>
  <c r="AM219" i="12"/>
  <c r="AL219" i="12"/>
  <c r="AK219" i="12"/>
  <c r="AJ219" i="12"/>
  <c r="AM218" i="12"/>
  <c r="AL218" i="12"/>
  <c r="AK218" i="12"/>
  <c r="AJ218" i="12"/>
  <c r="AM217" i="12"/>
  <c r="AL217" i="12"/>
  <c r="AK217" i="12"/>
  <c r="AJ217" i="12"/>
  <c r="AM216" i="12"/>
  <c r="AL216" i="12"/>
  <c r="AK216" i="12"/>
  <c r="AJ216" i="12"/>
  <c r="AM215" i="12"/>
  <c r="AL215" i="12"/>
  <c r="AK215" i="12"/>
  <c r="AJ215" i="12"/>
  <c r="AM214" i="12"/>
  <c r="AL214" i="12"/>
  <c r="AK214" i="12"/>
  <c r="AJ214" i="12"/>
  <c r="AM213" i="12"/>
  <c r="AL213" i="12"/>
  <c r="AK213" i="12"/>
  <c r="AJ213" i="12"/>
  <c r="AM212" i="12"/>
  <c r="AL212" i="12"/>
  <c r="AK212" i="12"/>
  <c r="AJ212" i="12"/>
  <c r="AM211" i="12"/>
  <c r="AL211" i="12"/>
  <c r="AK211" i="12"/>
  <c r="AJ211" i="12"/>
  <c r="AM210" i="12"/>
  <c r="AL210" i="12"/>
  <c r="AK210" i="12"/>
  <c r="AJ210" i="12"/>
  <c r="AM209" i="12"/>
  <c r="AL209" i="12"/>
  <c r="AK209" i="12"/>
  <c r="AJ209" i="12"/>
  <c r="AM208" i="12"/>
  <c r="AL208" i="12"/>
  <c r="AK208" i="12"/>
  <c r="AJ208" i="12"/>
  <c r="AM207" i="12"/>
  <c r="AL207" i="12"/>
  <c r="AK207" i="12"/>
  <c r="AJ207" i="12"/>
  <c r="AM206" i="12"/>
  <c r="AL206" i="12"/>
  <c r="AK206" i="12"/>
  <c r="AJ206" i="12"/>
  <c r="AM205" i="12"/>
  <c r="AL205" i="12"/>
  <c r="AK205" i="12"/>
  <c r="AJ205" i="12"/>
  <c r="AM204" i="12"/>
  <c r="AL204" i="12"/>
  <c r="AK204" i="12"/>
  <c r="AJ204" i="12"/>
  <c r="AM203" i="12"/>
  <c r="AL203" i="12"/>
  <c r="AK203" i="12"/>
  <c r="AJ203" i="12"/>
  <c r="AM202" i="12"/>
  <c r="AL202" i="12"/>
  <c r="AK202" i="12"/>
  <c r="AJ202" i="12"/>
  <c r="AM201" i="12"/>
  <c r="AL201" i="12"/>
  <c r="AK201" i="12"/>
  <c r="AJ201" i="12"/>
  <c r="AM200" i="12"/>
  <c r="AL200" i="12"/>
  <c r="AK200" i="12"/>
  <c r="AJ200" i="12"/>
  <c r="AM199" i="12"/>
  <c r="AL199" i="12"/>
  <c r="AK199" i="12"/>
  <c r="AJ199" i="12"/>
  <c r="AM198" i="12"/>
  <c r="AL198" i="12"/>
  <c r="AK198" i="12"/>
  <c r="AJ198" i="12"/>
  <c r="AM197" i="12"/>
  <c r="AL197" i="12"/>
  <c r="AK197" i="12"/>
  <c r="AJ197" i="12"/>
  <c r="AM196" i="12"/>
  <c r="AL196" i="12"/>
  <c r="AK196" i="12"/>
  <c r="AJ196" i="12"/>
  <c r="AM195" i="12"/>
  <c r="AL195" i="12"/>
  <c r="AK195" i="12"/>
  <c r="AJ195" i="12"/>
  <c r="AM194" i="12"/>
  <c r="AL194" i="12"/>
  <c r="AK194" i="12"/>
  <c r="AJ194" i="12"/>
  <c r="AM193" i="12"/>
  <c r="AL193" i="12"/>
  <c r="AK193" i="12"/>
  <c r="AJ193" i="12"/>
  <c r="AM192" i="12"/>
  <c r="AL192" i="12"/>
  <c r="AK192" i="12"/>
  <c r="AJ192" i="12"/>
  <c r="AM191" i="12"/>
  <c r="AL191" i="12"/>
  <c r="AK191" i="12"/>
  <c r="AJ191" i="12"/>
  <c r="AM190" i="12"/>
  <c r="AL190" i="12"/>
  <c r="AK190" i="12"/>
  <c r="AJ190" i="12"/>
  <c r="AM189" i="12"/>
  <c r="AL189" i="12"/>
  <c r="AK189" i="12"/>
  <c r="AJ189" i="12"/>
  <c r="AM188" i="12"/>
  <c r="AL188" i="12"/>
  <c r="AK188" i="12"/>
  <c r="AJ188" i="12"/>
  <c r="AM187" i="12"/>
  <c r="AL187" i="12"/>
  <c r="AK187" i="12"/>
  <c r="AJ187" i="12"/>
  <c r="AM186" i="12"/>
  <c r="AL186" i="12"/>
  <c r="AK186" i="12"/>
  <c r="AJ186" i="12"/>
  <c r="AM185" i="12"/>
  <c r="AL185" i="12"/>
  <c r="AK185" i="12"/>
  <c r="AJ185" i="12"/>
  <c r="AM184" i="12"/>
  <c r="AL184" i="12"/>
  <c r="AK184" i="12"/>
  <c r="AJ184" i="12"/>
  <c r="AM183" i="12"/>
  <c r="AL183" i="12"/>
  <c r="AK183" i="12"/>
  <c r="AJ183" i="12"/>
  <c r="AM182" i="12"/>
  <c r="AL182" i="12"/>
  <c r="AK182" i="12"/>
  <c r="AJ182" i="12"/>
  <c r="AM181" i="12"/>
  <c r="AL181" i="12"/>
  <c r="AK181" i="12"/>
  <c r="AJ181" i="12"/>
  <c r="AM180" i="12"/>
  <c r="AL180" i="12"/>
  <c r="AK180" i="12"/>
  <c r="AJ180" i="12"/>
  <c r="AM179" i="12"/>
  <c r="AL179" i="12"/>
  <c r="AK179" i="12"/>
  <c r="AJ179" i="12"/>
  <c r="AM178" i="12"/>
  <c r="AL178" i="12"/>
  <c r="AK178" i="12"/>
  <c r="AJ178" i="12"/>
  <c r="AM177" i="12"/>
  <c r="AL177" i="12"/>
  <c r="AK177" i="12"/>
  <c r="AJ177" i="12"/>
  <c r="AM176" i="12"/>
  <c r="AL176" i="12"/>
  <c r="AK176" i="12"/>
  <c r="AJ176" i="12"/>
  <c r="AM175" i="12"/>
  <c r="AL175" i="12"/>
  <c r="AK175" i="12"/>
  <c r="AJ175" i="12"/>
  <c r="AM174" i="12"/>
  <c r="AL174" i="12"/>
  <c r="AK174" i="12"/>
  <c r="AJ174" i="12"/>
  <c r="AM173" i="12"/>
  <c r="AL173" i="12"/>
  <c r="AK173" i="12"/>
  <c r="AJ173" i="12"/>
  <c r="AM172" i="12"/>
  <c r="AL172" i="12"/>
  <c r="AK172" i="12"/>
  <c r="AJ172" i="12"/>
  <c r="AM171" i="12"/>
  <c r="AL171" i="12"/>
  <c r="AK171" i="12"/>
  <c r="AJ171" i="12"/>
  <c r="AM170" i="12"/>
  <c r="AL170" i="12"/>
  <c r="AK170" i="12"/>
  <c r="AJ170" i="12"/>
  <c r="AM169" i="12"/>
  <c r="AL169" i="12"/>
  <c r="AK169" i="12"/>
  <c r="AJ169" i="12"/>
  <c r="AM168" i="12"/>
  <c r="AL168" i="12"/>
  <c r="AK168" i="12"/>
  <c r="AJ168" i="12"/>
  <c r="AM167" i="12"/>
  <c r="AL167" i="12"/>
  <c r="AK167" i="12"/>
  <c r="AJ167" i="12"/>
  <c r="AM166" i="12"/>
  <c r="AL166" i="12"/>
  <c r="AK166" i="12"/>
  <c r="AJ166" i="12"/>
  <c r="AM165" i="12"/>
  <c r="AL165" i="12"/>
  <c r="AK165" i="12"/>
  <c r="AJ165" i="12"/>
  <c r="AM164" i="12"/>
  <c r="AL164" i="12"/>
  <c r="AK164" i="12"/>
  <c r="AJ164" i="12"/>
  <c r="AM163" i="12"/>
  <c r="AL163" i="12"/>
  <c r="AK163" i="12"/>
  <c r="AJ163" i="12"/>
  <c r="AM162" i="12"/>
  <c r="AL162" i="12"/>
  <c r="AK162" i="12"/>
  <c r="AJ162" i="12"/>
  <c r="AM161" i="12"/>
  <c r="AL161" i="12"/>
  <c r="AK161" i="12"/>
  <c r="AJ161" i="12"/>
  <c r="AM160" i="12"/>
  <c r="AL160" i="12"/>
  <c r="AK160" i="12"/>
  <c r="AJ160" i="12"/>
  <c r="AM159" i="12"/>
  <c r="AL159" i="12"/>
  <c r="AK159" i="12"/>
  <c r="AJ159" i="12"/>
  <c r="AM158" i="12"/>
  <c r="AL158" i="12"/>
  <c r="AK158" i="12"/>
  <c r="AJ158" i="12"/>
  <c r="AM157" i="12"/>
  <c r="AL157" i="12"/>
  <c r="AK157" i="12"/>
  <c r="AJ157" i="12"/>
  <c r="AM156" i="12"/>
  <c r="AL156" i="12"/>
  <c r="AK156" i="12"/>
  <c r="AJ156" i="12"/>
  <c r="AM155" i="12"/>
  <c r="AL155" i="12"/>
  <c r="AK155" i="12"/>
  <c r="AJ155" i="12"/>
  <c r="AM154" i="12"/>
  <c r="AL154" i="12"/>
  <c r="AK154" i="12"/>
  <c r="AJ154" i="12"/>
  <c r="AM153" i="12"/>
  <c r="AL153" i="12"/>
  <c r="AK153" i="12"/>
  <c r="AJ153" i="12"/>
  <c r="AM152" i="12"/>
  <c r="AL152" i="12"/>
  <c r="AK152" i="12"/>
  <c r="AJ152" i="12"/>
  <c r="AM151" i="12"/>
  <c r="AL151" i="12"/>
  <c r="AK151" i="12"/>
  <c r="AJ151" i="12"/>
  <c r="AM150" i="12"/>
  <c r="AL150" i="12"/>
  <c r="AK150" i="12"/>
  <c r="AJ150" i="12"/>
  <c r="AM149" i="12"/>
  <c r="AL149" i="12"/>
  <c r="AK149" i="12"/>
  <c r="AJ149" i="12"/>
  <c r="AM148" i="12"/>
  <c r="AL148" i="12"/>
  <c r="AK148" i="12"/>
  <c r="AJ148" i="12"/>
  <c r="AM147" i="12"/>
  <c r="AL147" i="12"/>
  <c r="AK147" i="12"/>
  <c r="AJ147" i="12"/>
  <c r="AM146" i="12"/>
  <c r="AL146" i="12"/>
  <c r="AK146" i="12"/>
  <c r="AJ146" i="12"/>
  <c r="AM145" i="12"/>
  <c r="AL145" i="12"/>
  <c r="AK145" i="12"/>
  <c r="AJ145" i="12"/>
  <c r="AM144" i="12"/>
  <c r="AL144" i="12"/>
  <c r="AK144" i="12"/>
  <c r="AJ144" i="12"/>
  <c r="AM143" i="12"/>
  <c r="AL143" i="12"/>
  <c r="AK143" i="12"/>
  <c r="AJ143" i="12"/>
  <c r="AM142" i="12"/>
  <c r="AL142" i="12"/>
  <c r="AK142" i="12"/>
  <c r="AJ142" i="12"/>
  <c r="AM141" i="12"/>
  <c r="AL141" i="12"/>
  <c r="AK141" i="12"/>
  <c r="AJ141" i="12"/>
  <c r="AM140" i="12"/>
  <c r="AL140" i="12"/>
  <c r="AK140" i="12"/>
  <c r="AJ140" i="12"/>
  <c r="AM139" i="12"/>
  <c r="AL139" i="12"/>
  <c r="AK139" i="12"/>
  <c r="AJ139" i="12"/>
  <c r="AM138" i="12"/>
  <c r="AL138" i="12"/>
  <c r="AK138" i="12"/>
  <c r="AJ138" i="12"/>
  <c r="AM137" i="12"/>
  <c r="AL137" i="12"/>
  <c r="AK137" i="12"/>
  <c r="AJ137" i="12"/>
  <c r="AM136" i="12"/>
  <c r="AL136" i="12"/>
  <c r="AK136" i="12"/>
  <c r="AJ136" i="12"/>
  <c r="AM135" i="12"/>
  <c r="AL135" i="12"/>
  <c r="AK135" i="12"/>
  <c r="AJ135" i="12"/>
  <c r="AM134" i="12"/>
  <c r="AL134" i="12"/>
  <c r="AK134" i="12"/>
  <c r="AJ134" i="12"/>
  <c r="AM133" i="12"/>
  <c r="AL133" i="12"/>
  <c r="AK133" i="12"/>
  <c r="AJ133" i="12"/>
  <c r="AM132" i="12"/>
  <c r="AL132" i="12"/>
  <c r="AK132" i="12"/>
  <c r="AJ132" i="12"/>
  <c r="AM131" i="12"/>
  <c r="AL131" i="12"/>
  <c r="AK131" i="12"/>
  <c r="AJ131" i="12"/>
  <c r="AM130" i="12"/>
  <c r="AL130" i="12"/>
  <c r="AK130" i="12"/>
  <c r="AJ130" i="12"/>
  <c r="AM129" i="12"/>
  <c r="AL129" i="12"/>
  <c r="AK129" i="12"/>
  <c r="AJ129" i="12"/>
  <c r="AM128" i="12"/>
  <c r="AL128" i="12"/>
  <c r="AK128" i="12"/>
  <c r="AJ128" i="12"/>
  <c r="AM127" i="12"/>
  <c r="AL127" i="12"/>
  <c r="AK127" i="12"/>
  <c r="AJ127" i="12"/>
  <c r="AM126" i="12"/>
  <c r="AL126" i="12"/>
  <c r="AK126" i="12"/>
  <c r="AJ126" i="12"/>
  <c r="AM125" i="12"/>
  <c r="AL125" i="12"/>
  <c r="AK125" i="12"/>
  <c r="AJ125" i="12"/>
  <c r="AM124" i="12"/>
  <c r="AL124" i="12"/>
  <c r="AK124" i="12"/>
  <c r="AJ124" i="12"/>
  <c r="AM123" i="12"/>
  <c r="AL123" i="12"/>
  <c r="AK123" i="12"/>
  <c r="AJ123" i="12"/>
  <c r="AM122" i="12"/>
  <c r="AL122" i="12"/>
  <c r="AK122" i="12"/>
  <c r="AJ122" i="12"/>
  <c r="AM121" i="12"/>
  <c r="AL121" i="12"/>
  <c r="AK121" i="12"/>
  <c r="AJ121" i="12"/>
  <c r="AM120" i="12"/>
  <c r="AL120" i="12"/>
  <c r="AK120" i="12"/>
  <c r="AJ120" i="12"/>
  <c r="AM119" i="12"/>
  <c r="AL119" i="12"/>
  <c r="AK119" i="12"/>
  <c r="AJ119" i="12"/>
  <c r="AM118" i="12"/>
  <c r="AL118" i="12"/>
  <c r="AK118" i="12"/>
  <c r="AJ118" i="12"/>
  <c r="AM117" i="12"/>
  <c r="AL117" i="12"/>
  <c r="AK117" i="12"/>
  <c r="AJ117" i="12"/>
  <c r="AM116" i="12"/>
  <c r="AL116" i="12"/>
  <c r="AK116" i="12"/>
  <c r="AJ116" i="12"/>
  <c r="AM115" i="12"/>
  <c r="AL115" i="12"/>
  <c r="AK115" i="12"/>
  <c r="AJ115" i="12"/>
  <c r="AM114" i="12"/>
  <c r="AL114" i="12"/>
  <c r="AK114" i="12"/>
  <c r="AJ114" i="12"/>
  <c r="AM113" i="12"/>
  <c r="AL113" i="12"/>
  <c r="AK113" i="12"/>
  <c r="AJ113" i="12"/>
  <c r="AM112" i="12"/>
  <c r="AL112" i="12"/>
  <c r="AK112" i="12"/>
  <c r="AJ112" i="12"/>
  <c r="AM111" i="12"/>
  <c r="AL111" i="12"/>
  <c r="AK111" i="12"/>
  <c r="AJ111" i="12"/>
  <c r="AM110" i="12"/>
  <c r="AL110" i="12"/>
  <c r="AK110" i="12"/>
  <c r="AJ110" i="12"/>
  <c r="AM109" i="12"/>
  <c r="AL109" i="12"/>
  <c r="AK109" i="12"/>
  <c r="AJ109" i="12"/>
  <c r="AM108" i="12"/>
  <c r="AL108" i="12"/>
  <c r="AK108" i="12"/>
  <c r="AJ108" i="12"/>
  <c r="AM107" i="12"/>
  <c r="AL107" i="12"/>
  <c r="AK107" i="12"/>
  <c r="AJ107" i="12"/>
  <c r="AM106" i="12"/>
  <c r="AL106" i="12"/>
  <c r="AK106" i="12"/>
  <c r="AJ106" i="12"/>
  <c r="AM105" i="12"/>
  <c r="AL105" i="12"/>
  <c r="AK105" i="12"/>
  <c r="AJ105" i="12"/>
  <c r="AM104" i="12"/>
  <c r="AL104" i="12"/>
  <c r="AK104" i="12"/>
  <c r="AJ104" i="12"/>
  <c r="AM103" i="12"/>
  <c r="AL103" i="12"/>
  <c r="AK103" i="12"/>
  <c r="AJ103" i="12"/>
  <c r="AM102" i="12"/>
  <c r="AL102" i="12"/>
  <c r="AK102" i="12"/>
  <c r="AJ102" i="12"/>
  <c r="AM101" i="12"/>
  <c r="AL101" i="12"/>
  <c r="AK101" i="12"/>
  <c r="AJ101" i="12"/>
  <c r="AM100" i="12"/>
  <c r="AL100" i="12"/>
  <c r="AK100" i="12"/>
  <c r="AJ100" i="12"/>
  <c r="AM99" i="12"/>
  <c r="AL99" i="12"/>
  <c r="AK99" i="12"/>
  <c r="AJ99" i="12"/>
  <c r="AM98" i="12"/>
  <c r="AL98" i="12"/>
  <c r="AK98" i="12"/>
  <c r="AJ98" i="12"/>
  <c r="AM97" i="12"/>
  <c r="AL97" i="12"/>
  <c r="AK97" i="12"/>
  <c r="AJ97" i="12"/>
  <c r="AM96" i="12"/>
  <c r="AL96" i="12"/>
  <c r="AK96" i="12"/>
  <c r="AJ96" i="12"/>
  <c r="AM95" i="12"/>
  <c r="AL95" i="12"/>
  <c r="AK95" i="12"/>
  <c r="AJ95" i="12"/>
  <c r="AM94" i="12"/>
  <c r="AL94" i="12"/>
  <c r="AK94" i="12"/>
  <c r="AJ94" i="12"/>
  <c r="AM93" i="12"/>
  <c r="AL93" i="12"/>
  <c r="AK93" i="12"/>
  <c r="AJ93" i="12"/>
  <c r="AM92" i="12"/>
  <c r="AL92" i="12"/>
  <c r="AK92" i="12"/>
  <c r="AJ92" i="12"/>
  <c r="AM91" i="12"/>
  <c r="AL91" i="12"/>
  <c r="AK91" i="12"/>
  <c r="AJ91" i="12"/>
  <c r="AM90" i="12"/>
  <c r="AL90" i="12"/>
  <c r="AK90" i="12"/>
  <c r="AJ90" i="12"/>
  <c r="AM89" i="12"/>
  <c r="AL89" i="12"/>
  <c r="AK89" i="12"/>
  <c r="AJ89" i="12"/>
  <c r="AM88" i="12"/>
  <c r="AL88" i="12"/>
  <c r="AK88" i="12"/>
  <c r="AJ88" i="12"/>
  <c r="AM87" i="12"/>
  <c r="AL87" i="12"/>
  <c r="AK87" i="12"/>
  <c r="AJ87" i="12"/>
  <c r="AM86" i="12"/>
  <c r="AL86" i="12"/>
  <c r="AK86" i="12"/>
  <c r="AJ86" i="12"/>
  <c r="AM85" i="12"/>
  <c r="AL85" i="12"/>
  <c r="AK85" i="12"/>
  <c r="AJ85" i="12"/>
  <c r="AM84" i="12"/>
  <c r="AL84" i="12"/>
  <c r="AK84" i="12"/>
  <c r="AJ84" i="12"/>
  <c r="AM83" i="12"/>
  <c r="AL83" i="12"/>
  <c r="AK83" i="12"/>
  <c r="AJ83" i="12"/>
  <c r="AM82" i="12"/>
  <c r="AL82" i="12"/>
  <c r="AK82" i="12"/>
  <c r="AJ82" i="12"/>
  <c r="AM81" i="12"/>
  <c r="AL81" i="12"/>
  <c r="AK81" i="12"/>
  <c r="AJ81" i="12"/>
  <c r="AM80" i="12"/>
  <c r="AL80" i="12"/>
  <c r="AK80" i="12"/>
  <c r="AJ80" i="12"/>
  <c r="AM79" i="12"/>
  <c r="AL79" i="12"/>
  <c r="AK79" i="12"/>
  <c r="AJ79" i="12"/>
  <c r="AM78" i="12"/>
  <c r="AL78" i="12"/>
  <c r="AK78" i="12"/>
  <c r="AJ78" i="12"/>
  <c r="AM77" i="12"/>
  <c r="AL77" i="12"/>
  <c r="AK77" i="12"/>
  <c r="AJ77" i="12"/>
  <c r="AM76" i="12"/>
  <c r="AL76" i="12"/>
  <c r="AK76" i="12"/>
  <c r="AJ76" i="12"/>
  <c r="AM75" i="12"/>
  <c r="AL75" i="12"/>
  <c r="AK75" i="12"/>
  <c r="AJ75" i="12"/>
  <c r="AM74" i="12"/>
  <c r="AL74" i="12"/>
  <c r="AK74" i="12"/>
  <c r="AJ74" i="12"/>
  <c r="AM73" i="12"/>
  <c r="AL73" i="12"/>
  <c r="AK73" i="12"/>
  <c r="AJ73" i="12"/>
  <c r="AM72" i="12"/>
  <c r="AL72" i="12"/>
  <c r="AK72" i="12"/>
  <c r="AJ72" i="12"/>
  <c r="AM71" i="12"/>
  <c r="AL71" i="12"/>
  <c r="AK71" i="12"/>
  <c r="AJ71" i="12"/>
  <c r="AM70" i="12"/>
  <c r="AL70" i="12"/>
  <c r="AK70" i="12"/>
  <c r="AJ70" i="12"/>
  <c r="AM69" i="12"/>
  <c r="AL69" i="12"/>
  <c r="AK69" i="12"/>
  <c r="AJ69" i="12"/>
  <c r="AM68" i="12"/>
  <c r="AL68" i="12"/>
  <c r="AK68" i="12"/>
  <c r="AJ68" i="12"/>
  <c r="AM67" i="12"/>
  <c r="AL67" i="12"/>
  <c r="AK67" i="12"/>
  <c r="AJ67" i="12"/>
  <c r="AM66" i="12"/>
  <c r="AL66" i="12"/>
  <c r="AK66" i="12"/>
  <c r="AJ66" i="12"/>
  <c r="AM65" i="12"/>
  <c r="AL65" i="12"/>
  <c r="AK65" i="12"/>
  <c r="AJ65" i="12"/>
  <c r="AM64" i="12"/>
  <c r="AL64" i="12"/>
  <c r="AK64" i="12"/>
  <c r="AJ64" i="12"/>
  <c r="AM63" i="12"/>
  <c r="AL63" i="12"/>
  <c r="AK63" i="12"/>
  <c r="AJ63" i="12"/>
  <c r="AM62" i="12"/>
  <c r="AL62" i="12"/>
  <c r="AK62" i="12"/>
  <c r="AJ62" i="12"/>
  <c r="AM61" i="12"/>
  <c r="AL61" i="12"/>
  <c r="AK61" i="12"/>
  <c r="AJ61" i="12"/>
  <c r="AM60" i="12"/>
  <c r="AL60" i="12"/>
  <c r="AK60" i="12"/>
  <c r="AJ60" i="12"/>
  <c r="AM59" i="12"/>
  <c r="AL59" i="12"/>
  <c r="AK59" i="12"/>
  <c r="AJ59" i="12"/>
  <c r="AM58" i="12"/>
  <c r="AL58" i="12"/>
  <c r="AK58" i="12"/>
  <c r="AJ58" i="12"/>
  <c r="AM57" i="12"/>
  <c r="AL57" i="12"/>
  <c r="AK57" i="12"/>
  <c r="AJ57" i="12"/>
  <c r="AM56" i="12"/>
  <c r="AL56" i="12"/>
  <c r="AK56" i="12"/>
  <c r="AJ56" i="12"/>
  <c r="AM55" i="12"/>
  <c r="AL55" i="12"/>
  <c r="AK55" i="12"/>
  <c r="AJ55" i="12"/>
  <c r="AM54" i="12"/>
  <c r="AL54" i="12"/>
  <c r="AK54" i="12"/>
  <c r="AJ54" i="12"/>
  <c r="AM53" i="12"/>
  <c r="AL53" i="12"/>
  <c r="AK53" i="12"/>
  <c r="AJ53" i="12"/>
  <c r="AM52" i="12"/>
  <c r="AL52" i="12"/>
  <c r="AK52" i="12"/>
  <c r="AJ52" i="12"/>
  <c r="AM51" i="12"/>
  <c r="AL51" i="12"/>
  <c r="AK51" i="12"/>
  <c r="AJ51" i="12"/>
  <c r="AM50" i="12"/>
  <c r="AL50" i="12"/>
  <c r="AK50" i="12"/>
  <c r="AJ50" i="12"/>
  <c r="AM49" i="12"/>
  <c r="AL49" i="12"/>
  <c r="AK49" i="12"/>
  <c r="AJ49" i="12"/>
  <c r="AM48" i="12"/>
  <c r="AL48" i="12"/>
  <c r="AK48" i="12"/>
  <c r="AJ48" i="12"/>
  <c r="AM47" i="12"/>
  <c r="AL47" i="12"/>
  <c r="AK47" i="12"/>
  <c r="AJ47" i="12"/>
  <c r="AM46" i="12"/>
  <c r="AL46" i="12"/>
  <c r="AK46" i="12"/>
  <c r="AJ46" i="12"/>
  <c r="AM45" i="12"/>
  <c r="AL45" i="12"/>
  <c r="AK45" i="12"/>
  <c r="AJ45" i="12"/>
  <c r="AM44" i="12"/>
  <c r="AL44" i="12"/>
  <c r="AK44" i="12"/>
  <c r="AJ44" i="12"/>
  <c r="AM43" i="12"/>
  <c r="AL43" i="12"/>
  <c r="AK43" i="12"/>
  <c r="AJ43" i="12"/>
  <c r="AM42" i="12"/>
  <c r="AL42" i="12"/>
  <c r="AK42" i="12"/>
  <c r="AJ42" i="12"/>
  <c r="AM41" i="12"/>
  <c r="AL41" i="12"/>
  <c r="AK41" i="12"/>
  <c r="AJ41" i="12"/>
  <c r="AM40" i="12"/>
  <c r="AL40" i="12"/>
  <c r="AK40" i="12"/>
  <c r="AJ40" i="12"/>
  <c r="AM39" i="12"/>
  <c r="AL39" i="12"/>
  <c r="AK39" i="12"/>
  <c r="AJ39" i="12"/>
  <c r="AM38" i="12"/>
  <c r="AL38" i="12"/>
  <c r="AK38" i="12"/>
  <c r="AJ38" i="12"/>
  <c r="AM37" i="12"/>
  <c r="AL37" i="12"/>
  <c r="AK37" i="12"/>
  <c r="AJ37" i="12"/>
  <c r="AM36" i="12"/>
  <c r="AL36" i="12"/>
  <c r="AK36" i="12"/>
  <c r="AJ36" i="12"/>
  <c r="AM35" i="12"/>
  <c r="AL35" i="12"/>
  <c r="AK35" i="12"/>
  <c r="AJ35" i="12"/>
  <c r="AM34" i="12"/>
  <c r="AL34" i="12"/>
  <c r="AK34" i="12"/>
  <c r="AJ34" i="12"/>
  <c r="AM33" i="12"/>
  <c r="AL33" i="12"/>
  <c r="AK33" i="12"/>
  <c r="AJ33" i="12"/>
  <c r="AM32" i="12"/>
  <c r="AL32" i="12"/>
  <c r="AK32" i="12"/>
  <c r="AJ32" i="12"/>
  <c r="AM31" i="12"/>
  <c r="AL31" i="12"/>
  <c r="AK31" i="12"/>
  <c r="AJ31" i="12"/>
  <c r="AM30" i="12"/>
  <c r="AL30" i="12"/>
  <c r="AK30" i="12"/>
  <c r="AJ30" i="12"/>
  <c r="AM29" i="12"/>
  <c r="AL29" i="12"/>
  <c r="AK29" i="12"/>
  <c r="AJ29" i="12"/>
  <c r="AM28" i="12"/>
  <c r="AL28" i="12"/>
  <c r="AK28" i="12"/>
  <c r="AJ28" i="12"/>
  <c r="AM27" i="12"/>
  <c r="AL27" i="12"/>
  <c r="AK27" i="12"/>
  <c r="AJ27" i="12"/>
  <c r="AM26" i="12"/>
  <c r="AL26" i="12"/>
  <c r="AK26" i="12"/>
  <c r="AJ26" i="12"/>
  <c r="AM25" i="12"/>
  <c r="AL25" i="12"/>
  <c r="AK25" i="12"/>
  <c r="AJ25" i="12"/>
  <c r="AM24" i="12"/>
  <c r="AL24" i="12"/>
  <c r="AK24" i="12"/>
  <c r="AJ24" i="12"/>
  <c r="AM23" i="12"/>
  <c r="AL23" i="12"/>
  <c r="AK23" i="12"/>
  <c r="AJ23" i="12"/>
  <c r="AM22" i="12"/>
  <c r="AL22" i="12"/>
  <c r="AK22" i="12"/>
  <c r="AJ22" i="12"/>
  <c r="AM21" i="12"/>
  <c r="AL21" i="12"/>
  <c r="AK21" i="12"/>
  <c r="AJ21" i="12"/>
  <c r="AM20" i="12"/>
  <c r="AL20" i="12"/>
  <c r="AK20" i="12"/>
  <c r="AJ20" i="12"/>
  <c r="AM19" i="12"/>
  <c r="AL19" i="12"/>
  <c r="AK19" i="12"/>
  <c r="AJ19" i="12"/>
  <c r="AM18" i="12"/>
  <c r="AL18" i="12"/>
  <c r="AK18" i="12"/>
  <c r="AJ18" i="12"/>
  <c r="AM17" i="12"/>
  <c r="AL17" i="12"/>
  <c r="AK17" i="12"/>
  <c r="AJ17" i="12"/>
  <c r="AM16" i="12"/>
  <c r="AL16" i="12"/>
  <c r="AK16" i="12"/>
  <c r="AJ16" i="12"/>
  <c r="AM15" i="12"/>
  <c r="AL15" i="12"/>
  <c r="AK15" i="12"/>
  <c r="AJ15" i="12"/>
  <c r="AM14" i="12"/>
  <c r="AL14" i="12"/>
  <c r="AK14" i="12"/>
  <c r="AJ14" i="12"/>
  <c r="AM13" i="12"/>
  <c r="AL13" i="12"/>
  <c r="AK13" i="12"/>
  <c r="AJ13" i="12"/>
  <c r="AM12" i="12"/>
  <c r="AL12" i="12"/>
  <c r="AK12" i="12"/>
  <c r="AJ12" i="12"/>
  <c r="AM11" i="12"/>
  <c r="AL11" i="12"/>
  <c r="AK11" i="12"/>
  <c r="AJ11" i="12"/>
  <c r="AM10" i="12"/>
  <c r="AL10" i="12"/>
  <c r="AK10" i="12"/>
  <c r="AJ10" i="12"/>
  <c r="AM9" i="12"/>
  <c r="AL9" i="12"/>
  <c r="AK9" i="12"/>
  <c r="AJ9" i="12"/>
  <c r="AM8" i="12"/>
  <c r="AL8" i="12"/>
  <c r="AK8" i="12"/>
  <c r="AJ8" i="12"/>
  <c r="AM7" i="12"/>
  <c r="AL7" i="12"/>
  <c r="AK7" i="12"/>
  <c r="AJ7" i="12"/>
  <c r="AM6" i="12"/>
  <c r="AL6" i="12"/>
  <c r="AK6" i="12"/>
  <c r="AJ6" i="12"/>
  <c r="AM5" i="12"/>
  <c r="AL5" i="12"/>
  <c r="AK5" i="12"/>
  <c r="AJ5" i="12"/>
  <c r="AK4" i="12"/>
  <c r="AM3" i="12"/>
  <c r="AL3" i="12"/>
  <c r="AK3" i="12"/>
  <c r="AJ3" i="12"/>
  <c r="AM2" i="12"/>
  <c r="AL2" i="12"/>
  <c r="AK2" i="12"/>
  <c r="AJ2" i="12"/>
  <c r="AJ13" i="31"/>
  <c r="AK13" i="31"/>
  <c r="AL13" i="31"/>
  <c r="AM13" i="31"/>
  <c r="AM57" i="31"/>
  <c r="AL57" i="31"/>
  <c r="AK57" i="31"/>
  <c r="AJ57" i="31"/>
  <c r="AM56" i="31"/>
  <c r="AL56" i="31"/>
  <c r="AK56" i="31"/>
  <c r="AJ56" i="31"/>
  <c r="AM55" i="31"/>
  <c r="AL55" i="31"/>
  <c r="AK55" i="31"/>
  <c r="AJ55" i="31"/>
  <c r="AM54" i="31"/>
  <c r="AL54" i="31"/>
  <c r="AK54" i="31"/>
  <c r="AJ54" i="31"/>
  <c r="AM53" i="31"/>
  <c r="AL53" i="31"/>
  <c r="AK53" i="31"/>
  <c r="AJ53" i="31"/>
  <c r="AM52" i="31"/>
  <c r="AL52" i="31"/>
  <c r="AK52" i="31"/>
  <c r="AJ52" i="31"/>
  <c r="AM51" i="31"/>
  <c r="AL51" i="31"/>
  <c r="AK51" i="31"/>
  <c r="AJ51" i="31"/>
  <c r="AM50" i="31"/>
  <c r="AL50" i="31"/>
  <c r="AK50" i="31"/>
  <c r="AJ50" i="31"/>
  <c r="AM49" i="31"/>
  <c r="AL49" i="31"/>
  <c r="AK49" i="31"/>
  <c r="AJ49" i="31"/>
  <c r="AM48" i="31"/>
  <c r="AL48" i="31"/>
  <c r="AK48" i="31"/>
  <c r="AJ48" i="31"/>
  <c r="AM47" i="31"/>
  <c r="AL47" i="31"/>
  <c r="AK47" i="31"/>
  <c r="AJ47" i="31"/>
  <c r="AM46" i="31"/>
  <c r="AL46" i="31"/>
  <c r="AK46" i="31"/>
  <c r="AJ46" i="31"/>
  <c r="AM45" i="31"/>
  <c r="AL45" i="31"/>
  <c r="AK45" i="31"/>
  <c r="AJ45" i="31"/>
  <c r="AM44" i="31"/>
  <c r="AL44" i="31"/>
  <c r="AK44" i="31"/>
  <c r="AJ44" i="31"/>
  <c r="AM43" i="31"/>
  <c r="AL43" i="31"/>
  <c r="AK43" i="31"/>
  <c r="AJ43" i="31"/>
  <c r="AM42" i="31"/>
  <c r="AL42" i="31"/>
  <c r="AK42" i="31"/>
  <c r="AJ42" i="31"/>
  <c r="AM41" i="31"/>
  <c r="AL41" i="31"/>
  <c r="AK41" i="31"/>
  <c r="AJ41" i="31"/>
  <c r="AM40" i="31"/>
  <c r="AL40" i="31"/>
  <c r="AK40" i="31"/>
  <c r="AJ40" i="31"/>
  <c r="AM39" i="31"/>
  <c r="AL39" i="31"/>
  <c r="AK39" i="31"/>
  <c r="AJ39" i="31"/>
  <c r="AM38" i="31"/>
  <c r="AL38" i="31"/>
  <c r="AK38" i="31"/>
  <c r="AJ38" i="31"/>
  <c r="AM37" i="31"/>
  <c r="AL37" i="31"/>
  <c r="AK37" i="31"/>
  <c r="AJ37" i="31"/>
  <c r="AM36" i="31"/>
  <c r="AL36" i="31"/>
  <c r="AK36" i="31"/>
  <c r="AJ36" i="31"/>
  <c r="AM35" i="31"/>
  <c r="AL35" i="31"/>
  <c r="AK35" i="31"/>
  <c r="AJ35" i="31"/>
  <c r="AM34" i="31"/>
  <c r="AL34" i="31"/>
  <c r="AK34" i="31"/>
  <c r="AJ34" i="31"/>
  <c r="AM33" i="31"/>
  <c r="AL33" i="31"/>
  <c r="AK33" i="31"/>
  <c r="AJ33" i="31"/>
  <c r="AM32" i="31"/>
  <c r="AL32" i="31"/>
  <c r="AK32" i="31"/>
  <c r="AJ32" i="31"/>
  <c r="AM31" i="31"/>
  <c r="AL31" i="31"/>
  <c r="AK31" i="31"/>
  <c r="AJ31" i="31"/>
  <c r="AM30" i="31"/>
  <c r="AL30" i="31"/>
  <c r="AK30" i="31"/>
  <c r="AJ30" i="31"/>
  <c r="AM29" i="31"/>
  <c r="AL29" i="31"/>
  <c r="AK29" i="31"/>
  <c r="AJ29" i="31"/>
  <c r="AM28" i="31"/>
  <c r="AL28" i="31"/>
  <c r="AK28" i="31"/>
  <c r="AJ28" i="31"/>
  <c r="AM27" i="31"/>
  <c r="AL27" i="31"/>
  <c r="AK27" i="31"/>
  <c r="AJ27" i="31"/>
  <c r="AM26" i="31"/>
  <c r="AL26" i="31"/>
  <c r="AK26" i="31"/>
  <c r="AJ26" i="31"/>
  <c r="AM25" i="31"/>
  <c r="AL25" i="31"/>
  <c r="AK25" i="31"/>
  <c r="AJ25" i="31"/>
  <c r="AM24" i="31"/>
  <c r="AL24" i="31"/>
  <c r="AK24" i="31"/>
  <c r="AJ24" i="31"/>
  <c r="AM23" i="31"/>
  <c r="AL23" i="31"/>
  <c r="AK23" i="31"/>
  <c r="AJ23" i="31"/>
  <c r="AM22" i="31"/>
  <c r="AL22" i="31"/>
  <c r="AK22" i="31"/>
  <c r="AJ22" i="31"/>
  <c r="AM21" i="31"/>
  <c r="AL21" i="31"/>
  <c r="AK21" i="31"/>
  <c r="AJ21" i="31"/>
  <c r="AM20" i="31"/>
  <c r="AL20" i="31"/>
  <c r="AK20" i="31"/>
  <c r="AJ20" i="31"/>
  <c r="AM19" i="31"/>
  <c r="AL19" i="31"/>
  <c r="AK19" i="31"/>
  <c r="AJ19" i="31"/>
  <c r="AM18" i="31"/>
  <c r="AL18" i="31"/>
  <c r="AK18" i="31"/>
  <c r="AJ18" i="31"/>
  <c r="AM17" i="31"/>
  <c r="AL17" i="31"/>
  <c r="AK17" i="31"/>
  <c r="AJ17" i="31"/>
  <c r="AM16" i="31"/>
  <c r="AL16" i="31"/>
  <c r="AK16" i="31"/>
  <c r="AJ16" i="31"/>
  <c r="AM15" i="31"/>
  <c r="AL15" i="31"/>
  <c r="AK15" i="31"/>
  <c r="AJ15" i="31"/>
  <c r="AM14" i="31"/>
  <c r="AL14" i="31"/>
  <c r="AK14" i="31"/>
  <c r="AJ14" i="31"/>
  <c r="AM12" i="31"/>
  <c r="AL12" i="31"/>
  <c r="AK12" i="31"/>
  <c r="AJ12" i="31"/>
  <c r="AM11" i="31"/>
  <c r="AL11" i="31"/>
  <c r="AK11" i="31"/>
  <c r="AJ11" i="31"/>
  <c r="AM10" i="31"/>
  <c r="AL10" i="31"/>
  <c r="AK10" i="31"/>
  <c r="AJ10" i="31"/>
  <c r="AM9" i="31"/>
  <c r="AL9" i="31"/>
  <c r="AK9" i="31"/>
  <c r="AJ9" i="31"/>
  <c r="AM8" i="31"/>
  <c r="AL8" i="31"/>
  <c r="AK8" i="31"/>
  <c r="AJ8" i="31"/>
  <c r="AM7" i="31"/>
  <c r="AL7" i="31"/>
  <c r="AK7" i="31"/>
  <c r="AJ7" i="31"/>
  <c r="AM6" i="31"/>
  <c r="AL6" i="31"/>
  <c r="AK6" i="31"/>
  <c r="AJ6" i="31"/>
  <c r="AM5" i="31"/>
  <c r="AL5" i="31"/>
  <c r="AK5" i="31"/>
  <c r="AJ5" i="31"/>
  <c r="AM4" i="31"/>
  <c r="AL4" i="31"/>
  <c r="AK4" i="31"/>
  <c r="AJ4" i="31"/>
  <c r="AM3" i="31"/>
  <c r="AL3" i="31"/>
  <c r="AK3" i="31"/>
  <c r="AJ3" i="31"/>
  <c r="AM2" i="31"/>
  <c r="AL2" i="31"/>
  <c r="AK2" i="31"/>
  <c r="AJ2" i="31"/>
  <c r="AM389" i="29"/>
  <c r="AL389" i="29"/>
  <c r="AK389" i="29"/>
  <c r="AJ389" i="29"/>
  <c r="AM388" i="29"/>
  <c r="AL388" i="29"/>
  <c r="AK388" i="29"/>
  <c r="AJ388" i="29"/>
  <c r="AM387" i="29"/>
  <c r="AL387" i="29"/>
  <c r="AK387" i="29"/>
  <c r="AJ387" i="29"/>
  <c r="AM386" i="29"/>
  <c r="AL386" i="29"/>
  <c r="AK386" i="29"/>
  <c r="AJ386" i="29"/>
  <c r="AM385" i="29"/>
  <c r="AL385" i="29"/>
  <c r="AK385" i="29"/>
  <c r="AJ385" i="29"/>
  <c r="AM384" i="29"/>
  <c r="AL384" i="29"/>
  <c r="AK384" i="29"/>
  <c r="AJ384" i="29"/>
  <c r="AM383" i="29"/>
  <c r="AL383" i="29"/>
  <c r="AK383" i="29"/>
  <c r="AJ383" i="29"/>
  <c r="AM382" i="29"/>
  <c r="AL382" i="29"/>
  <c r="AK382" i="29"/>
  <c r="AJ382" i="29"/>
  <c r="AM381" i="29"/>
  <c r="AL381" i="29"/>
  <c r="AK381" i="29"/>
  <c r="AJ381" i="29"/>
  <c r="AM380" i="29"/>
  <c r="AL380" i="29"/>
  <c r="AK380" i="29"/>
  <c r="AJ380" i="29"/>
  <c r="AM379" i="29"/>
  <c r="AL379" i="29"/>
  <c r="AK379" i="29"/>
  <c r="AJ379" i="29"/>
  <c r="AM378" i="29"/>
  <c r="AL378" i="29"/>
  <c r="AK378" i="29"/>
  <c r="AJ378" i="29"/>
  <c r="AM377" i="29"/>
  <c r="AL377" i="29"/>
  <c r="AK377" i="29"/>
  <c r="AJ377" i="29"/>
  <c r="AM376" i="29"/>
  <c r="AL376" i="29"/>
  <c r="AK376" i="29"/>
  <c r="AJ376" i="29"/>
  <c r="AM375" i="29"/>
  <c r="AL375" i="29"/>
  <c r="AK375" i="29"/>
  <c r="AJ375" i="29"/>
  <c r="AM374" i="29"/>
  <c r="AL374" i="29"/>
  <c r="AK374" i="29"/>
  <c r="AJ374" i="29"/>
  <c r="AM373" i="29"/>
  <c r="AL373" i="29"/>
  <c r="AK373" i="29"/>
  <c r="AJ373" i="29"/>
  <c r="AM372" i="29"/>
  <c r="AL372" i="29"/>
  <c r="AK372" i="29"/>
  <c r="AJ372" i="29"/>
  <c r="AM371" i="29"/>
  <c r="AL371" i="29"/>
  <c r="AK371" i="29"/>
  <c r="AJ371" i="29"/>
  <c r="AM370" i="29"/>
  <c r="AL370" i="29"/>
  <c r="AK370" i="29"/>
  <c r="AJ370" i="29"/>
  <c r="AM369" i="29"/>
  <c r="AL369" i="29"/>
  <c r="AK369" i="29"/>
  <c r="AJ369" i="29"/>
  <c r="AM368" i="29"/>
  <c r="AL368" i="29"/>
  <c r="AK368" i="29"/>
  <c r="AJ368" i="29"/>
  <c r="AM367" i="29"/>
  <c r="AL367" i="29"/>
  <c r="AK367" i="29"/>
  <c r="AJ367" i="29"/>
  <c r="AM366" i="29"/>
  <c r="AL366" i="29"/>
  <c r="AK366" i="29"/>
  <c r="AJ366" i="29"/>
  <c r="AM365" i="29"/>
  <c r="AL365" i="29"/>
  <c r="AK365" i="29"/>
  <c r="AJ365" i="29"/>
  <c r="AM364" i="29"/>
  <c r="AL364" i="29"/>
  <c r="AK364" i="29"/>
  <c r="AJ364" i="29"/>
  <c r="AM363" i="29"/>
  <c r="AL363" i="29"/>
  <c r="AK363" i="29"/>
  <c r="AJ363" i="29"/>
  <c r="AM362" i="29"/>
  <c r="AL362" i="29"/>
  <c r="AK362" i="29"/>
  <c r="AJ362" i="29"/>
  <c r="AM361" i="29"/>
  <c r="AL361" i="29"/>
  <c r="AK361" i="29"/>
  <c r="AJ361" i="29"/>
  <c r="AM360" i="29"/>
  <c r="AL360" i="29"/>
  <c r="AK360" i="29"/>
  <c r="AJ360" i="29"/>
  <c r="AM359" i="29"/>
  <c r="AL359" i="29"/>
  <c r="AK359" i="29"/>
  <c r="AJ359" i="29"/>
  <c r="AM358" i="29"/>
  <c r="AL358" i="29"/>
  <c r="AK358" i="29"/>
  <c r="AJ358" i="29"/>
  <c r="AM357" i="29"/>
  <c r="AL357" i="29"/>
  <c r="AK357" i="29"/>
  <c r="AJ357" i="29"/>
  <c r="AM356" i="29"/>
  <c r="AL356" i="29"/>
  <c r="AK356" i="29"/>
  <c r="AJ356" i="29"/>
  <c r="AM355" i="29"/>
  <c r="AL355" i="29"/>
  <c r="AK355" i="29"/>
  <c r="AJ355" i="29"/>
  <c r="AM354" i="29"/>
  <c r="AL354" i="29"/>
  <c r="AK354" i="29"/>
  <c r="AJ354" i="29"/>
  <c r="AM353" i="29"/>
  <c r="AL353" i="29"/>
  <c r="AK353" i="29"/>
  <c r="AJ353" i="29"/>
  <c r="AM352" i="29"/>
  <c r="AL352" i="29"/>
  <c r="AK352" i="29"/>
  <c r="AJ352" i="29"/>
  <c r="AM351" i="29"/>
  <c r="AL351" i="29"/>
  <c r="AK351" i="29"/>
  <c r="AJ351" i="29"/>
  <c r="AM350" i="29"/>
  <c r="AL350" i="29"/>
  <c r="AK350" i="29"/>
  <c r="AJ350" i="29"/>
  <c r="AM349" i="29"/>
  <c r="AL349" i="29"/>
  <c r="AK349" i="29"/>
  <c r="AJ349" i="29"/>
  <c r="AM348" i="29"/>
  <c r="AL348" i="29"/>
  <c r="AK348" i="29"/>
  <c r="AJ348" i="29"/>
  <c r="AM347" i="29"/>
  <c r="AL347" i="29"/>
  <c r="AK347" i="29"/>
  <c r="AJ347" i="29"/>
  <c r="AM346" i="29"/>
  <c r="AL346" i="29"/>
  <c r="AK346" i="29"/>
  <c r="AJ346" i="29"/>
  <c r="AM345" i="29"/>
  <c r="AL345" i="29"/>
  <c r="AK345" i="29"/>
  <c r="AJ345" i="29"/>
  <c r="AM344" i="29"/>
  <c r="AL344" i="29"/>
  <c r="AK344" i="29"/>
  <c r="AJ344" i="29"/>
  <c r="AM343" i="29"/>
  <c r="AL343" i="29"/>
  <c r="AK343" i="29"/>
  <c r="AJ343" i="29"/>
  <c r="AM342" i="29"/>
  <c r="AL342" i="29"/>
  <c r="AK342" i="29"/>
  <c r="AJ342" i="29"/>
  <c r="AM341" i="29"/>
  <c r="AL341" i="29"/>
  <c r="AK341" i="29"/>
  <c r="AJ341" i="29"/>
  <c r="AM340" i="29"/>
  <c r="AL340" i="29"/>
  <c r="AK340" i="29"/>
  <c r="AJ340" i="29"/>
  <c r="AM339" i="29"/>
  <c r="AL339" i="29"/>
  <c r="AK339" i="29"/>
  <c r="AJ339" i="29"/>
  <c r="AM338" i="29"/>
  <c r="AL338" i="29"/>
  <c r="AK338" i="29"/>
  <c r="AJ338" i="29"/>
  <c r="AM337" i="29"/>
  <c r="AL337" i="29"/>
  <c r="AK337" i="29"/>
  <c r="AJ337" i="29"/>
  <c r="AM336" i="29"/>
  <c r="AL336" i="29"/>
  <c r="AK336" i="29"/>
  <c r="AJ336" i="29"/>
  <c r="AM335" i="29"/>
  <c r="AL335" i="29"/>
  <c r="AK335" i="29"/>
  <c r="AJ335" i="29"/>
  <c r="AM334" i="29"/>
  <c r="AL334" i="29"/>
  <c r="AK334" i="29"/>
  <c r="AJ334" i="29"/>
  <c r="AM333" i="29"/>
  <c r="AL333" i="29"/>
  <c r="AK333" i="29"/>
  <c r="AJ333" i="29"/>
  <c r="AM332" i="29"/>
  <c r="AL332" i="29"/>
  <c r="AK332" i="29"/>
  <c r="AJ332" i="29"/>
  <c r="AM331" i="29"/>
  <c r="AL331" i="29"/>
  <c r="AK331" i="29"/>
  <c r="AJ331" i="29"/>
  <c r="AM330" i="29"/>
  <c r="AL330" i="29"/>
  <c r="AK330" i="29"/>
  <c r="AJ330" i="29"/>
  <c r="AM329" i="29"/>
  <c r="AL329" i="29"/>
  <c r="AK329" i="29"/>
  <c r="AJ329" i="29"/>
  <c r="AM328" i="29"/>
  <c r="AL328" i="29"/>
  <c r="AK328" i="29"/>
  <c r="AJ328" i="29"/>
  <c r="AM327" i="29"/>
  <c r="AL327" i="29"/>
  <c r="AK327" i="29"/>
  <c r="AJ327" i="29"/>
  <c r="AM326" i="29"/>
  <c r="AL326" i="29"/>
  <c r="AK326" i="29"/>
  <c r="AJ326" i="29"/>
  <c r="AM325" i="29"/>
  <c r="AL325" i="29"/>
  <c r="AK325" i="29"/>
  <c r="AJ325" i="29"/>
  <c r="AM324" i="29"/>
  <c r="AL324" i="29"/>
  <c r="AK324" i="29"/>
  <c r="AJ324" i="29"/>
  <c r="AM323" i="29"/>
  <c r="AL323" i="29"/>
  <c r="AK323" i="29"/>
  <c r="AJ323" i="29"/>
  <c r="AM322" i="29"/>
  <c r="AL322" i="29"/>
  <c r="AK322" i="29"/>
  <c r="AJ322" i="29"/>
  <c r="AM321" i="29"/>
  <c r="AL321" i="29"/>
  <c r="AK321" i="29"/>
  <c r="AJ321" i="29"/>
  <c r="AM320" i="29"/>
  <c r="AL320" i="29"/>
  <c r="AK320" i="29"/>
  <c r="AJ320" i="29"/>
  <c r="AM319" i="29"/>
  <c r="AL319" i="29"/>
  <c r="AK319" i="29"/>
  <c r="AJ319" i="29"/>
  <c r="AM318" i="29"/>
  <c r="AL318" i="29"/>
  <c r="AK318" i="29"/>
  <c r="AJ318" i="29"/>
  <c r="AM317" i="29"/>
  <c r="AL317" i="29"/>
  <c r="AK317" i="29"/>
  <c r="AJ317" i="29"/>
  <c r="AM316" i="29"/>
  <c r="AL316" i="29"/>
  <c r="AK316" i="29"/>
  <c r="AJ316" i="29"/>
  <c r="AM315" i="29"/>
  <c r="AL315" i="29"/>
  <c r="AK315" i="29"/>
  <c r="AJ315" i="29"/>
  <c r="AM314" i="29"/>
  <c r="AL314" i="29"/>
  <c r="AK314" i="29"/>
  <c r="AJ314" i="29"/>
  <c r="AM313" i="29"/>
  <c r="AL313" i="29"/>
  <c r="AK313" i="29"/>
  <c r="AJ313" i="29"/>
  <c r="AM312" i="29"/>
  <c r="AL312" i="29"/>
  <c r="AK312" i="29"/>
  <c r="AJ312" i="29"/>
  <c r="AM311" i="29"/>
  <c r="AL311" i="29"/>
  <c r="AK311" i="29"/>
  <c r="AJ311" i="29"/>
  <c r="AM310" i="29"/>
  <c r="AL310" i="29"/>
  <c r="AK310" i="29"/>
  <c r="AJ310" i="29"/>
  <c r="AM309" i="29"/>
  <c r="AL309" i="29"/>
  <c r="AK309" i="29"/>
  <c r="AJ309" i="29"/>
  <c r="AM308" i="29"/>
  <c r="AL308" i="29"/>
  <c r="AK308" i="29"/>
  <c r="AJ308" i="29"/>
  <c r="AM307" i="29"/>
  <c r="AL307" i="29"/>
  <c r="AK307" i="29"/>
  <c r="AJ307" i="29"/>
  <c r="AM306" i="29"/>
  <c r="AL306" i="29"/>
  <c r="AK306" i="29"/>
  <c r="AJ306" i="29"/>
  <c r="AM305" i="29"/>
  <c r="AL305" i="29"/>
  <c r="AK305" i="29"/>
  <c r="AJ305" i="29"/>
  <c r="AM304" i="29"/>
  <c r="AL304" i="29"/>
  <c r="AK304" i="29"/>
  <c r="AJ304" i="29"/>
  <c r="AM303" i="29"/>
  <c r="AL303" i="29"/>
  <c r="AK303" i="29"/>
  <c r="AJ303" i="29"/>
  <c r="AM302" i="29"/>
  <c r="AL302" i="29"/>
  <c r="AK302" i="29"/>
  <c r="AJ302" i="29"/>
  <c r="AM301" i="29"/>
  <c r="AL301" i="29"/>
  <c r="AK301" i="29"/>
  <c r="AJ301" i="29"/>
  <c r="AM300" i="29"/>
  <c r="AL300" i="29"/>
  <c r="AK300" i="29"/>
  <c r="AJ300" i="29"/>
  <c r="AM299" i="29"/>
  <c r="AL299" i="29"/>
  <c r="AK299" i="29"/>
  <c r="AJ299" i="29"/>
  <c r="AM298" i="29"/>
  <c r="AL298" i="29"/>
  <c r="AK298" i="29"/>
  <c r="AJ298" i="29"/>
  <c r="AM297" i="29"/>
  <c r="AL297" i="29"/>
  <c r="AK297" i="29"/>
  <c r="AJ297" i="29"/>
  <c r="AM296" i="29"/>
  <c r="AL296" i="29"/>
  <c r="AK296" i="29"/>
  <c r="AJ296" i="29"/>
  <c r="AM295" i="29"/>
  <c r="AL295" i="29"/>
  <c r="AK295" i="29"/>
  <c r="AJ295" i="29"/>
  <c r="AM294" i="29"/>
  <c r="AL294" i="29"/>
  <c r="AK294" i="29"/>
  <c r="AJ294" i="29"/>
  <c r="AM293" i="29"/>
  <c r="AL293" i="29"/>
  <c r="AK293" i="29"/>
  <c r="AJ293" i="29"/>
  <c r="AM292" i="29"/>
  <c r="AL292" i="29"/>
  <c r="AK292" i="29"/>
  <c r="AJ292" i="29"/>
  <c r="AM291" i="29"/>
  <c r="AL291" i="29"/>
  <c r="AK291" i="29"/>
  <c r="AJ291" i="29"/>
  <c r="AM290" i="29"/>
  <c r="AL290" i="29"/>
  <c r="AK290" i="29"/>
  <c r="AJ290" i="29"/>
  <c r="AM289" i="29"/>
  <c r="AL289" i="29"/>
  <c r="AK289" i="29"/>
  <c r="AJ289" i="29"/>
  <c r="AM288" i="29"/>
  <c r="AL288" i="29"/>
  <c r="AK288" i="29"/>
  <c r="AJ288" i="29"/>
  <c r="AM287" i="29"/>
  <c r="AL287" i="29"/>
  <c r="AK287" i="29"/>
  <c r="AJ287" i="29"/>
  <c r="AM286" i="29"/>
  <c r="AL286" i="29"/>
  <c r="AK286" i="29"/>
  <c r="AJ286" i="29"/>
  <c r="AM285" i="29"/>
  <c r="AL285" i="29"/>
  <c r="AK285" i="29"/>
  <c r="AJ285" i="29"/>
  <c r="AM284" i="29"/>
  <c r="AL284" i="29"/>
  <c r="AK284" i="29"/>
  <c r="AJ284" i="29"/>
  <c r="AM283" i="29"/>
  <c r="AL283" i="29"/>
  <c r="AK283" i="29"/>
  <c r="AJ283" i="29"/>
  <c r="AM282" i="29"/>
  <c r="AL282" i="29"/>
  <c r="AK282" i="29"/>
  <c r="AJ282" i="29"/>
  <c r="AM281" i="29"/>
  <c r="AL281" i="29"/>
  <c r="AK281" i="29"/>
  <c r="AJ281" i="29"/>
  <c r="AM280" i="29"/>
  <c r="AL280" i="29"/>
  <c r="AK280" i="29"/>
  <c r="AJ280" i="29"/>
  <c r="AM279" i="29"/>
  <c r="AL279" i="29"/>
  <c r="AK279" i="29"/>
  <c r="AJ279" i="29"/>
  <c r="AM278" i="29"/>
  <c r="AL278" i="29"/>
  <c r="AK278" i="29"/>
  <c r="AJ278" i="29"/>
  <c r="AM277" i="29"/>
  <c r="AL277" i="29"/>
  <c r="AK277" i="29"/>
  <c r="AJ277" i="29"/>
  <c r="AM276" i="29"/>
  <c r="AL276" i="29"/>
  <c r="AK276" i="29"/>
  <c r="AJ276" i="29"/>
  <c r="AM275" i="29"/>
  <c r="AL275" i="29"/>
  <c r="AK275" i="29"/>
  <c r="AJ275" i="29"/>
  <c r="AM274" i="29"/>
  <c r="AL274" i="29"/>
  <c r="AK274" i="29"/>
  <c r="AJ274" i="29"/>
  <c r="AM273" i="29"/>
  <c r="AL273" i="29"/>
  <c r="AK273" i="29"/>
  <c r="AJ273" i="29"/>
  <c r="AM272" i="29"/>
  <c r="AL272" i="29"/>
  <c r="AK272" i="29"/>
  <c r="AJ272" i="29"/>
  <c r="AM271" i="29"/>
  <c r="AL271" i="29"/>
  <c r="AK271" i="29"/>
  <c r="AJ271" i="29"/>
  <c r="AM270" i="29"/>
  <c r="AL270" i="29"/>
  <c r="AK270" i="29"/>
  <c r="AJ270" i="29"/>
  <c r="AM269" i="29"/>
  <c r="AL269" i="29"/>
  <c r="AK269" i="29"/>
  <c r="AJ269" i="29"/>
  <c r="AM268" i="29"/>
  <c r="AL268" i="29"/>
  <c r="AK268" i="29"/>
  <c r="AJ268" i="29"/>
  <c r="AM267" i="29"/>
  <c r="AL267" i="29"/>
  <c r="AK267" i="29"/>
  <c r="AJ267" i="29"/>
  <c r="AM266" i="29"/>
  <c r="AL266" i="29"/>
  <c r="AK266" i="29"/>
  <c r="AJ266" i="29"/>
  <c r="AM265" i="29"/>
  <c r="AL265" i="29"/>
  <c r="AK265" i="29"/>
  <c r="AJ265" i="29"/>
  <c r="AM264" i="29"/>
  <c r="AL264" i="29"/>
  <c r="AK264" i="29"/>
  <c r="AJ264" i="29"/>
  <c r="AM263" i="29"/>
  <c r="AL263" i="29"/>
  <c r="AK263" i="29"/>
  <c r="AJ263" i="29"/>
  <c r="AM262" i="29"/>
  <c r="AL262" i="29"/>
  <c r="AK262" i="29"/>
  <c r="AJ262" i="29"/>
  <c r="AM261" i="29"/>
  <c r="AL261" i="29"/>
  <c r="AK261" i="29"/>
  <c r="AJ261" i="29"/>
  <c r="AM260" i="29"/>
  <c r="AL260" i="29"/>
  <c r="AK260" i="29"/>
  <c r="AJ260" i="29"/>
  <c r="AM259" i="29"/>
  <c r="AL259" i="29"/>
  <c r="AK259" i="29"/>
  <c r="AJ259" i="29"/>
  <c r="AM258" i="29"/>
  <c r="AL258" i="29"/>
  <c r="AK258" i="29"/>
  <c r="AJ258" i="29"/>
  <c r="AM257" i="29"/>
  <c r="AL257" i="29"/>
  <c r="AK257" i="29"/>
  <c r="AJ257" i="29"/>
  <c r="AM256" i="29"/>
  <c r="AL256" i="29"/>
  <c r="AK256" i="29"/>
  <c r="AJ256" i="29"/>
  <c r="AM255" i="29"/>
  <c r="AL255" i="29"/>
  <c r="AK255" i="29"/>
  <c r="AJ255" i="29"/>
  <c r="AM254" i="29"/>
  <c r="AL254" i="29"/>
  <c r="AK254" i="29"/>
  <c r="AJ254" i="29"/>
  <c r="AM253" i="29"/>
  <c r="AL253" i="29"/>
  <c r="AK253" i="29"/>
  <c r="AJ253" i="29"/>
  <c r="AM252" i="29"/>
  <c r="AL252" i="29"/>
  <c r="AK252" i="29"/>
  <c r="AJ252" i="29"/>
  <c r="AM251" i="29"/>
  <c r="AL251" i="29"/>
  <c r="AK251" i="29"/>
  <c r="AJ251" i="29"/>
  <c r="AM250" i="29"/>
  <c r="AL250" i="29"/>
  <c r="AK250" i="29"/>
  <c r="AJ250" i="29"/>
  <c r="AM249" i="29"/>
  <c r="AL249" i="29"/>
  <c r="AK249" i="29"/>
  <c r="AJ249" i="29"/>
  <c r="AM248" i="29"/>
  <c r="AL248" i="29"/>
  <c r="AK248" i="29"/>
  <c r="AJ248" i="29"/>
  <c r="AM247" i="29"/>
  <c r="AL247" i="29"/>
  <c r="AK247" i="29"/>
  <c r="AJ247" i="29"/>
  <c r="AM246" i="29"/>
  <c r="AL246" i="29"/>
  <c r="AK246" i="29"/>
  <c r="AJ246" i="29"/>
  <c r="AM245" i="29"/>
  <c r="AL245" i="29"/>
  <c r="AK245" i="29"/>
  <c r="AJ245" i="29"/>
  <c r="AM244" i="29"/>
  <c r="AL244" i="29"/>
  <c r="AK244" i="29"/>
  <c r="AJ244" i="29"/>
  <c r="AM243" i="29"/>
  <c r="AL243" i="29"/>
  <c r="AK243" i="29"/>
  <c r="AJ243" i="29"/>
  <c r="AM242" i="29"/>
  <c r="AL242" i="29"/>
  <c r="AK242" i="29"/>
  <c r="AJ242" i="29"/>
  <c r="AM241" i="29"/>
  <c r="AL241" i="29"/>
  <c r="AK241" i="29"/>
  <c r="AJ241" i="29"/>
  <c r="AM240" i="29"/>
  <c r="AL240" i="29"/>
  <c r="AK240" i="29"/>
  <c r="AJ240" i="29"/>
  <c r="AM239" i="29"/>
  <c r="AL239" i="29"/>
  <c r="AK239" i="29"/>
  <c r="AJ239" i="29"/>
  <c r="AM238" i="29"/>
  <c r="AL238" i="29"/>
  <c r="AK238" i="29"/>
  <c r="AJ238" i="29"/>
  <c r="AM237" i="29"/>
  <c r="AL237" i="29"/>
  <c r="AK237" i="29"/>
  <c r="AJ237" i="29"/>
  <c r="AM236" i="29"/>
  <c r="AL236" i="29"/>
  <c r="AK236" i="29"/>
  <c r="AJ236" i="29"/>
  <c r="AM235" i="29"/>
  <c r="AL235" i="29"/>
  <c r="AK235" i="29"/>
  <c r="AJ235" i="29"/>
  <c r="AM234" i="29"/>
  <c r="AL234" i="29"/>
  <c r="AK234" i="29"/>
  <c r="AJ234" i="29"/>
  <c r="AM233" i="29"/>
  <c r="AL233" i="29"/>
  <c r="AK233" i="29"/>
  <c r="AJ233" i="29"/>
  <c r="AM232" i="29"/>
  <c r="AL232" i="29"/>
  <c r="AK232" i="29"/>
  <c r="AJ232" i="29"/>
  <c r="AM231" i="29"/>
  <c r="AL231" i="29"/>
  <c r="AK231" i="29"/>
  <c r="AJ231" i="29"/>
  <c r="AM230" i="29"/>
  <c r="AL230" i="29"/>
  <c r="AK230" i="29"/>
  <c r="AJ230" i="29"/>
  <c r="AM229" i="29"/>
  <c r="AL229" i="29"/>
  <c r="AK229" i="29"/>
  <c r="AJ229" i="29"/>
  <c r="AM228" i="29"/>
  <c r="AL228" i="29"/>
  <c r="AK228" i="29"/>
  <c r="AJ228" i="29"/>
  <c r="AM227" i="29"/>
  <c r="AL227" i="29"/>
  <c r="AK227" i="29"/>
  <c r="AJ227" i="29"/>
  <c r="AM226" i="29"/>
  <c r="AL226" i="29"/>
  <c r="AK226" i="29"/>
  <c r="AJ226" i="29"/>
  <c r="AM225" i="29"/>
  <c r="AL225" i="29"/>
  <c r="AK225" i="29"/>
  <c r="AJ225" i="29"/>
  <c r="AM224" i="29"/>
  <c r="AL224" i="29"/>
  <c r="AK224" i="29"/>
  <c r="AJ224" i="29"/>
  <c r="AM223" i="29"/>
  <c r="AL223" i="29"/>
  <c r="AK223" i="29"/>
  <c r="AJ223" i="29"/>
  <c r="AM222" i="29"/>
  <c r="AL222" i="29"/>
  <c r="AK222" i="29"/>
  <c r="AJ222" i="29"/>
  <c r="AM221" i="29"/>
  <c r="AL221" i="29"/>
  <c r="AK221" i="29"/>
  <c r="AJ221" i="29"/>
  <c r="AM220" i="29"/>
  <c r="AL220" i="29"/>
  <c r="AK220" i="29"/>
  <c r="AJ220" i="29"/>
  <c r="AM219" i="29"/>
  <c r="AL219" i="29"/>
  <c r="AK219" i="29"/>
  <c r="AJ219" i="29"/>
  <c r="AM218" i="29"/>
  <c r="AL218" i="29"/>
  <c r="AK218" i="29"/>
  <c r="AJ218" i="29"/>
  <c r="AM217" i="29"/>
  <c r="AL217" i="29"/>
  <c r="AK217" i="29"/>
  <c r="AJ217" i="29"/>
  <c r="AM216" i="29"/>
  <c r="AL216" i="29"/>
  <c r="AK216" i="29"/>
  <c r="AJ216" i="29"/>
  <c r="AM215" i="29"/>
  <c r="AL215" i="29"/>
  <c r="AK215" i="29"/>
  <c r="AJ215" i="29"/>
  <c r="AM214" i="29"/>
  <c r="AL214" i="29"/>
  <c r="AK214" i="29"/>
  <c r="AJ214" i="29"/>
  <c r="AM213" i="29"/>
  <c r="AL213" i="29"/>
  <c r="AK213" i="29"/>
  <c r="AJ213" i="29"/>
  <c r="AM212" i="29"/>
  <c r="AL212" i="29"/>
  <c r="AK212" i="29"/>
  <c r="AJ212" i="29"/>
  <c r="AM211" i="29"/>
  <c r="AL211" i="29"/>
  <c r="AK211" i="29"/>
  <c r="AJ211" i="29"/>
  <c r="AM210" i="29"/>
  <c r="AL210" i="29"/>
  <c r="AK210" i="29"/>
  <c r="AJ210" i="29"/>
  <c r="AM209" i="29"/>
  <c r="AL209" i="29"/>
  <c r="AK209" i="29"/>
  <c r="AJ209" i="29"/>
  <c r="AM208" i="29"/>
  <c r="AL208" i="29"/>
  <c r="AK208" i="29"/>
  <c r="AJ208" i="29"/>
  <c r="AM207" i="29"/>
  <c r="AL207" i="29"/>
  <c r="AK207" i="29"/>
  <c r="AJ207" i="29"/>
  <c r="AM206" i="29"/>
  <c r="AL206" i="29"/>
  <c r="AK206" i="29"/>
  <c r="AJ206" i="29"/>
  <c r="AM205" i="29"/>
  <c r="AL205" i="29"/>
  <c r="AK205" i="29"/>
  <c r="AJ205" i="29"/>
  <c r="AM204" i="29"/>
  <c r="AL204" i="29"/>
  <c r="AK204" i="29"/>
  <c r="AJ204" i="29"/>
  <c r="AM203" i="29"/>
  <c r="AL203" i="29"/>
  <c r="AK203" i="29"/>
  <c r="AJ203" i="29"/>
  <c r="AM202" i="29"/>
  <c r="AL202" i="29"/>
  <c r="AK202" i="29"/>
  <c r="AJ202" i="29"/>
  <c r="AM201" i="29"/>
  <c r="AL201" i="29"/>
  <c r="AK201" i="29"/>
  <c r="AJ201" i="29"/>
  <c r="AM200" i="29"/>
  <c r="AL200" i="29"/>
  <c r="AK200" i="29"/>
  <c r="AJ200" i="29"/>
  <c r="AM199" i="29"/>
  <c r="AL199" i="29"/>
  <c r="AK199" i="29"/>
  <c r="AJ199" i="29"/>
  <c r="AM198" i="29"/>
  <c r="AL198" i="29"/>
  <c r="AK198" i="29"/>
  <c r="AJ198" i="29"/>
  <c r="AM197" i="29"/>
  <c r="AL197" i="29"/>
  <c r="AK197" i="29"/>
  <c r="AJ197" i="29"/>
  <c r="AM196" i="29"/>
  <c r="AL196" i="29"/>
  <c r="AK196" i="29"/>
  <c r="AJ196" i="29"/>
  <c r="AM195" i="29"/>
  <c r="AL195" i="29"/>
  <c r="AK195" i="29"/>
  <c r="AJ195" i="29"/>
  <c r="AM194" i="29"/>
  <c r="AL194" i="29"/>
  <c r="AK194" i="29"/>
  <c r="AJ194" i="29"/>
  <c r="AM193" i="29"/>
  <c r="AL193" i="29"/>
  <c r="AK193" i="29"/>
  <c r="AJ193" i="29"/>
  <c r="AM192" i="29"/>
  <c r="AL192" i="29"/>
  <c r="AK192" i="29"/>
  <c r="AJ192" i="29"/>
  <c r="AM191" i="29"/>
  <c r="AL191" i="29"/>
  <c r="AK191" i="29"/>
  <c r="AJ191" i="29"/>
  <c r="AM190" i="29"/>
  <c r="AL190" i="29"/>
  <c r="AK190" i="29"/>
  <c r="AJ190" i="29"/>
  <c r="AM189" i="29"/>
  <c r="AL189" i="29"/>
  <c r="AK189" i="29"/>
  <c r="AJ189" i="29"/>
  <c r="AM188" i="29"/>
  <c r="AL188" i="29"/>
  <c r="AK188" i="29"/>
  <c r="AJ188" i="29"/>
  <c r="AM187" i="29"/>
  <c r="AL187" i="29"/>
  <c r="AK187" i="29"/>
  <c r="AJ187" i="29"/>
  <c r="AM186" i="29"/>
  <c r="AL186" i="29"/>
  <c r="AK186" i="29"/>
  <c r="AJ186" i="29"/>
  <c r="AM185" i="29"/>
  <c r="AL185" i="29"/>
  <c r="AK185" i="29"/>
  <c r="AJ185" i="29"/>
  <c r="AM184" i="29"/>
  <c r="AL184" i="29"/>
  <c r="AK184" i="29"/>
  <c r="AJ184" i="29"/>
  <c r="AM183" i="29"/>
  <c r="AL183" i="29"/>
  <c r="AK183" i="29"/>
  <c r="AJ183" i="29"/>
  <c r="AM182" i="29"/>
  <c r="AL182" i="29"/>
  <c r="AK182" i="29"/>
  <c r="AJ182" i="29"/>
  <c r="AM181" i="29"/>
  <c r="AL181" i="29"/>
  <c r="AK181" i="29"/>
  <c r="AJ181" i="29"/>
  <c r="AM180" i="29"/>
  <c r="AL180" i="29"/>
  <c r="AK180" i="29"/>
  <c r="AJ180" i="29"/>
  <c r="AM179" i="29"/>
  <c r="AL179" i="29"/>
  <c r="AK179" i="29"/>
  <c r="AJ179" i="29"/>
  <c r="AM178" i="29"/>
  <c r="AL178" i="29"/>
  <c r="AK178" i="29"/>
  <c r="AJ178" i="29"/>
  <c r="AM177" i="29"/>
  <c r="AL177" i="29"/>
  <c r="AK177" i="29"/>
  <c r="AJ177" i="29"/>
  <c r="AM176" i="29"/>
  <c r="AL176" i="29"/>
  <c r="AK176" i="29"/>
  <c r="AJ176" i="29"/>
  <c r="AM175" i="29"/>
  <c r="AL175" i="29"/>
  <c r="AK175" i="29"/>
  <c r="AJ175" i="29"/>
  <c r="AM174" i="29"/>
  <c r="AL174" i="29"/>
  <c r="AK174" i="29"/>
  <c r="AJ174" i="29"/>
  <c r="AM173" i="29"/>
  <c r="AL173" i="29"/>
  <c r="AK173" i="29"/>
  <c r="AJ173" i="29"/>
  <c r="AM172" i="29"/>
  <c r="AL172" i="29"/>
  <c r="AK172" i="29"/>
  <c r="AJ172" i="29"/>
  <c r="AM171" i="29"/>
  <c r="AL171" i="29"/>
  <c r="AK171" i="29"/>
  <c r="AJ171" i="29"/>
  <c r="AM170" i="29"/>
  <c r="AL170" i="29"/>
  <c r="AK170" i="29"/>
  <c r="AJ170" i="29"/>
  <c r="AM169" i="29"/>
  <c r="AL169" i="29"/>
  <c r="AK169" i="29"/>
  <c r="AJ169" i="29"/>
  <c r="AM168" i="29"/>
  <c r="AL168" i="29"/>
  <c r="AK168" i="29"/>
  <c r="AJ168" i="29"/>
  <c r="AM167" i="29"/>
  <c r="AL167" i="29"/>
  <c r="AK167" i="29"/>
  <c r="AJ167" i="29"/>
  <c r="AM166" i="29"/>
  <c r="AL166" i="29"/>
  <c r="AK166" i="29"/>
  <c r="AJ166" i="29"/>
  <c r="AM165" i="29"/>
  <c r="AL165" i="29"/>
  <c r="AK165" i="29"/>
  <c r="AJ165" i="29"/>
  <c r="AM164" i="29"/>
  <c r="AL164" i="29"/>
  <c r="AK164" i="29"/>
  <c r="AJ164" i="29"/>
  <c r="AM163" i="29"/>
  <c r="AL163" i="29"/>
  <c r="AK163" i="29"/>
  <c r="AJ163" i="29"/>
  <c r="AM162" i="29"/>
  <c r="AL162" i="29"/>
  <c r="AK162" i="29"/>
  <c r="AJ162" i="29"/>
  <c r="AM161" i="29"/>
  <c r="AL161" i="29"/>
  <c r="AK161" i="29"/>
  <c r="AJ161" i="29"/>
  <c r="AM160" i="29"/>
  <c r="AL160" i="29"/>
  <c r="AK160" i="29"/>
  <c r="AJ160" i="29"/>
  <c r="AM159" i="29"/>
  <c r="AL159" i="29"/>
  <c r="AK159" i="29"/>
  <c r="AJ159" i="29"/>
  <c r="AM158" i="29"/>
  <c r="AL158" i="29"/>
  <c r="AK158" i="29"/>
  <c r="AJ158" i="29"/>
  <c r="AM157" i="29"/>
  <c r="AL157" i="29"/>
  <c r="AK157" i="29"/>
  <c r="AJ157" i="29"/>
  <c r="AM156" i="29"/>
  <c r="AL156" i="29"/>
  <c r="AK156" i="29"/>
  <c r="AJ156" i="29"/>
  <c r="AM155" i="29"/>
  <c r="AL155" i="29"/>
  <c r="AK155" i="29"/>
  <c r="AJ155" i="29"/>
  <c r="AM154" i="29"/>
  <c r="AL154" i="29"/>
  <c r="AK154" i="29"/>
  <c r="AJ154" i="29"/>
  <c r="AM153" i="29"/>
  <c r="AL153" i="29"/>
  <c r="AK153" i="29"/>
  <c r="AJ153" i="29"/>
  <c r="AM152" i="29"/>
  <c r="AL152" i="29"/>
  <c r="AK152" i="29"/>
  <c r="AJ152" i="29"/>
  <c r="AM151" i="29"/>
  <c r="AL151" i="29"/>
  <c r="AK151" i="29"/>
  <c r="AJ151" i="29"/>
  <c r="AM150" i="29"/>
  <c r="AL150" i="29"/>
  <c r="AK150" i="29"/>
  <c r="AJ150" i="29"/>
  <c r="AM149" i="29"/>
  <c r="AL149" i="29"/>
  <c r="AK149" i="29"/>
  <c r="AJ149" i="29"/>
  <c r="AM148" i="29"/>
  <c r="AL148" i="29"/>
  <c r="AK148" i="29"/>
  <c r="AJ148" i="29"/>
  <c r="AM147" i="29"/>
  <c r="AL147" i="29"/>
  <c r="AK147" i="29"/>
  <c r="AJ147" i="29"/>
  <c r="AM146" i="29"/>
  <c r="AL146" i="29"/>
  <c r="AK146" i="29"/>
  <c r="AJ146" i="29"/>
  <c r="AM145" i="29"/>
  <c r="AL145" i="29"/>
  <c r="AK145" i="29"/>
  <c r="AJ145" i="29"/>
  <c r="AM144" i="29"/>
  <c r="AL144" i="29"/>
  <c r="AK144" i="29"/>
  <c r="AJ144" i="29"/>
  <c r="AM143" i="29"/>
  <c r="AL143" i="29"/>
  <c r="AK143" i="29"/>
  <c r="AJ143" i="29"/>
  <c r="AM142" i="29"/>
  <c r="AL142" i="29"/>
  <c r="AK142" i="29"/>
  <c r="AJ142" i="29"/>
  <c r="AM141" i="29"/>
  <c r="AL141" i="29"/>
  <c r="AK141" i="29"/>
  <c r="AJ141" i="29"/>
  <c r="AM140" i="29"/>
  <c r="AL140" i="29"/>
  <c r="AK140" i="29"/>
  <c r="AJ140" i="29"/>
  <c r="AM139" i="29"/>
  <c r="AL139" i="29"/>
  <c r="AK139" i="29"/>
  <c r="AJ139" i="29"/>
  <c r="AM138" i="29"/>
  <c r="AL138" i="29"/>
  <c r="AK138" i="29"/>
  <c r="AJ138" i="29"/>
  <c r="AM137" i="29"/>
  <c r="AL137" i="29"/>
  <c r="AK137" i="29"/>
  <c r="AJ137" i="29"/>
  <c r="AM136" i="29"/>
  <c r="AL136" i="29"/>
  <c r="AK136" i="29"/>
  <c r="AJ136" i="29"/>
  <c r="AM135" i="29"/>
  <c r="AL135" i="29"/>
  <c r="AK135" i="29"/>
  <c r="AJ135" i="29"/>
  <c r="AM134" i="29"/>
  <c r="AL134" i="29"/>
  <c r="AK134" i="29"/>
  <c r="AJ134" i="29"/>
  <c r="AM133" i="29"/>
  <c r="AL133" i="29"/>
  <c r="AK133" i="29"/>
  <c r="AJ133" i="29"/>
  <c r="AM132" i="29"/>
  <c r="AL132" i="29"/>
  <c r="AK132" i="29"/>
  <c r="AJ132" i="29"/>
  <c r="AM131" i="29"/>
  <c r="AL131" i="29"/>
  <c r="AK131" i="29"/>
  <c r="AJ131" i="29"/>
  <c r="AM130" i="29"/>
  <c r="AL130" i="29"/>
  <c r="AK130" i="29"/>
  <c r="AJ130" i="29"/>
  <c r="AM129" i="29"/>
  <c r="AL129" i="29"/>
  <c r="AK129" i="29"/>
  <c r="AJ129" i="29"/>
  <c r="AM128" i="29"/>
  <c r="AL128" i="29"/>
  <c r="AK128" i="29"/>
  <c r="AJ128" i="29"/>
  <c r="AM127" i="29"/>
  <c r="AL127" i="29"/>
  <c r="AK127" i="29"/>
  <c r="AJ127" i="29"/>
  <c r="AM126" i="29"/>
  <c r="AL126" i="29"/>
  <c r="AK126" i="29"/>
  <c r="AJ126" i="29"/>
  <c r="AM125" i="29"/>
  <c r="AL125" i="29"/>
  <c r="AK125" i="29"/>
  <c r="AJ125" i="29"/>
  <c r="AM124" i="29"/>
  <c r="AL124" i="29"/>
  <c r="AK124" i="29"/>
  <c r="AJ124" i="29"/>
  <c r="AM123" i="29"/>
  <c r="AL123" i="29"/>
  <c r="AK123" i="29"/>
  <c r="AJ123" i="29"/>
  <c r="AM122" i="29"/>
  <c r="AL122" i="29"/>
  <c r="AK122" i="29"/>
  <c r="AJ122" i="29"/>
  <c r="AM121" i="29"/>
  <c r="AL121" i="29"/>
  <c r="AK121" i="29"/>
  <c r="AJ121" i="29"/>
  <c r="AM120" i="29"/>
  <c r="AL120" i="29"/>
  <c r="AK120" i="29"/>
  <c r="AJ120" i="29"/>
  <c r="AM119" i="29"/>
  <c r="AL119" i="29"/>
  <c r="AK119" i="29"/>
  <c r="AJ119" i="29"/>
  <c r="AM118" i="29"/>
  <c r="AL118" i="29"/>
  <c r="AK118" i="29"/>
  <c r="AJ118" i="29"/>
  <c r="AM117" i="29"/>
  <c r="AL117" i="29"/>
  <c r="AK117" i="29"/>
  <c r="AJ117" i="29"/>
  <c r="AM116" i="29"/>
  <c r="AL116" i="29"/>
  <c r="AK116" i="29"/>
  <c r="AJ116" i="29"/>
  <c r="AM115" i="29"/>
  <c r="AL115" i="29"/>
  <c r="AK115" i="29"/>
  <c r="AJ115" i="29"/>
  <c r="AM114" i="29"/>
  <c r="AL114" i="29"/>
  <c r="AK114" i="29"/>
  <c r="AJ114" i="29"/>
  <c r="AM113" i="29"/>
  <c r="AL113" i="29"/>
  <c r="AK113" i="29"/>
  <c r="AJ113" i="29"/>
  <c r="AM112" i="29"/>
  <c r="AL112" i="29"/>
  <c r="AK112" i="29"/>
  <c r="AJ112" i="29"/>
  <c r="AM111" i="29"/>
  <c r="AL111" i="29"/>
  <c r="AK111" i="29"/>
  <c r="AJ111" i="29"/>
  <c r="AM110" i="29"/>
  <c r="AL110" i="29"/>
  <c r="AK110" i="29"/>
  <c r="AJ110" i="29"/>
  <c r="AM109" i="29"/>
  <c r="AL109" i="29"/>
  <c r="AK109" i="29"/>
  <c r="AJ109" i="29"/>
  <c r="AM108" i="29"/>
  <c r="AL108" i="29"/>
  <c r="AK108" i="29"/>
  <c r="AJ108" i="29"/>
  <c r="AM107" i="29"/>
  <c r="AL107" i="29"/>
  <c r="AK107" i="29"/>
  <c r="AJ107" i="29"/>
  <c r="AM106" i="29"/>
  <c r="AL106" i="29"/>
  <c r="AK106" i="29"/>
  <c r="AJ106" i="29"/>
  <c r="AM105" i="29"/>
  <c r="AL105" i="29"/>
  <c r="AK105" i="29"/>
  <c r="AJ105" i="29"/>
  <c r="AM104" i="29"/>
  <c r="AL104" i="29"/>
  <c r="AK104" i="29"/>
  <c r="AJ104" i="29"/>
  <c r="AM103" i="29"/>
  <c r="AL103" i="29"/>
  <c r="AK103" i="29"/>
  <c r="AJ103" i="29"/>
  <c r="AM102" i="29"/>
  <c r="AL102" i="29"/>
  <c r="AK102" i="29"/>
  <c r="AJ102" i="29"/>
  <c r="AM101" i="29"/>
  <c r="AL101" i="29"/>
  <c r="AK101" i="29"/>
  <c r="AJ101" i="29"/>
  <c r="AM100" i="29"/>
  <c r="AL100" i="29"/>
  <c r="AK100" i="29"/>
  <c r="AJ100" i="29"/>
  <c r="AM99" i="29"/>
  <c r="AL99" i="29"/>
  <c r="AK99" i="29"/>
  <c r="AJ99" i="29"/>
  <c r="AM98" i="29"/>
  <c r="AL98" i="29"/>
  <c r="AK98" i="29"/>
  <c r="AJ98" i="29"/>
  <c r="AM97" i="29"/>
  <c r="AL97" i="29"/>
  <c r="AK97" i="29"/>
  <c r="AJ97" i="29"/>
  <c r="AM96" i="29"/>
  <c r="AL96" i="29"/>
  <c r="AK96" i="29"/>
  <c r="AJ96" i="29"/>
  <c r="AM95" i="29"/>
  <c r="AL95" i="29"/>
  <c r="AK95" i="29"/>
  <c r="AJ95" i="29"/>
  <c r="AM94" i="29"/>
  <c r="AL94" i="29"/>
  <c r="AK94" i="29"/>
  <c r="AJ94" i="29"/>
  <c r="AM93" i="29"/>
  <c r="AL93" i="29"/>
  <c r="AK93" i="29"/>
  <c r="AJ93" i="29"/>
  <c r="AM92" i="29"/>
  <c r="AL92" i="29"/>
  <c r="AK92" i="29"/>
  <c r="AJ92" i="29"/>
  <c r="AM91" i="29"/>
  <c r="AL91" i="29"/>
  <c r="AK91" i="29"/>
  <c r="AJ91" i="29"/>
  <c r="AM90" i="29"/>
  <c r="AL90" i="29"/>
  <c r="AK90" i="29"/>
  <c r="AJ90" i="29"/>
  <c r="AM89" i="29"/>
  <c r="AL89" i="29"/>
  <c r="AK89" i="29"/>
  <c r="AJ89" i="29"/>
  <c r="AM88" i="29"/>
  <c r="AL88" i="29"/>
  <c r="AK88" i="29"/>
  <c r="AJ88" i="29"/>
  <c r="AM87" i="29"/>
  <c r="AL87" i="29"/>
  <c r="AK87" i="29"/>
  <c r="AJ87" i="29"/>
  <c r="AM86" i="29"/>
  <c r="AL86" i="29"/>
  <c r="AK86" i="29"/>
  <c r="AJ86" i="29"/>
  <c r="AM85" i="29"/>
  <c r="AL85" i="29"/>
  <c r="AK85" i="29"/>
  <c r="AJ85" i="29"/>
  <c r="AM84" i="29"/>
  <c r="AL84" i="29"/>
  <c r="AK84" i="29"/>
  <c r="AJ84" i="29"/>
  <c r="AM83" i="29"/>
  <c r="AL83" i="29"/>
  <c r="AK83" i="29"/>
  <c r="AJ83" i="29"/>
  <c r="AM82" i="29"/>
  <c r="AL82" i="29"/>
  <c r="AK82" i="29"/>
  <c r="AJ82" i="29"/>
  <c r="AM81" i="29"/>
  <c r="AL81" i="29"/>
  <c r="AK81" i="29"/>
  <c r="AJ81" i="29"/>
  <c r="AM80" i="29"/>
  <c r="AL80" i="29"/>
  <c r="AK80" i="29"/>
  <c r="AJ80" i="29"/>
  <c r="AM79" i="29"/>
  <c r="AL79" i="29"/>
  <c r="AK79" i="29"/>
  <c r="AJ79" i="29"/>
  <c r="AM78" i="29"/>
  <c r="AL78" i="29"/>
  <c r="AK78" i="29"/>
  <c r="AJ78" i="29"/>
  <c r="AM77" i="29"/>
  <c r="AL77" i="29"/>
  <c r="AK77" i="29"/>
  <c r="AJ77" i="29"/>
  <c r="AM76" i="29"/>
  <c r="AL76" i="29"/>
  <c r="AK76" i="29"/>
  <c r="AJ76" i="29"/>
  <c r="AM75" i="29"/>
  <c r="AL75" i="29"/>
  <c r="AK75" i="29"/>
  <c r="AJ75" i="29"/>
  <c r="AM74" i="29"/>
  <c r="AL74" i="29"/>
  <c r="AK74" i="29"/>
  <c r="AJ74" i="29"/>
  <c r="AM73" i="29"/>
  <c r="AL73" i="29"/>
  <c r="AK73" i="29"/>
  <c r="AJ73" i="29"/>
  <c r="AM72" i="29"/>
  <c r="AL72" i="29"/>
  <c r="AK72" i="29"/>
  <c r="AJ72" i="29"/>
  <c r="AM71" i="29"/>
  <c r="AL71" i="29"/>
  <c r="AK71" i="29"/>
  <c r="AJ71" i="29"/>
  <c r="AM70" i="29"/>
  <c r="AL70" i="29"/>
  <c r="AK70" i="29"/>
  <c r="AJ70" i="29"/>
  <c r="AM69" i="29"/>
  <c r="AL69" i="29"/>
  <c r="AK69" i="29"/>
  <c r="AJ69" i="29"/>
  <c r="AM68" i="29"/>
  <c r="AL68" i="29"/>
  <c r="AK68" i="29"/>
  <c r="AJ68" i="29"/>
  <c r="AM67" i="29"/>
  <c r="AL67" i="29"/>
  <c r="AK67" i="29"/>
  <c r="AJ67" i="29"/>
  <c r="AM66" i="29"/>
  <c r="AL66" i="29"/>
  <c r="AK66" i="29"/>
  <c r="AJ66" i="29"/>
  <c r="AM65" i="29"/>
  <c r="AL65" i="29"/>
  <c r="AK65" i="29"/>
  <c r="AJ65" i="29"/>
  <c r="AM64" i="29"/>
  <c r="AL64" i="29"/>
  <c r="AK64" i="29"/>
  <c r="AJ64" i="29"/>
  <c r="AM63" i="29"/>
  <c r="AL63" i="29"/>
  <c r="AK63" i="29"/>
  <c r="AJ63" i="29"/>
  <c r="AM62" i="29"/>
  <c r="AL62" i="29"/>
  <c r="AK62" i="29"/>
  <c r="AJ62" i="29"/>
  <c r="AM61" i="29"/>
  <c r="AL61" i="29"/>
  <c r="AK61" i="29"/>
  <c r="AJ61" i="29"/>
  <c r="AM60" i="29"/>
  <c r="AL60" i="29"/>
  <c r="AK60" i="29"/>
  <c r="AJ60" i="29"/>
  <c r="AM59" i="29"/>
  <c r="AL59" i="29"/>
  <c r="AK59" i="29"/>
  <c r="AJ59" i="29"/>
  <c r="AM58" i="29"/>
  <c r="AL58" i="29"/>
  <c r="AK58" i="29"/>
  <c r="AJ58" i="29"/>
  <c r="AM57" i="29"/>
  <c r="AL57" i="29"/>
  <c r="AK57" i="29"/>
  <c r="AJ57" i="29"/>
  <c r="AM56" i="29"/>
  <c r="AL56" i="29"/>
  <c r="AK56" i="29"/>
  <c r="AJ56" i="29"/>
  <c r="AM55" i="29"/>
  <c r="AL55" i="29"/>
  <c r="AK55" i="29"/>
  <c r="AJ55" i="29"/>
  <c r="AM54" i="29"/>
  <c r="AL54" i="29"/>
  <c r="AK54" i="29"/>
  <c r="AJ54" i="29"/>
  <c r="AM53" i="29"/>
  <c r="AL53" i="29"/>
  <c r="AK53" i="29"/>
  <c r="AJ53" i="29"/>
  <c r="AM52" i="29"/>
  <c r="AL52" i="29"/>
  <c r="AK52" i="29"/>
  <c r="AJ52" i="29"/>
  <c r="AM51" i="29"/>
  <c r="AL51" i="29"/>
  <c r="AK51" i="29"/>
  <c r="AJ51" i="29"/>
  <c r="AM50" i="29"/>
  <c r="AL50" i="29"/>
  <c r="AK50" i="29"/>
  <c r="AJ50" i="29"/>
  <c r="AM49" i="29"/>
  <c r="AL49" i="29"/>
  <c r="AK49" i="29"/>
  <c r="AJ49" i="29"/>
  <c r="AM48" i="29"/>
  <c r="AL48" i="29"/>
  <c r="AK48" i="29"/>
  <c r="AJ48" i="29"/>
  <c r="AM47" i="29"/>
  <c r="AL47" i="29"/>
  <c r="AK47" i="29"/>
  <c r="AJ47" i="29"/>
  <c r="AM46" i="29"/>
  <c r="AL46" i="29"/>
  <c r="AK46" i="29"/>
  <c r="AJ46" i="29"/>
  <c r="AM45" i="29"/>
  <c r="AL45" i="29"/>
  <c r="AK45" i="29"/>
  <c r="AJ45" i="29"/>
  <c r="AM44" i="29"/>
  <c r="AL44" i="29"/>
  <c r="AK44" i="29"/>
  <c r="AJ44" i="29"/>
  <c r="AM43" i="29"/>
  <c r="AL43" i="29"/>
  <c r="AK43" i="29"/>
  <c r="AJ43" i="29"/>
  <c r="AM42" i="29"/>
  <c r="AL42" i="29"/>
  <c r="AK42" i="29"/>
  <c r="AJ42" i="29"/>
  <c r="AM41" i="29"/>
  <c r="AL41" i="29"/>
  <c r="AK41" i="29"/>
  <c r="AJ41" i="29"/>
  <c r="AM40" i="29"/>
  <c r="AL40" i="29"/>
  <c r="AK40" i="29"/>
  <c r="AJ40" i="29"/>
  <c r="AM39" i="29"/>
  <c r="AL39" i="29"/>
  <c r="AK39" i="29"/>
  <c r="AJ39" i="29"/>
  <c r="AM38" i="29"/>
  <c r="AL38" i="29"/>
  <c r="AK38" i="29"/>
  <c r="AJ38" i="29"/>
  <c r="AM37" i="29"/>
  <c r="AL37" i="29"/>
  <c r="AK37" i="29"/>
  <c r="AJ37" i="29"/>
  <c r="AM36" i="29"/>
  <c r="AL36" i="29"/>
  <c r="AK36" i="29"/>
  <c r="AJ36" i="29"/>
  <c r="AM35" i="29"/>
  <c r="AL35" i="29"/>
  <c r="AK35" i="29"/>
  <c r="AJ35" i="29"/>
  <c r="AM34" i="29"/>
  <c r="AL34" i="29"/>
  <c r="AK34" i="29"/>
  <c r="AJ34" i="29"/>
  <c r="AM33" i="29"/>
  <c r="AL33" i="29"/>
  <c r="AK33" i="29"/>
  <c r="AJ33" i="29"/>
  <c r="AM32" i="29"/>
  <c r="AL32" i="29"/>
  <c r="AK32" i="29"/>
  <c r="AJ32" i="29"/>
  <c r="AM31" i="29"/>
  <c r="AL31" i="29"/>
  <c r="AK31" i="29"/>
  <c r="AJ31" i="29"/>
  <c r="AM30" i="29"/>
  <c r="AL30" i="29"/>
  <c r="AK30" i="29"/>
  <c r="AJ30" i="29"/>
  <c r="AM29" i="29"/>
  <c r="AL29" i="29"/>
  <c r="AK29" i="29"/>
  <c r="AJ29" i="29"/>
  <c r="AM28" i="29"/>
  <c r="AL28" i="29"/>
  <c r="AK28" i="29"/>
  <c r="AJ28" i="29"/>
  <c r="AM27" i="29"/>
  <c r="AL27" i="29"/>
  <c r="AK27" i="29"/>
  <c r="AJ27" i="29"/>
  <c r="AM26" i="29"/>
  <c r="AL26" i="29"/>
  <c r="AK26" i="29"/>
  <c r="AJ26" i="29"/>
  <c r="AM25" i="29"/>
  <c r="AL25" i="29"/>
  <c r="AK25" i="29"/>
  <c r="AJ25" i="29"/>
  <c r="AM24" i="29"/>
  <c r="AL24" i="29"/>
  <c r="AK24" i="29"/>
  <c r="AJ24" i="29"/>
  <c r="AM23" i="29"/>
  <c r="AL23" i="29"/>
  <c r="AK23" i="29"/>
  <c r="AJ23" i="29"/>
  <c r="AM22" i="29"/>
  <c r="AL22" i="29"/>
  <c r="AK22" i="29"/>
  <c r="AJ22" i="29"/>
  <c r="AM21" i="29"/>
  <c r="AL21" i="29"/>
  <c r="AK21" i="29"/>
  <c r="AJ21" i="29"/>
  <c r="AM20" i="29"/>
  <c r="AL20" i="29"/>
  <c r="AK20" i="29"/>
  <c r="AJ20" i="29"/>
  <c r="AM19" i="29"/>
  <c r="AL19" i="29"/>
  <c r="AK19" i="29"/>
  <c r="AJ19" i="29"/>
  <c r="AM18" i="29"/>
  <c r="AL18" i="29"/>
  <c r="AK18" i="29"/>
  <c r="AJ18" i="29"/>
  <c r="AM17" i="29"/>
  <c r="AL17" i="29"/>
  <c r="AK17" i="29"/>
  <c r="AJ17" i="29"/>
  <c r="AM16" i="29"/>
  <c r="AL16" i="29"/>
  <c r="AK16" i="29"/>
  <c r="AJ16" i="29"/>
  <c r="AM15" i="29"/>
  <c r="AL15" i="29"/>
  <c r="AK15" i="29"/>
  <c r="AJ15" i="29"/>
  <c r="AM14" i="29"/>
  <c r="AL14" i="29"/>
  <c r="AK14" i="29"/>
  <c r="AJ14" i="29"/>
  <c r="AM13" i="29"/>
  <c r="AL13" i="29"/>
  <c r="AK13" i="29"/>
  <c r="AJ13" i="29"/>
  <c r="AM12" i="29"/>
  <c r="AL12" i="29"/>
  <c r="AK12" i="29"/>
  <c r="AJ12" i="29"/>
  <c r="AM11" i="29"/>
  <c r="AL11" i="29"/>
  <c r="AK11" i="29"/>
  <c r="AJ11" i="29"/>
  <c r="AM10" i="29"/>
  <c r="AL10" i="29"/>
  <c r="AK10" i="29"/>
  <c r="AJ10" i="29"/>
  <c r="AM9" i="29"/>
  <c r="AL9" i="29"/>
  <c r="AK9" i="29"/>
  <c r="AJ9" i="29"/>
  <c r="AM8" i="29"/>
  <c r="AL8" i="29"/>
  <c r="AK8" i="29"/>
  <c r="AJ8" i="29"/>
  <c r="AM7" i="29"/>
  <c r="AL7" i="29"/>
  <c r="AK7" i="29"/>
  <c r="AJ7" i="29"/>
  <c r="AM6" i="29"/>
  <c r="AL6" i="29"/>
  <c r="AK6" i="29"/>
  <c r="AJ6" i="29"/>
  <c r="AM5" i="29"/>
  <c r="AL5" i="29"/>
  <c r="AK5" i="29"/>
  <c r="AJ5" i="29"/>
  <c r="AM4" i="29"/>
  <c r="AL4" i="29"/>
  <c r="AK4" i="29"/>
  <c r="AJ4" i="29"/>
  <c r="AM3" i="29"/>
  <c r="AL3" i="29"/>
  <c r="AK3" i="29"/>
  <c r="AJ3" i="29"/>
  <c r="AM2" i="29"/>
  <c r="AL2" i="29"/>
  <c r="AK2" i="29"/>
  <c r="AJ2" i="29"/>
  <c r="M18" i="27"/>
  <c r="J76" i="27" s="1"/>
  <c r="L18" i="27"/>
  <c r="J75" i="27" s="1"/>
  <c r="K18" i="27"/>
  <c r="I76" i="27" s="1"/>
  <c r="J18" i="27"/>
  <c r="I75" i="27" s="1"/>
  <c r="G18" i="27"/>
  <c r="D76" i="27" s="1"/>
  <c r="F18" i="27"/>
  <c r="D75" i="27" s="1"/>
  <c r="E18" i="27"/>
  <c r="C76" i="27" s="1"/>
  <c r="D18" i="27"/>
  <c r="C75" i="27" s="1"/>
  <c r="C18" i="27"/>
  <c r="B18" i="27"/>
  <c r="Q91" i="26"/>
  <c r="Q86" i="26"/>
  <c r="Q85" i="26" s="1"/>
  <c r="R86" i="26" s="1"/>
  <c r="Q101" i="26"/>
  <c r="Q103" i="26"/>
  <c r="Q102" i="26"/>
  <c r="Q99" i="26"/>
  <c r="Q98" i="26"/>
  <c r="Q97" i="26"/>
  <c r="Q94" i="26"/>
  <c r="Q95" i="26"/>
  <c r="Q90" i="26"/>
  <c r="Q89" i="26"/>
  <c r="Q93" i="26"/>
  <c r="R103" i="26"/>
  <c r="R102" i="26"/>
  <c r="R98" i="26"/>
  <c r="Q87" i="26"/>
  <c r="M88" i="26"/>
  <c r="M86" i="26"/>
  <c r="M87" i="26"/>
  <c r="R91" i="26"/>
  <c r="R90" i="26"/>
  <c r="AM90" i="28"/>
  <c r="AL90" i="28"/>
  <c r="AK90" i="28"/>
  <c r="AJ90" i="28"/>
  <c r="AM89" i="28"/>
  <c r="AL89" i="28"/>
  <c r="AK89" i="28"/>
  <c r="AJ89" i="28"/>
  <c r="AM88" i="28"/>
  <c r="AL88" i="28"/>
  <c r="AK88" i="28"/>
  <c r="AJ88" i="28"/>
  <c r="AM87" i="28"/>
  <c r="AL87" i="28"/>
  <c r="AK87" i="28"/>
  <c r="AJ87" i="28"/>
  <c r="AM86" i="28"/>
  <c r="AL86" i="28"/>
  <c r="AK86" i="28"/>
  <c r="AJ86" i="28"/>
  <c r="AM85" i="28"/>
  <c r="AL85" i="28"/>
  <c r="AK85" i="28"/>
  <c r="AJ85" i="28"/>
  <c r="AM84" i="28"/>
  <c r="AL84" i="28"/>
  <c r="AK84" i="28"/>
  <c r="AJ84" i="28"/>
  <c r="AM83" i="28"/>
  <c r="AL83" i="28"/>
  <c r="AK83" i="28"/>
  <c r="AJ83" i="28"/>
  <c r="AM82" i="28"/>
  <c r="AL82" i="28"/>
  <c r="AK82" i="28"/>
  <c r="AJ82" i="28"/>
  <c r="AM81" i="28"/>
  <c r="AL81" i="28"/>
  <c r="AK81" i="28"/>
  <c r="AJ81" i="28"/>
  <c r="AM80" i="28"/>
  <c r="AL80" i="28"/>
  <c r="AK80" i="28"/>
  <c r="AJ80" i="28"/>
  <c r="AM79" i="28"/>
  <c r="AL79" i="28"/>
  <c r="AK79" i="28"/>
  <c r="AJ79" i="28"/>
  <c r="AM78" i="28"/>
  <c r="AL78" i="28"/>
  <c r="AK78" i="28"/>
  <c r="AJ78" i="28"/>
  <c r="AM77" i="28"/>
  <c r="AL77" i="28"/>
  <c r="AK77" i="28"/>
  <c r="AJ77" i="28"/>
  <c r="AM76" i="28"/>
  <c r="AL76" i="28"/>
  <c r="AK76" i="28"/>
  <c r="AJ76" i="28"/>
  <c r="AM75" i="28"/>
  <c r="AL75" i="28"/>
  <c r="AK75" i="28"/>
  <c r="AJ75" i="28"/>
  <c r="AM74" i="28"/>
  <c r="AL74" i="28"/>
  <c r="AK74" i="28"/>
  <c r="AJ74" i="28"/>
  <c r="AM73" i="28"/>
  <c r="AL73" i="28"/>
  <c r="AK73" i="28"/>
  <c r="AJ73" i="28"/>
  <c r="AM72" i="28"/>
  <c r="AL72" i="28"/>
  <c r="AK72" i="28"/>
  <c r="AJ72" i="28"/>
  <c r="AM71" i="28"/>
  <c r="AL71" i="28"/>
  <c r="AK71" i="28"/>
  <c r="AJ71" i="28"/>
  <c r="AM70" i="28"/>
  <c r="AL70" i="28"/>
  <c r="AK70" i="28"/>
  <c r="AJ70" i="28"/>
  <c r="AM69" i="28"/>
  <c r="AL69" i="28"/>
  <c r="AK69" i="28"/>
  <c r="AJ69" i="28"/>
  <c r="AM68" i="28"/>
  <c r="AL68" i="28"/>
  <c r="AK68" i="28"/>
  <c r="AJ68" i="28"/>
  <c r="AM67" i="28"/>
  <c r="AL67" i="28"/>
  <c r="AK67" i="28"/>
  <c r="AJ67" i="28"/>
  <c r="AM66" i="28"/>
  <c r="AL66" i="28"/>
  <c r="AK66" i="28"/>
  <c r="AJ66" i="28"/>
  <c r="AM65" i="28"/>
  <c r="AL65" i="28"/>
  <c r="AK65" i="28"/>
  <c r="AJ65" i="28"/>
  <c r="AM64" i="28"/>
  <c r="AL64" i="28"/>
  <c r="AK64" i="28"/>
  <c r="AJ64" i="28"/>
  <c r="AM63" i="28"/>
  <c r="AL63" i="28"/>
  <c r="AK63" i="28"/>
  <c r="AJ63" i="28"/>
  <c r="AM62" i="28"/>
  <c r="AL62" i="28"/>
  <c r="AK62" i="28"/>
  <c r="AJ62" i="28"/>
  <c r="AM61" i="28"/>
  <c r="AL61" i="28"/>
  <c r="AK61" i="28"/>
  <c r="AJ61" i="28"/>
  <c r="AM60" i="28"/>
  <c r="AL60" i="28"/>
  <c r="AK60" i="28"/>
  <c r="AJ60" i="28"/>
  <c r="AM59" i="28"/>
  <c r="AL59" i="28"/>
  <c r="AK59" i="28"/>
  <c r="AJ59" i="28"/>
  <c r="AM58" i="28"/>
  <c r="AL58" i="28"/>
  <c r="AK58" i="28"/>
  <c r="AJ58" i="28"/>
  <c r="AM57" i="28"/>
  <c r="AL57" i="28"/>
  <c r="AK57" i="28"/>
  <c r="AJ57" i="28"/>
  <c r="AM56" i="28"/>
  <c r="AL56" i="28"/>
  <c r="AK56" i="28"/>
  <c r="AJ56" i="28"/>
  <c r="AM55" i="28"/>
  <c r="AL55" i="28"/>
  <c r="AK55" i="28"/>
  <c r="AJ55" i="28"/>
  <c r="AM54" i="28"/>
  <c r="AL54" i="28"/>
  <c r="AK54" i="28"/>
  <c r="AJ54" i="28"/>
  <c r="AM53" i="28"/>
  <c r="AL53" i="28"/>
  <c r="AK53" i="28"/>
  <c r="AJ53" i="28"/>
  <c r="AM52" i="28"/>
  <c r="AL52" i="28"/>
  <c r="AK52" i="28"/>
  <c r="AJ52" i="28"/>
  <c r="AM51" i="28"/>
  <c r="AL51" i="28"/>
  <c r="AK51" i="28"/>
  <c r="AJ51" i="28"/>
  <c r="AM50" i="28"/>
  <c r="AL50" i="28"/>
  <c r="AK50" i="28"/>
  <c r="AJ50" i="28"/>
  <c r="AM49" i="28"/>
  <c r="AL49" i="28"/>
  <c r="AK49" i="28"/>
  <c r="AJ49" i="28"/>
  <c r="AM48" i="28"/>
  <c r="AL48" i="28"/>
  <c r="AK48" i="28"/>
  <c r="AJ48" i="28"/>
  <c r="AM47" i="28"/>
  <c r="AL47" i="28"/>
  <c r="AK47" i="28"/>
  <c r="AJ47" i="28"/>
  <c r="AM46" i="28"/>
  <c r="AL46" i="28"/>
  <c r="AK46" i="28"/>
  <c r="AJ46" i="28"/>
  <c r="AM45" i="28"/>
  <c r="AL45" i="28"/>
  <c r="AK45" i="28"/>
  <c r="AJ45" i="28"/>
  <c r="AM44" i="28"/>
  <c r="AL44" i="28"/>
  <c r="AK44" i="28"/>
  <c r="AJ44" i="28"/>
  <c r="AM43" i="28"/>
  <c r="AL43" i="28"/>
  <c r="AK43" i="28"/>
  <c r="AJ43" i="28"/>
  <c r="AM42" i="28"/>
  <c r="AL42" i="28"/>
  <c r="AK42" i="28"/>
  <c r="AJ42" i="28"/>
  <c r="AM41" i="28"/>
  <c r="AL41" i="28"/>
  <c r="AK41" i="28"/>
  <c r="AJ41" i="28"/>
  <c r="AM40" i="28"/>
  <c r="AL40" i="28"/>
  <c r="AK40" i="28"/>
  <c r="AJ40" i="28"/>
  <c r="AM39" i="28"/>
  <c r="AL39" i="28"/>
  <c r="AK39" i="28"/>
  <c r="AJ39" i="28"/>
  <c r="AM38" i="28"/>
  <c r="AL38" i="28"/>
  <c r="AK38" i="28"/>
  <c r="AJ38" i="28"/>
  <c r="AM37" i="28"/>
  <c r="AL37" i="28"/>
  <c r="AK37" i="28"/>
  <c r="AJ37" i="28"/>
  <c r="AM36" i="28"/>
  <c r="AL36" i="28"/>
  <c r="AK36" i="28"/>
  <c r="AJ36" i="28"/>
  <c r="AM35" i="28"/>
  <c r="AL35" i="28"/>
  <c r="AK35" i="28"/>
  <c r="AJ35" i="28"/>
  <c r="AM34" i="28"/>
  <c r="AL34" i="28"/>
  <c r="AK34" i="28"/>
  <c r="AJ34" i="28"/>
  <c r="AM33" i="28"/>
  <c r="AL33" i="28"/>
  <c r="AK33" i="28"/>
  <c r="AJ33" i="28"/>
  <c r="AM32" i="28"/>
  <c r="AL32" i="28"/>
  <c r="AK32" i="28"/>
  <c r="AJ32" i="28"/>
  <c r="AM31" i="28"/>
  <c r="AL31" i="28"/>
  <c r="AK31" i="28"/>
  <c r="AJ31" i="28"/>
  <c r="AM30" i="28"/>
  <c r="AL30" i="28"/>
  <c r="AK30" i="28"/>
  <c r="AJ30" i="28"/>
  <c r="AM29" i="28"/>
  <c r="AL29" i="28"/>
  <c r="AK29" i="28"/>
  <c r="AJ29" i="28"/>
  <c r="AM28" i="28"/>
  <c r="AL28" i="28"/>
  <c r="AK28" i="28"/>
  <c r="AJ28" i="28"/>
  <c r="AM27" i="28"/>
  <c r="AL27" i="28"/>
  <c r="AK27" i="28"/>
  <c r="AJ27" i="28"/>
  <c r="AM26" i="28"/>
  <c r="AL26" i="28"/>
  <c r="AK26" i="28"/>
  <c r="AJ26" i="28"/>
  <c r="AM25" i="28"/>
  <c r="AL25" i="28"/>
  <c r="AK25" i="28"/>
  <c r="AJ25" i="28"/>
  <c r="AM24" i="28"/>
  <c r="AL24" i="28"/>
  <c r="AK24" i="28"/>
  <c r="AJ24" i="28"/>
  <c r="AM23" i="28"/>
  <c r="AL23" i="28"/>
  <c r="AK23" i="28"/>
  <c r="AJ23" i="28"/>
  <c r="AM22" i="28"/>
  <c r="AL22" i="28"/>
  <c r="AK22" i="28"/>
  <c r="AJ22" i="28"/>
  <c r="AM21" i="28"/>
  <c r="AL21" i="28"/>
  <c r="AK21" i="28"/>
  <c r="AJ21" i="28"/>
  <c r="AJ11" i="28"/>
  <c r="AK11" i="28"/>
  <c r="AL11" i="28"/>
  <c r="AM11" i="28"/>
  <c r="AM20" i="28"/>
  <c r="AL20" i="28"/>
  <c r="AK20" i="28"/>
  <c r="AJ20" i="28"/>
  <c r="AM19" i="28"/>
  <c r="AL19" i="28"/>
  <c r="AK19" i="28"/>
  <c r="AJ19" i="28"/>
  <c r="AM18" i="28"/>
  <c r="AL18" i="28"/>
  <c r="AK18" i="28"/>
  <c r="AJ18" i="28"/>
  <c r="AM17" i="28"/>
  <c r="AL17" i="28"/>
  <c r="AK17" i="28"/>
  <c r="AJ17" i="28"/>
  <c r="AM16" i="28"/>
  <c r="AL16" i="28"/>
  <c r="AK16" i="28"/>
  <c r="AJ16" i="28"/>
  <c r="AM15" i="28"/>
  <c r="AL15" i="28"/>
  <c r="AK15" i="28"/>
  <c r="AJ15" i="28"/>
  <c r="AM14" i="28"/>
  <c r="AL14" i="28"/>
  <c r="AK14" i="28"/>
  <c r="AJ14" i="28"/>
  <c r="AM13" i="28"/>
  <c r="AL13" i="28"/>
  <c r="AK13" i="28"/>
  <c r="AJ13" i="28"/>
  <c r="AM12" i="28"/>
  <c r="AL12" i="28"/>
  <c r="AK12" i="28"/>
  <c r="AJ12" i="28"/>
  <c r="AM10" i="28"/>
  <c r="AL10" i="28"/>
  <c r="AK10" i="28"/>
  <c r="AJ10" i="28"/>
  <c r="AM9" i="28"/>
  <c r="AL9" i="28"/>
  <c r="AK9" i="28"/>
  <c r="AJ9" i="28"/>
  <c r="AM8" i="28"/>
  <c r="AL8" i="28"/>
  <c r="AK8" i="28"/>
  <c r="AJ8" i="28"/>
  <c r="AM7" i="28"/>
  <c r="AL7" i="28"/>
  <c r="AK7" i="28"/>
  <c r="AJ7" i="28"/>
  <c r="AM6" i="28"/>
  <c r="AL6" i="28"/>
  <c r="AK6" i="28"/>
  <c r="AJ6" i="28"/>
  <c r="AM5" i="28"/>
  <c r="AL5" i="28"/>
  <c r="AK5" i="28"/>
  <c r="AJ5" i="28"/>
  <c r="AM4" i="28"/>
  <c r="AL4" i="28"/>
  <c r="AK4" i="28"/>
  <c r="AJ4" i="28"/>
  <c r="AM3" i="28"/>
  <c r="AL3" i="28"/>
  <c r="AK3" i="28"/>
  <c r="AJ3" i="28"/>
  <c r="AM2" i="28"/>
  <c r="AL2" i="28"/>
  <c r="AK2" i="28"/>
  <c r="AJ2" i="28"/>
  <c r="AJ13" i="11"/>
  <c r="AK13" i="11"/>
  <c r="AL13" i="11"/>
  <c r="AM13" i="11"/>
  <c r="AM157" i="11"/>
  <c r="AL157" i="11"/>
  <c r="AK157" i="11"/>
  <c r="AJ157" i="11"/>
  <c r="AM156" i="11"/>
  <c r="AL156" i="11"/>
  <c r="AK156" i="11"/>
  <c r="AJ156" i="11"/>
  <c r="AM155" i="11"/>
  <c r="AL155" i="11"/>
  <c r="AK155" i="11"/>
  <c r="AJ155" i="11"/>
  <c r="AM154" i="11"/>
  <c r="AL154" i="11"/>
  <c r="AK154" i="11"/>
  <c r="AJ154" i="11"/>
  <c r="AM153" i="11"/>
  <c r="AL153" i="11"/>
  <c r="AK153" i="11"/>
  <c r="AJ153" i="11"/>
  <c r="AM152" i="11"/>
  <c r="AL152" i="11"/>
  <c r="AK152" i="11"/>
  <c r="AJ152" i="11"/>
  <c r="AM151" i="11"/>
  <c r="AL151" i="11"/>
  <c r="AK151" i="11"/>
  <c r="AJ151" i="11"/>
  <c r="AM150" i="11"/>
  <c r="AL150" i="11"/>
  <c r="AK150" i="11"/>
  <c r="AJ150" i="11"/>
  <c r="AM149" i="11"/>
  <c r="AL149" i="11"/>
  <c r="AK149" i="11"/>
  <c r="AJ149" i="11"/>
  <c r="AM148" i="11"/>
  <c r="AL148" i="11"/>
  <c r="AK148" i="11"/>
  <c r="AJ148" i="11"/>
  <c r="AM147" i="11"/>
  <c r="AL147" i="11"/>
  <c r="AK147" i="11"/>
  <c r="AJ147" i="11"/>
  <c r="AM146" i="11"/>
  <c r="AL146" i="11"/>
  <c r="AK146" i="11"/>
  <c r="AJ146" i="11"/>
  <c r="AM145" i="11"/>
  <c r="AL145" i="11"/>
  <c r="AK145" i="11"/>
  <c r="AJ145" i="11"/>
  <c r="AM144" i="11"/>
  <c r="AL144" i="11"/>
  <c r="AK144" i="11"/>
  <c r="AJ144" i="11"/>
  <c r="AM143" i="11"/>
  <c r="AL143" i="11"/>
  <c r="AK143" i="11"/>
  <c r="AJ143" i="11"/>
  <c r="AM142" i="11"/>
  <c r="AL142" i="11"/>
  <c r="AK142" i="11"/>
  <c r="AJ142" i="11"/>
  <c r="AM141" i="11"/>
  <c r="AL141" i="11"/>
  <c r="AK141" i="11"/>
  <c r="AJ141" i="11"/>
  <c r="AM140" i="11"/>
  <c r="AL140" i="11"/>
  <c r="AK140" i="11"/>
  <c r="AJ140" i="11"/>
  <c r="AM139" i="11"/>
  <c r="AL139" i="11"/>
  <c r="AK139" i="11"/>
  <c r="AJ139" i="11"/>
  <c r="AM138" i="11"/>
  <c r="AL138" i="11"/>
  <c r="AK138" i="11"/>
  <c r="AJ138" i="11"/>
  <c r="AM137" i="11"/>
  <c r="AL137" i="11"/>
  <c r="AK137" i="11"/>
  <c r="AJ137" i="11"/>
  <c r="AM136" i="11"/>
  <c r="AL136" i="11"/>
  <c r="AK136" i="11"/>
  <c r="AJ136" i="11"/>
  <c r="AM135" i="11"/>
  <c r="AL135" i="11"/>
  <c r="AK135" i="11"/>
  <c r="AJ135" i="11"/>
  <c r="AM134" i="11"/>
  <c r="AL134" i="11"/>
  <c r="AK134" i="11"/>
  <c r="AJ134" i="11"/>
  <c r="AM133" i="11"/>
  <c r="AL133" i="11"/>
  <c r="AK133" i="11"/>
  <c r="AJ133" i="11"/>
  <c r="AM132" i="11"/>
  <c r="AL132" i="11"/>
  <c r="AK132" i="11"/>
  <c r="AJ132" i="11"/>
  <c r="AM131" i="11"/>
  <c r="AL131" i="11"/>
  <c r="AK131" i="11"/>
  <c r="AJ131" i="11"/>
  <c r="AM130" i="11"/>
  <c r="AL130" i="11"/>
  <c r="AK130" i="11"/>
  <c r="AJ130" i="11"/>
  <c r="AM129" i="11"/>
  <c r="AL129" i="11"/>
  <c r="AK129" i="11"/>
  <c r="AJ129" i="11"/>
  <c r="AM128" i="11"/>
  <c r="AL128" i="11"/>
  <c r="AK128" i="11"/>
  <c r="AJ128" i="11"/>
  <c r="AM127" i="11"/>
  <c r="AL127" i="11"/>
  <c r="AK127" i="11"/>
  <c r="AJ127" i="11"/>
  <c r="AM126" i="11"/>
  <c r="AL126" i="11"/>
  <c r="AK126" i="11"/>
  <c r="AJ126" i="11"/>
  <c r="AM125" i="11"/>
  <c r="AL125" i="11"/>
  <c r="AK125" i="11"/>
  <c r="AJ125" i="11"/>
  <c r="AM124" i="11"/>
  <c r="AL124" i="11"/>
  <c r="AK124" i="11"/>
  <c r="AJ124" i="11"/>
  <c r="AM123" i="11"/>
  <c r="AL123" i="11"/>
  <c r="AK123" i="11"/>
  <c r="AJ123" i="11"/>
  <c r="AM122" i="11"/>
  <c r="AL122" i="11"/>
  <c r="AK122" i="11"/>
  <c r="AJ122" i="11"/>
  <c r="AM121" i="11"/>
  <c r="AL121" i="11"/>
  <c r="AK121" i="11"/>
  <c r="AJ121" i="11"/>
  <c r="AM120" i="11"/>
  <c r="AL120" i="11"/>
  <c r="AK120" i="11"/>
  <c r="AJ120" i="11"/>
  <c r="AM119" i="11"/>
  <c r="AL119" i="11"/>
  <c r="AK119" i="11"/>
  <c r="AJ119" i="11"/>
  <c r="AM118" i="11"/>
  <c r="AL118" i="11"/>
  <c r="AK118" i="11"/>
  <c r="AJ118" i="11"/>
  <c r="AM117" i="11"/>
  <c r="AL117" i="11"/>
  <c r="AK117" i="11"/>
  <c r="AJ117" i="11"/>
  <c r="AM116" i="11"/>
  <c r="AL116" i="11"/>
  <c r="AK116" i="11"/>
  <c r="AJ116" i="11"/>
  <c r="AM115" i="11"/>
  <c r="AL115" i="11"/>
  <c r="AK115" i="11"/>
  <c r="AJ115" i="11"/>
  <c r="AM114" i="11"/>
  <c r="AL114" i="11"/>
  <c r="AK114" i="11"/>
  <c r="AJ114" i="11"/>
  <c r="AM113" i="11"/>
  <c r="AL113" i="11"/>
  <c r="AK113" i="11"/>
  <c r="AJ113" i="11"/>
  <c r="AM112" i="11"/>
  <c r="AL112" i="11"/>
  <c r="AK112" i="11"/>
  <c r="AJ112" i="11"/>
  <c r="AM111" i="11"/>
  <c r="AL111" i="11"/>
  <c r="AK111" i="11"/>
  <c r="AJ111" i="11"/>
  <c r="AM110" i="11"/>
  <c r="AL110" i="11"/>
  <c r="AK110" i="11"/>
  <c r="AJ110" i="11"/>
  <c r="AM109" i="11"/>
  <c r="AL109" i="11"/>
  <c r="AK109" i="11"/>
  <c r="AJ109" i="11"/>
  <c r="AM108" i="11"/>
  <c r="AL108" i="11"/>
  <c r="AK108" i="11"/>
  <c r="AJ108" i="11"/>
  <c r="AM107" i="11"/>
  <c r="AL107" i="11"/>
  <c r="AK107" i="11"/>
  <c r="AJ107" i="11"/>
  <c r="AM106" i="11"/>
  <c r="AL106" i="11"/>
  <c r="AK106" i="11"/>
  <c r="AJ106" i="11"/>
  <c r="AM105" i="11"/>
  <c r="AL105" i="11"/>
  <c r="AK105" i="11"/>
  <c r="AJ105" i="11"/>
  <c r="AM104" i="11"/>
  <c r="AL104" i="11"/>
  <c r="AK104" i="11"/>
  <c r="AJ104" i="11"/>
  <c r="AM103" i="11"/>
  <c r="AL103" i="11"/>
  <c r="AK103" i="11"/>
  <c r="AJ103" i="11"/>
  <c r="AM102" i="11"/>
  <c r="AL102" i="11"/>
  <c r="AK102" i="11"/>
  <c r="AJ102" i="11"/>
  <c r="AM101" i="11"/>
  <c r="AL101" i="11"/>
  <c r="AK101" i="11"/>
  <c r="AJ101" i="11"/>
  <c r="AM100" i="11"/>
  <c r="AL100" i="11"/>
  <c r="AK100" i="11"/>
  <c r="AJ100" i="11"/>
  <c r="AM99" i="11"/>
  <c r="AL99" i="11"/>
  <c r="AK99" i="11"/>
  <c r="AJ99" i="11"/>
  <c r="AM98" i="11"/>
  <c r="AL98" i="11"/>
  <c r="AK98" i="11"/>
  <c r="AJ98" i="11"/>
  <c r="AM97" i="11"/>
  <c r="AL97" i="11"/>
  <c r="AK97" i="11"/>
  <c r="AJ97" i="11"/>
  <c r="AM96" i="11"/>
  <c r="AL96" i="11"/>
  <c r="AK96" i="11"/>
  <c r="AJ96" i="11"/>
  <c r="AM95" i="11"/>
  <c r="AL95" i="11"/>
  <c r="AK95" i="11"/>
  <c r="AJ95" i="11"/>
  <c r="AM94" i="11"/>
  <c r="AL94" i="11"/>
  <c r="AK94" i="11"/>
  <c r="AJ94" i="11"/>
  <c r="AM93" i="11"/>
  <c r="AL93" i="11"/>
  <c r="AK93" i="11"/>
  <c r="AJ93" i="11"/>
  <c r="AM92" i="11"/>
  <c r="AL92" i="11"/>
  <c r="AK92" i="11"/>
  <c r="AJ92" i="11"/>
  <c r="AM91" i="11"/>
  <c r="AL91" i="11"/>
  <c r="AK91" i="11"/>
  <c r="AJ91" i="11"/>
  <c r="AM90" i="11"/>
  <c r="AL90" i="11"/>
  <c r="AK90" i="11"/>
  <c r="AJ90" i="11"/>
  <c r="AM89" i="11"/>
  <c r="AL89" i="11"/>
  <c r="AK89" i="11"/>
  <c r="AJ89" i="11"/>
  <c r="AM88" i="11"/>
  <c r="AL88" i="11"/>
  <c r="AK88" i="11"/>
  <c r="AJ88" i="11"/>
  <c r="AM87" i="11"/>
  <c r="AL87" i="11"/>
  <c r="AK87" i="11"/>
  <c r="AJ87" i="11"/>
  <c r="AM86" i="11"/>
  <c r="AL86" i="11"/>
  <c r="AK86" i="11"/>
  <c r="AJ86" i="11"/>
  <c r="AM85" i="11"/>
  <c r="AL85" i="11"/>
  <c r="AK85" i="11"/>
  <c r="AJ85" i="11"/>
  <c r="AM84" i="11"/>
  <c r="AL84" i="11"/>
  <c r="AK84" i="11"/>
  <c r="AJ84" i="11"/>
  <c r="AM83" i="11"/>
  <c r="AL83" i="11"/>
  <c r="AK83" i="11"/>
  <c r="AJ83" i="11"/>
  <c r="AM82" i="11"/>
  <c r="AL82" i="11"/>
  <c r="AK82" i="11"/>
  <c r="AJ82" i="11"/>
  <c r="AM81" i="11"/>
  <c r="AL81" i="11"/>
  <c r="AK81" i="11"/>
  <c r="AJ81" i="11"/>
  <c r="AM80" i="11"/>
  <c r="AL80" i="11"/>
  <c r="AK80" i="11"/>
  <c r="AJ80" i="11"/>
  <c r="AM79" i="11"/>
  <c r="AL79" i="11"/>
  <c r="AK79" i="11"/>
  <c r="AJ79" i="11"/>
  <c r="AM78" i="11"/>
  <c r="AL78" i="11"/>
  <c r="AK78" i="11"/>
  <c r="AJ78" i="11"/>
  <c r="AM77" i="11"/>
  <c r="AL77" i="11"/>
  <c r="AK77" i="11"/>
  <c r="AJ77" i="11"/>
  <c r="AM76" i="11"/>
  <c r="AL76" i="11"/>
  <c r="AK76" i="11"/>
  <c r="AJ76" i="11"/>
  <c r="AM75" i="11"/>
  <c r="AL75" i="11"/>
  <c r="AK75" i="11"/>
  <c r="AJ75" i="11"/>
  <c r="AM74" i="11"/>
  <c r="AL74" i="11"/>
  <c r="AK74" i="11"/>
  <c r="AJ74" i="11"/>
  <c r="AM73" i="11"/>
  <c r="AL73" i="11"/>
  <c r="AK73" i="11"/>
  <c r="AJ73" i="11"/>
  <c r="AM72" i="11"/>
  <c r="AL72" i="11"/>
  <c r="AK72" i="11"/>
  <c r="AJ72" i="11"/>
  <c r="AM71" i="11"/>
  <c r="AL71" i="11"/>
  <c r="AK71" i="11"/>
  <c r="AJ71" i="11"/>
  <c r="AM70" i="11"/>
  <c r="AL70" i="11"/>
  <c r="AK70" i="11"/>
  <c r="AJ70" i="11"/>
  <c r="AM69" i="11"/>
  <c r="AL69" i="11"/>
  <c r="AK69" i="11"/>
  <c r="AJ69" i="11"/>
  <c r="AM68" i="11"/>
  <c r="AL68" i="11"/>
  <c r="AK68" i="11"/>
  <c r="AJ68" i="11"/>
  <c r="AM67" i="11"/>
  <c r="AL67" i="11"/>
  <c r="AK67" i="11"/>
  <c r="AJ67" i="11"/>
  <c r="AM66" i="11"/>
  <c r="AL66" i="11"/>
  <c r="AK66" i="11"/>
  <c r="AJ66" i="11"/>
  <c r="AM65" i="11"/>
  <c r="AL65" i="11"/>
  <c r="AK65" i="11"/>
  <c r="AJ65" i="11"/>
  <c r="AM64" i="11"/>
  <c r="AL64" i="11"/>
  <c r="AK64" i="11"/>
  <c r="AJ64" i="11"/>
  <c r="AM63" i="11"/>
  <c r="AL63" i="11"/>
  <c r="AK63" i="11"/>
  <c r="AJ63" i="11"/>
  <c r="AM62" i="11"/>
  <c r="AL62" i="11"/>
  <c r="AK62" i="11"/>
  <c r="AJ62" i="11"/>
  <c r="AM61" i="11"/>
  <c r="AL61" i="11"/>
  <c r="AK61" i="11"/>
  <c r="AJ61" i="11"/>
  <c r="AM60" i="11"/>
  <c r="AL60" i="11"/>
  <c r="AK60" i="11"/>
  <c r="AJ60" i="11"/>
  <c r="AM59" i="11"/>
  <c r="AL59" i="11"/>
  <c r="AK59" i="11"/>
  <c r="AJ59" i="11"/>
  <c r="AM58" i="11"/>
  <c r="AL58" i="11"/>
  <c r="AK58" i="11"/>
  <c r="AJ58" i="11"/>
  <c r="AM57" i="11"/>
  <c r="AL57" i="11"/>
  <c r="AK57" i="11"/>
  <c r="AJ57" i="11"/>
  <c r="AM56" i="11"/>
  <c r="AL56" i="11"/>
  <c r="AK56" i="11"/>
  <c r="AJ56" i="11"/>
  <c r="AM55" i="11"/>
  <c r="AL55" i="11"/>
  <c r="AK55" i="11"/>
  <c r="AJ55" i="11"/>
  <c r="AM54" i="11"/>
  <c r="AL54" i="11"/>
  <c r="AK54" i="11"/>
  <c r="AJ54" i="11"/>
  <c r="AM53" i="11"/>
  <c r="AL53" i="11"/>
  <c r="AK53" i="11"/>
  <c r="AJ53" i="11"/>
  <c r="AM52" i="11"/>
  <c r="AL52" i="11"/>
  <c r="AK52" i="11"/>
  <c r="AJ52" i="11"/>
  <c r="AM51" i="11"/>
  <c r="AL51" i="11"/>
  <c r="AK51" i="11"/>
  <c r="AJ51" i="11"/>
  <c r="AM50" i="11"/>
  <c r="AL50" i="11"/>
  <c r="AK50" i="11"/>
  <c r="AJ50" i="11"/>
  <c r="AM49" i="11"/>
  <c r="AL49" i="11"/>
  <c r="AK49" i="11"/>
  <c r="AJ49" i="11"/>
  <c r="AM48" i="11"/>
  <c r="AL48" i="11"/>
  <c r="AK48" i="11"/>
  <c r="AJ48" i="11"/>
  <c r="AM47" i="11"/>
  <c r="AL47" i="11"/>
  <c r="AK47" i="11"/>
  <c r="AJ47" i="11"/>
  <c r="AM46" i="11"/>
  <c r="AL46" i="11"/>
  <c r="AK46" i="11"/>
  <c r="AJ46" i="11"/>
  <c r="AM45" i="11"/>
  <c r="AL45" i="11"/>
  <c r="AK45" i="11"/>
  <c r="AJ45" i="11"/>
  <c r="AM44" i="11"/>
  <c r="AL44" i="11"/>
  <c r="AK44" i="11"/>
  <c r="AJ44" i="11"/>
  <c r="AM43" i="11"/>
  <c r="AL43" i="11"/>
  <c r="AK43" i="11"/>
  <c r="AJ43" i="11"/>
  <c r="AM42" i="11"/>
  <c r="AL42" i="11"/>
  <c r="AK42" i="11"/>
  <c r="AJ42" i="11"/>
  <c r="AM41" i="11"/>
  <c r="AL41" i="11"/>
  <c r="AK41" i="11"/>
  <c r="AJ41" i="11"/>
  <c r="AM40" i="11"/>
  <c r="AL40" i="11"/>
  <c r="AK40" i="11"/>
  <c r="AJ40" i="11"/>
  <c r="AM39" i="11"/>
  <c r="AL39" i="11"/>
  <c r="AK39" i="11"/>
  <c r="AJ39" i="11"/>
  <c r="AM38" i="11"/>
  <c r="AL38" i="11"/>
  <c r="AK38" i="11"/>
  <c r="AJ38" i="11"/>
  <c r="AM37" i="11"/>
  <c r="AL37" i="11"/>
  <c r="AK37" i="11"/>
  <c r="AJ37" i="11"/>
  <c r="AM36" i="11"/>
  <c r="AL36" i="11"/>
  <c r="AK36" i="11"/>
  <c r="AJ36" i="11"/>
  <c r="AM35" i="11"/>
  <c r="AL35" i="11"/>
  <c r="AK35" i="11"/>
  <c r="AJ35" i="11"/>
  <c r="AM34" i="11"/>
  <c r="AL34" i="11"/>
  <c r="AK34" i="11"/>
  <c r="AJ34" i="11"/>
  <c r="AM33" i="11"/>
  <c r="AL33" i="11"/>
  <c r="AK33" i="11"/>
  <c r="AJ33" i="11"/>
  <c r="AM32" i="11"/>
  <c r="AL32" i="11"/>
  <c r="AK32" i="11"/>
  <c r="AJ32" i="11"/>
  <c r="AM31" i="11"/>
  <c r="AL31" i="11"/>
  <c r="AK31" i="11"/>
  <c r="AJ31" i="11"/>
  <c r="AM30" i="11"/>
  <c r="AL30" i="11"/>
  <c r="AK30" i="11"/>
  <c r="AJ30" i="11"/>
  <c r="AM29" i="11"/>
  <c r="AL29" i="11"/>
  <c r="AK29" i="11"/>
  <c r="AJ29" i="11"/>
  <c r="AM28" i="11"/>
  <c r="AL28" i="11"/>
  <c r="AK28" i="11"/>
  <c r="AJ28" i="11"/>
  <c r="AM27" i="11"/>
  <c r="AL27" i="11"/>
  <c r="AK27" i="11"/>
  <c r="AJ27" i="11"/>
  <c r="AM26" i="11"/>
  <c r="AL26" i="11"/>
  <c r="AK26" i="11"/>
  <c r="AJ26" i="11"/>
  <c r="AM25" i="11"/>
  <c r="AL25" i="11"/>
  <c r="AK25" i="11"/>
  <c r="AJ25" i="11"/>
  <c r="AM24" i="11"/>
  <c r="AL24" i="11"/>
  <c r="AK24" i="11"/>
  <c r="AJ24" i="11"/>
  <c r="AM23" i="11"/>
  <c r="AL23" i="11"/>
  <c r="AK23" i="11"/>
  <c r="AJ23" i="11"/>
  <c r="AM22" i="11"/>
  <c r="AL22" i="11"/>
  <c r="AK22" i="11"/>
  <c r="AJ22" i="11"/>
  <c r="AM21" i="11"/>
  <c r="AL21" i="11"/>
  <c r="AK21" i="11"/>
  <c r="AJ21" i="11"/>
  <c r="AM20" i="11"/>
  <c r="AL20" i="11"/>
  <c r="AK20" i="11"/>
  <c r="AJ20" i="11"/>
  <c r="AM19" i="11"/>
  <c r="AL19" i="11"/>
  <c r="AK19" i="11"/>
  <c r="AJ19" i="11"/>
  <c r="AM18" i="11"/>
  <c r="AL18" i="11"/>
  <c r="AK18" i="11"/>
  <c r="AJ18" i="11"/>
  <c r="AM17" i="11"/>
  <c r="AL17" i="11"/>
  <c r="AK17" i="11"/>
  <c r="AJ17" i="11"/>
  <c r="AM16" i="11"/>
  <c r="AL16" i="11"/>
  <c r="AK16" i="11"/>
  <c r="AJ16" i="11"/>
  <c r="AM15" i="11"/>
  <c r="AL15" i="11"/>
  <c r="AK15" i="11"/>
  <c r="AJ15" i="11"/>
  <c r="AM14" i="11"/>
  <c r="AL14" i="11"/>
  <c r="AK14" i="11"/>
  <c r="AJ14" i="11"/>
  <c r="AM12" i="11"/>
  <c r="AL12" i="11"/>
  <c r="AK12" i="11"/>
  <c r="AJ12" i="11"/>
  <c r="AM11" i="11"/>
  <c r="AL11" i="11"/>
  <c r="AK11" i="11"/>
  <c r="AJ11" i="11"/>
  <c r="AM10" i="11"/>
  <c r="AL10" i="11"/>
  <c r="AK10" i="11"/>
  <c r="AJ10" i="11"/>
  <c r="AM9" i="11"/>
  <c r="AL9" i="11"/>
  <c r="AK9" i="11"/>
  <c r="AJ9" i="11"/>
  <c r="AM8" i="11"/>
  <c r="AL8" i="11"/>
  <c r="AK8" i="11"/>
  <c r="AJ8" i="11"/>
  <c r="AM7" i="11"/>
  <c r="AL7" i="11"/>
  <c r="AK7" i="11"/>
  <c r="AJ7" i="11"/>
  <c r="AM6" i="11"/>
  <c r="AL6" i="11"/>
  <c r="AK6" i="11"/>
  <c r="AJ6" i="11"/>
  <c r="AM5" i="11"/>
  <c r="AL5" i="11"/>
  <c r="AK5" i="11"/>
  <c r="AJ5" i="11"/>
  <c r="AM4" i="11"/>
  <c r="AL4" i="11"/>
  <c r="AK4" i="11"/>
  <c r="AJ4" i="11"/>
  <c r="AM3" i="11"/>
  <c r="AL3" i="11"/>
  <c r="AK3" i="11"/>
  <c r="AJ3" i="11"/>
  <c r="AM2" i="11"/>
  <c r="AL2" i="11"/>
  <c r="AK2" i="11"/>
  <c r="AJ2" i="11"/>
  <c r="AM2" i="10"/>
  <c r="AL2" i="10"/>
  <c r="AK2" i="10"/>
  <c r="AJ2" i="10"/>
  <c r="AM2" i="9"/>
  <c r="AL2" i="9"/>
  <c r="AK2" i="9"/>
  <c r="AJ2" i="9"/>
  <c r="AM2" i="1"/>
  <c r="AL2" i="1"/>
  <c r="AJ2" i="1"/>
  <c r="AJ24" i="10"/>
  <c r="AK24" i="10"/>
  <c r="AL24" i="10"/>
  <c r="AM24" i="10"/>
  <c r="AM31" i="10"/>
  <c r="AL31" i="10"/>
  <c r="AK31" i="10"/>
  <c r="AJ31" i="10"/>
  <c r="AM30" i="10"/>
  <c r="AL30" i="10"/>
  <c r="AK30" i="10"/>
  <c r="AJ30" i="10"/>
  <c r="AM29" i="10"/>
  <c r="AL29" i="10"/>
  <c r="AK29" i="10"/>
  <c r="AJ29" i="10"/>
  <c r="AM28" i="10"/>
  <c r="AL28" i="10"/>
  <c r="AK28" i="10"/>
  <c r="AJ28" i="10"/>
  <c r="AM27" i="10"/>
  <c r="AL27" i="10"/>
  <c r="AK27" i="10"/>
  <c r="AJ27" i="10"/>
  <c r="AM26" i="10"/>
  <c r="AL26" i="10"/>
  <c r="AK26" i="10"/>
  <c r="AJ26" i="10"/>
  <c r="AM25" i="10"/>
  <c r="AL25" i="10"/>
  <c r="AK25" i="10"/>
  <c r="AJ25" i="10"/>
  <c r="AM23" i="10"/>
  <c r="AL23" i="10"/>
  <c r="AK23" i="10"/>
  <c r="AJ23" i="10"/>
  <c r="AM22" i="10"/>
  <c r="AL22" i="10"/>
  <c r="AK22" i="10"/>
  <c r="AJ22" i="10"/>
  <c r="AM21" i="10"/>
  <c r="AL21" i="10"/>
  <c r="AK21" i="10"/>
  <c r="AJ21" i="10"/>
  <c r="AM20" i="10"/>
  <c r="AL20" i="10"/>
  <c r="AK20" i="10"/>
  <c r="AJ20" i="10"/>
  <c r="AM19" i="10"/>
  <c r="AL19" i="10"/>
  <c r="AK19" i="10"/>
  <c r="AJ19" i="10"/>
  <c r="AM18" i="10"/>
  <c r="AL18" i="10"/>
  <c r="AK18" i="10"/>
  <c r="AJ18" i="10"/>
  <c r="AM17" i="10"/>
  <c r="AL17" i="10"/>
  <c r="AK17" i="10"/>
  <c r="AJ17" i="10"/>
  <c r="AM16" i="10"/>
  <c r="AL16" i="10"/>
  <c r="AK16" i="10"/>
  <c r="AJ16" i="10"/>
  <c r="AM15" i="10"/>
  <c r="AL15" i="10"/>
  <c r="AK15" i="10"/>
  <c r="AJ15" i="10"/>
  <c r="AM14" i="10"/>
  <c r="AL14" i="10"/>
  <c r="AK14" i="10"/>
  <c r="AJ14" i="10"/>
  <c r="AM13" i="10"/>
  <c r="AL13" i="10"/>
  <c r="AK13" i="10"/>
  <c r="AJ13" i="10"/>
  <c r="AM12" i="10"/>
  <c r="AL12" i="10"/>
  <c r="AK12" i="10"/>
  <c r="AJ12" i="10"/>
  <c r="AM11" i="10"/>
  <c r="AL11" i="10"/>
  <c r="AK11" i="10"/>
  <c r="AJ11" i="10"/>
  <c r="AM10" i="10"/>
  <c r="AL10" i="10"/>
  <c r="AK10" i="10"/>
  <c r="AJ10" i="10"/>
  <c r="AM9" i="10"/>
  <c r="AL9" i="10"/>
  <c r="AK9" i="10"/>
  <c r="AJ9" i="10"/>
  <c r="AM8" i="10"/>
  <c r="AL8" i="10"/>
  <c r="AK8" i="10"/>
  <c r="AJ8" i="10"/>
  <c r="AM7" i="10"/>
  <c r="AL7" i="10"/>
  <c r="AK7" i="10"/>
  <c r="AJ7" i="10"/>
  <c r="AM6" i="10"/>
  <c r="AL6" i="10"/>
  <c r="AK6" i="10"/>
  <c r="AJ6" i="10"/>
  <c r="AM5" i="10"/>
  <c r="AL5" i="10"/>
  <c r="AK5" i="10"/>
  <c r="AJ5" i="10"/>
  <c r="AM4" i="10"/>
  <c r="AL4" i="10"/>
  <c r="AK4" i="10"/>
  <c r="AJ4" i="10"/>
  <c r="AM3" i="10"/>
  <c r="AL3" i="10"/>
  <c r="AK3" i="10"/>
  <c r="AJ3" i="10"/>
  <c r="AJ16" i="9"/>
  <c r="AK16" i="9"/>
  <c r="AL16" i="9"/>
  <c r="AM16" i="9"/>
  <c r="AM194" i="9"/>
  <c r="AL194" i="9"/>
  <c r="AK194" i="9"/>
  <c r="AJ194" i="9"/>
  <c r="AM193" i="9"/>
  <c r="AL193" i="9"/>
  <c r="AK193" i="9"/>
  <c r="AJ193" i="9"/>
  <c r="AM192" i="9"/>
  <c r="AL192" i="9"/>
  <c r="AK192" i="9"/>
  <c r="AJ192" i="9"/>
  <c r="AM191" i="9"/>
  <c r="AL191" i="9"/>
  <c r="AK191" i="9"/>
  <c r="AJ191" i="9"/>
  <c r="AM190" i="9"/>
  <c r="AL190" i="9"/>
  <c r="AK190" i="9"/>
  <c r="AJ190" i="9"/>
  <c r="AM189" i="9"/>
  <c r="AL189" i="9"/>
  <c r="AK189" i="9"/>
  <c r="AJ189" i="9"/>
  <c r="AM188" i="9"/>
  <c r="AL188" i="9"/>
  <c r="AK188" i="9"/>
  <c r="AJ188" i="9"/>
  <c r="AM187" i="9"/>
  <c r="AL187" i="9"/>
  <c r="AK187" i="9"/>
  <c r="AJ187" i="9"/>
  <c r="AM186" i="9"/>
  <c r="AL186" i="9"/>
  <c r="AK186" i="9"/>
  <c r="AJ186" i="9"/>
  <c r="AM185" i="9"/>
  <c r="AL185" i="9"/>
  <c r="AK185" i="9"/>
  <c r="AJ185" i="9"/>
  <c r="AM184" i="9"/>
  <c r="AL184" i="9"/>
  <c r="AK184" i="9"/>
  <c r="AJ184" i="9"/>
  <c r="AM183" i="9"/>
  <c r="AL183" i="9"/>
  <c r="AK183" i="9"/>
  <c r="AJ183" i="9"/>
  <c r="AM182" i="9"/>
  <c r="AL182" i="9"/>
  <c r="AK182" i="9"/>
  <c r="AJ182" i="9"/>
  <c r="AM181" i="9"/>
  <c r="AL181" i="9"/>
  <c r="AK181" i="9"/>
  <c r="AJ181" i="9"/>
  <c r="AM180" i="9"/>
  <c r="AL180" i="9"/>
  <c r="AK180" i="9"/>
  <c r="AJ180" i="9"/>
  <c r="AM179" i="9"/>
  <c r="AL179" i="9"/>
  <c r="AK179" i="9"/>
  <c r="AJ179" i="9"/>
  <c r="AM178" i="9"/>
  <c r="AL178" i="9"/>
  <c r="AK178" i="9"/>
  <c r="AJ178" i="9"/>
  <c r="AM177" i="9"/>
  <c r="AL177" i="9"/>
  <c r="AK177" i="9"/>
  <c r="AJ177" i="9"/>
  <c r="AM176" i="9"/>
  <c r="AL176" i="9"/>
  <c r="AK176" i="9"/>
  <c r="AJ176" i="9"/>
  <c r="AM175" i="9"/>
  <c r="AL175" i="9"/>
  <c r="AK175" i="9"/>
  <c r="AJ175" i="9"/>
  <c r="AM174" i="9"/>
  <c r="AL174" i="9"/>
  <c r="AK174" i="9"/>
  <c r="AJ174" i="9"/>
  <c r="AM173" i="9"/>
  <c r="AL173" i="9"/>
  <c r="AK173" i="9"/>
  <c r="AJ173" i="9"/>
  <c r="AM172" i="9"/>
  <c r="AL172" i="9"/>
  <c r="AK172" i="9"/>
  <c r="AJ172" i="9"/>
  <c r="AM171" i="9"/>
  <c r="AL171" i="9"/>
  <c r="AK171" i="9"/>
  <c r="AJ171" i="9"/>
  <c r="AM170" i="9"/>
  <c r="AL170" i="9"/>
  <c r="AK170" i="9"/>
  <c r="AJ170" i="9"/>
  <c r="AM169" i="9"/>
  <c r="AL169" i="9"/>
  <c r="AK169" i="9"/>
  <c r="AJ169" i="9"/>
  <c r="AM168" i="9"/>
  <c r="AL168" i="9"/>
  <c r="AK168" i="9"/>
  <c r="AJ168" i="9"/>
  <c r="AM167" i="9"/>
  <c r="AL167" i="9"/>
  <c r="AK167" i="9"/>
  <c r="AJ167" i="9"/>
  <c r="AM166" i="9"/>
  <c r="AL166" i="9"/>
  <c r="AK166" i="9"/>
  <c r="AJ166" i="9"/>
  <c r="AM165" i="9"/>
  <c r="AL165" i="9"/>
  <c r="AK165" i="9"/>
  <c r="AJ165" i="9"/>
  <c r="AM164" i="9"/>
  <c r="AL164" i="9"/>
  <c r="AK164" i="9"/>
  <c r="AJ164" i="9"/>
  <c r="AM163" i="9"/>
  <c r="AL163" i="9"/>
  <c r="AK163" i="9"/>
  <c r="AJ163" i="9"/>
  <c r="AM162" i="9"/>
  <c r="AL162" i="9"/>
  <c r="AK162" i="9"/>
  <c r="AJ162" i="9"/>
  <c r="AM161" i="9"/>
  <c r="AL161" i="9"/>
  <c r="AK161" i="9"/>
  <c r="AJ161" i="9"/>
  <c r="AM160" i="9"/>
  <c r="AL160" i="9"/>
  <c r="AK160" i="9"/>
  <c r="AJ160" i="9"/>
  <c r="AM159" i="9"/>
  <c r="AL159" i="9"/>
  <c r="AK159" i="9"/>
  <c r="AJ159" i="9"/>
  <c r="AM158" i="9"/>
  <c r="AL158" i="9"/>
  <c r="AK158" i="9"/>
  <c r="AJ158" i="9"/>
  <c r="AM157" i="9"/>
  <c r="AL157" i="9"/>
  <c r="AK157" i="9"/>
  <c r="AJ157" i="9"/>
  <c r="AM156" i="9"/>
  <c r="AL156" i="9"/>
  <c r="AK156" i="9"/>
  <c r="AJ156" i="9"/>
  <c r="AM155" i="9"/>
  <c r="AL155" i="9"/>
  <c r="AK155" i="9"/>
  <c r="AJ155" i="9"/>
  <c r="AM154" i="9"/>
  <c r="AL154" i="9"/>
  <c r="AK154" i="9"/>
  <c r="AJ154" i="9"/>
  <c r="AM153" i="9"/>
  <c r="AL153" i="9"/>
  <c r="AK153" i="9"/>
  <c r="AJ153" i="9"/>
  <c r="AM152" i="9"/>
  <c r="AL152" i="9"/>
  <c r="AK152" i="9"/>
  <c r="AJ152" i="9"/>
  <c r="AM151" i="9"/>
  <c r="AL151" i="9"/>
  <c r="AK151" i="9"/>
  <c r="AJ151" i="9"/>
  <c r="AM150" i="9"/>
  <c r="AL150" i="9"/>
  <c r="AK150" i="9"/>
  <c r="AJ150" i="9"/>
  <c r="AM149" i="9"/>
  <c r="AL149" i="9"/>
  <c r="AK149" i="9"/>
  <c r="AJ149" i="9"/>
  <c r="AM148" i="9"/>
  <c r="AL148" i="9"/>
  <c r="AK148" i="9"/>
  <c r="AJ148" i="9"/>
  <c r="AM147" i="9"/>
  <c r="AL147" i="9"/>
  <c r="AK147" i="9"/>
  <c r="AJ147" i="9"/>
  <c r="AM146" i="9"/>
  <c r="AL146" i="9"/>
  <c r="AK146" i="9"/>
  <c r="AJ146" i="9"/>
  <c r="AM145" i="9"/>
  <c r="AL145" i="9"/>
  <c r="AK145" i="9"/>
  <c r="AJ145" i="9"/>
  <c r="AM144" i="9"/>
  <c r="AL144" i="9"/>
  <c r="AK144" i="9"/>
  <c r="AJ144" i="9"/>
  <c r="AM143" i="9"/>
  <c r="AL143" i="9"/>
  <c r="AK143" i="9"/>
  <c r="AJ143" i="9"/>
  <c r="AM142" i="9"/>
  <c r="AL142" i="9"/>
  <c r="AK142" i="9"/>
  <c r="AJ142" i="9"/>
  <c r="AM141" i="9"/>
  <c r="AL141" i="9"/>
  <c r="AK141" i="9"/>
  <c r="AJ141" i="9"/>
  <c r="AM140" i="9"/>
  <c r="AL140" i="9"/>
  <c r="AK140" i="9"/>
  <c r="AJ140" i="9"/>
  <c r="AM139" i="9"/>
  <c r="AL139" i="9"/>
  <c r="AK139" i="9"/>
  <c r="AJ139" i="9"/>
  <c r="AM138" i="9"/>
  <c r="AL138" i="9"/>
  <c r="AK138" i="9"/>
  <c r="AJ138" i="9"/>
  <c r="AM137" i="9"/>
  <c r="AL137" i="9"/>
  <c r="AK137" i="9"/>
  <c r="AJ137" i="9"/>
  <c r="AM136" i="9"/>
  <c r="AL136" i="9"/>
  <c r="AK136" i="9"/>
  <c r="AJ136" i="9"/>
  <c r="AM135" i="9"/>
  <c r="AL135" i="9"/>
  <c r="AK135" i="9"/>
  <c r="AJ135" i="9"/>
  <c r="AM134" i="9"/>
  <c r="AL134" i="9"/>
  <c r="AK134" i="9"/>
  <c r="AJ134" i="9"/>
  <c r="AM133" i="9"/>
  <c r="AL133" i="9"/>
  <c r="AK133" i="9"/>
  <c r="AJ133" i="9"/>
  <c r="AM132" i="9"/>
  <c r="AL132" i="9"/>
  <c r="AK132" i="9"/>
  <c r="AJ132" i="9"/>
  <c r="AM131" i="9"/>
  <c r="AL131" i="9"/>
  <c r="AK131" i="9"/>
  <c r="AJ131" i="9"/>
  <c r="AM130" i="9"/>
  <c r="AL130" i="9"/>
  <c r="AK130" i="9"/>
  <c r="AJ130" i="9"/>
  <c r="AM129" i="9"/>
  <c r="AL129" i="9"/>
  <c r="AK129" i="9"/>
  <c r="AJ129" i="9"/>
  <c r="AM128" i="9"/>
  <c r="AL128" i="9"/>
  <c r="AK128" i="9"/>
  <c r="AJ128" i="9"/>
  <c r="AM127" i="9"/>
  <c r="AL127" i="9"/>
  <c r="AK127" i="9"/>
  <c r="AJ127" i="9"/>
  <c r="AM126" i="9"/>
  <c r="AL126" i="9"/>
  <c r="AK126" i="9"/>
  <c r="AJ126" i="9"/>
  <c r="AM125" i="9"/>
  <c r="AL125" i="9"/>
  <c r="AK125" i="9"/>
  <c r="AJ125" i="9"/>
  <c r="AM124" i="9"/>
  <c r="AL124" i="9"/>
  <c r="AK124" i="9"/>
  <c r="AJ124" i="9"/>
  <c r="AM123" i="9"/>
  <c r="AL123" i="9"/>
  <c r="AK123" i="9"/>
  <c r="AJ123" i="9"/>
  <c r="AM122" i="9"/>
  <c r="AL122" i="9"/>
  <c r="AK122" i="9"/>
  <c r="AJ122" i="9"/>
  <c r="AM121" i="9"/>
  <c r="AL121" i="9"/>
  <c r="AK121" i="9"/>
  <c r="AJ121" i="9"/>
  <c r="AM120" i="9"/>
  <c r="AL120" i="9"/>
  <c r="AK120" i="9"/>
  <c r="AJ120" i="9"/>
  <c r="AM119" i="9"/>
  <c r="AL119" i="9"/>
  <c r="AK119" i="9"/>
  <c r="AJ119" i="9"/>
  <c r="AM118" i="9"/>
  <c r="AL118" i="9"/>
  <c r="AK118" i="9"/>
  <c r="AJ118" i="9"/>
  <c r="AM117" i="9"/>
  <c r="AL117" i="9"/>
  <c r="AK117" i="9"/>
  <c r="AJ117" i="9"/>
  <c r="AM116" i="9"/>
  <c r="AL116" i="9"/>
  <c r="AK116" i="9"/>
  <c r="AJ116" i="9"/>
  <c r="AM115" i="9"/>
  <c r="AL115" i="9"/>
  <c r="AK115" i="9"/>
  <c r="AJ115" i="9"/>
  <c r="AM114" i="9"/>
  <c r="AL114" i="9"/>
  <c r="AK114" i="9"/>
  <c r="AJ114" i="9"/>
  <c r="AM113" i="9"/>
  <c r="AL113" i="9"/>
  <c r="AK113" i="9"/>
  <c r="AJ113" i="9"/>
  <c r="AM112" i="9"/>
  <c r="AL112" i="9"/>
  <c r="AK112" i="9"/>
  <c r="AJ112" i="9"/>
  <c r="AM111" i="9"/>
  <c r="AL111" i="9"/>
  <c r="AK111" i="9"/>
  <c r="AJ111" i="9"/>
  <c r="AM110" i="9"/>
  <c r="AL110" i="9"/>
  <c r="AK110" i="9"/>
  <c r="AJ110" i="9"/>
  <c r="AM109" i="9"/>
  <c r="AL109" i="9"/>
  <c r="AK109" i="9"/>
  <c r="AJ109" i="9"/>
  <c r="AM108" i="9"/>
  <c r="AL108" i="9"/>
  <c r="AK108" i="9"/>
  <c r="AJ108" i="9"/>
  <c r="AM107" i="9"/>
  <c r="AL107" i="9"/>
  <c r="AK107" i="9"/>
  <c r="AJ107" i="9"/>
  <c r="AM106" i="9"/>
  <c r="AL106" i="9"/>
  <c r="AK106" i="9"/>
  <c r="AJ106" i="9"/>
  <c r="AM105" i="9"/>
  <c r="AL105" i="9"/>
  <c r="AK105" i="9"/>
  <c r="AJ105" i="9"/>
  <c r="AM104" i="9"/>
  <c r="AL104" i="9"/>
  <c r="AK104" i="9"/>
  <c r="AJ104" i="9"/>
  <c r="AM103" i="9"/>
  <c r="AL103" i="9"/>
  <c r="AK103" i="9"/>
  <c r="AJ103" i="9"/>
  <c r="AM102" i="9"/>
  <c r="AL102" i="9"/>
  <c r="AK102" i="9"/>
  <c r="AJ102" i="9"/>
  <c r="AM101" i="9"/>
  <c r="AL101" i="9"/>
  <c r="AK101" i="9"/>
  <c r="AJ101" i="9"/>
  <c r="AM100" i="9"/>
  <c r="AL100" i="9"/>
  <c r="AK100" i="9"/>
  <c r="AJ100" i="9"/>
  <c r="AM99" i="9"/>
  <c r="AL99" i="9"/>
  <c r="AK99" i="9"/>
  <c r="AJ99" i="9"/>
  <c r="AM98" i="9"/>
  <c r="AL98" i="9"/>
  <c r="AK98" i="9"/>
  <c r="AJ98" i="9"/>
  <c r="AM97" i="9"/>
  <c r="AL97" i="9"/>
  <c r="AK97" i="9"/>
  <c r="AJ97" i="9"/>
  <c r="AM96" i="9"/>
  <c r="AL96" i="9"/>
  <c r="AK96" i="9"/>
  <c r="AJ96" i="9"/>
  <c r="AM95" i="9"/>
  <c r="AL95" i="9"/>
  <c r="AK95" i="9"/>
  <c r="AJ95" i="9"/>
  <c r="AM94" i="9"/>
  <c r="AL94" i="9"/>
  <c r="AK94" i="9"/>
  <c r="AJ94" i="9"/>
  <c r="AM93" i="9"/>
  <c r="AL93" i="9"/>
  <c r="AK93" i="9"/>
  <c r="AJ93" i="9"/>
  <c r="AM92" i="9"/>
  <c r="AL92" i="9"/>
  <c r="AK92" i="9"/>
  <c r="AJ92" i="9"/>
  <c r="AM91" i="9"/>
  <c r="AL91" i="9"/>
  <c r="AK91" i="9"/>
  <c r="AJ91" i="9"/>
  <c r="AM90" i="9"/>
  <c r="AL90" i="9"/>
  <c r="AK90" i="9"/>
  <c r="AJ90" i="9"/>
  <c r="AM89" i="9"/>
  <c r="AL89" i="9"/>
  <c r="AK89" i="9"/>
  <c r="AJ89" i="9"/>
  <c r="AM88" i="9"/>
  <c r="AL88" i="9"/>
  <c r="AK88" i="9"/>
  <c r="AJ88" i="9"/>
  <c r="AM87" i="9"/>
  <c r="AL87" i="9"/>
  <c r="AK87" i="9"/>
  <c r="AJ87" i="9"/>
  <c r="AM86" i="9"/>
  <c r="AL86" i="9"/>
  <c r="AK86" i="9"/>
  <c r="AJ86" i="9"/>
  <c r="AM85" i="9"/>
  <c r="AL85" i="9"/>
  <c r="AK85" i="9"/>
  <c r="AJ85" i="9"/>
  <c r="AM84" i="9"/>
  <c r="AL84" i="9"/>
  <c r="AK84" i="9"/>
  <c r="AJ84" i="9"/>
  <c r="AM83" i="9"/>
  <c r="AL83" i="9"/>
  <c r="AK83" i="9"/>
  <c r="AJ83" i="9"/>
  <c r="AM82" i="9"/>
  <c r="AL82" i="9"/>
  <c r="AK82" i="9"/>
  <c r="AJ82" i="9"/>
  <c r="AM81" i="9"/>
  <c r="AL81" i="9"/>
  <c r="AK81" i="9"/>
  <c r="AJ81" i="9"/>
  <c r="AM80" i="9"/>
  <c r="AL80" i="9"/>
  <c r="AK80" i="9"/>
  <c r="AJ80" i="9"/>
  <c r="AM79" i="9"/>
  <c r="AL79" i="9"/>
  <c r="AK79" i="9"/>
  <c r="AJ79" i="9"/>
  <c r="AM78" i="9"/>
  <c r="AL78" i="9"/>
  <c r="AK78" i="9"/>
  <c r="AJ78" i="9"/>
  <c r="AM77" i="9"/>
  <c r="AL77" i="9"/>
  <c r="AK77" i="9"/>
  <c r="AJ77" i="9"/>
  <c r="AM76" i="9"/>
  <c r="AL76" i="9"/>
  <c r="AK76" i="9"/>
  <c r="AJ76" i="9"/>
  <c r="AM75" i="9"/>
  <c r="AL75" i="9"/>
  <c r="AK75" i="9"/>
  <c r="AJ75" i="9"/>
  <c r="AM74" i="9"/>
  <c r="AL74" i="9"/>
  <c r="AK74" i="9"/>
  <c r="AJ74" i="9"/>
  <c r="AM73" i="9"/>
  <c r="AL73" i="9"/>
  <c r="AK73" i="9"/>
  <c r="AJ73" i="9"/>
  <c r="AM72" i="9"/>
  <c r="AL72" i="9"/>
  <c r="AK72" i="9"/>
  <c r="AJ72" i="9"/>
  <c r="AM71" i="9"/>
  <c r="AL71" i="9"/>
  <c r="AK71" i="9"/>
  <c r="AJ71" i="9"/>
  <c r="AM70" i="9"/>
  <c r="AL70" i="9"/>
  <c r="AK70" i="9"/>
  <c r="AJ70" i="9"/>
  <c r="AM69" i="9"/>
  <c r="AL69" i="9"/>
  <c r="AK69" i="9"/>
  <c r="AJ69" i="9"/>
  <c r="AM68" i="9"/>
  <c r="AL68" i="9"/>
  <c r="AK68" i="9"/>
  <c r="AJ68" i="9"/>
  <c r="AM67" i="9"/>
  <c r="AL67" i="9"/>
  <c r="AK67" i="9"/>
  <c r="AJ67" i="9"/>
  <c r="AM66" i="9"/>
  <c r="AL66" i="9"/>
  <c r="AK66" i="9"/>
  <c r="AJ66" i="9"/>
  <c r="AM65" i="9"/>
  <c r="AL65" i="9"/>
  <c r="AK65" i="9"/>
  <c r="AJ65" i="9"/>
  <c r="AM64" i="9"/>
  <c r="AL64" i="9"/>
  <c r="AK64" i="9"/>
  <c r="AJ64" i="9"/>
  <c r="AM63" i="9"/>
  <c r="AL63" i="9"/>
  <c r="AK63" i="9"/>
  <c r="AJ63" i="9"/>
  <c r="AM62" i="9"/>
  <c r="AL62" i="9"/>
  <c r="AK62" i="9"/>
  <c r="AJ62" i="9"/>
  <c r="AM61" i="9"/>
  <c r="AL61" i="9"/>
  <c r="AK61" i="9"/>
  <c r="AJ61" i="9"/>
  <c r="AM60" i="9"/>
  <c r="AL60" i="9"/>
  <c r="AK60" i="9"/>
  <c r="AJ60" i="9"/>
  <c r="AM59" i="9"/>
  <c r="AL59" i="9"/>
  <c r="AK59" i="9"/>
  <c r="AJ59" i="9"/>
  <c r="AM58" i="9"/>
  <c r="AL58" i="9"/>
  <c r="AK58" i="9"/>
  <c r="AJ58" i="9"/>
  <c r="AM57" i="9"/>
  <c r="AL57" i="9"/>
  <c r="AK57" i="9"/>
  <c r="AJ57" i="9"/>
  <c r="AM56" i="9"/>
  <c r="AL56" i="9"/>
  <c r="AK56" i="9"/>
  <c r="AJ56" i="9"/>
  <c r="AM55" i="9"/>
  <c r="AL55" i="9"/>
  <c r="AK55" i="9"/>
  <c r="AJ55" i="9"/>
  <c r="AM54" i="9"/>
  <c r="AL54" i="9"/>
  <c r="AK54" i="9"/>
  <c r="AJ54" i="9"/>
  <c r="AM53" i="9"/>
  <c r="AL53" i="9"/>
  <c r="AK53" i="9"/>
  <c r="AJ53" i="9"/>
  <c r="AM52" i="9"/>
  <c r="AL52" i="9"/>
  <c r="AK52" i="9"/>
  <c r="AJ52" i="9"/>
  <c r="AM51" i="9"/>
  <c r="AL51" i="9"/>
  <c r="AK51" i="9"/>
  <c r="AJ51" i="9"/>
  <c r="AM50" i="9"/>
  <c r="AL50" i="9"/>
  <c r="AK50" i="9"/>
  <c r="AJ50" i="9"/>
  <c r="AM49" i="9"/>
  <c r="AL49" i="9"/>
  <c r="AK49" i="9"/>
  <c r="AJ49" i="9"/>
  <c r="AM48" i="9"/>
  <c r="AL48" i="9"/>
  <c r="AK48" i="9"/>
  <c r="AJ48" i="9"/>
  <c r="AM47" i="9"/>
  <c r="AL47" i="9"/>
  <c r="AK47" i="9"/>
  <c r="AJ47" i="9"/>
  <c r="AM46" i="9"/>
  <c r="AL46" i="9"/>
  <c r="AK46" i="9"/>
  <c r="AJ46" i="9"/>
  <c r="AM45" i="9"/>
  <c r="AL45" i="9"/>
  <c r="AK45" i="9"/>
  <c r="AJ45" i="9"/>
  <c r="AM44" i="9"/>
  <c r="AL44" i="9"/>
  <c r="AK44" i="9"/>
  <c r="AJ44" i="9"/>
  <c r="AM43" i="9"/>
  <c r="AL43" i="9"/>
  <c r="AK43" i="9"/>
  <c r="AJ43" i="9"/>
  <c r="AM42" i="9"/>
  <c r="AL42" i="9"/>
  <c r="AK42" i="9"/>
  <c r="AJ42" i="9"/>
  <c r="AM41" i="9"/>
  <c r="AL41" i="9"/>
  <c r="AK41" i="9"/>
  <c r="AJ41" i="9"/>
  <c r="AM40" i="9"/>
  <c r="AL40" i="9"/>
  <c r="AK40" i="9"/>
  <c r="AJ40" i="9"/>
  <c r="AM39" i="9"/>
  <c r="AL39" i="9"/>
  <c r="AK39" i="9"/>
  <c r="AJ39" i="9"/>
  <c r="AM38" i="9"/>
  <c r="AL38" i="9"/>
  <c r="AK38" i="9"/>
  <c r="AJ38" i="9"/>
  <c r="AM37" i="9"/>
  <c r="AL37" i="9"/>
  <c r="AK37" i="9"/>
  <c r="AJ37" i="9"/>
  <c r="AM36" i="9"/>
  <c r="AL36" i="9"/>
  <c r="AK36" i="9"/>
  <c r="AJ36" i="9"/>
  <c r="AM35" i="9"/>
  <c r="AL35" i="9"/>
  <c r="AK35" i="9"/>
  <c r="AJ35" i="9"/>
  <c r="AM34" i="9"/>
  <c r="AL34" i="9"/>
  <c r="AK34" i="9"/>
  <c r="AJ34" i="9"/>
  <c r="AM33" i="9"/>
  <c r="AL33" i="9"/>
  <c r="AK33" i="9"/>
  <c r="AJ33" i="9"/>
  <c r="AM32" i="9"/>
  <c r="AL32" i="9"/>
  <c r="AK32" i="9"/>
  <c r="AJ32" i="9"/>
  <c r="AM31" i="9"/>
  <c r="AL31" i="9"/>
  <c r="AK31" i="9"/>
  <c r="AJ31" i="9"/>
  <c r="AM30" i="9"/>
  <c r="AL30" i="9"/>
  <c r="AK30" i="9"/>
  <c r="AJ30" i="9"/>
  <c r="AM29" i="9"/>
  <c r="AL29" i="9"/>
  <c r="AK29" i="9"/>
  <c r="AJ29" i="9"/>
  <c r="AM28" i="9"/>
  <c r="AL28" i="9"/>
  <c r="AK28" i="9"/>
  <c r="AJ28" i="9"/>
  <c r="AM27" i="9"/>
  <c r="AL27" i="9"/>
  <c r="AK27" i="9"/>
  <c r="AJ27" i="9"/>
  <c r="AM26" i="9"/>
  <c r="AL26" i="9"/>
  <c r="AK26" i="9"/>
  <c r="AJ26" i="9"/>
  <c r="AM25" i="9"/>
  <c r="AL25" i="9"/>
  <c r="AK25" i="9"/>
  <c r="AJ25" i="9"/>
  <c r="AM24" i="9"/>
  <c r="AL24" i="9"/>
  <c r="AK24" i="9"/>
  <c r="AJ24" i="9"/>
  <c r="AM23" i="9"/>
  <c r="AL23" i="9"/>
  <c r="AK23" i="9"/>
  <c r="AJ23" i="9"/>
  <c r="AM22" i="9"/>
  <c r="AL22" i="9"/>
  <c r="AK22" i="9"/>
  <c r="AJ22" i="9"/>
  <c r="AM21" i="9"/>
  <c r="AL21" i="9"/>
  <c r="AK21" i="9"/>
  <c r="AJ21" i="9"/>
  <c r="AM20" i="9"/>
  <c r="AL20" i="9"/>
  <c r="AK20" i="9"/>
  <c r="AJ20" i="9"/>
  <c r="AM19" i="9"/>
  <c r="AL19" i="9"/>
  <c r="AK19" i="9"/>
  <c r="AJ19" i="9"/>
  <c r="AM18" i="9"/>
  <c r="AL18" i="9"/>
  <c r="AK18" i="9"/>
  <c r="AJ18" i="9"/>
  <c r="AM17" i="9"/>
  <c r="AL17" i="9"/>
  <c r="AK17" i="9"/>
  <c r="AJ17" i="9"/>
  <c r="AM15" i="9"/>
  <c r="AL15" i="9"/>
  <c r="AK15" i="9"/>
  <c r="AJ15" i="9"/>
  <c r="AM14" i="9"/>
  <c r="AL14" i="9"/>
  <c r="AK14" i="9"/>
  <c r="AJ14" i="9"/>
  <c r="AM13" i="9"/>
  <c r="AL13" i="9"/>
  <c r="AK13" i="9"/>
  <c r="AJ13" i="9"/>
  <c r="AM12" i="9"/>
  <c r="AL12" i="9"/>
  <c r="AK12" i="9"/>
  <c r="AJ12" i="9"/>
  <c r="AM11" i="9"/>
  <c r="AL11" i="9"/>
  <c r="AK11" i="9"/>
  <c r="AJ11" i="9"/>
  <c r="AM10" i="9"/>
  <c r="AL10" i="9"/>
  <c r="AK10" i="9"/>
  <c r="AJ10" i="9"/>
  <c r="AM9" i="9"/>
  <c r="AL9" i="9"/>
  <c r="AK9" i="9"/>
  <c r="AJ9" i="9"/>
  <c r="AM8" i="9"/>
  <c r="AL8" i="9"/>
  <c r="AK8" i="9"/>
  <c r="AJ8" i="9"/>
  <c r="AM7" i="9"/>
  <c r="AL7" i="9"/>
  <c r="AK7" i="9"/>
  <c r="AJ7" i="9"/>
  <c r="AM6" i="9"/>
  <c r="AL6" i="9"/>
  <c r="AK6" i="9"/>
  <c r="AJ6" i="9"/>
  <c r="AM5" i="9"/>
  <c r="AL5" i="9"/>
  <c r="AK5" i="9"/>
  <c r="AJ5" i="9"/>
  <c r="AM4" i="9"/>
  <c r="AL4" i="9"/>
  <c r="AK4" i="9"/>
  <c r="AJ4" i="9"/>
  <c r="AM3" i="9"/>
  <c r="AL3" i="9"/>
  <c r="AK3" i="9"/>
  <c r="AJ3" i="9"/>
  <c r="AJ31" i="8"/>
  <c r="AK31" i="8"/>
  <c r="AL31" i="8"/>
  <c r="AM31" i="8"/>
  <c r="AM93" i="8"/>
  <c r="AL93" i="8"/>
  <c r="AK93" i="8"/>
  <c r="AJ93" i="8"/>
  <c r="AM92" i="8"/>
  <c r="AL92" i="8"/>
  <c r="AK92" i="8"/>
  <c r="AJ92" i="8"/>
  <c r="AM91" i="8"/>
  <c r="AL91" i="8"/>
  <c r="AK91" i="8"/>
  <c r="AJ91" i="8"/>
  <c r="AM90" i="8"/>
  <c r="AL90" i="8"/>
  <c r="AK90" i="8"/>
  <c r="AJ90" i="8"/>
  <c r="AM89" i="8"/>
  <c r="AL89" i="8"/>
  <c r="AK89" i="8"/>
  <c r="AJ89" i="8"/>
  <c r="AM88" i="8"/>
  <c r="AL88" i="8"/>
  <c r="AK88" i="8"/>
  <c r="AJ88" i="8"/>
  <c r="AM87" i="8"/>
  <c r="AL87" i="8"/>
  <c r="AK87" i="8"/>
  <c r="AJ87" i="8"/>
  <c r="AM86" i="8"/>
  <c r="AL86" i="8"/>
  <c r="AK86" i="8"/>
  <c r="AJ86" i="8"/>
  <c r="AM85" i="8"/>
  <c r="AL85" i="8"/>
  <c r="AK85" i="8"/>
  <c r="AJ85" i="8"/>
  <c r="AM84" i="8"/>
  <c r="AL84" i="8"/>
  <c r="AK84" i="8"/>
  <c r="AJ84" i="8"/>
  <c r="AM83" i="8"/>
  <c r="AL83" i="8"/>
  <c r="AK83" i="8"/>
  <c r="AJ83" i="8"/>
  <c r="AM82" i="8"/>
  <c r="AL82" i="8"/>
  <c r="AK82" i="8"/>
  <c r="AJ82" i="8"/>
  <c r="AM81" i="8"/>
  <c r="AL81" i="8"/>
  <c r="AK81" i="8"/>
  <c r="AJ81" i="8"/>
  <c r="AM80" i="8"/>
  <c r="AL80" i="8"/>
  <c r="AK80" i="8"/>
  <c r="AJ80" i="8"/>
  <c r="AM79" i="8"/>
  <c r="AL79" i="8"/>
  <c r="AK79" i="8"/>
  <c r="AJ79" i="8"/>
  <c r="AM78" i="8"/>
  <c r="AL78" i="8"/>
  <c r="AK78" i="8"/>
  <c r="AJ78" i="8"/>
  <c r="AM77" i="8"/>
  <c r="AL77" i="8"/>
  <c r="AK77" i="8"/>
  <c r="AJ77" i="8"/>
  <c r="AM76" i="8"/>
  <c r="AL76" i="8"/>
  <c r="AK76" i="8"/>
  <c r="AJ76" i="8"/>
  <c r="AM75" i="8"/>
  <c r="AL75" i="8"/>
  <c r="AK75" i="8"/>
  <c r="AJ75" i="8"/>
  <c r="AM74" i="8"/>
  <c r="AL74" i="8"/>
  <c r="AK74" i="8"/>
  <c r="AJ74" i="8"/>
  <c r="AM73" i="8"/>
  <c r="AL73" i="8"/>
  <c r="AK73" i="8"/>
  <c r="AJ73" i="8"/>
  <c r="AM72" i="8"/>
  <c r="AL72" i="8"/>
  <c r="AK72" i="8"/>
  <c r="AJ72" i="8"/>
  <c r="AM71" i="8"/>
  <c r="AL71" i="8"/>
  <c r="AK71" i="8"/>
  <c r="AJ71" i="8"/>
  <c r="AM70" i="8"/>
  <c r="AL70" i="8"/>
  <c r="AK70" i="8"/>
  <c r="AJ70" i="8"/>
  <c r="AM69" i="8"/>
  <c r="AL69" i="8"/>
  <c r="AK69" i="8"/>
  <c r="AJ69" i="8"/>
  <c r="AM68" i="8"/>
  <c r="AL68" i="8"/>
  <c r="AK68" i="8"/>
  <c r="AJ68" i="8"/>
  <c r="AM67" i="8"/>
  <c r="AL67" i="8"/>
  <c r="AK67" i="8"/>
  <c r="AJ67" i="8"/>
  <c r="AM66" i="8"/>
  <c r="AL66" i="8"/>
  <c r="AK66" i="8"/>
  <c r="AJ66" i="8"/>
  <c r="AM65" i="8"/>
  <c r="AL65" i="8"/>
  <c r="AK65" i="8"/>
  <c r="AJ65" i="8"/>
  <c r="AM64" i="8"/>
  <c r="AL64" i="8"/>
  <c r="AK64" i="8"/>
  <c r="AJ64" i="8"/>
  <c r="AM63" i="8"/>
  <c r="AL63" i="8"/>
  <c r="AK63" i="8"/>
  <c r="AJ63" i="8"/>
  <c r="AM62" i="8"/>
  <c r="AL62" i="8"/>
  <c r="AK62" i="8"/>
  <c r="AJ62" i="8"/>
  <c r="AM61" i="8"/>
  <c r="AL61" i="8"/>
  <c r="AK61" i="8"/>
  <c r="AJ61" i="8"/>
  <c r="AM60" i="8"/>
  <c r="AL60" i="8"/>
  <c r="AK60" i="8"/>
  <c r="AJ60" i="8"/>
  <c r="AM59" i="8"/>
  <c r="AL59" i="8"/>
  <c r="AK59" i="8"/>
  <c r="AJ59" i="8"/>
  <c r="AM58" i="8"/>
  <c r="AL58" i="8"/>
  <c r="AK58" i="8"/>
  <c r="AJ58" i="8"/>
  <c r="AM57" i="8"/>
  <c r="AL57" i="8"/>
  <c r="AK57" i="8"/>
  <c r="AJ57" i="8"/>
  <c r="AM56" i="8"/>
  <c r="AL56" i="8"/>
  <c r="AK56" i="8"/>
  <c r="AJ56" i="8"/>
  <c r="AM55" i="8"/>
  <c r="AL55" i="8"/>
  <c r="AK55" i="8"/>
  <c r="AJ55" i="8"/>
  <c r="AM54" i="8"/>
  <c r="AL54" i="8"/>
  <c r="AK54" i="8"/>
  <c r="AJ54" i="8"/>
  <c r="AM53" i="8"/>
  <c r="AL53" i="8"/>
  <c r="AK53" i="8"/>
  <c r="AJ53" i="8"/>
  <c r="AM52" i="8"/>
  <c r="AL52" i="8"/>
  <c r="AK52" i="8"/>
  <c r="AJ52" i="8"/>
  <c r="AM51" i="8"/>
  <c r="AL51" i="8"/>
  <c r="AK51" i="8"/>
  <c r="AJ51" i="8"/>
  <c r="AM50" i="8"/>
  <c r="AL50" i="8"/>
  <c r="AK50" i="8"/>
  <c r="AJ50" i="8"/>
  <c r="AM49" i="8"/>
  <c r="AL49" i="8"/>
  <c r="AK49" i="8"/>
  <c r="AJ49" i="8"/>
  <c r="AM48" i="8"/>
  <c r="AL48" i="8"/>
  <c r="AK48" i="8"/>
  <c r="AJ48" i="8"/>
  <c r="AM47" i="8"/>
  <c r="AL47" i="8"/>
  <c r="AK47" i="8"/>
  <c r="AJ47" i="8"/>
  <c r="AM46" i="8"/>
  <c r="AL46" i="8"/>
  <c r="AK46" i="8"/>
  <c r="AJ46" i="8"/>
  <c r="AM45" i="8"/>
  <c r="AL45" i="8"/>
  <c r="AK45" i="8"/>
  <c r="AJ45" i="8"/>
  <c r="AM44" i="8"/>
  <c r="AL44" i="8"/>
  <c r="AK44" i="8"/>
  <c r="AJ44" i="8"/>
  <c r="AM43" i="8"/>
  <c r="AL43" i="8"/>
  <c r="AK43" i="8"/>
  <c r="AJ43" i="8"/>
  <c r="AM42" i="8"/>
  <c r="AL42" i="8"/>
  <c r="AK42" i="8"/>
  <c r="AJ42" i="8"/>
  <c r="AM41" i="8"/>
  <c r="AL41" i="8"/>
  <c r="AK41" i="8"/>
  <c r="AJ41" i="8"/>
  <c r="AM40" i="8"/>
  <c r="AL40" i="8"/>
  <c r="AK40" i="8"/>
  <c r="AJ40" i="8"/>
  <c r="AM39" i="8"/>
  <c r="AL39" i="8"/>
  <c r="AK39" i="8"/>
  <c r="AJ39" i="8"/>
  <c r="AM38" i="8"/>
  <c r="AL38" i="8"/>
  <c r="AK38" i="8"/>
  <c r="AJ38" i="8"/>
  <c r="AM37" i="8"/>
  <c r="AL37" i="8"/>
  <c r="AK37" i="8"/>
  <c r="AJ37" i="8"/>
  <c r="AM36" i="8"/>
  <c r="AL36" i="8"/>
  <c r="AK36" i="8"/>
  <c r="AJ36" i="8"/>
  <c r="AM35" i="8"/>
  <c r="AL35" i="8"/>
  <c r="AK35" i="8"/>
  <c r="AJ35" i="8"/>
  <c r="AM34" i="8"/>
  <c r="AL34" i="8"/>
  <c r="AK34" i="8"/>
  <c r="AJ34" i="8"/>
  <c r="AM33" i="8"/>
  <c r="AL33" i="8"/>
  <c r="AK33" i="8"/>
  <c r="AJ33" i="8"/>
  <c r="AM32" i="8"/>
  <c r="AL32" i="8"/>
  <c r="AK32" i="8"/>
  <c r="AJ32" i="8"/>
  <c r="AM30" i="8"/>
  <c r="AL30" i="8"/>
  <c r="AK30" i="8"/>
  <c r="AJ30" i="8"/>
  <c r="AM29" i="8"/>
  <c r="AL29" i="8"/>
  <c r="AK29" i="8"/>
  <c r="AJ29" i="8"/>
  <c r="AM28" i="8"/>
  <c r="AL28" i="8"/>
  <c r="AK28" i="8"/>
  <c r="AJ28" i="8"/>
  <c r="AM27" i="8"/>
  <c r="AL27" i="8"/>
  <c r="AK27" i="8"/>
  <c r="AJ27" i="8"/>
  <c r="AM26" i="8"/>
  <c r="AL26" i="8"/>
  <c r="AK26" i="8"/>
  <c r="AJ26" i="8"/>
  <c r="AM25" i="8"/>
  <c r="AL25" i="8"/>
  <c r="AK25" i="8"/>
  <c r="AJ25" i="8"/>
  <c r="AM24" i="8"/>
  <c r="AL24" i="8"/>
  <c r="AK24" i="8"/>
  <c r="AJ24" i="8"/>
  <c r="AM23" i="8"/>
  <c r="AL23" i="8"/>
  <c r="AK23" i="8"/>
  <c r="AJ23" i="8"/>
  <c r="AM22" i="8"/>
  <c r="AL22" i="8"/>
  <c r="AK22" i="8"/>
  <c r="AJ22" i="8"/>
  <c r="AM21" i="8"/>
  <c r="AL21" i="8"/>
  <c r="AK21" i="8"/>
  <c r="AJ21" i="8"/>
  <c r="AM20" i="8"/>
  <c r="AL20" i="8"/>
  <c r="AK20" i="8"/>
  <c r="AJ20" i="8"/>
  <c r="AM19" i="8"/>
  <c r="AL19" i="8"/>
  <c r="AK19" i="8"/>
  <c r="AJ19" i="8"/>
  <c r="AM18" i="8"/>
  <c r="AL18" i="8"/>
  <c r="AK18" i="8"/>
  <c r="AJ18" i="8"/>
  <c r="AM17" i="8"/>
  <c r="AL17" i="8"/>
  <c r="AK17" i="8"/>
  <c r="AJ17" i="8"/>
  <c r="AM16" i="8"/>
  <c r="AL16" i="8"/>
  <c r="AK16" i="8"/>
  <c r="AJ16" i="8"/>
  <c r="AM15" i="8"/>
  <c r="AL15" i="8"/>
  <c r="AK15" i="8"/>
  <c r="AJ15" i="8"/>
  <c r="AM14" i="8"/>
  <c r="AL14" i="8"/>
  <c r="AK14" i="8"/>
  <c r="AJ14" i="8"/>
  <c r="AM13" i="8"/>
  <c r="AL13" i="8"/>
  <c r="AK13" i="8"/>
  <c r="AJ13" i="8"/>
  <c r="AM12" i="8"/>
  <c r="AL12" i="8"/>
  <c r="AK12" i="8"/>
  <c r="AJ12" i="8"/>
  <c r="AM11" i="8"/>
  <c r="AL11" i="8"/>
  <c r="AK11" i="8"/>
  <c r="AJ11" i="8"/>
  <c r="AM10" i="8"/>
  <c r="AL10" i="8"/>
  <c r="AK10" i="8"/>
  <c r="AJ10" i="8"/>
  <c r="AM9" i="8"/>
  <c r="AL9" i="8"/>
  <c r="AK9" i="8"/>
  <c r="AJ9" i="8"/>
  <c r="AM8" i="8"/>
  <c r="AL8" i="8"/>
  <c r="AK8" i="8"/>
  <c r="AJ8" i="8"/>
  <c r="AM7" i="8"/>
  <c r="AL7" i="8"/>
  <c r="AK7" i="8"/>
  <c r="AJ7" i="8"/>
  <c r="AM6" i="8"/>
  <c r="AL6" i="8"/>
  <c r="AK6" i="8"/>
  <c r="AJ6" i="8"/>
  <c r="AM5" i="8"/>
  <c r="AL5" i="8"/>
  <c r="AK5" i="8"/>
  <c r="AJ5" i="8"/>
  <c r="AM4" i="8"/>
  <c r="AL4" i="8"/>
  <c r="AK4" i="8"/>
  <c r="AJ4" i="8"/>
  <c r="AM3" i="8"/>
  <c r="AL3" i="8"/>
  <c r="AK3" i="8"/>
  <c r="AJ3" i="8"/>
  <c r="AM2" i="8"/>
  <c r="AL2" i="8"/>
  <c r="AK2" i="8"/>
  <c r="AJ2" i="8"/>
  <c r="AJ2" i="7"/>
  <c r="AK2" i="7"/>
  <c r="AM2" i="7"/>
  <c r="AL2" i="7"/>
  <c r="AM56" i="7"/>
  <c r="AL56" i="7"/>
  <c r="AK56" i="7"/>
  <c r="AJ56" i="7"/>
  <c r="AM55" i="7"/>
  <c r="AL55" i="7"/>
  <c r="AK55" i="7"/>
  <c r="AJ55" i="7"/>
  <c r="AM54" i="7"/>
  <c r="AL54" i="7"/>
  <c r="AK54" i="7"/>
  <c r="AJ54" i="7"/>
  <c r="AM53" i="7"/>
  <c r="AL53" i="7"/>
  <c r="AK53" i="7"/>
  <c r="AJ53" i="7"/>
  <c r="AM52" i="7"/>
  <c r="AL52" i="7"/>
  <c r="AK52" i="7"/>
  <c r="AJ52" i="7"/>
  <c r="AM51" i="7"/>
  <c r="AL51" i="7"/>
  <c r="AK51" i="7"/>
  <c r="AJ51" i="7"/>
  <c r="AM50" i="7"/>
  <c r="AL50" i="7"/>
  <c r="AK50" i="7"/>
  <c r="AJ50" i="7"/>
  <c r="AM49" i="7"/>
  <c r="AL49" i="7"/>
  <c r="AK49" i="7"/>
  <c r="AJ49" i="7"/>
  <c r="AM48" i="7"/>
  <c r="AL48" i="7"/>
  <c r="AK48" i="7"/>
  <c r="AJ48" i="7"/>
  <c r="AM47" i="7"/>
  <c r="AL47" i="7"/>
  <c r="AK47" i="7"/>
  <c r="AJ47" i="7"/>
  <c r="AM46" i="7"/>
  <c r="AL46" i="7"/>
  <c r="AK46" i="7"/>
  <c r="AJ46" i="7"/>
  <c r="AM45" i="7"/>
  <c r="AL45" i="7"/>
  <c r="AK45" i="7"/>
  <c r="AJ45" i="7"/>
  <c r="AM44" i="7"/>
  <c r="AL44" i="7"/>
  <c r="AK44" i="7"/>
  <c r="AJ44" i="7"/>
  <c r="AM43" i="7"/>
  <c r="AL43" i="7"/>
  <c r="AK43" i="7"/>
  <c r="AJ43" i="7"/>
  <c r="AM42" i="7"/>
  <c r="AL42" i="7"/>
  <c r="AK42" i="7"/>
  <c r="AJ42" i="7"/>
  <c r="AM41" i="7"/>
  <c r="AL41" i="7"/>
  <c r="AK41" i="7"/>
  <c r="AJ41" i="7"/>
  <c r="AM40" i="7"/>
  <c r="AL40" i="7"/>
  <c r="AK40" i="7"/>
  <c r="AJ40" i="7"/>
  <c r="AM39" i="7"/>
  <c r="AL39" i="7"/>
  <c r="AK39" i="7"/>
  <c r="AJ39" i="7"/>
  <c r="AM38" i="7"/>
  <c r="AL38" i="7"/>
  <c r="AK38" i="7"/>
  <c r="AJ38" i="7"/>
  <c r="AM37" i="7"/>
  <c r="AL37" i="7"/>
  <c r="AK37" i="7"/>
  <c r="AJ37" i="7"/>
  <c r="AM36" i="7"/>
  <c r="AL36" i="7"/>
  <c r="AK36" i="7"/>
  <c r="AJ36" i="7"/>
  <c r="AM35" i="7"/>
  <c r="AL35" i="7"/>
  <c r="AK35" i="7"/>
  <c r="AJ35" i="7"/>
  <c r="AM34" i="7"/>
  <c r="AL34" i="7"/>
  <c r="AK34" i="7"/>
  <c r="AJ34" i="7"/>
  <c r="AM33" i="7"/>
  <c r="AL33" i="7"/>
  <c r="AK33" i="7"/>
  <c r="AJ33" i="7"/>
  <c r="AM32" i="7"/>
  <c r="AL32" i="7"/>
  <c r="AK32" i="7"/>
  <c r="AJ32" i="7"/>
  <c r="AM31" i="7"/>
  <c r="AL31" i="7"/>
  <c r="AK31" i="7"/>
  <c r="AJ31" i="7"/>
  <c r="AM30" i="7"/>
  <c r="AL30" i="7"/>
  <c r="AK30" i="7"/>
  <c r="AJ30" i="7"/>
  <c r="AM29" i="7"/>
  <c r="AL29" i="7"/>
  <c r="AK29" i="7"/>
  <c r="AJ29" i="7"/>
  <c r="AM28" i="7"/>
  <c r="AL28" i="7"/>
  <c r="AK28" i="7"/>
  <c r="AJ28" i="7"/>
  <c r="AM27" i="7"/>
  <c r="AL27" i="7"/>
  <c r="AK27" i="7"/>
  <c r="AJ27" i="7"/>
  <c r="AM26" i="7"/>
  <c r="AL26" i="7"/>
  <c r="AK26" i="7"/>
  <c r="AJ26" i="7"/>
  <c r="AM25" i="7"/>
  <c r="AL25" i="7"/>
  <c r="AK25" i="7"/>
  <c r="AJ25" i="7"/>
  <c r="AM24" i="7"/>
  <c r="AL24" i="7"/>
  <c r="AK24" i="7"/>
  <c r="AJ24" i="7"/>
  <c r="AM23" i="7"/>
  <c r="AL23" i="7"/>
  <c r="AK23" i="7"/>
  <c r="AJ23" i="7"/>
  <c r="AM22" i="7"/>
  <c r="AL22" i="7"/>
  <c r="AK22" i="7"/>
  <c r="AJ22" i="7"/>
  <c r="AM21" i="7"/>
  <c r="AL21" i="7"/>
  <c r="AK21" i="7"/>
  <c r="AJ21" i="7"/>
  <c r="AM20" i="7"/>
  <c r="AL20" i="7"/>
  <c r="AK20" i="7"/>
  <c r="AJ20" i="7"/>
  <c r="AM19" i="7"/>
  <c r="AL19" i="7"/>
  <c r="AK19" i="7"/>
  <c r="AJ19" i="7"/>
  <c r="AM18" i="7"/>
  <c r="AL18" i="7"/>
  <c r="AK18" i="7"/>
  <c r="AJ18" i="7"/>
  <c r="AM17" i="7"/>
  <c r="AL17" i="7"/>
  <c r="AK17" i="7"/>
  <c r="AJ17" i="7"/>
  <c r="AM16" i="7"/>
  <c r="AL16" i="7"/>
  <c r="AK16" i="7"/>
  <c r="AJ16" i="7"/>
  <c r="AM15" i="7"/>
  <c r="AL15" i="7"/>
  <c r="AK15" i="7"/>
  <c r="AJ15" i="7"/>
  <c r="AM14" i="7"/>
  <c r="AL14" i="7"/>
  <c r="AK14" i="7"/>
  <c r="AJ14" i="7"/>
  <c r="AM13" i="7"/>
  <c r="AL13" i="7"/>
  <c r="AK13" i="7"/>
  <c r="AJ13" i="7"/>
  <c r="AM12" i="7"/>
  <c r="AL12" i="7"/>
  <c r="AK12" i="7"/>
  <c r="AJ12" i="7"/>
  <c r="AM11" i="7"/>
  <c r="AL11" i="7"/>
  <c r="AK11" i="7"/>
  <c r="AJ11" i="7"/>
  <c r="AM10" i="7"/>
  <c r="AL10" i="7"/>
  <c r="AK10" i="7"/>
  <c r="AJ10" i="7"/>
  <c r="AM9" i="7"/>
  <c r="AL9" i="7"/>
  <c r="AK9" i="7"/>
  <c r="AJ9" i="7"/>
  <c r="AM8" i="7"/>
  <c r="AL8" i="7"/>
  <c r="AK8" i="7"/>
  <c r="AJ8" i="7"/>
  <c r="AM7" i="7"/>
  <c r="AL7" i="7"/>
  <c r="AK7" i="7"/>
  <c r="AJ7" i="7"/>
  <c r="AM6" i="7"/>
  <c r="AL6" i="7"/>
  <c r="AK6" i="7"/>
  <c r="AJ6" i="7"/>
  <c r="AM5" i="7"/>
  <c r="AL5" i="7"/>
  <c r="AK5" i="7"/>
  <c r="AJ5" i="7"/>
  <c r="AM4" i="7"/>
  <c r="AL4" i="7"/>
  <c r="AK4" i="7"/>
  <c r="AJ4" i="7"/>
  <c r="AM3" i="7"/>
  <c r="AL3" i="7"/>
  <c r="AK3" i="7"/>
  <c r="AJ3" i="7"/>
  <c r="AM144" i="6"/>
  <c r="AL144" i="6"/>
  <c r="AK144" i="6"/>
  <c r="AJ144" i="6"/>
  <c r="AM143" i="6"/>
  <c r="AL143" i="6"/>
  <c r="AK143" i="6"/>
  <c r="AJ143" i="6"/>
  <c r="AM142" i="6"/>
  <c r="AL142" i="6"/>
  <c r="AK142" i="6"/>
  <c r="AJ142" i="6"/>
  <c r="AM141" i="6"/>
  <c r="AL141" i="6"/>
  <c r="AK141" i="6"/>
  <c r="AJ141" i="6"/>
  <c r="AM140" i="6"/>
  <c r="AL140" i="6"/>
  <c r="AK140" i="6"/>
  <c r="AJ140" i="6"/>
  <c r="AM139" i="6"/>
  <c r="AL139" i="6"/>
  <c r="AK139" i="6"/>
  <c r="AJ139" i="6"/>
  <c r="AM138" i="6"/>
  <c r="AL138" i="6"/>
  <c r="AK138" i="6"/>
  <c r="AJ138" i="6"/>
  <c r="AM137" i="6"/>
  <c r="AL137" i="6"/>
  <c r="AK137" i="6"/>
  <c r="AJ137" i="6"/>
  <c r="AM136" i="6"/>
  <c r="AL136" i="6"/>
  <c r="AK136" i="6"/>
  <c r="AJ136" i="6"/>
  <c r="AM135" i="6"/>
  <c r="AL135" i="6"/>
  <c r="AK135" i="6"/>
  <c r="AJ135" i="6"/>
  <c r="AM134" i="6"/>
  <c r="AL134" i="6"/>
  <c r="AK134" i="6"/>
  <c r="AJ134" i="6"/>
  <c r="AM133" i="6"/>
  <c r="AL133" i="6"/>
  <c r="AK133" i="6"/>
  <c r="AJ133" i="6"/>
  <c r="AM132" i="6"/>
  <c r="AL132" i="6"/>
  <c r="AK132" i="6"/>
  <c r="AJ132" i="6"/>
  <c r="AM131" i="6"/>
  <c r="AL131" i="6"/>
  <c r="AK131" i="6"/>
  <c r="AJ131" i="6"/>
  <c r="AM130" i="6"/>
  <c r="AL130" i="6"/>
  <c r="AK130" i="6"/>
  <c r="AJ130" i="6"/>
  <c r="AM129" i="6"/>
  <c r="AL129" i="6"/>
  <c r="AK129" i="6"/>
  <c r="AJ129" i="6"/>
  <c r="AM128" i="6"/>
  <c r="AL128" i="6"/>
  <c r="AK128" i="6"/>
  <c r="AJ128" i="6"/>
  <c r="AM127" i="6"/>
  <c r="AL127" i="6"/>
  <c r="AK127" i="6"/>
  <c r="AJ127" i="6"/>
  <c r="AM126" i="6"/>
  <c r="AL126" i="6"/>
  <c r="AK126" i="6"/>
  <c r="AJ126" i="6"/>
  <c r="AM125" i="6"/>
  <c r="AL125" i="6"/>
  <c r="AK125" i="6"/>
  <c r="AJ125" i="6"/>
  <c r="AM124" i="6"/>
  <c r="AL124" i="6"/>
  <c r="AK124" i="6"/>
  <c r="AJ124" i="6"/>
  <c r="AM123" i="6"/>
  <c r="AL123" i="6"/>
  <c r="AK123" i="6"/>
  <c r="AJ123" i="6"/>
  <c r="AM122" i="6"/>
  <c r="AL122" i="6"/>
  <c r="AK122" i="6"/>
  <c r="AJ122" i="6"/>
  <c r="AM121" i="6"/>
  <c r="AL121" i="6"/>
  <c r="AK121" i="6"/>
  <c r="AJ121" i="6"/>
  <c r="AM120" i="6"/>
  <c r="AL120" i="6"/>
  <c r="AK120" i="6"/>
  <c r="AJ120" i="6"/>
  <c r="AM119" i="6"/>
  <c r="AL119" i="6"/>
  <c r="AK119" i="6"/>
  <c r="AJ119" i="6"/>
  <c r="AM118" i="6"/>
  <c r="AL118" i="6"/>
  <c r="AK118" i="6"/>
  <c r="AJ118" i="6"/>
  <c r="AM117" i="6"/>
  <c r="AL117" i="6"/>
  <c r="AK117" i="6"/>
  <c r="AJ117" i="6"/>
  <c r="AM116" i="6"/>
  <c r="AL116" i="6"/>
  <c r="AK116" i="6"/>
  <c r="AJ116" i="6"/>
  <c r="AM115" i="6"/>
  <c r="AL115" i="6"/>
  <c r="AK115" i="6"/>
  <c r="AJ115" i="6"/>
  <c r="AM114" i="6"/>
  <c r="AL114" i="6"/>
  <c r="AK114" i="6"/>
  <c r="AJ114" i="6"/>
  <c r="AM113" i="6"/>
  <c r="AL113" i="6"/>
  <c r="AK113" i="6"/>
  <c r="AJ113" i="6"/>
  <c r="AM112" i="6"/>
  <c r="AL112" i="6"/>
  <c r="AK112" i="6"/>
  <c r="AJ112" i="6"/>
  <c r="AM111" i="6"/>
  <c r="AL111" i="6"/>
  <c r="AK111" i="6"/>
  <c r="AJ111" i="6"/>
  <c r="AM110" i="6"/>
  <c r="AL110" i="6"/>
  <c r="AK110" i="6"/>
  <c r="AJ110" i="6"/>
  <c r="AM109" i="6"/>
  <c r="AL109" i="6"/>
  <c r="AK109" i="6"/>
  <c r="AJ109" i="6"/>
  <c r="AM108" i="6"/>
  <c r="AL108" i="6"/>
  <c r="AK108" i="6"/>
  <c r="AJ108" i="6"/>
  <c r="AM107" i="6"/>
  <c r="AL107" i="6"/>
  <c r="AK107" i="6"/>
  <c r="AJ107" i="6"/>
  <c r="AM106" i="6"/>
  <c r="AL106" i="6"/>
  <c r="AK106" i="6"/>
  <c r="AJ106" i="6"/>
  <c r="AM105" i="6"/>
  <c r="AL105" i="6"/>
  <c r="AK105" i="6"/>
  <c r="AJ105" i="6"/>
  <c r="AM104" i="6"/>
  <c r="AL104" i="6"/>
  <c r="AK104" i="6"/>
  <c r="AJ104" i="6"/>
  <c r="AM103" i="6"/>
  <c r="AL103" i="6"/>
  <c r="AK103" i="6"/>
  <c r="AJ103" i="6"/>
  <c r="AM102" i="6"/>
  <c r="AL102" i="6"/>
  <c r="AK102" i="6"/>
  <c r="AJ102" i="6"/>
  <c r="AM101" i="6"/>
  <c r="AL101" i="6"/>
  <c r="AK101" i="6"/>
  <c r="AJ101" i="6"/>
  <c r="AM100" i="6"/>
  <c r="AL100" i="6"/>
  <c r="AK100" i="6"/>
  <c r="AJ100" i="6"/>
  <c r="AM99" i="6"/>
  <c r="AL99" i="6"/>
  <c r="AK99" i="6"/>
  <c r="AJ99" i="6"/>
  <c r="AM98" i="6"/>
  <c r="AL98" i="6"/>
  <c r="AK98" i="6"/>
  <c r="AJ98" i="6"/>
  <c r="AM97" i="6"/>
  <c r="AL97" i="6"/>
  <c r="AK97" i="6"/>
  <c r="AJ97" i="6"/>
  <c r="AM96" i="6"/>
  <c r="AL96" i="6"/>
  <c r="AK96" i="6"/>
  <c r="AJ96" i="6"/>
  <c r="AM95" i="6"/>
  <c r="AL95" i="6"/>
  <c r="AK95" i="6"/>
  <c r="AJ95" i="6"/>
  <c r="AM94" i="6"/>
  <c r="AL94" i="6"/>
  <c r="AK94" i="6"/>
  <c r="AJ94" i="6"/>
  <c r="AM93" i="6"/>
  <c r="AL93" i="6"/>
  <c r="AK93" i="6"/>
  <c r="AJ93" i="6"/>
  <c r="AM92" i="6"/>
  <c r="AL92" i="6"/>
  <c r="AK92" i="6"/>
  <c r="AJ92" i="6"/>
  <c r="AM91" i="6"/>
  <c r="AL91" i="6"/>
  <c r="AK91" i="6"/>
  <c r="AJ91" i="6"/>
  <c r="AM90" i="6"/>
  <c r="AL90" i="6"/>
  <c r="AK90" i="6"/>
  <c r="AJ90" i="6"/>
  <c r="AM89" i="6"/>
  <c r="AL89" i="6"/>
  <c r="AK89" i="6"/>
  <c r="AJ89" i="6"/>
  <c r="AM88" i="6"/>
  <c r="AL88" i="6"/>
  <c r="AK88" i="6"/>
  <c r="AJ88" i="6"/>
  <c r="AM87" i="6"/>
  <c r="AL87" i="6"/>
  <c r="AK87" i="6"/>
  <c r="AJ87" i="6"/>
  <c r="AM86" i="6"/>
  <c r="AL86" i="6"/>
  <c r="AK86" i="6"/>
  <c r="AJ86" i="6"/>
  <c r="AM85" i="6"/>
  <c r="AL85" i="6"/>
  <c r="AK85" i="6"/>
  <c r="AJ85" i="6"/>
  <c r="AM84" i="6"/>
  <c r="AL84" i="6"/>
  <c r="AK84" i="6"/>
  <c r="AJ84" i="6"/>
  <c r="AM83" i="6"/>
  <c r="AL83" i="6"/>
  <c r="AK83" i="6"/>
  <c r="AJ83" i="6"/>
  <c r="AM82" i="6"/>
  <c r="AL82" i="6"/>
  <c r="AK82" i="6"/>
  <c r="AJ82" i="6"/>
  <c r="AM81" i="6"/>
  <c r="AL81" i="6"/>
  <c r="AK81" i="6"/>
  <c r="AJ81" i="6"/>
  <c r="AM80" i="6"/>
  <c r="AL80" i="6"/>
  <c r="AK80" i="6"/>
  <c r="AJ80" i="6"/>
  <c r="AM79" i="6"/>
  <c r="AL79" i="6"/>
  <c r="AK79" i="6"/>
  <c r="AJ79" i="6"/>
  <c r="AM78" i="6"/>
  <c r="AL78" i="6"/>
  <c r="AK78" i="6"/>
  <c r="AJ78" i="6"/>
  <c r="AM77" i="6"/>
  <c r="AL77" i="6"/>
  <c r="AK77" i="6"/>
  <c r="AJ77" i="6"/>
  <c r="AM76" i="6"/>
  <c r="AL76" i="6"/>
  <c r="AK76" i="6"/>
  <c r="AJ76" i="6"/>
  <c r="AM75" i="6"/>
  <c r="AL75" i="6"/>
  <c r="AK75" i="6"/>
  <c r="AJ75" i="6"/>
  <c r="AM74" i="6"/>
  <c r="AL74" i="6"/>
  <c r="AK74" i="6"/>
  <c r="AJ74" i="6"/>
  <c r="AM73" i="6"/>
  <c r="AL73" i="6"/>
  <c r="AK73" i="6"/>
  <c r="AJ73" i="6"/>
  <c r="AM72" i="6"/>
  <c r="AL72" i="6"/>
  <c r="AK72" i="6"/>
  <c r="AJ72" i="6"/>
  <c r="AM71" i="6"/>
  <c r="AL71" i="6"/>
  <c r="AK71" i="6"/>
  <c r="AJ71" i="6"/>
  <c r="AM70" i="6"/>
  <c r="AL70" i="6"/>
  <c r="AK70" i="6"/>
  <c r="AJ70" i="6"/>
  <c r="AM69" i="6"/>
  <c r="AL69" i="6"/>
  <c r="AK69" i="6"/>
  <c r="AJ69" i="6"/>
  <c r="AM68" i="6"/>
  <c r="AL68" i="6"/>
  <c r="AK68" i="6"/>
  <c r="AJ68" i="6"/>
  <c r="AM67" i="6"/>
  <c r="AL67" i="6"/>
  <c r="AK67" i="6"/>
  <c r="AJ67" i="6"/>
  <c r="AM66" i="6"/>
  <c r="AL66" i="6"/>
  <c r="AK66" i="6"/>
  <c r="AJ66" i="6"/>
  <c r="AM65" i="6"/>
  <c r="AL65" i="6"/>
  <c r="AK65" i="6"/>
  <c r="AJ65" i="6"/>
  <c r="AM64" i="6"/>
  <c r="AL64" i="6"/>
  <c r="AK64" i="6"/>
  <c r="AJ64" i="6"/>
  <c r="AM63" i="6"/>
  <c r="AL63" i="6"/>
  <c r="AK63" i="6"/>
  <c r="AJ63" i="6"/>
  <c r="AM62" i="6"/>
  <c r="AL62" i="6"/>
  <c r="AK62" i="6"/>
  <c r="AJ62" i="6"/>
  <c r="AM61" i="6"/>
  <c r="AL61" i="6"/>
  <c r="AK61" i="6"/>
  <c r="AJ61" i="6"/>
  <c r="AM60" i="6"/>
  <c r="AL60" i="6"/>
  <c r="AK60" i="6"/>
  <c r="AJ60" i="6"/>
  <c r="AM59" i="6"/>
  <c r="AL59" i="6"/>
  <c r="AK59" i="6"/>
  <c r="AJ59" i="6"/>
  <c r="AM58" i="6"/>
  <c r="AL58" i="6"/>
  <c r="AK58" i="6"/>
  <c r="AJ58" i="6"/>
  <c r="AM57" i="6"/>
  <c r="AL57" i="6"/>
  <c r="AK57" i="6"/>
  <c r="AJ57" i="6"/>
  <c r="AM56" i="6"/>
  <c r="AL56" i="6"/>
  <c r="AK56" i="6"/>
  <c r="AJ56" i="6"/>
  <c r="AM55" i="6"/>
  <c r="AL55" i="6"/>
  <c r="AK55" i="6"/>
  <c r="AJ55" i="6"/>
  <c r="AM54" i="6"/>
  <c r="AL54" i="6"/>
  <c r="AK54" i="6"/>
  <c r="AJ54" i="6"/>
  <c r="AM53" i="6"/>
  <c r="AL53" i="6"/>
  <c r="AK53" i="6"/>
  <c r="AJ53" i="6"/>
  <c r="AM52" i="6"/>
  <c r="AL52" i="6"/>
  <c r="AK52" i="6"/>
  <c r="AJ52" i="6"/>
  <c r="AM51" i="6"/>
  <c r="AL51" i="6"/>
  <c r="AK51" i="6"/>
  <c r="AJ51" i="6"/>
  <c r="AM50" i="6"/>
  <c r="AL50" i="6"/>
  <c r="AK50" i="6"/>
  <c r="AJ50" i="6"/>
  <c r="AM49" i="6"/>
  <c r="AL49" i="6"/>
  <c r="AK49" i="6"/>
  <c r="AJ49" i="6"/>
  <c r="AM48" i="6"/>
  <c r="AL48" i="6"/>
  <c r="AK48" i="6"/>
  <c r="AJ48" i="6"/>
  <c r="AM47" i="6"/>
  <c r="AL47" i="6"/>
  <c r="AK47" i="6"/>
  <c r="AJ47" i="6"/>
  <c r="AM46" i="6"/>
  <c r="AL46" i="6"/>
  <c r="AK46" i="6"/>
  <c r="AJ46" i="6"/>
  <c r="AM45" i="6"/>
  <c r="AL45" i="6"/>
  <c r="AK45" i="6"/>
  <c r="AJ45" i="6"/>
  <c r="AM44" i="6"/>
  <c r="AL44" i="6"/>
  <c r="AK44" i="6"/>
  <c r="AJ44" i="6"/>
  <c r="AM43" i="6"/>
  <c r="AL43" i="6"/>
  <c r="AK43" i="6"/>
  <c r="AJ43" i="6"/>
  <c r="AM42" i="6"/>
  <c r="AL42" i="6"/>
  <c r="AK42" i="6"/>
  <c r="AJ42" i="6"/>
  <c r="AM41" i="6"/>
  <c r="AL41" i="6"/>
  <c r="AK41" i="6"/>
  <c r="AJ41" i="6"/>
  <c r="AM40" i="6"/>
  <c r="AL40" i="6"/>
  <c r="AK40" i="6"/>
  <c r="AJ40" i="6"/>
  <c r="AM39" i="6"/>
  <c r="AL39" i="6"/>
  <c r="AK39" i="6"/>
  <c r="AJ39" i="6"/>
  <c r="AM38" i="6"/>
  <c r="AL38" i="6"/>
  <c r="AK38" i="6"/>
  <c r="AJ38" i="6"/>
  <c r="AM37" i="6"/>
  <c r="AL37" i="6"/>
  <c r="AK37" i="6"/>
  <c r="AJ37" i="6"/>
  <c r="AM36" i="6"/>
  <c r="AL36" i="6"/>
  <c r="AK36" i="6"/>
  <c r="AJ36" i="6"/>
  <c r="AM35" i="6"/>
  <c r="AL35" i="6"/>
  <c r="AK35" i="6"/>
  <c r="AJ35" i="6"/>
  <c r="AM34" i="6"/>
  <c r="AL34" i="6"/>
  <c r="AK34" i="6"/>
  <c r="AJ34" i="6"/>
  <c r="AM33" i="6"/>
  <c r="AL33" i="6"/>
  <c r="AK33" i="6"/>
  <c r="AJ33" i="6"/>
  <c r="AM32" i="6"/>
  <c r="AL32" i="6"/>
  <c r="AK32" i="6"/>
  <c r="AJ32" i="6"/>
  <c r="AM31" i="6"/>
  <c r="AL31" i="6"/>
  <c r="AK31" i="6"/>
  <c r="AJ31" i="6"/>
  <c r="AM30" i="6"/>
  <c r="AL30" i="6"/>
  <c r="AK30" i="6"/>
  <c r="AJ30" i="6"/>
  <c r="AM29" i="6"/>
  <c r="AL29" i="6"/>
  <c r="AK29" i="6"/>
  <c r="AJ29" i="6"/>
  <c r="AM28" i="6"/>
  <c r="AL28" i="6"/>
  <c r="AK28" i="6"/>
  <c r="AJ28" i="6"/>
  <c r="AM27" i="6"/>
  <c r="AL27" i="6"/>
  <c r="AK27" i="6"/>
  <c r="AJ27" i="6"/>
  <c r="AJ2" i="6"/>
  <c r="AK2" i="6"/>
  <c r="AL2" i="6"/>
  <c r="AM2" i="6"/>
  <c r="AM26" i="6"/>
  <c r="AL26" i="6"/>
  <c r="AK26" i="6"/>
  <c r="AJ26" i="6"/>
  <c r="AM25" i="6"/>
  <c r="AL25" i="6"/>
  <c r="AK25" i="6"/>
  <c r="AJ25" i="6"/>
  <c r="AM24" i="6"/>
  <c r="AL24" i="6"/>
  <c r="AK24" i="6"/>
  <c r="AJ24" i="6"/>
  <c r="AM23" i="6"/>
  <c r="AL23" i="6"/>
  <c r="AK23" i="6"/>
  <c r="AJ23" i="6"/>
  <c r="AM22" i="6"/>
  <c r="AL22" i="6"/>
  <c r="AK22" i="6"/>
  <c r="AJ22" i="6"/>
  <c r="AM21" i="6"/>
  <c r="AL21" i="6"/>
  <c r="AK21" i="6"/>
  <c r="AJ21" i="6"/>
  <c r="AM20" i="6"/>
  <c r="AL20" i="6"/>
  <c r="AK20" i="6"/>
  <c r="AJ20" i="6"/>
  <c r="AM19" i="6"/>
  <c r="AL19" i="6"/>
  <c r="AK19" i="6"/>
  <c r="AJ19" i="6"/>
  <c r="AM18" i="6"/>
  <c r="AL18" i="6"/>
  <c r="AK18" i="6"/>
  <c r="AJ18" i="6"/>
  <c r="AM17" i="6"/>
  <c r="AL17" i="6"/>
  <c r="AK17" i="6"/>
  <c r="AJ17" i="6"/>
  <c r="AM16" i="6"/>
  <c r="AL16" i="6"/>
  <c r="AK16" i="6"/>
  <c r="AJ16" i="6"/>
  <c r="AM15" i="6"/>
  <c r="AL15" i="6"/>
  <c r="AK15" i="6"/>
  <c r="AJ15" i="6"/>
  <c r="AM14" i="6"/>
  <c r="AL14" i="6"/>
  <c r="AK14" i="6"/>
  <c r="AJ14" i="6"/>
  <c r="AM13" i="6"/>
  <c r="AL13" i="6"/>
  <c r="AK13" i="6"/>
  <c r="AJ13" i="6"/>
  <c r="AM12" i="6"/>
  <c r="AL12" i="6"/>
  <c r="AK12" i="6"/>
  <c r="AJ12" i="6"/>
  <c r="AM11" i="6"/>
  <c r="AL11" i="6"/>
  <c r="AK11" i="6"/>
  <c r="AJ11" i="6"/>
  <c r="AM10" i="6"/>
  <c r="AL10" i="6"/>
  <c r="AK10" i="6"/>
  <c r="AJ10" i="6"/>
  <c r="AM9" i="6"/>
  <c r="AL9" i="6"/>
  <c r="AK9" i="6"/>
  <c r="AJ9" i="6"/>
  <c r="AM8" i="6"/>
  <c r="AL8" i="6"/>
  <c r="AK8" i="6"/>
  <c r="AJ8" i="6"/>
  <c r="AM7" i="6"/>
  <c r="AL7" i="6"/>
  <c r="AK7" i="6"/>
  <c r="AJ7" i="6"/>
  <c r="AM6" i="6"/>
  <c r="AL6" i="6"/>
  <c r="AK6" i="6"/>
  <c r="AJ6" i="6"/>
  <c r="AM5" i="6"/>
  <c r="AL5" i="6"/>
  <c r="AK5" i="6"/>
  <c r="AJ5" i="6"/>
  <c r="AM4" i="6"/>
  <c r="AL4" i="6"/>
  <c r="AK4" i="6"/>
  <c r="AJ4" i="6"/>
  <c r="AM3" i="6"/>
  <c r="AL3" i="6"/>
  <c r="AK3" i="6"/>
  <c r="AJ3" i="6"/>
  <c r="AM52" i="5"/>
  <c r="AL52" i="5"/>
  <c r="AK52" i="5"/>
  <c r="AJ52" i="5"/>
  <c r="AM51" i="5"/>
  <c r="AL51" i="5"/>
  <c r="AK51" i="5"/>
  <c r="AJ51" i="5"/>
  <c r="AM50" i="5"/>
  <c r="AL50" i="5"/>
  <c r="AK50" i="5"/>
  <c r="AJ50" i="5"/>
  <c r="AM49" i="5"/>
  <c r="AL49" i="5"/>
  <c r="AK49" i="5"/>
  <c r="AJ49" i="5"/>
  <c r="AM48" i="5"/>
  <c r="AL48" i="5"/>
  <c r="AK48" i="5"/>
  <c r="AJ48" i="5"/>
  <c r="AM47" i="5"/>
  <c r="AL47" i="5"/>
  <c r="AK47" i="5"/>
  <c r="AJ47" i="5"/>
  <c r="AM46" i="5"/>
  <c r="AL46" i="5"/>
  <c r="AK46" i="5"/>
  <c r="AJ46" i="5"/>
  <c r="AM45" i="5"/>
  <c r="AL45" i="5"/>
  <c r="AK45" i="5"/>
  <c r="AJ45" i="5"/>
  <c r="AM44" i="5"/>
  <c r="AL44" i="5"/>
  <c r="AK44" i="5"/>
  <c r="AJ44" i="5"/>
  <c r="AM43" i="5"/>
  <c r="AL43" i="5"/>
  <c r="AK43" i="5"/>
  <c r="AJ43" i="5"/>
  <c r="AM42" i="5"/>
  <c r="AL42" i="5"/>
  <c r="AK42" i="5"/>
  <c r="AJ42" i="5"/>
  <c r="AM41" i="5"/>
  <c r="AL41" i="5"/>
  <c r="AK41" i="5"/>
  <c r="AJ41" i="5"/>
  <c r="AM40" i="5"/>
  <c r="AL40" i="5"/>
  <c r="AK40" i="5"/>
  <c r="AJ40" i="5"/>
  <c r="AM39" i="5"/>
  <c r="AL39" i="5"/>
  <c r="AK39" i="5"/>
  <c r="AJ39" i="5"/>
  <c r="AM38" i="5"/>
  <c r="AL38" i="5"/>
  <c r="AK38" i="5"/>
  <c r="AJ38" i="5"/>
  <c r="AM37" i="5"/>
  <c r="AL37" i="5"/>
  <c r="AK37" i="5"/>
  <c r="AJ37" i="5"/>
  <c r="AM36" i="5"/>
  <c r="AL36" i="5"/>
  <c r="AK36" i="5"/>
  <c r="AJ36" i="5"/>
  <c r="AM35" i="5"/>
  <c r="AL35" i="5"/>
  <c r="AK35" i="5"/>
  <c r="AJ35" i="5"/>
  <c r="AM34" i="5"/>
  <c r="AL34" i="5"/>
  <c r="AK34" i="5"/>
  <c r="AJ34" i="5"/>
  <c r="AM33" i="5"/>
  <c r="AL33" i="5"/>
  <c r="AK33" i="5"/>
  <c r="AJ33" i="5"/>
  <c r="AM32" i="5"/>
  <c r="AL32" i="5"/>
  <c r="AK32" i="5"/>
  <c r="AJ32" i="5"/>
  <c r="AM31" i="5"/>
  <c r="AL31" i="5"/>
  <c r="AK31" i="5"/>
  <c r="AJ31" i="5"/>
  <c r="AM30" i="5"/>
  <c r="AL30" i="5"/>
  <c r="AK30" i="5"/>
  <c r="AJ30" i="5"/>
  <c r="AM29" i="5"/>
  <c r="AL29" i="5"/>
  <c r="AK29" i="5"/>
  <c r="AJ29" i="5"/>
  <c r="AM28" i="5"/>
  <c r="AL28" i="5"/>
  <c r="AK28" i="5"/>
  <c r="AJ28" i="5"/>
  <c r="AM27" i="5"/>
  <c r="AL27" i="5"/>
  <c r="AK27" i="5"/>
  <c r="AJ27" i="5"/>
  <c r="AM26" i="5"/>
  <c r="AL26" i="5"/>
  <c r="AK26" i="5"/>
  <c r="AJ26" i="5"/>
  <c r="AM25" i="5"/>
  <c r="AL25" i="5"/>
  <c r="AK25" i="5"/>
  <c r="AJ25" i="5"/>
  <c r="AM24" i="5"/>
  <c r="AL24" i="5"/>
  <c r="AK24" i="5"/>
  <c r="AJ24" i="5"/>
  <c r="AM23" i="5"/>
  <c r="AL23" i="5"/>
  <c r="AK23" i="5"/>
  <c r="AJ23" i="5"/>
  <c r="AM22" i="5"/>
  <c r="AL22" i="5"/>
  <c r="AK22" i="5"/>
  <c r="AJ22" i="5"/>
  <c r="AM21" i="5"/>
  <c r="AL21" i="5"/>
  <c r="AK21" i="5"/>
  <c r="AJ21" i="5"/>
  <c r="AM20" i="5"/>
  <c r="AL20" i="5"/>
  <c r="AK20" i="5"/>
  <c r="AJ20" i="5"/>
  <c r="AM19" i="5"/>
  <c r="AL19" i="5"/>
  <c r="AK19" i="5"/>
  <c r="AJ19" i="5"/>
  <c r="AM18" i="5"/>
  <c r="AL18" i="5"/>
  <c r="AK18" i="5"/>
  <c r="AJ18" i="5"/>
  <c r="AM17" i="5"/>
  <c r="AL17" i="5"/>
  <c r="AK17" i="5"/>
  <c r="AJ17" i="5"/>
  <c r="AM16" i="5"/>
  <c r="AL16" i="5"/>
  <c r="AK16" i="5"/>
  <c r="AJ16" i="5"/>
  <c r="AM15" i="5"/>
  <c r="AL15" i="5"/>
  <c r="AK15" i="5"/>
  <c r="AJ15" i="5"/>
  <c r="AM14" i="5"/>
  <c r="AL14" i="5"/>
  <c r="AK14" i="5"/>
  <c r="AJ14" i="5"/>
  <c r="AM13" i="5"/>
  <c r="AL13" i="5"/>
  <c r="AK13" i="5"/>
  <c r="AJ13" i="5"/>
  <c r="AM12" i="5"/>
  <c r="AL12" i="5"/>
  <c r="AK12" i="5"/>
  <c r="AJ12" i="5"/>
  <c r="AM11" i="5"/>
  <c r="AL11" i="5"/>
  <c r="AK11" i="5"/>
  <c r="AJ11" i="5"/>
  <c r="AM10" i="5"/>
  <c r="AL10" i="5"/>
  <c r="AK10" i="5"/>
  <c r="AJ10" i="5"/>
  <c r="AM9" i="5"/>
  <c r="AL9" i="5"/>
  <c r="AK9" i="5"/>
  <c r="AJ9" i="5"/>
  <c r="AM8" i="5"/>
  <c r="AL8" i="5"/>
  <c r="AK8" i="5"/>
  <c r="AJ8" i="5"/>
  <c r="AM7" i="5"/>
  <c r="AL7" i="5"/>
  <c r="AK7" i="5"/>
  <c r="AJ7" i="5"/>
  <c r="AM6" i="5"/>
  <c r="AL6" i="5"/>
  <c r="AK6" i="5"/>
  <c r="AJ6" i="5"/>
  <c r="AM5" i="5"/>
  <c r="AL5" i="5"/>
  <c r="AK5" i="5"/>
  <c r="AJ5" i="5"/>
  <c r="AM4" i="5"/>
  <c r="AL4" i="5"/>
  <c r="AK4" i="5"/>
  <c r="AJ4" i="5"/>
  <c r="AM3" i="5"/>
  <c r="AL3" i="5"/>
  <c r="AK3" i="5"/>
  <c r="AJ3" i="5"/>
  <c r="AM2" i="5"/>
  <c r="AL2" i="5"/>
  <c r="AK2" i="5"/>
  <c r="AJ2" i="5"/>
  <c r="AJ4" i="4"/>
  <c r="AK4" i="4"/>
  <c r="AL4" i="4"/>
  <c r="AM4" i="4"/>
  <c r="AM37" i="4"/>
  <c r="AL37" i="4"/>
  <c r="AK37" i="4"/>
  <c r="AJ37" i="4"/>
  <c r="AM36" i="4"/>
  <c r="AL36" i="4"/>
  <c r="AK36" i="4"/>
  <c r="AJ36" i="4"/>
  <c r="AM35" i="4"/>
  <c r="AL35" i="4"/>
  <c r="AK35" i="4"/>
  <c r="AJ35" i="4"/>
  <c r="AM34" i="4"/>
  <c r="AL34" i="4"/>
  <c r="AK34" i="4"/>
  <c r="AJ34" i="4"/>
  <c r="AM33" i="4"/>
  <c r="AL33" i="4"/>
  <c r="AK33" i="4"/>
  <c r="AJ33" i="4"/>
  <c r="AM32" i="4"/>
  <c r="AL32" i="4"/>
  <c r="AK32" i="4"/>
  <c r="AJ32" i="4"/>
  <c r="AM31" i="4"/>
  <c r="AL31" i="4"/>
  <c r="AK31" i="4"/>
  <c r="AJ31" i="4"/>
  <c r="AM30" i="4"/>
  <c r="AL30" i="4"/>
  <c r="AK30" i="4"/>
  <c r="AJ30" i="4"/>
  <c r="AM29" i="4"/>
  <c r="AL29" i="4"/>
  <c r="AK29" i="4"/>
  <c r="AJ29" i="4"/>
  <c r="AM28" i="4"/>
  <c r="AL28" i="4"/>
  <c r="AK28" i="4"/>
  <c r="AJ28" i="4"/>
  <c r="AM27" i="4"/>
  <c r="AL27" i="4"/>
  <c r="AK27" i="4"/>
  <c r="AJ27" i="4"/>
  <c r="AM26" i="4"/>
  <c r="AL26" i="4"/>
  <c r="AK26" i="4"/>
  <c r="AJ26" i="4"/>
  <c r="AM25" i="4"/>
  <c r="AL25" i="4"/>
  <c r="AK25" i="4"/>
  <c r="AJ25" i="4"/>
  <c r="AM24" i="4"/>
  <c r="AL24" i="4"/>
  <c r="AK24" i="4"/>
  <c r="AJ24" i="4"/>
  <c r="AM23" i="4"/>
  <c r="AL23" i="4"/>
  <c r="AK23" i="4"/>
  <c r="AJ23" i="4"/>
  <c r="AM22" i="4"/>
  <c r="AL22" i="4"/>
  <c r="AK22" i="4"/>
  <c r="AJ22" i="4"/>
  <c r="AM21" i="4"/>
  <c r="AL21" i="4"/>
  <c r="AK21" i="4"/>
  <c r="AJ21" i="4"/>
  <c r="AM20" i="4"/>
  <c r="AL20" i="4"/>
  <c r="AK20" i="4"/>
  <c r="AJ20" i="4"/>
  <c r="AM19" i="4"/>
  <c r="AL19" i="4"/>
  <c r="AK19" i="4"/>
  <c r="AJ19" i="4"/>
  <c r="AM18" i="4"/>
  <c r="AL18" i="4"/>
  <c r="AK18" i="4"/>
  <c r="AJ18" i="4"/>
  <c r="AM17" i="4"/>
  <c r="AL17" i="4"/>
  <c r="AK17" i="4"/>
  <c r="AJ17" i="4"/>
  <c r="AM16" i="4"/>
  <c r="AL16" i="4"/>
  <c r="AK16" i="4"/>
  <c r="AJ16" i="4"/>
  <c r="AM15" i="4"/>
  <c r="AL15" i="4"/>
  <c r="AK15" i="4"/>
  <c r="AJ15" i="4"/>
  <c r="AM14" i="4"/>
  <c r="AL14" i="4"/>
  <c r="AK14" i="4"/>
  <c r="AJ14" i="4"/>
  <c r="AM13" i="4"/>
  <c r="AL13" i="4"/>
  <c r="AK13" i="4"/>
  <c r="AJ13" i="4"/>
  <c r="AM12" i="4"/>
  <c r="AL12" i="4"/>
  <c r="AK12" i="4"/>
  <c r="AJ12" i="4"/>
  <c r="AM11" i="4"/>
  <c r="AL11" i="4"/>
  <c r="AK11" i="4"/>
  <c r="AJ11" i="4"/>
  <c r="AM10" i="4"/>
  <c r="AL10" i="4"/>
  <c r="AK10" i="4"/>
  <c r="AJ10" i="4"/>
  <c r="AM9" i="4"/>
  <c r="AL9" i="4"/>
  <c r="AK9" i="4"/>
  <c r="AJ9" i="4"/>
  <c r="AM8" i="4"/>
  <c r="AL8" i="4"/>
  <c r="AK8" i="4"/>
  <c r="AJ8" i="4"/>
  <c r="AM7" i="4"/>
  <c r="AL7" i="4"/>
  <c r="AK7" i="4"/>
  <c r="AJ7" i="4"/>
  <c r="AM6" i="4"/>
  <c r="AL6" i="4"/>
  <c r="AK6" i="4"/>
  <c r="AJ6" i="4"/>
  <c r="AM5" i="4"/>
  <c r="AL5" i="4"/>
  <c r="AK5" i="4"/>
  <c r="AJ5" i="4"/>
  <c r="AM3" i="4"/>
  <c r="AL3" i="4"/>
  <c r="AK3" i="4"/>
  <c r="AJ3" i="4"/>
  <c r="AM2" i="4"/>
  <c r="AL2" i="4"/>
  <c r="AK2" i="4"/>
  <c r="AJ2" i="4"/>
  <c r="AJ195" i="3"/>
  <c r="AK195" i="3"/>
  <c r="AL195" i="3"/>
  <c r="AM195" i="3"/>
  <c r="AM198" i="3"/>
  <c r="AL198" i="3"/>
  <c r="AK198" i="3"/>
  <c r="AJ198" i="3"/>
  <c r="AM197" i="3"/>
  <c r="AL197" i="3"/>
  <c r="AK197" i="3"/>
  <c r="AJ197" i="3"/>
  <c r="AM196" i="3"/>
  <c r="AL196" i="3"/>
  <c r="AK196" i="3"/>
  <c r="AJ196" i="3"/>
  <c r="AM194" i="3"/>
  <c r="AL194" i="3"/>
  <c r="AK194" i="3"/>
  <c r="AJ194" i="3"/>
  <c r="AM193" i="3"/>
  <c r="AL193" i="3"/>
  <c r="AK193" i="3"/>
  <c r="AJ193" i="3"/>
  <c r="AM192" i="3"/>
  <c r="AL192" i="3"/>
  <c r="AK192" i="3"/>
  <c r="AJ192" i="3"/>
  <c r="AM191" i="3"/>
  <c r="AL191" i="3"/>
  <c r="AK191" i="3"/>
  <c r="AJ191" i="3"/>
  <c r="AM190" i="3"/>
  <c r="AL190" i="3"/>
  <c r="AK190" i="3"/>
  <c r="AJ190" i="3"/>
  <c r="AM189" i="3"/>
  <c r="AL189" i="3"/>
  <c r="AK189" i="3"/>
  <c r="AJ189" i="3"/>
  <c r="AM188" i="3"/>
  <c r="AL188" i="3"/>
  <c r="AK188" i="3"/>
  <c r="AJ188" i="3"/>
  <c r="AM187" i="3"/>
  <c r="AL187" i="3"/>
  <c r="AK187" i="3"/>
  <c r="AJ187" i="3"/>
  <c r="AM186" i="3"/>
  <c r="AL186" i="3"/>
  <c r="AK186" i="3"/>
  <c r="AJ186" i="3"/>
  <c r="AM185" i="3"/>
  <c r="AL185" i="3"/>
  <c r="AK185" i="3"/>
  <c r="AJ185" i="3"/>
  <c r="AM184" i="3"/>
  <c r="AL184" i="3"/>
  <c r="AK184" i="3"/>
  <c r="AJ184" i="3"/>
  <c r="AM183" i="3"/>
  <c r="AL183" i="3"/>
  <c r="AK183" i="3"/>
  <c r="AJ183" i="3"/>
  <c r="AM182" i="3"/>
  <c r="AL182" i="3"/>
  <c r="AK182" i="3"/>
  <c r="AJ182" i="3"/>
  <c r="AM181" i="3"/>
  <c r="AL181" i="3"/>
  <c r="AK181" i="3"/>
  <c r="AJ181" i="3"/>
  <c r="AM180" i="3"/>
  <c r="AL180" i="3"/>
  <c r="AK180" i="3"/>
  <c r="AJ180" i="3"/>
  <c r="AM179" i="3"/>
  <c r="AL179" i="3"/>
  <c r="AK179" i="3"/>
  <c r="AJ179" i="3"/>
  <c r="AM178" i="3"/>
  <c r="AL178" i="3"/>
  <c r="AK178" i="3"/>
  <c r="AJ178" i="3"/>
  <c r="AM177" i="3"/>
  <c r="AL177" i="3"/>
  <c r="AK177" i="3"/>
  <c r="AJ177" i="3"/>
  <c r="AM176" i="3"/>
  <c r="AL176" i="3"/>
  <c r="AK176" i="3"/>
  <c r="AJ176" i="3"/>
  <c r="AM175" i="3"/>
  <c r="AL175" i="3"/>
  <c r="AK175" i="3"/>
  <c r="AJ175" i="3"/>
  <c r="AM174" i="3"/>
  <c r="AL174" i="3"/>
  <c r="AK174" i="3"/>
  <c r="AJ174" i="3"/>
  <c r="AM173" i="3"/>
  <c r="AL173" i="3"/>
  <c r="AK173" i="3"/>
  <c r="AJ173" i="3"/>
  <c r="AM172" i="3"/>
  <c r="AL172" i="3"/>
  <c r="AK172" i="3"/>
  <c r="AJ172" i="3"/>
  <c r="AM171" i="3"/>
  <c r="AL171" i="3"/>
  <c r="AK171" i="3"/>
  <c r="AJ171" i="3"/>
  <c r="AM170" i="3"/>
  <c r="AL170" i="3"/>
  <c r="AK170" i="3"/>
  <c r="AJ170" i="3"/>
  <c r="AM169" i="3"/>
  <c r="AL169" i="3"/>
  <c r="AK169" i="3"/>
  <c r="AJ169" i="3"/>
  <c r="AM168" i="3"/>
  <c r="AL168" i="3"/>
  <c r="AK168" i="3"/>
  <c r="AJ168" i="3"/>
  <c r="AM167" i="3"/>
  <c r="AL167" i="3"/>
  <c r="AK167" i="3"/>
  <c r="AJ167" i="3"/>
  <c r="AM166" i="3"/>
  <c r="AL166" i="3"/>
  <c r="AK166" i="3"/>
  <c r="AJ166" i="3"/>
  <c r="AM165" i="3"/>
  <c r="AL165" i="3"/>
  <c r="AK165" i="3"/>
  <c r="AJ165" i="3"/>
  <c r="AM164" i="3"/>
  <c r="AL164" i="3"/>
  <c r="AK164" i="3"/>
  <c r="AJ164" i="3"/>
  <c r="AM163" i="3"/>
  <c r="AL163" i="3"/>
  <c r="AK163" i="3"/>
  <c r="AJ163" i="3"/>
  <c r="AM162" i="3"/>
  <c r="AL162" i="3"/>
  <c r="AK162" i="3"/>
  <c r="AJ162" i="3"/>
  <c r="AM161" i="3"/>
  <c r="AL161" i="3"/>
  <c r="AK161" i="3"/>
  <c r="AJ161" i="3"/>
  <c r="AM160" i="3"/>
  <c r="AL160" i="3"/>
  <c r="AK160" i="3"/>
  <c r="AJ160" i="3"/>
  <c r="AM159" i="3"/>
  <c r="AL159" i="3"/>
  <c r="AK159" i="3"/>
  <c r="AJ159" i="3"/>
  <c r="AM158" i="3"/>
  <c r="AL158" i="3"/>
  <c r="AK158" i="3"/>
  <c r="AJ158" i="3"/>
  <c r="AM157" i="3"/>
  <c r="AL157" i="3"/>
  <c r="AK157" i="3"/>
  <c r="AJ157" i="3"/>
  <c r="AM156" i="3"/>
  <c r="AL156" i="3"/>
  <c r="AK156" i="3"/>
  <c r="AJ156" i="3"/>
  <c r="AM155" i="3"/>
  <c r="AL155" i="3"/>
  <c r="AK155" i="3"/>
  <c r="AJ155" i="3"/>
  <c r="AM154" i="3"/>
  <c r="AL154" i="3"/>
  <c r="AK154" i="3"/>
  <c r="AJ154" i="3"/>
  <c r="AM153" i="3"/>
  <c r="AL153" i="3"/>
  <c r="AK153" i="3"/>
  <c r="AJ153" i="3"/>
  <c r="AM152" i="3"/>
  <c r="AL152" i="3"/>
  <c r="AK152" i="3"/>
  <c r="AJ152" i="3"/>
  <c r="AM151" i="3"/>
  <c r="AL151" i="3"/>
  <c r="AK151" i="3"/>
  <c r="AJ151" i="3"/>
  <c r="AM150" i="3"/>
  <c r="AL150" i="3"/>
  <c r="AK150" i="3"/>
  <c r="AJ150" i="3"/>
  <c r="AM149" i="3"/>
  <c r="AL149" i="3"/>
  <c r="AK149" i="3"/>
  <c r="AJ149" i="3"/>
  <c r="AM148" i="3"/>
  <c r="AL148" i="3"/>
  <c r="AK148" i="3"/>
  <c r="AJ148" i="3"/>
  <c r="AM147" i="3"/>
  <c r="AL147" i="3"/>
  <c r="AK147" i="3"/>
  <c r="AJ147" i="3"/>
  <c r="AM146" i="3"/>
  <c r="AL146" i="3"/>
  <c r="AK146" i="3"/>
  <c r="AJ146" i="3"/>
  <c r="AM145" i="3"/>
  <c r="AL145" i="3"/>
  <c r="AK145" i="3"/>
  <c r="AJ145" i="3"/>
  <c r="AM144" i="3"/>
  <c r="AL144" i="3"/>
  <c r="AK144" i="3"/>
  <c r="AJ144" i="3"/>
  <c r="AM143" i="3"/>
  <c r="AL143" i="3"/>
  <c r="AK143" i="3"/>
  <c r="AJ143" i="3"/>
  <c r="AM142" i="3"/>
  <c r="AL142" i="3"/>
  <c r="AK142" i="3"/>
  <c r="AJ142" i="3"/>
  <c r="AM141" i="3"/>
  <c r="AL141" i="3"/>
  <c r="AK141" i="3"/>
  <c r="AJ141" i="3"/>
  <c r="AM140" i="3"/>
  <c r="AL140" i="3"/>
  <c r="AK140" i="3"/>
  <c r="AJ140" i="3"/>
  <c r="AM139" i="3"/>
  <c r="AL139" i="3"/>
  <c r="AK139" i="3"/>
  <c r="AJ139" i="3"/>
  <c r="AM138" i="3"/>
  <c r="AL138" i="3"/>
  <c r="AK138" i="3"/>
  <c r="AJ138" i="3"/>
  <c r="AM137" i="3"/>
  <c r="AL137" i="3"/>
  <c r="AK137" i="3"/>
  <c r="AJ137" i="3"/>
  <c r="AM136" i="3"/>
  <c r="AL136" i="3"/>
  <c r="AK136" i="3"/>
  <c r="AJ136" i="3"/>
  <c r="AM135" i="3"/>
  <c r="AL135" i="3"/>
  <c r="AK135" i="3"/>
  <c r="AJ135" i="3"/>
  <c r="AM134" i="3"/>
  <c r="AL134" i="3"/>
  <c r="AK134" i="3"/>
  <c r="AJ134" i="3"/>
  <c r="AM133" i="3"/>
  <c r="AL133" i="3"/>
  <c r="AK133" i="3"/>
  <c r="AJ133" i="3"/>
  <c r="AM132" i="3"/>
  <c r="AL132" i="3"/>
  <c r="AK132" i="3"/>
  <c r="AJ132" i="3"/>
  <c r="AM131" i="3"/>
  <c r="AL131" i="3"/>
  <c r="AK131" i="3"/>
  <c r="AJ131" i="3"/>
  <c r="AM130" i="3"/>
  <c r="AL130" i="3"/>
  <c r="AK130" i="3"/>
  <c r="AJ130" i="3"/>
  <c r="AM129" i="3"/>
  <c r="AL129" i="3"/>
  <c r="AK129" i="3"/>
  <c r="AJ129" i="3"/>
  <c r="AM128" i="3"/>
  <c r="AL128" i="3"/>
  <c r="AK128" i="3"/>
  <c r="AJ128" i="3"/>
  <c r="AM127" i="3"/>
  <c r="AL127" i="3"/>
  <c r="AK127" i="3"/>
  <c r="AJ127" i="3"/>
  <c r="AM126" i="3"/>
  <c r="AL126" i="3"/>
  <c r="AK126" i="3"/>
  <c r="AJ126" i="3"/>
  <c r="AM125" i="3"/>
  <c r="AL125" i="3"/>
  <c r="AK125" i="3"/>
  <c r="AJ125" i="3"/>
  <c r="AM124" i="3"/>
  <c r="AL124" i="3"/>
  <c r="AK124" i="3"/>
  <c r="AJ124" i="3"/>
  <c r="AM123" i="3"/>
  <c r="AL123" i="3"/>
  <c r="AK123" i="3"/>
  <c r="AJ123" i="3"/>
  <c r="AM122" i="3"/>
  <c r="AL122" i="3"/>
  <c r="AK122" i="3"/>
  <c r="AJ122" i="3"/>
  <c r="AM121" i="3"/>
  <c r="AL121" i="3"/>
  <c r="AK121" i="3"/>
  <c r="AJ121" i="3"/>
  <c r="AM120" i="3"/>
  <c r="AL120" i="3"/>
  <c r="AK120" i="3"/>
  <c r="AJ120" i="3"/>
  <c r="AM119" i="3"/>
  <c r="AL119" i="3"/>
  <c r="AK119" i="3"/>
  <c r="AJ119" i="3"/>
  <c r="AM118" i="3"/>
  <c r="AL118" i="3"/>
  <c r="AK118" i="3"/>
  <c r="AJ118" i="3"/>
  <c r="AM117" i="3"/>
  <c r="AL117" i="3"/>
  <c r="AK117" i="3"/>
  <c r="AJ117" i="3"/>
  <c r="AM116" i="3"/>
  <c r="AL116" i="3"/>
  <c r="AK116" i="3"/>
  <c r="AJ116" i="3"/>
  <c r="AM115" i="3"/>
  <c r="AL115" i="3"/>
  <c r="AK115" i="3"/>
  <c r="AJ115" i="3"/>
  <c r="AM114" i="3"/>
  <c r="AL114" i="3"/>
  <c r="AK114" i="3"/>
  <c r="AJ114" i="3"/>
  <c r="AM113" i="3"/>
  <c r="AL113" i="3"/>
  <c r="AK113" i="3"/>
  <c r="AJ113" i="3"/>
  <c r="AM112" i="3"/>
  <c r="AL112" i="3"/>
  <c r="AK112" i="3"/>
  <c r="AJ112" i="3"/>
  <c r="AM111" i="3"/>
  <c r="AL111" i="3"/>
  <c r="AK111" i="3"/>
  <c r="AJ111" i="3"/>
  <c r="AM110" i="3"/>
  <c r="AL110" i="3"/>
  <c r="AK110" i="3"/>
  <c r="AJ110" i="3"/>
  <c r="AM109" i="3"/>
  <c r="AL109" i="3"/>
  <c r="AK109" i="3"/>
  <c r="AJ109" i="3"/>
  <c r="AM108" i="3"/>
  <c r="AL108" i="3"/>
  <c r="AK108" i="3"/>
  <c r="AJ108" i="3"/>
  <c r="AM107" i="3"/>
  <c r="AL107" i="3"/>
  <c r="AK107" i="3"/>
  <c r="AJ107" i="3"/>
  <c r="AM106" i="3"/>
  <c r="AL106" i="3"/>
  <c r="AK106" i="3"/>
  <c r="AJ106" i="3"/>
  <c r="AM105" i="3"/>
  <c r="AL105" i="3"/>
  <c r="AK105" i="3"/>
  <c r="AJ105" i="3"/>
  <c r="AM104" i="3"/>
  <c r="AL104" i="3"/>
  <c r="AK104" i="3"/>
  <c r="AJ104" i="3"/>
  <c r="AM103" i="3"/>
  <c r="AL103" i="3"/>
  <c r="AK103" i="3"/>
  <c r="AJ103" i="3"/>
  <c r="AM102" i="3"/>
  <c r="AL102" i="3"/>
  <c r="AK102" i="3"/>
  <c r="AJ102" i="3"/>
  <c r="AM101" i="3"/>
  <c r="AL101" i="3"/>
  <c r="AK101" i="3"/>
  <c r="AJ101" i="3"/>
  <c r="AM100" i="3"/>
  <c r="AL100" i="3"/>
  <c r="AK100" i="3"/>
  <c r="AJ100" i="3"/>
  <c r="AM99" i="3"/>
  <c r="AL99" i="3"/>
  <c r="AK99" i="3"/>
  <c r="AJ99" i="3"/>
  <c r="AM98" i="3"/>
  <c r="AL98" i="3"/>
  <c r="AK98" i="3"/>
  <c r="AJ98" i="3"/>
  <c r="AM97" i="3"/>
  <c r="AL97" i="3"/>
  <c r="AK97" i="3"/>
  <c r="AJ97" i="3"/>
  <c r="AM96" i="3"/>
  <c r="AL96" i="3"/>
  <c r="AK96" i="3"/>
  <c r="AJ96" i="3"/>
  <c r="AM95" i="3"/>
  <c r="AL95" i="3"/>
  <c r="AK95" i="3"/>
  <c r="AJ95" i="3"/>
  <c r="AM94" i="3"/>
  <c r="AL94" i="3"/>
  <c r="AK94" i="3"/>
  <c r="AJ94" i="3"/>
  <c r="AM93" i="3"/>
  <c r="AL93" i="3"/>
  <c r="AK93" i="3"/>
  <c r="AJ93" i="3"/>
  <c r="AM92" i="3"/>
  <c r="AL92" i="3"/>
  <c r="AK92" i="3"/>
  <c r="AJ92" i="3"/>
  <c r="AM91" i="3"/>
  <c r="AL91" i="3"/>
  <c r="AK91" i="3"/>
  <c r="AJ91" i="3"/>
  <c r="AM90" i="3"/>
  <c r="AL90" i="3"/>
  <c r="AK90" i="3"/>
  <c r="AJ90" i="3"/>
  <c r="AM89" i="3"/>
  <c r="AL89" i="3"/>
  <c r="AK89" i="3"/>
  <c r="AJ89" i="3"/>
  <c r="AM88" i="3"/>
  <c r="AL88" i="3"/>
  <c r="AK88" i="3"/>
  <c r="AJ88" i="3"/>
  <c r="AM87" i="3"/>
  <c r="AL87" i="3"/>
  <c r="AK87" i="3"/>
  <c r="AJ87" i="3"/>
  <c r="AM86" i="3"/>
  <c r="AL86" i="3"/>
  <c r="AK86" i="3"/>
  <c r="AJ86" i="3"/>
  <c r="AM85" i="3"/>
  <c r="AL85" i="3"/>
  <c r="AK85" i="3"/>
  <c r="AJ85" i="3"/>
  <c r="AM84" i="3"/>
  <c r="AL84" i="3"/>
  <c r="AK84" i="3"/>
  <c r="AJ84" i="3"/>
  <c r="AM83" i="3"/>
  <c r="AL83" i="3"/>
  <c r="AK83" i="3"/>
  <c r="AJ83" i="3"/>
  <c r="AM82" i="3"/>
  <c r="AL82" i="3"/>
  <c r="AK82" i="3"/>
  <c r="AJ82" i="3"/>
  <c r="AM81" i="3"/>
  <c r="AL81" i="3"/>
  <c r="AK81" i="3"/>
  <c r="AJ81" i="3"/>
  <c r="AM80" i="3"/>
  <c r="AL80" i="3"/>
  <c r="AK80" i="3"/>
  <c r="AJ80" i="3"/>
  <c r="AM79" i="3"/>
  <c r="AL79" i="3"/>
  <c r="AK79" i="3"/>
  <c r="AJ79" i="3"/>
  <c r="AM78" i="3"/>
  <c r="AL78" i="3"/>
  <c r="AK78" i="3"/>
  <c r="AJ78" i="3"/>
  <c r="AM77" i="3"/>
  <c r="AL77" i="3"/>
  <c r="AK77" i="3"/>
  <c r="AJ77" i="3"/>
  <c r="AM76" i="3"/>
  <c r="AL76" i="3"/>
  <c r="AK76" i="3"/>
  <c r="AJ76" i="3"/>
  <c r="AM75" i="3"/>
  <c r="AL75" i="3"/>
  <c r="AK75" i="3"/>
  <c r="AJ75" i="3"/>
  <c r="AM74" i="3"/>
  <c r="AL74" i="3"/>
  <c r="AK74" i="3"/>
  <c r="AJ74" i="3"/>
  <c r="AM73" i="3"/>
  <c r="AL73" i="3"/>
  <c r="AK73" i="3"/>
  <c r="AJ73" i="3"/>
  <c r="AM72" i="3"/>
  <c r="AL72" i="3"/>
  <c r="AK72" i="3"/>
  <c r="AJ72" i="3"/>
  <c r="AM71" i="3"/>
  <c r="AL71" i="3"/>
  <c r="AK71" i="3"/>
  <c r="AJ71" i="3"/>
  <c r="AM70" i="3"/>
  <c r="AL70" i="3"/>
  <c r="AK70" i="3"/>
  <c r="AJ70" i="3"/>
  <c r="AM69" i="3"/>
  <c r="AL69" i="3"/>
  <c r="AK69" i="3"/>
  <c r="AJ69" i="3"/>
  <c r="AM68" i="3"/>
  <c r="AL68" i="3"/>
  <c r="AK68" i="3"/>
  <c r="AJ68" i="3"/>
  <c r="AM67" i="3"/>
  <c r="AL67" i="3"/>
  <c r="AK67" i="3"/>
  <c r="AJ67" i="3"/>
  <c r="AM66" i="3"/>
  <c r="AL66" i="3"/>
  <c r="AK66" i="3"/>
  <c r="AJ66" i="3"/>
  <c r="AM65" i="3"/>
  <c r="AL65" i="3"/>
  <c r="AK65" i="3"/>
  <c r="AJ65" i="3"/>
  <c r="AM64" i="3"/>
  <c r="AL64" i="3"/>
  <c r="AK64" i="3"/>
  <c r="AJ64" i="3"/>
  <c r="AM63" i="3"/>
  <c r="AL63" i="3"/>
  <c r="AK63" i="3"/>
  <c r="AJ63" i="3"/>
  <c r="AM62" i="3"/>
  <c r="AL62" i="3"/>
  <c r="AK62" i="3"/>
  <c r="AJ62" i="3"/>
  <c r="AM61" i="3"/>
  <c r="AL61" i="3"/>
  <c r="AK61" i="3"/>
  <c r="AJ61" i="3"/>
  <c r="AM60" i="3"/>
  <c r="AL60" i="3"/>
  <c r="AK60" i="3"/>
  <c r="AJ60" i="3"/>
  <c r="AM59" i="3"/>
  <c r="AL59" i="3"/>
  <c r="AK59" i="3"/>
  <c r="AJ59" i="3"/>
  <c r="AM58" i="3"/>
  <c r="AL58" i="3"/>
  <c r="AK58" i="3"/>
  <c r="AJ58" i="3"/>
  <c r="AM57" i="3"/>
  <c r="AL57" i="3"/>
  <c r="AK57" i="3"/>
  <c r="AJ57" i="3"/>
  <c r="AM56" i="3"/>
  <c r="AL56" i="3"/>
  <c r="AK56" i="3"/>
  <c r="AJ56" i="3"/>
  <c r="AM55" i="3"/>
  <c r="AL55" i="3"/>
  <c r="AK55" i="3"/>
  <c r="AJ55" i="3"/>
  <c r="AM54" i="3"/>
  <c r="AL54" i="3"/>
  <c r="AK54" i="3"/>
  <c r="AJ54" i="3"/>
  <c r="AM53" i="3"/>
  <c r="AL53" i="3"/>
  <c r="AK53" i="3"/>
  <c r="AJ53" i="3"/>
  <c r="AM52" i="3"/>
  <c r="AL52" i="3"/>
  <c r="AK52" i="3"/>
  <c r="AJ52" i="3"/>
  <c r="AM51" i="3"/>
  <c r="AL51" i="3"/>
  <c r="AK51" i="3"/>
  <c r="AJ51" i="3"/>
  <c r="AM50" i="3"/>
  <c r="AL50" i="3"/>
  <c r="AK50" i="3"/>
  <c r="AJ50" i="3"/>
  <c r="AM49" i="3"/>
  <c r="AL49" i="3"/>
  <c r="AK49" i="3"/>
  <c r="AJ49" i="3"/>
  <c r="AM48" i="3"/>
  <c r="AL48" i="3"/>
  <c r="AK48" i="3"/>
  <c r="AJ48" i="3"/>
  <c r="AM47" i="3"/>
  <c r="AL47" i="3"/>
  <c r="AK47" i="3"/>
  <c r="AJ47" i="3"/>
  <c r="AM46" i="3"/>
  <c r="AL46" i="3"/>
  <c r="AK46" i="3"/>
  <c r="AJ46" i="3"/>
  <c r="AM45" i="3"/>
  <c r="AL45" i="3"/>
  <c r="AK45" i="3"/>
  <c r="AJ45" i="3"/>
  <c r="AM44" i="3"/>
  <c r="AL44" i="3"/>
  <c r="AK44" i="3"/>
  <c r="AJ44" i="3"/>
  <c r="AM43" i="3"/>
  <c r="AL43" i="3"/>
  <c r="AK43" i="3"/>
  <c r="AJ43" i="3"/>
  <c r="AM42" i="3"/>
  <c r="AL42" i="3"/>
  <c r="AK42" i="3"/>
  <c r="AJ42" i="3"/>
  <c r="AM41" i="3"/>
  <c r="AL41" i="3"/>
  <c r="AK41" i="3"/>
  <c r="AJ41" i="3"/>
  <c r="AM40" i="3"/>
  <c r="AL40" i="3"/>
  <c r="AK40" i="3"/>
  <c r="AJ40" i="3"/>
  <c r="AM39" i="3"/>
  <c r="AL39" i="3"/>
  <c r="AK39" i="3"/>
  <c r="AJ39" i="3"/>
  <c r="AM38" i="3"/>
  <c r="AL38" i="3"/>
  <c r="AK38" i="3"/>
  <c r="AJ38" i="3"/>
  <c r="AM37" i="3"/>
  <c r="AL37" i="3"/>
  <c r="AK37" i="3"/>
  <c r="AJ37" i="3"/>
  <c r="AM36" i="3"/>
  <c r="AL36" i="3"/>
  <c r="AK36" i="3"/>
  <c r="AJ36" i="3"/>
  <c r="AM35" i="3"/>
  <c r="AL35" i="3"/>
  <c r="AK35" i="3"/>
  <c r="AJ35" i="3"/>
  <c r="AM34" i="3"/>
  <c r="AL34" i="3"/>
  <c r="AK34" i="3"/>
  <c r="AJ34" i="3"/>
  <c r="AM33" i="3"/>
  <c r="AL33" i="3"/>
  <c r="AK33" i="3"/>
  <c r="AJ33" i="3"/>
  <c r="AM32" i="3"/>
  <c r="AL32" i="3"/>
  <c r="AK32" i="3"/>
  <c r="AJ32" i="3"/>
  <c r="AM31" i="3"/>
  <c r="AL31" i="3"/>
  <c r="AK31" i="3"/>
  <c r="AJ31" i="3"/>
  <c r="AM30" i="3"/>
  <c r="AL30" i="3"/>
  <c r="AK30" i="3"/>
  <c r="AJ30" i="3"/>
  <c r="AM29" i="3"/>
  <c r="AL29" i="3"/>
  <c r="AK29" i="3"/>
  <c r="AJ29" i="3"/>
  <c r="AM28" i="3"/>
  <c r="AL28" i="3"/>
  <c r="AK28" i="3"/>
  <c r="AJ28" i="3"/>
  <c r="AM27" i="3"/>
  <c r="AL27" i="3"/>
  <c r="AK27" i="3"/>
  <c r="AJ27" i="3"/>
  <c r="AM26" i="3"/>
  <c r="AL26" i="3"/>
  <c r="AK26" i="3"/>
  <c r="AJ26" i="3"/>
  <c r="AM25" i="3"/>
  <c r="AL25" i="3"/>
  <c r="AK25" i="3"/>
  <c r="AJ25" i="3"/>
  <c r="AM24" i="3"/>
  <c r="AL24" i="3"/>
  <c r="AK24" i="3"/>
  <c r="AJ24" i="3"/>
  <c r="AM23" i="3"/>
  <c r="AL23" i="3"/>
  <c r="AK23" i="3"/>
  <c r="AJ23" i="3"/>
  <c r="AM22" i="3"/>
  <c r="AL22" i="3"/>
  <c r="AK22" i="3"/>
  <c r="AJ22" i="3"/>
  <c r="AM21" i="3"/>
  <c r="AL21" i="3"/>
  <c r="AK21" i="3"/>
  <c r="AJ21" i="3"/>
  <c r="AM2" i="3"/>
  <c r="AL2" i="3"/>
  <c r="AK2" i="3"/>
  <c r="AJ2" i="3"/>
  <c r="AM20" i="3"/>
  <c r="AL20" i="3"/>
  <c r="AK20" i="3"/>
  <c r="AJ20" i="3"/>
  <c r="AM19" i="3"/>
  <c r="AL19" i="3"/>
  <c r="AK19" i="3"/>
  <c r="AJ19" i="3"/>
  <c r="AM18" i="3"/>
  <c r="AL18" i="3"/>
  <c r="AK18" i="3"/>
  <c r="AJ18" i="3"/>
  <c r="AM17" i="3"/>
  <c r="AL17" i="3"/>
  <c r="AK17" i="3"/>
  <c r="AJ17" i="3"/>
  <c r="AM16" i="3"/>
  <c r="AL16" i="3"/>
  <c r="AK16" i="3"/>
  <c r="AJ16" i="3"/>
  <c r="AM15" i="3"/>
  <c r="AL15" i="3"/>
  <c r="AK15" i="3"/>
  <c r="AJ15" i="3"/>
  <c r="AM14" i="3"/>
  <c r="AL14" i="3"/>
  <c r="AK14" i="3"/>
  <c r="AJ14" i="3"/>
  <c r="AM13" i="3"/>
  <c r="AL13" i="3"/>
  <c r="AK13" i="3"/>
  <c r="AJ13" i="3"/>
  <c r="AM12" i="3"/>
  <c r="AL12" i="3"/>
  <c r="AK12" i="3"/>
  <c r="AJ12" i="3"/>
  <c r="AM11" i="3"/>
  <c r="AL11" i="3"/>
  <c r="AK11" i="3"/>
  <c r="AJ11" i="3"/>
  <c r="AM10" i="3"/>
  <c r="AL10" i="3"/>
  <c r="AK10" i="3"/>
  <c r="AJ10" i="3"/>
  <c r="AM9" i="3"/>
  <c r="AL9" i="3"/>
  <c r="AK9" i="3"/>
  <c r="AJ9" i="3"/>
  <c r="AM8" i="3"/>
  <c r="AL8" i="3"/>
  <c r="AK8" i="3"/>
  <c r="AJ8" i="3"/>
  <c r="AM7" i="3"/>
  <c r="AL7" i="3"/>
  <c r="AK7" i="3"/>
  <c r="AJ7" i="3"/>
  <c r="AM6" i="3"/>
  <c r="AL6" i="3"/>
  <c r="AK6" i="3"/>
  <c r="AJ6" i="3"/>
  <c r="AM5" i="3"/>
  <c r="AL5" i="3"/>
  <c r="AK5" i="3"/>
  <c r="AJ5" i="3"/>
  <c r="AM4" i="3"/>
  <c r="AL4" i="3"/>
  <c r="AK4" i="3"/>
  <c r="AJ4" i="3"/>
  <c r="AM3" i="3"/>
  <c r="AL3" i="3"/>
  <c r="AK3" i="3"/>
  <c r="AJ3" i="3"/>
  <c r="AM23" i="2"/>
  <c r="AL23" i="2"/>
  <c r="AK23" i="2"/>
  <c r="AJ23" i="2"/>
  <c r="AM153" i="2"/>
  <c r="AL153" i="2"/>
  <c r="AK153" i="2"/>
  <c r="AJ153" i="2"/>
  <c r="AM152" i="2"/>
  <c r="AL152" i="2"/>
  <c r="AK152" i="2"/>
  <c r="AJ152" i="2"/>
  <c r="AM151" i="2"/>
  <c r="AL151" i="2"/>
  <c r="AK151" i="2"/>
  <c r="AJ151" i="2"/>
  <c r="AM150" i="2"/>
  <c r="AL150" i="2"/>
  <c r="AK150" i="2"/>
  <c r="AJ150" i="2"/>
  <c r="AM149" i="2"/>
  <c r="AL149" i="2"/>
  <c r="AK149" i="2"/>
  <c r="AJ149" i="2"/>
  <c r="AM148" i="2"/>
  <c r="AL148" i="2"/>
  <c r="AK148" i="2"/>
  <c r="AJ148" i="2"/>
  <c r="AM147" i="2"/>
  <c r="AL147" i="2"/>
  <c r="AK147" i="2"/>
  <c r="AJ147" i="2"/>
  <c r="AM146" i="2"/>
  <c r="AL146" i="2"/>
  <c r="AK146" i="2"/>
  <c r="AJ146" i="2"/>
  <c r="AM145" i="2"/>
  <c r="AL145" i="2"/>
  <c r="AK145" i="2"/>
  <c r="AJ145" i="2"/>
  <c r="AM144" i="2"/>
  <c r="AL144" i="2"/>
  <c r="AK144" i="2"/>
  <c r="AJ144" i="2"/>
  <c r="AM143" i="2"/>
  <c r="AL143" i="2"/>
  <c r="AK143" i="2"/>
  <c r="AJ143" i="2"/>
  <c r="AM142" i="2"/>
  <c r="AL142" i="2"/>
  <c r="AK142" i="2"/>
  <c r="AJ142" i="2"/>
  <c r="AM141" i="2"/>
  <c r="AL141" i="2"/>
  <c r="AK141" i="2"/>
  <c r="AJ141" i="2"/>
  <c r="AM140" i="2"/>
  <c r="AL140" i="2"/>
  <c r="AK140" i="2"/>
  <c r="AJ140" i="2"/>
  <c r="AM139" i="2"/>
  <c r="AL139" i="2"/>
  <c r="AK139" i="2"/>
  <c r="AJ139" i="2"/>
  <c r="AM138" i="2"/>
  <c r="AL138" i="2"/>
  <c r="AK138" i="2"/>
  <c r="AJ138" i="2"/>
  <c r="AM137" i="2"/>
  <c r="AL137" i="2"/>
  <c r="AK137" i="2"/>
  <c r="AJ137" i="2"/>
  <c r="AM136" i="2"/>
  <c r="AL136" i="2"/>
  <c r="AK136" i="2"/>
  <c r="AJ136" i="2"/>
  <c r="AM135" i="2"/>
  <c r="AL135" i="2"/>
  <c r="AK135" i="2"/>
  <c r="AJ135" i="2"/>
  <c r="AM134" i="2"/>
  <c r="AL134" i="2"/>
  <c r="AK134" i="2"/>
  <c r="AJ134" i="2"/>
  <c r="AM133" i="2"/>
  <c r="AL133" i="2"/>
  <c r="AK133" i="2"/>
  <c r="AJ133" i="2"/>
  <c r="AM132" i="2"/>
  <c r="AL132" i="2"/>
  <c r="AK132" i="2"/>
  <c r="AJ132" i="2"/>
  <c r="AM131" i="2"/>
  <c r="AL131" i="2"/>
  <c r="AK131" i="2"/>
  <c r="AJ131" i="2"/>
  <c r="AM130" i="2"/>
  <c r="AL130" i="2"/>
  <c r="AK130" i="2"/>
  <c r="AJ130" i="2"/>
  <c r="AM129" i="2"/>
  <c r="AL129" i="2"/>
  <c r="AK129" i="2"/>
  <c r="AJ129" i="2"/>
  <c r="AM128" i="2"/>
  <c r="AL128" i="2"/>
  <c r="AK128" i="2"/>
  <c r="AJ128" i="2"/>
  <c r="AM127" i="2"/>
  <c r="AL127" i="2"/>
  <c r="AK127" i="2"/>
  <c r="AJ127" i="2"/>
  <c r="AM126" i="2"/>
  <c r="AL126" i="2"/>
  <c r="AK126" i="2"/>
  <c r="AJ126" i="2"/>
  <c r="AM125" i="2"/>
  <c r="AL125" i="2"/>
  <c r="AK125" i="2"/>
  <c r="AJ125" i="2"/>
  <c r="AM124" i="2"/>
  <c r="AL124" i="2"/>
  <c r="AK124" i="2"/>
  <c r="AJ124" i="2"/>
  <c r="AM123" i="2"/>
  <c r="AL123" i="2"/>
  <c r="AK123" i="2"/>
  <c r="AJ123" i="2"/>
  <c r="AM122" i="2"/>
  <c r="AL122" i="2"/>
  <c r="AK122" i="2"/>
  <c r="AJ122" i="2"/>
  <c r="AM121" i="2"/>
  <c r="AL121" i="2"/>
  <c r="AK121" i="2"/>
  <c r="AJ121" i="2"/>
  <c r="AM120" i="2"/>
  <c r="AL120" i="2"/>
  <c r="AK120" i="2"/>
  <c r="AJ120" i="2"/>
  <c r="AM119" i="2"/>
  <c r="AL119" i="2"/>
  <c r="AK119" i="2"/>
  <c r="AJ119" i="2"/>
  <c r="AM118" i="2"/>
  <c r="AL118" i="2"/>
  <c r="AK118" i="2"/>
  <c r="AJ118" i="2"/>
  <c r="AM117" i="2"/>
  <c r="AL117" i="2"/>
  <c r="AK117" i="2"/>
  <c r="AJ117" i="2"/>
  <c r="AM116" i="2"/>
  <c r="AL116" i="2"/>
  <c r="AK116" i="2"/>
  <c r="AJ116" i="2"/>
  <c r="AM115" i="2"/>
  <c r="AL115" i="2"/>
  <c r="AK115" i="2"/>
  <c r="AJ115" i="2"/>
  <c r="AM114" i="2"/>
  <c r="AL114" i="2"/>
  <c r="AK114" i="2"/>
  <c r="AJ114" i="2"/>
  <c r="AM113" i="2"/>
  <c r="AL113" i="2"/>
  <c r="AK113" i="2"/>
  <c r="AJ113" i="2"/>
  <c r="AM112" i="2"/>
  <c r="AL112" i="2"/>
  <c r="AK112" i="2"/>
  <c r="AJ112" i="2"/>
  <c r="AM111" i="2"/>
  <c r="AL111" i="2"/>
  <c r="AK111" i="2"/>
  <c r="AJ111" i="2"/>
  <c r="AM110" i="2"/>
  <c r="AL110" i="2"/>
  <c r="AK110" i="2"/>
  <c r="AJ110" i="2"/>
  <c r="AM109" i="2"/>
  <c r="AL109" i="2"/>
  <c r="AK109" i="2"/>
  <c r="AJ109" i="2"/>
  <c r="AM108" i="2"/>
  <c r="AL108" i="2"/>
  <c r="AK108" i="2"/>
  <c r="AJ108" i="2"/>
  <c r="AM107" i="2"/>
  <c r="AL107" i="2"/>
  <c r="AK107" i="2"/>
  <c r="AJ107" i="2"/>
  <c r="AM106" i="2"/>
  <c r="AL106" i="2"/>
  <c r="AK106" i="2"/>
  <c r="AJ106" i="2"/>
  <c r="AM105" i="2"/>
  <c r="AL105" i="2"/>
  <c r="AK105" i="2"/>
  <c r="AJ105" i="2"/>
  <c r="AM104" i="2"/>
  <c r="AL104" i="2"/>
  <c r="AK104" i="2"/>
  <c r="AJ104" i="2"/>
  <c r="AM103" i="2"/>
  <c r="AL103" i="2"/>
  <c r="AK103" i="2"/>
  <c r="AJ103" i="2"/>
  <c r="AM102" i="2"/>
  <c r="AL102" i="2"/>
  <c r="AK102" i="2"/>
  <c r="AJ102" i="2"/>
  <c r="AM101" i="2"/>
  <c r="AL101" i="2"/>
  <c r="AK101" i="2"/>
  <c r="AJ101" i="2"/>
  <c r="AM100" i="2"/>
  <c r="AL100" i="2"/>
  <c r="AK100" i="2"/>
  <c r="AJ100" i="2"/>
  <c r="AM99" i="2"/>
  <c r="AL99" i="2"/>
  <c r="AK99" i="2"/>
  <c r="AJ99" i="2"/>
  <c r="AM98" i="2"/>
  <c r="AL98" i="2"/>
  <c r="AK98" i="2"/>
  <c r="AJ98" i="2"/>
  <c r="AM97" i="2"/>
  <c r="AL97" i="2"/>
  <c r="AK97" i="2"/>
  <c r="AJ97" i="2"/>
  <c r="AM96" i="2"/>
  <c r="AL96" i="2"/>
  <c r="AK96" i="2"/>
  <c r="AJ96" i="2"/>
  <c r="AM95" i="2"/>
  <c r="AL95" i="2"/>
  <c r="AK95" i="2"/>
  <c r="AJ95" i="2"/>
  <c r="AM94" i="2"/>
  <c r="AL94" i="2"/>
  <c r="AK94" i="2"/>
  <c r="AJ94" i="2"/>
  <c r="AM93" i="2"/>
  <c r="AL93" i="2"/>
  <c r="AK93" i="2"/>
  <c r="AJ93" i="2"/>
  <c r="AM92" i="2"/>
  <c r="AL92" i="2"/>
  <c r="AK92" i="2"/>
  <c r="AJ92" i="2"/>
  <c r="AM91" i="2"/>
  <c r="AL91" i="2"/>
  <c r="AK91" i="2"/>
  <c r="AJ91" i="2"/>
  <c r="AM90" i="2"/>
  <c r="AL90" i="2"/>
  <c r="AK90" i="2"/>
  <c r="AJ90" i="2"/>
  <c r="AM89" i="2"/>
  <c r="AL89" i="2"/>
  <c r="AK89" i="2"/>
  <c r="AJ89" i="2"/>
  <c r="AM88" i="2"/>
  <c r="AL88" i="2"/>
  <c r="AK88" i="2"/>
  <c r="AJ88" i="2"/>
  <c r="AM87" i="2"/>
  <c r="AL87" i="2"/>
  <c r="AK87" i="2"/>
  <c r="AJ87" i="2"/>
  <c r="AM86" i="2"/>
  <c r="AL86" i="2"/>
  <c r="AK86" i="2"/>
  <c r="AJ86" i="2"/>
  <c r="AM85" i="2"/>
  <c r="AL85" i="2"/>
  <c r="AK85" i="2"/>
  <c r="AJ85" i="2"/>
  <c r="AM84" i="2"/>
  <c r="AL84" i="2"/>
  <c r="AK84" i="2"/>
  <c r="AJ84" i="2"/>
  <c r="AM83" i="2"/>
  <c r="AL83" i="2"/>
  <c r="AK83" i="2"/>
  <c r="AJ83" i="2"/>
  <c r="AM82" i="2"/>
  <c r="AL82" i="2"/>
  <c r="AK82" i="2"/>
  <c r="AJ82" i="2"/>
  <c r="AM81" i="2"/>
  <c r="AL81" i="2"/>
  <c r="AK81" i="2"/>
  <c r="AJ81" i="2"/>
  <c r="AM80" i="2"/>
  <c r="AL80" i="2"/>
  <c r="AK80" i="2"/>
  <c r="AJ80" i="2"/>
  <c r="AM79" i="2"/>
  <c r="AL79" i="2"/>
  <c r="AK79" i="2"/>
  <c r="AJ79" i="2"/>
  <c r="AM78" i="2"/>
  <c r="AL78" i="2"/>
  <c r="AK78" i="2"/>
  <c r="AJ78" i="2"/>
  <c r="AM77" i="2"/>
  <c r="AL77" i="2"/>
  <c r="AK77" i="2"/>
  <c r="AJ77" i="2"/>
  <c r="AM76" i="2"/>
  <c r="AL76" i="2"/>
  <c r="AK76" i="2"/>
  <c r="AJ76" i="2"/>
  <c r="AM75" i="2"/>
  <c r="AL75" i="2"/>
  <c r="AK75" i="2"/>
  <c r="AJ75" i="2"/>
  <c r="AM74" i="2"/>
  <c r="AL74" i="2"/>
  <c r="AK74" i="2"/>
  <c r="AJ74" i="2"/>
  <c r="AM73" i="2"/>
  <c r="AL73" i="2"/>
  <c r="AK73" i="2"/>
  <c r="AJ73" i="2"/>
  <c r="AM72" i="2"/>
  <c r="AL72" i="2"/>
  <c r="AK72" i="2"/>
  <c r="AJ72" i="2"/>
  <c r="AM71" i="2"/>
  <c r="AL71" i="2"/>
  <c r="AK71" i="2"/>
  <c r="AJ71" i="2"/>
  <c r="AM70" i="2"/>
  <c r="AL70" i="2"/>
  <c r="AK70" i="2"/>
  <c r="AJ70" i="2"/>
  <c r="AM69" i="2"/>
  <c r="AL69" i="2"/>
  <c r="AK69" i="2"/>
  <c r="AJ69" i="2"/>
  <c r="AM68" i="2"/>
  <c r="AL68" i="2"/>
  <c r="AK68" i="2"/>
  <c r="AJ68" i="2"/>
  <c r="AM67" i="2"/>
  <c r="AL67" i="2"/>
  <c r="AK67" i="2"/>
  <c r="AJ67" i="2"/>
  <c r="AM66" i="2"/>
  <c r="AL66" i="2"/>
  <c r="AK66" i="2"/>
  <c r="AJ66" i="2"/>
  <c r="AM65" i="2"/>
  <c r="AL65" i="2"/>
  <c r="AK65" i="2"/>
  <c r="AJ65" i="2"/>
  <c r="AM64" i="2"/>
  <c r="AL64" i="2"/>
  <c r="AK64" i="2"/>
  <c r="AJ64" i="2"/>
  <c r="AM63" i="2"/>
  <c r="AL63" i="2"/>
  <c r="AK63" i="2"/>
  <c r="AJ63" i="2"/>
  <c r="AM62" i="2"/>
  <c r="AL62" i="2"/>
  <c r="AK62" i="2"/>
  <c r="AJ62" i="2"/>
  <c r="AM61" i="2"/>
  <c r="AL61" i="2"/>
  <c r="AK61" i="2"/>
  <c r="AJ61" i="2"/>
  <c r="AM60" i="2"/>
  <c r="AL60" i="2"/>
  <c r="AK60" i="2"/>
  <c r="AJ60" i="2"/>
  <c r="AM59" i="2"/>
  <c r="AL59" i="2"/>
  <c r="AK59" i="2"/>
  <c r="AJ59" i="2"/>
  <c r="AM58" i="2"/>
  <c r="AL58" i="2"/>
  <c r="AK58" i="2"/>
  <c r="AJ58" i="2"/>
  <c r="AM57" i="2"/>
  <c r="AL57" i="2"/>
  <c r="AK57" i="2"/>
  <c r="AJ57" i="2"/>
  <c r="AM56" i="2"/>
  <c r="AL56" i="2"/>
  <c r="AK56" i="2"/>
  <c r="AJ56" i="2"/>
  <c r="AM55" i="2"/>
  <c r="AL55" i="2"/>
  <c r="AK55" i="2"/>
  <c r="AJ55" i="2"/>
  <c r="AM54" i="2"/>
  <c r="AL54" i="2"/>
  <c r="AK54" i="2"/>
  <c r="AJ54" i="2"/>
  <c r="AM53" i="2"/>
  <c r="AL53" i="2"/>
  <c r="AK53" i="2"/>
  <c r="AJ53" i="2"/>
  <c r="AM52" i="2"/>
  <c r="AL52" i="2"/>
  <c r="AK52" i="2"/>
  <c r="AJ52" i="2"/>
  <c r="AM51" i="2"/>
  <c r="AL51" i="2"/>
  <c r="AK51" i="2"/>
  <c r="AJ51" i="2"/>
  <c r="AM50" i="2"/>
  <c r="AL50" i="2"/>
  <c r="AK50" i="2"/>
  <c r="AJ50" i="2"/>
  <c r="AM49" i="2"/>
  <c r="AL49" i="2"/>
  <c r="AK49" i="2"/>
  <c r="AJ49" i="2"/>
  <c r="AM48" i="2"/>
  <c r="AL48" i="2"/>
  <c r="AK48" i="2"/>
  <c r="AJ48" i="2"/>
  <c r="AM47" i="2"/>
  <c r="AL47" i="2"/>
  <c r="AK47" i="2"/>
  <c r="AJ47" i="2"/>
  <c r="AM46" i="2"/>
  <c r="AL46" i="2"/>
  <c r="AK46" i="2"/>
  <c r="AJ46" i="2"/>
  <c r="AM45" i="2"/>
  <c r="AL45" i="2"/>
  <c r="AK45" i="2"/>
  <c r="AJ45" i="2"/>
  <c r="AM44" i="2"/>
  <c r="AL44" i="2"/>
  <c r="AK44" i="2"/>
  <c r="AJ44" i="2"/>
  <c r="AM43" i="2"/>
  <c r="AL43" i="2"/>
  <c r="AK43" i="2"/>
  <c r="AJ43" i="2"/>
  <c r="AM42" i="2"/>
  <c r="AL42" i="2"/>
  <c r="AK42" i="2"/>
  <c r="AJ42" i="2"/>
  <c r="AM41" i="2"/>
  <c r="AL41" i="2"/>
  <c r="AK41" i="2"/>
  <c r="AJ41" i="2"/>
  <c r="AM40" i="2"/>
  <c r="AL40" i="2"/>
  <c r="AK40" i="2"/>
  <c r="AJ40" i="2"/>
  <c r="AM39" i="2"/>
  <c r="AL39" i="2"/>
  <c r="AK39" i="2"/>
  <c r="AJ39" i="2"/>
  <c r="AM38" i="2"/>
  <c r="AL38" i="2"/>
  <c r="AK38" i="2"/>
  <c r="AJ38" i="2"/>
  <c r="AM37" i="2"/>
  <c r="AL37" i="2"/>
  <c r="AK37" i="2"/>
  <c r="AJ37" i="2"/>
  <c r="AM36" i="2"/>
  <c r="AL36" i="2"/>
  <c r="AK36" i="2"/>
  <c r="AJ36" i="2"/>
  <c r="AM35" i="2"/>
  <c r="AL35" i="2"/>
  <c r="AK35" i="2"/>
  <c r="AJ35" i="2"/>
  <c r="AM34" i="2"/>
  <c r="AL34" i="2"/>
  <c r="AK34" i="2"/>
  <c r="AJ34" i="2"/>
  <c r="AM33" i="2"/>
  <c r="AL33" i="2"/>
  <c r="AK33" i="2"/>
  <c r="AJ33" i="2"/>
  <c r="AM32" i="2"/>
  <c r="AL32" i="2"/>
  <c r="AK32" i="2"/>
  <c r="AJ32" i="2"/>
  <c r="AM31" i="2"/>
  <c r="AL31" i="2"/>
  <c r="AK31" i="2"/>
  <c r="AJ31" i="2"/>
  <c r="AM30" i="2"/>
  <c r="AL30" i="2"/>
  <c r="AK30" i="2"/>
  <c r="AJ30" i="2"/>
  <c r="AM29" i="2"/>
  <c r="AL29" i="2"/>
  <c r="AK29" i="2"/>
  <c r="AJ29" i="2"/>
  <c r="AM28" i="2"/>
  <c r="AL28" i="2"/>
  <c r="AK28" i="2"/>
  <c r="AJ28" i="2"/>
  <c r="AM27" i="2"/>
  <c r="AL27" i="2"/>
  <c r="AK27" i="2"/>
  <c r="AJ27" i="2"/>
  <c r="AM26" i="2"/>
  <c r="AL26" i="2"/>
  <c r="AK26" i="2"/>
  <c r="AJ26" i="2"/>
  <c r="AM25" i="2"/>
  <c r="AL25" i="2"/>
  <c r="AK25" i="2"/>
  <c r="AJ25" i="2"/>
  <c r="AM24" i="2"/>
  <c r="AL24" i="2"/>
  <c r="AK24" i="2"/>
  <c r="AJ24" i="2"/>
  <c r="AM22" i="2"/>
  <c r="AL22" i="2"/>
  <c r="AK22" i="2"/>
  <c r="AJ22" i="2"/>
  <c r="AM21" i="2"/>
  <c r="AL21" i="2"/>
  <c r="AK21" i="2"/>
  <c r="AJ21" i="2"/>
  <c r="AM20" i="2"/>
  <c r="AL20" i="2"/>
  <c r="AK20" i="2"/>
  <c r="AJ20" i="2"/>
  <c r="AM19" i="2"/>
  <c r="AL19" i="2"/>
  <c r="AK19" i="2"/>
  <c r="AJ19" i="2"/>
  <c r="AM18" i="2"/>
  <c r="AL18" i="2"/>
  <c r="AK18" i="2"/>
  <c r="AJ18" i="2"/>
  <c r="AM17" i="2"/>
  <c r="AL17" i="2"/>
  <c r="AK17" i="2"/>
  <c r="AJ17" i="2"/>
  <c r="AM16" i="2"/>
  <c r="AL16" i="2"/>
  <c r="AK16" i="2"/>
  <c r="AJ16" i="2"/>
  <c r="AM15" i="2"/>
  <c r="AL15" i="2"/>
  <c r="AK15" i="2"/>
  <c r="AJ15" i="2"/>
  <c r="AM14" i="2"/>
  <c r="AL14" i="2"/>
  <c r="AK14" i="2"/>
  <c r="AJ14" i="2"/>
  <c r="AM13" i="2"/>
  <c r="AL13" i="2"/>
  <c r="AK13" i="2"/>
  <c r="AJ13" i="2"/>
  <c r="AM12" i="2"/>
  <c r="AL12" i="2"/>
  <c r="AK12" i="2"/>
  <c r="AJ12" i="2"/>
  <c r="AM11" i="2"/>
  <c r="AL11" i="2"/>
  <c r="AK11" i="2"/>
  <c r="AJ11" i="2"/>
  <c r="AM10" i="2"/>
  <c r="AL10" i="2"/>
  <c r="AK10" i="2"/>
  <c r="AJ10" i="2"/>
  <c r="AM9" i="2"/>
  <c r="AL9" i="2"/>
  <c r="AK9" i="2"/>
  <c r="AJ9" i="2"/>
  <c r="AM8" i="2"/>
  <c r="AL8" i="2"/>
  <c r="AK8" i="2"/>
  <c r="AJ8" i="2"/>
  <c r="AM7" i="2"/>
  <c r="AL7" i="2"/>
  <c r="AK7" i="2"/>
  <c r="AJ7" i="2"/>
  <c r="AM6" i="2"/>
  <c r="AL6" i="2"/>
  <c r="AK6" i="2"/>
  <c r="AJ6" i="2"/>
  <c r="AM5" i="2"/>
  <c r="AL5" i="2"/>
  <c r="AK5" i="2"/>
  <c r="AJ5" i="2"/>
  <c r="AM4" i="2"/>
  <c r="AL4" i="2"/>
  <c r="AK4" i="2"/>
  <c r="AJ4" i="2"/>
  <c r="AM3" i="2"/>
  <c r="AL3" i="2"/>
  <c r="AK3" i="2"/>
  <c r="AJ3" i="2"/>
  <c r="AM2" i="2"/>
  <c r="AL2" i="2"/>
  <c r="AK2" i="2"/>
  <c r="AJ2" i="2"/>
  <c r="AK13" i="30"/>
  <c r="AK12" i="30"/>
  <c r="AK2" i="30"/>
  <c r="AJ22" i="30"/>
  <c r="AJ21" i="30"/>
  <c r="AJ20" i="30"/>
  <c r="AJ19" i="30"/>
  <c r="AJ18" i="30"/>
  <c r="AJ17" i="30"/>
  <c r="AJ16" i="30"/>
  <c r="AJ15" i="30"/>
  <c r="AJ14" i="30"/>
  <c r="AJ13" i="30"/>
  <c r="AJ12" i="30"/>
  <c r="AJ11" i="30"/>
  <c r="AJ10" i="30"/>
  <c r="AJ9" i="30"/>
  <c r="AJ8" i="30"/>
  <c r="AJ7" i="30"/>
  <c r="AJ6" i="30"/>
  <c r="AJ5" i="30"/>
  <c r="AJ4" i="30"/>
  <c r="AJ3" i="30"/>
  <c r="AM22" i="30"/>
  <c r="AL22" i="30"/>
  <c r="AM21" i="30"/>
  <c r="AL21" i="30"/>
  <c r="AM20" i="30"/>
  <c r="AL20" i="30"/>
  <c r="AM19" i="30"/>
  <c r="AL19" i="30"/>
  <c r="AM18" i="30"/>
  <c r="AL18" i="30"/>
  <c r="AM17" i="30"/>
  <c r="AL17" i="30"/>
  <c r="AM16" i="30"/>
  <c r="AL16" i="30"/>
  <c r="AM15" i="30"/>
  <c r="AL15" i="30"/>
  <c r="AM14" i="30"/>
  <c r="AL14" i="30"/>
  <c r="AM13" i="30"/>
  <c r="AL13" i="30"/>
  <c r="AM12" i="30"/>
  <c r="AL12" i="30"/>
  <c r="AM11" i="30"/>
  <c r="AL11" i="30"/>
  <c r="AM10" i="30"/>
  <c r="AL10" i="30"/>
  <c r="AM9" i="30"/>
  <c r="AL9" i="30"/>
  <c r="AM8" i="30"/>
  <c r="AL8" i="30"/>
  <c r="AM7" i="30"/>
  <c r="AL7" i="30"/>
  <c r="AM6" i="30"/>
  <c r="AL6" i="30"/>
  <c r="AM5" i="30"/>
  <c r="AL5" i="30"/>
  <c r="AM4" i="30"/>
  <c r="AL4" i="30"/>
  <c r="AM3" i="30"/>
  <c r="AL3" i="30"/>
  <c r="AM2" i="30"/>
  <c r="AL2" i="30"/>
  <c r="AO37" i="30" s="1"/>
  <c r="AM3" i="1"/>
  <c r="AL3" i="1"/>
  <c r="AM67" i="1"/>
  <c r="AM66" i="1"/>
  <c r="AM65" i="1"/>
  <c r="AM64" i="1"/>
  <c r="AM63" i="1"/>
  <c r="AM62" i="1"/>
  <c r="AM61" i="1"/>
  <c r="AM60" i="1"/>
  <c r="AM59" i="1"/>
  <c r="AM58" i="1"/>
  <c r="AM57" i="1"/>
  <c r="AM56" i="1"/>
  <c r="AM55" i="1"/>
  <c r="AM54" i="1"/>
  <c r="AM53" i="1"/>
  <c r="AM52" i="1"/>
  <c r="AM51" i="1"/>
  <c r="AM50" i="1"/>
  <c r="AM49" i="1"/>
  <c r="AM48" i="1"/>
  <c r="AM47" i="1"/>
  <c r="AM46" i="1"/>
  <c r="AM45" i="1"/>
  <c r="AM44" i="1"/>
  <c r="AM43" i="1"/>
  <c r="AM42" i="1"/>
  <c r="AM41" i="1"/>
  <c r="AM40" i="1"/>
  <c r="AM39" i="1"/>
  <c r="AM38" i="1"/>
  <c r="AM37" i="1"/>
  <c r="AM36" i="1"/>
  <c r="AM35" i="1"/>
  <c r="AM34" i="1"/>
  <c r="AM33" i="1"/>
  <c r="AM32" i="1"/>
  <c r="AM31" i="1"/>
  <c r="AM30" i="1"/>
  <c r="AM29" i="1"/>
  <c r="AM28" i="1"/>
  <c r="AM27" i="1"/>
  <c r="AM26" i="1"/>
  <c r="AM25" i="1"/>
  <c r="AM24" i="1"/>
  <c r="AM23" i="1"/>
  <c r="AM22" i="1"/>
  <c r="AM21" i="1"/>
  <c r="AM20" i="1"/>
  <c r="AM19" i="1"/>
  <c r="AM18" i="1"/>
  <c r="AM17" i="1"/>
  <c r="AM16" i="1"/>
  <c r="AM15" i="1"/>
  <c r="AM14" i="1"/>
  <c r="AM13" i="1"/>
  <c r="AM12" i="1"/>
  <c r="AM11" i="1"/>
  <c r="AM10" i="1"/>
  <c r="AM9" i="1"/>
  <c r="AM8" i="1"/>
  <c r="AM7" i="1"/>
  <c r="AM6" i="1"/>
  <c r="AM5" i="1"/>
  <c r="AM4" i="1"/>
  <c r="AL67" i="1"/>
  <c r="AL66" i="1"/>
  <c r="AL65" i="1"/>
  <c r="AL64" i="1"/>
  <c r="AL63" i="1"/>
  <c r="AL62" i="1"/>
  <c r="AL61" i="1"/>
  <c r="AL60" i="1"/>
  <c r="AL59" i="1"/>
  <c r="AL58" i="1"/>
  <c r="AL57" i="1"/>
  <c r="AL56" i="1"/>
  <c r="AL55" i="1"/>
  <c r="AL54" i="1"/>
  <c r="AL53" i="1"/>
  <c r="AL52" i="1"/>
  <c r="AL51" i="1"/>
  <c r="AL50" i="1"/>
  <c r="AL49" i="1"/>
  <c r="AL48" i="1"/>
  <c r="AL47" i="1"/>
  <c r="AL46" i="1"/>
  <c r="AL45" i="1"/>
  <c r="AL44" i="1"/>
  <c r="AL43" i="1"/>
  <c r="AL42" i="1"/>
  <c r="AL41" i="1"/>
  <c r="AL40" i="1"/>
  <c r="AL39" i="1"/>
  <c r="AL38" i="1"/>
  <c r="AL37" i="1"/>
  <c r="AL36" i="1"/>
  <c r="AL35" i="1"/>
  <c r="AL34" i="1"/>
  <c r="AL33" i="1"/>
  <c r="AL32" i="1"/>
  <c r="AL31" i="1"/>
  <c r="AL30" i="1"/>
  <c r="AL29" i="1"/>
  <c r="AL28" i="1"/>
  <c r="AL27" i="1"/>
  <c r="AL26" i="1"/>
  <c r="AL25" i="1"/>
  <c r="AL24" i="1"/>
  <c r="AL23" i="1"/>
  <c r="AL22" i="1"/>
  <c r="AL21" i="1"/>
  <c r="AL20" i="1"/>
  <c r="AL19" i="1"/>
  <c r="AL18" i="1"/>
  <c r="AL17" i="1"/>
  <c r="AL16" i="1"/>
  <c r="AL15" i="1"/>
  <c r="AL14" i="1"/>
  <c r="AL13" i="1"/>
  <c r="AL12" i="1"/>
  <c r="AL11" i="1"/>
  <c r="AL10" i="1"/>
  <c r="AL9" i="1"/>
  <c r="AL8" i="1"/>
  <c r="AL7" i="1"/>
  <c r="AL6" i="1"/>
  <c r="AL5" i="1"/>
  <c r="AL4" i="1"/>
  <c r="Q297" i="19"/>
  <c r="F10" i="27" s="1"/>
  <c r="D55" i="27" s="1"/>
  <c r="Q296" i="19"/>
  <c r="Q301" i="19"/>
  <c r="G10" i="27" s="1"/>
  <c r="D56" i="27" s="1"/>
  <c r="Q300" i="19"/>
  <c r="Q305" i="19"/>
  <c r="Q304" i="19"/>
  <c r="J10" i="27" s="1"/>
  <c r="I55" i="27" s="1"/>
  <c r="Q309" i="19"/>
  <c r="M10" i="27" s="1"/>
  <c r="J56" i="27" s="1"/>
  <c r="Q308" i="19"/>
  <c r="K10" i="27" s="1"/>
  <c r="I56" i="27" s="1"/>
  <c r="Q307" i="19"/>
  <c r="Q293" i="19"/>
  <c r="Q292" i="19"/>
  <c r="Q291" i="19" s="1"/>
  <c r="M294" i="19"/>
  <c r="M293" i="19"/>
  <c r="M292" i="19"/>
  <c r="Q303" i="19"/>
  <c r="Q299" i="19"/>
  <c r="Q295" i="19"/>
  <c r="AK22" i="30"/>
  <c r="AK21" i="30"/>
  <c r="AK20" i="30"/>
  <c r="AK19" i="30"/>
  <c r="AK18" i="30"/>
  <c r="AK17" i="30"/>
  <c r="AK16" i="30"/>
  <c r="AK15" i="30"/>
  <c r="AK14" i="30"/>
  <c r="AK11" i="30"/>
  <c r="AK10" i="30"/>
  <c r="AK9" i="30"/>
  <c r="AK8" i="30"/>
  <c r="AK7" i="30"/>
  <c r="AK6" i="30"/>
  <c r="AK5" i="30"/>
  <c r="AK4" i="30"/>
  <c r="AK3" i="30"/>
  <c r="AK67" i="1"/>
  <c r="AK66" i="1"/>
  <c r="AK65" i="1"/>
  <c r="AK64" i="1"/>
  <c r="AK63" i="1"/>
  <c r="AK62" i="1"/>
  <c r="AK61" i="1"/>
  <c r="AK60" i="1"/>
  <c r="AK59" i="1"/>
  <c r="AK58" i="1"/>
  <c r="AK57" i="1"/>
  <c r="AK56" i="1"/>
  <c r="AK55" i="1"/>
  <c r="AK54" i="1"/>
  <c r="AK53" i="1"/>
  <c r="AK52" i="1"/>
  <c r="AK51" i="1"/>
  <c r="AK50" i="1"/>
  <c r="AK49" i="1"/>
  <c r="AK48" i="1"/>
  <c r="AK47" i="1"/>
  <c r="AK46" i="1"/>
  <c r="AK45" i="1"/>
  <c r="AK44" i="1"/>
  <c r="AK43" i="1"/>
  <c r="AK42" i="1"/>
  <c r="AK41" i="1"/>
  <c r="AK40" i="1"/>
  <c r="AK39" i="1"/>
  <c r="AK38" i="1"/>
  <c r="AK37" i="1"/>
  <c r="AK36" i="1"/>
  <c r="AK35" i="1"/>
  <c r="AK34" i="1"/>
  <c r="AK33" i="1"/>
  <c r="AK32" i="1"/>
  <c r="AK31" i="1"/>
  <c r="AK30" i="1"/>
  <c r="AK29" i="1"/>
  <c r="AK28" i="1"/>
  <c r="AK27" i="1"/>
  <c r="AK26" i="1"/>
  <c r="AK25" i="1"/>
  <c r="AK24" i="1"/>
  <c r="AK23" i="1"/>
  <c r="AK22" i="1"/>
  <c r="AK21" i="1"/>
  <c r="AK20" i="1"/>
  <c r="AK19" i="1"/>
  <c r="AK18" i="1"/>
  <c r="AK17" i="1"/>
  <c r="AK16" i="1"/>
  <c r="AK15" i="1"/>
  <c r="AK14" i="1"/>
  <c r="AK13" i="1"/>
  <c r="AK12" i="1"/>
  <c r="AK11" i="1"/>
  <c r="AK10" i="1"/>
  <c r="AK9" i="1"/>
  <c r="AK8" i="1"/>
  <c r="AK7" i="1"/>
  <c r="AK6" i="1"/>
  <c r="AK5" i="1"/>
  <c r="AK4" i="1"/>
  <c r="AK3" i="1"/>
  <c r="AK2" i="1"/>
  <c r="M71" i="1"/>
  <c r="AJ67" i="1"/>
  <c r="AJ66" i="1"/>
  <c r="AJ65" i="1"/>
  <c r="AJ64" i="1"/>
  <c r="AJ63" i="1"/>
  <c r="AJ62" i="1"/>
  <c r="AJ61" i="1"/>
  <c r="AJ60" i="1"/>
  <c r="AJ59" i="1"/>
  <c r="AJ58" i="1"/>
  <c r="AJ57" i="1"/>
  <c r="AJ56" i="1"/>
  <c r="AJ55" i="1"/>
  <c r="AJ54" i="1"/>
  <c r="AJ53" i="1"/>
  <c r="AJ52" i="1"/>
  <c r="AJ51" i="1"/>
  <c r="AJ50" i="1"/>
  <c r="AJ49" i="1"/>
  <c r="AJ48" i="1"/>
  <c r="AJ47" i="1"/>
  <c r="AJ46" i="1"/>
  <c r="AJ45" i="1"/>
  <c r="AJ44" i="1"/>
  <c r="AJ43" i="1"/>
  <c r="AJ42" i="1"/>
  <c r="AJ41" i="1"/>
  <c r="AJ40" i="1"/>
  <c r="AJ39" i="1"/>
  <c r="AJ38" i="1"/>
  <c r="AJ37" i="1"/>
  <c r="AJ36" i="1"/>
  <c r="AJ35" i="1"/>
  <c r="AJ34" i="1"/>
  <c r="AJ33" i="1"/>
  <c r="AJ32" i="1"/>
  <c r="AJ31" i="1"/>
  <c r="AJ30" i="1"/>
  <c r="AJ29" i="1"/>
  <c r="AJ28" i="1"/>
  <c r="AJ27" i="1"/>
  <c r="AJ26" i="1"/>
  <c r="AJ25" i="1"/>
  <c r="AJ24" i="1"/>
  <c r="AJ23" i="1"/>
  <c r="AJ22" i="1"/>
  <c r="AJ21" i="1"/>
  <c r="AJ20" i="1"/>
  <c r="AJ19" i="1"/>
  <c r="AJ18" i="1"/>
  <c r="AJ17" i="1"/>
  <c r="AJ16" i="1"/>
  <c r="AJ15" i="1"/>
  <c r="AJ14" i="1"/>
  <c r="AJ13" i="1"/>
  <c r="AJ12" i="1"/>
  <c r="AJ11" i="1"/>
  <c r="AJ10" i="1"/>
  <c r="AJ9" i="1"/>
  <c r="AJ8" i="1"/>
  <c r="AJ7" i="1"/>
  <c r="AJ6" i="1"/>
  <c r="AJ5" i="1"/>
  <c r="AJ4" i="1"/>
  <c r="AJ3" i="1"/>
  <c r="M406" i="17"/>
  <c r="M405" i="17"/>
  <c r="M404" i="17"/>
  <c r="M243" i="12"/>
  <c r="M242" i="12"/>
  <c r="M241" i="12"/>
  <c r="M64" i="31"/>
  <c r="M63" i="31"/>
  <c r="M62" i="31"/>
  <c r="M396" i="29"/>
  <c r="M395" i="29"/>
  <c r="M394" i="29"/>
  <c r="M97" i="28"/>
  <c r="M96" i="28"/>
  <c r="M95" i="28"/>
  <c r="M163" i="11"/>
  <c r="M162" i="11"/>
  <c r="M161" i="11"/>
  <c r="M38" i="10"/>
  <c r="M37" i="10"/>
  <c r="M36" i="10"/>
  <c r="M201" i="9"/>
  <c r="M200" i="9"/>
  <c r="M199" i="9"/>
  <c r="M99" i="8"/>
  <c r="M98" i="8"/>
  <c r="M97" i="8"/>
  <c r="M64" i="7"/>
  <c r="M63" i="7"/>
  <c r="M62" i="7"/>
  <c r="M149" i="6"/>
  <c r="M148" i="6"/>
  <c r="M147" i="6"/>
  <c r="M58" i="5"/>
  <c r="M57" i="5"/>
  <c r="M56" i="5"/>
  <c r="M44" i="4"/>
  <c r="M43" i="4"/>
  <c r="M42" i="4"/>
  <c r="M204" i="3"/>
  <c r="M203" i="3"/>
  <c r="M202" i="3"/>
  <c r="M160" i="2"/>
  <c r="M159" i="2"/>
  <c r="M158" i="2"/>
  <c r="M29" i="30"/>
  <c r="M28" i="30"/>
  <c r="M27" i="30"/>
  <c r="M73" i="1"/>
  <c r="M72" i="1"/>
  <c r="Q71" i="1"/>
  <c r="B3" i="27" s="1"/>
  <c r="F72" i="27"/>
  <c r="E72" i="27"/>
  <c r="F71" i="27"/>
  <c r="E71" i="27"/>
  <c r="Q219" i="3"/>
  <c r="M5" i="27" s="1"/>
  <c r="J44" i="27" s="1"/>
  <c r="Q218" i="3"/>
  <c r="K5" i="27" s="1"/>
  <c r="I44" i="27" s="1"/>
  <c r="Q217" i="3"/>
  <c r="Q215" i="3"/>
  <c r="L5" i="27" s="1"/>
  <c r="J43" i="27" s="1"/>
  <c r="Q214" i="3"/>
  <c r="J5" i="27" s="1"/>
  <c r="I43" i="27" s="1"/>
  <c r="Q213" i="3"/>
  <c r="Q211" i="3"/>
  <c r="G5" i="27" s="1"/>
  <c r="D44" i="27" s="1"/>
  <c r="Q210" i="3"/>
  <c r="E5" i="27" s="1"/>
  <c r="C44" i="27" s="1"/>
  <c r="Q207" i="3"/>
  <c r="F5" i="27" s="1"/>
  <c r="D43" i="27" s="1"/>
  <c r="Q206" i="3"/>
  <c r="D5" i="27" s="1"/>
  <c r="C43" i="27" s="1"/>
  <c r="Q209" i="3"/>
  <c r="Q205" i="3"/>
  <c r="Q203" i="3"/>
  <c r="C5" i="27" s="1"/>
  <c r="Q202" i="3"/>
  <c r="B5" i="27" s="1"/>
  <c r="Q411" i="17"/>
  <c r="Q421" i="17"/>
  <c r="M11" i="27" s="1"/>
  <c r="J58" i="27" s="1"/>
  <c r="Q420" i="17"/>
  <c r="K11" i="27" s="1"/>
  <c r="I58" i="27" s="1"/>
  <c r="Q417" i="17"/>
  <c r="L11" i="27" s="1"/>
  <c r="J57" i="27" s="1"/>
  <c r="Q415" i="17"/>
  <c r="Q419" i="17"/>
  <c r="Q416" i="17"/>
  <c r="J11" i="27" s="1"/>
  <c r="I57" i="27" s="1"/>
  <c r="Q413" i="17"/>
  <c r="G11" i="27" s="1"/>
  <c r="D58" i="27" s="1"/>
  <c r="Q412" i="17"/>
  <c r="E11" i="27" s="1"/>
  <c r="C58" i="27" s="1"/>
  <c r="Q409" i="17"/>
  <c r="F11" i="27" s="1"/>
  <c r="D57" i="27" s="1"/>
  <c r="Q408" i="17"/>
  <c r="D11" i="27" s="1"/>
  <c r="C57" i="27" s="1"/>
  <c r="Q407" i="17"/>
  <c r="Q405" i="17"/>
  <c r="C11" i="27" s="1"/>
  <c r="Q404" i="17"/>
  <c r="B11" i="27" s="1"/>
  <c r="Q258" i="12"/>
  <c r="M15" i="27" s="1"/>
  <c r="J68" i="27" s="1"/>
  <c r="Q257" i="12"/>
  <c r="K15" i="27" s="1"/>
  <c r="I68" i="27" s="1"/>
  <c r="Q256" i="12"/>
  <c r="Q254" i="12"/>
  <c r="L15" i="27" s="1"/>
  <c r="J67" i="27" s="1"/>
  <c r="Q253" i="12"/>
  <c r="J15" i="27" s="1"/>
  <c r="I67" i="27" s="1"/>
  <c r="Q252" i="12"/>
  <c r="Q248" i="12"/>
  <c r="Q241" i="12"/>
  <c r="B15" i="27" s="1"/>
  <c r="Q84" i="1"/>
  <c r="L3" i="27" s="1"/>
  <c r="J35" i="27" s="1"/>
  <c r="Q83" i="1"/>
  <c r="J3" i="27" s="1"/>
  <c r="I35" i="27" s="1"/>
  <c r="Q82" i="1"/>
  <c r="Q80" i="1"/>
  <c r="Q79" i="1"/>
  <c r="Q78" i="1"/>
  <c r="Q76" i="1"/>
  <c r="Q72" i="1"/>
  <c r="L14" i="27"/>
  <c r="J65" i="27" s="1"/>
  <c r="K14" i="27"/>
  <c r="I66" i="27" s="1"/>
  <c r="Q79" i="7"/>
  <c r="M9" i="27" s="1"/>
  <c r="J54" i="27" s="1"/>
  <c r="Q78" i="7"/>
  <c r="K9" i="27" s="1"/>
  <c r="I54" i="27" s="1"/>
  <c r="Q77" i="7"/>
  <c r="Q75" i="7"/>
  <c r="L9" i="27" s="1"/>
  <c r="J53" i="27" s="1"/>
  <c r="Q74" i="7"/>
  <c r="J9" i="27" s="1"/>
  <c r="I53" i="27" s="1"/>
  <c r="Q62" i="7"/>
  <c r="B9" i="27" s="1"/>
  <c r="Q73" i="7"/>
  <c r="Q69" i="7"/>
  <c r="Q164" i="6"/>
  <c r="M8" i="27" s="1"/>
  <c r="J50" i="27" s="1"/>
  <c r="Q163" i="6"/>
  <c r="K8" i="27" s="1"/>
  <c r="I50" i="27" s="1"/>
  <c r="Q162" i="6"/>
  <c r="Q160" i="6"/>
  <c r="L8" i="27" s="1"/>
  <c r="J49" i="27" s="1"/>
  <c r="Q159" i="6"/>
  <c r="J8" i="27" s="1"/>
  <c r="I49" i="27" s="1"/>
  <c r="Q155" i="6"/>
  <c r="E8" i="27" s="1"/>
  <c r="C50" i="27" s="1"/>
  <c r="Q154" i="6"/>
  <c r="Q152" i="6"/>
  <c r="F8" i="27" s="1"/>
  <c r="D49" i="27" s="1"/>
  <c r="Q151" i="6"/>
  <c r="D8" i="27" s="1"/>
  <c r="C49" i="27" s="1"/>
  <c r="Q150" i="6"/>
  <c r="Q148" i="6"/>
  <c r="C8" i="27" s="1"/>
  <c r="Q147" i="6"/>
  <c r="B8" i="27" s="1"/>
  <c r="Q158" i="6"/>
  <c r="Q73" i="5"/>
  <c r="M7" i="27" s="1"/>
  <c r="J48" i="27" s="1"/>
  <c r="Q72" i="5"/>
  <c r="K7" i="27" s="1"/>
  <c r="I48" i="27" s="1"/>
  <c r="Q69" i="5"/>
  <c r="L7" i="27" s="1"/>
  <c r="J47" i="27" s="1"/>
  <c r="Q68" i="5"/>
  <c r="J7" i="27" s="1"/>
  <c r="I47" i="27" s="1"/>
  <c r="Q57" i="5"/>
  <c r="C7" i="27" s="1"/>
  <c r="Q56" i="5"/>
  <c r="B7" i="27" s="1"/>
  <c r="Q67" i="5"/>
  <c r="Q71" i="5"/>
  <c r="Q63" i="5"/>
  <c r="Q59" i="4"/>
  <c r="M6" i="27" s="1"/>
  <c r="J46" i="27" s="1"/>
  <c r="Q58" i="4"/>
  <c r="K6" i="27" s="1"/>
  <c r="I46" i="27" s="1"/>
  <c r="Q57" i="4"/>
  <c r="Q55" i="4"/>
  <c r="L6" i="27" s="1"/>
  <c r="J45" i="27" s="1"/>
  <c r="Q54" i="4"/>
  <c r="J6" i="27" s="1"/>
  <c r="I45" i="27" s="1"/>
  <c r="Q53" i="4"/>
  <c r="Q49" i="4"/>
  <c r="Q42" i="4"/>
  <c r="B6" i="27" s="1"/>
  <c r="Q175" i="2"/>
  <c r="M4" i="27" s="1"/>
  <c r="J40" i="27" s="1"/>
  <c r="Q174" i="2"/>
  <c r="K4" i="27" s="1"/>
  <c r="I40" i="27" s="1"/>
  <c r="Q171" i="2"/>
  <c r="L4" i="27" s="1"/>
  <c r="J39" i="27" s="1"/>
  <c r="Q170" i="2"/>
  <c r="J4" i="27" s="1"/>
  <c r="I39" i="27" s="1"/>
  <c r="Q173" i="2"/>
  <c r="Q169" i="2"/>
  <c r="Q88" i="1"/>
  <c r="M3" i="27" s="1"/>
  <c r="J36" i="27" s="1"/>
  <c r="Q87" i="1"/>
  <c r="K3" i="27" s="1"/>
  <c r="I36" i="27" s="1"/>
  <c r="Q86" i="1"/>
  <c r="Q114" i="8"/>
  <c r="M12" i="27" s="1"/>
  <c r="J60" i="27" s="1"/>
  <c r="Q113" i="8"/>
  <c r="K12" i="27" s="1"/>
  <c r="I60" i="27" s="1"/>
  <c r="Q112" i="8"/>
  <c r="Q110" i="8"/>
  <c r="L12" i="27" s="1"/>
  <c r="J59" i="27" s="1"/>
  <c r="Q109" i="8"/>
  <c r="J12" i="27" s="1"/>
  <c r="I59" i="27" s="1"/>
  <c r="Q108" i="8"/>
  <c r="Q97" i="8"/>
  <c r="B12" i="27" s="1"/>
  <c r="Q216" i="9"/>
  <c r="M13" i="27" s="1"/>
  <c r="J64" i="27" s="1"/>
  <c r="Q215" i="9"/>
  <c r="K13" i="27" s="1"/>
  <c r="I64" i="27" s="1"/>
  <c r="Q212" i="9"/>
  <c r="L13" i="27" s="1"/>
  <c r="J63" i="27" s="1"/>
  <c r="Q211" i="9"/>
  <c r="J13" i="27" s="1"/>
  <c r="I63" i="27" s="1"/>
  <c r="Q210" i="9"/>
  <c r="Q214" i="9"/>
  <c r="Q53" i="10"/>
  <c r="M14" i="27" s="1"/>
  <c r="J66" i="27" s="1"/>
  <c r="Q52" i="10"/>
  <c r="Q49" i="10"/>
  <c r="Q48" i="10"/>
  <c r="J14" i="27" s="1"/>
  <c r="I65" i="27" s="1"/>
  <c r="Q36" i="10"/>
  <c r="B14" i="27" s="1"/>
  <c r="Q51" i="10"/>
  <c r="Q47" i="10"/>
  <c r="Q172" i="11"/>
  <c r="Q173" i="11"/>
  <c r="Q174" i="11"/>
  <c r="Q177" i="11"/>
  <c r="Q176" i="11"/>
  <c r="Q178" i="11"/>
  <c r="Q79" i="31"/>
  <c r="Q78" i="31"/>
  <c r="Q77" i="31"/>
  <c r="Q75" i="31"/>
  <c r="L16" i="27" s="1"/>
  <c r="J69" i="27" s="1"/>
  <c r="Q74" i="31"/>
  <c r="J16" i="27" s="1"/>
  <c r="I69" i="27" s="1"/>
  <c r="Q73" i="31"/>
  <c r="Q70" i="31"/>
  <c r="E16" i="27" s="1"/>
  <c r="C70" i="27" s="1"/>
  <c r="Q69" i="31"/>
  <c r="Q67" i="31"/>
  <c r="F16" i="27" s="1"/>
  <c r="D69" i="27" s="1"/>
  <c r="Q66" i="31"/>
  <c r="D16" i="27" s="1"/>
  <c r="C69" i="27" s="1"/>
  <c r="Q65" i="31"/>
  <c r="Q63" i="31"/>
  <c r="C16" i="27" s="1"/>
  <c r="Q62" i="31"/>
  <c r="B16" i="27" s="1"/>
  <c r="Q71" i="31"/>
  <c r="G16" i="27" s="1"/>
  <c r="D70" i="27" s="1"/>
  <c r="Q44" i="30"/>
  <c r="Q43" i="30"/>
  <c r="Q42" i="30"/>
  <c r="Q40" i="30"/>
  <c r="Q39" i="30"/>
  <c r="Q38" i="30"/>
  <c r="Q36" i="30"/>
  <c r="Q35" i="30"/>
  <c r="Q34" i="30"/>
  <c r="Q32" i="30"/>
  <c r="Q31" i="30"/>
  <c r="Q30" i="30"/>
  <c r="Q28" i="30"/>
  <c r="Q27" i="30"/>
  <c r="Q110" i="28"/>
  <c r="Q106" i="28"/>
  <c r="Q411" i="29"/>
  <c r="M17" i="27" s="1"/>
  <c r="J72" i="27" s="1"/>
  <c r="Q410" i="29"/>
  <c r="K17" i="27" s="1"/>
  <c r="I72" i="27" s="1"/>
  <c r="Q409" i="29"/>
  <c r="Q407" i="29"/>
  <c r="L17" i="27" s="1"/>
  <c r="J71" i="27" s="1"/>
  <c r="Q406" i="29"/>
  <c r="J17" i="27" s="1"/>
  <c r="I71" i="27" s="1"/>
  <c r="Q405" i="29"/>
  <c r="Q395" i="29"/>
  <c r="C17" i="27" s="1"/>
  <c r="Q394" i="29"/>
  <c r="B17" i="27" s="1"/>
  <c r="Q112" i="28"/>
  <c r="M19" i="27" s="1"/>
  <c r="J74" i="27" s="1"/>
  <c r="Q111" i="28"/>
  <c r="K19" i="27" s="1"/>
  <c r="I74" i="27" s="1"/>
  <c r="Q108" i="28"/>
  <c r="L19" i="27" s="1"/>
  <c r="J73" i="27" s="1"/>
  <c r="Q107" i="28"/>
  <c r="J19" i="27" s="1"/>
  <c r="I73" i="27" s="1"/>
  <c r="Q104" i="28"/>
  <c r="G19" i="27" s="1"/>
  <c r="D74" i="27" s="1"/>
  <c r="Q103" i="28"/>
  <c r="E19" i="27" s="1"/>
  <c r="C74" i="27" s="1"/>
  <c r="Q102" i="28"/>
  <c r="Q100" i="28"/>
  <c r="Q99" i="28"/>
  <c r="Q98" i="28"/>
  <c r="Q96" i="28"/>
  <c r="C19" i="27" s="1"/>
  <c r="Q95" i="28"/>
  <c r="B19" i="27" s="1"/>
  <c r="K63" i="27" l="1"/>
  <c r="K36" i="27"/>
  <c r="K50" i="27"/>
  <c r="L46" i="27"/>
  <c r="L68" i="27"/>
  <c r="L64" i="27"/>
  <c r="K57" i="27"/>
  <c r="K75" i="27"/>
  <c r="K45" i="27"/>
  <c r="K48" i="27"/>
  <c r="K67" i="27"/>
  <c r="K73" i="27"/>
  <c r="K58" i="27"/>
  <c r="K43" i="27"/>
  <c r="L66" i="27"/>
  <c r="K60" i="27"/>
  <c r="K47" i="27"/>
  <c r="K49" i="27"/>
  <c r="L71" i="27"/>
  <c r="K72" i="27"/>
  <c r="L74" i="27"/>
  <c r="K65" i="27"/>
  <c r="K59" i="27"/>
  <c r="K40" i="27"/>
  <c r="L53" i="27"/>
  <c r="K35" i="27"/>
  <c r="K44" i="27"/>
  <c r="K56" i="27"/>
  <c r="K54" i="27"/>
  <c r="L75" i="27"/>
  <c r="L76" i="27"/>
  <c r="K69" i="27"/>
  <c r="K39" i="27"/>
  <c r="L54" i="27"/>
  <c r="K71" i="27"/>
  <c r="L60" i="27"/>
  <c r="L47" i="27"/>
  <c r="L49" i="27"/>
  <c r="K66" i="27"/>
  <c r="L65" i="27"/>
  <c r="L45" i="27"/>
  <c r="L48" i="27"/>
  <c r="L67" i="27"/>
  <c r="L63" i="27"/>
  <c r="L36" i="27"/>
  <c r="L50" i="27"/>
  <c r="K76" i="27"/>
  <c r="L72" i="27"/>
  <c r="K64" i="27"/>
  <c r="K46" i="27"/>
  <c r="K68" i="27"/>
  <c r="L57" i="27"/>
  <c r="L73" i="27"/>
  <c r="L58" i="27"/>
  <c r="L43" i="27"/>
  <c r="K74" i="27"/>
  <c r="L69" i="27"/>
  <c r="L39" i="27"/>
  <c r="K53" i="27"/>
  <c r="L59" i="27"/>
  <c r="L40" i="27"/>
  <c r="L35" i="27"/>
  <c r="L44" i="27"/>
  <c r="L56" i="27"/>
  <c r="E44" i="27"/>
  <c r="F69" i="27"/>
  <c r="E75" i="27"/>
  <c r="F74" i="27"/>
  <c r="F49" i="27"/>
  <c r="F70" i="27"/>
  <c r="E57" i="27"/>
  <c r="N206" i="38"/>
  <c r="AO103" i="21"/>
  <c r="AO104" i="21"/>
  <c r="AP104" i="21" s="1"/>
  <c r="AO105" i="21"/>
  <c r="AP105" i="21" s="1"/>
  <c r="AO91" i="21"/>
  <c r="AO92" i="21"/>
  <c r="AP92" i="21" s="1"/>
  <c r="AO93" i="21"/>
  <c r="AP93" i="21" s="1"/>
  <c r="AO97" i="21"/>
  <c r="AO95" i="21"/>
  <c r="AO96" i="21"/>
  <c r="AO99" i="21"/>
  <c r="AO100" i="21"/>
  <c r="AO101" i="21"/>
  <c r="F58" i="27"/>
  <c r="F76" i="27"/>
  <c r="E74" i="27"/>
  <c r="F44" i="27"/>
  <c r="E70" i="27"/>
  <c r="F57" i="27"/>
  <c r="E58" i="27"/>
  <c r="E69" i="27"/>
  <c r="E49" i="27"/>
  <c r="E76" i="27"/>
  <c r="F75" i="27"/>
  <c r="N63" i="25"/>
  <c r="N61" i="25"/>
  <c r="N112" i="24"/>
  <c r="N111" i="24"/>
  <c r="AO29" i="30"/>
  <c r="AO32" i="30"/>
  <c r="AO33" i="30"/>
  <c r="AO41" i="30"/>
  <c r="AO28" i="30"/>
  <c r="AO36" i="30"/>
  <c r="AP37" i="30" s="1"/>
  <c r="AO40" i="30"/>
  <c r="AO30" i="30"/>
  <c r="AP30" i="30" s="1"/>
  <c r="AO34" i="30"/>
  <c r="AP34" i="30" s="1"/>
  <c r="AO38" i="30"/>
  <c r="AP38" i="30" s="1"/>
  <c r="AO42" i="30"/>
  <c r="AP42" i="30" s="1"/>
  <c r="R66" i="22"/>
  <c r="R145" i="33"/>
  <c r="R98" i="21"/>
  <c r="R99" i="21"/>
  <c r="R102" i="21"/>
  <c r="M94" i="21"/>
  <c r="N91" i="21" s="1"/>
  <c r="R103" i="21"/>
  <c r="R94" i="21"/>
  <c r="AP401" i="15"/>
  <c r="AP394" i="15"/>
  <c r="R399" i="15"/>
  <c r="R404" i="15"/>
  <c r="R403" i="15"/>
  <c r="R395" i="15"/>
  <c r="R400" i="15"/>
  <c r="AP308" i="19"/>
  <c r="AP315" i="19"/>
  <c r="AP316" i="19"/>
  <c r="AP407" i="17"/>
  <c r="AP408" i="17"/>
  <c r="AP262" i="12"/>
  <c r="AP263" i="12"/>
  <c r="AP416" i="29"/>
  <c r="AP417" i="29"/>
  <c r="AP409" i="29"/>
  <c r="AP401" i="29"/>
  <c r="AP184" i="11"/>
  <c r="AP185" i="11"/>
  <c r="AP221" i="9"/>
  <c r="AP222" i="9"/>
  <c r="AP218" i="9"/>
  <c r="AP83" i="7"/>
  <c r="AP84" i="7"/>
  <c r="AP64" i="7"/>
  <c r="AP171" i="6"/>
  <c r="AP148" i="6"/>
  <c r="AP79" i="5"/>
  <c r="AP80" i="5"/>
  <c r="AP41" i="4"/>
  <c r="AP226" i="3"/>
  <c r="AP180" i="2"/>
  <c r="AP181" i="2"/>
  <c r="AP49" i="30"/>
  <c r="AP50" i="30"/>
  <c r="AP221" i="3"/>
  <c r="AP222" i="3"/>
  <c r="AP213" i="3"/>
  <c r="AP214" i="3"/>
  <c r="AP209" i="3"/>
  <c r="AP210" i="3"/>
  <c r="AP205" i="3"/>
  <c r="AP206" i="3"/>
  <c r="AP201" i="3"/>
  <c r="AP202" i="3"/>
  <c r="M395" i="15"/>
  <c r="N392" i="15" s="1"/>
  <c r="AP177" i="2"/>
  <c r="AP173" i="2"/>
  <c r="AP165" i="2"/>
  <c r="AP161" i="2"/>
  <c r="AP45" i="30"/>
  <c r="AP46" i="30"/>
  <c r="AP33" i="30"/>
  <c r="AP29" i="30"/>
  <c r="AP90" i="1"/>
  <c r="R296" i="19"/>
  <c r="R305" i="19"/>
  <c r="R300" i="19"/>
  <c r="C10" i="27"/>
  <c r="E10" i="27"/>
  <c r="C56" i="27" s="1"/>
  <c r="E56" i="27" s="1"/>
  <c r="D10" i="27"/>
  <c r="C55" i="27" s="1"/>
  <c r="E55" i="27" s="1"/>
  <c r="R304" i="19"/>
  <c r="R301" i="19"/>
  <c r="L10" i="27"/>
  <c r="J55" i="27" s="1"/>
  <c r="L55" i="27" s="1"/>
  <c r="R297" i="19"/>
  <c r="R292" i="19"/>
  <c r="B10" i="27"/>
  <c r="Q403" i="17"/>
  <c r="R404" i="17" s="1"/>
  <c r="R99" i="26"/>
  <c r="R95" i="26"/>
  <c r="R94" i="26"/>
  <c r="R87" i="26"/>
  <c r="M90" i="26"/>
  <c r="N87" i="26"/>
  <c r="N86" i="26"/>
  <c r="N88" i="26"/>
  <c r="AP87" i="1"/>
  <c r="AP83" i="1"/>
  <c r="R308" i="19"/>
  <c r="R309" i="19"/>
  <c r="R293" i="19"/>
  <c r="M296" i="19"/>
  <c r="N292" i="19" s="1"/>
  <c r="AP25" i="30"/>
  <c r="AP70" i="1"/>
  <c r="M408" i="17"/>
  <c r="N405" i="17" s="1"/>
  <c r="M245" i="12"/>
  <c r="N242" i="12" s="1"/>
  <c r="M66" i="31"/>
  <c r="N63" i="31" s="1"/>
  <c r="N64" i="31"/>
  <c r="N62" i="31"/>
  <c r="M398" i="29"/>
  <c r="N395" i="29" s="1"/>
  <c r="M99" i="28"/>
  <c r="N97" i="28" s="1"/>
  <c r="N95" i="28"/>
  <c r="M165" i="11"/>
  <c r="N162" i="11" s="1"/>
  <c r="M40" i="10"/>
  <c r="N38" i="10" s="1"/>
  <c r="M203" i="9"/>
  <c r="N200" i="9"/>
  <c r="N201" i="9"/>
  <c r="N199" i="9"/>
  <c r="M101" i="8"/>
  <c r="N98" i="8" s="1"/>
  <c r="N99" i="8"/>
  <c r="N97" i="8"/>
  <c r="M66" i="7"/>
  <c r="N64" i="7" s="1"/>
  <c r="M151" i="6"/>
  <c r="N148" i="6" s="1"/>
  <c r="M60" i="5"/>
  <c r="N57" i="5" s="1"/>
  <c r="M46" i="4"/>
  <c r="N43" i="4"/>
  <c r="N44" i="4"/>
  <c r="N42" i="4"/>
  <c r="M206" i="3"/>
  <c r="N203" i="3" s="1"/>
  <c r="M162" i="2"/>
  <c r="N160" i="2" s="1"/>
  <c r="M31" i="30"/>
  <c r="N28" i="30" s="1"/>
  <c r="N27" i="30"/>
  <c r="N29" i="30"/>
  <c r="M75" i="1"/>
  <c r="N71" i="1" s="1"/>
  <c r="R79" i="31"/>
  <c r="R78" i="31"/>
  <c r="K16" i="27"/>
  <c r="I70" i="27" s="1"/>
  <c r="M16" i="27"/>
  <c r="J70" i="27" s="1"/>
  <c r="R70" i="31"/>
  <c r="R99" i="28"/>
  <c r="R103" i="28"/>
  <c r="R100" i="28"/>
  <c r="F19" i="27"/>
  <c r="D73" i="27" s="1"/>
  <c r="D19" i="27"/>
  <c r="C73" i="27" s="1"/>
  <c r="R111" i="28"/>
  <c r="R412" i="17"/>
  <c r="R413" i="17"/>
  <c r="R421" i="17"/>
  <c r="R417" i="17"/>
  <c r="R416" i="17"/>
  <c r="R420" i="17"/>
  <c r="R409" i="17"/>
  <c r="R408" i="17"/>
  <c r="R405" i="17"/>
  <c r="R258" i="12"/>
  <c r="R257" i="12"/>
  <c r="R254" i="12"/>
  <c r="R253" i="12"/>
  <c r="R78" i="7"/>
  <c r="R79" i="7"/>
  <c r="R74" i="7"/>
  <c r="R75" i="7"/>
  <c r="R163" i="6"/>
  <c r="R164" i="6"/>
  <c r="R159" i="6"/>
  <c r="R160" i="6"/>
  <c r="R73" i="5"/>
  <c r="R72" i="5"/>
  <c r="R68" i="5"/>
  <c r="R69" i="5"/>
  <c r="R58" i="4"/>
  <c r="R59" i="4"/>
  <c r="R55" i="4"/>
  <c r="R54" i="4"/>
  <c r="R218" i="3"/>
  <c r="R219" i="3"/>
  <c r="R214" i="3"/>
  <c r="R215" i="3"/>
  <c r="R171" i="2"/>
  <c r="R175" i="2"/>
  <c r="R174" i="2"/>
  <c r="R170" i="2"/>
  <c r="R87" i="1"/>
  <c r="R88" i="1"/>
  <c r="R84" i="1"/>
  <c r="R83" i="1"/>
  <c r="R114" i="8"/>
  <c r="R113" i="8"/>
  <c r="R110" i="8"/>
  <c r="R109" i="8"/>
  <c r="R216" i="9"/>
  <c r="R215" i="9"/>
  <c r="R212" i="9"/>
  <c r="R211" i="9"/>
  <c r="R53" i="10"/>
  <c r="R52" i="10"/>
  <c r="R49" i="10"/>
  <c r="R48" i="10"/>
  <c r="R177" i="11"/>
  <c r="R178" i="11"/>
  <c r="R173" i="11"/>
  <c r="R174" i="11"/>
  <c r="R75" i="31"/>
  <c r="R74" i="31"/>
  <c r="R71" i="31"/>
  <c r="R66" i="31"/>
  <c r="R67" i="31"/>
  <c r="Q61" i="31"/>
  <c r="R62" i="31" s="1"/>
  <c r="R39" i="30"/>
  <c r="R40" i="30"/>
  <c r="R36" i="30"/>
  <c r="R35" i="30"/>
  <c r="R31" i="30"/>
  <c r="R32" i="30"/>
  <c r="Q26" i="30"/>
  <c r="R28" i="30"/>
  <c r="R27" i="30"/>
  <c r="R410" i="29"/>
  <c r="R411" i="29"/>
  <c r="R406" i="29"/>
  <c r="R407" i="29"/>
  <c r="R402" i="29"/>
  <c r="R403" i="29"/>
  <c r="R399" i="29"/>
  <c r="R398" i="29"/>
  <c r="Q393" i="29"/>
  <c r="R395" i="29" s="1"/>
  <c r="R112" i="28"/>
  <c r="R108" i="28"/>
  <c r="R107" i="28"/>
  <c r="R104" i="28"/>
  <c r="Q94" i="28"/>
  <c r="R96" i="28" s="1"/>
  <c r="K70" i="27" l="1"/>
  <c r="K55" i="27"/>
  <c r="AP97" i="21"/>
  <c r="L70" i="27"/>
  <c r="AP96" i="21"/>
  <c r="E73" i="27"/>
  <c r="AP101" i="21"/>
  <c r="AP100" i="21"/>
  <c r="F73" i="27"/>
  <c r="F55" i="27"/>
  <c r="F56" i="27"/>
  <c r="AP41" i="30"/>
  <c r="N90" i="21"/>
  <c r="N92" i="21"/>
  <c r="N393" i="15"/>
  <c r="AP91" i="1"/>
  <c r="N391" i="15"/>
  <c r="N404" i="17"/>
  <c r="N406" i="17"/>
  <c r="N394" i="29"/>
  <c r="N396" i="29"/>
  <c r="N96" i="28"/>
  <c r="N161" i="11"/>
  <c r="N163" i="11"/>
  <c r="N37" i="10"/>
  <c r="N36" i="10"/>
  <c r="N62" i="7"/>
  <c r="N63" i="7"/>
  <c r="N56" i="5"/>
  <c r="N58" i="5"/>
  <c r="N202" i="3"/>
  <c r="N204" i="3"/>
  <c r="N159" i="2"/>
  <c r="N158" i="2"/>
  <c r="AP86" i="1"/>
  <c r="AP82" i="1"/>
  <c r="N294" i="19"/>
  <c r="N293" i="19"/>
  <c r="AP75" i="1"/>
  <c r="AP74" i="1"/>
  <c r="AP79" i="1"/>
  <c r="AP26" i="30"/>
  <c r="AP71" i="1"/>
  <c r="N73" i="1"/>
  <c r="N243" i="12"/>
  <c r="N241" i="12"/>
  <c r="N147" i="6"/>
  <c r="N149" i="6"/>
  <c r="N72" i="1"/>
  <c r="R95" i="28"/>
  <c r="R63" i="31"/>
  <c r="R394" i="29"/>
  <c r="AP78" i="1" l="1"/>
  <c r="Q37" i="10" l="1"/>
  <c r="C14" i="27" s="1"/>
  <c r="Q39" i="10"/>
  <c r="Q40" i="10"/>
  <c r="Q41" i="10"/>
  <c r="Q43" i="10"/>
  <c r="Q44" i="10"/>
  <c r="Q45" i="10"/>
  <c r="G14" i="27" s="1"/>
  <c r="D66" i="27" s="1"/>
  <c r="Q250" i="12"/>
  <c r="G15" i="27" s="1"/>
  <c r="D68" i="27" s="1"/>
  <c r="Q249" i="12"/>
  <c r="E15" i="27" s="1"/>
  <c r="C68" i="27" s="1"/>
  <c r="Q246" i="12"/>
  <c r="Q245" i="12"/>
  <c r="Q244" i="12"/>
  <c r="Q242" i="12"/>
  <c r="C15" i="27" s="1"/>
  <c r="Q170" i="11"/>
  <c r="Q169" i="11"/>
  <c r="Q168" i="11"/>
  <c r="Q166" i="11"/>
  <c r="Q165" i="11"/>
  <c r="Q164" i="11"/>
  <c r="Q162" i="11"/>
  <c r="Q161" i="11"/>
  <c r="Q208" i="9"/>
  <c r="G13" i="27" s="1"/>
  <c r="D64" i="27" s="1"/>
  <c r="Q207" i="9"/>
  <c r="E13" i="27" s="1"/>
  <c r="C64" i="27" s="1"/>
  <c r="Q206" i="9"/>
  <c r="Q204" i="9"/>
  <c r="F13" i="27" s="1"/>
  <c r="D63" i="27" s="1"/>
  <c r="Q203" i="9"/>
  <c r="D13" i="27" s="1"/>
  <c r="C63" i="27" s="1"/>
  <c r="Q202" i="9"/>
  <c r="Q200" i="9"/>
  <c r="C13" i="27" s="1"/>
  <c r="Q199" i="9"/>
  <c r="B13" i="27" s="1"/>
  <c r="G3" i="27"/>
  <c r="D36" i="27" s="1"/>
  <c r="F3" i="27"/>
  <c r="D35" i="27" s="1"/>
  <c r="D3" i="27"/>
  <c r="C35" i="27" s="1"/>
  <c r="C3" i="27"/>
  <c r="Q74" i="1"/>
  <c r="Q167" i="2"/>
  <c r="G4" i="27" s="1"/>
  <c r="D40" i="27" s="1"/>
  <c r="Q166" i="2"/>
  <c r="E4" i="27" s="1"/>
  <c r="C40" i="27" s="1"/>
  <c r="Q165" i="2"/>
  <c r="Q163" i="2"/>
  <c r="F4" i="27" s="1"/>
  <c r="D39" i="27" s="1"/>
  <c r="Q162" i="2"/>
  <c r="D4" i="27" s="1"/>
  <c r="C39" i="27" s="1"/>
  <c r="Q161" i="2"/>
  <c r="Q159" i="2"/>
  <c r="C4" i="27" s="1"/>
  <c r="Q158" i="2"/>
  <c r="Q51" i="4"/>
  <c r="G6" i="27" s="1"/>
  <c r="D46" i="27" s="1"/>
  <c r="Q50" i="4"/>
  <c r="E6" i="27" s="1"/>
  <c r="C46" i="27" s="1"/>
  <c r="Q47" i="4"/>
  <c r="F6" i="27" s="1"/>
  <c r="D45" i="27" s="1"/>
  <c r="Q46" i="4"/>
  <c r="D6" i="27" s="1"/>
  <c r="C45" i="27" s="1"/>
  <c r="Q45" i="4"/>
  <c r="Q43" i="4"/>
  <c r="C6" i="27" s="1"/>
  <c r="Q59" i="5"/>
  <c r="Q60" i="5"/>
  <c r="D7" i="27" s="1"/>
  <c r="C47" i="27" s="1"/>
  <c r="Q61" i="5"/>
  <c r="F7" i="27" s="1"/>
  <c r="D47" i="27" s="1"/>
  <c r="Q64" i="5"/>
  <c r="E7" i="27" s="1"/>
  <c r="C48" i="27" s="1"/>
  <c r="Q65" i="5"/>
  <c r="G7" i="27" s="1"/>
  <c r="D48" i="27" s="1"/>
  <c r="Q156" i="6"/>
  <c r="G8" i="27" s="1"/>
  <c r="D50" i="27" s="1"/>
  <c r="Q106" i="8"/>
  <c r="Q105" i="8"/>
  <c r="Q104" i="8"/>
  <c r="Q102" i="8"/>
  <c r="Q101" i="8"/>
  <c r="Q100" i="8"/>
  <c r="Q98" i="8"/>
  <c r="C12" i="27" s="1"/>
  <c r="Q71" i="7"/>
  <c r="G9" i="27" s="1"/>
  <c r="D54" i="27" s="1"/>
  <c r="Q70" i="7"/>
  <c r="E9" i="27" s="1"/>
  <c r="C54" i="27" s="1"/>
  <c r="Q66" i="7"/>
  <c r="D9" i="27" s="1"/>
  <c r="C53" i="27" s="1"/>
  <c r="Q65" i="7"/>
  <c r="Q67" i="7"/>
  <c r="F9" i="27" s="1"/>
  <c r="D53" i="27" s="1"/>
  <c r="Q63" i="7"/>
  <c r="C9" i="27" s="1"/>
  <c r="F53" i="27" l="1"/>
  <c r="E64" i="27"/>
  <c r="E40" i="27"/>
  <c r="F48" i="27"/>
  <c r="E68" i="27"/>
  <c r="E54" i="27"/>
  <c r="E45" i="27"/>
  <c r="F47" i="27"/>
  <c r="F63" i="27"/>
  <c r="F46" i="27"/>
  <c r="F68" i="27"/>
  <c r="F45" i="27"/>
  <c r="E46" i="27"/>
  <c r="F50" i="27"/>
  <c r="E50" i="27"/>
  <c r="E48" i="27"/>
  <c r="E47" i="27"/>
  <c r="E63" i="27"/>
  <c r="F64" i="27"/>
  <c r="E53" i="27"/>
  <c r="F54" i="27"/>
  <c r="F39" i="27"/>
  <c r="F36" i="27"/>
  <c r="E36" i="27"/>
  <c r="E39" i="27"/>
  <c r="F35" i="27"/>
  <c r="F40" i="27"/>
  <c r="R44" i="10"/>
  <c r="E14" i="27"/>
  <c r="C66" i="27" s="1"/>
  <c r="E66" i="27" s="1"/>
  <c r="R40" i="10"/>
  <c r="D14" i="27"/>
  <c r="C65" i="27" s="1"/>
  <c r="R45" i="10"/>
  <c r="R41" i="10"/>
  <c r="F14" i="27"/>
  <c r="D65" i="27" s="1"/>
  <c r="Q35" i="10"/>
  <c r="R36" i="10" s="1"/>
  <c r="R245" i="12"/>
  <c r="D15" i="27"/>
  <c r="C67" i="27" s="1"/>
  <c r="R246" i="12"/>
  <c r="F15" i="27"/>
  <c r="D67" i="27" s="1"/>
  <c r="R106" i="8"/>
  <c r="G12" i="27"/>
  <c r="D60" i="27" s="1"/>
  <c r="R105" i="8"/>
  <c r="E12" i="27"/>
  <c r="C60" i="27" s="1"/>
  <c r="R102" i="8"/>
  <c r="F12" i="27"/>
  <c r="D59" i="27" s="1"/>
  <c r="R101" i="8"/>
  <c r="D12" i="27"/>
  <c r="C59" i="27" s="1"/>
  <c r="Q157" i="2"/>
  <c r="R158" i="2" s="1"/>
  <c r="B4" i="27"/>
  <c r="R249" i="12"/>
  <c r="R250" i="12"/>
  <c r="Q240" i="12"/>
  <c r="R241" i="12" s="1"/>
  <c r="R169" i="11"/>
  <c r="R170" i="11"/>
  <c r="R165" i="11"/>
  <c r="R166" i="11"/>
  <c r="Q160" i="11"/>
  <c r="R161" i="11" s="1"/>
  <c r="R208" i="9"/>
  <c r="R207" i="9"/>
  <c r="R203" i="9"/>
  <c r="R204" i="9"/>
  <c r="Q198" i="9"/>
  <c r="R199" i="9" s="1"/>
  <c r="R80" i="1"/>
  <c r="R79" i="1"/>
  <c r="R76" i="1"/>
  <c r="R75" i="1"/>
  <c r="Q70" i="1"/>
  <c r="R72" i="1" s="1"/>
  <c r="R166" i="2"/>
  <c r="R167" i="2"/>
  <c r="R162" i="2"/>
  <c r="R163" i="2"/>
  <c r="R210" i="3"/>
  <c r="R211" i="3"/>
  <c r="R206" i="3"/>
  <c r="R207" i="3"/>
  <c r="Q201" i="3"/>
  <c r="R202" i="3" s="1"/>
  <c r="R50" i="4"/>
  <c r="R51" i="4"/>
  <c r="R47" i="4"/>
  <c r="R46" i="4"/>
  <c r="Q41" i="4"/>
  <c r="R42" i="4" s="1"/>
  <c r="Q55" i="5"/>
  <c r="R61" i="5"/>
  <c r="R60" i="5"/>
  <c r="R65" i="5"/>
  <c r="R64" i="5"/>
  <c r="R156" i="6"/>
  <c r="R155" i="6"/>
  <c r="R152" i="6"/>
  <c r="R151" i="6"/>
  <c r="Q146" i="6"/>
  <c r="R147" i="6" s="1"/>
  <c r="Q96" i="8"/>
  <c r="R98" i="8" s="1"/>
  <c r="R71" i="7"/>
  <c r="R70" i="7"/>
  <c r="R66" i="7"/>
  <c r="R67" i="7"/>
  <c r="Q61" i="7"/>
  <c r="R63" i="7" s="1"/>
  <c r="F67" i="27" l="1"/>
  <c r="E60" i="27"/>
  <c r="F59" i="27"/>
  <c r="E65" i="27"/>
  <c r="F60" i="27"/>
  <c r="E67" i="27"/>
  <c r="F66" i="27"/>
  <c r="E59" i="27"/>
  <c r="F65" i="27"/>
  <c r="F43" i="27"/>
  <c r="E43" i="27"/>
  <c r="E35" i="27"/>
  <c r="R37" i="10"/>
  <c r="R62" i="7"/>
  <c r="R43" i="4"/>
  <c r="R242" i="12"/>
  <c r="R162" i="11"/>
  <c r="R200" i="9"/>
  <c r="R71" i="1"/>
  <c r="R159" i="2"/>
  <c r="R203" i="3"/>
  <c r="R97" i="8"/>
  <c r="R148" i="6"/>
  <c r="R57" i="5"/>
  <c r="R56" i="5"/>
  <c r="R44" i="32"/>
  <c r="R45" i="32"/>
  <c r="R392" i="15"/>
  <c r="R391" i="15"/>
  <c r="R90" i="21"/>
  <c r="R91" i="21"/>
</calcChain>
</file>

<file path=xl/sharedStrings.xml><?xml version="1.0" encoding="utf-8"?>
<sst xmlns="http://schemas.openxmlformats.org/spreadsheetml/2006/main" count="44797" uniqueCount="8983">
  <si>
    <t>PaperID</t>
  </si>
  <si>
    <t>Title</t>
  </si>
  <si>
    <t>Main_Review</t>
  </si>
  <si>
    <t>Authors</t>
  </si>
  <si>
    <t>Date_Pub</t>
  </si>
  <si>
    <t>Freq_Cat</t>
  </si>
  <si>
    <t>Exposure::RFHigh</t>
  </si>
  <si>
    <t>Exposure::RFLow</t>
  </si>
  <si>
    <t>Exposure::PowerDensity</t>
  </si>
  <si>
    <t>Exposure::Sar_val</t>
  </si>
  <si>
    <t>Exposure::E_Field</t>
  </si>
  <si>
    <t>Exposure::SignalGen</t>
  </si>
  <si>
    <t>Exposure::WaveType</t>
  </si>
  <si>
    <t>Exposure::CummHrs</t>
  </si>
  <si>
    <t>Exposure::CellsAnimal</t>
  </si>
  <si>
    <t>Effect</t>
  </si>
  <si>
    <t>AD</t>
  </si>
  <si>
    <t>Birds</t>
  </si>
  <si>
    <t>Insects</t>
  </si>
  <si>
    <t>Animal</t>
  </si>
  <si>
    <t>Plants</t>
  </si>
  <si>
    <t>Microbes</t>
  </si>
  <si>
    <t>Marine</t>
  </si>
  <si>
    <t>InVitro</t>
  </si>
  <si>
    <t>InVivo</t>
  </si>
  <si>
    <t>Human_Pro</t>
  </si>
  <si>
    <t>Epidemiology</t>
  </si>
  <si>
    <t>GFund</t>
  </si>
  <si>
    <t>IndFund</t>
  </si>
  <si>
    <t>InstFund</t>
  </si>
  <si>
    <t>PFund</t>
  </si>
  <si>
    <t>PubFund</t>
  </si>
  <si>
    <t>UNFund</t>
  </si>
  <si>
    <t>UnkFund</t>
  </si>
  <si>
    <t>WLink</t>
  </si>
  <si>
    <t>The effect of radiofrequency radiation generated by a Global System for Mobile Communications source on cochlear development in a rat model</t>
  </si>
  <si>
    <t xml:space="preserve">Abstract
OBJECTIVE: This study aimed to determine the effect of radiofrequency radiation generated by 900 and 1800 MHz Global System for Mobile Communications sources on cochlear development in the rat model.
METHODS: Eight pregnant albino Wistar rats were divided into three groups: control, 900 MHz and 1800 MHz. The latter two groups of pregnant rats were exposed to radiofrequency radiation for 1 hour per day starting on the 12th day of pregnancy until delivery. The rats in the control, 900 MHz and 1800 MHz groups gave birth to 24, 31 and 26 newborn rats respectively. Newborn rats in the 900 MHz and 1800 MHz groups were exposed to radiofrequency radiation for 1 hour per day for 21 days after delivery. Hearing evaluations of newborn rats were carried out using distortion product otoacoustic emissions testing. Eight newborn rats were randomly selected from each group for electron microscopic evaluation.
RESULTS: Distortion product otoacoustic emission tests revealed no significant difference among the groups, but electron microscopic evaluation revealed significant differences among the groups with regard to the number of normal, apoptotic and necrotic cells.
CONCLUSION: The findings indicated cellular structural damage in the cochlea caused by radiofrequency radiation exposure during cochlear development in the rat model.
</t>
  </si>
  <si>
    <t>Seckin E, Suren Basar F, Atmaca S, Kaymaz FF, Suzer A, Akar A, Sunan E, Koyuncu M.</t>
  </si>
  <si>
    <t>UHF (300 MHz-3 GHz) studies</t>
  </si>
  <si>
    <t>Simulated by a signal generator</t>
  </si>
  <si>
    <t>Continuous</t>
  </si>
  <si>
    <t>Rats - Wistar Albino</t>
  </si>
  <si>
    <t>http://www.ncbi.nlm.nih.gov/pubmed/24784924?dopt=Abstract</t>
  </si>
  <si>
    <t>Health effects of living near mobile phone base transceiver station (BTS) antennae: a report from Isfahan, Iran</t>
  </si>
  <si>
    <t>Aim: A cross-sectional study was conducted in Iran to examine health complaints among subjects living near mobile phone base stations.
Background:  The study design is based on the study by Alazawi (2011). Total population surveyed was 250
Study group: men and women, aged over 18 years
Group characteristics: residents have been living for more than one year near a base station
Observation period: October 2012 - November 2012
Study location: Iran (Isfahan)
Exclusion criteria: living near transformers (≤ 10 m) and/or power lines (≤ 100 m)
Results: The results showed that most of the symptoms such as nausea, headache, dizziness, irritability, discomfort, nervousness, depression, sleep disturbance, memory loss and lowering of libido were statistically significant in the inhabitants living near the BTS antenna (&lt;300 m distances) compared to those living far from the BTS antenna (&gt;300 m). 
Conclusion: It is suggested that cellular phone BTS antenna should not be sited closer than 300 m to populations to minimise exposure of neighbours.</t>
  </si>
  <si>
    <t>Shahbazi-Gahrouei D, Karbalae M, Moradi HA, Baradaran-Ghahfarokhi M</t>
  </si>
  <si>
    <t>UHF (300 MHz-3 GHz) Ecological studies</t>
  </si>
  <si>
    <t>Mobile Phone Base Station</t>
  </si>
  <si>
    <t>Pulsed</t>
  </si>
  <si>
    <t>Humans</t>
  </si>
  <si>
    <t>http://www.ncbi.nlm.nih.gov/pubmed/23781985?dopt=Abstract</t>
  </si>
  <si>
    <t>Effects of the mobile phones on the hearing function of the Users</t>
  </si>
  <si>
    <t xml:space="preserve">Abstract 
Background: There is a public concern of the health effects of the extensive use of mobile  phone. Many studies were conducted producing controversial results. Very few studies were performed in the Middle East. 
Objective: To study the effects of the mobile phone on the hearing function of the users. 
Method: Forty-eight Students aged 18-23 years old were divided into three groups. They were investigated from September 2005 till October 2007. Group one 16 girls who have used mobile phones frequently and spoken approximately 3-4 hours per day for two years. Group two 16 girls who have used mobile phones for 1-2 hours per day  for two years. Group three 16 girls who have never used mobile phones (control group). Medical history was obtained and  pure tone was performed.   
Result: Examination showed that four students from group one had reported ear pain, headache, tinnitus, weddings  noise, and party noise in the used ear and only one from group two suffered from tinnitus and headache. While two from  group three suffered from tinnitus. 
Conclusion: Our findings, conducted on small number of individuals for limited period, showed that high degree of limited  hearing loss might be associated with long-term use of the mobile phones. However, the  possibility remains that there could be other health effects and that we need to conduct further study on larger number of individuals and for a longer period. </t>
  </si>
  <si>
    <t xml:space="preserve">Al-Abduljawad K </t>
  </si>
  <si>
    <t>Mobile Phone</t>
  </si>
  <si>
    <t>Uncertain Effect</t>
  </si>
  <si>
    <t>http://www.bahrainmedicalbulletin.com/june_2008/Effect_mobile.pdf</t>
  </si>
  <si>
    <t>A Study in Kuwait of Health Risks Associated with Using Cell Phones</t>
  </si>
  <si>
    <t xml:space="preserve">Abstract 
Previous studies have suggested a link between cell phone use and various symptoms. Analysis of 3,274 completed questionnaires from throughout Kuwait show a significant effect of exposure to cell phones for burning sensation on the ear, temporal pain, pain in the back of the head, auricular pain, noises in the ear, ear numbness, heartbeat disturbances, fatigue or stress, eye discomfort or pain, learning difficulties, sleep disturbances, headache, difficulty in concentration, agitation, and breathing problems; length of call is more important than number of calls per day; and an increased effect with use of a headset or use in the car.
Free Full Text Available
</t>
  </si>
  <si>
    <t>Al-Khamees Nedaa</t>
  </si>
  <si>
    <t>Human - Population Groups</t>
  </si>
  <si>
    <t>http://www.freepatentsonline.com/article/College-Student-Journal/161282242.html</t>
  </si>
  <si>
    <t>Subjective complaints of people living near mobile phone base stations in Poland</t>
  </si>
  <si>
    <t>OBJECTIVES: The aim of our study was to assess the health conditions and subjective symptoms of the inhabitants living in the base stations vicinity and to analyse the relationship between the complaints and level of exposure to electromagnetic fields (EMF).
Method: 500 over the age of 18 years old where studied. Our study was performed in housing estates located in five regions of Łódź. The electric field measurements were performed in the buildings located closest to the azimuth of the antennas. Respondents were selected by trained interviewers using an uniform procedure. The number of the households to be examined was set at a minimum of 420. The questionnaire contained: demographic data, occupational and environmental exposure to EMF, health condition, subjective complaints. Results were adjusted for confounders (age, gender, EMF at the workplace and EMF emitted by household equipment) using multiple regression model.
Results: Electric field strength above 0.8 V/m (sensitivity of measuring set) was recorded in 12% of flats (23 out of 195 flats), the admissible value specified by Polish standards of 7 V/m was not exceeded. There was no significant correlation between electric field strength and distance of examined flats from the mobile phone base stations. Headache was reported by 57 % of the subjects, mostly (36.4%) living 100-150 m away from the mobile phone base station compared to subjects living at longer distances. People living at a distance above 150 m away from the mobile phone base station reported more often impaired memory than subjects living 50-150 m away to the base station. No statistically significant differences between the four different groups were observed for all other investigated subjective symptoms and health status. 
Conclusion: The explanation why we did not find any correlation between the electric field strength and frequency of subjective symptoms but found a correlation between subjective symptoms and distance from base station needs further studies. Maybe new metrics of exposure assessment should be adopted for this purpose.
Free Text Available</t>
  </si>
  <si>
    <t>Bortkiewicz A, Gadzicka E, Szyjkowska A, Politanski P, Mamrot P, Szymczak W, Zmyslony M.</t>
  </si>
  <si>
    <t>http://www.emf-portal.de/viewer.php?aid=20078&amp;l=e</t>
  </si>
  <si>
    <t>Survey of mobile phone use and their chronic effects on the hearing of a student population</t>
  </si>
  <si>
    <t>Abstract 
Mobile phone ownership and usage is now widespread and public concern has developed over possible harmful physiological effects of their use. This study aimed to investigate the prevalence of student mobile phone ownership and any possible chronic effects of usage on hearing, tinnitus and balance. Questionnaires for electronic self-completion were distributed to University of Southampton postgraduates, and 117 out of 160 returned met the criteria for analysis. A total of 94% were current mobile phone users, and only 2% had never used a mobile phone. Duration of ownership and daily usage ranged from 0-7 years and 0-45 minutes respectively. Text-messaging was more popular than talking. High or long-term users reported no worse hearing, tinnitus, or balance than low or short-term users. The results of this study confirm that the prevalence of mobile phone ownership amongst students is extremely high. However there appear to be no harmful effects of mobile phone usage on their audiovestibular systems within the range of exposure of the study, insofar as can be detected by the self-report method employed.</t>
  </si>
  <si>
    <t>Davidson HC, Lutman ME.</t>
  </si>
  <si>
    <t>Human - Student Group</t>
  </si>
  <si>
    <t>No Effect</t>
  </si>
  <si>
    <t>http://www.ncbi.nlm.nih.gov/pubmed/17365064</t>
  </si>
  <si>
    <t>Cohort study on the effects of everyday life radio frequency electromagnetic field exposure on non-specific symptoms and tinnitus</t>
  </si>
  <si>
    <t xml:space="preserve">Abstract
BACKGROUND: There is public concern regarding potential health effects of radio frequency electromagnetic fields (RF-EMF) exposure, as produced by mobile phones or broadcast transmitters. The objective of this study was to investigate the association between RF-EMF exposure and non-specific symptoms and tinnitus in a prospective cohort study.
METHODS: In 2008, 1375 randomly selected participants from Basel, Switzerland, were enrolled in a questionnaire survey with follow-up after one year (participation rate 82%). A score for somatic complaints (von Zerssen list) and headache (HIT-6) was assessed. Far-field environmental RF-EMF exposure was predicted using a validated prediction model. Regarding near-field exposure, self-reported mobile and cordless phone use as well as mobile phone operator data were collected. In multivariate regression models, we investigated whether exposure at baseline (cohort analysis) or changes in exposure between baseline and follow-up (change analysis) were related to changes in health scores.
RESULTS: For participants in the top decile of environmental far-field RF-EMF exposure at baseline, in comparison to participants exposed below the median value, the change in the von Zerssen- and HIT-6-scores between baseline and follow-up was -0.12 (95%-CI: -1.79 to 1.56) and -0.37 (95%-CI: -1.80 to 1.07) units, respectively. Exposure to near-field sources and a change in exposure between baseline and follow-up were not related to non-specific symptoms. Similarly, no association between RF-EMF exposure and tinnitus was observed.
CONCLUSIONS: In this first cohort study using objective and well-validated RF-EMF exposure measures, we did not observe an association between RF-EMF exposure and non-specific symptoms or tinnitus.
</t>
  </si>
  <si>
    <t>Frei P, Mohler E, Braun-Fahrländer C, Fröhlich J, Neubauer G, Röösli M; QUALIFEX-team.</t>
  </si>
  <si>
    <t>http://www.ncbi.nlm.nih.gov/pubmed/21982030</t>
  </si>
  <si>
    <t>Hearing level and intensive use of mobile phones</t>
  </si>
  <si>
    <t xml:space="preserve">INTRODUCTION: Wide studies and substantial controversies build on utilization of actual mobile phones and appearance of systemic disorders or even tumours, but there is no knowledge about an eventual involvement on early hearing loss.
PATIENTS AND METHODS: In a group of three hundred and twenty-three healthy and normoacoustic volunteers who were usual costumers of mobile phones an audiometric evaluation was made at the beginnig of its use and three years later, inquiring about the periods of time per day and year employed on direct contacts with phone. A healthy and normoacoustic control group of non users was studied too.
RESULTS: Cases carried out 24.3 +/- 8.2 active contacts, reaching 50.4 +/- 27.8 days of mobile phone employment in three years. Audiometric curve was similar in cases and controls at the beginning of the study. After this follow-up, cases showed an increase on hearing threshold between 1 and 5 dB HL more than controls in speech tones (p&lt;0.001). Moreover, there was a trend to correlate time of phone use to hearing impairment, but this finding did not result statistically significative.
CONCLUSIONS: Frequent management of mobile phones in a middle period of time allows to detect a mild hearing loss, but the cause of this disorder keeps unclear.
Article in Spanish
</t>
  </si>
  <si>
    <t>García Callejo FJ, García Callejo F, Peña Santamaría J, Alonso Castañeira I, Sebastián Gil E, Marco Algarra J.</t>
  </si>
  <si>
    <t>http://www.ncbi.nlm.nih.gov/pubmed/15960120</t>
  </si>
  <si>
    <t>Vestibular schwannoma, tinnitus and cellular telephones</t>
  </si>
  <si>
    <t>Abstract
Cases with tinnitus after using analogue cellular telephones are presented. An increased odds ratio of 3.45, 95% confidence interval (CI) 1.77-6.76, was found for vestibular schwannoma (VS) associated with the use of analogue cell phones. During the time period 1960-1998, the age-standardized incidence of VS in Sweden significantly increased yearly by +2.53% (CI 1.71-3.35). A significant increase in the incidence of VS was only found for the latter of the two time periods 1960-1979 and 1980-1998. For all other brain tumors taken together, the incidence significantly increased yearly by +0.80% (CI 0.59-1.02) for the time period 1960-1998, although the increase was only significant for benign tumors other than VS during 1960-1979.</t>
  </si>
  <si>
    <t>Hardell L, Hansson Mild K, Sandström M, Carlberg M, Hallquist A, Påhlson A.</t>
  </si>
  <si>
    <t>http://www.ncbi.nlm.nih.gov/pubmed/12629278</t>
  </si>
  <si>
    <t>Tinnitus and mobile phone use</t>
  </si>
  <si>
    <t>Abstract
Objectives: The mechanisms that produce tinnitus are not fully understood. While tinnitus can be associated with diseases and disorders of the ear, retrocochlear diseases and vascular pathologies, there are few known risk factors for tinnitus apart from these conditions. There is anecdotal evidence of an link between mobile phone use and tinnitus, but so far there have been no systematic investigations into this possible association.
Methods: 100 consecutive patients presenting with tinnitus were enrolled in an individually matched case–control study. For each case a control subject was randomly selected from visiting outpatients matched for sex and age. The patient's history was obtained and clinical examinations were conducted to exclude patients with known underlying causes of tinnitus. Mobile phone use was assessed based on the Interphone Study protocol. ORs were computed by conditional logistic regression with years of education and living in an urban area as covariates.
Results: Mobile phone use up to the index date (onset of tinnitus) on the same side as the tinnitus did not have significantly elevated ORs for regular use and intensity or for cumulative hours of use. The risk estimate was significantly elevated for prolonged use (≥4 years) of a mobile phone (OR 1.95; CI 1.00 to 3.80).
Conclusions Mobile phone use should be included in future investigations as a potential risk factor for developing tinnitus.</t>
  </si>
  <si>
    <t>Hutter Hans-Peter, Hanns Moshammer, Peter Wallner, Monika Cartellieri, Doris-Maria Denk-Linnert, Michaela Katzinger, Klaus Ehrenberger, Michael Kundi.</t>
  </si>
  <si>
    <t>http://oem.bmj.com/content/early/2010/06/23/oem.2009.048116</t>
  </si>
  <si>
    <t>Symptoms, personality traits, and stress in people with mobile phone-related symptoms and electromagnetic hypersensitivity</t>
  </si>
  <si>
    <t>OBJECTIVE: Some people report symptoms that they associate with electromagnetic field (EMF) exposure. These symptoms may be related to specific EMF sources or to electrical equipment in general (perceived electromagnetic hypersensitivity, EHS). Research and clinical observations suggest a difference between mobile phone (MP)-related symptoms and EHS with respect to symptom prevalence, psychological factors, and health prognosis. This study assessed prevalence of EMF-related and EMF-nonrelated symptoms, anxiety, depression, somatization, exhaustion, and stress in people with MP-related symptoms or EHS versus a population-based sample and a control sample without EMF-related symptoms.
METHODS: 45 participants with MP-related symptoms and 71 with EHS were compared with a population-based sample (n=106) and a control group (n=63) using self-report questionnaires.
RESULTS: The EHS group reported more symptoms than the MP group, both EMF-related and EMF-nonrelated. The MP group reported a high prevalence of somatosensory symptoms, whereas the EHS group reported more neurasthenic symptoms. As to self-reported personality traits and stress, the case groups differed only on somatization and listlessness in a direct comparison. In comparison with the reference groups, the MP group showed increased levels of exhaustion and depression but not of anxiety, somatization, and stress; the EHS group showed increased levels for all of the conditions except for stress.
CONCLUSION: The findings support the idea of a difference between people with symptoms related to specific EMF sources and people with general EHS with respect to symptoms and anxiety, depression, somatization, exhaustion, and stress. The differences are likely to be important in the management of patients.</t>
  </si>
  <si>
    <t>Johansson A, Nordin S, Heiden M, Sandström M.</t>
  </si>
  <si>
    <t>http://www.ncbi.nlm.nih.gov/pubmed/20004299</t>
  </si>
  <si>
    <t>The effect of mobile phone to audiologic system</t>
  </si>
  <si>
    <t>Mobile phones have come into widespread use. There are a lot of possible adverse effect to health. Use of mobile phone generate potentially harmful radiofrequency electromagnetic field (EMF) particularly for the hearing aspect. 98 subjects underwent hearing evaluations at Department of Otolaryngology, Faculty of Medicine, King Chulalongkorn Memorial Hospital, Chulalongkorn University. 31 males and 67females, mean age was 30.48 +/- 9.51 years old, all subjects were investigated the hearing level by audiometry, tympanometry, otoacoustic emission (OAE) and auditory brain stem evoked response (ABR). The average of using time were 32.54 +/- 27.64 months, 57 subjects usually used the right side and 41 the left side. Average time of use per day was 26.31 +/- 30.91 minutes (range from 3 to 180 mins). When the authors compared the audiogram, both pure tone and speech audiometry, between the dominant and nondominant side, it indicated that there is no significant different. When the authors focused on the 8 subjects that used the mobile phone more than 60 mins per day. It indicated that the hearing threshold of the dominant ears was worse than the nondominant ears.</t>
  </si>
  <si>
    <t>Kerekhanjanarong V, Supiyaphun P, Naratricoon J, Laungpitackchumpon P.</t>
  </si>
  <si>
    <t>https://pubmed.ncbi.nlm.nih.gov/16623034/</t>
  </si>
  <si>
    <t>Adverse effects of excessive mobile phone use</t>
  </si>
  <si>
    <t>Abstract
INTRODUCTION: Research findings indicate that the use of mobile phones may lead to a number of symptoms such as headache, impaired concentration and memory, and also fatigue.
MATERIALS AND METHODS: The present study was designed to investigate whether the symptoms of ill health reported by young people may be associated with the use of mobile phone (MP) and to analyze its influence on health and development of medical students. The questionnaire was designed specifically for this study and contained items regarding health condition and health complaints as well as the frequency of MP use. The response rate was 86.6% (286 of 330 forms, completed by 73.77% males and 26.22% females).
RESULTS: Most of the subjects (83.57%) had some knowledge about the adverse effects of MP use. 76.92% of the students carried one mobile, and 23.08% more than one. 55.94%, of the subjects reported the average daily MP use of less than 30 min, 27.97%, of 30-60 min, 11.53%, of 60-90 min and 4.54% of more than 90 min. 16.08% of the subjects complained of headache and 24.48% of fatigue. Impaired concentration was reported by 34.27% of respondents, memory disturbances by 40.56%, sleeplessness by 38.8%, hearing problems by 23.07%, and facial dermatitis by 16.78%. The sensation of warmth within the auricle and behind/around the ear was reported by 28.32%. Out of 286 subjects who participated in this study, 44.4% related their symptoms to mobile phone use.
CONCLUSIONS: The findings of the present study indicate that mobile phones play a large part in the daily life of medical students. Therefore, its impact on psychology and health should be discussed among the students to prevent the harmful effects of mobile phone use.
Free Full Text Available</t>
  </si>
  <si>
    <t>Khan MM.</t>
  </si>
  <si>
    <t>http://www.ncbi.nlm.nih.gov/pubmed/19228576</t>
  </si>
  <si>
    <t xml:space="preserve">Association of tinnitus and electromagnetic hypersensitivity: hints for a shared pathophysiology? </t>
  </si>
  <si>
    <t>Abstract
BACKGROUND: Tinnitus is a frequent condition with high morbidity and impairment in quality of life. The pathophysiology is still incompletely understood. Electromagnetic fields are discussed to be involved in the multi-factorial pathogenesis of tinnitus, but data proofing this relationship are very limited. Potential health hazards of electromagnetic fields (EMF) have been under discussion for long. Especially, individuals claiming themselves to be electromagnetic hypersensitive suffer from a variety of unspecific symptoms, which they attribute to EMF-exposure. The aim of the study was to elucidate the relationship between EMF-exposure, electromagnetic hypersensitivity and tinnitus using a case-control design.
METHODOLOGY: Tinnitus occurrence and tinnitus severity were assessed by questionnaires in 89 electromagnetic hypersensitive patients and 107 controls matched for age-, gender, living surroundings and workplace. Using a logistic regression approach, potential risk factors for the development of tinnitus were evaluated.
FINDINGS: Tinnitus was significantly more frequent in the electromagnetic hypersensitive group (50.72% vs. 17.5%) whereas tinnitus duration and severity did not differ between groups. Electromagnetic hypersensitivity and tinnitus were independent risk factors for sleep disturbances. However, measures of individual EMF-exposure like e.g. cell phone use did not show any association with tinnitus.
CONCLUSIONS: Our data indicate that tinnitus is associated with subjective electromagnetic hypersensitivity. An individual vulnerability probably due to an over activated cortical distress network seems to be responsible for, both, electromagnetic hypersensitivity and tinnitus. Hence, therapeutic efforts should focus on treatment strategies (e.g. cognitive behavioral therapy) aiming at normalizing this dysfunctional distress network.
Full Text Available</t>
  </si>
  <si>
    <t>Landgrebe M, Frick U, Hauser S, Hajak G, Langguth B.</t>
  </si>
  <si>
    <t>Human Provocation</t>
  </si>
  <si>
    <t>http://www.ncbi.nlm.nih.gov/pubmed/19325894</t>
  </si>
  <si>
    <t>Do mobile phones cause hearing and vision complaints? A preliminary report</t>
  </si>
  <si>
    <t xml:space="preserve">Abstract 
The present study demonstrated a relationship between hearing and vision complaints in subjects exposed to mobile phone emissions. Keeping in view the findings of the present study, it is advisable; therefore, that the use of a mobile phone is a risk factor for health hazards and suggests that unnecessary use of mobile phones should be avoided by health promotion activities, such as group discussion, public presentations and through electronic and print media sources. In addition, further large sized studies, along with detailed clinical examinations, are needed to study the long-term effects of mobile phone use and hearing and vision disorders.
Free Full Text Available
 </t>
  </si>
  <si>
    <t>Meo SA, Al-Drees AM.</t>
  </si>
  <si>
    <t>http://smj.psmmc.med.sa/index.php/smj/article/view/5374/3148</t>
  </si>
  <si>
    <t>Mobile phone related-hazards and subjective hearing and vision symptoms in the Saudi population</t>
  </si>
  <si>
    <t>Abstract 
OBJECTIVES: Over the past decade utilization of mobile phones has dramatically increased. They are now an essential part of business, commerce, and communication, however, their use may lead to health problems. Therefore, the present study was designed to investigate a link between the use of mobile phones and hearing and vision symptoms in the Saudi population and also to contribute to the increase in social awareness of health problems associated with the use of these devices.
MATERIALS AND METHODS: A total of 873 (57.04% of males and 39.86% of females) subjects using mobile phones were invited to participate in the presented study. A structured questionnaire was distributed among them to collect a detailed medical history. The Chi-square test was employed to observe the relationship between duration of calls and hearing and vision complaints.
RESULTS: The present study showed an association between the use of mobile phones and hearing and vision complaints. About 34.59% of problems were related with impaired hearing, ear ache and/or warmth on the ear, and 5.04% of complaints with the decreased and/or blurred vision.
CONCLUSIONS: It is concluded that the use of mobile phone is a health risk factor, and thus it is suggested that excessive use of mobile phones should be avoided and social awareness increased through health promotion activities, such as group discussions or public presentations and via electronic and printed media sources.</t>
  </si>
  <si>
    <t>Human - Volunteers</t>
  </si>
  <si>
    <t>http://www.ncbi.nlm.nih.gov/pubmed/16052891</t>
  </si>
  <si>
    <t>Effects of intensive and moderate cellular phone use on hearing function</t>
  </si>
  <si>
    <t xml:space="preserve">The purpose of this study is to investigate the effects of radiation emitted by mobile phones on the hearing of users. The study was carried out on three groups: 1) 20 men who have used a cellular phone frequently and spoken approximately 2 h per day for four years; 2) 20 men who have used a cellular phone for 10-20 min per day for four years; and 3) 20 healthy men who have never used a cellular phone (the control group). Brainstem evoked response audiometric (BERA) and pure tone audiometric (PTA) methods were used to measure the effects of exposure on hearing function of the subjects. In BERA measurements, I-III, III-V, and I-V interpeak latencies were evaluated. Interpeak latency of subjects in two experimental groups was compared to that of subjects in the control group. The BERA results showed no differences among the groups (p &gt; 0.05). In PTA measurements, detection thresholds at 250 Hz, 500 Hz, 1000 Hz, 2000 Hz, 4000 Hz, and 8000 Hz frequencies were measured in all three groups. No differences were observed between moderate mobile phone users (10-20 min. per day) and control subjects. However, detection thresholds in those who talked approximately 2 h per day were found to be higher than those in either moderate users or control subjects. Differences at 4000 Hz for both bone and air conduction for right ears, and 500 Hz, and 4000 Hz bone and air conduction for left ears were significant for mean hearing threshold. This study shows that a higher degree of hearing loss is associated with long-term exposure to electromagnetic (EM) field generated by cellular phones.
</t>
  </si>
  <si>
    <t>Oktay MF, Dasdag S.</t>
  </si>
  <si>
    <t>http://www.ncbi.nlm.nih.gov/pubmed/16595330</t>
  </si>
  <si>
    <t>Audiologic disturbances in long-term mobile phone users</t>
  </si>
  <si>
    <t>Abstract
INTRODUCTION: There is general concern regarding the possible hazardous health effects of exposure to radiofrequency electromagnetic radiation emitted from mobile phones. This study aimed to assess the effects of chronic exposure to electromagnetic waves emitted from Global System for Mobile Communication (GSM) mobile phones on auditory functions.
MATERIAL AND METHODS: A retrospective, cross-sectional, randomized, case control study was carried out in a tertiary care hospital. One hundred twelve subjects who were long-term mobile phone users (more than 1 year) and 50 controls who had never used a mobile phone underwent a battery of audiologic investigations including pure-tone audiometry (both speech and high frequency), tympanometry, distortion product otoacoustic emissions, auditory brain responses, and middle latency responses. Changes in the various parameters were studied in the mobile phone- and non-mobile phone-using ears of subjects and corresponding ears of the controls to ascertain the effects of electromagnetic exposure.
RESULTS: There was no significant difference between users and controls for any of the audiologic parameters. However, trends for audiologic abnormalities were seen within the users. High-frequency loss and absent distortion product otoacoustic emissions were observed with an increase in the duration of mobile phone use, excessive use of mobile phones, and age more than 30 years. Additionally, users with some complaints during mobile phone use demonstrated absent distortion product otoacoustic emissions and abnormalities in auditory brainstem response.
CONCLUSION: Long-term and intensive mobile phone use may cause inner ear damage. A large sample size would be required to reach definitive conclusions.</t>
  </si>
  <si>
    <t>Panda NK, Jain R, Bakshi J, Munjal S.</t>
  </si>
  <si>
    <t>https://www.emf-portal.org/en/article/17936</t>
  </si>
  <si>
    <t>Auditory changes in mobile users: is evidence forthcoming?</t>
  </si>
  <si>
    <t xml:space="preserve">Abstract
OBJECTIVE: Genuine concerns are being raised as to the potential health risks posed by electromagnetic frequency exposure secondary to mobile phone usage. This study was undertaken to assess and compare potential changes in hearing function at the level of the inner ear and central auditory pathway due to chronic exposure to electromagnetic waves from both global system for mobile communications (GSM) and code division multiple access (CDMA) mobile phone usage.
DESIGN: Cohort study.
SETTING: Tertiary referral center.
SUBJECTS AND METHODS: One hundred twenty-five subjects who were long-term mobile phone users (more than 1 year; 63 GSM and 62 CDMA) and 58 controls who had never used mobile phones underwent audiological investigations including pure tone audiometry (250-12 kHz), tympanometry, distortion product otoacoustic emissions (DPOAE), auditory brain responses (ABR), and middle latency responses (MLRs). The changes in various parameters were studied in mobile-using and non-mobile-using ears of both GSM and CDMA subjects and corresponding ears of the controls to ascertain the effects of electromagnetic exposure.
RESULTS: GSM and CDMA users were found to be at a significantly higher risk of having DPOAE absent as compared with controls (P &lt; .05). They were found to have higher speech frequency thresholds and lower MLR wave and Na and Pa amplitudes. More than 3 years of mobile phone usage emerged as a risk factor (P &lt; .05). The damage done was bilateral, with the quantum of damage being the same for both GSM and CDMA.
CONCLUSION:Long-term and intensive GSM and CDMA mobile phone use may cause damage to cochlea as well as the auditory cortex.
</t>
  </si>
  <si>
    <t>Panda NK, Modi R, Munjal S, Virk RS.</t>
  </si>
  <si>
    <t>https://www.emf-portal.org/en/article/19195</t>
  </si>
  <si>
    <t>Effects of mobile telephones on hearing</t>
  </si>
  <si>
    <t>Abstract
The exposure to electromagnetic field emitted by mobile telephones is increasing rapidly worldwide that causes side effects, including thermal and non thermal side effects. Ear proximity to electromagnetic source may lead to greater damage and side effects, including hearing loss. This study was performed to assess the chronic effect of exposure to electromagnetic field of mobile telephones on hearing by audiometric measurements. A total of 200 subjects (100 users and 100 non-users) were studied, using historic cohort method. The subjects did not have history of any clinical condition possibly implicated in hearing loss, history of ear disease or pathology in otoscopic examination. Only the users dominant ears were studied (right side 75% and left side 25%). Pure tone threshold of all subjects were in the normal range but there was a significant difference between mean pure tone threshold of user and non-users, +0.12 ± 5.93dB and -3 ± 4.73dB, respectively. Duration of use was also related to threshold changes. This investigation showed that mobile sets may cause increase of the pure tone threshold. We suggest further studies to find out potential hazards of using mobile telephones and to develop guidelines for the mobile telephone users. 
Full Free Text Available</t>
  </si>
  <si>
    <t>Shayani-Nasab M, Safavi Naiianni SA, Fathol Alolomi M R, Makaremi A.</t>
  </si>
  <si>
    <t>https://www.researchgate.net/publication/239922819_Effects_of_mobile_telephones_on_hearing</t>
  </si>
  <si>
    <t>High-Frequency Hearing Loss Among Mobile Phone Users</t>
  </si>
  <si>
    <t>Abstract 
The objective of this study is to assess high frequency hearing (above 8 kHz) loss among prolonged mobile phone users is a tertiary Referral Center. Prospective single blinded study. This is the first study that used high-frequency audiometry. The wide usage of mobile phone is so profound that we were unable to find enough non-users as a control group. Therefore we compared the non-dominant ear to the dominant ear using audiometric measurements. The study was a blinded study wherein the audiologist did not know which was the dominant ear. A total of 100 subjects were studied. Of the subjects studied 53% were males and 47% females. Mean age was 27. The left ear was dominant in 63%, 22% were dominant in the right ear and 15% did not have a preference. This study showed that there is significant loss in the dominant ear compared to the non-dominant ear (P &lt; 0.05). Chronic usage mobile phone revealed high frequency hearing loss in the dominant ear (mobile phone used) compared to the non dominant ear.
Full Free Text Available</t>
  </si>
  <si>
    <t>Velayutham P, Govindasamy GK, Raman R, Prepageran N, Ng KH.</t>
  </si>
  <si>
    <t>http://www.ncbi.nlm.nih.gov/pmc/articles/PMC3918279/</t>
  </si>
  <si>
    <t>Effects of chronic exposure to electromagnetic waves on the auditory system.</t>
  </si>
  <si>
    <t>Abstract
CONCLUSION: The results support that chronic electromagnetic field exposure may cause damage by leading to neuronal degeneration of the auditory system.
OBJECTIVES: Numerous researches have been done about the risks of exposure to the electromagnetic fields that occur during the use of these devices, especially the effects on hearing. The aim of this study is to evaluate the effects of the electromagnetic waves emitted by the mobile phones through the electrophysiological and histological methods.
METHODS: Twelve adult Wistar albino rats were included in the study. The rats were divided into two groups of six rats. The study group was exposed to the electromagnetic waves over a period of 30 days. The control group was not given any exposure to the electromagnetic fields. After the completion of the electromagnetic wave application, the auditory brainstem responses of both groups were recorded under anesthesia. The degeneration of cochlear nuclei was graded by two different histologists, both of whom were blinded to group information.
RESULTS: The histopathologic and immunohistochemical analysis showed neuronal degeneration signs, such as increased vacuolization in the cochlear nucleus, pyknotic cell appearance, and edema in the group exposed to the electromagnetic fields compared to the control group. The average latency of wave in the ABR was similar in both groups (p &gt; 0.05).</t>
  </si>
  <si>
    <t>Ozgur A, Tumkaya L, Terzi S, Kalkan Y, Erdivanli OC, Dursun E</t>
  </si>
  <si>
    <t>RF Signal Generator</t>
  </si>
  <si>
    <t>http://www.ncbi.nlm.nih.gov/pubmed/25836770?dopt=Abstract</t>
  </si>
  <si>
    <t>Effects of Bluetooth device electromagnetic field on hearing: pilot study</t>
  </si>
  <si>
    <t>Abstract
BACKGROUND: The Bluetooth wireless headset has been promoted as a 'hands-free' device with a low emission of electromagnetic radiation.
OBJECTIVE: To evaluate potential changes in hearing function as a consequence of using Bluetooth devices, by assessing changes in pure tone audiography and distortion production otoacoustic emissions.
DESIGN: Prospective study.
MATERIALS AND METHODS: Thirty [healthy] adult volunteers were exposed to a Bluetooth headset device (1) on 'standby' setting for 6 hours and (2) at full power for 10 minutes. Post-exposure hearing was evaluated using pure tone audiography and distortion production otoacoustic emission testing.
RESULTS: There were no statistically significant changes in hearing, as measured above, following either exposure type.
CONCLUSION: Exposure to the electromagnetic field emitted by a Bluetooth headset, as described above, did not decrease hearing thresholds or alter distortion product otoacoustic emissions.
Authors did state in their paper "Prolonged mobile phone use is known to reduce ipsilateral hearing." however their study found "No significant hearing effects were detected"</t>
  </si>
  <si>
    <t>Balachandran R, Prepageran N, Rahmat O, Zulkiflee AB, Hufaida KS.</t>
  </si>
  <si>
    <t>https://www.emf-portal.org/en/article/20229</t>
  </si>
  <si>
    <t>The pattern of mobile phone use and prevalence of self-reported symptoms in elementary and junior high school students in Shiraz, Iran</t>
  </si>
  <si>
    <t xml:space="preserve">Aim: A cross-sectional study was conducted in Iran to investigate the association between mobile phone use and self-reported subjective symptoms among elementary and junior high school students.
Method: Symptoms of discomfort: headache, myalgia, palpitation, fatigue, tinnitus, concentration problems, attention problems, nervousness Estimate of prevalence 
Exposure: mobile phone, cordless phone, PC/TV monitor
assessment by questionnaire (use of mobile phone, cathode ray tube monitor and cordless phone).
Study group: children, aged from 6 to 16 years
Group characteristics: elementary and junior high school students 
Observation period: not stated
Study location: Iran (Shiraz)
Outcomes: Overall, 254 (54.2%) students had used cathode ray tubes, 262 (55.9%) students had used cordless phones, and 142 (31.4%) students had used mobile phones. 
Significant associations were found between the duration of mobile phone use and the self-reported symptoms headache, myalgia, palpitation, fatigue, tinnitus, concentration problems, attention problems and nervousness among elementary and junior high school students.
Limitations (according to author): The symptoms were self-reported by the students. Furthermore, given the age and knowledge of the study participants, their understandings about the exact definitions of the symptoms might have affected their answers to the questions asked.
</t>
  </si>
  <si>
    <t>Mortazavi SM Atefi M, Kholghi F.</t>
  </si>
  <si>
    <t>Mobile Phone &amp; WiFi</t>
  </si>
  <si>
    <t>Human Student Group</t>
  </si>
  <si>
    <t>http://www.emf-portal.de/viewer.php?l=e&amp;aid=28521</t>
  </si>
  <si>
    <t xml:space="preserve">Intraoperative observation of changes in cochlear nerve action potentials during exposure to electromagnetic fields generated by mobile phones
</t>
  </si>
  <si>
    <t>Aim : To study whether exposure to mobile phone electromagnetic fields affect acoustically evoked cochlear nerve compound action potentials.
Background:  Seven patients suffering from Meniere's disease and undergoing retrosigmoid vestibular neurectomy were exposed to the mobile phone placed over the craniotomy area for 5 minutes. Five patients undergoing the same surgical procedure served as control group.
Outcomes : All patients showed a substantial significant decrease in amplitude and a significant increase in latency of cochlear nerve compound action potentials during the 5 min of exposure to the electromagnetic field. These changes lasted for a period of around 5 min after exposure. The analysis of the acoustic evoked brain stem potentials performed on wave V showed no statistically significant differences related to the electromagnetic field exposure. Postoperative audiological follow-up revealed no significant hearing threshold deterioration in any of the patients.</t>
  </si>
  <si>
    <t>Colletti V, Mandala M, Manganotti P, Ramat S, Sacchetto L, Colletti L.</t>
  </si>
  <si>
    <t>Mobile Phone GSM</t>
  </si>
  <si>
    <t>Human Population Groups</t>
  </si>
  <si>
    <t>http://www.emf-portal.de/viewer.php?l=e&amp;aid=18849</t>
  </si>
  <si>
    <t>Effects of UMTS Cellular Phones on Human Hearing: Results of the European Project "EMFnEAR"</t>
  </si>
  <si>
    <t>Abstract
The European project EMFnEAR was undertaken to assess potential changes in human auditory function after a short-term exposure to radiofrequency (RF) radiation produced by UMTS (Universal Mobile Telecommunication System) mobile phones. Participants were healthy young adults with no hearing or ear disorders. Auditory function was assessed immediately before and after exposure to radiofrequency radiation, and only the exposed ear was tested. Tests for the assessment of auditory function were hearing threshold level (HTL), distortion product otoacoustic emissions (DPOAE), contralateral suppression of transiently evoked otoacoustic emission (CAS effect on TEOAE), and auditory evoked potentials (AEP). The exposure consisted of speech at a typical conversational level delivered via an earphone to one ear, plus genuine or sham RF-radiation exposure produced by a commercial phone controlled by a personal computer. Results from 134 participants did not show any consistent pattern of effects on the auditory system after a 20-min UMTS exposure at the maximum output of the phone with 69 mW/kg SAR in the cochlea region in a double blind comparison of genuine and sham exposure. An isolated effect on the hearing threshold at high frequencies was identified, but this was statistically nonsignificant after correction for multiple comparisons. It is concluded that UMTS short-term exposure at the maximum output of consumer mobile phones does not cause measurable immediate effects on the human auditory system.
Authors conclusion: Only pure tone hearing threshold  level  measurements  showed  two  values  that were  significantly  different  (at  500 Hz  and MEAN)  when  sham  and  UMTS  exposure  were  compared. However, no other audiological measures tested showed any sign of effect.</t>
  </si>
  <si>
    <t>Parazzini M, Sibella F, Lutman ME, Mishra S, Moulin A, Sliwinska-Kowalska M, Woznicka E, Politanski P, Zmyslony M, Thuroczy G, Molnár F, Kubinyi G, Tavartkiladze G, Bronyakin S, Uloziene I, Uloza V, Gradauskiene E, Ravazzani P.</t>
  </si>
  <si>
    <t>Human Volunteers</t>
  </si>
  <si>
    <t>https://www.ncbi.nlm.nih.gov/pubmed/19630529</t>
  </si>
  <si>
    <t>No effect of mobile phone-like RF exposure on patients with atopic dermatitis</t>
  </si>
  <si>
    <t xml:space="preserve">Abstract
This study investigates the effect of exposure to a mobile phone-like radiofrequency (RF) electromagnetic field on people with atopic dermatitis (AD). Fifteen subjects with AD were recruited and matched with 15 controls without AD. The subjects were exposed for 30 min to an RF field at 1 W/kg via an indoor base station antenna attached to a 900 MHz GSM mobile phone. Blood samples for ELISA analysis of the concentration of substance P (SP), tumor necrosis factor receptor 1 (TNF R1), and brain derived neurotrophic factor (BDNF) in serum were drawn before and after the provocation (exposure/sham). Baseline heart rate and heart rate variability, local blood flow, and electrodermal activity were also recorded. No significant differences between the subject groups were found for baseline neurophysiological data. The cases displayed a serum concentration of TNF R1 significantly higher than the control subjects and a significantly lower serum concentration of BDNF in the baseline condition. For SP there was no difference between groups. However, no effects related to RF exposure condition were encountered for any of the measured substances. As to symptoms, a possible correlation with exposure could not be evaluated, due to too few symptom reports. The result of the study does not support the hypothesis of an effect of mobile phone-like RF exposure on serum levels of SP, TNF R1, and BDNF in persons with AD.
Authors states: Both the cases and controls reported more symptoms on the day with true exposure than on the day with sham exposure; however, the number of symptoms was not sufficient for a statistical evaluation of the relation between experienced symptoms and exposure condition. The most common symptoms were fatigue, headache, and itching and burning sensations of the facial skin.
</t>
  </si>
  <si>
    <t>Johansson A, Forsgren S, Stenberg B, Wilén J, Kalezic N, Sandström M.</t>
  </si>
  <si>
    <t>http://www.ncbi.nlm.nih.gov/pubmed/18240288</t>
  </si>
  <si>
    <t>Development and evaluation of an electromagnetic hypersensitivity questionnaire for Japanese people</t>
  </si>
  <si>
    <t>Abstract 
The purpose of the present study was to evaluate the validity and reliability of a Japanese version of an electromagnetic hypersensitivity (EHS) questionnaire, originally developed by Eltiti et al. in the United Kingdom. Using this Japanese EHS questionnaire, surveys were conducted on 1306 controls and 127 self-selected EHS subjects in Japan. Principal component analysis of controls revealed eight principal symptom groups, namely, nervous, skin-related, head-related, auditory and vestibular, musculoskeletal, allergy-related, sensory, and heart/chest-related. The reliability of the Japanese EHS questionnaire was confirmed by high to moderate intraclass correlation coefficients in a test-retest analysis, and high Cronbach's α coefficients (0.853-0.953) from each subscale. A comparison of scores of each subscale between self-selected EHS subjects and age- and sex-matched controls using bivariate logistic regression analysis, Mann-Whitney U- and χ2 tests, verified the validity of the questionnaire. This study demonstrated that the Japanese EHS questionnaire is reliable and valid, and can be used for surveillance of EHS individuals in Japan. Furthermore, based on multiple logistic regression and receiver operating characteristic analyses, we propose specific preliminary criteria for screening EHS individuals in Japan.</t>
  </si>
  <si>
    <t>Hojo S, Tokiya M, Mizuki M, Miyata M, Kanatani KT, Takagi A, Tsurikisawa N, Kame S, Katoh T, Tsujiuchi T, Kumano H.</t>
  </si>
  <si>
    <t>http://www.ncbi.nlm.nih.gov/pubmed/27324106</t>
  </si>
  <si>
    <t>The risk of subjective symptoms in mobile phone users in Poland--an epidemiological study</t>
  </si>
  <si>
    <t>Abstract 
OBJECTIVES: To assess the type and incidence of subjective symptoms related to the use of mobile phones in Polish users.
MATERIAL AND METHODS: The study was conducted in 2005 using a questionnaire survey. Although it has been quite a long time, up to now, no such data have been published for Poland. The questionnaire consisted of 53 questions concerning sex, age, education, general health, characteristics of a mobile phone (hand-held, loud-speaking unit) as well as the habits associated with its use (frequency and duration of calls, text messages, etc.) and complaints associated with using a mobile phone.
RESULTS: As many as 1800 questionnaires were sent. The response was obtained from 587 subjects aged 32.6 ± 11.3 (48.9% women, 51.1% men); the age did not differ significantly between men and women. The subjects owned a cell phone for an average of 3 years. Majority of the respondents used the phone intensively, i.e. daily (74%) or almost daily (20%). Headaches were reported significantly more often by the people who talked frequently and long in comparison with other users (63.2% of the subjects, p = 0.0029), just like the symptoms of fatigue (45%, p = 0.013). Also, the feeling of warmth around the ear and directly to the auricle was reported significantly more frequently by the intensive mobile phone users, compared with other mobile phone users (47.3%, p = 0.00004 vs. 44.6%, p = 0.00063, respectively). Most symptoms appeared during or immediately after a call and disappeared within 2 h after the call. Continuous headache, persisting for longer than 6 h since the end of a call, was reported by 26% of the subjects.
CONCLUSIONS: Our results show that the mobile phone users may experience subjective symptoms, the intensity of which depends on the intensity of use of mobile phones.     
Full Free Text Available</t>
  </si>
  <si>
    <t>Szyjkowska A, Gadzicka E, Szymczak W, Bortkiewicz A.</t>
  </si>
  <si>
    <t>Human</t>
  </si>
  <si>
    <t>http://www.ncbi.nlm.nih.gov/pubmed/24692074</t>
  </si>
  <si>
    <t>Self-reporting of symptom development from exposure to radiofrequency fields of wireless smart meters in victoria, australia: a case series</t>
  </si>
  <si>
    <t xml:space="preserve">Abstract
CONTEXT: In 2006, the government in the state of Victoria, Australia, mandated the rollout of smart meters in Victoria, which effectively removed a whole population's ability to avoid exposure to human-made high-frequency nonionizing radiation. This issue appears to constitute an unprecedented public health challenge for Victoria. By August 2013, 142 people had reported adverse health effects from wireless smart meters by submitting information on an Australian public Web site using its health and legal registers.
OBJECTIVE: The study evaluated the information in the registers to determine the types of symptoms that Victorian residents were developing from exposure to wireless smart meters.
DESIGN: In this case series, the registers' managers eliminated those cases that did not clearly identify the people providing information by name, surname, postal address, and/or e-mail to make sure that they were genuine registrants. Then they obtained consent from participants to have their deidentified data used to compile the data for the case series. The author later removed any individual from outside of Victoria.
PARTICIPANTS: The study included 92 residents of Victoria, Australia.
OUTCOME MEASURES: The author used her medical experience and judgment to group symptoms into clinically relevant clusters (eg, pain in the head was grouped with headache, tinnitus was grouped with ringing in the ears). The author stayed quite close to the wording used in the original entries. She then calculated total numbers and percentages for each symptom cluster. Percentages were rounded to the nearest whole number.
RESULTS: The most frequently reported symptoms from exposure to smart meters were (1) insomnia, (2) headaches, (3) tinnitus, (4) fatigue, (5) cognitive disturbances, (6) dysesthesias (abnormal sensation), and (7) dizziness. The effects of these symptoms on people's lives were significant.
CONCLUSIONS: Review of some key studies, both recent and old (1971), reveals that the participants' symptoms were the same as those reported by people exposed to radiofrequency fields emitted by devices other than smart meters. Interestingly, the vast majority of Victorian cases did not state that they had been sufferers of electromagnetic hypersensitivity syndrome (EHS) prior to exposure to the wireless meters, which points to the possibility that smart meters may have unique characteristics that lower people's threshold for symptom development.
</t>
  </si>
  <si>
    <t>Lamech F.</t>
  </si>
  <si>
    <t>Smart Meter</t>
  </si>
  <si>
    <t>http://www.ncbi.nlm.nih.gov/pubmed/25478801</t>
  </si>
  <si>
    <t>A cross-sectional case control study on genetic damage in individuals residing in the vicinity of a mobile phone base station</t>
  </si>
  <si>
    <t xml:space="preserve">Abstract
Mobile phone base stations facilitate good communication, but the continuously emitting radiations from these stations have raised health concerns. Hence in this study, genetic damage using the single cell gel electrophoresis (comet) assay was assessed in peripheral blood leukocytes of individuals residing in the vicinity of a mobile phone base station and comparing it to that in healthy controls. The power density in the area within 300 m from the base station exceeded the permissive limits and was significantly (p = 0.000) higher compared to the area from where control samples were collected. The study participants comprised 63 persons with residences near a mobile phone tower, and 28 healthy controls matched for gender, age, alcohol drinking and occupational sub-groups. Genetic damage parameters of DNA migration length, damage frequency (DF) and damage index were significantly (p = 0.000) elevated in the sample group compared to respective values in healthy controls. The female residents (n = 25) of the sample group had significantly (p = 0.004) elevated DF than the male residents (n = 38). The linear regression analysis further revealed daily mobile phone usage, location of residence and power density as significant predictors of genetic damage. The genetic damage evident in the participants of this study needs to be addressed against future disease-risk, which in addition to neurodegenerative disorders, may lead to cancer.
 </t>
  </si>
  <si>
    <t>Gandhi G, Kaur G, Nisar U.</t>
  </si>
  <si>
    <t>Leukocytes / Human - Population Groups</t>
  </si>
  <si>
    <t>https://www.emf-portal.org/en/article/25331</t>
  </si>
  <si>
    <t>Effects of intrauterine and extrauterine exposure to GSM-like radiofrequency on distortion product otoacoustic emissions in infant male rabbits</t>
  </si>
  <si>
    <t>Abstract
OBJECTIVES: The aim of this study was to investigate the potential hazardous effects of intrauterine (IU) and/or extrauterine (EU) exposure to 1800 MHz Global System for Mobile Communications-like (GSM-like) radiofrequency (RF) on the cochlear functions of infant rabbits by measuring distortion product otoacoustic emission (DPOAE) response amplitudes METHODS: Thirty-six white infant male New Zealand rabbits each 1-month-old were included in the study. The animals were randomly divided into four groups. Nine infant rabbits (Group 1) were not exposed to 1800 MHz GSM-like RF (Control-C). Nine infant rabbits (Group 2) were exposed to 1800 MHz GSM-like RF, 15 min daily for 14 days after they reached 1-month of age (extrauterine-EU). Nine infant rabbits (Group 3) were exposed to 1800 MHz GSM-like RF, 15 min daily for 7 days in the intrauterine period (between 15th and 22nd days of the gestational period) (intrauterine-IU). Nine infant rabbits (Group 4) were exposed to 1800 MHz GSM-like RF, 15 min daily for 7 days in the intrauterine period (between 15th and 22nd days of the gestational period) and 15 min daily for 14 days after they reached to 1-month of age (IU+EU). The cochlear functions were assessed by DPOAEs at 1.0-8.0 kHz.
RESULTS: At 1.5 kHz, the mean DPOAE amplitude of Group 3 was higher than that of the controls and Group 2; and the mean DPOAE value of Group 4 was higher than that of the controls and Group 2. At 2.0 kHz, the mean DPOAE amplitude of Group 4 was higher than that of Group 2. At 3.0 kHz, the mean DPOAE amplitude of Group 4 was higher than that of the controls and Group 2. At 4.0 kHz, the mean DPOAE amplitude of Group 2 was lower than that of the controls, while the mean value of Group 4 was higher than the mean value of the controls and Group 2. At 6.0 kHz, the mean DPOAE amplitude of Group 2 was lower than that of the control group; however, the mean value of Group 4 was higher than that of Group 2. At 1.0 and 8.0 kHz, no significant differences were found among the four groups.
CONCLUSION: Prolonged exposure and hyperthermia related to the power density of applied RF, increasing the temperature in the ear canal, may affect DPOAE amplitudes. Harmful effects of RF are mainly observed as a decrease in DPOAE amplitudes at 4.0-6.0 kHz during extrauterine exposure in infancy. During the intrauterine period, the water content of the middle and inner ear and amnion fluid may play a protective role. Therefore, children must be protected from RF exposure. The use of mobile phones at short distances from the ear of the infants should be avoided because of the lower thickness of the anatomical structure in infancy.</t>
  </si>
  <si>
    <t>Budak GG, Muluk NB, Budak B, Oztürk GG, Apan A, Seyhan N.</t>
  </si>
  <si>
    <t>Mobile Phone GSM Simulated</t>
  </si>
  <si>
    <t>Rabbit - Infants NZ White</t>
  </si>
  <si>
    <t>https://www.ncbi.nlm.nih.gov/pubmed/19108901</t>
  </si>
  <si>
    <t>Effects of GSM-like radiofrequency on distortion product otoacoustic emissions in pregnant adult rabbits</t>
  </si>
  <si>
    <t>Outcomes: The data showed that the mean DPOAE amplitudes of the adult exposure group were significantly lower than the values of the other three groups. The mean DPOAE amplitudes of the infant exposure group were significantly higher than those of the other three groups. 
Harmful effects of GSM-like 1800 MHz radiofrequency exposure were detected more in the adult female rabbits than infant female rabbits. Prolonged exposure and related temperature increase in the ear canal may decrease the DPOAE amplitudes. Water containing medium in the middle ear of infant rabbits may play a protective role from radiofrequency damage.</t>
  </si>
  <si>
    <t>https://www.emf-portal.org/en/article/17147</t>
  </si>
  <si>
    <t>No effects of UMTS exposure on the function of rat outer hair cells</t>
  </si>
  <si>
    <t>Aim: To investigate the possible influence of UMTS electromagnetic field exposure on cochlear outer hair cells functionality.
Background/further details: 60 male rats were exposed (n=24) or sham exposed (n=24). In the positive control group (n=12), animals received injections with kanamycin (250 mg/kg; a toxic drug that effects cochlear function).
Outcomes: No significant differences were found between the audiological signals recorded from the different experimental groups. The toxic effect of kanamycin has been confirmed. 
No significant effect was found, showing no correlation between exposure to electromagnetic fields at UMTS frequency and hearing function of rats assessed by measurement of DPOAE.</t>
  </si>
  <si>
    <t>Galloni P, Lopresto V, Parazzini M, Pinto R, Piscitelli M, Ravazzani P, Marino C.</t>
  </si>
  <si>
    <t>UMTS Simulated</t>
  </si>
  <si>
    <t>Rats - Sprague Dawley</t>
  </si>
  <si>
    <t>https://www.emf-portal.org/en/article/16827</t>
  </si>
  <si>
    <t>Effects of 900 MHz electromagnetic fields exposure on cochlear cells' functionality in rats: evaluation of distortion product otoacoustic emissions</t>
  </si>
  <si>
    <t xml:space="preserve">Abstract
In recent years, the widespread use of mobile phones has been accompanied by public debate about possible adverse consequences on human health. The auditory system is a major target of exposure to electromagnetic fields (EMF) emitted by cellular telephones; the aim of this study was the evaluation of possible effects of cellular phone-like emissions on the functionality of rat's cochlea. Distortion Products OtoAcoustic Emission (DPOAE) amplitude was selected as cochlea's outer hair cells (OHC) status indicator. A number of protocols, including different frequencies (the lower ones in rat's cochlea sensitivity spectrum), intensities and periods of exposure, were used; tests were carried out before, during and after the period of treatment. No significant variation due to exposure to microwaves has been evidenced.
</t>
  </si>
  <si>
    <t>Galloni P, Lovisolo GA, Mancini S, Parazzini M, Pinto R, Piscitelli M, Ravazzani P, Marino C.</t>
  </si>
  <si>
    <t>Mobile Phone 2G GSM</t>
  </si>
  <si>
    <t>https://www.emf-portal.org/en/article/12285</t>
  </si>
  <si>
    <t>Electromagnetic fields from mobile phones do not affect the inner auditory system of Sprague-Dawley rats</t>
  </si>
  <si>
    <t>Abstract
The auditory system is the first biological structure facing the electromagnetic fields emitted by mobile phones. The aim of this study was to evaluate the cochlear functionality of Sprague-Dawley rats exposed to electromagnetic fields at the typical frequencies of GSM mobile phones (900 and 1800 MHz) by distortion product otoacoustic emissions, which are a well-known indicator of the status of the cochlea's outer hair cells. A population of 48 rats was divided into exposed and sham-exposed groups. Three sets of four loop antennas, one for sham-exposed animals and two for exposed animals, were used for the local exposures. Rats were exposed 2 h/day, 5 days/week for 4 weeks at a local SAR of 2 W/kg in the ear. Distortion product otoacoustic emissions tests were carried out before, during and after the exposure. The analysis of the data shows no statistically significant differences between the audiological signals recorded for the different groups.</t>
  </si>
  <si>
    <t>Galloni P, Parazzini M, Piscitelli M, Pinto R, Lovisolo GA, Tognola G, Marino C, Ravazzani P.</t>
  </si>
  <si>
    <t>https://www.emf-portal.org/en/article/12902</t>
  </si>
  <si>
    <t>Effect of chronic exposure to cellular telephone electromagnetic fields on hearing in rats</t>
  </si>
  <si>
    <t>Abstract
OBJECTIVE: To study the effects of the electromagnetic field emitted by cellular telephones upon the inner ear of rats, using distortion product otoacoustic emissions.
METHODS: Forty Wistar Albino rats were used. Twenty newborn and 20 adult rats were divided into two groups of 10, one to participate in the study and one as a control. The rats were exposed to the electromagnetic field for 6 hours per day, for 30 consecutive days. Before and after the 30 day exposure period, distortion product otoacoustic emissions were measured in each group and a signal-to-noise ratio calculated, which was later used in statistical analysis.
RESULTS: For both the newborn and adult rat groups, there was no significant difference in distortion product otoacoustic emissions recorded before and after exposure to the cellular telephone electromagnetic field (p&gt;0.05).
CONCLUSION: Exposure to the electromagnetic field emitted by cellular telephones, for 6 hours a day for 30 consecutive days, had no effect on the hearing of newborn or adult rats, at the outer ear, middle ear or cochlear level.</t>
  </si>
  <si>
    <t>Kayabasoglu G, Sezen OS, Eraslan G, Aydin E, Coskuner T, Unver S.</t>
  </si>
  <si>
    <t>Mobile Phone 3G GSM</t>
  </si>
  <si>
    <t>https://www.emf-portal.org/en/article/18747</t>
  </si>
  <si>
    <t>Effects of chronic exposure of electromagnetic fields from mobile phones on hearing in rats</t>
  </si>
  <si>
    <t>Abstract
OBJECTIVE: Little attention has been paid to the effects of electromagnetic field (EMF) of mobile phones on hearing. The aim of this study is to investigate the effects of chronic exposure to EMF emitting from mobile phones on the inner ear of adult and developing rats using distortion product otoacoustic emissions (DPOAEs).
METHODS: EMF of mobile phones exposure was scheduled according to a sham-exposure controlled experimental design. Every day seven of 14 adult and four newborn rats were exposed to 1-h mobile phone EMF for 30 days, while the other seven adult rats were assigned to control group. DPOAEs were measured in both groups before and after the chronic exposure to EMF. The newborn rats were tested following similar exposure beginning on the 2nd day after birth.
RESULTS: No measurable EMF associated changes in DPOAEs either in adult or developing rat inner ears were determined (P&gt;0.05).
CONCLUSION: It was concluded that chronic exposure of EMF, as long as 30 days 1 h per day, emitting from a mobile phone did not cause any hearing deterioration in adult and developing rats, at least at outer and middle ear and cochlear levels.</t>
  </si>
  <si>
    <t>Kizilay A, Ozturan O, Erdem T, Kalcioglu MT, Miman MC.</t>
  </si>
  <si>
    <t xml:space="preserve"> Rats - Sprague Dawley Male</t>
  </si>
  <si>
    <t>https://www.ncbi.nlm.nih.gov/pubmed/12927285</t>
  </si>
  <si>
    <t>Effects of microwaves (900 MHz) on the cochlear receptor: exposure systems and preliminary results</t>
  </si>
  <si>
    <t>Abstract
The purpose of this paper is to present the experimental device and the work in progress performed in search for objective organic correlation of damage to hearing, examining possible acoustic otofunctional effects on the cochlear epithelium of the rat due to exposure to microwaves (900 MHz). Two experiments using male Sprague-Dawley rats were carried out with a far-field exposure in a cubic chamber. No statistically significant evidence was obtained at both specific absorption rate (SAR) values. The exposure system and the diagnostic apparatus are extremely useful to investigate a potential effect on the auditory system: however, with the parameters applied in these experiments, no evidence was observed.</t>
  </si>
  <si>
    <t>Marino C, Cristalli G, Galloni P, Pasqualetti P, Piscitelli M, Lovisolo GA.</t>
  </si>
  <si>
    <t>Not Stated</t>
  </si>
  <si>
    <t>https://www.ncbi.nlm.nih.gov/pubmed/10929382</t>
  </si>
  <si>
    <t>Possible combined effects of 900 MHZ continuous-wave electromagnetic fields and gentamicin on the auditory system of rats</t>
  </si>
  <si>
    <t>Abstract
The aim of this study was to evaluate the cochlear functionality of Sprague-Dawley rats exposed to electromagnetic fields at 900 MHz and to gentamicin by distortion product otoacoustic emissions, which are a well-known indicator of the status of the cochlea's outer hair cells. A population of 32 rats was divided into four groups: group 1 was treated with daily intramuscular injections of 150 mg/kg body weight gentamicin for 15 days; group 2 was treated with daily intramuscular injections of 150 mg/kg body weight gentamicin for 15 days and exposed to electromagnetic fields; group 3 was exposed to electromagnetic fields; group 4 was sham-exposed. Rats were exposed 2 h/day, 5 days/week for 4 weeks at a local SAR of 4 W/kg in the ear (continuous wave at 900 MHz). Distortion product otoacoustic emissions tests were carried out before, during and after the combined exposure. The analysis of the data showed no subchronic exposure to electromagnetic fields on the inner auditory system of rats in either normal ears or ears exposed to a well-recognized pathological agent.</t>
  </si>
  <si>
    <t>Parazzini M, Galloni P, Piscitelli M, Pinto R, Lovisolo GA, Tognola G, Ravazzani P, Marino C.</t>
  </si>
  <si>
    <t>Microwave</t>
  </si>
  <si>
    <t>Rats - Sprague Dawley Male</t>
  </si>
  <si>
    <t>https://www.ncbi.nlm.nih.gov/pubmed/17474791</t>
  </si>
  <si>
    <t>Effects of the Universal Mobile Telecommunication System on Hearing in Rats</t>
  </si>
  <si>
    <t xml:space="preserve">Abstract
Aim: The aim of the study was to asses the potential effects of universal mobile telecommunication system (UMTS) waves on inner ear and compare with those of the well-known ototoxic agent amikacin. 
Material and Method: The study examined 24 healthy female Wistar albino rats in three groups of eight. The UMTS group was exposed to UMTS waves for 30 minutes per day for 90 days; the Amikacin group was given 200 mg/kg amikacin intramuscularly for 15 days; and the control group was not exposed to magnetic fields and was not given amikacin for 90 days. The hearing status of the rats were evaluated using distortion product otoacoustic emission before and after exposure.
Results: Comparing the results before and after exposure to UMTS waves, there was no significant difference in the distortion product gram in the UMTS and control groups, whereas measurements showed significant deterioration in the Amikacin group after exposure. 
Discussion: Exposure to UMTS waves for 30 min per day for 90 days had no statistically significant effect on hearing in rats
Full Text Available </t>
  </si>
  <si>
    <t xml:space="preserve"> Salturk, Z. Topaloğlu2 I, Berkiten G, Uğraş H, Bal M, </t>
  </si>
  <si>
    <t>Mobile Phone UMTS</t>
  </si>
  <si>
    <t>Rats - Wistar Albino Female</t>
  </si>
  <si>
    <t>https://www.researchgate.net/publication/289414099_Effects_of_the_universal_mobile_telecommunication_system_on_hearing_in_rats</t>
  </si>
  <si>
    <t>Is cochlear outer hair cell function affected by mobile telephone radiation?</t>
  </si>
  <si>
    <t>Abstract
Mobile telephones emit high-frequency pulsed electromagnetic fields (PEMF). These are known to have measurable biological effects, and possible effects on the auditory system. Otoacoustic emissions give an indication of the functional state of the auditory system. Otoacoustics are known to be highly specific for the individual when the test pulse is identical. In this way, subtle changes in the ear can be detected. We investigated whether there is a measurable effect on Otoacoustic emissions from PEMF radiation. A total of 12 volunteers were recruited who had normal hearing; confirmed by pure tone audiometry. An Otoacoustic emission trace was obtained. The test subjects were exposed to a mobile telephone that was placed over the test ears mastoid process. The subjects had Otoacoustic emissions measured without the telephone and again on receive and transmit. There was no change in the trace signature during the test. There was no statistically significant change in the trace figures. This would indicate that PEMF from commonly available hand held mobile telephones have no measurable effect on the outer hair cell function during the time of use.</t>
  </si>
  <si>
    <t>Monnery PM, Srouji EI, Bartlett J.</t>
  </si>
  <si>
    <t>https://www.emf-portal.org/en/article/11425</t>
  </si>
  <si>
    <t>A study of the effects of cellular telephone microwave radiation on the auditory system in healthy men</t>
  </si>
  <si>
    <t>Abstract
We conducted a study of the effects of mobile cellular telephone microwave radiation on the auditory system in 20 healthy men. After the subjects underwent baseline measurements of transient evoked otoacoustic emission (TEOAE) and auditory brainstem response (ABR), they participated in three sessions of exposure to an electromagnetic field of 900 to 1,800 MHz produced by a cellular phone. Sessions ranged from 15 to 30 minutes in length. TEOAE and ABR were again measured after or during each exposure. Throughout the study, no significant changes in either measurement were noted. We conclude that the use of cellular phones does not alter the auditory system in the short-term.</t>
  </si>
  <si>
    <t>Mora R, Crippa B, Mora F, Dellepiane M.</t>
  </si>
  <si>
    <t>https://www.emf-portal.org/en/article/13780</t>
  </si>
  <si>
    <t>Potential adverse affectscof UMTS electromagnetic fields generated by mobile phones on the human inner ear: A European project (EMFNEAR)</t>
  </si>
  <si>
    <t xml:space="preserve">Abstract
To answer concerns as to the potential effects of electromagnetic fields (EMF) generated by third generation mobile phones on the inner ear, the European Commission funded project "EMFNEAR" assessed potential changes in auditory function induced by UMTS field both in humans and in laboratory animals. The purpose of this paper is to present the final outcomes of the project in humans. Normally hearing subjects (18-30 years old) were exposed to 20 min UMTS or sham exposure in a double-blind controlled study. Two different EMF field strengths were used: SAR of 0.069 Wkg using a commercially available phone and SAR of 1.75 Wkg using a patch antenna. Audiological assessment, involving pure tone audiometry, distortion product otoacoustic emissions, effects of contralateral acoustic stimulation on Transiently evoked otoacoustic emissions and late cognitive potentials (P300), were performed before and immediately after real or sham exposures. Results showed no effects of acute UMTS electromagnetic fields exposure on the inner auditory system of humans.
</t>
  </si>
  <si>
    <t>Moulin, A.M., Parazzini, M., Lutman, M.E., Thuroczy, G., Sliwinska-Kowalska, M., Tavarkiladze, G., Uloziene, I., Uloza, V., Mishra, S.,Collet. L. and Ravazzani, P.</t>
  </si>
  <si>
    <t>https://www.researchgate.net/publication/5324037_Potential_adverse_effects_of_UMTS_electromagnetic_fields_generated_by_mobile_phones_on_the_human_inner_ear_A_European_project_EMFNEAR</t>
  </si>
  <si>
    <t>Effects of the acute exposure to the electromagnetic field of mobile phones on human auditory brainstem responses</t>
  </si>
  <si>
    <t>Abstract
The purpose of this study was to evaluate the short-term effects of the electromagnetic fields (EMF) of mobile phones on human auditory brainstem responses. This prospective study of healthy adults evaluated the influence of EMF. Eighteen healthy adult volunteers participated in this study. Mobile telephones emitting signals in the region of 900 MHz and with the highest SAR value of 0.82 W/kg were positioned in direct contact to the right ear, which was exposed to the phone signal for 15 min before and after ABR testing with click stimuli of 60 and 80 dB nHL intensities. The latencies of the waves and interwave latencies were measured on screen by an experienced audiologist. The differences of the mean latencies of waves I, III and IV were not significant in initial and post-exposure ABR measurements at both 60 and 80 dB nHL stimulus levels ( P &gt;0.05). Similarly, differences of the mean interwave intervals I-III, I-V and III-V remained insignificant at the initial and postexposure ABR measurements at stimulus levels of both 60 and 80 dB nHL ( P &gt;0.05). Acute exposure to the EMF of mobile phones does not cause perturbations in ABR latencies. However, these negative results should not encourage excessive mobile communication, because minor biological and neurophysiological influences may not be detectable by the current technology.</t>
  </si>
  <si>
    <t>Oysu C, Topak M, Celik O, Yilmaz HB, Sahin AA.</t>
  </si>
  <si>
    <t>https://www.ncbi.nlm.nih.gov/pubmed/15731903</t>
  </si>
  <si>
    <t>Effects of the electromagnetic field of mobile telephones on hearing</t>
  </si>
  <si>
    <t>Abstract
The widespread use of mobile telephones has given rise to concern about the potential influences of electromagnetic fields (EMFs) on human health. Anatomically, the ear is in close proximity to the mobile telephone during use. Hearing loss due to mobile telephone use has not been described in the medical literature; however, if there is a subtle cochlear involvement, it might be detected by means of changes in evoked otoacoustic emissions (OAEs). Thirty volunteers with normal hearing were exposed to mobile telephone EMFs for 10 min and evoked OAEs were measured before and after exposure. No measurable change in evoked OAEs was detected and none of the subjects reported a deterioration in hearing level. To the best of our knowledge, this is the first study on the effects of EMFs emitted by mobile telephones on hearing. It was concluded that a 10-min exposure to the EMF emitted from a mobile telephone had no effect on hearing, at least at outer ear, middle ear and cochlear levels.</t>
  </si>
  <si>
    <t>Ozturan O, Erdem T, Miman MC, Kalcioglu MT, Oncel S.</t>
  </si>
  <si>
    <t>https://www.emf-portal.org/en/article/8779</t>
  </si>
  <si>
    <t>Analysis of time-frequency fine structure of transiently evoked otoacoustic emissions to study the effects of exposure to GSM radio frequency fields</t>
  </si>
  <si>
    <t>Abstract
Mobile phones have become very commonly used throughout the world within a short period of time. To date there is only limited knowledge about interaction between electromagnetic fields (EMFs) emitted by mobile phones and the auditory function. Moreover, there is widespread concern that there may be potential for harm. The aim of this study, performed in the framework of the European Commission Project GUARD “Potential adverse effects of GSM cellular phones on hearing” (5FP, QLK4‐CT‐2001‐00150, 2002‐2004), was to assess potential subtle changes in cochlear function of normal hearing subjects by measuring the time‐frequency fine structure of TEOAEs after exposure to low‐intensity EMFs emitted by GSM mobile phones. TEOAEs were recorded in 27 healthy young adults before and after 10 min of real or sham exposure in a double‐blind design. TEOAE data were analyzed both globally (broadband analysis) and using the wavelet transform (analysis of time‐frequency fine structure). The broadband analysis revealed no significant effect on TEOAEs related to exposure, confirming results of previous studies; in addition, no significant change was detected in the analysis of the elementary wavelet components, suggesting that a 10‐min exposure to EMFs emitted by GSM mobile phones has no immediate after‐effect on TEOAE time‐frequency fine structure.
Related to paper with ID: 1894</t>
  </si>
  <si>
    <t>Paglialonga A, Tognola G, Parazzini M, Lutman ME, Bell SL, Thuroczy G, Ravazzani P.</t>
  </si>
  <si>
    <t>https://www.emf-portal.org/en/article/15115</t>
  </si>
  <si>
    <t>Effects of mobile phone exposure on time frequency fine structure of transiently evoked otoacoustic emissions</t>
  </si>
  <si>
    <t>Abstract
Mobile phones have become very commonly used worldwide within a short period of time. To date there is only limited knowledge about interaction between electromagnetic fields (EMFs) emitted by mobile phones and the auditory function. Moreover, there is widespread concern that there may be potential for harm. The aim of this study was to assess potential subtle changes in cochlear function by measuring the temporal and spectral fine structure of transiently evoked otoacoustic emissions (TEOAE) in normal hearing subjects after exposure to EMFs emitted by Global System for Mobile Communication (GSM) mobile phones. TEOAEs were recorded in 27 healthy young adults before and after 10 min of real or sham exposure in a double-blind design. TEOAE data were analyzed both globally (broadband analysis) and using the Wavelet Transform (analysis of the time-frequency fine structure). The broadband analysis revealed no significant effect on TEOAEs related to exposure, confirming results of previous studies; in addition, no significant change was detected in the analysis of the elementary wavelet components, suggesting that the temporal and spectral fine structure of TEOAEs is not affected by 10 min exposure to low-intensity EMFs emitted by GSM mobile phones.
Related to paper with ID: 1893</t>
  </si>
  <si>
    <t>Influence on the mechanisms of generation of distortion product otoacoustic emissions of mobile phone exposure</t>
  </si>
  <si>
    <t>Abstract
Mobile phones have become very commonly used throughout the world within a short period of time. Although there is no clear evidence to show harmful physiological effects of electromagnetic fields (EMF) at the levels used by mobile phones, there is widespread public concern that there may be potential for harm. Because mobile phones are usually held close to the ear, it is appropriate to study effects on hearing. In this study, the outer hair cell function of 15 subjects was assessed by DPOAE recording before and after a controlled EMF exposure. To increase the sensitivity of DPOAE recording to identify even small changes in hearing function, an inverse fast Fourier transform (IFFT) analysis and time-domain windowing was applied to separate the two generation mechanisms of DPOAE, the so-called place-fixed and wave-fixed mechanisms, in order to verify if EMF can affects the two DPOAE emission mechanisms. Statistical analysis of the data showed that 10 min of EMF exposure at the maximum power (2 W at 900 MHz or 1 W at 1800 MHz) does not induce any changes in either DPOAE generation mechanism.</t>
  </si>
  <si>
    <t>Parazzini M, Bell S, Thuroczy G, Molnar F, Tognola G, Lutman ME, Ravazzani P.</t>
  </si>
  <si>
    <t>https://www.emf-portal.org/en/article/12334</t>
  </si>
  <si>
    <t>Effects of GSM cellular phones on human hearing: the European project "GUARD"</t>
  </si>
  <si>
    <t>Abstract
The European multicenter project named GUARD involved nine centers and aimed to assess potential changes in auditory function as a consequence of exposure to low-intensity electromagnetic fields (EMFs) produced by GSM cellular phones. Participants were healthy young adults without any evidence of hearing or ear disorders. Auditory function was assessed immediately before and after exposure to EMFs, and only the exposed ear was tested. The procedure was conducted twice in a double blinded design, once with a genuine EMF exposure and once with a sham exposure (at least 24 h apart). Tests for assessment of auditory function were hearing threshold level (HTL), transient otoacoustic emissions (TEOAE), distortion product otoacoustic emissions (DPOAE), and auditory brainstem response (ABR). The exposure consisted of speech at a typical conversational level delivered via an earphone to one ear, plus genuine or sham EMF exposure. The EMF exposure used the output of a software-controlled consumer cellular phone at full power for 10 min. A system of phone positioning that allowed participants to freely move their heads without affecting exposure was used. Analysis of the data showed there were no effects of exposure to GSM mobile phone signals on the main measures of the status of the auditory system.</t>
  </si>
  <si>
    <t>Parazzini M, Brazzale AR, Paglialonga A, Tognola G, Collet L, Moulin A, Lutman ME, Bell SL, Thomas NA, Uloziene I, Uloza V, Thuroczy G, Tavartkiladze G, Tsalighopoulos M, Kyriafinis G, Ravazzani P.</t>
  </si>
  <si>
    <t>https://www.emf-portal.org/en/article/15262</t>
  </si>
  <si>
    <t>Absence of short-term effects of UMTS exposure on the human auditory system</t>
  </si>
  <si>
    <t>Abstract
The aim of this study, which was performed in the framework of the European project EMFnEAR, was to investigate the potential effects of Universal Mobile Telecommunications System (UMTS, also known as 3G) exposure at a high specific absorption rate (SAR) on the human auditory system. Participants were healthy young adults with no hearing or ear disorders. Auditory function was assessed immediately before and after exposure to radiofrequency (RF) radiation, and only the exposed ear was tested. Tests for the assessment of auditory function were hearing threshold level (HTL), distortion product otoacoustic emissions (DPOAE), contralateral suppression of transiently evoked otoacoustic emission (CAS effect on TEOAE), and auditory evoked potentials (AEP). The exposure consisted of speech at a typical conversational level delivered via an earphone to one ear, plus genuine or sham RF-radiation exposure obtained by an exposure system based on a patch antenna and controlled by software. Results from 73 participants did not show any consistent pattern of effects on the auditory system after a 20-min UMTS exposure at 1947 MHz at a maximum SAR over 1 g of 1.75 W/kg at a position equivalent to the cochlea. Analysis entailed a double-blind comparison of genuine and sham exposure. It is concluded that short-term UMTS exposure at this relatively high SAR does not cause measurable immediate effects on the human auditory system.</t>
  </si>
  <si>
    <t>Parazzini M, Lutman ME, Moulin A, Barnel C, Sliwinska-Kowalska M, Zmyslony M, Hernadi I, Stefanics G, Thuroczy G, Ravazzani P.</t>
  </si>
  <si>
    <t>https://www.emf-portal.org/en/article/17723</t>
  </si>
  <si>
    <t>Effects of exposure to 2100MHz GSM-like radiofrequency electromagnetic field on auditory system of rats</t>
  </si>
  <si>
    <t>Abstract 
INTRODUCTION: The use of mobile phones has become widespread in recent years. Although beneficial from the communication viewpoint, the electromagnetic fields (EMF) generated by mobile phones may cause unwanted biological changes in the human body.
OBJECTIVE: In this study, we aimed to evaluate the effects of 2100MHz Global System for Mobile communication (GSM-like) electromagnetic field (EMF), generated by an EMF generator, on the auditory system of rats by using electrophysiological, histopathologic and immunohistochemical methods.
METHODS: Fourteen adult Wistar albino rats were included in the study. The rats were divided randomly into two groups of seven rats each. The study group was exposed continuously for 30days to a 2100MHz EMF with a signal level (power) of 5.4dBm (3.47mW) to simulate the talk mode on a mobile phone. The control group was not exposed to the aforementioned EMF. After 30days, the Auditory Brainstem Responses (ABRs) of both groups were recorded and the rats were sacrificed. The cochlear nuclei were evaluated by histopathologic and immunohistochemical methods.
RESULTS: The ABR records of the two groups did not differ significantly. The histopathologic analysis showed increased degeneration signs in the study group (p=0.007). In addition, immunohistochemical analysis revealed increased apoptotic index in the study group compared to that in the control group (p=0.002).
CONCLUSION: The results support that long-term exposure to a GSM-like 2100MHz EMF causes an increase in neuronal degeneration and apoptosis in the auditory system
Free Full Text Available</t>
  </si>
  <si>
    <t>Celiker M, Özgür A, Tümkaya L, Terzi S, Yılmaz M, Kalkan Y, Erdoğan E.</t>
  </si>
  <si>
    <t>Mobile Phone GSM (Talk) Simulated</t>
  </si>
  <si>
    <t>https://pubmed.ncbi.nlm.nih.gov/27865708/</t>
  </si>
  <si>
    <t>Effects on auditory function of chronic exposure to electromagnetic fields from mobile phones</t>
  </si>
  <si>
    <t>Abstract 
The widespread use of mobile phones has given rise to apprehension regarding the possible hazardous health effects of high-frequency electromagnetic fields (EMFs) on auditory function. We conducted a study to investigate the effects of long-term (&gt;4 yr) exposure to EMFs emitted by mobile phones on auditory function. Our study population was made up of 40 healthy medical students-31 men and 9 women, aged 20 to 30 years (mean 22.7). Of this group, 31 subjects typically held their phone to the right ear and 9 to the left ear; the non-phone-using ear served as each subject's control ear. The phone-using subjects were also split into two groups of 20 based on the duration of their daily phone use (≤60 min vs. &gt;60 min). All subjects underwent pure-tone audiometry, speech audiometry, impedance audiometry, and brainstem evoked response audiometry (BERA), and comparisons were made between the phone-using ear and the control ear and between the shorter and longer duration of daily use. We found no statistically significant differences in high-frequency pure-tone average between the phone-using ears and the control ears (p = 0.69) or between the shorter- and longer-duration phone-using ears (p = 0.85). Moreover, statistical analysis of BERA findings revealed no significant differences between the phone-using ears and the control ears in terms of wave I-III, III-V, and I-V interpeak latencies (p = 0.59, 0.74 and 0.44, respectively). None of the subjects reported any subjective symptoms, such as headache, tinnitus, or sensations of burning or warmth behind, around, or on the phone-using ear. We conclude that the long-term exposure to EMFs from mobile phones does not affect auditory function.</t>
  </si>
  <si>
    <t>Bhagat S, Varshney S, Bist SS, Goel D, Mishra S, Jha VK.</t>
  </si>
  <si>
    <t>https://www.emf-portal.org/en/article/30190</t>
  </si>
  <si>
    <t>Exacerbation of demyelinating syndrome after exposure to wireless modem with public hotspot</t>
  </si>
  <si>
    <t>Abstract
In August 2003, 48-year-old JS of Colorado, USA, a fitness therapist and sports nutritionist, contracted neuro invasive West Nile virus which left her with disabilities due to spinal axonal damage. In August 2014, she suddenly developed symptoms very much like her acute West Nile infection 11 years ago, including focal seizures, ataxia, vertigo and headaches. Her blood count looked normal so there was no obvious infection. What struck her as odd was that when she left her apartment for any length of time, the symptoms stopped. She found out that a new type of wireless modem, enabled for both personal use and functioning as a public hotspot designed to reach up to 100 m, had been installed in the flat under hers. Her neighbor replaced the modem with a router without the hotspot feature. After that, the seizures stopped immediately, and the other symptoms faded gradually, after which she was fine and again could sleep well. Later, when another activated hotspot was installed in an adjacent flat, JS once again noticed symptoms. A possible association between electrohypersensitivity, myelin integrity and exposure to low-intensity radiofrequency electromagnetic ﬁelds (RF-EMF) typical in the modern world has recently been proposed. Since the West Nile virus attacks both the nerve cells and the glial ones, one explanation to the above observed case effects is that the initial virus attack and the wireless modem's RF-EMF affect the nervous system through the very same, or similar, avenues, and maybe both via the oligodendrocytes.
Ataxia: the loss of full control of bodily movements.</t>
  </si>
  <si>
    <t>Johansson O, Redmayne M.</t>
  </si>
  <si>
    <t>WiFi</t>
  </si>
  <si>
    <t>https://www.ncbi.nlm.nih.gov/labs/articles/27355805/</t>
  </si>
  <si>
    <t>Effect of Bluetooth headset and mobile phone electromagnetic fields on the human auditory nerve</t>
  </si>
  <si>
    <t>Abstract
OBJECTIVES/HYPOTHESIS: The possibility that long-term mobile phone use increases the incidence of astrocytoma, glioma and acoustic neuroma has been investigated in several studies. Recently, our group showed that direct exposure (in a surgical setting) to cell phone electromagnetic fields (EMFs) induces deterioration of auditory evoked cochlear nerve compound action potential (CNAP) in humans. To verify whether the use of Bluetooth devices reduces these effects, we conducted the present study with the same experimental protocol.
STUDY DESIGN: Randomized trial.
METHODS: Twelve patients underwent retrosigmoid vestibular neurectomy to treat definite unilateral Ménière's disease while being monitored with acoustically evoked CNAPs to assess direct mobile phone exposure or alternatively the EMF effects of Bluetooth headsets.
RESULTS: We found no short-term effects of Bluetooth EMFs on the auditory nervous structures, whereas direct mobile phone EMF exposure confirmed a significant decrease in CNAPs amplitude and an increase in latency in all subjects.
CONCLUSIONS: The outcomes of the present study show that, contrary to the finding that the latency and amplitude of CNAPs are very sensitive to EMFs produced by the tested mobile phone, the EMFs produced by a common Bluetooth device do not induce any significant change in cochlear nerve activity. The conditions of exposure, therefore, differ from those of everyday life, in which various biological tissues may reduce the EMF affecting the cochlear nerve. Nevertheless, these novel findings may have important safety implications.
Ménière's disease (MD) is a disorder of the inner ear that is characterised by episodes of feeling like the world is spinning (vertigo), ringing in the ears (tinnitus), hearing loss, and a fullness in the ear.</t>
  </si>
  <si>
    <t>Mandala M, Colletti V, Sacchetto L, Manganotti P, Ramat S, Marcocci A, Colletti L.</t>
  </si>
  <si>
    <t xml:space="preserve">Human - Patients Menière's disease </t>
  </si>
  <si>
    <t>https://www.ncbi.nlm.nih.gov/pubmed/23619813</t>
  </si>
  <si>
    <t>Cell phone exposures and hearing loss in children in the Danish National Birth Cohort</t>
  </si>
  <si>
    <t>Abstract
BACKGROUND: Children today are exposed to cell phones early in life, and may be the most vulnerable if exposure is harmful to health. We investigated the association between cell phone use and hearing loss in children.
METHODS: The Danish National Birth Cohort (DNBC) enrolled pregnant women between 1996 and 2002. Detailed interviews were conducted during gestation, and when the children were 6 months, 18 months and 7 years of age. We used multivariable-adjusted logistic regression, marginal structural models (MSM) with inverse-probability weighting, and doubly robust estimation (DRE) to relate hearing loss at age 18 months to cell phone use at age 7 years, and to investigate cell phone use reported at age 7 in relation to hearing loss at age 7.
RESULTS: Our analyses included data from 52 680 children. We observed weak associations between cell phone use and hearing loss at age 7, with odds ratios and 95% confidence intervals from the traditional logistic regression, MSM and DRE models being 1.21 [95% confidence interval [CI] 0.99, 1.46], 1.23 [95% CI 1.01, 1.49] and 1.22 [95% CI 1.00, 1.49], respectively.
CONCLUSIONS: Our findings could have been affected by various biases and are not sufficient to conclude that cell phone exposures have an effect on hearing. This is the first large-scale epidemiologic study to investigate this potentially important association among children, and replication of these findings is needed.
Full Free Text Available</t>
  </si>
  <si>
    <t>Sudan M, Kheifets L, Arah OA, Olsen J</t>
  </si>
  <si>
    <t>Human - Children</t>
  </si>
  <si>
    <t>https://www.ncbi.nlm.nih.gov/pubmed/23574412</t>
  </si>
  <si>
    <t>Mobile Phone Usage and its Health Effects Among Adults in a Semi-Urban Area of Southern India</t>
  </si>
  <si>
    <t>Abstract
INTRODUCTION: Worldwide, mobile phone usage has been increased dramatically which could affect the health of the people. India has the second largest number of mobile phone users. However there are only few studies conducted in India to assess its effects on health.
AIM: To determine the prevalence and pattern of mobile phone usage and to assess the relationship between certain selected health problems and mobile phone usage among adults.
SETTINGS AND DESIGN: Community-based cross-sectional study was conducted in Kottakuppam, a town panchayat in Villupuram district of Coastal Tamil Nadu, Southern India. It is a semi-urban area with a population of about 16,000. Majority of the residents are Muslim by religion and belong to different socio economic status.
MATERIALS AND METHODS: The study was approved by the Institutional Ethics Committee. A total of 2121 study participants were interviewed by the pre-final medical students through house-to-house survey using a pretested structured questionnaire. The questionnaire included the variables such as socio demographic profile, mobile phone usage and pattern, selected health problems, perceived benefits and threats and blood pressure. Selected health problems included headache, earache, neck pain, tinnitus, painful fingers, restlessness, morning tiredness, tingling fingers, fatigue, eye symptoms, sleep disturbance and hypertension.
STATISTICAL ANALYSIS USED: Only 2054 were included for data analysis using SPSS 17 version. Proportions were calculated. Chi-square test was used to measure the p-value. The p-value &lt; 0.05 was considered as statistically significant. RESULTS: The prevalence of mobile phone usage was 70%. Calling facility (94.2%) was used more than the SMS (67.6%). Health problems like headache, earache, tinnitus, painful fingers and restlessness etc., were found to be positively associated with mobile phone usage. There was negative association between hypertension and mobile phone usage.
CONCLUSION: The prevalence of mobile phone usage was high. There was significant association between selected health problems and mobile phone usage. In future, higher studies are required to confirm our findings.
Free Full Text Available</t>
  </si>
  <si>
    <t>Stalin P, Abraham SB, Kanimozhy K, Prasad RV, Singh Z, Purty AJ.</t>
  </si>
  <si>
    <t>https://www.ncbi.nlm.nih.gov/pubmed/26894095</t>
  </si>
  <si>
    <t>The relationship between mobile phone use and ear Problems among medical students</t>
  </si>
  <si>
    <t>Abstract
Background: Concerns regarding the potential physiological effects of exposure to radio frequency (RF) radiation have been increased recently.
Objective: This study explores a relationship between the use of mobile phone and auditory problems and the gender difference among medical students in Taibah University in Al Madinah Al Monawarrah.
Methods: A cross-sectional study was conducted at Faculty of Medicine, Taibah University, Al Madinah Al Monawarrah, and Kingdom of Saudi Arabia during the year 2013-2014. For this purpose a questionnaire was used as data collection tool.
Results: There were some statistically significant relationships that were found such as: students gender and the duration of mobile phone use (P-value=0.0001), students gender and vertigo (P-value=0.0001), tinnitus (P-value=0.0001), and dizziness (P-value=0.001). Conclusion: These results demonstrated high prevalence of ear problems among female medical students.
Free Full Text Available</t>
  </si>
  <si>
    <t>Youssef M,Mansour T, and Abdelsalam HA.</t>
  </si>
  <si>
    <t>http://www.alliedacademies.org/articles/the-relationship-between-mobile-phone-use-and-ear-problems-among-medical-students.html</t>
  </si>
  <si>
    <t>Headache, tinnitus and hearing loss in the international Cohort Study of Mobile Phone Use and Health (COSMOS) in Sweden and Finland</t>
  </si>
  <si>
    <t>Abstract
BACKGROUND: Mobile phone use and exposure to radiofrequency electromagnetic fields (RF-EMF) from it have been associated with symptoms in some studies, but the studies have shortcomings and their findings are inconsistent. We conducted a prospective cohort study to assess the association between amount of mobile phone use at baseline and frequency of headache, tinnitus or hearing loss at 4-year follow-up.
METHODS: The participants had mobile phone subscriptions with major mobile phone network operators in Sweden (n = 21 049) and Finland (n = 3120), gave consent for obtaining their mobile phone call data from operator records at baseline, and filled in both baseline and follow-up questionnaires on symptoms, potential confounders and further characteristics of their mobile phone use.
RESULTS: The participants with the highest decile of recorded call-time (average call-time &gt;276 min per week) at baseline showed a weak, suggestive increased frequency of weekly headaches at 4-year follow-up (adjusted odds ratio 1.13, 95% confidence interval 0.95-1.34). There was no obvious gradient of weekly headache with increasing call-time (P trend 0.06). The association of headache with call-time was stronger for the Universal Mobile Telecommunications System (UMTS) network than older Global System for Mobile Telecommunications (GSM) technology, despite the latter involving higher exposure to RF-EMF. Tinnitus and hearing loss showed no association with call-time.
CONCLUSIONS: People using mobile phones most extensively for making or receiving calls at baseline reported weekly headaches slightly more frequently at follow-up than other users, but this finding largely disappeared after adjustment for confounders and was not related to call-time in GSM with higher RF-EMF exposure. Tinnitus and hearing loss were not associated with amount of call-time.</t>
  </si>
  <si>
    <t xml:space="preserve">Auvinen A, Feychting M, Ahlbom A, Hillert L, Elliott P, Schüz J, Kromhout H, Toledano MB, Johansen C, Poulsen AH, Vermeulen R, Heinävaara S, Kojo K, Tettamanti G; COSMOS Study Group </t>
  </si>
  <si>
    <t>https://www.ncbi.nlm.nih.gov/pubmed/31302690</t>
  </si>
  <si>
    <t>A Longitudinal Study of Psychophysiological Indicators in Pupils Users of Mobile Communications in Russia (2006–2017) Children Are in the Group of Risk</t>
  </si>
  <si>
    <t>Book Chapter 10 
Excerpts "So, the longitudinal changes in the psychophysiological indicators of children who use mobile phones convincingly show that chronic exposure to electromagnetic radiation from a mobile phone may negatively affect the central nervous system of the child:
1. The reaction time to sound and light stimuli is increased;
2. There is an increase in the number of violations of phonemic perception and the number of missed signals when a sound stimulus is presented;
3. Indicators of arbitrary attention and semantic memory deteriorate;
4. There are increased parameters of fatigue and decreased parameters of working capacity"
Book available for purchase. Recommended reading.
See Paper ID : 3486</t>
  </si>
  <si>
    <t>Grigoriev YG, Khorseva NI.</t>
  </si>
  <si>
    <t>https://www.taylorfrancis.com/books/e/9780203705100/chapters/10.1201/b22486-10</t>
  </si>
  <si>
    <t>The Impact of Mobile Phone Use on Tinnitus: A Systematic Review and Meta-Analysis</t>
  </si>
  <si>
    <t>Abstract
Tinnitus is a perception of sound in the absence of an external source. The aim of our study was to investigate with a meta-analytical approach, whether mobile phone (MP) use increases the risk of tinnitus. Eight studies reporting the risk of tinnitus in relation to MP use were identified, and six high-quality studies (two cohort studies, one case-control study, and three cross-sectional ones) were included in the meta-analysis. The quality assessment was performed using the Newcastle-Ottawa scale. The risk of tinnitus was analyzed depending on the exposure to MPs in subgroups according to the study design and method of exposure assessment. Two cohort studies, which assessed the exposure to MPs using network operator data, indicated no significantly increased risk of tinnitus among highly exposed MP users in comparison to lightly exposed individuals (odds ratio [OR]: 1.03 [95% confidence interval [CI]: 0.93-1.15]). Likewise, the self-reported exposure data from two cohorts/case-control and four cross-sectional studies did not find an association between exposure to MPs and tinnitus (OR: 1.20 [95% CI: 0.40-3.61] and OR: 1.73 [95% CI: 0.67-4.49], respectively). Current scientific knowledge, including high-quality studies with a reliable exposure assessment based on network operator data, does not support the hypothesis that MP use is associated with tinnitus.</t>
  </si>
  <si>
    <t>Kacprzyk A, Stefura T, Krzysztofik M, Rok T, Rokita E, Tatoń G.</t>
  </si>
  <si>
    <t>https://pubmed.ncbi.nlm.nih.gov/33440459/</t>
  </si>
  <si>
    <t>Effects of Electomagnetic Fields Formed by Bluetooth on Hearing</t>
  </si>
  <si>
    <t xml:space="preserve">Abstract
Purpose: The aim of this study is to investigate the effects of long-term exposure to electromagnetic fields (EMF) generated by bluethooth systems operating at a frequency of 2400 MHz on the inner ear and hearing functions of neonatal and adult rats. 
Materials and Methods: In this study 32 healthy Wistar-Albino rats (16 adults and 16 neonates) were used as test animals. After measurements of distortion product otoacoustic emissions (DPOAE), the adult and neonatal rats were divided into four groups: 8 for the experimental and 8 for the control group for each. The rats in the experimental groups were placed around activated headset bluetooth device attached to their cages with the audio. They were exposed to electromagnetic waves continuously 4 hours each day for 40 days. At the end of this period the experimental and control groups were re-evaluated with DPAOE. The pre and post exposure results for the adult experimental and neonatal group were evaluated both within the group and in comparison to the control group.
Results: The pre and post-exposure results for adult and neonatal rats exposed to EMF were assessed both within the group and in comparison to those for the control group and no significant differences were observed in the inner ear and hearing functions (p&gt;0,05). 
Conclusion: In this study, it was concluded that 4 hours exposure for 40 days to EMF generated by bluethooth systems operating at a frequency of 2400 MHz did not have any determined effect on the inner ear and hearing functions of neonatal and adult rats.
Full Text Available
</t>
  </si>
  <si>
    <t xml:space="preserve"> Yıldırım G, Kumral TL,  Uyar Y,  Babalık M.
,</t>
  </si>
  <si>
    <t>Bluetooth Headset</t>
  </si>
  <si>
    <t>https://www.researchgate.net/publication/261141656_Effects_of_Electomagnetic_Fields_Formed_by_Bluetooth_on_Hearing</t>
  </si>
  <si>
    <t>Mechanisms and Physiologic Significance of Microwave Action on the Auditory System</t>
  </si>
  <si>
    <t xml:space="preserve">Abstract
Studies conducted by the authors and their coworkers on the mechanisms and physiologic significance of radiofrequency hearing effects are reviewed. Results of these studies demonstrate that 1) thermoelastic expansion of fluids and structures within the inner ear is the main mechanism by which auditory stimuli are produced by microwave pulses; 2) the frequency spectra of these stimuli are indistinguishable from the spectra of rectangular pulses with the same durations as the microwave pulses; 3) exposure to continuous-wave (CW) microwave radiation evokes an increase in the metsbolic activities of nuclei in the ascending auditory pathway and also decreases the latency and increases the magnitude of brainstem-evoked responses produced by acoustic clicks; and 4) the mechanism of the effects of CW microwave radiation on the auditory system is intracochlear heating. The significance of these findings is discussed in terras of potential applications of microwave stimuli in basic research on the auditory system and in terms of interpreting the results of past studies that demonstrate behavioral sensitivity to CW microwave fields.
Historical paper.    
 </t>
  </si>
  <si>
    <t>Wilson BS, Joines WT.</t>
  </si>
  <si>
    <t>Cats</t>
  </si>
  <si>
    <t>https://www.emf-portal.org/en/article/50811</t>
  </si>
  <si>
    <t>Development of the Microwave Syndrome in Two Men Shortly after Installation of 5G on the Roof above their Office</t>
  </si>
  <si>
    <t xml:space="preserve">Abstract
The 5th generation, 5G, for wireless communication is rolled out without previous studies onpotential effects on human health and the environment. In this case study we describe two men, case1 and case 2, working in three office rooms close to base stations. After the deployment of 5G, bothmen developed symptoms typical for the microwave syndrome, e.g., headache, tinnitus, dizziness,balance disorder, concentration and attention deficiency, and fatigue. Radiofrequency Radiation(RFR) after the 5G deployment was measured in the three offices. In office one maximum (peak)RFR during one minute varied from 463 to 1,180,000 μW/m2, in office two from 6,230 to 501,000and in office three from 13,700 to 613,000 μW/m2. The symptoms disappeared in both men within acouple of weeks (case 1) or immediately (case 2) after leaving the office for other offices with muchlower maximum peak RFR emissions, maximum for case 1 =16 and for case 2 =2,920 μW/m2. Thiscase report may be regarded as a provocation study on health from 5G RFR. The clinical picture inboth men was clearly related to the exposure, although the exposures were well below the guidelinesrecommended by ICNIRP that are claimed to protect against all health effects. We conclude thatthe guidelines for RFR exposure based only on tissue heating by ICNIRP are inadequate to protecthuman health and that 5G appears to provoke symptoms of microwave syndrome in previouslyhealthy people. 
</t>
  </si>
  <si>
    <t>Nilsson M, Hardell L.</t>
  </si>
  <si>
    <t>UHF - SHF  (300 MHz- 60 GHz) studies</t>
  </si>
  <si>
    <t xml:space="preserve"> https://www.researchgate.net/publication/368690391_Development_of_the_Microwave_Syndrome_in_Two_Men_Shortly_after_Installation_of_5G_on_the_Roof_above_their_Office [accessed Dec 20 2023].</t>
  </si>
  <si>
    <t>5G Radiofrequency Radiation Caused the Microwave Syndrome in a Family Living Close to the Base Stations</t>
  </si>
  <si>
    <t>Abstract
The fifth generation, 5G, for wireless communication has beenimplemented in various countries since 2019. The deployment in Swedenstarted in 2020 where the used frequencies for 5G in cities are around 3.5GHz. Recently, we published three case reports on persons that developedthe microwave syndrome within short after the installation of 5G basestations close to their dwellings. The health symptoms were attributed tohigh levels of radiofrequency (RF) radiation measured in their apartments.In this article we examine a family of three persons living at distancesof about 50 and 70 meters to two 5G base stations. The base stations arelocated on the top of two 6-floor buildings and the antennas are directedtowards the family’s apartment on the 4th floor on the opposite side of thestreet. Measurements in the apartment were made 10 times at every place,each measurement during 1 minute. Highest levels were measured closeto the two windows in the master bed room varying from 320 000 to 1200 000 μW/m2. High levels were also found at the window of the son’sroom, 121 000 to 490 000 μW/m2, and the daughter’s room 34 800 to 166000 μW/m2. Somewhat lower levels were found in the beds at the placeof the pillow for all family members. Lowest levels were measured in thekitchen on the opposite side of the apartment, 710 to 3 260 μW/m2. Healthproblems were assessed by using a structured questionnaire similar to ourprevious studies. The family members reported symptoms included in themicrowave syndrome to varying self-estimated degrees. The daughter hadthe most severe health issues, for example sleeping problems, headache,concentration and memory problems, skin disorders, irregular heartbeat,light sensitivity, anxiety and panic attacksThese results are in line with previous case studies showing thatdeployment of 5G cannot be made without risks to human health, especiallyfor those living or working in the proximity of the base stations 
https://www.researchgate.net/publication/372360824_5G_Radiofrequency_Radiation_Caused_the_Microwave_Syndrome_in_a_Family_Living_Close_to_the_Base_Stations</t>
  </si>
  <si>
    <t>SHF (3 GHz - 60 GHz) studies</t>
  </si>
  <si>
    <t>https://www.researchgate.net/publication/372360824_5G_Radiofrequency_Radiation_Caused_the_Microwave_Syndrome_in_a_Family_Living_Close_to_the_Base_Stations</t>
  </si>
  <si>
    <t>Physiological changes and symptoms associated with short-term exposure to electromagnetic fields: a randomized crossover provocation study</t>
  </si>
  <si>
    <t xml:space="preserve">Abstract
Background: The biological association between electromagnetic fields (EMF) and idiopathic environmental intolerance attributed to EMF (IEI-EMF) has not been established. To assess the physiological changes and symptoms associated with exposure to EMF, we conducted a randomized crossover provocation study.
Methods: We recruited 58 individuals with IEI-EMF (IEI-EMF group) and 92 individuals without IEI-EMF (control group). In a controlled environment, all participants received EMF signals mimicking those from mobile phone base stations in a randomized sequence under the blinded condition. During the course, participants reported their symptoms and whether they perceived EMF, and we monitored their physiological parameters, including blood pressure (BP), heart rate (HR), and HR variability.
Results: The IEI-EMF and control groups reported similar frequencies of symptoms during both the provocation and sham sessions. No participant could accurately identify the provocation. In both groups, physiological parameters were similar between the two sessions. The control group, but not the IEI-EMF group, had elevated HR when they perceived EMF exposure.
Conclusions: No symptoms or changes in physiological parameters were found to be associated with short-term exposure to EMF, and no participant could accurately detect the presence of EMF. Moreover, the participants in the control group, but not those in the IEI-EMF group, had elevated HR when they perceived EMF.
</t>
  </si>
  <si>
    <t>Huang PC, Chiang JC, Cheng YY, Cheng TJ, Huang CY, Chuang YT, Hsu T, Guo HR.</t>
  </si>
  <si>
    <t>https://pubmed.ncbi.nlm.nih.gov/35255916/</t>
  </si>
  <si>
    <t>Signal Type</t>
  </si>
  <si>
    <t>Audiological/Tinnitus</t>
  </si>
  <si>
    <t>No significant effect</t>
  </si>
  <si>
    <t>Real</t>
  </si>
  <si>
    <t>Simulated</t>
  </si>
  <si>
    <t>%</t>
  </si>
  <si>
    <t xml:space="preserve"> Effect</t>
  </si>
  <si>
    <t>HR</t>
  </si>
  <si>
    <t>Effect of GSTM1 and GSTT1 Polymorphisms on Genetic Damage in Humans Populations Exposed to Radiation From Mobile Towers</t>
  </si>
  <si>
    <t>Abstract
The objective of our study was to evaluate the genetic damage caused by radiation from mobile towers and to find an association between genetic polymorphism of GSTM1 and GSTT1 genes and DNA damage. In our study, 116 persons exposed to radiation from mobile towers and 106 were control subjects. DNA damage in peripheral blood lymphocytes was determined using alkaline comet assay in terms of tail moment (TM) value and micronucleus assay in buccal cells (BMN). There was a significant increase in BMN frequency and TM value in exposed subjects (3.65 ± 2.44 and 6.63 ± 2.32) compared with control subjects (1.23 ± 0.97 and 0.26 ± 0.27).</t>
  </si>
  <si>
    <t>Gulati S, Yadav A, Kumar N, Kanupriya, Aggarwal NK, Kumar R, Gupta R.</t>
  </si>
  <si>
    <t>http://www.ncbi.nlm.nih.gov/pubmed/26238667</t>
  </si>
  <si>
    <t>Effect of Mobile Phone Radiation on Cardiovascular Development of Chick Embryo</t>
  </si>
  <si>
    <t xml:space="preserve">Abstract
The biological effects on cardiovascular development of chicken embryos were examined after radiation exposure using mobile phone (900 MHz; specific absorption rate˜1.07 W/kg) intermittently 3 h per day during incubation. The results showed the rate of embryonic mortality and cardiac deformity increased significantly in exposed group (P &lt; 0.05). No histological pathological changes were observed on Day 5-7 (D5-D7) of incubation. A higher distribution of lipid droplets was unexpectedly present in myocardial tissue from the exposure groups on D10-D13. Soon afterwards, myofilament disruption, atrioventricular valve focal necrosis, mitochondria vacuolization and atrial natriuretic peptide (ANP) decrease appeared on D15-D21 of incubation. Comet assay data showed the haemocyte mean tail in the exposed group was significantly larger than that of the control (P &lt; 0.01). The arterial vascular wall of exposed group was thicker (P &lt; 0.05) than that of the control on D13, which was reversed to normal in later stages. Our findings suggest that long-term exposure of MPR may induce myocardium pathological changes, DNA damage and increased mortality; however, there was little effect on vascular development. </t>
  </si>
  <si>
    <t>Ye W, Wang F, Zhang W, Fang N, Zhao W, Wang J.</t>
  </si>
  <si>
    <t>Chicken embryos</t>
  </si>
  <si>
    <t>http://www.ncbi.nlm.nih.gov/pubmed/26171674?dopt=Abstract</t>
  </si>
  <si>
    <t>Radiofrequency signal affects alpha band in resting electroencephalogram</t>
  </si>
  <si>
    <t>Abstract
Aim: The effects of exposure of subjects to a 900 MHz electromagnetic field (GSM) on the brain activity should be investigated in a resting EEG.
Background:  26 subjects (13 male, 13 female) participated in 2 sessions, respectively: exposure and sham exposure. Each session was divided into a pre-exposure part, an exposure/sham exposure part and a post-exposure part. During each part, the resting EEG with open eyes and with closed eyes was measured repeatedly in separate runs for 3 minutes per run, respectively. Two runs were measured during the pre- and post-exposure parts, respectively, and 3 runs were measured during the exposure/sham exposure part.
Results: Compared with sham session, the exposure session showed a statistically significant (p &lt; 0.0001) decrease of the alpha band spectral power during closed eyes condition. This effect persisted in the post-exposure session (p &lt; 0.0001). No significant changes were detected in electrode impedance, salivary cortisol and caffeine in the sham session when compared to the exposure one. Conclusions: These results suggest that GSM-EMFs of a mobile phone affect alpha band within spectral power of resting human.
Full Text Available</t>
  </si>
  <si>
    <t>Ghosn R, Yahia-Cherif L, Hugueville L, Ducorps A, Lemaréchal JD, Thuróczy G, de Seze R, Selmaoui B.</t>
  </si>
  <si>
    <t>http://www.ncbi.nlm.nih.gov/pubmed/25695646?dopt=Abstract</t>
  </si>
  <si>
    <t>Effects of acute exposure to WIFI signals (2.45 GHz) on heart variability and blood pressure in Albinos rabbit</t>
  </si>
  <si>
    <t xml:space="preserve">Abstract 
Electrocardiogram and arterial pressure measurements were studied under acute exposures to WIFI (2.45GHz) during one hour in adult male rabbits. Antennas of WIFI were placed at 25cm at the right side near the heart. Acute exposure of rabbits to WIFI increased heart frequency (+22%) and arterial blood pressure (+14%). Moreover, analysis of ECG revealed that WIFI induced a combined increase of PR and QT intervals. By contrast, the same exposure failed to alter maximum amplitude and P waves. After intravenously injection of dopamine (0.50ml/kg) and epinephrine (0.50ml/kg) under acute exposure to RF we found that, WIFI alter catecholamines (dopamine, epinephrine) action on heart variability and blood pressure compared to control. These results suggest for the first time, as far as we know, that exposure to WIFI affect heart rhythm, blood pressure, and catecholamines efficacy on cardiovascular system; indicating that radiofrequency can act directly and/or indirectly on cardiovascular system. </t>
  </si>
  <si>
    <t>Saili L, Hanini A, Smirani C, Azzouz I, Azzouz A, Sakly M, Abdelmelek H, Bouslama Z.</t>
  </si>
  <si>
    <t>Rabbit - Male</t>
  </si>
  <si>
    <t>http://www.ncbi.nlm.nih.gov/pubmed/26356390?dopt=Abstract</t>
  </si>
  <si>
    <t>Structural and ultrastructural study of rat liver influenced by electromagnetic radiation</t>
  </si>
  <si>
    <t>Abstract 
Aim: The effects of exposure of rats to a pulsed 2.45 GHz electromagnetic field on the structure and ultrastructure of the liver should be investigated.
Background: 40 rats were divided into 2 groups (n=20 each): 1) control group and 2) exposure to the electromagnetic field. All animals were anesthetized and examined 3 hours after the last exposure session.
Outcomes: Microscopy showed a slightly increased blood flow, dilatation of liver sinusoids and small inflammatory foci in the centers of liver lobules in the exposure group compared to the control group. The morphology of hepatocytes was not altered and all observed changes were classified as moderate.
Electron microscopy of hepatocytes revealed more vesicles, lipid droplets and growth of the smooth endoplasmic reticulum in cells of the exposure group compared to the control group. Occasionally, necrotic cells were found in the exposure group but not in the control group.
The authors conclude that exposure of rats to a pulsed 2.45 GHz electromagnetic field could have adverse effects on the liver.</t>
  </si>
  <si>
    <t>Holovska K, Almasiova V, Cigankova V, Benova K, Racekova E, Martoncikova M.</t>
  </si>
  <si>
    <t>Rats - Wistar</t>
  </si>
  <si>
    <t>http://www.emf-portal.de/viewer.php?l=e&amp;aid=26611</t>
  </si>
  <si>
    <t>Association between mobile phone use and self-reported well-being in children: a questionnaire-based cross-sectional study in Chongqing, China</t>
  </si>
  <si>
    <t>Abstract 
OBJECTIVES: In the past decade, the mobile phone (MP) has become extremely popular among children and the average age at which children own their first MP has decreased. The potential health effects of children's exposure to MP have been the subject of widespread public concern. The aim of our study is to investigate the associations between MP use and well-being in children.
DESIGN: Cross-sectional study.
SETTING: The questionnaires were completed in class with items regarding demographics, MP usage, self-reported well-being (symptoms were taken from the questionnaire of the HBSC survey) and possible confounding factors between October 2011 and May 2012 in Chongqing, China. Data were analysed using χ(2) tests and logistic regression models.
PARTICIPANTS: Among the 793 children invited to participate, 781 returned the questionnaires.
RESULTS: In total, 746 (94.1%) valid questionnaires were received. Fatigue was significantly associated with the years of MP usage (OR 1.85; 95% CI 1.07 to 3.22) and the daily duration of MP calls (OR 2.98; 95% CI 1.46 to 6.12). Headache was significantly associated with the daily duration of MP calls (OR 2.85; 95% CI 1.23 to 6.57). However, after adjusting for confounders only, the association between fatigue and MP usage remained statistically significant. There was no significant association between MP use and other physical symptoms in children.
CONCLUSIONS: The present study indicated that there was a consistent significant association between MP use and fatigue in children. Further in-depth research is needed to explore the potential health effects of MP use in children.
Full Text Available</t>
  </si>
  <si>
    <t>Zheng F, Gao P, He M, Li M, Tan J, Chen D, Zhou Z, Yu Z, Zhang L.</t>
  </si>
  <si>
    <t>Children</t>
  </si>
  <si>
    <t>http://www.ncbi.nlm.nih.gov/pubmed/25967996?dopt=Abstract</t>
  </si>
  <si>
    <t>Changes in mitochondrial functioning with electromagnetic radiation of ultra-high frequency as revealed by electron paramagnetic resonance methods</t>
  </si>
  <si>
    <t>Abstract
PURPOSE: To study the effects of electromagnetic radiation (EMR) of ultra high frequency (UHF) in the doses equivalent to the maximal permitted energy load for the staffs of the radar stations on the biochemical processes that occur in the cell organelles.
MATERIALS AND METHODS: Liver, cardiac and aorta tissues from the male rats exposed to non-thermal UHF EMR in pulsed and continuous modes were studied during 28 days after the irradiation by the electron paramagnetic resonance (EPR) methods including a spin trapping of superoxide radicals.
RESULTS: The qualitative and quantitative disturbances in electron transport chain (ETC) of mitochondria are registered. A formation of the iron-nitrosyl complexes of nitric oxide (NO) radicals with the iron-sulphide (FeS) proteins, the decreased activity of FeS-protein N2 of NADH-ubiquinone oxidoreductase complex and flavo-ubisemiquinone growth combined with the increased rates of superoxide production are obtained.
CONCLUSIONS:(i) Abnormalities in the mitochondrial ETC of liver and aorta cells are more pronounced for animals radiated in a pulsed mode; (ii) the alterations in the functioning of the mitochondrial ETC cause increase of superoxide radicals generation rate in all samples, formation of cellular hypoxia, and intensification of the oxide-initiated metabolic changes; and (iii) electron paramagnetic resonance methods could be used to track the qualitative and quantitative changes in the mitochondrial ETC caused by the UHF EMR.</t>
  </si>
  <si>
    <t>Burlaka A, Selyuk M, Gafurov M, Lukin S, Potaskalova V, Sidorik E.</t>
  </si>
  <si>
    <t>Rats - Wistar Male</t>
  </si>
  <si>
    <t>http://www.ncbi.nlm.nih.gov/pubmed/24597749?dopt=Abstract</t>
  </si>
  <si>
    <t>Specific symptoms and radiation from mobile basis stations in Selbitz, Bavaria, Germany-Evidence for a dose-effect relationship</t>
  </si>
  <si>
    <t>Abstract
In January 2009 the administration of the Bavarian Municipality of Selbitz gathered relevant data from 251 residents as part of a health survey. Subsequently, the data were assessed based on the exposure levels of cell phone radiation.
In a next step, the exposure levels based on residential location and available RF measurements of local cell phone radiation levels were used to classify participants into exposure groups.
The mean radiation exposure level of the highest exposure group in Selbitz (1.2 V/m) was substantially higher than that of the study population in the QUEBEB study (1) of the German Mobile Phone Programme (mean value 0,07 V/m). For such symptoms as sleep problems, depressions, cerebral symptoms, joint problems, infections, skin problems, cardiovascular problems as well as disorders of the visual and auditory systems and the gastrointestinal tract, a significant dose-response relationship was observed in relation to objectively determined exposure levels. The impact of microwave radiation on the human nervous system serves as an explanation.
Carried out without outside funds, the study presented here provides a protocol concept that allows physicians and municipalities to cooperate and assess the potential human health impact of cell phone base stations located within residential areas.
Exposures : Different groups from mobile phone base station
Conclusions/Results: A significant correlation was found dependent on dose-effects for sleep disturbances, depressions, cerebral symptoms, joint illnesses, infections, skin changes, cardiovascular disorders, and disorders of the optical and acoustic sensory systems and the gastro-intestinal tract with the residential proximity to the base station. The authors explain this relationship with the influence of microwaves on the human nervous system.
Historical paper</t>
  </si>
  <si>
    <t>Eger H, Jahn M.</t>
  </si>
  <si>
    <t>http://www.emf-portal.de/viewer.php?l=e&amp;aid=18762</t>
  </si>
  <si>
    <t>Development and evaluation of the electromagnetic hypersensitivity questionnaire</t>
  </si>
  <si>
    <t xml:space="preserve">Abstract 
Aim: Electromagnetic hypersensitivity (EHS) syndrome is usually defined as a condition where an individual experiences adverse health effects that he or she believes is due to exposure to objects that emit electromagnetic fields. The aim of this study was to develop a questionnaire that would identify the key symptoms associated with EHS and determine how often these symptoms occur in the general population of the United Kingdom. In the pilot study, an EHS questionnaire was developed and tested. In Study 1 the EHS questionnaire was revised and sent to a randomly selected sample of 20,000 people. Principal components analysis of the symptoms resulted in eight subscales: neurovegetative, skin, auditory, headache, cardiorespiratory, cold related, locomotor, and allergy related symptoms. Study 2 established the validity of the questionnaire in that EHS individuals showed a higher severity of symptoms on all subscales compared to the control group. The two key results of this study were the development of a scale that provides an index of the type and intensity of symptoms commonly experienced by people believing themselves to be EHS and a screening tool that researchers can use to pre-select the most sensitive individuals to take part in their research.
Conclusion: Individuals with EHS experience a wide range of non-specific health symptoms that occur naturally in the general population. When compared with the general public, EHS sufferers reported a greater severity of symptoms, poorer levels of general health and well being, and attributed the cause of their symptoms to exposure to objects that emit EMFs. A higher percentage of respondents with a chronic illness were found in the EHS group. In addition, a larger proportion of EHS respondents indicated that they had at one time experienced a severe electric shock.
Supporting Material 
Questionnaire https://onlinelibrary.wiley.com/action/downloadSupplement?doi=10.1002%2Fbem.20279&amp;file=jws-bem.20279.pdf </t>
  </si>
  <si>
    <t>Eltiti S, Wallace D, Zougkou K, Russo R, Joseph S, Rasor P, Fox E.</t>
  </si>
  <si>
    <t>http://www.ncbi.nlm.nih.gov/pubmed/17013888</t>
  </si>
  <si>
    <t>Subjective symptoms, sleeping problems, and cognitive performance in subjects living near mobile phone base stations</t>
  </si>
  <si>
    <t>Abstract
BACKGROUND: The erection of mobile telephone base stations in inhabited areas has raised concerns about possible health effects caused by emitted microwaves.
METHODS: In a cross-sectional study of randomly selected inhabitants living in urban and rural areas for more than one year near to 10 selected base stations, 365 subjects were investigated. Several cognitive tests were performed, and wellbeing and sleep quality were assessed. Field strength of high-frequency electromagnetic fields (HF-EMF) was measured in the bedrooms of 336 households.
RESULTS: Total HF-EMF and exposure related to mobile telecommunication were far below recommended levels (max. 4.1 mW/m2). Distance from antennae was 24-600 m in the rural area and 20-250 m in the urban area. Average power density was slightly higher in the rural area (0.05 mW/m2) than in the urban area (0.02 mW/m2). Despite the influence of confounding variables, including fear of adverse effects from exposure to HF-EMF from the base station, there was a significant relation of some symptoms to measured power density; this was highest for headaches. Perceptual speed increased, while accuracy decreased insignificantly with increasing exposure levels. There was no significant effect on sleep quality.
CONCLUSION: Despite very low exposure to HF-EMF, effects on wellbeing and performance cannot be ruled out, as shown by recently obtained experimental results; however, mechanisms of action at these low levels are unknown.</t>
  </si>
  <si>
    <t>Hutter HP, Moshammer H, Wallner P, Kundi M.</t>
  </si>
  <si>
    <t>http://www.ncbi.nlm.nih.gov/pubmed/16621850</t>
  </si>
  <si>
    <t xml:space="preserve">Is fertility reduced among men exposed to radiofrequency fields in the Norwegian Navy? </t>
  </si>
  <si>
    <t>Abstract 
The effects of radiofrequency fields on human health are not well understood, and public concern about negative health effects has been rising. The aim of this study was to examine the relationship between workers exposed to electromagnetic fields and their reproductive health. We obtained data using a questionnaire in a cross-sectional study of naval military men, response rate 63% (n = 1487). We asked the respondents about exposure, lifestyle, reproductive health, previous diseases, work and education. An expert group categorized the work categories related to electromagnetic field exposure. We categorized the work categories "tele/communication," "electronics" and "radar/sonar" as being exposed to electromagnetic fields. Logistic regression adjusted for age, ever smoked, military education, and physical exercise at work showed increased risk of infertility among tele/communication odds ratio (OR = 1.72, 95% confidence interval 1.04-2.85), and radar/sonar odds ratio (OR = 2.28, 95% confidence interval 1.27-4.09). The electronics group had no increased risk. This study shows a possible relationship between exposure to radiofrequency fields during work with radiofrequency equipment and radar and reduced fertility. However, the results must be interpreted with caution.</t>
  </si>
  <si>
    <t>Mollerlokken OJ, Moen BE.</t>
  </si>
  <si>
    <t>Radar</t>
  </si>
  <si>
    <t>Human - Defence workers</t>
  </si>
  <si>
    <t>https://www.emf-portal.org/en/article/15625</t>
  </si>
  <si>
    <t>An old issue and a new look: Electromagnetic hypersensitivity caused by radiations emitted by GSM mobile phones</t>
  </si>
  <si>
    <t xml:space="preserve">Abstract 
University students use mobile phones frequently. We previously showed that there was no association between mobile phone use and EMF health hazards among university students. As our previous study was based only on self-reported symptoms this double-blind study was designed to answer two basic questions. Firstly, are self-reported hypersensitive individuals capable of sensing whether there is a real/sham microwave exposure? Secondly, do hypersensitive patients show alterations in their biological parameters such as heart rate, respiration, and blood pressure during microwave exposure? The study consisted of a preliminary screening phase and two subsequent complementary phases. In the 1st phase, 700 students were screened for EMF hypersensitivity. Fifty two participants were hypersensitive individuals but after applying the exclusion criteria only 28 students were invited to take part in the 2nd and 3rd phase of the study, but only 20 students (71.4%) declared their informed consent. In the 2nd phase, these self reported hypersensitive participants, were exposed/sham exposed to microwave radiation emitted from a mobile phone for 10 minutes and they were asked if they could sense the existence of microwave radiation. In the 3rd phase, all students were connected to ICU monitoring devices and their basic physiological parameters were recorded precisely. Among self-reported symptoms reported in our previous study, in this study only problem in concentration (P &lt; 0.05) and low back pain (P &lt; 0.05) were associated with mobile phone use. Furthermore, there was a significant association between the location of mobile phone during talk and the overall score of the severity of the symptoms (P &lt; 0.001). When the participants were asked to report their perception about the real and sham exposures, only 5 students (25%) could discriminate the real exposure/sham exposure phases. This relative frequency can be only due to chance. In the 3rd phase all of the 20 participants were connected to intensive care unit monitors and the changes in their heart rate, respiration, and blood pressure during real/sham exposure were recorded. No statistically significant changes between the means of these parameters in real/sham exposure were observed. Our findings clearly confirm the results obtained in other provocative studies. These data also indicate the possible role of psychological factors in electromagnetic hypersensitivity.
</t>
  </si>
  <si>
    <t>Mortazavi SM, Mahbudi A, Atefi M, Bagheri Sh, Bahaedini N, Besharati A.</t>
  </si>
  <si>
    <t>http://www.ncbi.nlm.nih.gov/pubmed/22129944</t>
  </si>
  <si>
    <t>The Microwave Syndrome: A Preliminary Study in Spain</t>
  </si>
  <si>
    <t>Abstract 
A health survey was carried out in Murcra. Spain, in the vincity of a Cellular Phone Base Station working in DCS-1800 MHz. This survey contained health items related to '"microwave sickness" or "RF syndrome". The microwave power density was measured at the respondents' homes. Statistical analysis showed significant correlation between the declared severity of the symptoms and the measured power density. The separation of respondents into two different exposure groups also showed an increase of the declared seventy in the group with the higher exposure. 
Aim: A health survey was carried out in Murcia, Spain (1900) to evaluate the microwave syndrome in the vicinity of a cellular phone base station. Participants 101.
Results: The results showed significant correlation between reported severity of the symptoms and the measured power density.</t>
  </si>
  <si>
    <t>Navarro EA, Segura J, Portoles M, Gomez-Perretta C.</t>
  </si>
  <si>
    <t>http://www.emf-portal.de/viewer.php?aid=13498&amp;l=e</t>
  </si>
  <si>
    <t>The microwave syndrome – further aspects of a Spanish study</t>
  </si>
  <si>
    <t xml:space="preserve">Abstract
A health survey was carried out in La Ñora, Murcia, Spain, in the vicinity of two GSM 900/1800 MHz cellular phone base stations. The E-field (~ 400 MHz - 3 GHz) measured in the bedroom was divided in tertiles (0.02 - 0.04 / 0.05 - 0.22 / 0.25 - 1.29 V/m). Spectrum analysis revealed the main contribution and variation for the E- field from the GSM base station. The adjusted (sex, age, distance) logistic regression model showed statistically significant positive exposure-response associations between the E-field and the following variables: fatigue, irritability, headaches, nausea, loss of appetite, sleeping disorder, depressive tendency, feeling of discomfort, difficulty in concentration, loss of memory, visual disorder, dizziness and cardiovascular problems. The inclusion of the distance, which might be a proxy for the sometimes raised "concerns explanation", did not alter the model substantially. These results support the first statistical analysis based on two groups (arithmetic mean 0,65 V/m versus 0,2 V/m) as well as the correlation coefficients between the E-field and the symptoms (Navarro et al, "The Microwave Syndrome: A preliminary Study in Spain", Electromagnetic Biology and Medicine, Volume 22, Issue 2, (2003): 161 - 169). Based on the data of this study the advice would be to strive for levels not higher than 0.02 V/m for the sum total, which is equal to a power density of 0.0001 µW/cm² or 1 µW/m², which is the indoor exposure value for GSM base stations proposed on empirical evidence by the Public Health Office of the Government of Salzburg in 2002.
</t>
  </si>
  <si>
    <t>Oberfeld G.</t>
  </si>
  <si>
    <t>http://www.apdr.info/electrocontaminacion/Documentos/Investigacion/ESTUDOS%20EPIDEMIOLOXIDOS%20E%20ANTENAS/The%20Microwave%20Syndrome%20-%20Further%20Aspects%20of%20a%20Spanish%20Study.pdf</t>
  </si>
  <si>
    <t>Effect of cell phone exposure on physiologic and hematologic parameters of male medical students of Bijapur (Karnataka) with reference to serum lipid profile</t>
  </si>
  <si>
    <t xml:space="preserve">Abstract
The public awareness about cell phone safety increased greatly in the last few years as various reports of potential adverse health effects on humans exposed to radiations emitted from cellular phones were published. The aim of the study was to assess the effect of long term cell phone exposure on physiological and hematological parameters along with its impact on serum lipid profiles and a single call effect on heart rate, blood pressure and SpO2(%) of healthy male medical students. The students were divided into two groups, group I (n=22, age 20.63 +/- 1.17 yrs) comprising first year medical students who were never exposed to cell phones at the time of this study and group II (n=35, age 22.00 +/- 1.56 yrs) consists of final year (fourth year) male medical students who were using cell phone for more than four years before this study. The results showed no significant differences the groups in basal heart rate, systolic blood pressure, SpO2(%), or various hematologic parameters. Acute exposure (single call of cell phone with 900 MHz for 1 minute) in both groups showed a significant increase in peak heart rate in group II as compared with group I and a significant decrease in peak SpO2 (%) in group I as compared with group II. Serum total cholesterol, VLDL-cholesterol, and triglycerides concentration were significantly higher in group II (long term cell phone exposed) than in group I, suggesting a mild alteration of lipid profile among group II subjects.
FREE FULL TEXT AVAILABLE
</t>
  </si>
  <si>
    <t>Parkar MA, Ahmed R, Abdullah BB, Patil BS, Das KK.</t>
  </si>
  <si>
    <t>https://www.emf-portal.org/en/article/18637</t>
  </si>
  <si>
    <t>Effect of Short-Term Mobile Phone Base Station Exposure on Cognitive Performance, Body Temperature, Heart Rate and Blood Pressure of Malaysians</t>
  </si>
  <si>
    <t>Abstract 
Individuals who report their sensitivity to electromagnetic fields often undergo cognitive impairments that they believe are due to the exposure of mobile phone technology. The aim of this study is to clarify whether short-term exposure at 1 V/m to the typical Global System for Mobile Communication and Universal Mobile Telecommunications System (UMTS) affects cognitive performance and physiological parameters (body temperature, blood pressure and heart rate). This study applies counterbalanced randomizing single blind tests to determine if sensitive individuals experience more negative health effects when they are exposed to base station signals compared with sham (control) individuals. The sample size is 200 subjects with 50.0% Idiopathic Environmental Intolerance attributed to electromagnetic fields (IEI-EMF) also known as sensitive and 50.0% (non-IEI-EMF). The computer-administered Cambridge Neuropsychological Test Automated Battery (CANTAB eclipse(TM)) is used to examine cognitive performance. Four tests are chosen to evaluate Cognitive performance in CANTAB: Reaction Time (RTI), Rapid Visual Processing (RVP), Paired Associates Learning (PAL) and Spatial Span (SSP). Paired sample t-test on the other hand, is used to examine the physiological parameters. Generally, in both groups, there is no statistical significant difference between the exposure and sham exposure towards cognitive performance and physiological effects (P's &gt; 0.05).
Free Full Text Available</t>
  </si>
  <si>
    <t>Malek F, Rani KA, Rahim HA, Omar MH.</t>
  </si>
  <si>
    <t>http://www.ncbi.nlm.nih.gov/pubmed/26286015?dopt=Abstract</t>
  </si>
  <si>
    <t>Acute Effect of Mobile Phone on Cardiac Electrical Activity in Healthy Volunteers</t>
  </si>
  <si>
    <t>Abstract
Background: A large number of publications have appeared in medical and scientific literature which show the hazardous effects of the mobile phone due to its radiofrequencies on reproductive system, autonomic nervous and immune system as well as cardiovascular system. However, so far the biological effect of the radiofrequency emitted from the mobile phone was not clear. 
Aim: To assess the effect of mobile phone on electrical cardiac activity by analysing the heart rate, QT interval, corrected QT Interval and QT dispersions while the mobile phone is to the proximity of heart. Settings and 
Design: This prospective, non-randomized study was carried out at private tertiary care hospital, for the period of 24 months. Methods and Material: One hundred healthy human volunteers were recruited in the study based on inclusion and exclusion criteria. The heart rate and 12-lead electrocardiogram (ECG) were recorded in all the participants (supine position) in 3 situations: without mobile phone, mobile phone switched on (not ringing), and mobile phone ringing. We performed statistical analysis of variance (p &lt; 0.05) to compare the ECG variables in all three situations. Results: There was no statistically significant difference observed in heart rate and ECG variables (QT interval, corrected QT interval, QT dispersion) in three groups (p &gt; 0.05). Conclusions: We conclude that the mobile phone positioned to the proximity of the heart has no effect on the heart rate or cardiac electrical activity.
Full Free Text Available</t>
  </si>
  <si>
    <t>Devasia T, Nandra A, Kareem H, Manu MK, Thakkar AS.</t>
  </si>
  <si>
    <t>https://www.emf-portal.org/en/article/26373</t>
  </si>
  <si>
    <t>Effects of 900 MHz electromagnetic field emitted by cellular phones on electrocardiograms of guinea pigs</t>
  </si>
  <si>
    <t>Abstract
This study was carried out to determine the effects of electromagnetic field (EMF) emitted by cellular phones (CPs) on electrocardiograms (ECGs) of guinea pigs. A total of 30 healthy guinea pigs weighing 500-800 g were used. After 1 week of adaptation period, animals were randomly divided into two groups: control group (n = 10) and EMF-exposed group (n = 20). Control guinea pigs were housed in a separate room without exposing them to EMFs of CPs. Animals in second group were exposed to 890-915 MHz EMF (217 Hz of pulse rate, 2 W of maximum peak power and 0.95 W/kgm of specific absorption rate) for 12 h.day (11 h 45 min stand-by and 15 min speaking mode) for 30 days. ECGs of guinea pigs in both the groups were recorded by a direct writing electrocardiograph at the beginning and 10th, 20th and 30th days of the experiment. All ECGs were standardized at 1 mV = 10 mm and with a chart speed of 50 mm/sec  Leads I, II, III, lead augmented vector right (aVR), lead augmented vector left (aVL) and lead augmented vector foot (aVF) were recorded. The durations and amplitudes of waves on the trace were measured in lead II. The data were expressed as mean with SEM. It was found that 12 h/day  EMF exposure for 30 days did not have any significant effects on ECG findings of guinea pigs. However, this issue needed to be further investigated in a variety of perspectives, such as longer duration of exposure to be able to elucidate the effects of mobile phone-induced EMFs on cardiovascular functions.
Full Free Text Available</t>
  </si>
  <si>
    <t>Meral I, Tekintangac Y, Demir H.</t>
  </si>
  <si>
    <t>Mobile Phone Simulated</t>
  </si>
  <si>
    <t>Guinea pigs</t>
  </si>
  <si>
    <t>https://www.ncbi.nlm.nih.gov/pubmed/24220873</t>
  </si>
  <si>
    <t>Effects of radiation emitted by WCDMA mobile phones on electromagnetic hypersensitive subjects</t>
  </si>
  <si>
    <t>Abstract
BACKGROUND: With the use of the third generation (3G) mobile phones on the rise, social concerns have arisen concerning the possible health effects of radio frequency-electromagnetic fields (RF-EMFs) emitted by wideband code division multiple access (WCDMA) mobile phones in humans. The number of people with self-reported electromagnetic hypersensitivity (EHS), who complain of various subjective symptoms such as headache, dizziness and fatigue, has also increased. However, the origins of EHS remain unclear.
METHODS: In this double-blind study, two volunteer groups of 17 EHS and 20 non-EHS subjects were simultaneously investigated for physiological changes (heart rate, heart rate variability, and respiration rate), eight subjective symptoms, and perception of RF-EMFs during real and sham exposure sessions. Experiments were conducted using a dummy phone containing a WCDMA module (average power, 24 dBm at 1950 MHz; specific absorption rate, 1.57 W/kg) within a headset placed on the head for 32 min.
RESULTS: WCDMA RF-EMFs generated no physiological changes or subjective symptoms in either group. There was no evidence that EHS subjects perceived RF-EMFs better than non-EHS subjects.
CONCLUSIONS: In both the EHS and non­EHS groups, there were no significant differences in heart rate, respiration rate, or LFP/HFP between sham and real exposure to a WCDMA module (average power, 24 dBm at 1950 MHz; specific absorption rate, 1.57 W/kg) attached inside a dummy phone for 32 min. There was no association between eight subjective symptoms and RF­EMFs exposure in either group. There was also no indication that EHS subjects could detect exposure. Therefore, considering the physiological data analyzed, the subjective symptoms surveyed, and the percentages of those who believed they were being exposed, no effects were observed in EHS or non­EHS subjects as a result from 32 min of RF radiation emitted by WCDMA mobile phones</t>
  </si>
  <si>
    <t>Kwon MK, Choi JY, Kim SK, Yoo TK, Kim DW.</t>
  </si>
  <si>
    <t xml:space="preserve">WCDMA Wideband Code Division Multiple Access  </t>
  </si>
  <si>
    <t>http://www.ncbi.nlm.nih.gov/pubmed/22998837</t>
  </si>
  <si>
    <t>The effects of the duration of mobile phone use on heart rate variability parameters in healthy subjects</t>
  </si>
  <si>
    <t xml:space="preserve">
Aim: The influence of the duration of mobile phone use on heart rate variability should be investigated.
Background: From a total of 251 healthy volunteers recruited from the hospital staff, 148 subjects (85 women and 63 men) were included in the study. The inclusion criteria were age &gt;18 years, an interference-free 24-h ECG and the volunteer's consent. Subjects were divided into 4 groups according to the duration of mobile phone use: 1) &lt; 30 minutes/day (n=37), 2) 30 - 60 minutes/day (n=37), 3) &gt; 60 minutes/day (n=39), 4) no mobile phone use (control group; n=35). All participants (except for the control group) had been using mobile phones for &gt; 10 years prior to the study.
Outcomes: After adjustment for age, sex and BMI, only the LF/HF ratio of heart rate variability was significantly increased in the exposure groups (groups 1-3) compared to the control group (remark EMF-Portal: for other parameters, significance after statistical adjustment was not mentioned).
The authors conclude that long-term mobile phone use might influence the heart rate variability.
Full Text Available</t>
  </si>
  <si>
    <t>Ekici B, Tanindi A, Ekici G, Diker E.</t>
  </si>
  <si>
    <t>https://www.emf-portal.org/en/article/29347</t>
  </si>
  <si>
    <t>Fetal and neonatal responses following maternal exposure to mobile phones</t>
  </si>
  <si>
    <t xml:space="preserve">Aim: To study fetal and neonatal heart rate and cardiac output, following acute maternal exposure to electromagnetic fields emitted by mobile phones.
Background: 90 women with uncomplicated pregnancies (18-33 years), and 30 healthy neonatal infants were investigated. They were classified into four groups: 1) 30 pregnant women (fetuses) with gestational age from 25-30 weeks, 2) 30 pregnant women with gestational age from 31-35 weeks, 3) 30 pregnant women with gestational age from 36-40 weeks, and 4) 30 neonatal babies. Neonates were examined in the first 48 hours after delivery, while their mothers were carrying them in a semisitting position. The physiological recording was performed 10 min without the use of mobile phone and 10 min with it.
Method: Effects on the cardiovascular system: fetal and neonatal heart rate, diastolic volume, systolic volume, stroke volume and cardiac output Investigation on living organism.
Investigated organ system: cardiovascular system 
Time of investigation: before, during and after.
Outcomes: A statistical significant increase in fetal and neonatal heart rate, and a statistical significant decrease in diastolic volume, systolic volume, stroke volume and cardiac output after prenatal and postnatal maternal use of mobile phone were noted. The effect of exposure to mobile phone on all measures became smaller as the gestational age increased.
The results showed that exposure to electromagnetic fields emitted from mobile phones leads to fetal tachycardia.
Free Full Text Available
</t>
  </si>
  <si>
    <t>Rezk AY, Abdulqawi K, Mustafa RM, Abo El-Azm TM, Al-Inany H.</t>
  </si>
  <si>
    <t>https://pubmed.ncbi.nlm.nih.gov/18246230/</t>
  </si>
  <si>
    <t>Physiological effects of RF exposure on hypersensitive people by a cell phone</t>
  </si>
  <si>
    <t>Aim: To investigate the effects of radio frequency exposure with a CDMA cellular phone on autonomic changes (e.g. heart rate) in an electromagnetic hypersensitivity group and whether electromagnetic hypersensitivity resulted from autonomic changes.
Background: 18 electromagnetic hypersensitivity volunteers (8 males) and 19 normal volunteers (10 males) were exposed and sham-exposed during two days in randomized order. Physiological data were collected at four different times: during rest, after 15 min continuous exposure, after 31 min continuous exposure, 10 min after exposure termination.
Outcomes: The radio frequency exposure by a CDMA cellular phone did not have any effects on the physiological parameters for both groups. Regarding the subjective symptoms, both groups did not significantly differ between real and sham exposure. The perception accuracy of the exposure and sham exposure for the electromagnetic hypersensitivity group was 42.2 % and 73.9% and for the control group 3.0% and 95.1%. 
The results on perception accuracy could be attributable to the fact that many subjects in the electromagnetic hypersensitivity group answered "Yes" to the question "Do you feel the electromagnetic field?" because they thought as if they could feel the electromagnetic field.  In contrast, the control group revealed higher accuracy in perception to the non-exposure because they considered themselves that they could not feel electromagentic fields.
[Related Study 910]</t>
  </si>
  <si>
    <t>Kim DW, Lee JH, Ji HC, Kim SC, Nam KC, Cha EJ.</t>
  </si>
  <si>
    <t>http://www.emf-portal.de/viewer.php?l=e&amp;aid=16739</t>
  </si>
  <si>
    <t>Short-term exposure to mobile phone base station signals does not affect cognitive functioning or physiological measures in individuals who report sensitivity to electromagnetic fields and controls</t>
  </si>
  <si>
    <t>Abstract
Individuals who report sensitivity to electromagnetic fields often report cognitive impairments that they believe are due to exposure to mobile phone technology. Previous research in this area has revealed mixed results, however, with the majority of research only testing control individuals. Two studies using control and self-reported sensitive participants found inconsistent effects of mobile phone base stations on cognitive functioning. The aim of the present study was to clarify whether short-term (50 min) exposure at 10 mW/m(2) to typical Global System for Mobile Communication (GSM) and Universal Mobile Telecommunications System (UMTS) base station signals affects attention, memory, and physiological endpoints in sensitive and control participants. Data from 44 sensitive and 44 matched-control participants who performed the digit symbol substitution task (DSST), digit span task (DS), and a mental arithmetic task (MA), while being exposed to GSM, UMTS, and sham signals under double-blind conditions were analyzed. Overall, cognitive functioning was not affected by short-term exposure to either GSM or UMTS signals in the current study. Nor did exposure affect the physiological measurements of blood volume pulse (BVP), heart rate (HR), and skin conductance (SC) that were taken while participants performed the cognitive tasks
Discussion:  Overall, sensitive participants had a significantly higher level of skin conductance  SC (M) than control participants while performing the cognitive tasks, which did not interact with type of exposure.
[Related Studies 796 and 1051]</t>
  </si>
  <si>
    <t>Eltiti S, Wallace D, Ridgewell A, Zougkou K, Russo R, Sepulveda F, Fox E.</t>
  </si>
  <si>
    <t>http://www.ncbi.nlm.nih.gov/pubmed/19475647</t>
  </si>
  <si>
    <t>Hypersensitivity to RF fields emitted from CDMA cellular phones: A provocation study</t>
  </si>
  <si>
    <t>Aim: To study whether electromagnetic fields from CDMA mobile phones influence heart rate, heart rate variability, respiratory rate, or give rise to subjective symptoms in electromagnetic hypersensitivity (EHS; n=18) and non-electromagnetic hypersensitivity (n=19) subjects. The further aim of this study was to compare EHS and non-EHS subjects' ability to distinguish between real electromagnetic field exposure and sham exposure.
Background:  All of the EHS subjects described themselves as hypersensitive to radiofrequency fields emitted only by CDMA mobile phones and not to extremely low frequency fields.
Outcomes: Radiofrequency exposure did not have any effects on physiological parameters or subjective symptoms in either group. There was no evidence that the electromagnetic hypersensitivity group better perceived electromagnetic fields than the non-electromagnetic hypersensitivity group.
[Related Study 889]</t>
  </si>
  <si>
    <t>Nam KC, Lee JH, Noh HW, Cha EJ, Kim NH, Kim DW.</t>
  </si>
  <si>
    <t>WCDMA Wideband Code Division Multiple Access  3G</t>
  </si>
  <si>
    <t>http://www.emf-portal.de/viewer.php?aid=17212&amp;l=e</t>
  </si>
  <si>
    <t>Effects of W-CDMA 1950 MHz EMF emitted by mobile phones on regional cerebral blood flow in humans</t>
  </si>
  <si>
    <t>Aim: To investigate the effects of exposure to W-CDMA cellular phone on regional cerebral blood flow in humans.
Background:  Nine healthy volunteers underwent 12 scans (ten minutes break in between each scan). Additionally, before the experiment two scans were assessed as baseline. Half of the 12 scans were performed under exposure conditions and the other half under sham exposure conditions. The interval between the real exposure and sham exposure was at least one week in order to avoid any lasting effects. The fifth scan was assessed immediately after the exposure/sham exposure and the sixth scan followed ten minutes after.
Outcomes: No significant changes in regional cerebral blood flow were found under exposure compared to sham exposure.  In this study, electromagnetic fields emitted by W-CDMA mobile phones did not affect the regional cerebral blood flow in humans during or after exposure.</t>
  </si>
  <si>
    <t>Mizuno Y, Moriguchi Y, Hikage T, Terao Y, Ohnishi T, Nojima T, Ugawa Y.</t>
  </si>
  <si>
    <t>https://www.emf-portal.org/en/article/17136</t>
  </si>
  <si>
    <t>Effects of short-term W-CDMA mobile phone base station exposure on women with or without mobile phone related symptoms</t>
  </si>
  <si>
    <t xml:space="preserve">Aim: To measure the effects of short-term exposure to a W-CDMA mobile phone base station, and to observe whether they differ between women with mobile phone related symptoms and women without symptoms.
Background:  5000 questionaires including the frequency of mobile phone use and the presence/absence of mobile phone related symptoms were sent out to randomly sampled Japanese women (between 20 and 60 years). From 2472 valid responses 11 subjects with mobile phone related symptoms and 43 control subjects were recruited for a provocation study. Four different exposure conditions (each 30 min) were tested: continuous, intermittent, sham exposure with noise and sham exposure without noise.
Outcomes: The group with mobile phone related symptoms did not differ significantly from the controls in their ability to detect exposure to electromagnetic fields. Discomfort and negative mood was significantly greater in the group with mobile phone related symptoms than in the control groups, irrespective of whether the electromagnetic field was actually on or off. The two groups did not differ in their responses to real or sham exposure according to any psychological, cognitive or autonomic measure. 
The authors did not find a link between hypersensitivity symptoms and exposure to electromagnetic fields from base stations.
</t>
  </si>
  <si>
    <t>Furubayashi T, Ushiyama A, Terao Y, Mizuno Y, Shirasawa K, Pongpaibool P, Simba AY, Wake K, Nishikawa M, Miyawaki K, Yasuda A, Uchiyama M, Yamashita HK, Masuda H, Hirota S, Takahashi M, Okano T, Inomata-Terada S, Sokejima S, Maruyama E, Watanabe S, Taki M, Ohkubo C, Ugawa Y.</t>
  </si>
  <si>
    <t>https://www.emf-portal.org/en/article/16339</t>
  </si>
  <si>
    <t>Hypersensitivity symptoms associated with exposure to cellular telephones: no causal link</t>
  </si>
  <si>
    <t>Abstract 
The hypothesis that there exist hypersensitive persons who perceive subjective symptoms from radiofrequency (RF) fields emitted by hand held mobile phones (cellular phones) was tested using double blind provocation experiments. We also tested whether sensitive subjects are able to determine whether the phone is on or off by sensing RF fields. The study group consisted of 20 volunteers (13 women and 7 men) who reported themselves as being sensitive to cellular phones. The RF exposure sources were one analogue NMT phone (900 MHz) and two digital GSM phones (900 and 1800 MHz). The duration of a test session was 30 min, and three or four sessions were performed in random order for each subject during 1 day. The subjects were asked to report symptoms or sensations as soon as they perceived any abnormal feelings. In addition, the subjects' blood pressure, heart rate, and breathing frequency were monitored every 5 min. The results of the study indicated that various symptoms were reported, and most of them appeared in the head region. However, the number of reported symptoms was higher during sham exposure than during real exposure conditions. In addition, none of the test persons could distinguish real RF exposure from sham exposure. Hence, we conclude that adverse subjective symptoms or sensations, though unquestionably perceived by the test subjects, were not produced by cellular phones.
Authors found significant differences between sham and RF exposures on blood pressure and heart rate, the recordings of systolic blood pressure were significantly higher during sham conditions than during NMT 900 or GSM 1800 exposure (P&lt;.05) and heart rate recordings were found significantly higher during sham conditions only in comparison with GSM 900 exposure.</t>
  </si>
  <si>
    <t>Hietanen M, Hämäläinen AM, Husman T.</t>
  </si>
  <si>
    <t>https://www.emf-portal.org/en/article/8759</t>
  </si>
  <si>
    <t>Symptoms experienced by people in vicinity of base stations: II/ Incidences of age, duration of exposure, location of subjects in relation to the antennas and other electromagnetic factors</t>
  </si>
  <si>
    <t>Abstract 
This is the 2nd part of a survey study conducted on 530 people (270 men, 260 women) living or not in vicinity of cellular phone base stations. Comparison of complaints frequencies for 16 Non Specific Health Symptoms was done with the CHI-Square test with Yates correction. Our results show significant increase (p &lt; 0.05) in relation with age of subjects (elder subjects are more sensitive) and also, that the facing location is the worst position for some symptoms studied, especially for distances till 100 m from base stations. No significant difference is observed in the frequency of symptoms related to the duration of exposure (from &lt; 1 year to &gt; 5 years), excepted for irritability significantly increased after &gt; 5 years. Other electromagnetic factors (electrical transformers, radio-television transmitters,...) have effects on the frequency of some symptoms reported by the subjects.</t>
  </si>
  <si>
    <t>Santini R, Santini P, Danze JM, Le Ruz P, Seigne M.</t>
  </si>
  <si>
    <t>http://www.ncbi.nlm.nih.gov/pubmed/12948762</t>
  </si>
  <si>
    <t>Assessment of subjective symptoms reported by people living in the vicinity of cellular phone base stations: review</t>
  </si>
  <si>
    <t>Abstract 
The problem of health effects of electromagnetic fields (EMF) emitted by cellular phone base stations evokes much interest in view of the fact that people living in their vicinity are fated to continuous exposure to EMF. None of the studies carried out throughout the world have revealed excessive values of standards adopted by the International Commission on Non-Ionizing Radiation Protection (ICNIRP). A questionnaire was used as a study tool. The results of the questionnaire survey reveal that people living in the vicinity of base stations report various complaints mostly of the circulatory system, but also of sleep disturbances, irritability, depression, blurred vision, concentration difficulties, nausea, lack of appetite, headache and vertigo. The performed studies showed the relationship between the incidence of individual symptoms, the level of exposure, and the distance between a residential area and a base station. This association was observed in both groups of persons, those who linked their complaints with the presence of the base station and those who did not notice such a relation. Further studies, clinical and those based on questionnaires, are needed to explain the background of reported complaints.</t>
  </si>
  <si>
    <t>Bortkiewicz A, Zmyślony M, Szyjkowska A, Gadzicka E.</t>
  </si>
  <si>
    <t>http://www.ncbi.nlm.nih.gov/pubmed/15620045</t>
  </si>
  <si>
    <t>Electrosensitivity from a neurological point of view Neuroepidemiology</t>
  </si>
  <si>
    <t>Objective: The entity of electrosensitivity is still a new and a widely controversial topic in medicine. However, we cannot deny that we are increasingly confronted by patients with a variety of symptoms in the presence of cellphone transmitter masts, computers, cellphones and the like. 
Method: 22 electrosensitive patients were tested and treated in a standardised way. The results were audited. Hair and urine was tested for essential elements (Mg, Se, Zn etc) and toxic heavy metals (Hg, Cd, Pb, etc.), blood was tested for genetic detoxification enzymes (Glutathion S-Transferase M1 and T1 und N-Acethyltransferase), blood was tested in the MELISA Test for hypersensitivity to heavy metals, EEG and brain mapping was performed as a baseline and in the presence of a cellphone held to the ear (but not talking), blood pressure and pulse were measured every 5 minutes with an automated blood pressure machine. Subjective symptoms were recorded in a questionnaire. 
Results: There was a deficit in essential elements in 81.8% and an overload of toxic elements in 86.4% in the hair, genetic polymorphysm for GST T1 in 27.3%, GST M1 in 68.0%, GST T1 and M1 in 23% and NAT in 40.9%, hypersensitivity to heavy metals Ni59.1%, Au23.1%, Hg15.4%, Pd7.7%, Ag7.7%, Mo7.7%. There was evidence of EEG, ECG and blood pressure changes during and after exposure to electromagnetic fields induced by a mobile phone.
Conclusion: The audit provided evidence that in electrosensitive patients there is a deficiency in essential elements and an overload in toxic elements, genetic polymorphysms and hypersensitivities against heavy metals. The EEG/brain mapping showed that the brain reacts promptly in a paradoxical way and the cardiovascular parameter changes (heart rate and rhythm, and blood pressure) were protracted in time. The questionnaire showed that the subjective symptoms started during exposure and continued after exposure stop. 
Article 227</t>
  </si>
  <si>
    <t>Griesz-Brisson M.</t>
  </si>
  <si>
    <t xml:space="preserve">http://www.karger.com/Article/Pdf/356326
</t>
  </si>
  <si>
    <t>Psychophysiological tests and provocation of subjects with mobile phone related symptoms.</t>
  </si>
  <si>
    <t>Abstract 
The aim of the present study was to investigate the effect of exposure to a mobile phone-like radiofrequency (RF) electromagnetic field on persons experiencing subjective symptoms when using mobile phones (MP). Twenty subjects with MP-related symptoms were recruited and matched with 20 controls without MP-related symptoms. Each subject participated in two experimental sessions, one with true exposure and one with sham exposure, in random order. In the true exposure condition, the test subjects were exposed for 30 min to an RF field generating a maximum SAR(1g) in the head of 1 W/kg through an indoor base station antenna attached to a 900 MHz GSM MP. The following physiological and cognitive parameters were measured during the experiment: heart rate and heart rate variability (HRV), respiration, local blood flow, electrodermal activity, critical flicker fusion threshold (CFFT), short-term memory, and reaction time. No significant differences related to RF exposure conditions were detected. Also no differences in baseline data were found between subject groups, except for the reaction time, which was significantly longer among the cases than among the controls the first time the test was performed. This difference disappeared when the test was repeated. However, the cases differed significantly from the controls with respect to HRV as measured in the frequency domain. The cases displayed a shift in low/high frequency ratio towards a sympathetic dominance in the autonomous nervous system during the CFFT and memory tests, regardless of exposure condition. This might be interpreted as a sign of differences in the autonomous nervous system regulation between persons with MP related subjective symptoms and persons with no such symptoms.</t>
  </si>
  <si>
    <t>Wilen J, Johansson A, Kalezic N, Lyskov E, Sandström M.</t>
  </si>
  <si>
    <t>http://www.ncbi.nlm.nih.gov/pubmed/16304699</t>
  </si>
  <si>
    <t>Mobile phone headache: a double blind, sham-controlled provocation study</t>
  </si>
  <si>
    <t>Abstract
The objective was to test whether exposure to radio frequency (RF) fields from mobile phones may cause head pain or discomfort and whether it may influence physiological variables in individuals attributing symptoms to mobile phones, but not to electromagnetic fields in general. Seventeen eligible individuals, who experienced these symptoms in an open provocation test, took part in a double-blind, randomized provocation study with cross-over design. Sixty-five pairs of sham and mobile phone RF exposures were conducted. The increase in pain or discomfort (visual analogue scales) in RF sessions was 10.1 and in sham sessions 12.6 (P=0.30). Changes in heart rate or blood pressure were not related to the type of exposure (P: 0.30-0.88). The study gave no evidence that RF fields from mobile phones may cause head pain or discomfort or influence physiological variables. The most likely reason for the symptoms is a nocebo effect.</t>
  </si>
  <si>
    <t>Oftedal G, Straume A, Johnsson A, Stovner LJ.</t>
  </si>
  <si>
    <t>http://www.ncbi.nlm.nih.gov/pubmed/17359515</t>
  </si>
  <si>
    <t>Does short-term exposure to mobile phone base station signals increase symptoms in individuals who report sensitivity to electromagnetic fields? A double-blind randomized provocation study</t>
  </si>
  <si>
    <t>Abstract
BACKGROUND: Individuals with idiopathic environmental illness with attribution to electromagnetic fields (IEI-EMF) believe they suffer negative health effects when exposed to electromagnetic fields from everyday objects such as mobile phone base stations.
OBJECTIVES: This study used both open provocation and double-blind tests to determine if sensitive and control individuals experience more negative health effects when exposed to base station-like signals compared with sham.
METHODS: Fifty-six self-reported sensitive and 120 control participants were tested in an open provocation test. Of these, 12 sensitive and 6 controls withdrew after the first session. The remainder completed a series of double-blind tests. Subjective measures of well-being and symptoms as well as physiological measures of blood volume pulse, heart rate, and skin conductance were obtained.
RESULTS: During the open provocation, sensitive individuals reported lower levels of well-being in both the global system for mobile communication (GSM) and universal mobile telecommunications system (UMTS) compared with sham exposure, whereas controls reported more symptoms during the UMTS exposure. During double-blind tests the GSM signal did not have any effect on either group. Sensitive participants did report elevated levels of arousal during the UMTS condition, whereas the number or severity of symptoms experienced did not increase. Physiological measures did not differ across the three exposure conditions for either group.
CONCLUSIONS: Short-term exposure to a typical GSM base station-like signal did not affect well-being or physiological functions in sensitive or control individuals. Sensitive individuals reported elevated levels of arousal when exposed to a UMTS signal. Further analysis, however, indicated that this difference was likely to be due to the effect of order of exposure rather than the exposure itself.
Free Text Available   [Related Studies 796 and 903]</t>
  </si>
  <si>
    <t>Eltiti S, Wallace D, Ridgewell A, Zougkou K, Russo R, Sepulveda F, Mirshekar-Syahkal D, Rasor P, Deeble R, Fox E.</t>
  </si>
  <si>
    <t>http://www.ncbi.nlm.nih.gov/pubmed/18007992</t>
  </si>
  <si>
    <t>Apparent decreases in Swedish public health indicators after 1997-are they due to improved diagnostics or to environmental factors?</t>
  </si>
  <si>
    <t>Abstract
The object of this work was to review recent trends in public health in Sweden. Data on different adverse health indicators were collected from official Swedish registries. We found that population health generally improved during the early 1990s but suddenly started to deteriorate from 1997 onwards. This quite dramatic change is not likely to be explained only by improved diagnostics but physical causes need immediately to be searched for. A connection with the increasing exposure of the population to GHz radiation from mobile phones, base stations and other communication technologies cannot be ruled out.
Free Text Available</t>
  </si>
  <si>
    <t>Hallberg O, Johansson O.</t>
  </si>
  <si>
    <t>http://www.ncbi.nlm.nih.gov/pubmed/19211231</t>
  </si>
  <si>
    <t>Cognitive and physiological responses in humans exposed to a TETRA base station signal in relation to perceived electromagnetic hypersensitivity</t>
  </si>
  <si>
    <t>Abstract
Terrestrial Trunked Radio (TETRA) technology ("Airwave") has led to public concern because of its potential interference with electrical activity in the brain. The present study is the first to examine whether acute exposure to a TETRA base station signal has an impact on cognitive functioning and physiological responses. Participants were exposed to a 420 MHz TETRA signal at a power flux density of 10 mW/m(2) as well as sham (no signal) under double-blind conditions. Fifty-one people who reported a perceived sensitivity to electromagnetic fields as well as 132 controls participated in a double-blind provocation study. Forty-eight sensitive and 132 control participants completed all three sessions. Measures of short-term memory, working memory, and attention were administered while physiological responses (blood volume pulse, heart rate, skin conductance) were monitored. After applying exclusion criteria based on task performance for each aforementioned cognitive measure, data were analyzed for 36, 43, and 48 sensitive participants for these respective tasks and, likewise, 107,125, and 129 controls. We observed no differences in cognitive performance between sham and TETRA exposure in either group; physiological response also did not differ between the exposure conditions. These findings are similar to previous double-blind studies with other mobile phone signals (900-2100 MHz), which could not establish any clear evidence that mobile phone signals affect health or cognitive function.</t>
  </si>
  <si>
    <t>Wallace D, Eltiti S, Ridgewell A, Garner K, Russo R, Sepulveda F, Walker S, Quinlan T, Dudley S, Maung S, Deeble R, Fox E.</t>
  </si>
  <si>
    <t>TETRA Simulated</t>
  </si>
  <si>
    <t>http://www.ncbi.nlm.nih.gov/pubmed/21647932</t>
  </si>
  <si>
    <t>Effects of short-term radiation emitted by WCDMA mobile phones on teenagers and adults</t>
  </si>
  <si>
    <t>Abstract
BACKGROUND: With the rapid increasing use of third generation (3 G) mobile phones, social concerns have arisen concerning the possible health effects of radio frequency-electromagnetic fields (RF-EMFs) emitted by wideband code division multiple access (WCDMA) mobile phones in humans. The number of people, who complain of various symptoms such as headache, dizziness, and fatigue, has also increased. Recently, the importance of researches on teenagers has been on the rise. However, very few provocation studies have examined the health effects of WCDMA mobile phone radiation on teenagers.
METHODS: In this double-blind study, two volunteer groups of 26 adults and 26 teenagers were simultaneously investigated by measuring physiological changes in heart rate, respiration rate, and heart rate variability for autonomic nervous system (ANS), eight subjective symptoms, and perception of RF-EMFs during sham and real exposure sessions to verify its effects on adults and teenagers. Experiments were conducted using a dummy phone containing a WCDMA module (average power, 250 mW at 1950 MHz; specific absorption rate, 1.57 W/kg) within a headset placed on the head for 32 min.
RESULTS: Short-term WCDMA RF-EMFs generated no significant changes in ANS, subjective symptoms or the percentages of those who believed they were being exposed in either group.
CONCLUSIONS: Considering the analyzed physiological data, the subjective symptoms surveyed, and the percentages of those who believed they were being exposed, 32 min of RF radiation emitted by WCDMA mobile phones demonstrated no effects in either adult or teenager subjects. 
Full Text Available</t>
  </si>
  <si>
    <t>Choi SB, Kwon MK, Chung JW, Park JS, Chung K, Kim DW.</t>
  </si>
  <si>
    <t>Mobile Phone  W-CDMA Simulated</t>
  </si>
  <si>
    <t>http://www.ncbi.nlm.nih.gov/pubmed/24886241</t>
  </si>
  <si>
    <t>Acute mobile phones exposure affects frontal cortex hemodynamics as evidenced by functional near-infrared spectroscopy</t>
  </si>
  <si>
    <t>Abstract
This study aimed to evaluate by functional near-infrared spectroscopy (fNIRS), the effects induced by an acute exposure (40 mins) to a GSM (Global System for Mobile Communications) signal emitted by a mobile phone (MP) on the oxygenation of the frontal cortex. Eleven healthy volunteers underwent two sessions (Real and Sham exposure) after a crossover, randomized, double-blind paradigm. The whole procedure lasted 60 mins: 10-mins baseline (Bsl), 40-mins (Exposure), and 10-mins recovery (Post-Exp). Together with frontal hemodynamics, heart rate, objective and subjective vigilance, and self-evaluation of subjective symptoms were also assessed. The fNIRS results showed a slight influence of the GSM signal on frontal cortex, with a linear increase in [HHb] as a function of time in the Real exposure condition (F(4,40)=2.67; P=0.04). No other measure showed any GSM exposure-dependent changes. These results suggest that fNIRS is a convenient tool for safely and noninvasively investigating the cortical activation in MP exposure experimental settings. Given the short-term effects observed in this study, the results should be confirmed on a larger sample size and using a multichannel instrument that allows the investigation of a wider portion of the frontal cortex.
Authors state  We  showed that a 40-min continuous exposure to a typical GSM signal emitted by a MP has a significant influence on the cortical [HHb] of the frontal areas.
Full Text Available</t>
  </si>
  <si>
    <t>Curcio G, Ferrara M, Limongi T, Tempesta D, Di Sante G, De Gennaro L, Quaresima V, Ferrari M.</t>
  </si>
  <si>
    <t>http://www.ncbi.nlm.nih.gov/pubmed/19240743</t>
  </si>
  <si>
    <t>Assessment of intermittent UMTS electromagnetic field effects on blood circulation in the human auditory region using a near-infrared system</t>
  </si>
  <si>
    <t>Abstract
The aim of the present study was to assess the potential effects of intermittent Universal Mobile Telecommunications System electromagnetic fields (UMTS-EMF) on blood circulation in the human head (auditory region) using near-infrared spectroscopy (NIRS) on two different timescales: short-term (effects occurring within 80 s) and medium-term (effects occurring within 80 s to 30 min). For the first time, we measured potential immediate effects of UMTS-EMF in real-time without any interference during exposure. Three different exposures (sham, 0.18 W/kg, and 1.8 W/kg) were applied in a controlled, randomized, crossover, and double-blind paradigm on 16 healthy volunteers. In addition to oxy-, deoxy-, and total haemoglobin concentrations ([O(2) Hb], [HHb], and [tHb], respectively), the heart rate (HR), subjective well-being, tiredness, and counting speed were recorded. During exposure to 0.18 W/kg, we found a significant short-term increase in Δ[O(2) Hb] and Δ[tHb], which is small (≈17%) compared to a functional brain activation. A significant decrease in the medium-term response of Δ[HHb] at 0.18 and 1.8 W/kg exposures was detected, which is in the range of physiological fluctuations. The medium-term ΔHR was significantly higher (+1.84 bpm) at 1.8 W/kg than for sham exposure. The other parameters showed no significant effects. Our results suggest that intermittent exposure to UMTS-EMF has small short- and medium-term effects on cerebral blood circulation and HR.
Very Short Exposure: A measurement consisted of 16 cycles, i.e., exposure segments of 20 s of UMTS-EMF exposure (ON) or sham were alternated with 60 s recoveries (OFF). Beforehand a baseline was recorded for 3 min, after- ward for 6 min. A measurement lasted 31 min in total.</t>
  </si>
  <si>
    <t>Spichtig S, Scholkmann F, Chin L, Lehmann H, Wolf M.</t>
  </si>
  <si>
    <t>https://www.emf-portal.org/en/article/20115</t>
  </si>
  <si>
    <t>EMF-protection sleep study near mobile phone base stations</t>
  </si>
  <si>
    <t xml:space="preserve">Summary
In a crossover field study the potential role of radio frequency (RF) electromagnetic fields (EMF) in causing sleep disturbances was investigated in sleeping rooms of 43 volunteers (26 women and 17 men) attributing their sleep problems to RF-EMF from mobile telecommunication base stations. With a new approach of protection from rather than provocation to RF-EMF exposure potential sleep parameter changes were investigated. With mobile shields three conditions (true-shield, sham-shield and control) were tested in random order. Shielding conditions were single-blind to allow controlling shielding efficiency while data analysis was performed double-blind by an independent team. RF-EMF immissions were continuously recorded frequency-selectively. In total, 465 nights were assessed by morning questionnaires and polysomnographic recordings. Pooled analysis did not exhibit statistically significant EMF-dependent sleep parameters, neither on total RF-EMF immissions nor on base station signals. Volunteer-specific analysis mostly did not show any significant effect on sleep parameters. Subjective sleep parameters of seven volunteers (16 %) exhibited significant placebo effects. However, four volunteers (9 %) showed consistent statistical significant prolongations of sleep latencies: for sleep onset latency to sleep stage 1 it was up to 36.8 min (median of unshielded nights 4.7 min), from sleep stage 1 to sleep stage 2 up to 3.8 min ( median 2.3 min) and from sleep stage 2 to 3 up to 18.0 min (median 8.0 min). REM latency was prolonged up to 160.0 min (median 85.8 min).
Author states: Objective sleep parameters exhibited 21 effects. Ten were negative effects, 5 positive, and 5 unintended side effects. There was only 1 placebo effect among this group. The significant prolongations of sleep latencies found in four volunteers were consistent: none of them exhibited any other kind  of effect...However, the  observed effect on sleep onset latencies is in agreement with several other studies reporting changes of latencies during RF-EMF provocation. </t>
  </si>
  <si>
    <t>Leitgeb N, Schröttner J, Cech R,  Kerbl R.</t>
  </si>
  <si>
    <t>http://link.springer.com/article/10.1007/s11818-008-0353-9</t>
  </si>
  <si>
    <t>The safety of digital mobile cellular telephones with minute ventilation rate adaptive pacemakers</t>
  </si>
  <si>
    <t xml:space="preserve">Abstract
In vitro tests suggest that rate adaptive pacemakers using changes in transthoracic impedance to vary pacing rate may be affected by digital mobile telephones. Electromagnetic fields generated by digital mobile telephones (Global System for Mobile [GSM]) represent a potential source of electromagnetic interference (EMI) for the Telectronics META rate adaptive pacemakers, which use transthoracic impedance as a sensor to determine changes in minute ventilation. Sixteen implanted Telectronics META pulse generators were exposed to 25-W simulated GSM transmissions (900-MHz carrier pulsed at 2, 8, and 217 Hz with a pulse width of 0.6 ms) and the antenna of a 2-W digital mobile telephone (900-MHz, 217-Hz pulse, 0.6-ms pulse width). The 12 dual and four single chamber devices were programmed to maximum sensitivity and assessed in unipolar and bipolar settings and rate adaptive and nonrate adaptive modes. In all cases of EMI, testing was repeated at lower, more routinely set bipolar sensitivity levels. At maximum sensitivity, 11 of 16 devices displayed no evidence of EMI. Brief ventricular triggering occurred in 2, a brief pause in 1, a combination of both in 1, and a brief episode of pacemaker-mediated tachycardia in 1. With pulse generators programmed to more routine sensitivities, only one device displayed rare single beat ventricular triggering. No changes in minute ventilation rate adaptive pacing were observed. At maximum unipolar sensitivities, the META series of rate adaptive pacemakers are resistant to clinically important EMI from digital mobile telephones. Set at routine sensitivities, these devices perform reliably in the presence of digital mobile telephones.
</t>
  </si>
  <si>
    <t>Sparks PB, Mond HG, Joyner KH, Wood MP.</t>
  </si>
  <si>
    <t>https://www.ncbi.nlm.nih.gov/pubmed/8904535</t>
  </si>
  <si>
    <t>Effects of 900 and 1800 MHz Electromagnetic Field Application on Electrocardiogram, Nitric Oxide, Total Antioxidant Capacity, Total Oxidant Capacity, Total Protein, Albumin and Globulin Levels in Guinea Pigs</t>
  </si>
  <si>
    <t>Abstract
The  aim  of  this  study  was  to  investigate  the  effects  of  900  and  1800  MHz  electromagnetic  field  (EMF)  emitted  by  base  station  antennas  implementing the mobile telephone communication on electrocardiogram (ECG) and some biochemical parameters. Animal material was consisted of 26 male guinea pigs, weighing 652±22.8 g in average. Animals were divided into three groups, as group 1 (control n=7), group 2  (900 MHz EMF n=10) and group 3 (1800 MHz EMF n=9). Groups 2 and 3 were subjected to EMF for 20 days, daily between 13:00-17:00 pm for 4 hours. Total protein (TP), albumin, globulin, plasma oxidant status (TOS), total antioxidant capacity (TAC) and Nitric Oxide (NO) levels were determined in plasma. Statistical comparison of data obtained from plasma analysis  revealed a significant difference in guinea pigs subjected to 900 and 1800 MHz radioactive field for albumin, globulin and TOS levels (P&lt;0.05). NO reflected a significant difference in 900 MHz EMF subjected guinea pigs, compared to the control group  (P&lt;0.05), however no differences were observed in 1800 MHz EMF subjected animals. Data obtained from ECG and plasma analysis indicated that EMF subjection may lead to some irregularities in the autonomic control of the heart in addition to oxidative damage.
Free Full Text Available</t>
  </si>
  <si>
    <t>Cenesiz M., Atakisi O., Akar A., Önbilgin G., Ormanci N.</t>
  </si>
  <si>
    <t>http://vetdergi.kafkas.edu.tr/extdocs/2011_3/357-362.pdf</t>
  </si>
  <si>
    <t>900 MHz pulse-modulated radiofrequency radiation induces oxidative stress on heart, lung, testis and liver tissues</t>
  </si>
  <si>
    <t>Abstract
Oxidative stress may affect many cellular and physiological processes including gene expression, cell growth, and cell death. In the recent study, we aimed to investigate whether 900 MHz pulse-modulated radiofrequency (RF) fields induce oxidative damage on lung, heart and liver tissues. We assessed oxidative damage by investigating lipid peroxidation (malondialdehyde, MDA), nitric oxide (NOx) and glutathione (GSH) levels which are the indicators of tissue toxicity. A total of 30 male Wistar albino rats were used in this study. Rats were divided randomly into three groups; control group (n = 10), sham group (device off, n = 10) and 900 MHz pulsed-modulated RF radiation group (n = 10). The RF rats were exposed to 900 MHz pulsed modulated RF radiation at a specific absorption rate (SAR) level of 1.20 W/kg 20 min/day for three weeks. MDA and NOx levels were increased significantly in liver, lung, testis and heart tissues of the exposed group compared to sham and control groups (p &lt; 0.05). Conversely GSH levels were significantly lower in exposed rat tissues (p &lt; 0.05). No significantly difference was observed between sham and control groups. Results of our study showed that pulse-modulated RF radiation causes oxidative injury in liver, lung, testis and heart tissues mediated by lipid peroxidation, increased level of NOx and suppression of antioxidant defense mechanism.
Full Free Text Available</t>
  </si>
  <si>
    <t>Esmekaya MA, Ozer C, Seyhan N.</t>
  </si>
  <si>
    <t>Rats - Wistar Albino Male</t>
  </si>
  <si>
    <t>https://www.ncbi.nlm.nih.gov/pubmed/21460416</t>
  </si>
  <si>
    <t xml:space="preserve">Effects of exposure to 2.45 Ghz microwave radiation on male rat reproductive system
</t>
  </si>
  <si>
    <t>Abstract
Purpose: To investigate the effects of 2.45 GHz Microwave (MW) radiation exposures on the reproductive functions in male Sprague-Dawley rats. Materials and methods: 36 rats obtained from the College of Medicine animal house, weighing between 0.100 and 0.120 kg, grouped into 6 and acclimatized for 2 weeks were used. Each group was exposed to specific absorption ratio (SAR) of 0.00 (control), 0.48, 0.95, 1.43, 1.91 and 2.39 W kg-1 respectively in the irradiation chamber. Variations in the bodyweights, organ weights, sperm gross motility, sperm morphology and sperm counts were determined for various values of applied SARs using standard methods. Results: MW exposures reduced the growth rates and organ weights in a proportion that depended on the applied SAR. Exposures reduced the sperm concentration, gross motility and increased abnormal sperm cells. The highest increases in body weight and the lowest sperm gross motility were observed in the youngest age group exposed to 0.48 W kg-1. This same trend was observed in sperm counts and changes in sperm morphology. The live to dead ratio from the semen analysis of smears showed that low SARs MW exposure caused death of sperm cells as demonstrated by cell membrane taking up the eosin-nigrosin vital stain. Conclusion: MW radiation exposures caused reduction in sperm counts and motility and increased the proportion of abnormal sperm cells and induced reduction in sperm count and motility while increasing the proportion of abnormal sperm cells.
Comment : exposure period not given but could have been 24 hrs
Free Full Text Available</t>
  </si>
  <si>
    <t>Aweda, MA, Usikalu RM, Awobajo FO.</t>
  </si>
  <si>
    <t>http://www.journalcra.com/article/effects-exposure-245-ghz-microwave-radiation-male-rat-reproductive-system</t>
  </si>
  <si>
    <t>Effects of electromagnetic radiation from 3G mobile phone on heart rate, blood pressure and ECG parameters in rats</t>
  </si>
  <si>
    <t xml:space="preserve">Abstract
Effects of electromagnetic energy radiated from mobile phones (MPs) on heart is one of the research interests. The current study was designed to investigate the effects of electromagnetic radiation (EMR) from third-generation (3G) MP on the heart rate (HR), blood pressure (BP) and ECG parameters and also to investigate whether exogenous melatonin can exert any protective effect on these parameters. In this study 36 rats were randomized and evenly categorized into 4 groups: group 1 (3G-EMR exposed); group 2 (3G-EMR exposed + melatonin); group 3 (control) and group 4 (control + melatonin). The rats in groups 1 and 2 were exposed to 3G-specific MP's EMR for 20 days (40 min/day; 20 min active (speech position) and 20 min passive (listening position)). Group 2 was also administered with melatonin for 20 days (5 mg/kg daily during the experimental period). ECG signals were recorded from cannulated carotid artery both before and after the experiment, and BP and HR were calculated on 1st, 3rd and 5th min of recordings. ECG signals were processed and statistically evaluated. In our experience, the obtained results did not show significant differences in the BP, HR and ECG parameters among the groups both before and after the experiment. Melatonin, also, did not exhibit any additional effects, neither beneficial nor hazardous, on the heart hemodynamics of rats. Therefore, the strategy (noncontact) of using a 3G MP could be the reason for ineffectiveness; and use of 3G MP, in this perspective, seems to be safer compared to the ones used in close contact with the head. However, further study is needed for standardization of such an assumption.
Outcomes: The data did not show any significant differences in the blood pressure, heart rate and ECG parameters among the groups both before and after the experiment. Melatonin also did not exhibit any additional effects, neither beneficial nor hazardous.
</t>
  </si>
  <si>
    <t>Colak C, Parlakpinar H, Ermis N, Tagluk ME, Colak C, Sarihan E, Dilek OF, Turan B, Bakir S, Acet A.</t>
  </si>
  <si>
    <t>https://www.emf-portal.org/en/article/19761</t>
  </si>
  <si>
    <t>Do cellular phones alter blood parameters and birth weight of rats?</t>
  </si>
  <si>
    <t>Abstract
The present study aimed to investigate the effects of microwaves (MW) emitted by cellular phones (CPs) on peripheral blood parameters and birth weights of rats. Thirty-six albino rats were divided into four groups, male (n   6) and female sham-exposed groups (n   12) and male (n   6) and female experimental groups (n   12). No blood parameters differed following exposure ( p   0.05). The birth weight of offspring in the experimental group was significantly lower than in the sham-exposed group ( p   0.001). No significant differences were observed between rectal temperatures of rats in the sham and experimental groups ( p   0.05). The specific absorption rate (SAR) was found to be 0.155 W/kg for the experimental groups. All parameters investigated were normal in the next generation of rats (p   0.05).
Aim: To investigate the effects of microwaves emitted by cellular phones on peripheral blood parameters and birth weights of rats.
Outrcomes: Exposure of normal and pregnant rats to low-level 915-MHz radiofrequency radiation (RFR) did not cause detectable shifts of erythrocyte or leukocyte numbers in peripheral blood, nor did it influence the course and the outcome of pregnancy. The only consistent finding related to the RFR exposure was lowered birth weigth, which was overcome in postnatal development during a 3-month period.</t>
  </si>
  <si>
    <t>Dasdag S, Akdag Z, Ayyildiz O, Demirtas OC, Yayla M, Sert C.</t>
  </si>
  <si>
    <t>Rats - Sprague Dawley  Pregnant</t>
  </si>
  <si>
    <t>https://www.emf-portal.org/en/article/9424</t>
  </si>
  <si>
    <t>Effects of Electromagnetic Radiation Use on Oxidant/Antioxidant Status and DNA Turn-over Enzyme Activities in Erythrocytes and Heart, Kidney, Liver, and Ovary Tissues From Rats: Possible Protective Role of Vitamin C</t>
  </si>
  <si>
    <t>Abstract
In this study, the aim was to investigate possible effects of Electromagnetic Radiation (EMR) use on oxidant and antioxidant status in erythrocytes and kidney, heart, liver, and ovary tissues from rats, and possible protective role of vitamin C. For this aim, 40 Wistar albino female rats were used throughout the study. The treatment group was exposed to EMR in a frequency of 900 MHz, the EMR plus vitamin C group was exposed to the same EMR frequency and given vitamin C (250 mg/kg/day) orally for 4 weeks. There were 10 animals in each group including control and vitamin C groups. At the end of the study period, blood samples were obtained from the animals to get erythrocyte sediments. Then the animals were sacrificed and heart, kidney, liver, and ovary tissues were removed. Malondialdehyde (MDA) levels and superoxide dismutase (SOD), catalase (CAT), glutathione peroxidase (GSH-Px), xanthine oxidase (XO), and adenosine deaminase (ADA) enzyme activities were measured in the tissues and erythrocytes. It was observed that MDA level, XO, and GSH-Px activities significantly increased in the EMR group as compared with those of the control group in the erythrocytes. In the kidney tissues, it was found that MDA level and CAT activity significantly increased, whereas XO and ADA activities decreased in the cellular phone group as compared with those of the control group. However, in the heart tissues it was observed that MDA level, ADA, and XO activities significantly decreased in the cellular phone group as compared with those of the control group. The results suggest that EMR at the frequency generated by a cell phone causes oxidative stress and peroxidation in the erythrocytes and kidney tissues from rats. In the erythrocytes, vitamin C seems to make partial protection against the oxidant stress.</t>
  </si>
  <si>
    <t>Devrim E, Ergüder IB, Kılıçoğlu B, Yaykaşlı E, Cetin R, Durak I.</t>
  </si>
  <si>
    <t>https://www.ncbi.nlm.nih.gov/pubmed/20020924</t>
  </si>
  <si>
    <t>Mobile phone-induced myocardial oxidative stress: protection by a novel antioxidant agent caffeic acid phenethyl ester.</t>
  </si>
  <si>
    <t>Abstract
Electromagnetic radiation (EMR) or radiofrequency fields of cellular mobile phones may affect biological systems by increasing free radicals, which appear mainly to enhance lipid peroxidation, and by changing the antioxidant defense systems of human tissues, thus leading to oxidative stress. Mobile phones are used in close proximity to the heart, therefore 900 MHz EMR emitting mobile phones may be absorbed by the heart. Caffeic acid phenethyl ester (CAPE), one of the major components of honeybee propolis, was recently found to be a potent free radical scavenger and antioxidant, and is used in folk medicine. The aim of this study was to examine 900 MHz mobile phone-induced oxidative stress that promotes production of reactive oxygen species (ROS) and the role of CAPE on myocardial tissue against possible oxidative damage in rats. Thirty rats were used in the study. Animals were randomly grouped as follows: sham-operated control group (N: 10) and experimental groups: (a) group II: 900 MHz EMR exposed group (N: 10); and (b) group III: 900 MHz EMR exposed+CAPE-treated group (N: 10). A 900 MHz EMR radiation was applied to groups II and III 30 min/day, for 10 days using an experimental exposure device. Malondialdehyde (MDA, an index of lipid peroxidation), and nitric oxide (NO, a marker of oxidative stress) were used as markers of oxidative stress-induced heart impairment. Superoxide dismutase (SOD), catalase (CAT), and glutathione peroxidase (GSH-Px) activities were studied to evaluate the changes of antioxidant status. In the EMR exposed group, while tissue MDA and NO levels increased, SOD, CAT and GSH-Px activities were reduced. CAPE treatment in group III reversed these effects. In this study, the increased levels of MDA and NO and the decreased levels of myocardial SOD, CAT and GSH-Px activities demonstrate the role of oxidative mechanisms in 900 MHz mobile phone-induced heart tissue damage, and CAPE, via its free radical scavenging and antioxidant properties, ameliorates oxidative heart injury. These results show that CAPE exhibits a protective effect on mobile phone-induced and free radical mediated oxidative heart impairment in rats.</t>
  </si>
  <si>
    <t>Ozguner F, Altinbas A, Ozaydin M, Dogan A, Vural H, Kisioglu AN, Cesur G, Yildirim NG.</t>
  </si>
  <si>
    <t>https://www.ncbi.nlm.nih.gov/pubmed/16342473</t>
  </si>
  <si>
    <t>Apoptosis resulted from radiofrequency radiation exposure of pregnant rabbits and their infants</t>
  </si>
  <si>
    <t>Abstract
The purpose of this study was to reveal the apoptotic cell formation, using histopathological and immunohistochemical methods, in non-pregnant and pregnant New Zealand White rabbits, and in offspring of the pregnant group exposed to GSM modulated signal in 1,800 MHz frequency. Apoptotic cells were detected in the brain, eyes, kidneys, liver, lung, heart, and spleen by terminal deoxynucleotidyl transferase-mediated dUTP nick end-labelling (TUNEL) staining. Histopathological changes were observed in the examined organs. TUNEL positivity was seen in the brain (group VI) and eyes (groups IV and VI). In groups I, II, III, and V, the positivity was lesser than 5% and was not taken into account.
Free Full Text Available</t>
  </si>
  <si>
    <t>Guler G, Ozgur E, Keles H, Tomruk A, Vural SA, Seyhan N.</t>
  </si>
  <si>
    <t>Rabbit - NZ White</t>
  </si>
  <si>
    <t>https://www.researchgate.net/publication/233799824_Apoptosis_resulted_from_radiofrequency_radiation_exposure_of_pregnant_rabbits_and_their_infants</t>
  </si>
  <si>
    <t>Cardiovascular and thermal effects of microwave irradiation at 1 and/or 10 GHz in anesthetized rats</t>
  </si>
  <si>
    <t>Abstract
Relatively large thermal gradients may exist during exposure of an animal to microwaves (MWs), particularly at high frequencies. Differences in thermal gradients within the body may lead to noticeable differences in the magnitude of cardiovascular changes resulting from MW exposure. This study compares the thermal distribution and cardiovascular effects of exposure to a single MW frequency with effects of simultaneous exposure to two frequencies. Ketamine-anesthetized male Sprague-Dawley rats (n = 58) were exposed individually to one of three conditions: 1-GHz, 10-GHz, or combined 1- and 10-GHz MWs at an equivalent whole-body specific absorption rate of 12 W/kg. The continuous-wave irradiation was conducted under far-field conditions with animals in E orientation (left lateral exposure, long axis parallel to the electric field) or in H orientation (left lateral exposure, long axis perpendicular to the electric field). Irradiation was started when colonic temperature was 37.5 degrees C and was continued until lethal temperatures were attained. Colonic, tympanic, left and right subcutaneous, and tail temperatures, and arterial blood pressure, heart rate, and respiratory rate were continuously recorded. In both E and H orientations, survival time (i.e., time from colonic temperature of 37.5 degrees C until death) was lowest in animals exposed at 1-GHz, intermediate in those exposed at 1- and 10-GHz combined, and greatest in the 10-GHz group (most differences statistically significant). At all sites (with the exception of right subcutaneous), temperature values in the 1- and 10-GHz combined group were between those of the single-frequency exposure groups in both E and H orientations. During irradiation, arterial blood pressure initially increased and then decreased until death. Heart rate increased throughout the exposure period. The general, overall patterns of these changes were similar in all groups. The results indicate that no unusual physiological responses occur during multi-frequency MW exposure, when compared with results of single-frequency exposure.</t>
  </si>
  <si>
    <t>Jauchem JR, Ryan KL, Frei MR.</t>
  </si>
  <si>
    <t>https://www.emf-portal.org/en/article/3921</t>
  </si>
  <si>
    <t>Role of blood flow on RF exposure induced skin temperature elevations in rabbit ears</t>
  </si>
  <si>
    <t>Abstract
In this in vivo study, we measured local temperature changes in rabbit pinnae, which were evoked by radiofrequency (RF) exposure for 20 min at localized SAR levels of 0 (sham exposure), 2.3, 10.0, and 34.3 W/kg over 1.0 g rabbit ear tissue. The effects of RF exposures on skin temperature were measured under normal blood flow and without blood flow in the ear. The results showed: (1) physiological blood flow clearly modified RF induced thermal elevation in the pinna as blood flow significantly suppressed temperature increases even at 34.3 W/kg; (2) under normal blood flow conditions, exposures at 2.3 and 10.0 W/kg, approximating existing safety limits for the general public (2 W/kg) and occupational exposure (10 W/kg), did not induce significant temperature rises in the rabbit ear. However, 2.3 W/kg induced local skin temperature elevation under no blood flow conditions. Our results demonstrate that the physiological effects of blood flow should be considered when extrapolating modeling data to living animals, and particular caution is needed when interpreting the results of modeling studies that do not include blood flow.</t>
  </si>
  <si>
    <t>Jia F, Ushiyama A, Masuda H, Lawlor GF, Ohkubo C</t>
  </si>
  <si>
    <t>Rabbit - Japanese White</t>
  </si>
  <si>
    <t>https://www.ncbi.nlm.nih.gov/pubmed/17004244</t>
  </si>
  <si>
    <t>Oxidative stress precedes circulatory failure induced by 35-GHz microwave heating</t>
  </si>
  <si>
    <t>Abstract
Sustained whole-body exposure of anesthetized rats to 35-GHz radio frequency radiation produces localized hyperthermia and hypotension, leading to circulatory failure and death. The physiological mechanism underlying the induction of circulatory failure by 35-GHz microwave (MW) heating is currently unknown. We hypothesized that oxidative stress may play a role in the pathophysiology of MW-induced circulatory failure and examined this question by probing organs for 3-nitrotyrosine (3-NT), a marker of oxidative stress. Animals exposed to low durations of MW that increased colonic temperature but were insufficient to produce hypotension showed a 5- to 12-fold increase in 3-NT accumulation in lung, liver, and plasma proteins relative to the levels observed in control rats that were not exposed to MW. 3-NT accumulation in rats exposed to MW of sufficient duration to induce circulatory shock returned to low, baseline levels. Leukocytes obtained from peripheral blood showed significant accumulation of 3-NT only at exposure levels associated with circulatory shock. 3-NT was also found in the villus tips and vasculature of intestine and within the distal tubule of the kidney but not in the irradiated skin of rats with MW-induced circulatory failure. The relationship between accumulation in liver, lung, and plasma proteins and exposure duration suggests either that nitro adducts are formed in the first 20 min of exposure and are then cleared or that synthesis of nitro adducts decreases after the first 20 min of exposure. Taken together, these findings suggest that oxidative stress occurs in many organs during MW heating. Because nitration occurs after microwave exposures that are not associated with circulatory collapse, systemic oxidative stress, as evidenced by tissue accumulation of 3-NT, is not correlated with circulatory failure in this model of shock.
Free Full Text Available</t>
  </si>
  <si>
    <t>Kalns J, Ryan KL, Mason PA, Bruno JG, Gooden R, Kiel JL.</t>
  </si>
  <si>
    <t>Microwave Heating Device</t>
  </si>
  <si>
    <t>https://www.emf-portal.org/en/article/7268</t>
  </si>
  <si>
    <t>Selenium and L-carnitine reduce oxidative stress in the heart of rat induced by 2.45-GHz radiation from wireless devices</t>
  </si>
  <si>
    <t>Abstract
The aim of this study was to investigate the possible protective role of selenium and L-carnitine on oxidative stress induced by 2.45-GHz radiation in heart of rat. For this purpose, 30 male Wistar Albino rats were equally divided into five groups namely controls, sham controls, radiation-exposed rats, radiation-exposed rats treated with intraperitoneal injections of sodium selenite at a dose of 1.5 mg/kg/day, and radiation-exposed rats treated with intraperitoneal injections of L-carnitine at a dose of 1.5 mg/kg/day. Except for the controls and sham controls, the animals were exposed to 2.45-GHz radiation during 60 min/day for 28 days. The lipid peroxidation (LP) levels were higher in the radiation-exposed groups than in the control and sham control groups. The lipid peroxidation level in the irradiated animals treated with selenium and L-carnitine was lower than in those that were only exposed to 2.45-GHz radiation. The concentrations of vitamins A, C, and E were lower in the irradiated-only group relative to control and sham control groups, but their concentrations were increased in the groups treated with selenium- and L-carnitine. The activity of glutathione peroxidase was higher in the selenium-treated group than in the animals that were irradiated but received no treatment. The erythrocyte-reduced glutathione and β-carotene concentrations did not change in any of the groups. In conclusion, 2.45-GHz electromagnetic radiation caused oxidative stress in the heart of rats. There is an apparent protective effect of selenium and L-carnitine by inhibition of free radical formation and support of the antioxidant redox system.</t>
  </si>
  <si>
    <t>Turker Y, Nazıroğlu M, Gümral N, Celik O, Saygın M, Cömlekçi S, Flores-Arce M.</t>
  </si>
  <si>
    <t>https://www.ncbi.nlm.nih.gov/pubmed/21360060</t>
  </si>
  <si>
    <t>Electromagnetic pulses induce fluctuations in blood pressure in rats</t>
  </si>
  <si>
    <t>Abstract
PURPOSE: To investigate the effects of exposure to electromagnetic pulses (EMP) on functional indices of the cardiovascular system in male Sprague-Dawley rats.
MATERIALS AND METHODS: A tapered parallel plate Gigahertz Transverse Electromagnetic cell (GTEM cell) with a flared rectangular coaxial transmission line was used to expose the rats to EMP (0.5 pps, total 200 pulses and whole-body averaged specific absorption rate 50 mW/kg at 200 kV/m or 75 mW/kg at 400 kV/m). Concurrent sham-exposed animals were used as controls. Cardiovascular functions, namely, heart rate, and systolic, mean and diastolic blood pressures were measured immediately and up to 4 weeks post-exposure using a non-invasive tail-cuff photoelectric sensor sphygmomanometer.
RESULTS: The heart rates in sham- and EMP-exposed rats were not significantly changed. In the exposed rats, increased systolic blood pressure (SBP) occurred at 0 h and decreased SBP occurred at 1 day and 3 days after exposure. Significantly higher diastolic blood pressure (DBP) was found at 0 h and significantly lower DBP was found at 12 h, 1 day, and 1 month after exposure. Significantly higher mean arterial pressure (MAP) was noted at 0 h and significantly lower MAP was noted at 1 day.
CONCLUSIONS: Significant alterations in arterial blood pressure were observed in rats exposed to EMP exposure while heart rate was not altered.</t>
  </si>
  <si>
    <t>Li BF, Guo GZ, Ren DQ, Jing-Li, Zhang RB.</t>
  </si>
  <si>
    <t>Transverse Electromagnetic (TEM) Cell</t>
  </si>
  <si>
    <t>https://www.ncbi.nlm.nih.gov/pubmed/17487681</t>
  </si>
  <si>
    <t>Using the nonlinear control of anaesthesia-induced hypersensitivity of EEG at burst suppression level to test the effects of radiofrequency radiation on brain function</t>
  </si>
  <si>
    <t>Abstract
BACKGROUND:  In this study, investigating the effects of mobile phone radiation on test animals, eleven pigs were anaesthetised to the level where burst-suppression pattern appears in the electroencephalogram (EEG). At this level of anaesthesia both human subjects and animals show high sensitivity to external stimuli which produce EEG bursts during suppression. The burst-suppression phenomenon represents a nonlinear control system, where low-amplitude EEG abruptly switches to very high amplitude bursts. This switching can be triggered by very minor stimuli and the phenomenon has been described as hypersensitivity. To test if also radio frequency (RF) stimulation can trigger this nonlinear control, the animals were exposed to pulse modulated signal of a GSM mobile phone at 890 MHz. In the first phase of the experiment electromagnetic field (EMF) stimulation was randomly switched on and off and the relation between EEG bursts and EMF stimulation onsets and endpoints were studied. In the second phase a continuous RF stimulation at 31 W/kg was applied for 10 minutes. The ECG, the EEG, and the subcutaneous temperature were recorded.
RESULTS:  No correlation between the exposure and the EEG burst occurrences was observed in phase I measurements. No significant changes were observed in the EEG activity of the pigs during phase II measurements although several EEG signal analysis methods were applied. The temperature measured subcutaneously from the pigs' head increased by 1.6 degrees C and the heart rate by 14.2 bpm on the average during the 10 min exposure periods.
CONCLUSION: The hypothesis that RF radiation would produce sensory stimulation of somatosensory, auditory or visual system or directly affect the brain so as to produce EEG bursts during suppression was not confirmed.
Full Text Available</t>
  </si>
  <si>
    <t>Lipping T, Rorarius M, Jantti V, Annala K, Mennander A, Ferenets R, Toivonen T, Toivo T, Varri A, Korpinen L.</t>
  </si>
  <si>
    <t>Pigs</t>
  </si>
  <si>
    <t>https://www.emf-portal.org/en/article/17303</t>
  </si>
  <si>
    <t>Local exposure of the rat cortex to radiofrequency electromagnetic fields increases local cerebral blood flow along with temperature</t>
  </si>
  <si>
    <t>Abstract
Few studies have shown that local exposure to radiofrequency electromagnetic fields (RF) induces intensity-dependent physiological changes, especially in the brain. The aim of the present study was to detect reproducible responses to local RF exposure in the parietal cortex of anesthetized rats and to determine their dependence on RF intensity. The target cortex tissue was locally exposed to 2-GHz RF using a figure-eight loop antenna within a range of averaged specific absorption rates (10.5, 40.3, 130, and 263 W/kg averaged over 4.04 mg) in the target area. Local cerebral blood flow (CBF) and temperatures in three regions (target area, rectum, and calf hypodermis) were measured using optical fiber blood flow meters and thermometers during RF exposure. All parameters except for the calf hypodermis temperature increased significantly in exposed animals compared with sham-exposed ones during 18-min exposures. Dependence of parameter values on exposure intensity was analyzed using linear regression models. The elevation of local CBF was correlated with temperature rise in both target and rectum at the end of RF exposure. However, the local CBF elevation seemed to be elevated by the rise in target temperature, but not by that of the rectal temperature, in the early part of RF exposure or at low-intensity RF exposure. These findings suggest that local RF exposure of the rat cortex drives a regulation of CBF accompanied by a local temperature rise, and our findings may be helpful for discussing physiological changes in the local cortex region, which is locally exposed to RF.
Free Full Text Available</t>
  </si>
  <si>
    <t>Masuda H, Hirata A, Kawai H, Wake K, Watanabe S, Arima T, Poulletier de Gannes F, Lagroye I, Veyret B.</t>
  </si>
  <si>
    <t>https://www.ncbi.nlm.nih.gov/pubmed/21030669</t>
  </si>
  <si>
    <t>Effects of acute exposure to a 1439 MHz electromagnetic field on the microcirculatory parameters in rat brain</t>
  </si>
  <si>
    <t>Abstract
THE AIM of this study was to determine the potential of radio-frequency electromagnetic fields (RF-EMF) to affect cerebral microcirculation, including blood-brain barrier function, in rat brain.
MATERIALS AND METHODS: The head of the rat was exposed for 10 min to 1439 MHz RF-EMF having three intensity doses: 0.6, 2.4, 4.8 W/kg of brain averaged specific absorption rate (BASAR). Four microcirculatory parameters: blood-brain barrier permeability, leukocyte behavior, plasma velocity, and vessel diameter were measured before and after RF-EMF exposure using a closed cranial window method.
RESULTS: No extravasation of intravenously injected dyes from pial venules was found at any BASAR level. No significant changes in the number of endothelial-adhering leukocytes after exposure were found. The hemodynamics indicated that the plasma velocities and vessel diameters remained constant within the physiological range throughout each exposure.
CONCLUSION: These findings suggest that there were no effects on the cerebral microcirculation under the given RF-EMF exposure conditions.
Full Text Available
[Related Study 1565]</t>
  </si>
  <si>
    <t>Masuda H, Ushiyama A, Hirota S, Wake K, Watanabe S, Yamanaka Y, Taki M, Ohkubo C.</t>
  </si>
  <si>
    <t>Rats</t>
  </si>
  <si>
    <t>https://www.ncbi.nlm.nih.gov/pubmed/17708346</t>
  </si>
  <si>
    <t>Effects of subchronic exposure to a 1439 MHz electromagnetic field on the microcirculatory parameters in rat brain</t>
  </si>
  <si>
    <t>Abstract
THE AIM of this study was to investigate whether repeated exposure to radio frequency electromagnetic field (RF-EMF) of 1439 MHz affects the cerebral microcirculation, including blood-brain barrier function, in a rat brain.
MATERIALS AND METHODS: The head of the rat was exposed for four weeks (60 min/day, 5 days/week) to RF-EMF at 2.4 W/kg of brain averaged specific absorption rate (BASAR). Three microcirculatory parameters: blood-brain barrier permeability, leukocyte behavior and plasma velocity were measured before and after RF-EMF exposure using a closed cranial window method.
RESULTS: No extravasation of intravenously injected dyes from pial venules was found at any BASAR level. No significant changes in the number of endothelial-adhering leukocytes after exposure were found. The plasma velocity remained constant within the physiological range through each exposure.
CONCLUSION: These findings suggest that there were no effects on the cerebral microcirculation under the given RF-EMF exposure conditions.
Full Text Available
[Related Study 1565]</t>
  </si>
  <si>
    <t>Mobile Phone  TDMA Simulated</t>
  </si>
  <si>
    <t>https://www.ncbi.nlm.nih.gov/pubmed/17708347</t>
  </si>
  <si>
    <t>Nonthermal effects of mobile-phone frequency microwaves on uteroplacental functions in pregnant rats</t>
  </si>
  <si>
    <t>Abstract 
Exposure to high-density microwaves can cause detrimental effects on the testis, eye, and other tissues, and induce significant biologic changes through thermal actions. To examine nonthermal effect of continuous wave (CW) 915MHz microwaves used in cellular phones, we compared the effects of microwaves with those of heat. Thirty-six pregnant rats were assigned to six groups: rats exposed to microwaves at 0.6 or 3mW/cm(2) incident power density at 915MHz for 90min, rats immersed in water at 38 or 40 degrees C, which induces about the same increase in colonic temperature of 1.0 or 3.5 degrees C as 0.6 or 3mW/cm(2) microwaves, respectively; rats immersed in water at 34 degrees C, which is considered to be thermoneutral; and control rats. We identified significant differences in the uteroplacental circulation, and in placental endocrine and immune functions between pregnant rats immersed in water at 34 and 38 degrees C, but not between rats immersed at 38 degrees C and those exposed to microwaves at 0.6mW/cm(2). By contrast, we observed significant decreases in uteroplacental blood flow and estradiol in rats exposed to microwaves at 3mW/cm(2) as compared with those immersed in water at 40 degrees C. These results suggest microwaves at 0.6mW/cm(2) at 915MHz, equal to a specific absorption rate (SAR) of 0.4W/kg, which is the maximum permissible exposure level recommended by the American National Standards Institute (ANSI), do not exert nonthermal effects on blood estradiol and progesterone, on splenic natural killer cell activity, on the uteroplacental circulation.
Outcomes: Significant differences in the utero-placental circulation and in the placental endocrine functions between pregnant rats immersed in water at 34 and 38°C were identified, but not between rats immersed at 38°C and those exposed to microwaves at 0.6 mW/cm2. By contrast, significant decreases in the utero-placental blood flow and estradiol level in rats exposed to microwaves at 3 mW/cm2 as compared with those immersed in water at 40°C were observed. Therefore, microwaves at exposure levels that increase core temperature by about 3.5°C seem likely to produce utero-placental dysfunctions through thermal and nonthermal actions. The microwave exposure to 0.6 mW/cm2 and water immersion at 38°C reduced splenic natural killer cell activity, but microwaves at 3 mW/cm2 did not change splenic natural killer cell activity as compared to the group exposed to 34°C water immersion. In conclusion, the exposure to microwaves at 0.6 mW/cm2 (maximum permissible exposure level recommended by ANSI) do not exert nonthermal effects on the utero-placental blood flow, blood estriol and progesterone level, and splenic natural killer cell activity.</t>
  </si>
  <si>
    <t>Nakamura H, Matsuzaki I, Hatta K, Nobukuni Y, Kambayashi Y, Ogino K.</t>
  </si>
  <si>
    <t>Magnetron</t>
  </si>
  <si>
    <t>https://www.emf-portal.org/en/article/13442</t>
  </si>
  <si>
    <t>Uteroplacental circulatory disturbance mediated by prostaglandin f2alpha in rats exposed to microwaves</t>
  </si>
  <si>
    <t>Abstract
To clarify the effects of microwaves on pregnancy, uterine or uteroplacental blood flow and endocrine and biochemical mediators, including corticosterone, estradiol, prostaglandin E(2) (PGE(2)), and prostaglandin F(2)alpha (PGF(2)alpha), were measured in rats exposed to continuous-wave (CW) microwave at 2 mW/cm(2) incident power density at 2450 MHz for 90 min. Colonic temperature in virgin and pregnant rats was not significantly altered by microwave treatment. Microwaves decreased uteroplacental blood flow and increased progesterone and PGF(2)alpha in pregnant, but not in virgin rats. Intraperitoneal (i.p.) administration of angiotensin II, a uteroplacental vasodilator, before microwave exposure prevented the reduction in uteroplacental blood flow and the increased progesterone and PGF(2)alpha in pregnant rats. Increased corticosterone and decreased estradiol during microwave exposure were observed independent of pregnancy and pretreatment with angiotensin II. These results suggest that microwaves (CW, 2 mW/cm(2), 2450 MHz) produce uteroplacental circulatory disturbances and ovarian and placental dysfunction during pregnancy, probably through nonthermal actions. The uteroplacental disturbances appear to be due to actions of PGF(2)alpha and may pose some risk for pregnancy.</t>
  </si>
  <si>
    <t>Nakamura H, Nagase H, Ogino K, Hatta K, Matsuzaki I.</t>
  </si>
  <si>
    <t>Rats - Wistar  Female Virgin</t>
  </si>
  <si>
    <t>https://www.ncbi.nlm.nih.gov/pubmed/10838124</t>
  </si>
  <si>
    <t>Effects of chronic exposure to radiofrequency electromagnetic fields on energy balance in developing rats</t>
  </si>
  <si>
    <t>Abstract
The effects of radiofrequency electromagnetic fields (RF-EMF) on the control of body energy balance in developing organisms have not been studied, despite the involvement of energy status in vital physiological functions. We examined the effects of chronic RF-EMF exposure (900 MHz, 1 V m(-1)) on the main functions involved in body energy homeostasis (feeding behaviour, sleep and thermoregulatory processes). Thirteen juvenile male Wistar rats were exposed to continuous RF-EMF for 5 weeks at 24 °C of air temperature (T a) and compared with 11 non-exposed animals. Hence, at the beginning of the 6th week of exposure, the functions were recorded at T a of 24 °C and then at 31 °C. We showed that the frequency of rapid eye movement sleep episodes was greater in the RF-EMF-exposed group, independently of T a (+42.1 % at 24 °C and +31.6 % at 31 °C). The other effects of RF-EMF exposure on several sleep parameters were dependent on T a. At 31 °C, RF-EMF-exposed animals had a significantly lower subcutaneous tail temperature (-1.21 °C) than controls at all sleep stages; this suggested peripheral vasoconstriction, which was confirmed in an experiment with the vasodilatator prazosin. Exposure to RF-EMF also increased daytime food intake (+0.22 g h(-1)). Most of the observed effects of RF-EMF exposure were dependent on T a. Exposure to RF-EMF appears to modify the functioning of vasomotor tone by acting peripherally through α-adrenoceptors. The elicited vasoconstriction may restrict body cooling, whereas energy intake increases. Our results show that RF-EMF exposure can induce energy-saving processes without strongly disturbing the overall sleep pattern.</t>
  </si>
  <si>
    <t>Pelletier A, Delanaud S, Décima P, Thuroczy G, de Seze R, Cerri M, Bach V, Libert JP, Loos N.</t>
  </si>
  <si>
    <t>https://www.ncbi.nlm.nih.gov/pubmed/23143821</t>
  </si>
  <si>
    <t>Effects of microwave radiation and strychnine on cerebral biopotentials in narcotized rats</t>
  </si>
  <si>
    <t>Abstract
Strychnine and microwave radiation produced changes in spectral parameters of electrocorticogram, correlation dimension, and Kolmogorov entropy, parameters calculated by the methods of nonlinear dynamics opposite to those induced by urethane. The modulatory effect of microwaves on bioelectric cerebral activity in narcotized animals was similar to the effect of strychnine and probably related to enhanced excitability of brain structures and complication of bioelectric processes.
[Article in Russian]</t>
  </si>
  <si>
    <t>Sidorenko AV, Tsaryuk VV.</t>
  </si>
  <si>
    <t>https://www.ncbi.nlm.nih.gov/pubmed/11177257</t>
  </si>
  <si>
    <t>Mobile phone affects cerebral blood flow in humans</t>
  </si>
  <si>
    <t>Abstract
Mobile phones create a radio-frequency electromagnetic field (EMF) around them when in use, the effects of which on brain physiology in humans are not well known. We studied the effects of a commercial mobile phone on regional cerebral blood flow (rCBF) in healthy humans using positron emission tomography (PET) imaging. Positron emission tomography data was acquired using a double-blind, counterbalanced study design with 12 male subjects performing a computer-controlled verbal working memory task (letter 1-back). Explorative and objective voxel-based statistical analysis revealed that a mobile phone in operation induces a local decrease in rCBF beneath the antenna in the inferior temporal cortex and an increase more distantly in the prefrontal cortex. Our results provide the first evidence, suggesting that the EMF emitted by a commercial mobile phone affects rCBF in humans. These results are consistent with the postulation that EMF induces changes in neuronal activity.
Outcomes : The data suggest that the electromagnetic field emitted by a mobile phone affects regional cerebral blood flow in humans. The results revealed that a mobile phone in operation induces a local decrease in regional cerebral blood flow beneath the antenna in the inferior temporal cortex and an increase more distantly in the prefrontal cortex. 
The electromagnetic field had no effects on reaction times or the accuracy of responses in the working memory task.</t>
  </si>
  <si>
    <t>Aalto S, Haarala C, Bruck A, Sipila H, Hämäläinen H, Rinne JO.</t>
  </si>
  <si>
    <t>https://www.emf-portal.org/en/article/13424</t>
  </si>
  <si>
    <t>Human exposure to 2450 MHz CW energy at levels outside the IEEE C95.1 standard does not increase core temperature</t>
  </si>
  <si>
    <t xml:space="preserve">Abstract
Permission was received from the Brooks AFB Institutional Review Board and the AF Surgeon General's Office to exceed the peak power density (PD = 35 mW/cm(2)) we had previously studied during partial body exposure of human volunteers at 2450 MHz. Two additional peak PD were tested (50 and 70 mW/cm(2)). The higher of these PD (normalized peak local SAR = 15.4 W/kg) is well outside the IEEE C95.1 guidelines for partial body exposure, as is the estimated whole body SAR approximately 1.0 W/kg. Seven volunteers (four males, three females) were tested at each PD in three ambient temperatures (T(a) = 24, 28, and 31 degrees C) under our standard protocol (30 min baseline, 45 min RF exposure, 10 min baseline). The thermophysiological data (esophageal and six skin temperatures, metabolic heat production, local sweat rate, and local skin blood flow) were combined with comparable data at PD = 0, 27, and 35 mW/cm(2) from our 1999 study to generate response functions across PD. No change in esophageal temperature or metabolic heat production was recorded at any PD in any T(a). At PD = 70 mW/cm(2), skin temperature on the upper back (irradiated directly) increased 4.0 degrees C in T(a) = 24 degrees C, 2.6 degrees C in T(a) = 28 degrees C, and 1.8 degrees C in T(a) = 31 degrees C. These differences were primarily due to the increase in local sweat rate, which was greatest in T(a) = 31 degrees C. Also at PD = 70 mW/cm(2), local skin blood flow on the back increased 65% over baseline levels in T(a) = 31 degrees C, but only 40% in T(a) = 24 degrees C. Although T(a) becomes an important variable when RF exposure exceeds the C95.1 partial body exposure limits, vigorous heat loss responses of blood flow and sweating maintain thermal homeostasis efficiently. It is also clear that strong sensations of heat and thermal discomfort will motivate a timely retreat from a strong RF field, long before these physiological responses are exhausted.  </t>
  </si>
  <si>
    <t>Adair ER, Mylacraine KS, Cobb BL.</t>
  </si>
  <si>
    <t>https://www.emf-portal.org/en/article/7250</t>
  </si>
  <si>
    <t>Effect of mobile phone radiation on heart rate variability</t>
  </si>
  <si>
    <t xml:space="preserve">Abstract
The rapid increase in the use of mobile phones (MPs) in recent years has raised the problem of health risk connected with high-frequency electromagnetic fields. There are reports of headache, dizziness, numbness in the thigh, and heaviness in the chest among MP users. This paper deals with the neurological effect of electromagnetic fields radiated from MPs, by studies on heart rate variability (HRV) of 14 male volunteers. As heart rate is modulated by the autonomic nervous system, study of HRV can be used for assessing the neurological effect. The parameters used in this study for quantifying the effect on HRV are scaling exponent and sample entropy. The result indicates an increase in both the parameters when MP is kept close to the chest and a decrease when kept close to the head. MP has caused changes in HRV indices and the change varied with its position, but the changes cannot be considered significant as the p values are high.
Outcomes: The results indicated an increase in both heart rate variability parameters when the mobile phone was held close to the chest and a decrease in the vicinity of the head. The mobile phone caused changes in the heart rate variability indices and the change varied with its position, but the changes were not significant.
</t>
  </si>
  <si>
    <t>Ahamed VI, Karthick NG, Joseph PK.</t>
  </si>
  <si>
    <t>https://www.emf-portal.org/en/article/15982</t>
  </si>
  <si>
    <t>The influence of the call with a mobile phone on heart rate variability</t>
  </si>
  <si>
    <t xml:space="preserve">Abstract
It is possible that electromagnetic field (EMF) generated by mobile phones (MP) may have an influence on the autonomic nervous system (ANS) and modulates the function of circulatory system. The aim of the study was to estimate the influence of the call with a mobile phone on heart rate variability (HRV) in young healthy people. The time and frequency domain HRV analyses were performed to assess the changes in sympathovagal balance in a group of 32 healthy students with normal electrocardiogram (ECG) and echocardiogram at rest. The frequency domain variables were computed: ultra low frequency (ULF) power, very low frequency (VLF) power, low frequency (LF) power, high frequency (HF) power and LF/HF ratio was determined. ECG Holter monitoring was recorded in standardized conditions: from 08:00 to 09:00 in the morning in a sitting position, within 20 min periods: before the telephone call (period I), during the call with use of mobile phone (period II), and after the telephone call (period III). During 20 min call with a mobile phone time domain parameters such as standard deviation of all normal sinus RR intervals (SDNN [ms]--period I: 73.94+/-25.02, period II: 91.63+/-35.99, period III: 75.06+/-27.62; I-II: p&lt;0.05, II-III: p&lt;0.05) and standard deviation of the averaged normal sinus RR intervals for all 5-mm segments (SDANN [ms]--period I: 47.78+/-22.69, period II: 60.72+/-27.55, period III: 47.12+/-23.21; I-II: p&lt;0.05, II-III: p&lt;0.05) were significantly increased. As well as very low frequency (VLF [ms2]--period I: 456.62+/-214.13, period II: 566.84+/-216.99, period III: 477.43+/-203.94; I-II: p&lt;0.05), low frequency (LF [ms(2)]--period I: 607.97+/-201.33, period II: 758.28+/-307.90, period III: 627.09+/-220.33; I-II: p&lt;0.01, II-III: p&lt;0.05) and high frequency (HF [ms(2)]--period I: 538.44+/-290.63, period II: 730.31+/-445.78, period III: 590.94+/-301.64; I-II: p&lt;0.05) components were the highest and the LF/HF ratio (period I: 1.48+/-0.38, period II: 1.16+/-0.35, period III: 1.46+/-0.40; I-II: p&lt;0.05, II-III: p&lt;0.05) was the lowest during a call with a mobile phone. The tone of the parasympathetic system measured indirectly by analysis of heart rate variability was increased while sympathetic tone was lowered during the call with use of a mobile phone. It was shown that the call with a mobile phone may change the autonomic balance in healthy subjects. Changes in heart rate variability during the call with a mobile phone could be affected by electromagnetic field but the influence of speaking cannot be excluded.  Free Full Text Available </t>
  </si>
  <si>
    <t>Andrzejak R, Poreba R, Poreba M, Derkacz A, Skalik R, Gac P, Beck B, Steinmetz-Beck A, Pilecki W.</t>
  </si>
  <si>
    <t>https://www.emf-portal.org/en/article/16297</t>
  </si>
  <si>
    <t>The application of surface plethysmography for heart rate variability analysis after GSM radiofrequency exposure</t>
  </si>
  <si>
    <t>Abstract
The aim of the present study was to test whether the electromagnetic field emitted by standard GSM mobile phones results in changes in heart rate (HR) and heart rate variability (HRV) of 35 healthy young male and female subjects. Two parallel signals, electrocardiogram and infrared surface plethysmogram were recorded and compared to test their validity for the analysis. Plethysmographic recording is proved to be a fast and reliable method for HRV measurements. In the radiofrequency (RF) exposure study, there was no significant difference in the values of HR and HRV between the RF and the sham groups. Our preliminary study demonstrates that, in our experimental conditions, RF fields emitted by cellular phones do not cause observable effects on the regulation of heart rate of healthy, young adults.</t>
  </si>
  <si>
    <t>Atlasz T, Kellenyi L, Kovacs P, Babai N, Thuroczy G, Hejjel L, Hernadi I.</t>
  </si>
  <si>
    <t>https://www.emf-portal.org/en/article/13874</t>
  </si>
  <si>
    <t>The effect of GSM and TETRA mobile handset signals on blood pressure, catechol levels and heart rate variability</t>
  </si>
  <si>
    <t>Abstract
An acute rise in blood pressure has been reported in normal volunteers during exposure to signals from a mobile phone handset. To investigate this finding further we carried out a double blind study in 120 healthy volunteers (43 men, 77 women) in whom we measured mean arterial pressure (MAP) during each of six exposure sessions. At each session subjects were exposed to one of six different radio frequency signals simulating both GSM and TETRA handsets in different transmission modes. Blood catechols before and after exposure, heart rate variability during exposure, and post exposure 24 h ambulatory blood pressure were also studied. Despite having the power to detect changes in MAP of less than 1 mmHg none of our measurements showed any effect which we could attribute to radio frequency exposure. We found a single statistically significant decrease of 0.7 mmHg (95% CI 0.3-1.2 mmHg, P = .04) with exposure to GSM handsets in sham mode. This may be due to a slight increase in operating temperature of the handsets when in this mode. Hence our results have not confirmed the original findings of an acute rise in blood pressure due to exposure to mobile phone handset signals. In light of this negative finding from a large study, coupled with two smaller GSM studies which have also proved negative, we are of the view that further studies of acute changes in blood pressure due to GSM and TETRA handsets are not required.</t>
  </si>
  <si>
    <t>Barker AT, Jackson PR, Parry H, Coulton LA, Cook GG, Wood SM.</t>
  </si>
  <si>
    <t>https://www.ncbi.nlm.nih.gov/pubmed/17486598</t>
  </si>
  <si>
    <t>Do Mobile Phones Pose a Potential Risk to Autonomic Modulation of the Heart?</t>
  </si>
  <si>
    <t>Abstract
BACKGROUND: It has long been speculated that mobile phones may interact with the cardiac devices and thereby cardiovascular system may be a potential target for the electromagnetic fields emitted by the mobile phones. Therefore, the present study was designed to test possible effects of radiofrequency waves emitted by digital mobile phones on cardiac autonomic modulation by short-time heart rate variability (HRV) analysis.
METHODS AND RESULTS: A total of 20 healthy young subjects were included to the study. All participants were rested in supine position at least for 15 minutes on a comfortable bed, and then time and frequency domain HRV parameters were recorded at baseline in supine position for 5 minutes. After completion of baseline records, by using a mobile GSM (Global System for Mobile Communication) phone, HRV parameters were recorded at turned off mode, at turned on mode, and at calling mode over 5 minutes periods for each stage.
CONCLUSION: Neither time nor frequency domain HRV parameters altered significantly during off mode compare to their baseline values. Also, neither time nor frequency domain HRV parameters altered significantly during turned on and calling mode compared to their baseline values. Short-time exposure to electromagnetic fields emitted by mobile phone does not affect cardiac autonomic modulation in healthy subjects.</t>
  </si>
  <si>
    <t>Barutcu I, Esen AM, Kaya D, Turkmen M, Karakaya O, Saglam M, Melek M, Çelik A, Kilit C, Onrat E, Kirma C.</t>
  </si>
  <si>
    <t>https://www.ncbi.nlm.nih.gov/pubmed/21797894</t>
  </si>
  <si>
    <t>Influence of a radiofrequency electromagnetic field on cardiovascular and hormonal parameters of the autonomic nervous system in healthy individuals</t>
  </si>
  <si>
    <t>Abstract
The potential health risks of radiofrequency electromagnetic fields (EMFs) emitted by mobile phones are of considerable public interest. The present study investigated the hypothesis, based on the results of our previous study, that exposure to EMFs can increase sympathetic vasoconstrictor activity. Forty healthy young males and females underwent a single-blind, placebo-controlled protocol once on each of two different days. Each investigation included successive periods of placebo and EMF exposure, given in a randomized order. The exposure was implemented by a GSM-like signal (900 MHz, pulsed with 217 Hz, 2 W) using a mobile phone mounted on the right-hand side of the head in a typical telephoning position. Each period of placebo exposure and of EMF exposure consisted of 20 min of supine rest, 10 min of 70 degrees upright tilt on a tilt table, and another 20 min of supine rest. Blood pressure, heart rate and cutaneous capillary perfusion were measured continuously. In addition, serum levels of norepinephrine, epinephrine, cortisol and endothelin were analyzed in venous blood samples taken every 10 min. Similar to the previous study, systolic and diastolic blood pressure each showed slow, continuous, statistically significant increases of about 5 mmHg during the course of the protocol. All other parameters either decreased in parallel or remained constant. However, analysis of variance showed that the changes in blood pressure and in all other parameters were independent of the EMF exposure. These findings do not support the assumption of a nonthermal influence of EMFs emitted by mobile phones on the cardiovascular autonomic nervous system in healthy humans.</t>
  </si>
  <si>
    <t>Braune S, Riedel A, Schulte-Mönting J, Raczek J.</t>
  </si>
  <si>
    <t>Mobile Phone GSM - Test Mode</t>
  </si>
  <si>
    <t>https://www.ncbi.nlm.nih.gov/pubmed/12175313?dopt=Abstract</t>
  </si>
  <si>
    <t>Effect of electromagnetic field emitted by cellular phones on fetal heart rate patterns</t>
  </si>
  <si>
    <t>Abstract
The study was planned to determine the effects of electromagnetic fields produced by cellular phones on baseline fetal heart rate, acceleration and deceleration. Forty pregnant women undergoing non-stress test were admitted to the study. Non-stress test was obtained while the subjects were holding the CP on stand by mode and on dialing mode, each for 5 min. Similar recordings were taken while there were no phones around for 10 min. Electromagnetic fields produced by cellular phones do not cause any demonstrable affect in fetal heart rate, acceleration and deceleration.</t>
  </si>
  <si>
    <t>Celik O, Hascalik S.</t>
  </si>
  <si>
    <t>Human - Pregnant women</t>
  </si>
  <si>
    <t>http://www.sciencedirect.com/science/article/pii/S0301211503002884</t>
  </si>
  <si>
    <t>Effects of GSM 900 MHz on Middle Cerebral Artery Blood Flow Assessed by Transcranial Doppler Sonography</t>
  </si>
  <si>
    <t>Abstract
Mobile phone use has increased worldwide but its possible effects on the brain remain unclear. The aim of the present study was to investigate the effect of acute exposure to a radio frequency electromagnetic field (RF EMF) generated by a mobile phone operating in the Global System for Mobile Communication (GSM) 900 MHz on cerebral blood flow. Twenty-nine volunteers attended two experimental sessions: a sham exposure session and a real exposure session in a cross-over double-blind study in which a mobile phone was positioned on the left side of the head. In one session, the mobile phone was operated without RF radiation (sham phone) and in the other study it was operated with RF radiation (real phone) for 20 min. Thus, each subject served as its own control. Middle cerebral artery blood flow was monitored noninvasively by transcranial Doppler sonography to measure middle cerebral artery blood flow velocity. Pulsatility index and resistance index were also evaluated. A voluntary breath holding physiological test was carried out as a positive control for testing cerebral vasoreactivity. Hemodynamic variables were recorded and analyzed before, during and after mobile phone exposure. No significant changes were detected in studied variables in middle cerebral arteries during sham or real exposure. In the exposed side the cerebral blood flow velocity, the pulsatility index and the resistance index during sham and real exposure were respectively: [61.9 ± 1.3, 61.7 ± 1.3 cm/s (P = 0.89)]; [0.93 ± 0.03, 0.90 ± 0.02 (P = 0.84)] and [0.58 ± 0.01, 0.58 ± 0.01 (P = 0.96)] at baseline; and [60.6 ± 1.3, 62 ± 1.6 cm/s (P = 0.40)]; [0.91 ± 0.03, 0.87 ± 0.03 (P = 0.97)]; [0.57 ± 0.01, 0.56 ± 0.01 (P = 0.82)] after 20 min of exposure. Twenty minutes of RF exposure to a mobile phone does not seem to affect the cerebral circulation.</t>
  </si>
  <si>
    <t>Ghosn R, Thuróczy G, Loos N, Brenet-Dufour V, Liabeuf S, de Seze R, Selmaoui B.</t>
  </si>
  <si>
    <t>https://www.ncbi.nlm.nih.gov/pubmed/23106209</t>
  </si>
  <si>
    <t>Effects of a 902 MHz mobile phone on cerebral blood flow in humans: a PET study</t>
  </si>
  <si>
    <t xml:space="preserve">Abstract
Fourteen healthy right-handed subjects were scanned using PET with a [15O]water tracer during exposure to electromagnetic field (EMF) emitted by a mobile phone and a sham-exposure under double-blind conditions. During scanning, the subjects performed a visual working memory task. Exposure to an active mobile phone produced a relative decrease in regional cerebral blood flow (rCBF) bilaterally in the auditory cortex but no rCBF changes were observed in the area of maximum EMF. It is possible that these remote findings were caused by the EMF emitted by the active mobile phone. A more likely interpretation of the present findings were a result of an auditory signal from the active mobile phone. Therefore, it is not reasoned to attribute this finding to the EMF emitted by the phone. Further study on human rCBF during exposure to EMF of a mobile phone is needed.
</t>
  </si>
  <si>
    <t>Haarala C, Aalto S, Hautzel H, Julkunen L, Rinne JO, Laine M, Krause B, Hämäläinen H.</t>
  </si>
  <si>
    <t>https://www.ncbi.nlm.nih.gov/pubmed/14600490</t>
  </si>
  <si>
    <t>Provocation study using heart rate variability shows microwave radiation from DECT phone affects autonomic nervous system</t>
  </si>
  <si>
    <t>Abstract
Purpose: The effect of SXOVHG_x0003_ microwav H radiation on heart rate variability (HRV) was tested in a double blind study. Method: Twenty-five subjects in Colorado between the ages of 37 to 79 completed an electrohypersensitivity
(EHS) questionnaire. After recording their orthostatic HRV, we did continuous real-time monitoring of HRV in a provocation study, where supine subjects were exposed for 3-minute intervals to radiation generated by a digital cordless phone at 2.4 GHz or to sham exposure. Results: Questionnaire: Based on self-assessments, participants classified themselves as extremely electrically sensitive (24%), moderately (16%), slightly (16%), not sensitive (8%) or with no opinion (36%) about their sensitivity. The top 10 symptoms experienced by those claiming to be sensitive include memory problems, difficulty concentrating, eye problems, sleep disorder, feeling unwell, headache, dizziness, tinnitus, chronic fatigue, and heart palpitations. The five most common objects allegedly causing sensitivity were fluorescent lights, antennas, cell phones, WiFi, and cordless phones. Provocation Experiment: Forty percent of the subjects experienced some changes in their HRV attributable to MW radiation. For some the response was extreme (tachycardia), for others moderate to mild (changes in SNS and/or PSNS). and for some there was no observable reaction either because of high adaptive capacity or because of systemic neurovegetative exhaustion. Conclusions: Orthostatic HRV combined with provocation testing may provide a diagnostic test for some EHS sufferers when they are exposed to electromagnetic emitting devices. This is the first study that documents immediate and dramatic changes in both HR and HRV associated with MW exposure at levels well below (0.5%) federal guidelines in Canada and the United States (1000 microW/cm2 ).
Full Text Available</t>
  </si>
  <si>
    <t>Havas M, Marrongelle J, Pollner B, Kelley E, Rees CRG, Tully L.</t>
  </si>
  <si>
    <t>Cordless Telephone</t>
  </si>
  <si>
    <t>https://www.emf-portal.org/en/article/18905</t>
  </si>
  <si>
    <t>Radio frequency electromagnetic field exposure in humans: Estimation of SAR distribution in the brain, effects on sleep and heart rate</t>
  </si>
  <si>
    <t>Abstract
In two previous studies we demonstrated that radiofrequency electromagnetic fields (RF EMF) similar to those emitted by digital radiotelephone handsets affect brain physiology of healthy young subjects exposed to RF EMF (900 MHz; spatial peak specific absorption rate [SAR] 1 W/kg) either during sleep or during the waking period preceding sleep. In the first experiment, subjects were exposed intermittently during an 8 h nighttime sleep episode and in the second experiment, unilaterally for 30 min prior to a 3 h daytime sleep episode. Here we report an extended analysis of the two studies as well as the detailed dosimetry of the brain areas, including the assessment of the exposure variability and uncertainties. The latter enabled a more in depth analysis and discussion of the findings. Compared to the control condition with sham exposure, spectral power of the non-rapid eye movement sleep electroencephalogram (EEG) was initially increased in the 9-14 Hz range in both experiments. No topographical differences with respect to the effect of RF EMF exposure were observed in the two experiments. Even unilateral exposure during waking induced a similar effect in both hemispheres. Exposure during sleep reduced waking after sleep onset and affected heart rate variability. Exposure prior to sleep reduced heart rate during waking and stage 1 sleep. The lack of asymmetries in the effects on sleep EEG, independent of bi- or unilateral exposure of the cortex, may indicate involvement of subcortical bilateral projections to the cortex in the generation of brain function changes, especially since the exposure of the thalamus was similar in both experiments (approx. 0.1 W/kg).</t>
  </si>
  <si>
    <t>Huber R, Schuderer J, Graf T, Jütz K, Borbély AA, Kuster N, Achermann P.</t>
  </si>
  <si>
    <t>https://www.ncbi.nlm.nih.gov/pubmed/12696086</t>
  </si>
  <si>
    <t>Electromagnetic fields, such as those from mobile phones, alter regional cerebral blood flow and sleep and waking EEG</t>
  </si>
  <si>
    <t>Abstract
Usage of mobile phones is rapidly increasing, but there is limited data on the possible effects of electromagnetic field (EMF) exposure on brain physiology. We investigated the effect of EMF vs. sham control exposure on waking regional cerebral blood flow (rCBF) and on waking and sleep electroencephalogram (EEG) in humans. In Experiment 1, positron emission tomography (PET) scans were taken after unilateral head exposure to 30-min pulse-modulated 900 MHz electromagnetic field (pm-EMF). In Experiment 2, night-time sleep was polysomnographically recorded after EMF exposure. Pulse-modulated EMF exposure increased relative rCBF in the dorsolateral prefrontal cortex ipsilateral to exposure. Also, pm-EMF exposure enhanced EEG power in the alpha frequency range prior to sleep onset and in the spindle frequency range during stage 2 sleep. Exposure to EMF without pulse modulation did not enhance power in the waking or sleep EEG. We previously observed EMF effects on the sleep EEG (A. A. Borbély, R. Huber, T. Graf, B. Fuchs, E. Gallmann and P. Achermann. Neurosci. Lett., 1999, 275: 207-210; R. Huber, T. Graf, K. A. Cote, L. Wittmann, E. Gallmann, D. Matter, J. Schuderer, N. Kuster, A. A. Borbély, and P. Achermann. Neuroreport, 2000, 11: 3321-3325), but the basis for these effects was unknown. The present results show for the first time that (1) pm-EMF alters waking rCBF and (2) pulse modulation of EMF is necessary to induce waking and sleep EEG changes. Pulse-modulated EMF exposure may provide a new, non-invasive method for modifying brain function for experimental, diagnostic and therapeutic purposes.
Full Text Available</t>
  </si>
  <si>
    <t>Huber R, Treyer V, Borbély AA, Schuderer J, Gottselig JM, Landolt HP, Werth E, Berthold T, Kuster N, Buck A, Achermann P.</t>
  </si>
  <si>
    <t>https://www.ncbi.nlm.nih.gov/pubmed/12464096</t>
  </si>
  <si>
    <t>Exposure to pulse-modulated radio frequency electromagnetic fields affects regional cerebral blood flow</t>
  </si>
  <si>
    <t xml:space="preserve">Abstract
We investigated the effects of radio frequency electromagnetic fields (RF EMF) similar to those emitted by mobile phones on waking regional cerebral blood flow (rCBF) in 12 healthy young men. Two types of RF EMF exposure were applied: a 'base-station-like' and a 'handset-like' signal. Positron emission tomography scans were taken after 30 min unilateral head exposure to pulse-modulated 900 MHz RF EMF (10 g tissue-averaged spatial peak-specific absorption rate of 1 W/kg for both conditions) and sham control. We observed an increase in relative rCBF in the dorsolateral prefrontal cortex on the side of exposure. The effect depended on the spectral power in the amplitude modulation of the RF carrier such that only 'handset-like' RF EMF exposure with its stronger low-frequency components but not the 'base-station-like' RF EMF exposure affected rCBF. This finding supports our previous observation that pulse modulation of RF EMF is necessary to induce changes in the waking and sleep EEG, and substantiates the notion that pulse modulation is crucial for RF EMF-induced alterations in brain physiology.
</t>
  </si>
  <si>
    <t>Huber R, Treyer V, Schuderer J, Berthold T, Buck A, Kuster N, Landolt HP, Achermann P.</t>
  </si>
  <si>
    <t>https://www.ncbi.nlm.nih.gov/pubmed/15787706</t>
  </si>
  <si>
    <t>Enhancement of allergic skin wheal responses by microwave radiation from mobile phones in patients with atopic eczema/dermatitis syndrome</t>
  </si>
  <si>
    <t>Abstract
Microwave radiation from mobile phones enhanced skin wheal responses induced by house dust mite and Japanese cedar pollen while it had no effect on wheal responses induced by histamine in patients with atopic eczema/dermatitis syndrome (AEDS). Microwave radiation also increased plasma levels of substance P (SP) and vasoactive intestinal peptide (VIP) in patients with AEDS. These results indicate that microwave radiation from mobile phones may enhance allergen-induced wheal responses in association with the release of SP and VIP. This finding may be useful in elucidating the pathophysiology and treatment of AEDS.
Substance P is an undecapeptide member of the tachykinin neuropeptide family. It is a neuropeptide, acting as a neurotransmitter and as a neuromodulator. Substance P has a role to play in inflammatory disease.
Vasoactive intestinal peptide, also known as vasoactive intestinal polypeptide or VIP, is a peptide hormone that is vasoactive in the intestine.</t>
  </si>
  <si>
    <t>Kimata, H.</t>
  </si>
  <si>
    <t>https://www.emf-portal.org/en/article/9772</t>
  </si>
  <si>
    <t>Thermal effects of mobile phone RF fields on children: A provocation study</t>
  </si>
  <si>
    <t>Abstract
The aim of this study was to examine thermal and local blood flow responses in the head area of the preadolescent boys during exposure to radiofrequency (RF) electromagnetic fields produced by a GSM mobile phone. The design was a double-blinded sham-controlled study of 26 boys, aged 14-15 years. The SAR distribution was calculated and modelled in detail. The duration of the sham periods and exposures with GSM 900 phone was 15 min each, and the tests were carried out in a climatic chamber in controlled thermoneutral conditions. The ear canal temperatures were registered from both ear canals, and the skin temperatures at several sites of the head, trunk and extremities. The local cerebral blood flow was monitored by a near-infrared spectroscopy (NIRS), and the autonomic nervous system function by recordings of ECG and continuous blood pressure. During the short-term RF exposure, local cerebral blood flow did not change, the ear canal temperature did not increase significantly and autonomic nervous system was not interfered. The strengths of this study were the age of the population, multifactorial physiological monitoring and strictly controlled thermal environment. The limitations of the study were large inter-individual variation in the physiological responses, and short duration of the exposure. Longer provocation protocols, however, might cause in children distress related confounding physiological responses.</t>
  </si>
  <si>
    <t>Lindholm H, Alanko T, Rintamäki H, Kännälä S, Toivonen T, Sistonen H, Tiikkaja M, Halonen J, Mäkinen T, Hietanen M.</t>
  </si>
  <si>
    <t>https://www.emf-portal.org/en/article/19649</t>
  </si>
  <si>
    <t>Individual differences in the effects of mobile phone exposure on human sleep: Rethinking the problem</t>
  </si>
  <si>
    <t>Abstract
Mobile phone exposure-related effects on the human electroencephalogram (EEG) have been shown during both waking and sleep states, albeit with slight differences in the frequency affected. This discrepancy, combined with studies that failed to find effects, has led many to conclude that no consistent effects exist. We hypothesised that these differences might partly be due to individual variability in response, and that mobile phone emissions may in fact have large but differential effects on human brain activity. Twenty volunteers from our previous study underwent an adaptation night followed by two experimental nights in which they were randomly exposed to two conditions (Active and Sham), followed by a full-night sleep episode. The EEG spectral power was increased in the sleep spindle frequency range in the first 30 min of non-rapid eye movement (non-REM) sleep following Active exposure. This increase was more prominent in the participants that showed an increase in the original study. These results confirm previous findings of mobile phone-like emissions affecting the EEG during non-REM sleep. Importantly, this low-level effect was also shown to be sensitive to individual variability. Furthermore, this indicates that previous negative results are not strong evidence for a lack of an effect and, given the far-reaching implications of mobile phone research, we may need to rethink the interpretation of results and the manner in which research is conducted in this field.</t>
  </si>
  <si>
    <t>Loughran SP, McKenzie RJ, Jackson ML, Howard ME, Croft RJ.</t>
  </si>
  <si>
    <t>https://www.emf-portal.org/en/article/19475</t>
  </si>
  <si>
    <t>Cardiac Autonomic Activity during Sleep under the Influence of Radiofrequency Electromagnetic Fields</t>
  </si>
  <si>
    <t>Abstract
Question of the study: We investigated the influence of radiofrequency electromagnetic fields emitted by digital mobile telephones on heart rate variability (HRV) during sleep in healthy young men.
Subjects and methods: For each subject, two polysommographies were carried out in the sleep laboratory under field and sham exposure, respectively. Field intensity was weak so that thermal effects could be excluded. HRV was assessed from the electrocardiogram both in the time and in the frequency domain.
Results: For most HRV parameters, significant differences between sleep stages were found. Particularly, on the basis of spectral analysis of the RR intervals, slow wave sleep was characterized by a low LF/HF ratio of the low- and high-frequency components of HRV, indicating a predominance of the parasympathetic over the sympathetic activity in autonomic cardiac control. During REM sleep, the balance was shifted in favour of the sympathetic tone. For all HRV parameters, no significant differences were found between field and sham exposure.
Conclusions: Under the given experimental conditions, no influence of weak radiofrequency electromagnetic fields on cardiac autonomic activity could be proven.</t>
  </si>
  <si>
    <t>Mann K, Connemann B, Röschke J.</t>
  </si>
  <si>
    <t>Mobile Phone  GSM Simulated</t>
  </si>
  <si>
    <t>https://www.emf-portal.org/en/article/13166</t>
  </si>
  <si>
    <t>Effects of RF exposure of teenagers and adults by CDMA cellular phones</t>
  </si>
  <si>
    <t>Abstract
Many cellular phone provocation studies have been conducted since the question of increased health risk from extended usage of cellular phones became a social issue. Internationally, most studies have been conducted regarding the effects of GSM cellular phones on blood pressure and heart rate of adult volunteers. On the other hand, very few provocation studies have been conducted regarding the physiological effects of CDMA phones on teenagers. In this study, two volunteer groups consisting of 21 teenagers and 21 adults were exposed to 300 mW of radio frequency (RF) electromagnetic field emitted by a CDMA cellular phone for half an hour. Physiological parameters such as systolic and diastolic blood pressures, heart rate, respiration rate, and skin resistance were simultaneously measured. All the parameters for both groups were unaffected during the exposure except for decreased skin resistance of the teenager group (P &lt; .0001). For the regrouped 23 male and 19 female subjects, all the parameters for both groups were unaffected during the exposure except for decreased skin resistance of the male subjects (P = .0026). Those resistances at 10 min after the terminated exposure returned to the resistances at rest regardless of the different groups of age and sex.</t>
  </si>
  <si>
    <t>Nam KC, Kim SW, Kim SC, Kim DW.</t>
  </si>
  <si>
    <t>Mobile Phone  CDMA</t>
  </si>
  <si>
    <t>https://www.emf-portal.org/en/article/13875</t>
  </si>
  <si>
    <t>Electromagnetic fields produced by GSM cellular phones and heart rate variability</t>
  </si>
  <si>
    <t xml:space="preserve">Abstract
In this study, 26 healthy young volunteers were submitted to 900 MHz (2 W) GSM cellular phone exposure and to sham exposure in separate sessions. The study was designed to assess cardiac regulatory mechanism in different autonomic nervous system (ANS) states during exposure to low-intensity EMF. Rest-to-stand protocol was applied to evaluate ANS in quiet condition (rest, vagal prevalence) and after a sympathetic activation (stand). The procedure is conducted twice in a double-blind design: once with a genuine EMF exposure and once with a sham exposure (at least 24 h apart). During each session three-leads electrocardiograms were recorded and RR series extracted off-line. Time domain and frequency domain HRV parameters were calculated in every phase of the protocol and during different exposures. The analysis of the data show there was no statistically significant effect due to EMF exposure both on main (i.e., RR mean) and most of the other HRV parameters. A weak interaction between some HRV parameters (i.e., SDNN, TINN, and triangular index in time domain and LF power in frequency domain analysis) and RF exposure was observed and this effect seems to be gathered around the sympathetic response to stand.
</t>
  </si>
  <si>
    <t>Parazzini M, Ravazzani P, Tognola G, Thuroczy G, Molnar FB, Sacchettini A, Ardesi G, Mainardi LT.</t>
  </si>
  <si>
    <t>https://www.emf-portal.org/en/article/14215</t>
  </si>
  <si>
    <t>Assessment of Potential Short-Term Effects of Intermittent UMTS Electromagnetic Fields on Blood Circulation in an Exploratory Study, Using Near-Infrared Imaging</t>
  </si>
  <si>
    <t>Abstract
Potential short-term effects of intermittent UMTS electromagnetic fields (UMTS-EMF) on the cerebral blood circulation were assessed by near-infrared imaging. Different UMTS-EMF signals and exposure positions were applied in an exploratory study on eight subjects. Since no significant changes were found, the UMTS-EMF signal and the exposure position with the maximum changes in the measurement variables were estimated.
Outcomes: No statistically significant differences between exposure and recovery were found regarding the content of deoxyhemoglobin, oxyhemoglobin and total hemoglobin for any condition and measurement parameter. Hence, no differences in the cerebral blood flow were found.</t>
  </si>
  <si>
    <t>Cellular phone use does not acutely affect blood pressure or heart rate of humans</t>
  </si>
  <si>
    <t>Abstract
A recent study raised concern about increase of resting blood pressure after a 35 min exposure to the radiofrequency (RF) field emitted by a 900 MHz cellular phone. In this randomized, double blind, placebo controlled crossover trial, 32 healthy subjects were submitted to 900 MHz (2 W), 1800 MHz (1 W) cellular phone exposure, and to sham exposure in separate sessions. Arterial blood pressure (arm cuff method) and heart rate were measured during and after the 35 min RF and sham exposure sessions. We evaluated cardiovascular responses in terms of blood pressure and heart rate during controlled breathing, spontaneous breathing, head-up tilt table test, Valsalva manoeuvre and deep breathing test. Arterial blood pressure and heart rate did not change significantly during or after the 35 min RF exposures at 900 MHz or 1800 MHz, compared to sham exposure. The results of this study indicate that exposure to a cellular phone, using 900 MHz or 1800 MHz with maximal allowed antenna powers, does not acutely change arterial blood pressure and heart rate.</t>
  </si>
  <si>
    <t>Tahvanainen K, Nino J, Halonen P, Kuusela T, Laitinen T, Lansimies E, Hartikainen J, Hietanen M, Lindholm H.</t>
  </si>
  <si>
    <t>https://www.emf-portal.org/en/article/10480</t>
  </si>
  <si>
    <t>The cardiac effects of a mobile phone positioned closest to the heart</t>
  </si>
  <si>
    <t>Abstract
OBJECTIVE: The aim of this study was to evaluate the effect of mobile phone (MP) on cardiac electrical activity by examining the heart rate variability (HRV), QT, P dispersions and blood pressure (BP) while the MP is located on the precordium.
METHODS: A total of 24 healthy volunteers were included in this prospective study. In the first step; 12-lead electrocardiogram (ECG) and BP recordings of the subjects without MP, while the MP is off, on, and ringing were recorded. In the second step; rhythm and BP were recorded for 30 minutes with the Holter without MP, and when the MP was "on" at the precordial location. P-wave and QT interval dispersions were measured from 12-lead ECG, while Holter 24-hour recordings were used for HRV analysis. Statistical analysis was performed using paired t test for comparison of hemodynamic and HRV variables without MP and during MP on. ANOVA for repeated measures was used to compare hemodynamic and ECG variables through baseline and 3 experimental settings: MP on, off and ringing.
RESULTS: There were no statistically significant differences between the groups in the BP, heart rate, P-wave dispersion, QT dispersion and QT corrected dispersion parameters (p&gt;0.05) in the first step of the study. In the second step, there were no significant differences between two groups in the BP, heart rate and HRV parameters (p&gt;0.05).
CONCLUSION: We conclude that MP has no effect on hemodynamic (heart rate, blood pressure) and cardiac electrical activity (P-wave and QT dispersions) parameters when it is positioned on the chest in immediate proximity to the heart, and it does not cause cardiac autonomic dysfunction examined by HRV analysis in healthy adult subjects.
Full Text Available</t>
  </si>
  <si>
    <t>Tamer A, Gunduz H, Ozyildirim S.</t>
  </si>
  <si>
    <t>https://pubmed.ncbi.nlm.nih.gov/19819788/</t>
  </si>
  <si>
    <t>Do TETRA (Airwave) Base Station Signals Have a Short-Term Impact on Health and Well-Being? A Randomized Double-Blind Provocation Study</t>
  </si>
  <si>
    <t>Abstract
BACKGROUND: "Airwave" is the new communication system currently being rolled out across the United Kingdom for the police and emergency services, based on the Terrestrial Trunked Radio Telecommunications System (TETRA). Some police officers have complained about skin rashes, nausea, headaches, and depression as a consequence of using their Airwave handsets. In addition, a small subgroup in the population self-report being sensitive to electromagnetic fields (EMFs) in general.
OBJECTIVES: We conducted a randomized double-blind provocation study to establish whether short-term exposure to a TETRA base station signal has an impact on the health and well-being of individuals with self-reported "electrosensitivity" and of participants who served as controls.
METHODS: Fifty-one individuals with self-reported electrosensitivity and 132 age- and sex-matched controls participated in an open provocation test; 48 sensitive and 132 control participants went on to complete double-blind tests in a fully screened semianechoic chamber. Heart rate, skin conductance, and blood pressure readings provided objective indices of short-term physiological response. Visual analog scales and symptom scales provided subjective indices of well-being.
RESULTS: We found no differences on any measure between TETRA and sham (no signal) under double-blind conditions for either controls or electrosensitive participants, and neither group could detect the presence of a TETRA signal at rates greater than chance (50%). When conditions were not double blind, however, the self-reported electrosensitive individuals did report feeling worse and experienced more severe symptoms during TETRA compared with sham.
CONCLUSIONS: Our findings suggest that the adverse symptoms experienced by electrosensitive individuals are due to the belief of harm from TETRA base stations rather than to the low-level EMF exposure itself 
Full Text Available</t>
  </si>
  <si>
    <t>TETRA simulated</t>
  </si>
  <si>
    <t>https://pubmed.ncbi.nlm.nih.gov/20075020/</t>
  </si>
  <si>
    <t>Do GSM 900 MHz signals affect cerebral blood circulation? A near-infrared spectrophotometry study</t>
  </si>
  <si>
    <t>Abstract
Effects of GSM 900MHz signals (EMF) typical for a handheld mobile phone on the cerebral blood circulation were investigated using near-infrared spectrophotometry (NIRS) in a three armed (12W/kg, 1.2W/kg, sham), double blind, randomized crossover trial in 16 healthy volunteers. During exposure we observed borderline significant short term responses of oxyhemoglobin and deoxyhemoglobin concentration, which correspond to a decrease of cerebral blood flow and volume and were smaller than regular physiological changes. Due to the relatively high number of statistical tests, these responses may be spurious and require further studies. There was no detectable dose-response relation or long term response within 20min. The detection limit was a fraction of the regular physiological changes elicited by functional activation. Compared to previous studies using PET, NIRS provides a much higher time resolution, which allowed investigating the short term effects efficiently, noninvasively, without the use of radioactive tracers and with high sensitivity.</t>
  </si>
  <si>
    <t>Wolf, M, Haensse D, Morren G, Froehlich J.</t>
  </si>
  <si>
    <t>https://www.ncbi.nlm.nih.gov/pubmed/19516785</t>
  </si>
  <si>
    <t>Effects of radiation emitted from mobile phones on short- term heart rate variability parameters</t>
  </si>
  <si>
    <t>Abstract
OBJECTIVE: In this study, the effects of radiation emitted from mobile phone (MP) on heart rate variability (HRV) which is accepted a non-invasive indicator of autonomic nervous system (ANS) were investigated with considering the deficiency of previous studies.
METHODS: A randomized controlled study has been designed and utilized with 30 young and healthy volunteers. During the experiment that had three periods, the electrocardiogram (ECG) and respiration signals were recorded and MP was attached to subjects' right ear with a bone. Ten subjects selected randomly were exposed to high -level radiation during the second period (Experimental Group 1). Ten of others were exposed during the third period with maximum level radiation (Experimental Group 2). Ten records were also made while MP was closed as a control. Short -term HRV parameters were obtained and repeated measures ANOVA and suitable post-hoc tests applied to the results.
RESULTS: According to the results of the repeated measures ANOVA; there were no significant main effects of groups. However, there were some significant differences in measuring time periods and groups*period interactions. The post-hoc tests showed that mean R to R interval and HF power are significantly changed by maximum radiation emitted from MP.
CONCLUSION: Due to the radiation emitted from MPs at maximum power, some changes may occur in HRV parameters that are associated with increased parasympathetic activity. But, the level of these changes is similar to daily activities as excitement, and stand up.
Article in Turkish</t>
  </si>
  <si>
    <t>Yıldız M, Yılmaz D, Güler I, Akgüllü C.</t>
  </si>
  <si>
    <t>Mobile Phone  TDMA Time Division Multiple Access</t>
  </si>
  <si>
    <t>https://www.ncbi.nlm.nih.gov/pubmed/22564271</t>
  </si>
  <si>
    <t>Comparative effects of extremely high power microwave pulses and a brief CW irradiation on pacemaker function in isolated frog heart slices</t>
  </si>
  <si>
    <t>Abstract
The existence of specific bioeffects due to high peak power microwaves and their potential health hazards are among the most debated but least explored problems in microwave biology. The present study attempted to reveal such effects by comparing the bioeffects of short trains of extremely high power microwave pulses (EHPP, 1 micros width, 250-350 kW/g, 9.2 GHz) with those of relatively low power pulses (LPP, 0.5-10 s width, 3-30 W/g, 9.2 GHz). EHPP train duration and average power were made equal to those of an LPP; therefore both exposure modalities produced the same temperature rise. Bioeffects were studied in isolated, spontaneously beating slices of the frog heart. In most cases, a single EHPP train or LPP immediately decreased the inter-beat interval (IBI). The effect was proportional to microwave heating, fully reversible, and easily reproducible. The magnitude and time course of EHPP- and LPP-induced changes always were the same. No delayed or irreversible effects of irradiation were observed. The same effect could be repeated in a single preparation numerous times with no signs of adaptation, sensitization, lasting functional alteration, or damage. A qualitatively different effect, namely, a temporary arrest of preparation beats, could be observed when microwave heating exceeded physiologically tolerable limits. This effect also did not depend on whether the critical temperature rise was produced by LPP or EHPP exposure. Within the studied limits, we found no indications of EHPP-specific bioeffects. EHPP- and LPP-induced changes in the pacemaker rhythm of isolated frog heart preparation were identical and could be entirely attributed to microwave heating.</t>
  </si>
  <si>
    <t>Pakhomov AG, Mathur SP, Doyle J, Stuck BE, Kiel JL, Murphy MR.</t>
  </si>
  <si>
    <t>Cells : Frog heart</t>
  </si>
  <si>
    <t>https://www.ncbi.nlm.nih.gov/pubmed/10797453</t>
  </si>
  <si>
    <t>Report of Partial findings from the National Toxicology Program Carcinogenesis Studies of Cell Phone Radiofrequency Radiation in Hsd: Sprague Dawley® SD rats (Whole Body Exposure)</t>
  </si>
  <si>
    <t>Abstract
The US National Toxicology Program (NTP) has carried out extensive rodent toxicology and carcinogenesis studies of radiofrequency radiation (RFR) at frequencies and modulations used in the US telecommunications industry. This report presents partial findings from these studies. The occurrences of two tumor types in male Harlan Sprague Dawley rats exposed to RFR, malignant gliomas in the brain and schwannomas of the heart, were considered of particular interest, and are the subject of this report. The findings in this report were reviewed by expert peer reviewers selected by the NTP and National Institutes of Health (NIH). These reviews and responses to comments are included as appendices to this report, and revisions to the current document have incorporated and addressed these comments. Supplemental information in the form of 4 additional manuscripts has or will soon be submitted for publication. These manuscripts describe in detail the designs and performance of the RFR exposure system, the dosimetry of RFR exposures in rats and mice, the results to a series of pilot studies establishing the ability of the animals to thermoregulate during RFR exposures, and studies of DNA damage. 
Free Full Text Available</t>
  </si>
  <si>
    <t>Wyde M, Cesta M, Blystone C, Elmore S, Foster P, Hooth M, Kissling G, Malarkey D, Sills R,  Stout V, Walker N, Witt K, Wolfe M, Bucher J.</t>
  </si>
  <si>
    <t>http://biorxiv.org/content/early/2016/05/26/055699</t>
  </si>
  <si>
    <t>Effects of pre- and postnatal exposure to 1880-1900 MHz DECT base radiation on development in the rat</t>
  </si>
  <si>
    <t>Abstract 
In the present study, to evaluate the effects of wireless 1880-1900MHz Digital Enhanced Communication Telephony (DECT) base radiation on fetal and postnatal development, Wistar rats were exposed at an average electric field intensity of 3.7V/m, 12h/day, during pregnancy. After parturition, a group of dams and offspring were similarly exposed for another 22 days. Controls were sham-exposed. The data showed that DECT base radiation exposure caused heart rate increase in the embryos on the 17th day of pregnancy. Moreover, significant changes on the newborns' somatometric characteristics were noticed. Pyramidal cell loss and glia fibrilliary acidic protein (GFAP) over-expression were detected in the CA4 region of the hippocampus of the 22-day old pups that were irradiated either during prenatal life or both pre- and postnatally. Changes in the integrity of the brain in the 22-day old pups could potentially be related to developmental behavioral changes during the fetal period.</t>
  </si>
  <si>
    <t>Stasinopoulou M, Fragopoulou AF, Stamatakis A, Mantziaras G, Skouroliakou K, Papassideri IS, Stylianopoulou F, Lai H, Kostomitsopoulos N, Margaritis LH.</t>
  </si>
  <si>
    <t>DECT Phone</t>
  </si>
  <si>
    <t>Rats - Wistar  Female</t>
  </si>
  <si>
    <t>https://www.ncbi.nlm.nih.gov/pubmed/27544572</t>
  </si>
  <si>
    <t>An assessment of the autonomic nervous system in the electrohypersensitive population: a heart rate variability and skin conductance study</t>
  </si>
  <si>
    <t>Abstract
The aim of the study was twofold: first, to compare the activity of the autonomic nervous system (ANS) between the population self-declared as electrohypersensitive (EHS) and their matched control individuals without intended exposure to electromagnetic fields (EMF). The second objective was to determine whether acute exposure to different radiofrequency signals modifies ANS activity in EHS. For that purpose, two different experiments were undertaken, in which ANS activity was assessed through heart rate variability (HRV) and skin conductance (SC). In the first experiment, a comparison between the EHS group (n=30) and the control group (n=25) showed that the EHS has an increased number of responses to auditory stimuli as measured by skin conductance activity, and that none of the short-term heart rate variability parameters differ between the two matched study groups. The second experiment, performed in a shielded chamber, involved 10 EHS from the first experiment. The volunteers participated in two different sessions (sham and exposure). The participants were consecutively exposed to four EMF signals (GSM 900, 1800, DECT and Wi-Fi) at environmental level (1 V/m). The experiment was double blinded and counterbalanced. The HRV variables studied did not differ between the two sessions. Concerning electrodermal activity, the data issued from skin conductance and tonic activity did not differ between the sessions, but showed a time variability. In conclusion, the HRV and SC profiles did not significantly differ between the EHS and control under no exposure. Exposure did not have an effect on the ANS parameters we have explored.
Related Paper ORSAA ID 3333</t>
  </si>
  <si>
    <t>Andrianome S, Gobert J, Hugueville L, Stéphan-Blanchard E, Telliez F, Selmaoui B.</t>
  </si>
  <si>
    <t>https://www.ncbi.nlm.nih.gov/pubmed/28620054</t>
  </si>
  <si>
    <t>2.1 GHz electromagnetic field does not change contractility and intracellular Ca2+ transients but decreases β-adrenergic responsiveness through nitric oxide signaling in rat ventricular myocytes</t>
  </si>
  <si>
    <t>Abstract
PURPOSE: Due to the increasing use of wireless technology in developing countries, particularly mobile phones, the influence of electromagnetic fields (EMF) on biologic systems has become the subject of an intense debate. Therefore, in this study we investigated the effect of 2.1 GHz EMF on contractility and beta-adrenergic (β-AR) responsiveness of ventricular myocytes.
MATERIALS AND METHODS: Rats were randomized to the following groups: Sham rats (SHAM) and rats exposed to 2.1 GHz EMF for 2 h/day for 10 weeks (EM-10). Sarcomere shortening and Ca(2+) transients were recorded in isolated myocytes loaded with Fura2-AM and electrically stimulated at 1 Hz, while L-type Ca(2+) currents (I(CaL)) were measured using whole-cell patch clamping at 36 ± 1°C. Cardiac nitric oxide (NO) levels were measured in tissue samples using a colorimetric assay kit.
RESULTS: Fractional shortening and amplitude of the matched Ca(2+) transients were not changed in EM-10 rats. Although the isoproterenol-induced (10(-6) M) I(CaL) response was reduced in rats exposed to EMF, basal I(CaL) density in myocytes was similar between the two groups (p &lt; 0.01). Moreover, EMF exposure led to a significant increase in nitric oxide levels in rat heart (p &lt; 0.02).</t>
  </si>
  <si>
    <t>Olgar Y, Hidisoglu E, Celen MC, Yamasan BE, Yargicoglu P, Ozdemir S.</t>
  </si>
  <si>
    <t>Rats - Male Wistar</t>
  </si>
  <si>
    <t>https://www.ncbi.nlm.nih.gov/pubmed/26136087</t>
  </si>
  <si>
    <t>Effects upon health of occupational exposure to microwave radiation (radar)</t>
  </si>
  <si>
    <t>Abstract
The effects of occupational experience with microwave radiation (radar) on the health of US enlisted Naval personnel were studied in cohorts of approximately 20,000 men with maximum opportunity for exposure (electronic equipment repair) and 20,000 with minimum potential for exposure (equipment operation) who served during the Korean War period. Potential exposure was assessed in terms of occupational duties, length of time in occupation and power of equipment at the time of exposure. Actual exposure to members of each cohort could not be established. Mortality by cause of death, hospitalization during military service, later hospitalization in Veterans Administration (VA) facilities, and VA disability compensation were the health indexes studied, largely through the use of automated record systems. No adverse effects were detected in these indexes that could be attributed to potential microwave radiation exposures during the period 1950-1954. Functional and behavioral changes and ill-defined conditions, such as have been reported as microwave effects, could not be investigated in this study but subgroups of the living study population can be identified for expanded follow-up.
Historical paper
 Full Free Text Available
See comment by pressing Review button below.</t>
  </si>
  <si>
    <t xml:space="preserve">Robinette CD, Silverman C, Jablon S.
</t>
  </si>
  <si>
    <t>Human - RF Workers</t>
  </si>
  <si>
    <t>https://pubmed.ncbi.nlm.nih.gov/7395854/</t>
  </si>
  <si>
    <t>The Compound Chinese Medicine “Kang Fu Ling” Protects against High Power Microwave-Induced Myocardial Injury</t>
  </si>
  <si>
    <t>Abstract
Background: The prevention and treatment of Microwave-caused cardiovascular injury remains elusive. This study investigated the cardiovascular protective effects of compound Chinese medicine “Kang Fu Ling” (KFL) against high power microwave (HPM)-induced myocardial injury and the role of the mitochondrial permeability transition pore (mPTP) opening in KFL protection. 
Methods: Male Wistar rats (100) were divided into 5 equal groups: no treatment, radiation only, or radiation followed by treatment with KFL at 0.75, 1.5, or 3 g/kg/day. Electrocardiography was used to Electrophysiological examination. Histological and ultrastructural changes in heart tissue and isolated mitochondria were observed by light microscope and electron microscopy. mPTP opening and mitochondrial membrane potential were detected by confocal laser scanning microscopy and fluorescence analysis. Connexin-43 (Cx-43) and endothelial nitric oxide synthase (eNOS) were detected by immunohistochemistry. The expression of voltage-dependent anion channel (VDAC) was detected by western blotting.
Results: At 7 days after radiation, rats without KFL treatment showed a significantly lower heart rate (P&lt;0.01) than untreated controls and a J point shift. Myocyte swelling and rearrangement were evident. Mitochondria exhibited rupture, and decreased fluorescence intensity, suggesting opening of mPTP and a consequent reduction in mitochondrial membrane potential. After treatment with 1.5 g/kg/day KFL for 7 d, the heart rate increased significantly (P&lt;0.01), and the J point shift was reduced flavorfully (P&lt;0.05) compared to untreated, irradiated rats; myocytes and mitochondria were of normal morphology. The fluorescence intensities of dye-treated mitochondria were also increased, suggesting inhibition of mPTP opening and preservation of the mitochondrial membrane potential. The microwave-induced decrease of Cx-43 and VDAC protein expression was significantly reversed.
Conclusion: Microwave radiation can cause electrophysiological, histological and ultrastructural changes in the heart. KFL at 1.5 g/kg/day had the greatest protective effect on these cardiovascular events. mPTP plays an important role in the protective effects of KFL against microwave-radiation-induced myocardial injury.
Full Free Text Available</t>
  </si>
  <si>
    <t xml:space="preserve">Zhang X, Gao Y, Dong J, Wang S, Yao B, Zhang J, Hu S, Xu X, Zuo H, Wang L, Zhou H, Zhao L, 
 </t>
  </si>
  <si>
    <t>https://www.ncbi.nlm.nih.gov/pmc/articles/PMC4081591/</t>
  </si>
  <si>
    <t xml:space="preserve">The apoptotic effect and the plausible mechanism of microwave radiation on rat myocardial cells
</t>
  </si>
  <si>
    <t>Abstract
Microwaves may exert adverse biological effects on the cardiovascular system at the integrated system and cellular levels. However, the mechanism underlying such effects remains poorly understood. Here, we report a previously uncharacterized mechanism through which microwaves damage myocardial cells. Rats were treated with 2450 MHz microwave radiation at 50, 100, 150, or 200 mW/cm(2) for 6 min. Microwave treatment significantly enhanced the levels of various enzymes in serum. In addition, it increased the malondialdehyde content while decreasing the levels of antioxidative stress enzymes, activities of enzyme complexes I-IV, and ATP in myocardial tissues. Notably, irradiated myocardial cells exhibited structural damage and underwent apoptosis. Furthermore, Western blot analysis revealed significant changes in expression levels of proteins involved in oxidative stress regulation and apoptotic signaling pathways, indicating that microwave irradiation could induce myocardial cell apoptosis by interfering with oxidative stress and cardiac energy metabolism. Our findings provide useful insights into the mechanism of microwave-induced damage to the cardiovascular system.</t>
  </si>
  <si>
    <t>Zhu W, Cui Y, Feng X, Li Y, Zhang W, Xu J, Wang H, Lv S.</t>
  </si>
  <si>
    <t>https://www.ncbi.nlm.nih.gov/pubmed/27203380</t>
  </si>
  <si>
    <t>Does omega-3 have a protective effect on the rat adrenal gland exposed to 900 MHz electromagnetic fields?</t>
  </si>
  <si>
    <t>Abstract
The aim of this study was to investigate the harmful effects of exposure to 900-megahertz (MHz) electromagnetic fields (EMF) and the protective effects of omega-3 (Omg-3) against EMF in the rat adrenal gland. Eighteen Wistar albino rats were randomly assigned into three groups, control (Cont), EMF, and EMF + Omg-3. The EMF and EMF + Omg-3 groups both consisted of six rats exposed to an EMF of 900 MHz for 60 min/day for 15 days. No procedure was applied to the six rats in the Cont group. At the end of the experiment, all rats were sacrificed, and the mean volumes of the cortex and medulla of the adrenal gland were estimated using a stereological counting technique. The stereological results showed that the mean volume of the adrenal gland increased significantly in the EMF-exposed groups compared to the Cont group. Additionally, the mean volume of the adrenal gland was significantly lower in the EMF + Omg-3 group compared to the EMF group. We suggest that Omg-3 therapy aimed at suppressing the effects of EMF may prove a safe alternative for animals, whether or not they are exposed to EMF.
Full Free Text Available</t>
  </si>
  <si>
    <t>Kocaman A, Gui M, Yurt KK, ALtun G, Zayman E, Kivrak EG.</t>
  </si>
  <si>
    <t>http://www.sciencedirect.com/science/article/pii/S2213879X17300792</t>
  </si>
  <si>
    <t>Effects of long-term exposure to 900 megahertz electromagnetic field on heart morphology and biochemistry of male adolescent rats</t>
  </si>
  <si>
    <t>Abstract
The pathological effects of exposure to an electromagnetic field (EMF) during adolescence may be greater than those in adulthood. We investigated the effects of exposure to 900 MHz EMF during adolescence on male adult rats. Twenty-four 21-day-old male rats were divided into three equal groups: control (Cont-Gr), sham (Shm-Gr) and EMF-exposed (EMF-Gr). EMF-Gr rats were placed in an EMF exposure cage (Plexiglas cage) for 1 h/day between postnatal days 21 and 59 and exposed to 900 MHz EMF. Shm-Gr rats were placed inside the Plexiglas cage under the same conditions and for the same duration, but were not exposed to EMF. All animals were sacrificed on postnatal day 60 and the hearts were extracted for microscopic and biochemical analyses. Biochemical analysis showed increased levels of malondialdehyde and superoxide dismutase, and reduced glutathione and catalase levels in EMF-Gr compared to Cont-Gr animals. Hematoxylin and eosin stained sections from EMF-Gr animals exhibited structural changes and capillary congestion in the myocardium. The percentage of apoptotic myocardial cells in EMF-Gr was higher than in either Shm-Gr or Cont-Gr animals. Transmission electron microscopy of myocardial cells of EMF-Gr animals showed altered structure of Z bands, decreased myofilaments and pronounced vacuolization. We found that exposure of male rats to 900 MHz EMF for 1 h/day during adolescence caused oxidative stress, which caused structural alteration of male adolescent rat heart tissue.</t>
  </si>
  <si>
    <t>Kerimoglu G, Mercantepe T, Erol HS, Turgut A, Kaya H, Colakoglu S, Odaci E.</t>
  </si>
  <si>
    <t>https://www.ncbi.nlm.nih.gov/pubmed/27715326</t>
  </si>
  <si>
    <t>Heart rate variability affected by radiofrequency electromagnetic field in adolescent students</t>
  </si>
  <si>
    <t>Abstract
This study examines the possible effect of radiofrequency (RF) electromagnetic fields (EMF) on the autonomic nervous system (ANS). The effect of RF EMF on ANS activity was studied by measuring heart rate variability (HRV) during ortho-clinostatic test (i.e., transition from lying to standing and back) in 46 healthy grammar school students. A 1788 MHz pulsed wave with intensity of 54 ± 1.6 V/m was applied intermittently for 18 min in each trial. Maximum specific absorption rate (SAR10 ) value was determined to 0.405 W/kg. We also measured the respiration rate and estimated a subjective perception of EMF exposure. RF exposure decreased heart rate of subjects in a lying position, while no such change was seen in standing students. After exposure while lying, a rise in high frequency band of HRV and root Mean Square of the Successive Differences was observed, which indicated an increase in parasympathetic nerve activity. Tympanic temperature and skin temperature were measured showing no heating under RF exposure. No RF effect on respiration rate was observed. None of the tested subjects were able to distinguish real exposure from sham exposure when queried at the end of the trial. In conclusion, short-term RF EMF exposure of students in a lying position during the ortho-clinostatic test affected ANS with significant increase in parasympathetic nerve activity compared to sham exposed group.</t>
  </si>
  <si>
    <t>Misek J, Belyaev I, Jakusova V, Tonhajzerova I, Barabas J, Jakus J.</t>
  </si>
  <si>
    <t>https://www.ncbi.nlm.nih.gov/pubmed/29469164</t>
  </si>
  <si>
    <t>Electromagnetic energy radiated from mobile phone alters electrocardiographic records of patients with ischemic heart disease</t>
  </si>
  <si>
    <t>Abstract
BACKGROUND: Electromagnetic energy radiated from mobile phones did not show significant effect on the blood pressure, heart rate, and electrocardiographic (ECG) parameters in animals and humans.
AIM: This study aimed to investigate the effect of radiofrequency of mobile phone on the electrocardiographic parameters in patients with history of ischemic heart disease, taking into consideration the gender factor.
SUBJECTS AND METHODS: A total number of 356 participants (129 males and 227 females) were admitted in this study. They were grouped into: subjects without cardiac diseases (Group I), patients with ischemic heart disease (Group II), and patients with history of cardiac diseases not related to myocardial ischemia (Group III). Electrocardiogram was obtained from each patient when the mobile phone was placed at the belt level and over precordium in turn-off mode (baseline) and turn-on mode for 40 sec ringing. The records of ECG were electronically analyzed.
RESULTS: Prolongation of QTc interval was significantly observed in male gender of Groups I and III (P &lt; 0.001). Male patients of Group II showed significant QTc interval prolongation (P = 0.01) and changes in the voltage criteria (P = 0.001). These changes were not observed in female patients with ischemic heart disease. The position of mobile at the belt level or over the precordium showed effects on the heart.
CONCLUSIONS: The radiofrequency of cell phone prolongs the QT interval in human beings and it interferes with voltage criteria of ECG records in male patients with myocardial ischemia.
Full Free Text Available</t>
  </si>
  <si>
    <t>Alhusseiny A, Al-Nimer M, Majeed A.</t>
  </si>
  <si>
    <t xml:space="preserve">Human - Patients with Ischemic heart disease </t>
  </si>
  <si>
    <t>https://www.ncbi.nlm.nih.gov/pubmed/23440607</t>
  </si>
  <si>
    <t>The influence of the call with a mobile phone on heart rate variability parameters in healthy volunteers</t>
  </si>
  <si>
    <t>Abstract
It is possible that electromagnetic field (EMF) generated by mobile phones (MP) may have an influence on the autonomic nervous system (ANS) and modulates the function of circulatory system. The aim of the study was to estimate the influence of the call with a mobile phone on heart rate variability (HRV) in young healthy people. The time and frequency domain HRV analyses were performed to assess the changes in sympathovagal balance in a group of 32 healthy students with normal electrocardiogram (ECG) and echocardiogram at rest. The frequency domain variables were computed: ultra low frequency (ULF) power, very low frequency (VLF) power, low frequency (LF) power, high frequency (HF) power and LF/HF ratio was determined. ECG Holter monitoring was recorded in standardized conditions: from 08:00 to 09:00 in the morning in a sitting position, within 20 min periods: before the telephone call (period I), during the call with use of mobile phone (period II), and after the telephone call (period III). During 20 min call with a mobile phone time domain parameters such as standard deviation of all normal sinus RR intervals (SDNN [ms]--period I: 73.94+/-25.02, period II: 91.63+/-35.99, period III: 75.06+/-27.62; I-II: p&lt;0.05, II-III: p&lt;0.05) and standard deviation of the averaged normal sinus RR intervals for all 5-mm segments (SDANN [ms]--period I: 47.78+/-22.69, period II: 60.72+/-27.55, period III: 47.12+/-23.21; I-II: p&lt;0.05, II-III: p&lt;0.05) were significantly increased. As well as very low frequency (VLF [ms2]--period I: 456.62+/-214.13, period II: 566.84+/-216.99, period III: 477.43+/-203.94; I-II: p&lt;0.05), low frequency (LF [ms(2)]--period I: 607.97+/-201.33, period II: 758.28+/-307.90, period III: 627.09+/-220.33; I-II: p&lt;0.01, II-III: p&lt;0.05) and high frequency (HF [ms(2)]--period I: 538.44+/-290.63, period II: 730.31+/-445.78, period III: 590.94+/-301.64; I-II: p&lt;0.05) components were the highest and the LF/HF ratio (period I: 1.48+/-0.38, period II: 1.16+/-0.35, period III: 1.46+/-0.40; I-II: p&lt;0.05, II-III: p&lt;0.05) was the lowest during a call with a mobile phone. The tone of the parasympathetic system measured indirectly by analysis of heart rate variability was increased while sympathetic tone was lowered during the call with use of a mobile phone. It was shown that the call with a mobile phone may change the autonomic balance in healthy subjects. Changes in heart rate variability during the call with a mobile phone could be affected by electromagnetic field but the influence of speaking cannot be excluded.  Full Free Text Available</t>
  </si>
  <si>
    <t>https://www.ncbi.nlm.nih.gov/pubmed/18716391</t>
  </si>
  <si>
    <t>Effects of mobile phone radiation on cardiac health</t>
  </si>
  <si>
    <t>Mobile phones (MPs) progressed from a tool of the privileged few to a gadget for the masses. However, the physical effects, which enable wireless information transmission, did not change; MP technology still relies on pulsed high-frequency electromagnetic (EM) fields. Therefore, the health risks, associated with EM fields, remain. Studies that investigated these health risks have reported dizziness, numbness in the thigh, and heaviness in the chest. This study investigates neurological effects that are caused by EM fields radiated from MPs. The heart rate variability (HRV) can be used as a measure for these neurological effects, because the automated nervous system modulates the HRV. We measured the HRV of 14 healthy male volunteers. We used the following nonlinear parameters to quantify the MP radiation effects on HRV: approximate entropy (ApEn), capacity dimension (CaD), correlation dimension (CD), fractal dimension (FD), Hurst exponent (H), and the largest Lyapunov exponent (LLE). The results indicate that there is a measurable difference in the parameter values when the MP is kept close to the chest and when it is kept close to the head. However, these differences are very small and statistical analysis showed that they have no clinical significance. Furthermore, the result analysis does not show a consistent trend, which indicates that there is no underlying pathological effect.
Full Free Text Available</t>
  </si>
  <si>
    <t>Faust O, Acharya UR, Nergui M, Ghista DN, Chattopadhyay S, Joseph P, Ahamed T, Tay D.</t>
  </si>
  <si>
    <t xml:space="preserve">Human - Volunteers </t>
  </si>
  <si>
    <t>https://www.worldscientific.com/doi/abs/10.1142/S0219519411004186</t>
  </si>
  <si>
    <t>No effects of pulsed high-frequency electromagnetic fields on heart rate variability during human sleep</t>
  </si>
  <si>
    <t>Abstract
The influence of pulsed high-frequency electromagnetic fields emitted by digital mobile radio telephones on heart rate during sleep in healthy humans was investigated. Beside mean RR interval and total variability of RR intervals based on calculation of the standard deviation, heart rate variability was assessed in the frequency domain by spectral power analysis providing information about the balance between the two branches of the autonomic nervous system. For most parameters, significant differences between different sleep stages were found. In particular, slow-wave sleep was characterized by a low ratio of low- and high-frequency components, indicating a predominance of the parasympathetic over the sympathetic tone. In contrast, during REM sleep the autonomic balance was shifted in favor of the sympathetic activity. For all heart rate parameters, no significant effects were detected under exposure to the field compared to placebo condition. Thus, under the given experimental conditions, autonomic control of heart rate was not affected by weak-pulsed high-frequency electromagnetic fields.</t>
  </si>
  <si>
    <t>Mann K, Röschke J, Connemann B, Beta H.</t>
  </si>
  <si>
    <t>Human Volunteer</t>
  </si>
  <si>
    <t>https://www.ncbi.nlm.nih.gov/pubmed/9813465</t>
  </si>
  <si>
    <t>Nonlinear heart rate variability measures under electromagnetic fields produced by GSM cellular phone</t>
  </si>
  <si>
    <t>Abstract
This study was designed to assess the nonlinear dynamics of heart rate variability (HRV) during exposure to low-intensity EMFs. Twenty-six healthy young volunteers were subjected to a rest-to-stand protocol to evaluate autonomic nervous system in quiet condition (rest, vagal prevalence) and after a sympathetic activation (stand). The procedure was conducted twice in a double-blind design: once with a genuine EMFs exposure (GSM cellular phone at 900 MHz, 2 W) and once with a sham exposure (at least 24 h apart). During each session, three-lead electrocardiograms were recorded and RR series extracted off-line. The RR series were analyzed by nonlinear deterministic techniques in every phase of the protocol and during the different exposures. The analysis of the data shows there was no statistically significant effect due to GSM exposure on the nonlinear dynamics of HRV.</t>
  </si>
  <si>
    <t>Parazzini M, Ravazzani P, Thuroczy G, Molnar FB, Ardesi G, Sacchettini A, Mainardi LT.</t>
  </si>
  <si>
    <t>https://www.ncbi.nlm.nih.gov/pubmed/23675620</t>
  </si>
  <si>
    <t>The cardiac injury effect of microwave radiation on rabbit and its mechanism</t>
  </si>
  <si>
    <t>Abstract
OBJECTIVE: To investigate the cardiac injury effect of different intensities microwave radiation on rabbits and its possible mechanism.
METHODS: Rabbits were radiated by intensity of 50, 100, 150 and 200 mW/cm2 2450 MHz microwave for 20 min. 6 h after microwave radiation, the heart tissue was taken. ATP and mitochondria complex IV and V were measured in myocardial cells. The changes of myocardial tissue were observed by light microscopic. The expression of Caspase-3 and HSP 70 were detected by western blotting.
RESULTS: The activity of ATP and mitochondria complex IV and V decreased significantly compared with normal control in cardiac tissue. 100, 150 and 200 mW/cm2 microwave radiation group vs. control group (P &lt;0. 05). The HE staining result showed that myocardial cell appears edema, muscle fiber malalignment, cells appeared obvious injury. Results of western blotting showed that the expression of Caspase-3 and HSP 70 protein increased significantly in different dosage radiation group (P &lt;0. 05).
CONCLUSION:
Microwave radiation has injury effect on rabbit heart. The possible mechanism may be related with inducing cell apoptosis by changing of stress level in myocardial cell.
Article in Chinese</t>
  </si>
  <si>
    <t>Zhu W, Shen N, Zhong X, Hou J, Lü S, Cai J.</t>
  </si>
  <si>
    <t>Rabbit</t>
  </si>
  <si>
    <t>https://www.ncbi.nlm.nih.gov/pubmed/26591782</t>
  </si>
  <si>
    <t>Analysis of the mobile phone effect on the heart rate variability by using the largest Lyapunov exponent</t>
  </si>
  <si>
    <t xml:space="preserve">Abstract
In this study, the effects of electromagnetic fields (EMFs) emitted by GSM900 based mobile phones (MPs) on the heart rate variability (HRV) were examined by using nonlinear analysis methods. The largest Lyapunov exponent (LLE) calculation was used to evaluate the effect of MP under various real exposure conditions. Sixteen healthy young volunteers were exposed to EMFs emitted by GSM900 based MP at two levels from a very low EMF (MP at stand-by) to a higher EMF (MP at pre-ring handshaking and ringing). A blind experimental protocol was designed and utilized with consideration to the physiological and psychological factors that may affect HRV. The results showed that the LLE values increased slightly with higher EMF produced by MP (P &lt; 0.05). This change indicates that the degree of chaos in the HRV signals increased at higher EMF compared to low level EMF. Consequently, we have concluded that high level EMF changed the complexity of cardiac system behavior, significantly.
In mathematics the Lyapunov exponent or Lyapunov characteristic exponent of a dynamical system is a quantity that characterizes the rate of separation of infinitesimally close trajectories.
https://en.wikipedia.org/wiki/Lyapunov_exponent
</t>
  </si>
  <si>
    <t>Yılmaz D, Yıldız M.</t>
  </si>
  <si>
    <t>https://www.ncbi.nlm.nih.gov/pubmed/20703598</t>
  </si>
  <si>
    <t xml:space="preserve">Does acute radio-frequency electromagnetic field exposure affect visual event-related potentials in healthy adults? </t>
  </si>
  <si>
    <t>Abstract
OBJECTIVE: To use improved methods to address the question of whether acute exposure to radio-frequency (RF) electromagnetic fields (RF-EMF) affects early (80-200 ms) sensory and later (180-600 ms) cognitive processes as indexed by event-related potentials (ERPs).
METHODS: Thirty-six healthy subjects completed a visual discrimination task during concurrent exposure to a Global System for Mobile Communications (GSM)-like, 920 MHz signal with peak-spatial specific absorption rate for 10 g of tissue of 0 W/kg of body mass (Sham), 1 W/kg (Low RF) and 2 W/kg (High RF). A fully randomised, counterbalanced, double-blind design was used.
RESULTS: P1 amplitude was reduced (p = .02) and anterior N1 latency was increased (p = .04) during Exposure compared to Sham. There were no effects on any other ERP latencies or amplitudes.
CONCLUSIONS: RF-EMF exposure may affect early perceptual (P1) and preparatory motor (anterior N1) processes. However, only two ERP indices, out of 56 comparisons, were observed to differ between RF-EMF exposure and Sham, suggesting that these observations may be due to chance.
SIGNIFICANCE: These observations are consistent with previous findings that RF-EMF exposure has no reliable impact on cognition (e.g., accuracy and response speed).</t>
  </si>
  <si>
    <t>Dalecki A, Loughran SP, Verrender A, Burdon CA, Taylor NAS, Croft RJ.</t>
  </si>
  <si>
    <t>https://www.ncbi.nlm.nih.gov/pubmed/29550650</t>
  </si>
  <si>
    <t>Radiation from wireless technology elevates blood glucose and body temperature in 40-year-old type 1 diabetic male</t>
  </si>
  <si>
    <t>Abstract
A type 1 diabetic male reports multiple instances when his blood glucose was dramatically elevated by the presence of microwave radiation from wireless technology and plummeted when the radiation exposure ended. In one instance, his body temperature elevated in addition to his blood glucose. Both remained elevated for nearly 48 h after exposure with the effect gradually decreasing. Possible mechanisms for microwave radiation elevating blood glucose include effects on glucose transport proteins and ion channels, insulin conformational changes and oxidative stress. Temperature elevation may be caused by microwave radiation-triggered Ca 2+ efflux, a mechanism similar to malignant hyperthermia. The potential for radiation from wireless technology to cause serious biological effects has important implications and necessitates a reevaluation of its near-ubiquitous presence, especially in hospitals and medical facilities.</t>
  </si>
  <si>
    <t>Kleiber CE.</t>
  </si>
  <si>
    <t>Wi-Fi router, Mobile Phone, Base Station</t>
  </si>
  <si>
    <t>https://www.ncbi.nlm.nih.gov/pubmed/28524704</t>
  </si>
  <si>
    <t>Effects of radiofrequency electromagnetic radiation emitted from a mobile phone base station on the redox homeostasis in different organs of Swiss albino mice</t>
  </si>
  <si>
    <t>Abstract
This study was designed to investigate the possible effects of exposure to mobile phone base station (MPBS) emits 1800-MHz RF-EMR on some oxidative stress parameters in the brain, heart, kidney and liver of Swiss albino mice under exposures below thermal levels. Mice were randomly assigned to three experimental groups which were exposed to RF-EMR for 6 hr/day, 12 hr/day and 24 hr/day for 45 consecutive days, respectively, and a control group. The glutathione (GSH) levels and activities of glutathione-s-transferase (GST) and superoxide dismutase (SOD) were significantly reduced in mice brain after exposure to RF-EMR for 12 hr and 24 hr per day. Exposure of mice to RF-EMR for 12 hr and 24 hr per day also led to a significant increase in malondialdehyde (an index of lipid peroxidation) levels in mice brain. On the contrary, exposures used in this study did not induce any significant change in various oxidative stress-related parameters in the heart, kidney and liver of mice. Our findings showed no significant variations in the activities of aspartate amino-transferase (AST), alanine amino-transferase (ALT), and on the level of creatinine (CRE) in the exposed mice. This study also revealed a decrease in RBC count with an increase in WBC count in mice subjected to 12 hr/day and 24 hr/day exposures. Exposure to RF-EMR from MPBS may cause adverse effects in mice brain by inducing oxidative stress arising from the generation of reactive oxygen species (ROS) as indicated by enhanced lipid peroxidation, and reduced levels and activities of antioxidants.</t>
  </si>
  <si>
    <t>Zosangzuali M, Lalremruati M, Lalmuansangi C, Nghakliana F, Pachuau L, Bandara P, Zothan Siam.</t>
  </si>
  <si>
    <t>Mice</t>
  </si>
  <si>
    <t>https://pubmed.ncbi.nlm.nih.gov/33687298/</t>
  </si>
  <si>
    <t>Mobile Phone Base Stations Health Effects</t>
  </si>
  <si>
    <t xml:space="preserve">Free Full Text Available.
Background: The rapid increase of mobile telephony and the associated obvious presence of mobile phone base stations have raised concerns about possible non specific health symptoms (NSHS) caused by emitted microwaves, electromagnetic field (EMF), radiofrequency (RF) and radiofrequency electromagnetic radiations (RFR)
Aims: To investigate the health effects among the residence proximity to mobile phone base station in Baquba city.
Materials and Methods: A cross-sectional study from May 2010 till June 2010 of randomly selected inhabitants living in Baquba urban areas for more than one year near to (8 )selected base stations, (375) subjects (200 women and 175 men) were investigated and completed standardized questionnaires that focused on the relevant parameters.
Result: The results of the questionnaire survey reveal that people living in the vicinity of base stations report various complaints frequencies, Chi-square with Yates correction were used in relation to the sex, age and distance from mobile base stations, show significant (p &lt;0.05) increase as compared to people living &gt;300 m or not exposed to base stations. In relation of sex; women complained mostly of nausea, headaches, men complain mostly of lowering of libido. In relation to age, in subjects older than 19 years, this study shows the existence of a greater sensibility for some NSHS symptoms such as headaches, fatigue, sleep disturbances, irritability, feeling of discomfort, dizziness, cardiovascular problems when comparisons are made between subjects living up to 300 m vs. subjects of the reference group. In relation to distance, the complaints are experienced in a significantly higher (p &lt;0.05) by the subjects in the distance zones of &lt; 10 m to 300m from base stations. Up to10m the symptoms are headaches, sleep disturbances, irritability, depressive tendencies, feeling of discomfort, loss of appetite, nausea, difficulties in concentration, , visual disturbances, lowering of libido. Significant differences (P &lt; 0.05) are observed up to 100 m from base stations for symptoms such as: headaches sleep disturbances, irritability, depressive tendencies, feeling of discomfort, difficulties in concentration, memory loss and lowering of libido. In the zone 100 m to 200 m from base stations, the symptoms of headaches, sleep disturbances, feelings of discomfort, feeling of discomfort, difficulties in concentration, memory loss are again experienced significantly more often(P&lt;0.05) in comparison with the reference group. Beyond 200 m only the symptom of headaches, fatigue, sleep disturbances is reported at a significantly high frequency (P &lt; 0.05). There was significant increase in the prevalence of sleep disturbance, fatigue, feeling of discomfort among the inhabitants opposite to the station (20.8% versus 10.9%, 23.4% versus 9.8%, 26.0% versus 12.0%) (P &lt; 0.05) respectively.
  </t>
  </si>
  <si>
    <t>Alazawi SA.</t>
  </si>
  <si>
    <t>https://www.emf-portal.org/en/article/26456</t>
  </si>
  <si>
    <t>Clinically defined non-specific symptoms in the vicinity of mobile phone base stations: A retrospective before-after study</t>
  </si>
  <si>
    <t>Abstract
The number of mobile phone base station(s) (MPBS) has been increasing to meet the rapid technological changes and growing needs for mobile communication. The primary objective of the present study was to test possible changes in prevalence and number of NSS in relation to MPBS exposure before and after increase of installed MPBS antennas. A retrospective cohort study was conducted, comparing two time periods with high contrast in terms of number of installed MPBS. Symptom data were based on electronic health records from 1069 adult participants, registered in 9 general practices in different regions in the Netherlands. All participants were living within 500m from the nearest bases station. Among them, 55 participants reported to be sensitive to MPBS at T1. A propagation model combined with a questionnaire was used to assess indoor exposure to RF-EMF from MPBS at T1. Estimation of exposure at T0 was based on number of antennas at T0 relative to T1. At T1, there was a &gt;30% increase in the total number of MPBS antennas. A higher prevalence for most NSS was observed in the MPBS-sensitive group at T1 compared to baseline. Exposure estimates were not associated with GP-registered NSS in the total sample. Some significant interactions were observed between MPBS-sensitivity and exposure estimates on risk of symptoms. Using clinically defined outcomes and a time difference of &gt;6 years it was demonstrated that RF-EMF exposure to MPBS was not associated with the development of NSS. Nonetheless, there was some indication for a higher risk of NSS for the MPBS-sensitive group, mainly in relation to exposure to UMTS, but this should be interpreted with caution. Results have to be verified by future longitudinal studies with a particular focus on potentially susceptible population subgroups of large sample size and integrated exposure assessment.</t>
  </si>
  <si>
    <t>Baliatsas C, van Kamp I, Bolte J, Kelfkens G, van Dijk C, Spreeuwenberg P, Hooiveld M, Lebret E, Yzermans J.</t>
  </si>
  <si>
    <t>https://www.ncbi.nlm.nih.gov/pubmed/27219506</t>
  </si>
  <si>
    <t>Bio-physical effects of radiofrequency electromagnetic radiation (RF-EMR) on blood parameters, spermatozoa, liver, kidney and heart of albino rats</t>
  </si>
  <si>
    <t>Abstract
Current study aimed at determining the consequence of Radiofrequency (≈1800 MHz) electromagnetic radiation (RF-EMR) on the histological, hematological and histochemical properties of selected tissues of rat and to assess morphological changes associated with such exposures. Three groups of thirty rats of which two groups of twenty rats were subjected to average radiation of ≈1.40 W/cm2 at 24 m from the base of two different telecommunications network mast for 5 weeks. Histochemical, hematological and histological analyses of the rats were afterward carried out on selected tissues of the experimental animals using standard procedures. Impacts of radiation were noted in the exposed groups of rats. There was rise in white blood cells with variations in other blood parameters; the sperm motility and sperm count of the exposed rats is lower than the control; the liver of the exposed rats shows pronounced dilated sinusoids, distorted architecture, hyperchromatic nuclei, congested central vein, with change of hepatocytes structure; the heart shows gross distortion of cardiac muscular architecture with distorted irregular cardiac muscle fibres and wider interfibres spaces; kidney showing hyperchromatic nuclei, gradual loss and degeneration of flattened squamous epithelial cells lining and testis shows grossly distorted seminiferous tubules and epididymis with loss of cellular structure and an area of inflammatory changes with complete absence of spermatozoa, which may lead to low fertility. This study shows that radiofrequency electromagnetic radiation may induce morphological changes in various tissues of living systems in rat.
Free Full Text Available</t>
  </si>
  <si>
    <t>Adebay EA, Adeeyoa O, Ogundirana MA. Olabisib O.</t>
  </si>
  <si>
    <t>https://www.sciencedirect.com/science/article/pii/S1018364717308789</t>
  </si>
  <si>
    <t>Modulation of brain functional connectivity by exposure to LTE (4G) cell phone radiation</t>
  </si>
  <si>
    <t xml:space="preserve">Abstract  
By now, the neurophysiological effect of electromagnetic field (EMF) exposure and its underlying regulating mechanisms are not well manifested. In this study, we aimed to investigate whether acute long‐term evolution (LTE) EMF exposure could modulate brain functional connectivity using regional homogeneity (ReHo) method and seed‐based analysis on resting‐state functional magnetic resonance imaging (fMRI). We performed the LTE‐EMF exposure experiment and acquired the resting‐state brain activities before and after EMF exposure. Then we applied ReHo index to characterize the localized functional connectivity and seed‐based method to evaluate the inter‐regional functional connectivity. Statistical comparisons were conducted to identify the possible evidence of brain functional connectivity modulation induced by the acute LTE‐EMF exposure. We found that the acute LTE‐EMF exposure modulated localized intra‐regional connectivity (p &lt; 0.05, AlphaSim corrected, voxel size ≥ 18) and inter‐regional connectivity in some brain regions (p &lt; 0.05, AlphaSim corrected, voxel size ≥ 18). Our results may indicate that the approaches relying on network‐level inferences could provide deeper insight into the acute effect on human functional activity induced by LTE‐EMF exposure. 
 </t>
  </si>
  <si>
    <t>Wei Y, Yang J, Chen Z, Wu T, Lv B.</t>
  </si>
  <si>
    <t>https://onlinelibrary.wiley.com/doi/full/10.1002/bem.22165</t>
  </si>
  <si>
    <t>Cellular Phone Irradiation of the Head Affects Heart Rate Variability Depending on Inspiration/Expiration Ratio</t>
  </si>
  <si>
    <t>Abstract  
BACKGROUND: Mobile phones may have harmful health effects and clinical examinations report ambiguous results of exposure concerning neurophysiological and cardiovascular actions.
MATERIALS AND METHODS: This study investigated heart rate asymmetry (HRA) and heart rate variability (HRV) parameters with 1:2 and 1:1 metronome-paced inspiration/expiration ratios during short-term 1,800MHz GSM cellular phone exposure in 20 healthy volunteers.
RESULTS: Significant HRA changes by Porta and Guzik indices were not found on exposure compared to sham exposure. Time-domain HRV parameters on exposure showed significant differences at 1:1 paced, but not at 1:2 paced breathing compared to sham exposure. A mild post-exposure effect was observed regarding root mean square of successive RR-differences.
CONCLUSION: The findings reflect persisting acute effects of GSM handset emission on the autonomic nervous system. Exploring its influences on health status and survival needs further studies. Symmetrical breathing can be used as a sensitizing factor in other HRV/HRA analysis studies.
Free Full Text Available</t>
  </si>
  <si>
    <t>Béres S, Németh Á, Ajtay Z, Kiss I, Németh B, Hejjel L.</t>
  </si>
  <si>
    <t>https://www.ncbi.nlm.nih.gov/pubmed/30150437</t>
  </si>
  <si>
    <t>Study of the Cardiovascular Effects of Exposure to Electromagnetic Field</t>
  </si>
  <si>
    <t>Abstract 
This study was conducted to throw light on electromagnetic radiofrequency (EMR) emitted from cell phones which was accused of causing a number of negative health effects in the form of influencing on the heart and circulatory system. 110 adult albino rats, of both sexes, weighing 180-200 gms were used in the present study. Animals were allocated into two main groups: group I, including rats exposed to cell phone EMF for 4 weeks; and group II, including rats exposed to EMF for 8 weeks. Each group was further subdivided into four subgroups, a control group and three subgroups exposed to EMF for either 1h/day, 2hrs/day or 3hrs/day, exposure being carried out six days/week, at fixed time of the day. All rats were subjected  to measurement of the systolic blood pressure on the day prior to the day of sacrifice, ECG recording, assessment of cardiac weights, absolute &amp; relative, and MDA level in cardiac tissue, as well as determination of plasma renin activity, plasma total antioxidant capacity and plasma calcium level. Specimens from the apex of the heart were subjected to histopathological examinations. Obtained results revealed that systolic blood pressure was significantly increased in all EMF-exposed rats compared to their respective controls. The heart rate, deduced from the ECG tracings, was non-significantly altered in all groups exposed to EMF for 4 weeks and in the 8 weeks-1hr/day exposure group, but was significantly reduced in rats exposed to EMF for 2hrs or 3hrs/day for 8 weeks. The ECG recording of rats exposed to EMF for 4 weeks revealed a significantly higher R voltage in the group exposed for 3hrs/day, a significant increase in QRS duration in the groups exposed for 2hrs and 3hrs/day and significant prolongation of QT-c interval in the group exposed for 3hrs/day. On the other hand, the ECG recording of rats exposed to EMF for 8 weeks revealed significantly higher R and T voltages, and significantly prolonged P-R and QT-c intervals in the groups exposed for 2hrs or 3hrs/day, the QRS duration being significantly increased in all the 8 weeks-exposed groups. In addition, a significant increase in the absolute and relative weights of the whole heart and of the left ventricle in rats exposed to EMF 2hrs or 3hrs/day for either 4 or 8 weeks was obtained. Plasma renin activity was increased in all exposed rats, the increase being statistically significant in rats exposed to EMF 3hrs/day for 4 weeks, and in all the groups exposed to EMF for 8 weeks. Plasma calcium level was significantly decreased in all the exposed groups except for the group exposed for 1hr/day for 4 weeks. The plasma total anti-oxidant capacity was significantly decreased in all exposed groups, for either 4 or 8 weeks, while the MDA level in the cardiac tissue was only significantly elevated in the 8 weeks-3hrs/day exposed group compared to the matched control group. The histopathological examination revealed hypertrophy, fragmentation and vacuolation of the myocardium, which were directly proportional to the exposure time. On conclusion, long-term exposure to cell phone EMF increases the liability for hypertension reflected on the ECG and cardiac weights which is accompanied by histopathological changes in the myocardium. In addition, an interaction of EMF with biological functions was achieved in the form of increased PRA, decreased plasma total antioxidant capacity and hypocalcemia. 
 Free Full Text Available</t>
  </si>
  <si>
    <t>Mohamed FA, Azza A. Ahmed, *Bataa M.A. El- Kafoury, Noha N. Lasheen.</t>
  </si>
  <si>
    <t>https://www.researchgate.net/publication/298833487_Study_of_the_Cardiovascular_Effects_of_Exposure_to_Electromagnetic_Field</t>
  </si>
  <si>
    <t>Report of final results regarding brain and heart tumors in Sprague-Dawley rats exposed from prenatal life until natural death to mobile phone radiofrequency field representative of a 1.8 GHz GSM base station environmental emission</t>
  </si>
  <si>
    <t>Abstract
BACKGROUND: In 2011, IARC classified radiofrequency radiation (RFR) as possible human carcinogen (Group 2B). According to IARC, animals studies, as well as epidemiological ones, showed limited evidence of carcinogenicity. In 2016, the NTP published the first results of its long-term bioassays on near field RFR, reporting increased incidence of malignant glial tumors of the brain and heart Schwannoma in rats exposed to GSM - and CDMA - modulated cell phone RFR. The tumors observed in the NTP study are of the type similar to the ones observed in some epidemiological studies of cell phone users. 
OBJECTIVES: The Ramazzini Institute (RI) performed a life-span carcinogenic study on Sprague-Dawley rats to evaluate the carcinogenic effects of RFR in the situation of far field, reproducing the environmental exposure to RFR generated by 1.8 GHz GSM antenna of the radio base stations of mobile phone. This is the largest long-term study ever performed in rats on the health effects of RFR, including 2448 animals. In this article, we reported the final results regarding brain and heart tumors. 
METHODS: Male and female Sprague-Dawley rats were exposed from prenatal life until natural death to a 1.8 GHz GSM far field of 0, 5, 25, 50 V/m with a whole-body exposure for 19 h/day.
RESULTS: A statistically significant increase in the incidence of heart Schwannomas was observed in treated male rats at the highest dose (50 V/m). Furthermore, an increase in the incidence of heart Schwann cells hyperplasia was observed in treated male and female rats at the highest dose (50 V/m), although this was not statistically significant. An increase in the incidence of malignant glial tumors was observed in treated female rats at the highest dose (50 V/m), although not statistically significant.
CONCLUSIONS: The RI findings on far field exposure to RFR are consistent with and reinforce the results of the NTP study on near field exposure, as both reported an increase in the incidence of tumors of the brain and heart in RFR-exposed Sprague-Dawley rats. These tumors are of the same histotype of those observed in some epidemiological studies on cell phone users. These experimental studies provide sufficient evidence to call for the re-evaluation of IARC conclusions regarding the carcinogenic potential of RFR in humans. See Review below.    Free Full Text Available.
Used in-vivo in FDA report ID: 3596</t>
  </si>
  <si>
    <t>Falcioni L, Bua L, Tibaldi E, Lauriola M, De Angelis L, Gnudi F, Mandrioli D, Manservigi M, Manservisi F, Manzoli I, Menghetti I, Montella R, Panzacchi S, Sgargi D, Strollo V, Vornoli A, Belpoggi F.</t>
  </si>
  <si>
    <t>https://www.ncbi.nlm.nih.gov/pubmed/29530389</t>
  </si>
  <si>
    <t>Exposure to cell phones reduces heart rate variability in both normal-weight and obese normotensive medical students</t>
  </si>
  <si>
    <t>Abstract
BACKGROUND: We investigated and compared the effect of the radiofrequency electromagnetic field (RF-EM) emitted by a cell phone on the electrocardiogram and heart rate variability (HRV) of normotensive normal-weight and obese medical students.
METHOD: Twenty medical student volunteers, normal weight (age = 23 ± 2, BMI = 23.05 ± 1.72) or obese (age = 24 ± 2, BMI = 32.39 ± 4.78), were exposed to a cell phone (1) close to the heart in silent mode, no ringing or vibrating; (2) close to the heart in ring and vibration mode; (3) next to the ear (brain) while listening; and (4) next to the ear while listening and speaking.
RESULTS: The average basal HR of obese students significantly increased, while the PR interval; time domains, including standard deviation (SD) of all normal R-R intervals (SDNN), mean of the SD of all normal R-R intervals (SDNNi), SD of the average of normal R-R intervals (SDANN), and percentage of R-R intervals at least 50 ms different from the previous interval (pNN50); and high-power frequency (HF) decreased. The LF/HF ratio also significantly increased. The SDNN, SDNNi, SDANN, pNN50, and HF levels significantly decreased and the LF/HF significantly increased in normal-weight and obese individuals only when the phone was near the apex of the heart in ring and vibration mode. All changes were more profound in obese students.
CONCLUSION: Keeping the phone in a chest pocket reduced the HRV of normal-weight and obese medical students and exaggerated the effect of obesity on sympathetic activation.</t>
  </si>
  <si>
    <t>Alassiri M, Alanazi A, Aldera H, Alqahtani SA, Alraddadi AS, Alberreet MS, Alhussaini AI, Alotaibi Y, Alkhateeb MA, Shatoor AS.</t>
  </si>
  <si>
    <t>https://www.ncbi.nlm.nih.gov/pubmed/32249199</t>
  </si>
  <si>
    <t>Heart rate variability in healthy young adults exposed to global system for mobile communication (GSM) 900-MHz radiofrequency signal from mobile phones</t>
  </si>
  <si>
    <t>Abstract
Given the large number of mobile phone users and the increasing exposure to radiofrequency electromagnetic field (RF-EMF) worldwide, we aimed to study the effect of RF-EMF related to mobile phones on heart rate variability (HRV). Twenty-six healthy young adults participated in two experimental sessions with a double-blind, randomized and counter-balanced crossover design. During each session, participants were exposed for 26 minutes to a sham or real 900 MHz RF-EMF, generated by a commercial dual-band Global System for Mobile technology (GSM) mobile phone. We recorded an electrocardiogram at rest during the exposure. We evaluated HRV by time- and frequency-domain analysis. Evaluation of time-domain HRV parameters revealed a statistically significant increase of the standard deviation of interbeat intervals (SDNN) during the real exposure. Other time-domain parameters were not affected. Analysis in the frequency-domain demonstrated that total spectral power and low-frequency band (LF) absolute power were significantly increased during exposure (p = .046 and p = .043, respectively). However, other parameters were not affected. In conclusion, it seems that most HRV parameters were not affected by GSM signal exposure in our study. The weak effect observed on HRV frequency-domain is likely to represent a random occurrence rather than a real effect.</t>
  </si>
  <si>
    <t>Wallace J, Andrianome S, Ghosn R, Blanchard ES, Telliez F, Selmaoui B.</t>
  </si>
  <si>
    <t>https://pubmed.ncbi.nlm.nih.gov/32846174/</t>
  </si>
  <si>
    <t>Mobile Phone Base Station Tower Settings Adjacent to School Buildings: Impact on Students' Cognitive Health</t>
  </si>
  <si>
    <t>Abstract
The use of mobile phones has remarkably increased and become a basic need of daily life. Increasing subscriptions of mobile phones boost the installation of mobile phone base station towers (MPBSTs) in crowded commercial and residential areas including near school buildings. This study investigated the impact of exposure to radiofrequency electromagnetic field (RF-EMF) radiation generated by MPBSTs on cognitive functions. Two hundred and seventeen volunteer male students aged between 13 and 16 registered from two different intermediate schools: 124 students were from School 1 and 93 students were from School 2. The MPBSTs were located within 200 m from the school buildings. In School 1, RF-EMF was 2.010 µW/cm2 with a frequency of 925 MHz and in School 2, RF-EMF was 10.021 µW/cm2 with a frequency of 925 MHz. Students were exposed to EMFR for 6 hr a day, 5 days a week for a total period of 2 years. The Narda Safety Test Solution device SRM-3006 was used to measure RF-EMF in both schools, and cognitive functions tasks were measured by the Cambridge Neuropsychological Test Automated Battery (CANTAB). Significant impairment in Motor Screening Task (MOT; p = .03) and Spatial Working Memory (SWM) task ( p = .04) was identified among the group of students who were exposed to high RF-EMF produced by MPBSTs. High exposure to RF-EMF produced by MPBSTs was associated with delayed fine and gross motor skills, spatial working memory, and attention in school adolescents compared to students who were exposed to low RF-EMF.
Full Text Available</t>
  </si>
  <si>
    <t>Meo SA, Almahmoud M, Alsultan Q, Alotaibi N, Alnajashi I, Hajjar WM.</t>
  </si>
  <si>
    <t>https://pubmed.ncbi.nlm.nih.gov/30526242/</t>
  </si>
  <si>
    <t>Development of health-based exposure limits for radiofrequency radiation from wireless devices using a benchmark dose approach</t>
  </si>
  <si>
    <t>Abstract
Background: Epidemiological studies and research on laboratory animals link radiofrequency radiation (RFR) with impacts on the heart, brain, and other organs. Data from the large-scale animal studies conducted by the U.S. National Toxicology Program (NTP) and the Ramazzini Institute support the need for updated health-based guidelines for general population RFR exposure.
Objectives: The development of RFR exposure limits expressed in whole-body Specific Absorption Rate (SAR), a metric of RFR energy absorbed by biological tissues.
Methods: Using frequentist and Bayesian averaging modeling of non-neoplastic lesion incidence data from the NTP study, we calculated the benchmark doses (BMD) that elicited a 10% response above background (BMD10) and the lower confidence limits on the BMD at 10% extra risk (BMDL10). Incidence data for individual neoplasms and combined tumor incidence were modeled for 5% and 10% response above background.
Results: Cardiomyopathy and increased risk of neoplasms in male rats were the most sensitive health outcomes following RFR exposures at 900 MHz frequency with Code Division Multiple Access (CDMA) and Global System for Mobile Communications (GSM) modulations. BMDL10 for all sites cardiomyopathy in male rats following 19 weeks of exposure, calculated with Bayesian model averaging, corresponded to 0.27-0.42 W/kg whole-body SAR for CDMA and 0.20-0.29 W/kg for GSM modulation. BMDL10 for right ventricle cardiomyopathy in female rats following 2 years of exposure corresponded to 2.7-5.16 W/kg whole-body SAR for CDMA and 1.91-2.18 W/kg for GSM modulation. For multi-site tumor modeling using the multistage cancer model with a 5% extra risk, BMDL5 in male rats corresponded to 0.31 W/kg for CDMA and 0.21 W/kg for GSM modulation.
Conclusion: BMDL10 range of 0.2-0.4 W/kg for all sites cardiomyopathy in male rats was selected as a point of departure. Applying two ten-fold safety factors for interspecies and intraspecies variability, we derived a whole-body SAR limit of 2 to 4 mW/kg, an exposure level that is 20-40-fold lower than the legally permissible level of 0.08 W/kg for whole-body SAR under the current U.S. regulations. Use of an additional ten-fold children's health safety factor points to a whole-body SAR limit of 0.2-0.4 mW/kg for young children.  
Free Full Text Available</t>
  </si>
  <si>
    <t>Uche UI, Naidenko OV.</t>
  </si>
  <si>
    <t>https://pubmed.ncbi.nlm.nih.gov/34273995/</t>
  </si>
  <si>
    <t xml:space="preserve">Pathological Changes in the Sinoatrial Node Tissues of Rats Caused by Pulsed Microwave Exposure
</t>
  </si>
  <si>
    <t xml:space="preserve">Abstract
To observe microwave induced dynamic pathological changes in the sinus nodes, wistar rats were exposed to 
0, 5, 10, 50 mW/cm2 microwave. In 10 and 50 mW/cm2 groups, disorganized sinoatrial node cells, cell swelling, cytoplasmic condensation, nuclear pyknosis, and anachromasis, swollen, and empty mitochondria, and blurred and focally dissolved myofibrils could be detected from 1 to 28 d, while reduced parenchymal cells, increased collagen fibers, and extracellular matrix remodeling of interstitial cells were observed from 6 to 12 months. In conclusion, 10 and 50 mW/cm2 microwave could cause structural damages in the sinoatrial node and extracellular matrix remodeling in rats.
Full Free Text Available
</t>
  </si>
  <si>
    <t>Liu YQ, Gao YB, Dong J, Yao BW, Zhao L, Peng RY.</t>
  </si>
  <si>
    <t>https://pubmed.ncbi.nlm.nih.gov/25566864/</t>
  </si>
  <si>
    <t>Exposure to a 2.5 GHz Non-ionizing Electromagnetic Field Alters Hematological Profiles, Biochemical Parameters, and Induces Oxidative Stress in Male Albino Rats</t>
  </si>
  <si>
    <t xml:space="preserve">Abstract
Last paragraph
"In the current study, alterations were noted in hematological and biochemical parameters of groups exposed to a 2.5 GHz EMF emission from an indoor Wi-Fi device over a period of 4-8 weeks. The precise mechanism underlying these effects was not identified in this study; however, the results demonstrate that long-term exposure to EMFs can induce tissue damage and alterations in biochemical parameters."
Full Free Text Available
</t>
  </si>
  <si>
    <t>Bamikole AO, Obajuluwa AO, Obajuluwa T, Okiki P, Oloyede OI, Fadaka OA, Ojo OA.</t>
  </si>
  <si>
    <t>https://pubmed.ncbi.nlm.nih.gov/31910943/</t>
  </si>
  <si>
    <t>The effects of electromagnetic radiation (2450 MHz wireless devices) on the heart and blood tissue: role of melatonin</t>
  </si>
  <si>
    <t>Abstract
Objective: This study was designed to investigate the effects of 2450 MHz EMR on the heart and blood in rat and possible ameliorating effects of melatonin.
Material and method: Thirty-two female Wistar Albino rats were randomly grouped (by eight in each group) as follows: Group I: cage-control group (dimethysulfoxide (DMSO), 10mg/kg/day i.p. without stress and EMR. Group II: sham-control rats stayed in restrainer without EMR and DMSO (10mg/kg/day i.p.). Group III: rats exposed to 2450 MHz EMR. Group IV: treated group rats exposed to 2450 MHz EMR+melatonin (MLT) (10mg/kg/day i.p.).
Results: In the blood tissue, there was no significant difference between the groups in respect of erythrocytes GSH, GSH-Px activity, plasma LP level and vitamin A concentration (p &gt; 0.05). However, in the Group IV, erythrocytes' LP levels (p &lt; 0.05) were observed to be significantly decreased while plasma vitamin C, and vitamin E concentrations (p &lt; 0.05) were found to be increased when compared to Group III. In the heart tissues, MDA and NO levels significantly increased in group III compared with groups I and II (p &lt; 0.05). Contrary to these oxidant levels, CAT and SOD enzyme activities decreased significantly in group III compared with groups I and II (p 0.05). Besides, MLT treatment lowered the MDA and NO levels compared with group III.
Discussion: In conclusion, these results demonstrated that contrary to its effect on the heart, the wireless (2450 MHz) devices cause slight oxidative-antioxidative changes in the blood of rats, and a moderate melatonin supplementation may play an important role in the antioxidant system (plasma vitamin C and vitamin E). However, further investigations are required to clarify the mechanism of action of the applied 2450 MHz EMR exposure (Tab. 3, Fig. 1, Ref. 49).</t>
  </si>
  <si>
    <t>Gumral N, Saygin M, Asci H, Uguz AC, Celik O, Doguc DK, Savas HB, Comlekci S.</t>
  </si>
  <si>
    <t>https://pubmed.ncbi.nlm.nih.gov/28125893/</t>
  </si>
  <si>
    <t>Assessment of Worn Textile Antennas’ Exposure on the Physiological Parameters and Well-Being of Adults</t>
  </si>
  <si>
    <t>Abstract
This paper presents the assessment of short-term wireless body area network (WBAN) exposure, which is operated at the industrial, scientific, and medical (ISM) band (2.45 GHz) in the vicinity of the human body. The experiment utilizes two popular textile antenna topologies, a planar monopole and a patch antenna as the radiating sources. The objective of this experiment is to investigate whether the exposure from WBAN may influence the physiological parameters (body temperature, blood pressure, and heart rate) and the well-being of the wearer. Counter-balanced, crossover, and the single-blind method was applied in the experimental setup. P-value is the probability value, under the assumption of no effect or no difference (the null hypothesis) of obtaining a result equal to or more extreme than what was actually observed. If P&lt;; 0.05, it indicates that P-value will be less than the level of significance. Thus, the null hypothesis (no effect or no difference) can be rejected, and it can be concluded that there exist effects to the respondents. The results showed that there is statistically no significant difference between the active exposure and the Sham (no exposure) which may affect the physiological parameters and well-being of the wearers, with P&gt;0.05, which failed to reject the null hypothesis (no effect).
Full Free Text Available</t>
  </si>
  <si>
    <t>Masrakin K, Rahim HA, Soh PJ, Abdulmalek M, Adam I, Warip MNBM, Abbasi QH, Yang X.</t>
  </si>
  <si>
    <t>WIBAN</t>
  </si>
  <si>
    <t>https://ieeexplore.ieee.org/document/8760484</t>
  </si>
  <si>
    <t>Case Report: The Microwave Syndrome after Installation of 5G Emphasizes the Need for Protection from Radiofrequency Radiation</t>
  </si>
  <si>
    <t>Abstract
In this case, report two previously healthy persons, a man aged 63 years and a woman aged 62 years, developed symptoms of the microwave syndrome after installation of a 5G base station for wireless communication on the roof above their apartment. A base station for previous telecommunication generation technology (3G/4G) was present at the same spot since several years. Very high radiofrequency (RF) radiation with maximum (highest measured peak value) levels of 354 000, 1 690 000, and &gt;2 500 000 μW/m2 were measured at three occasions in the bedroom located only 5 meters below the new 5G base station, compared to maximum (peak) 9 000 μW/m2 prior to the 5G deployment. The rapidly emerging symptoms after the 5G deployment were typical for the microwave syndrome with e.g., neurological symptoms, tinnitus, fatigue, insomnia, emotional distress, skin disorders, and blood pressure variability. The symptoms were more pronounced in the woman. Due to the severity of symptoms, the couple left their dwelling and moved to a small office room with maximum (peak) RF radiation 3 500 μW/m2. Within a couple of days, most of their symptoms alleviated or disappeared completely. This medical history can be regarded as a classic provocation test. The RF radiation levels in the apartment were well below the limit proposed to be “safe” below which no health effects would occur, recommended by the International Commission on Non-Ionizing Radiation (ICNIRP). These now presented symptoms of the microwave syndrome were caused by non-thermal effects from RF radiation and highlight that the ICNIRP guidelines used in most countries including Sweden do not protect human health. Guidelines based on all biological negative effects from RF radiation are urgently needed, as well as monitoring human health, not the least due to rapidly increasing levels of exposure.
Free Full Text Available (Open Access)</t>
  </si>
  <si>
    <t>Hardell L, Nilsson M.</t>
  </si>
  <si>
    <t>https://www.gavinpublishers.com/assets/articles_pdf/Case-Report-The-Microwave-Syndrome-after-Installation-of-5G-Emphasizes-the-Need-for-Protection-from-Radiofrequency-Radiation.pdf</t>
  </si>
  <si>
    <t>Method and instrumentation for the study of individual human sensitivity to microwave irradiation in the frequency range of sensitivity to microwave irradiation in the frequency range of modern mobile communications
modern mobile communications</t>
  </si>
  <si>
    <t xml:space="preserve">Abstract
The safety levels with respect to human exposure to electromagnetic fields (EMF) are defined by National safety standards. However, today serious contradictions have arisen between the existing standards and new experimental data. Firstly, the significant influence of weak EMF on psychophysiology and human health is shown. Secondly, the EMF effects are substantially dependent on the individual sensitivity of a specific person, multiple exposure and dose accumulation. In this article, the methods and instrumental techniques for the experimental research of an individual human’s sensitivity to EMF doses are presented. The aggregate of results as a new challenge for today standards of EMF safety is discussed.
Free Full Text Available (Open Access)
</t>
  </si>
  <si>
    <t>Simakov A, Bocharov Y, Vodokhlebov I, Trifonova N.</t>
  </si>
  <si>
    <t>https://www.sciencedirect.com/science/article/pii/S1877050918324025</t>
  </si>
  <si>
    <t>Microwave-Induced Chronotropic Effects in the Isolated Rat Heart</t>
  </si>
  <si>
    <t>Abstract
Continuous wave (cw) microwave irradiation at 960 MHz has caused bradycardia in isolated, perfused rat hearts maintained at 20~ The observed bradycardia occurred at microwave dose rates that should have caused mild tachycardia in the heart based on the thermogenic properties of the irradiation. The observed bradyeardia, moreover, exhibited neurologic features because atropinized hearts showed strong tachycardia during irradiation and hearts treated with propranolol showed significantly stronger bradycardia during irradiation than that seen without drugs. Use of the liquid-crystal optical-fiber (LCOF) temperature probe has shown, by calorimetric methods, that the microwave-induced bradycardia occurred at dose rates of 1.3 and 2.1 mW/g. We hypoth- esize that microwave energy interacts with the remaining portion of the autonomic nervous system within the heart to produce the observed ehronotropic effects.
Historical paper</t>
  </si>
  <si>
    <t>Olsen RG, Lords JL, Durney CH.</t>
  </si>
  <si>
    <t>Rats - Sprague Dawley Female</t>
  </si>
  <si>
    <t>https://pubmed.ncbi.nlm.nih.gov/607826/</t>
  </si>
  <si>
    <t>The toxic effect of mobile phone radiation on rabbit organs</t>
  </si>
  <si>
    <t>Abstract
Whether electromagnetic radiation (EMR) emitted from mobile phones is hazardous to human health is largely unknown. We investigated the effects of mobile phone radiation on critical organs in a rabbit model by exposing the animals to mobile phone radiation with sub-thermal specific absorption rate (SAR) of 1.0 and 0.7 W/kg for the head and the body, respectively, for 16 weeks (6 h/day, 6 days/week). There is no apparent change at the organ level. However, H&amp;E staining showed that radiation-exposure significantly increased inflammatory cell infiltration in the liver and the lungs with a lesser degree of myocardial cell cytoplasmic vacuolation. In addition, results from γ-H2AX staining suggest that radiation can also cause DNA damage in the brain. Of note, no apparent activation of Caspase-3 in the organs examined. Our data altogether suggest that mobile phone radiation may be more hazardous to both the liver and the lungs, and less toxic to the brain and heart.
Free Full Text Available (Open Access)</t>
  </si>
  <si>
    <t>Zhu S, Zhu Y, Li H, Zhang D and Zhang D</t>
  </si>
  <si>
    <t>https://www.tandfonline.com/doi/full/10.1080/26895293.2020.1763481</t>
  </si>
  <si>
    <t>Effects of electromagnetic radiation on the microwave range excretion 8-oxoG in men with hypertension</t>
  </si>
  <si>
    <t xml:space="preserve">Abstract  Poster session
Oxidative DNA damage plays a significant role in pathogenesis of the majority of pathological processes, which occurs in case of excessive formation of ROS due to intense prooxidant effects or reducing the antioxidant defense system. The study has shown that oxidative stress causes endothelial dysfunction, which leads to high blood pressure stabilization in patients with AH. The study included 42 men (mean age 37,1±6,0 years) with AH, who worked from 4 to 22 years (mean age 14,6±6,8 years) under the influence of UHF EMR (group 1). The dose of UHF EMR was within the range of 4320-31065 kW (16288,7±7844,9 kW average). The control group consisted of male patients of respective age with AH, who were not exposed to prolonged UHF EMR (group 2, n=35). Body mass index in patients of group 1 was 28,5±4,7 kg/m2, patients of group 2 -29,8±3,9 kg/m2. 5 days after admission, all patients underwent daily blood pressure monitoring using the ABMP-04 "Meditech" monitors (Hungary) and were daily measured for urine marker of oxidative DNA damage 8-oxoguanine (8-oxoG) by spectrophotometry using the SF-46 unit. Daily average systolic blood pressure in 1 group of patients was 144,3±12,8 mmHg vs. 126,3±11,8 mmHg in patients of the control group (P&lt;0,05), diastolic blood pressure 83,2±5,9 mmHg vs. 79,4±10,5 mmHg (P&lt;0,05) respectively. The average rate of 8-oxoG excretion in group 1 patients significantly exceeded the value of those in group 2 (16,3±4,9 nmol/kg/day vs. 11,7±3,1 nmol/kg/day, P&lt;0,05). A significant (P&lt;0,005) direct correlation discovered between the blood pressure level and excretion rate of oxidative DNA damage marker (r=0,52), the negative relationship between the daily excretion rate of 8-oxoG and work experience (r=-0,63; P&lt;0,001). In patients who protractedly worked in conditions of UHF EMR , the rate of DNA damage increased, which, possibly due to the genome operation instability in endothelial cells, determined the high daily average level and low blood pressure control. The results can be used as a marker of oxidative stress during the damaging influence of UHF EMR on human's body.
Free Full Text Available (Open Access)
</t>
  </si>
  <si>
    <t>Seliuk MN, Potaskalova VS, Burlaka AP, Khaitovych NV, Kozachok MM, Seliuk OV.</t>
  </si>
  <si>
    <t>Mixture Pulsed &amp; Continous</t>
  </si>
  <si>
    <t>https://academic.oup.com/cardiovascres/article/103/suppl_1/S74/329244</t>
  </si>
  <si>
    <t>Mobile phone calls, genetic susceptibility, and new-onset hypertension: results from 212 046 UK Biobank participants</t>
  </si>
  <si>
    <t>Abstract 
Aims: The relationship between mobile phone use for making or receiving calls and hypertension risk remains uncertain. We aimed to examine the associations of mobile phone use for making or receiving calls and the use frequency with new-onset hypertension in the general population, using data from the UK Biobank.
Methods and results: A total of 212 046 participants without prior hypertension in the UK Biobank were included. Participants who have been using a mobile phone at least once per week to make or receive calls were defined as mobile phone users. The primary outcome was new-onset hypertension. During a median follow-up of 12.0 years, 13 984 participants developed new-onset hypertension. Compared with mobile phone non-users, a significantly higher risk of new-onset hypertension was found in mobile phone users [hazards ratio (HR), 1.07; 95% confidence interval (CI): 1.01-1.12]. Among mobile phone users, compared with those with a weekly usage time of mobile phones for making or receiving calls &lt;5 mins, significantly higher risks of new-onset hypertension were found in participants with a weekly usage time of 30-59 mins (HR, 1.08; 95%CI: 1.01-1.16), 1-3 h (HR, 1.13; 95%CI: 1.06-1.22), 4-6 h (HR, 1.16; 95%CI: 1.04-1.29), and &gt;6 h (HR, 1.25; 95%CI: 1.13-1.39) (P for trend &lt;0.001). Moreover, participants with both high genetic risks of hypertension and longer weekly usage time of mobile phones making or receiving calls had the highest risk of new-onset hypertension.
Conclusions: Mobile phone use for making or receiving calls was significantly associated with a higher risk of new-onset hypertension, especially among high-frequency users.
Free Full Text Available (Open Access)</t>
  </si>
  <si>
    <t>Ye Z, Zhang Y, Zhang Y, Yang S, Liu M, Wu Q, Zhou C, He P, Gan X, Qin X.</t>
  </si>
  <si>
    <t>https://pubmed.ncbi.nlm.nih.gov/37265874/</t>
  </si>
  <si>
    <t>Effects of electromagnetic field radiation on biochemical parameters in swiss albino mice</t>
  </si>
  <si>
    <t>Abstract
This study investigated the effects of electromagnetic field radiated from mobile phones with frequency between 500 to 900 MHz on some biochemical parameters in 60 swiss albino mice which divided in three groups (one control and two tests). Test groups were exposed to electromagnetic wave twice a day for 20 and 40 days. Blood samples were prepared from heart
and Total Protein, Albumin, Blood Urea Nitrogen (BUN), Creatinine Phosphokinase (CPK), Cholesterol, Creatinine, Glucose, Alanin Amino Transferase (ALT), Aspartate Amino Transferase (AST), Alkaline Phosphatase (ALP), Amylase, Lipase, Thyroid Stimulating Hormone (TSH), T3 and Tyroxin (T4) were measured and statistically analysied. According to the results, long time electromagnetic field radiation caused a significant decrease in serum creatinine, glucose, total protein, albumine, cholesterol, T4 and body weight. The amount of Serum BUN, CPK, ALP, ALT, AST, TSH and T3 significantly increased. Electromagnetic radiation has influence on biochemical parameters in mice and may effected on healthy.</t>
  </si>
  <si>
    <t>Peighambarzadeh SZ, Tavana M.</t>
  </si>
  <si>
    <t>Mice - Swiss Albino</t>
  </si>
  <si>
    <t>https://www.proquest.com/docview/1979951450</t>
  </si>
  <si>
    <t>Evaluation of heart rate variability, blood pressure and lipid profile alterations from dual transceiver mobile phone radiation exposure</t>
  </si>
  <si>
    <t>Abstract
Objectives: Electromagnetic fields have been reported to alter electrical activities in the brain and heart. However, there is paucity of information on the potential functional alterations that magnetic fields from mobile phone could cause to the heart. This study investigated heart rate variability (HRV), blood pressure (BP) and lipid profile in Wistar rats exposed to electromagnetic field radiation from a dual transceiver mobile phone (DTrMP).
Methods: Twenty-one male albino Wistar rats (140-180 g) were randomly assigned to two major groups positioned 5 m apart as follows: control: no phone (n=7) and treatment group (n=14) continuously exposed to electromagnetic field from Tecno T312 DTrMP 900/1800 MHz set in silence mode. Experimental treatment consisted in 10 min calls/day, directed to this device for a period of six weeks. Seven animals from the treatment group were allowed to recover for a period of two weeks after exposure. HRV, systolic, diastolic and mean arterial BP were noninvasively investigated, while serum lipid profile and heart tissue nitric oxide (NO) activities were determined using standard procedures.
Results: There was significant (p&lt;0.05) increase in systolic, diastolic, mean arterial BP and a decrease in HRV. Serum high density lipoproteins decreased, while total cholesterol, atherogenic indices, and heart NO levels increased significantly in the radiation exposed animals. The alterations observed in exposed animals remained unchanged even after the recovery period.
Conclusions: These results suggest that exposure to electromagnetic radiation from dual transceiver mobile phones could be a risk factor to increase in blood pressure.
Free Full Text Available (Open Access)</t>
  </si>
  <si>
    <t>Dauda Usman J, Umar Isyaku M, Fasanmade AA.</t>
  </si>
  <si>
    <t>https://pubmed.ncbi.nlm.nih.gov/33146629/</t>
  </si>
  <si>
    <t>Cardiovascular, hematologic, and biochemical effects of acute ventral exposure of conscious rats to 2450-MHz (CW) microwave radiation</t>
  </si>
  <si>
    <t>Abstract
In this study the influence of acute (6 hr) exposure to 2450 MHz (CW) microwave radiation on certain cardiovascular, biochemical, and hematologic indices was examined in unanesthetized rats. Under methoxyflurane anesthesia, a catheter was inserted into the right femoral artery, which was used for monitoring blood pressure, heart rate, and blood sampling. Colonic temperature was monitored via a VITEK thermistor probe inserted rectally to a depth of 5 cm. The rat was subsequently placed into a ventilated restraining cage which was located inside an anechoic chamber. The temperature and humidity in the chamber were maintained at 22 +/- 0.5 degrees C and 60 +/- 5% (means +/- S.E.), respectively, during the experimental period. Rats (60) were exposed to either 0 (sham) or 10 mW/cm2 (exposed) for 6 hr. During exposure rats were oriented perpendicular to the E-field, and the measured specific absorption rate (SAR) was 3.7 mW/g. In the sham and exposed rats, the preexposure (time 0) mean +/- S.E. arterial blood pressure (MABP), heart rate, and colonic temperature were approximately 120 +/- 5 mmHg, 450 +/- 10 beats/min, and 37.0 +/- 0.2 degrees C, respectively. In the sham-exposed rats these values remained stable throughout the 6-hr exposure period. In the exposed rats, no effects were noted on MABP or colonic temperature; however after 1 hr of exposure, a significant reduction in heart rate was noted (450 versus 400 beats/min). This decrease in heart rate persisted throughout the remainder of the exposure period. None of the hematologic or biochemical parameters examined were affected by the microwave exposure. Although other mechanisms may be responsible, this decrease in heart rate may have been due to subtle cardiovascular adjustments because of microwave-induced heating with a resultant reduction in resting metabolic rate.
Historical paper
Free Full Text Available (Open Access)</t>
  </si>
  <si>
    <t>Galvin MJ, McRee DI.</t>
  </si>
  <si>
    <t>https://www.emf-portal.org/en/article/3401</t>
  </si>
  <si>
    <t>Metabolic, Apoptotic and Fibro-Inflammatory Profiles of the Heart Exposed to Environmental Electromagnetic Fields</t>
  </si>
  <si>
    <t>Abstract
Environmental stress can disturb the integrative functioning of the cardiovascular system and trigger a number of adaptive and/or maladaptive cell responses. Concomitant with the expanding use of mobile communication systems, public exposure to electromagnetic fields (EMFs) raises the question of the impact of 900 MHz EMFs on cardiovascular health. Therefore, in this study, we experimentally investigated whether 915 MHz EMF exposure influenced cardiac metabolic, antioxidant, apoptotic, and fibro-inflammatory profiles in a mouse model. Healthy mice were sham-exposed or exposed to EMF for 14 days. Western blot analysis using whole cardiac tissue lysates demonstrated that there was no significant change in the expression of oxidative phosphorylation (OXPHOS) complexes between the control and EMF-exposed mice. In addition, the myocardial expression of fibro-inflammatory cytokines, antioxidant enzymes, and apoptosis-related markers remained unchanged in the EMF-challenged hearts. Finally, the structural integrity of the cardiac tissues was preserved among the groups. These findings suggest that the apoptotic, antioxidant, metabolic, and fibro-inflammatory profiles of the heart remained stable under conditions of EMF exposure in the analyzed mice.
Free Full Text Available (Open Access)</t>
  </si>
  <si>
    <t>Savchenko L, Martinelli I, Marsal D, Batkivska O, Zhdan V, Kaidashev I, Pizzinat N, Boal F, Tronchere H, Tao J, Kunduzova O.</t>
  </si>
  <si>
    <t>Gigahertz Transverse Electromagnetic (TEM) Cell</t>
  </si>
  <si>
    <t>Mice - Swiss Albino Male</t>
  </si>
  <si>
    <t>https://pubmed.ncbi.nlm.nih.gov/37511465/</t>
  </si>
  <si>
    <t>ELECTROMAGNETIC FIELD INTERACTIONS WITH THE HUMAN BODY: OBSERVED EFFECTS AND THEORIES</t>
  </si>
  <si>
    <t>Abstract
The effects of nonionizing electromagnetic (EM) field interactions with the human body were reported and human related studies were collected. Nonionizing EM fields are linked to cancer in humans in three different ways: cause, means of detection, and effective treatment. Bad and benign effects are expected from nonionizing EM fields and much more knowledge is necessary to properly categorize and qualify EM field characteristics. It is concluded that knowledge of the boundary between categories, largely dependent on field intensity, is vital to proper future use of EM radiation for any purpose and the protection of the individual from hazard
Introduction
This is a report of what is known today concerning nonionizing electromagnetic field interactions with the human body. Emphasis here is simultaneously 0n the two adjectives non-ionizing and human  and in that respect the report is probably unique. In the past, while much was being written about certain electromagnetic waves (e.g. gamma, X, and cosmic rays) called ionizing radiation, it was generally assumed that others, called NIR (non-ionizing radiation), had no effects besides rather obvious ones, which were either avoidable or controllable, such as heating and electric shock. More recently, this assumption has been reconsidered, but the resulting studies are overwhelmingly concerned with the effects of NIR not on humans but on plants, lower animals, and isolated organic substances. A small fraction do concern humans, however. If these human-related studies were collected together, and supplemented by interviews and other sources of information, what new and greater degree of understanding would result? This is the chief question which the report attempts to address.   .............................
Historical Paper
Free Full Text Available (Open Access)</t>
  </si>
  <si>
    <t>Raines JK.</t>
  </si>
  <si>
    <t>NESS</t>
  </si>
  <si>
    <t>https://ntrs.nasa.gov/citations/19810017132</t>
  </si>
  <si>
    <t xml:space="preserve">Case Report: Both Parents and their Three Children Developed Symptoms of the Microwave Syndrome while on Holiday near a 5G Tower
</t>
  </si>
  <si>
    <t>Abstract
Antennas emitting radiofrequency (RF) radiation for 5G wireless communication are being deployed since 2019/2020 in Sweden, although no studies are available on health impacts from the new 5G radiation. In five case reports published during 2023 we have described that persons living or working close to 5G base stations developed the microwave syndrome soon after installation of the base stations. In this new case report we describe a previously healthy family of a man, a woman and their three children that rapidly developed symptoms of the microwave syndrome after arriving at a summer cottage located at 125 meters distance from a mobile phone tower with 5G antennas. The most severe symptoms for the adults were sleeping problems, headache, tiredness, and irregular heartbeat. The children got sleeping problems, diarrhea, pain in the stomach, skin rashes, headache, and emotional symptoms. All the symptoms disappeared and health was restored when the family returned to their own house at another place with no 5G base stations. No measurements were available inside or outside the cottage during the time the family stayed near the mast. Later measurement showed that the radiation level varied from 9 000
to 43 400 μW/m2 outside the cottage on the 5G base station side, compared with 2 500 μW/m2 at most within their regular home without a 5G base station nearby. However, during their stay it is likely that the radiation was higher due to more mobile phone users staying at this summer cottage area. This case report is in line with results from our previous case reports showing that 5G rather rapidly may cause ill health and that elimination or reduction of 5G exposure restores health back to normal.</t>
  </si>
  <si>
    <t>https://www.researchgate.net/publication/376577299_Case_Report_Both_Parents_and_their_Three_Children_Developed_Symptoms_of_the_Microwave_Syndrome_while_on_Holiday_near_a_5G_Tower</t>
  </si>
  <si>
    <t>Stimulation of dog thyroid by local application of high intensity microwaves</t>
  </si>
  <si>
    <t>Abstract
Microwave radiation (2.45 GHz, CW) was applied locally to one of a dog’s paired thyroid glands. The dog was anesthetized with sodium pentobarbital so that both glands could be surgically exposed and their caudal veins cannulated. The function of the thyroid glands was assessed by the measurement of total plasma thyroxine (T4) in collected blood samples using a radioimmunoassay.
The cannulated glands were allowed a l-h equilibration period followed by a 2-h exposure period during which the tempera-
ture of the heated gland was maintained at approximately 39, 41, or 45c. The thyroxine release rate (ng T,/min) was
determined from the difference between the T4 concentration in the thyroid veins and femoral artery, the thyroid vein
blood flow, and the hematocrit. The thyroxine release rate was increased during the exposure period to 150, 350, and
1,OOO% of the equilibration period means for the three temperatures studied. The blood flow was increased to 140 and 170%
of the equilibration period means in the glands heated to 41 and 45c. The contralateral control glands and sham-exposed
glands maintained a constant thyroxine release rate. These results demonstrate that local heating of the thyroid gland
can stimulate both thyroid gland blood flow and the release of thyroxine. 
Historical Paper
Related to paper 5015</t>
  </si>
  <si>
    <t>Magin RL, Lu S, Michaelson SM</t>
  </si>
  <si>
    <t>Dog</t>
  </si>
  <si>
    <t>https://pubmed.ncbi.nlm.nih.gov/920797/</t>
  </si>
  <si>
    <t>The Effect of Exposure to Mobile Phones on Electrical Cardiac Measurements: A Multivariate Analysis and a Variable Selection Algorithm to Detect the Relationship With Mean Changes</t>
  </si>
  <si>
    <t xml:space="preserve">Abstract
Background: The exponential growth in mobile phone usage has raised concerns about electromagnetic field (EMF) exposure and its health risks. Blood pressure and BMI, which impair heart function due to decreased adrenoreceptor responsiveness, parasympathetic tone withdrawal, and increased sympathetic activity, may further exacerbate these risks. However, the effects of radiofrequency electromagnetic (RF-EM) exposure from mobile phones on electrocardiograms (ECGs) and heart rate variability (HRV) in individuals remain unclear. 
Purpose: Building upon our previous findings on HRV changes due to mobile phone proximity, this study is aimed at significantly enhancing the analytical approach used to assess the effects of mobile phones on cardiac parameters. This study exploits data from a previous study but with a different purpose. The aim of this study is twofold: (a) to examine whether exposure to mobile phones changes the five variables (P-R, QRS, QT, ST, and HR) in a multivariate manner and (b) to examine whether the blood pressure and/or the body mass index (BMI), which acts as a proxy for obesity, have an effect on the change of these five variables. For both aspects of the study, four cycles are performed. 
Method: We conducted multivariate analysis on previously collected electrical cardiac measurement data from 20 healthy male subjects exposed to mobile phone EMF, with the mobile phones placed at four different body locations. The one-sample Hotelling T 2 test on the mean vector of differences was utilised instead of multiple paired t-tests. This multivariate method comprehensively analyzes data features and accounts for variable correlations, unlike multiple univariate analyses. Given our small sample size, we employed the MMPC variable selection algorithm to identify predictor variables significantly related to mean changes. 
Results: Significant alterations in ECG intervals and heart rate were noted in the subjects before and after the first EMF exposure cycle, independent of their BMI. Notably, heart rate, P-R, and QRS intervals fell postexposure while QT and ST interval
s increased. These changes were influenced by variations in systolic blood pressure, with BMI showing no significant effect. Conclusion: The observed modifications in cardiac electrical measurements due to mobile phone EMF exposure are attributed to the effects of EMF itself, with no impact from BMI on the extent of these changes. 
Free Full Text Available (Open Access)
</t>
  </si>
  <si>
    <t>Alharbi N, Alassiri M.</t>
  </si>
  <si>
    <t>https://pubmed.ncbi.nlm.nih.gov/39391593/</t>
  </si>
  <si>
    <t>Does radiofrequency radiation impact sleep? A double-blind, randomised, placebo-controlled, crossover pilot study</t>
  </si>
  <si>
    <t>Abstract
The most common source of Radiofrequency Electromagnetic Field (RF-EMF) exposures during sleep includes digital devices, yet there are no studies investigating the impact of multi-night exposure to electromagnetic fields emitted from a baby monitor on sleep under real-world conditions in healthy adults. Given the rise in the number of people reporting to be sensitive to manmade electromagnetic fields, the ubiquitous use of Wi-Fi enabled digital devices and the lack of real-world data, we investigated the effect of 2.45 GHz radiofrequency exposure during sleep on subjective sleep quality, and objective sleep measures, heart rate variability and actigraphy in healthy adults. This pilot study was a 4-week randomised, double-blind, crossover trial of 12 healthy adults. After a one-week run-in period, participants were randomised to exposure from either an active or inactive (sham) baby monitor for 7 nights and then crossed over to the alternate intervention after a one-week washout period. Subjective and objective assessments of sleep included the Pittsburgh Insomnia Rating Scale (PIRS-20), electroencephalography (EEG), actigraphy and heart rate variability (HRV) derived from electrocardiogram. Sleep quality was reduced significantly (p &lt; 0.05) and clinically meaningful during RF-EMF exposure compared to sham-exposure as indicated by the PIRS-20 scores. Furthermore, at higher frequencies (gamma, beta and theta bands), EEG power density significantly increased during the Non-Rapid Eye Movement sleep (p &lt; 0.05). No statistically significant differences in HRV or actigraphy were detected. Our findings suggest that exposure to a 2.45 GHz radiofrequency device (baby monitor) may impact sleep in some people under real-world conditions however further large-scale real-world investigations with specified dosimetry are required to confirm these findings.
Free Full Text Available (Open Access)</t>
  </si>
  <si>
    <t>Bijlsma N, Condui R, Kennedy G, Cohen M.</t>
  </si>
  <si>
    <t>https://www.frontiersin.org/journals/public-health/articles/10.3389/fpubh.2024.1481537/full</t>
  </si>
  <si>
    <t>Genetic profiling of rat gliomas and cardiac schwannomas from life-time radiofrequency radiation exposure study using a targetednext-generation sequencing gene panel</t>
  </si>
  <si>
    <t xml:space="preserve">Abstract
The cancer hazard associated with lifetime exposure to radiofrequency radiation (RFR) was examined in Sprague Dawley (SD) rats at the Ramazzini Institute (RI), Italy. There were increased incidences of gliomas and cardiac schwannomas. The translational relevance of these rare rat tumors for human disease is poorly understood. We examined the genetic alterations in RFR-derived rat tumors through molecular characterization of important cancer genes relevant for human gliomagenesis. A targeted next-generation sequencing (NGS) panel was designed for rats based on the top 23 orthologous human glioma-related genes. Single-nucleotide variants (SNVs) and small insertion and deletions (indels) were characterized in the rat gliomas and cardiac schwannomas. Translational relevance of these genetic alterations in rat tumors to human disease was determined through comparison with the Catalogue of Somatic Mutations in Cancer (COSMIC) database. These data suggest that rat gliomas resulting from life-time exposure to RFR histologically resemble low grade human gliomas but surprisingly no mutations were detected in rat gliomas that had homology to the human IDH1 p.R132 or IDH2 p.R172 suggesting that rat gliomas are primarily wild-type for IDH hotspot mutations implicated in human gliomas. The rat gliomas appear to share some genetic alterations with IDH1 wildtype human gliomas and rat cardiac schwannomas also harbor mutations in some of the queried cancer genes. These data demonstrate that targeted NGS panels based on tumor specific orthologous human cancer driver genes are an important tool to examine the translational relevance of rodent tumors resulting from chronic/life-time rodent bioassays.
Free Full Text Available (Open Access)
</t>
  </si>
  <si>
    <t>Brooks AM, Vornoli A, Kovi RC, Ton TVT, Xu M, Mashal A, Tibaldi E, Gnudi F, Li JL, Sills RC, Bucher JR, Mandrioli D, Belpoggi F, Pandiri AR.</t>
  </si>
  <si>
    <t>RatsRats - Sprague Dawley</t>
  </si>
  <si>
    <t>https://pubmed.ncbi.nlm.nih.gov/38232086/</t>
  </si>
  <si>
    <t>Mobile Cellular Data and Wi-Fi Use Are Not Associated with Adverse Health Effects</t>
  </si>
  <si>
    <t xml:space="preserve">Abstract
Background: Smartphone users frequently connect to the Internet via mobile data or Wi-Fi. Over the past two decades, the worldwide percentage of people who connect to the Internet using their mobile phones has increased drastically.
Objective: This study aimed to evaluate the potential link between mobile cellular data/ and Wi-Fi use and adverse health effects.
Material and methods: This cross-sectional study was conducted on 2,796 employees (52% female and 48% male) of Shiraz University of Medical Sciences (SUMS), Shiraz, Iran. The sociodemographic data (e.g., gender, age, nationality, and education level) were collected for all the participants. They were also requested to provide information about their smartphone use including the characteristics of the connection to the Internet using their smartphones (mobile data and Wi-Fi). In addition, the participants' history of diabetes, hypertension, cardiac ischemia, myocardial infarction, renal failure, fatty liver, hepatitis, chronic lung disease, thyroid disease, kidney stone, gall bladder stone, rheumatoid disease, epilepsy, and chronic headache was recorded through face-to-face interviews.
Results: 94% of people participating in this study reported using mobile/Wi-Fi internet. The mean (±SD) Internet usage per day was 117.85±122.70 minutes including 76±98 minutes of mobile data and 42±81 minutes of Wi-Fi use.
Conclusion: Our findings showed no link between mobile phone Internet usage and the risk of the above-mentioned health problems. As in 2021, the global average daily time spent on the Internet using mobile phones was 155 minutes, the participants' lower use time could explain the failure to show any detrimental effects. Considering the study limitations, further large-scale studies are warranted.
</t>
  </si>
  <si>
    <t>Rabiei M, Masoumi SJ, Mortazavi SMJ, Nematolahi S, Haghani M.</t>
  </si>
  <si>
    <t>Mobile Phone and Wi-Fi</t>
  </si>
  <si>
    <t>https://pubmed.ncbi.nlm.nih.gov/38148957/</t>
  </si>
  <si>
    <t>Hypothesis: ultrasonography can document dynamic in vivo rouleaux formation due to mobile phone exposure</t>
  </si>
  <si>
    <t>Abstract
Carrying a cellphone against the body has become commonplace in our world replete with smartphones. Acute and chronic health effects caused by these devices emitting radiofrequency radiation from multiple antennas have not been well evaluated. In this study, the popliteal vein of a healthy volunteer was imaged with ultrasonography prior to and following the placement of an idle, but active smartphone against her knee for 5 min. Pre-exposure longitudinal sonographic images demonstrate a normal anechoic lumen to the popliteal vein. Images obtained 5 min after direct skin exposure to the smartphone demonstrate a dramatic change in the acoustic appearance of the vessel. The interior of the vessel became coarsely hypoechoic with sluggish flow seen in real-time images, a typical sonographic appearance for rouleaux formation. A follow up examination performed 5 min after the subject walked around yielded continued rouleaux formation in the popliteal vein, albeit less dramatic than that observed immediately post exposure. This revolutionary in vivo method to assess radiofrequency radiation induced rouleaux formation should be further pursued in the general population to determine its prevalence and if its occurrence provides a unique biomarker of exposure that may predict morbidity.
Free Full Text Available (Open Access)</t>
  </si>
  <si>
    <t>Brown RR, Biebrich B.</t>
  </si>
  <si>
    <t>https://www.frontiersin.org/journals/cardiovascular-medicine/articles/10.3389/fcvm.2025.1499499/full</t>
  </si>
  <si>
    <t>Eﬀects of Heat and WiFi (2.4 GHz) Exposure on Rat Cardiovascular System</t>
  </si>
  <si>
    <t xml:space="preserve">Abstract
Background:Today, wireless communication systems are destructive with increased lipid peroxidation and oxidation state and have adverse biological effects on human health.
Objectives:In this study, we examined the effects of exposure to WiFi wireless frequency (2.4 GHz) on histopathological changes in the cardiovascular system of rats.
Methods:The experimental groups included 32 adult male rats divided into control (not exposed to heat and WiFi), WiFi (exposed to 2.45 GHz for 52 consecutive days (2 h/day)), heat (water bath of 43°C for 52 consecutive days (10 min/day)), and heat+WiFi groups (exposed to 2.45 GHz then water bath of 43°C). On the 52nd day, the heart was removed, and its total volume and weight were determined using stereological techniques. The number of cardiomyocytes nuclei and the volume of the myocardium were determined. Blood samples were collected to measure reduced glutathione (GSH) content, Total Antioxidant Capacity (TAC), and malondialdehyde level (MDA). Data were analyzed by ANOVA, Kruskal-Wallis, and Mann-Whitney U tests.
Results:The heart weight and volume density of the myocardium increased in the WiFi-irradiated group compared to the control group (P &lt; 0.05). Also, exposure to WiFi increased MDA levels and decreased TAC and GSH compared to the control group (P &lt; 0.05).
Conclusions:This study indicated that RFW might cause structural changes and oxidative stress in the heart. Also, exposure to radiofrequency decreased total antioxidant activity in heart tissue with histological changes, including myocardium hypertrophy and decreased number of myocytes.
</t>
  </si>
  <si>
    <t xml:space="preserve">Mehrzad Jafari Barmak,   Ehsan, Masoudi, Narges Sotoudeh, Seyede Fatemeh Hosseini
</t>
  </si>
  <si>
    <t>WiFi simulated</t>
  </si>
  <si>
    <t>https://brieflands.com/articles/healthscope-120282</t>
  </si>
  <si>
    <t>BM</t>
  </si>
  <si>
    <t>No Effects of Acute Exposure to Wi-Fi Electromagnetic Fields on Spontaneous EEG Activity and Psychomotor Vigilance in Healthy Human Volunteers</t>
  </si>
  <si>
    <t>Abstract 
Mobile equipment use of wireless fidelity (Wi-Fi) signal modulation has increased exponentially in the past few decades. However, there is inconclusive scientific evidence concerning the potential risks associated with the energy deposition in the brain from Wi-Fi and whether Wi-Fi electromagnetism interacts with cognitive function. In this study we investigated possible neurocognitive effects caused by Wi-Fi exposure. First, we constructed a Wi-Fi exposure system from commercial parts. Dosimetry was first assessed by free space radiofrequency field measurements. The experimental exposure system was then modeled based on real geometry and physical characteristics. Specific absorption rate (SAR) calculations were performed using a whole-body, realistic human voxel model with values corresponding to conventional everyday Wi-Fi exposure (peak SAR10g level was 99.22 mW/kg with 1 W output power and 100% duty cycle). Then, in two provocation experiments involving healthy human volunteers we tested for two hypotheses: 1. Whether a 60 min long 2.4 GHz Wi-Fi exposure affects the spectral power of spontaneous awake electroencephalographic (sEEG) activity (N = 25); and 2. Whether similar Wi-Fi exposure modulates the sustained attention measured by reaction time in a computerized psychomotor vigilance test (PVT) (N = 19). EEG data were recorded at midline electrode sites while volunteers watched a silent documentary. In the PVT task, button press reaction time was recorded. No measurable effects of acute Wi-Fi exposure were found on spectral power of sEEG or reaction time in the psychomotor vigilance test. These results indicate that a single, 60 min Wi-Fi exposure does not alter human oscillatory brain function or objective measures of sustained attention.</t>
  </si>
  <si>
    <t>Zentai N, Csathó Á, Trunk A, Fiocchi S, Parazzini M, Ravazzani P, Thuróczy G, Hernádi I.</t>
  </si>
  <si>
    <t>http://www.ncbi.nlm.nih.gov/pubmed/26600173</t>
  </si>
  <si>
    <t>Does exposure to GSM 900 MHz mobile phone radiation affect short-term memory of elementary school students?</t>
  </si>
  <si>
    <t>BACKGROUND: Now-a-days, children are exposed to mobile phone radiation at a very early age. We have previously shown that a large proportion of children in the city of Shiraz, Iran use mobile phones. Furthermore, we have indicated that the visual reaction time (VRT) of university students was significantly affected by a 10 min real/sham exposure to electromagnetic fields emitted by mobile phone. We found that these exposures decreased the reaction time which might lead to a better response to different hazards. We have also revealed that occupational exposures to radar radiations decreased the reaction time in radar workers. The purpose of this study was to investigate whether short-term exposure of elementary school students to radiofrequency (RF) radiation leads to changes in their reaction time and short-term memory.
MATERIALS AND METHODS: A total of 60 elementary school children ages ranging from 8 to 10 years studying at a public elementary school in Shiraz, Iran were enrolled in this study. Standardized computer-based tests of VRT and short-term memory (modified for children) were administered. The students were asked to perform some preliminary tests for orientation with the VRT test. After orientation, to reduce the random variation of measurements, each test was repeated ten times in both real and sham exposure phases. The time interval between the two subsequent sham and real exposure phases was 30 min.
RESULTS: The mean ± standard deviation reaction times after a 10 min talk period and after a 10 min sham exposure (switched off mobile) period were 249.0 ± 82.3 ms and 252.9 ± 68.2 ms (P = 0.629), respectively. On the other hand, the mean short-term memory scores after the talk and sham exposure periods were 1062.60 ± 305.39, and 1003.84 ± 339.68 (P = 0.030), respectively.
CONCLUSION: To the best of our knowledge, this is the first study to show that short-term exposure of elementary school students to RF radiation leads to the better performance of their short-term memory.</t>
  </si>
  <si>
    <t>Movvahedi MM, Tavakkoli-Golpayegani A, Mortazavi SA, Haghani M, Razi Z, Shojaie-Fard MB, Zare M, Mina E, Mansourabadi L, Nazari-Jahromi, Safari A, Shokrpour N, Mortazavi SM.</t>
  </si>
  <si>
    <t>http://www.ncbi.nlm.nih.gov/pubmed/25250064?dopt=Abstract</t>
  </si>
  <si>
    <t>Cognitive effects of cellular phones: A possible role of non-radiofrequency radiation factors</t>
  </si>
  <si>
    <t>Aim: To study the effects of exposure to radiofrequency irradiation, emitted by GSM cellular phones, on cognitive functions of humans. The study was a follow-up of previous studies (Eliyahu et al. 2006 and Luria et al. 2009) with a modified exposure set-up (with external antennas away from the body of the subjects to exclude effects of radiofrequency).
Background: 29 healthy males (right-handed) were divided into two groups: 1) exposure to the left side of the head (15 subjects) and 2) exposure to the right side of the head (14 subjects). All partcipants performed a spatial working memory task (that required either a left-hand or a right-hand response; three blocks of 50 trials).
Outcomes: Despite the different exposure setup with external antennas, the data remained similar to those obtained in the previous work (Eliyahu et al. 2006 and Luria et al. 2009): During the first block, the average reaction time of the right-hand responses under left-side exposure showed a trend for longer reaction times relative to the right-side exposure. These results indicate that some of the effects previously attributed to radiofrequency could be the result of some confounders (e.g. non-radiofrequency heating or low frequency magnetic field caused by the battery).</t>
  </si>
  <si>
    <t>Hareuveny R, Eliyahu I, Luria R, Meiran N, Margaliot M.</t>
  </si>
  <si>
    <t>https://www.ncbi.nlm.nih.gov/pubmed/21488064</t>
  </si>
  <si>
    <t>No effect on cognitive function from daily mobile phone use</t>
  </si>
  <si>
    <t>Abstract
The increasing use of mobiles phones (MP) has raised the problem of the effects of daily electromagnetic fields (EMF) exposure on human health. To date several studies have been published concerning the effects of acute MP exposure on psychomotor performances. This study investigated the effects of daily exposure to GSM 900 type MP on cognitive function. Fifty-five subjects (27 male and 28 female) were divided into two groups: a group with MP switched on and a group with MP switched off. The two groups were matched according to age, gender, and IQ. This double blind study lasted for 45 days and was divided in three periods: baseline (BLP, 2 days), exposure (EP, 27 days), and recovery (RP, 13 days). Subjects were exposed during EP and sham exposed during RP for 2 h/day, 5 days/week. The neuropsychological test battery composed of 22 tasks screened four neuropsychological categories: information processing, attention capacity, memory function, and executive function. This neuropsychological battery was performed four times on day 2 (BLP), day 15 (EP), day 29 (EP), and day 43 (RP). Our results indicate that daily MP use has no effect on cognitive function after a 13-h rest period.</t>
  </si>
  <si>
    <t>Besset A, Espa F, Dauvilliers Y, Billiard M, de Seze R.</t>
  </si>
  <si>
    <t>https://www.ncbi.nlm.nih.gov/pubmed/15672372</t>
  </si>
  <si>
    <t>Effects of mobile phone electromagnetic fields on an auditory order threshold task</t>
  </si>
  <si>
    <t>Abstract
The effect of acute exposure to radio frequency electromagnetic fields (RF EMF) generated by mobile phones on an auditory threshold task was investigated. 168 participants performed the task while exposed to RF EMF in one testing session (either global system for mobile communication (GSM) or unmodulated signals) while in a separate session participants were exposed to sham signals. Lateralization effects were tested by exposing participants either on the left side or on the right side of the head. No significant effect of exposure to RF EMF was detected, suggesting that acute exposure to RF EMFs does not affect performance in the order threshold task.</t>
  </si>
  <si>
    <t>Cinel C, Boldini A, Russo R, Fox E.</t>
  </si>
  <si>
    <t>https://www.ncbi.nlm.nih.gov/pubmed/17492763</t>
  </si>
  <si>
    <t>Does the Use of Mobile Phones Affect Human Short-Term Memory or Attention?</t>
  </si>
  <si>
    <t>Abstract
The effect of acute exposure to low-level radio frequency electromagnetic fields (REF) generated by mobile phones on short-term memory and attention was assessed in two experiments. Most of the tests manipulated task difficulty or what might be termed cognitive load. This manipulation is important since previous studies have argued that exposure to mobile phones might affect cognitive functions only under conditions which tax the cognitive system. All participants were exposed to REF (half were exposed to GSM—Global System for Mobile Communication—signals and the other half were exposed to unmodulated signals) in one testing session, while in a separate session participants were exposed to sham signals. To investigate potential lateralised effects, the mobile phone was positioned on the left side of the head for half of the participants and on the right side for the other half. No significant effect of exposure to REF was detected in any of the six tasks used in either the low or high cognitive load conditions. This study used much larger sample sizes than is typical for this type of research and REF exposure was administered under double-blind conditions. Overall, the results indicate that acute exposure to REFs emitted by mobile phones do not have a strong impact on cognitive functions.
Authors did find a statistically significant Reaction Time effect (improvement) for RF exposure in second experiment. "A signiﬁcant interaction between Stroop Condition and REF exposure [F (1, 156) = 7.78, p &lt; 0.01].  Digit accuracy was 97.3% in the REF exposure condition and 96.3% in the sham condition [F (1, 156) = 6.57, p &lt; .02]." Authors concluded with "we consider that the outcomes in the Stroop task are likely to reﬂect Type I statistical errors, even though we are aware that they might reﬂect a genuine effect."</t>
  </si>
  <si>
    <t>Cinel C, Boldini A, Fox E, Russo R.</t>
  </si>
  <si>
    <t>https://www.emf-portal.org/en/article/17183</t>
  </si>
  <si>
    <t>Acute mobile phone operation affects neural function in humans</t>
  </si>
  <si>
    <t>Abstract
OBJECTIVES: Mobile phones (MP) are used extensively and yet little is known about the effects they may have on human physiology. There have been conflicting reports regarding the relation between MP use and the electroencephalogram (EEG). The present study suggests that this conflict may be due to methodological differences such as exposure durations, and tests whether exposure to an active MP affects EEG as a function of time.
METHODS: Twenty-four subjects participated in a single-blind fully counterbalanced cross-over design, where both resting EEG and phase-locked neural responses to auditory stimuli were measured while a MP was either operating or turned off.
RESULTS: MP exposure altered resting EEG, decreasing 1-4 Hz activity (right hemisphere sites), and increasing 8-12 Hz activity as a function of exposure duration (midline posterior sites). MP exposure also altered early phase-locked neural responses, attenuating the normal response decrement over time in the 4-8 Hz band, decreasing the response in the 1230 Hz band globally and as a function of time, and increasing midline frontal and lateral posterior responses in the 30-45 Hz band.
CONCLUSIONS: Active MPs affect neural function in humans and do so as a function of exposure duration. The temporal nature of this effect may contribute to the lack of consistent results reported in the literature.</t>
  </si>
  <si>
    <t>Croft RJ, Chandler JS, Burgess AP, Barry RJ, Williams JD, Clarke AR.</t>
  </si>
  <si>
    <t>https://www.ncbi.nlm.nih.gov/pubmed/12350439</t>
  </si>
  <si>
    <t>Can the Q Link Ally, a form of Sympathetic Resonance Technology (SRT), attenuate acute mobile phone-related changes to neural function?</t>
  </si>
  <si>
    <t>Abstract
OBJECTIVES: Exposure to active mobile phones (MP) has been shown to affect human neural function as shown by the electroencephalogram (EEG). Although it has not been determined whether such effects are harmful, a number of devices have been developed that attempt to minimize these MP-related effects. One such device, the Q Link Ally (QL; Clarus Products, International, L.L.C., San Rafael, CA), is argued to affect the human organism in such a way as to attenuate the effect of MPs. The present pilot study was designed to determine whether there is any indication that QL does alter MP-related effects on the human EEG.
DESIGN: Twenty-four (24) subjects participated in a single-blind, fully counterbalanced crossover design in which subjects' resting EEG and phase-locked neural responses to auditory stimuli were assessed under conditions of either active MP or active MP plus QL.
RESULTS: The addition of QL to the MP condition increased resting EEG in the gamma range and did so as a function of exposure duration, and it attenuated MP-related effects in the delta and alpha range (at trend-level). The addition of the QL also affected phase-locked neural responses, with a laterality reversal in the alpha range and an alteration to changes over time in the delta range, a reduction of the MP-related beta decrease over time at fronto-posterior sites, and a global reduction in the gamma range that increased as a function of exposure duration. No unambiguous relations were found between these changes and either performance or psychologic state.
CONCLUSIONS: This pilot study suggests that the addition of the QL to active MP-exposure does affect neural function in humans, altering both resting EEG patterns and the evoked neural response to auditory stimuli, and that there is a tendency for some MP-related changes to the EEG to be attenuated by the QL.</t>
  </si>
  <si>
    <t>https://www.ncbi.nlm.nih.gov/pubmed/12230903</t>
  </si>
  <si>
    <t>Time-course of electromagnetic field effects on human performance and tympanic temperature</t>
  </si>
  <si>
    <t>Abstract
The study aimed to investigate the time-course of electromagnetic field (EMF)-induced effects on human cognitive and behavioral performance and on tympanic temperature. Subjects were randomly assigned to two groups, exposed to a 902.40 MHz EMF before the testing session, or to the same signal during the data collecting session. Following a double-blind paradigm, subjects were tested on four performance tasks: an acoustic simple-reaction time task, a visual search task, an arithmetic descending subtraction task and an acoustic choice-reaction time task. Moreover, tympanic temperature was collected five times during each session. Results indicated an improvement of both simple- and choice-reaction times and an increase of local temperature on the exposed region under the active exposure. There was a clear time-course of the reaction time and temperature data, indicating that performance and physiological measures need a minimum of 25 min of EMF exposure to show appreciable changes.</t>
  </si>
  <si>
    <t>Curcio G, Ferrara M, De Gennaro L, Cristiani R, D'Inzeo G, Bertini M.</t>
  </si>
  <si>
    <t>https://www.ncbi.nlm.nih.gov/pubmed/15106850</t>
  </si>
  <si>
    <t>Effects of mobile phone signals over BOLD response while performing a cognitive task</t>
  </si>
  <si>
    <t>Abstract
OBJECTIVE: The aim of this study was to investigate the effects induced by an exposure to a GSM signal (Global System for Mobile Communication) on brain BOLD (blood-oxygen-level dependent) response, as well as its time course while performing a Go-NoGo task.
METHODS: Participants were tested twice, once in presence of a "real" exposure to GSM radiofrequency signal and once under a "sham" exposure (placebo condition). BOLD response of active brain areas and reaction times (RTs) while performing the task were measured both before and after the exposure.
RESULTS: RTs to the somatosensory task did not change as a function of exposure (real vs sham) to GSM signal. 
BOLD results revealed significant activations in inferior parietal lobule, insula, precentral and postcentral gyri associated with Go responses after both ''real'' and ''sham'' exposure, whereas no significant effects were observed in the ROI analysis.
CONCLUSIONS: The present fMRI study did not detect any brain activity changes by mobile phones. Also RTs in a somatosensory task resulted unaffected.
SIGNIFICANCE: No changes in BOLD response have been observed as a consequence of RF-EMFs exposure.</t>
  </si>
  <si>
    <t>Curcio G, Nardo D, Perrucci MG, Pasqualetti P, Chen TL, Del Gratta C, Romani GL, Rossini PM.</t>
  </si>
  <si>
    <t>https://www.ncbi.nlm.nih.gov/pubmed/21741302</t>
  </si>
  <si>
    <t>Psychomotor performance is not influenced by brief repeated exposures to mobile phones</t>
  </si>
  <si>
    <t>Abstract
The present study investigated the presence of a cumulative effect of brief and repeated exposures to a GSM mobile phone (902.40 MHz, 217 Hz modulated; peak power of 2 W; average power of 0.25 W; SAR = 0.5 W/kg) on psychomotor functions. To this end, after each of 3 15-min exposures, both an acoustic simple reaction time task (SRTT) and a sequential finger tapping task (SFTT) were administered to 24 subjects. The present study was unable to detect the cumulative effects of brief and repeated EMF exposure on human psychomotor performance, although there was a non-statistical trend to shorter reaction times. In summary, these data show an absence of effects with these particular exposure conditions; however, possible cognitive effects induced by different signal characteristics cannot be excluded.</t>
  </si>
  <si>
    <t>Curcio G, Valentini E, Moroni F, Ferrara M, De Gennaro L, Bertini M.</t>
  </si>
  <si>
    <t>https://www.ncbi.nlm.nih.gov/pubmed/18163437</t>
  </si>
  <si>
    <t>Effects of radiofrequency radiation emitted by cellular telephones on the cognitive functions of humans</t>
  </si>
  <si>
    <t>Abstract
The present study examined the effects of exposure to Electromagnetic Radiation emitted by a standard GSM phone at 890 MHz on human cognitive functions. This study attempted to establish a connection between the exposure of a specific area of the brain and the cognitive functions associated with that area. A total of 36 healthy right-handed male subjects performed four distinct cognitive tasks: spatial item recognition, verbal item recognition, and two spatial compatibility tasks. Tasks were chosen according to the brain side they are assumed to activate. All subjects performed the tasks under three exposure conditions: right side, left side, and sham exposure. The phones were controlled by a base station simulator and operated at their full power. We have recorded the reaction times (RTs) and accuracy of the responses. The experiments consisted of two sections, of 1 h each, with a 5 min break in between. The tasks and the exposure regimes were counterbalanced. The results indicated that the exposure of the left side of the brain slows down the left-hand response time, in the second-later-part of the experiment. This effect was apparent in three of the four tasks, and was highly significant in only one of the tests. The exposure intensity and its duration exceeded the common exposure of cellular phone users.</t>
  </si>
  <si>
    <t>Eliyahu I, Luria R, Hareuveny R, Margaliot M, Meiran N, Shani G.</t>
  </si>
  <si>
    <t>https://www.ncbi.nlm.nih.gov/pubmed/16304688</t>
  </si>
  <si>
    <t>Effect of electromagnetic fields emitted by cellular phones on the latency of evoked electrodermal activity</t>
  </si>
  <si>
    <t>Abstract
The widespread use of cellular phones raises the question of their possible adverse biological effects, especially on the central nervous system (CNS). Therefore, the authors examined the effect of electromagnetic fields emitted by cellular phones (CPEMFs) on the evoked neuronal activity of CNS relating to generation and representation of electrodermal activity (EDA), an index of sympathetic nervous system activity. EDA (skin resistance response; SRR) latency was lengthened approximately 200 ms with CPEMFs exposure irrespective of the head site next to mobile phone used. Hemispheric asymmetry of EDA-2 pathway, which is represented by shorter SRR latency in the right hand of the right hand responders, was also distorted with CPEMFs. Because the CNS regions including EDA-2 are also involved in tasks of motor timing and time estimation, delayed response in this neuronal network due to CPEMFs exposure may increase the response time of mobile phone users. Therefore, the findings point to the potential risks of mobile phones on the function of CNS and consequently, possible increase in the risk of phone-related driving hazards.
Author indicated that the effects of Mobile Phone RF on the Central Nervous System (CNS) timing of EDA suggested that the communication delay in this neural network of CNS may have some implications concerning reaction times.</t>
  </si>
  <si>
    <t>Esen F, Esen H.</t>
  </si>
  <si>
    <t>https://www.ncbi.nlm.nih.gov/pubmed/16484058</t>
  </si>
  <si>
    <t>Microwaves emitted by cellular telephones affect human slow brain potentials</t>
  </si>
  <si>
    <t>Abstract
The influence of electromagnetic fields (EMF) emitted by cellular telephones on preparatory slow brain potentials (SP) was studied in two experiments, about 6 months apart. In the first experiment, a significant decrease of SP was found during exposure to EMF in a complex visual monitoring task (VMT). This effect was replicated in the second experiment. In addition to the VMT, EMF effects on SP were analysed in two further, less demanding tasks: in a simple finger movement task to elicit a Bereitschaftspotential (BP) and in a two-stimulus task to elicit a contingent negative variation (CNV). In comparison to the VMT, no significant main EMF effects were found in BP and CNV tasks. The results accounted for a selective EMF effect on particular aspects of human information processing, but did not indicate any influence on human performance, well-being and health.</t>
  </si>
  <si>
    <t>Freude G, Ullsperger P, Eggert S, Ruppe I.</t>
  </si>
  <si>
    <t>https://www.ncbi.nlm.nih.gov/pubmed/10552262</t>
  </si>
  <si>
    <t>Electromagnetic field emitted by 902 MHz mobile phones shows no effects on children's cognitive function</t>
  </si>
  <si>
    <t>Abstract
The present study investigated the potential effects of a standard 902 MHz global system for mobile communication (GSM) mobile phone on 10-14 years old children's cognitive function. A total of 32 children (16 boys, 16 girls) participated with their own and parental consent. The subjects were 10-14 years old (mean 12.1 years, SD 1.1). They performed a battery of cognitive tests twice in a counter-balanced order: once while exposed to an active mobile phone and once during exposure to an inactive phone. The tests were selected from those we used earlier with adults. The statistical analyses showed no significant differences between the mobile phone off and on conditions in reaction times and accuracy over all tests or in any single test. It was concluded that a standard mobile phone has no effect on children's cognitive function as measured by response speed and accuracy. The present results challenge some earlier findings suggesting that the electromagnetic field (EMF) created by an active mobile phone would facilitate cognitive functioning.</t>
  </si>
  <si>
    <t>Haarala C, Bergman M, Laine M, Revonsuo A, Koivisto M, Hämäläinen H.</t>
  </si>
  <si>
    <t>https://www.ncbi.nlm.nih.gov/pubmed/16059918</t>
  </si>
  <si>
    <t>Effect of a 902 MHz electromagnetic field emitted by mobile phones on human cognitive function: A replication study</t>
  </si>
  <si>
    <t>Abstract
Our study was a replication and extension with methodological improvements to a previous study on effects of the electromagnetic field (EMF) emitted by a 902 MHz mobile phone on human cognitive functioning. Improvements on the previous study included multicentre testing and a double blind design. A total of 64 subjects (32 men and 32 women) in two independent laboratories performed a battery of 9 cognitive tasks twice: while the EMF was on and while it was off. Reaction times (RTs) and accuracy were recorded. The order of exposure and tasks was counterbalanced across subjects and gender. There were no statistically significant differences in performance between genders or laboratories. Although the RTs and the accuracy of answers were very similar to those of our previous study, our previous results were not replicated. We concluded that EMF had no effect on RTs or on the accuracy of the subjects' answers. Further, our results indicate that our EMF had no immediate effect on human cognitive functioning or that such effects are so small that they are observed on behavior only occasionally.
[Related Study 1806]</t>
  </si>
  <si>
    <t>Haarala C, Björnberg L, Ek M, Laine M, Revonsuo A, Koivisto M, Hämäläinen H.</t>
  </si>
  <si>
    <t>https://www.ncbi.nlm.nih.gov/pubmed/12696088</t>
  </si>
  <si>
    <t>902 MHz mobile phone does not affect short term memory in humans</t>
  </si>
  <si>
    <t>Abstract
We studied the effects of an electromagnetic field (EMF) as emitted by a 902 MHz mobile phone on human short term memory. This study was a replication with methodological improvements to our previous study. The improvements included multi-centre testing and a double blind design. A total of 64 subjects (32 men) in two independent laboratories performed a short term memory task (n-back) which poses a varying memory load (0-3 items) on the subjects' memory. They performed the task twice, once each under EMF and sham exposure. Reaction times (RTs) and accuracy of the responses were recorded. The order of exposure and memory load conditions were counterbalanced across subjects and gender. There were no statistically significant differences in performance between the two laboratories. We could not replicate our previous results: the EMF had no effect on RTs or on the accuracy of the subjects' answers. The inability to replicate previous findings could have been caused by lack of actual EMF effects or the magnitude of effects being at the sensitivity threshold of the test used.
[Related Study 1805]</t>
  </si>
  <si>
    <t>Haarala C, Ek M, Björnberg L, Laine M, Revonsuo A, Koivisto M, Hämäläinen H.</t>
  </si>
  <si>
    <t>https://www.ncbi.nlm.nih.gov/pubmed/15300731</t>
  </si>
  <si>
    <t>The sensitivity of human event-related potentials and reaction time to mobile phone emitted electromagnetic fields</t>
  </si>
  <si>
    <t>Abstract
There is some evidence to suggest that exposure to mobile phones (MPs) can affect neural activity, particularly in response to auditory stimuli. The current investigation (n = 120) aimed to test recent findings in this area, namely that N100 amplitude and latency would decrease, and that P300 latency and reaction time (RT) would increase under active relative to sham exposure during an auditory task. Visual measures were also explored. A double blind, counterbalanced, crossover design was employed where subjects attended two sessions 1 week apart. In both sessions participants (1) performed auditory and visual oddball tasks while electroencephalogram (EEG) was recorded with a MP set to sham exposure mounted over the temporal region, and (2) performed the same tasks while the handset was set to active/sham. When active, the MP transmitted for 30 min at 895 MHz (average power 250 mW, pulse modulated at 217 Hz, average SAR 0.11 W/kg). Paired t-tests compared difference scores from the sham/sham session to those from the sham/active condition. The study was designed to detect differences of 1\4 of a standard deviation with a power of 0.80. There was no significant difference between exposure conditions for any auditory or visual event related potential (ERP) component or RT. As previous positive findings were not replicated, it was concluded that there is currently no evidence that acute MP exposure affects these indices of brain activity.</t>
  </si>
  <si>
    <t>Hamblin DL, Croft RJ, Wood AW, Stough C, Spong J.</t>
  </si>
  <si>
    <t>https://www.ncbi.nlm.nih.gov/pubmed/16437544</t>
  </si>
  <si>
    <t>Examining the effects of electromagnetic fields emitted by GSM mobile phones on human event-related potentials and performance during an auditory task</t>
  </si>
  <si>
    <t>Abstract
OBJECTIVE: Due to the widespread use of mobile phones (MP), it is important to determine whether they affect human physiology. The aim of this study was to explore the sensitivity of auditory event-related potentials to electromagnetic emissions.
METHODS: Twelve participants attended two sessions, 1 week apart. Participants performed an auditory oddball task while they were exposed to an active MP during one session and sham exposure during the other. Each condition lasted 1 h and order was counterbalanced. N100 and P200 latencies and amplitudes were analysed for non-target waveforms, and N200 and P300 latencies and amplitudes were analysed for target waveforms.
RESULTS: In real relative to sham exposure N100 amplitude and latency to non-targets were reduced, with the reduction larger over midline and right hemisphere sites. P300 latency to targets was delayed in the real exposure condition, however as this difference was greatest at left frontal and left central sites the interpretation of this result is unclear. Reaction time increased in the real relative to sham condition. No difference in accuracy was found.
CONCLUSIONS: The results suggest that MP exposure may affect neural activity, particularly in proximity to the phone, however caution should be applied due to the small sample size.</t>
  </si>
  <si>
    <t>Hamblin DL, Wood AW, Croft RJ, Stough C.</t>
  </si>
  <si>
    <t>https://www.ncbi.nlm.nih.gov/pubmed/14706485</t>
  </si>
  <si>
    <t>Electromagnetic field of mobile phones affects visual event related potential in patients with narcolepsy</t>
  </si>
  <si>
    <t>Abstract
The effects of the mobile phone (MP) electromagnetic fields on electroencephalography (EEG) and event-related potentials (ERP) were examined. With regard to the reported effects of MP on sleep, 22 patients with narcolepsy-cataplexy were exposed or sham exposed for 45 min to the MP (900 MHz, specific absorption rate 0.06 W/kg) placed close to the right ear in a double blind study. There were no changes of the EEG recorded after the MP exposure. A subgroup of 17 patients was studied on visual ERP recorded during the MP exposure. Using an adapted "odd-ball" paradigm, each patient was instructed to strike a key whenever rare target stimuli were presented. There were three variants of target stimuli (horizontal stripes in (i) left, (ii) right hemifields or (iii) whole field of the screen). The exposure enhanced the positivity of the ERP endogenous complex solely in response to target stimuli in the right hemifield of the screen (P &lt; 0.01). The reaction time was shortened by 20 ms in response to all target stimuli (P &lt; 0.05). In conclusion, the electromagnetic field of MP may suppress the excessive sleepiness and improve performance while solving a monotonous cognitive task requiring sustained attention and vigilance.</t>
  </si>
  <si>
    <t>Jech R, Sonka K, Růzicka E, Nebuzelský A, Böhm J, Juklícková M, Nevsímalová S.</t>
  </si>
  <si>
    <t>Human Patients</t>
  </si>
  <si>
    <t>https://www.ncbi.nlm.nih.gov/pubmed/11568938</t>
  </si>
  <si>
    <t>Neuropsychological sequelae of digital mobile phone exposure in humans</t>
  </si>
  <si>
    <t xml:space="preserve">Abstract
The effect of electromagnetic fields from digital mobile phones (DMP) on cognitive functioning is an area receiving increased attention. This study compares the performance of 120 volunteers on 8 neuropsychological tests during real or sham exposure to a DMP set to maximum permissible radiofrequency power output. When results were adjusted for known covariates (gender, age, or education), several alterations at significance levels of p&lt;0.05 were obtained. Of these, simple and choice reaction times (CRT) showed strong evidence of impairment. Further, performance on the Trail Making Task (TMT) improved, supporting the hypothesis that DMP radiofrequency emissions improve the speed of processing of information held in working memory.
</t>
  </si>
  <si>
    <t>Keetley V, Wood AW, Spong J, Stough C.</t>
  </si>
  <si>
    <t>https://www.emf-portal.org/en/article/13753</t>
  </si>
  <si>
    <t>Effects of weak mobile phone - electromagnetic fields (GSM, UMTS) on well-being and resting EEG</t>
  </si>
  <si>
    <t>Abstract
Modern mobile phones emit electromagnetic fields (EMFs) ranging from 900 to 2000 MHz which are suggested to have an influence on well-being, attention and neurological parameters in mobile phone users. To date most studies have investigated Global System for Mobile Communications (GSM)-EMF and only very few studies were concerned with Universal Mobile Telecommunications System (UMTS)-EMF. Consequently, we tested the effects of both types of EMF, 1950 MHz UMTS (SAR 0.1 and 1 W/kg) and pulsed 900 MHz GSM (1 W/kg), on well-being and vigilance-controlled resting electroencephalogram (eyes closed) in 15 healthy, right-handed subjects. A double-blind, randomised, crossover application of the test procedure was used. Neither the UMTS- nor the GSM-EMF produced any significant changes in the measured parameters compared to sham exposure. The results do not give any evidence for a deleterious effect of the EMF on normal healthy mobile phone users.
Related Study [1847]</t>
  </si>
  <si>
    <t>Kleinlogel H, Dierks T, Koenig T, Lehmann H, Minder A, Berz R.</t>
  </si>
  <si>
    <t>https://www.emf-portal.org/en/article/15939</t>
  </si>
  <si>
    <t>Effects of weak mobile phone - electromagnetic fields (GSM, UMTS) on event related potentials and cognitive functions</t>
  </si>
  <si>
    <t>Abstract
Modern mobile phones emit electromagnetic fields (EMF) ranging from 900 to 2000 MHz which are suggested to have an influence on well-being, attention and neurological parameters in mobile phone users. Until now most studies have investigated Global System for Mobile Communications (GSM)-EMF and only very few studies have focused on Universal Mobile Telecommunications System (UMTS)-EMF. Therefore, we tested the effects of both types of unilaterally presented EMF, 1950 UMTS (0.1 and 1 W/kg) and pulsed 900 MHz GSM (1 W/kg), on visually evoked occipital P100, the P300 of a continuous performance test, auditory evoked central N100 and the P300 during an oddball task as well as on the respective behavioral parameters, reaction time and false reactions, in 15 healthy, right handed subjects. A double-blind, randomized, crossover application of the test procedure was used. Neither the UMTS- nor the GSM-EMF produced any significant changes in the measured parameters compared to sham exposure. The results do not give any evidence for a deleterious effect of the EMF on normal healthy mobile phone users.
Related Study [1846]</t>
  </si>
  <si>
    <t>https://www.ncbi.nlm.nih.gov/pubmed/18421712</t>
  </si>
  <si>
    <t>The effects of electromagnetic field emitted by GSM phones on working memory</t>
  </si>
  <si>
    <t xml:space="preserve">Abstract
The influence of pulsed radiofrequency (RF) electromagnetic fields of digital GSM mobile phones on working memory in healthy subjects were studied. Memory load was varied from 0 to 3 items in an n-back task. Each subject was tested twice within a single session, with and without the RF exposure (902MHz, 217Hz). The RF field speeded up response times when the memory load was three items but no effects of RF were observed with lower loads. The results suggest that RF fields have a measurable effect on human cognitive performance and encourage further studies on the interactions of RF fields with brain function.
</t>
  </si>
  <si>
    <t>Koivisto M, Krause CM, Revonsuo A, Laine M, Hämäläinen H.</t>
  </si>
  <si>
    <t>https://www.emf-portal.org/en/article/4728</t>
  </si>
  <si>
    <t>Effects of 902 MHz electromagnetic field emitted by cellular telephones on response times in humans</t>
  </si>
  <si>
    <t>Abstract
The present study examined possible influences of a 902 MHz electromagnetic field emitted by cellular telephones on cognitive functioning in 48 healthy humans. A battery of 12 reaction time tasks was performed twice by each participant in a counterbalanced order: once with and once without the exposure to the field. The results showed that the exposure to the electromagnetic field speeded up response times in simple reaction time and vigilance tasks and that the cognitive time needed in a mental arithmetics task was decreased. The results suggest that exposure to the electromagnetic field emitted by cellular telephones may have a facilitatory effect on brain functioning, especially in tasks requiring attention and manipulation of information in working memory.</t>
  </si>
  <si>
    <t>Koivisto M, Revonsuo A, Krause C, Haarala C, Sillanmaki L, Laine M, Hämäläinen H.</t>
  </si>
  <si>
    <t>https://www.emf-portal.org/en/article/3601</t>
  </si>
  <si>
    <t>The effect of the duration of exposure to the electromagnetic field emitted by mobile phones on human attention</t>
  </si>
  <si>
    <t>Abstract
Previous findings suggested the facilitating effect of the electromagnetic field emitted by mobile phones on human attention. This study aimed to examine the relationship between the facilitating effect and the duration of exposure to the electromagnetic field emitted by mobile phones on human attention. Seventy-eight university students were randomly assigned to either an experimental or a control group. Their performance in the administered attention tasks was compared. Participants in the experimental group performed better on one of the two measures of attention only after they had been exposed to the electromagnetic field emitted by the mobile phone for some time. The results seem to suggest that attention functions may be differentially enhanced after exposing to the electromagnetic field emitted by mobile phones. Furthermore, this transient facilitation effect might be dose dependent.</t>
  </si>
  <si>
    <t>Lee TM, Lam PK, Yee LT, Chan CC.</t>
  </si>
  <si>
    <t>https://www.ncbi.nlm.nih.gov/pubmed/12876474</t>
  </si>
  <si>
    <t>Cognitive effects of radiation emitted by cellular phones: the influence of exposure side and time</t>
  </si>
  <si>
    <t>Abstract
This study examined the time dependence effects of exposure to radiofrequency radiation (RFR) emitted by standard GSM cellular phones on the cognitive functions of humans. A total of 48 healthy right-handed male subjects performed a spatial working memory task (that required either a left-hand or a right-hand response) while being exposed to one of two GSM phones placed at both sides of the head. The subjects were randomly divided into three groups. Each group was exposed to one of three exposure conditions: left-side of the head, right-side, or sham-exposure. The experiment consisted of 12 blocks of trials. Response times (RTs) and accuracy of the responses were recorded. It was found that the average RT of the right-hand responses under left-side exposure condition was significantly longer than those of the right-side and sham-exposure groups averaged together during the first two time blocks. These results confirmed the existence of an effect of exposure on RT, as well as the fact that exposure duration (together with the responding hand and the side of exposure) may play an important role in producing detectable RFR effects on performance. Differences in these parameters might be the reason for the failure of certain studies to detect or replicate RFR effects.</t>
  </si>
  <si>
    <t>Luria R, Eliyahu I, Hareuveny R, Margaliot M, Meiran N.</t>
  </si>
  <si>
    <t>https://www.emf-portal.org/en/article/16543</t>
  </si>
  <si>
    <t>Human short-term exposure to electromagnetic fields emitted by mobile phones decreases computer-assisted visual reaction time</t>
  </si>
  <si>
    <t xml:space="preserve">Abstract
The worldwide dramatic increase in mobile phone use has generated great concerns about the detrimental effects of microwave radiations emitted by these communication devices. Reaction time plays a critical role in performing tasks necessary to avoid hazards. As far as we know, this study is the first survey that reports decreased reaction time after exposure to electromagnetic fields generated by a high specific absorption rate mobile phone. It is also the first study in which previous history of mobile phone use is taken into account. The aim of this study was to assess both the acute and chronic effects of electromagnetic fields emitted by mobile phones on reaction time in university students. Visual reaction time (VRT) of young university students was recorded with a simple blind computer-assisted-VRT test, before and after a 10 min real/sham exposure to electromagnetic fields of mobile phones. Participants were 160 right-handed university students aged 18-31. To assess the effect of chronic exposures, the reaction time in sham-exposed phases were compared among low level, moderate and frequent users of mobile phones. The mean ± SD reaction time after real exposure and sham exposure were 286.78 ± 31.35 ms and 295.86 ± 32.17 ms (P &lt; 0.001), respectively. The age of students did not significantly alter the reaction time either in talk or in standby mode. The reaction time either in talk or in standby mode was shorter in male students. The students' VRT was significantly affected by exposure to electromagnetic fields emitted by a mobile phone. It can be concluded that these exposures cause decreased reaction time, which may lead to a better response to different hazards. In this light, this phenomenon might decrease the chances of human errors and fatal accidents.
</t>
  </si>
  <si>
    <t>Mortazavi SM, Rouintan MS, Taeb S, Dehghan N, Ghaffarpanah AA, Sadeghi Z, Ghafouri F.</t>
  </si>
  <si>
    <t>https://www.emf-portal.org/en/article/20381</t>
  </si>
  <si>
    <t>Effect of 902 MHz mobile phone transmission on cognitive function in children</t>
  </si>
  <si>
    <t>Abstract
We examine whether a standard mobile exposure at 902 MHz has a significant effect on cognitive function in 18 children 10-12 years of age. These were in a single group in which each child was given a single training session and then three test sessions in a randomized, three-way crossover design, using the cognitive drug research (CDR) cognitive assessment system. Exposures were 0, 0.025, or 0.25 W from a standard Nokia 3110 mobile phone handset mounted on a plastic headset in normal use position. The results of testing showed that the baseline (0 W) performance for the reaction time measurements was considerably slower than for the comparable measures in adult. There was a tendency for reaction time to be shorter during exposure to radiation than in the sham (baseline) condition, an effect that was most marked for simple reaction time. However, no effects reached statistical significance after Bonferroni correction. Therefore, we conclude that this study on 18 children did not replicate our earlier finding in adults that exposure to microwave radiation was associated with a reduction in reaction time. It should be noted that the present study investigated the effects of radiation from a GSM handset, whereas in our previous study the effect on reaction time was observed only with a more powerful analogue handset.</t>
  </si>
  <si>
    <t>Preece AW, Goodfellow S, Wright MG, Butler SR, Dunn EJ, Johnson Y, Manktelow TC, Wesnes K.</t>
  </si>
  <si>
    <t>https://www.emf-portal.org/en/article/12016</t>
  </si>
  <si>
    <t>Mobile phone emission modulates event-related desynchronization of alpha rhythms and cognitive-motor performance in healthy humans</t>
  </si>
  <si>
    <t>Abstract
OBJECTIVES: It has been shown that electromagnetic fields of Global System for Mobile Communications phone (GSM-EMFs) affect human brain rhythms (Vecchio et al., 2007, 2010), but it is not yet clear whether these effects are related to alterations of cognitive functions.
METHODS: Eleven healthy adults underwent two electroencephalographic (EEG) sessions separated by 1 week, following a cross-over, placebo-controlled, double-blind paradigm. In both sessions, they performed a visual go/no-go task before real exposure to GSM-EMFs or after a sham condition with no EMF exposure. In the GSM real session, temporal cortex was continuously exposed to GSM-EMFs for 45 min. In the sham session, the subjects were not aware that the EMFs had been switched off for the duration of the experiment. In the go/no-go task, a central fixation stimulus was followed by a green (50% of probability) or red visual stimulus. Subjects had to press the mouse button after the green stimuli (go trials). With reference to a baseline period, power decrease of low- (about 8-10 Hz) and high-frequency (about 10-12 Hz) alpha rhythms indexed the cortical activity.
RESULTS: It was found less power decrease of widely distributed high-frequency alpha rhythms and faster reaction time to go stimuli in the post- than pre-exposure period of the GSM session. No effect was found in the sham session.
CONCLUSIONS: These results suggest that the peak amplitude of alpha ERD and the reaction time to the go stimuli are modulated by the effect of the GSM-EMFs on the cortical activity.
SIGNIFICANCE: Exposure to GSM-EMFs for 45 min may enhance human cortical neural efficiency and simple cognitive-motor processes in healthy adults.</t>
  </si>
  <si>
    <t>Vecchio F, Buffo P, Sergio S, Iacoviello D, Rossini PM, Babiloni C.</t>
  </si>
  <si>
    <t>https://www.emf-portal.org/en/article/19568</t>
  </si>
  <si>
    <t>Acute effects of the electromagnetic waves emitted by mobile phones on attention in emergency physicians</t>
  </si>
  <si>
    <t>Abstract
STUDY OBJECTIVE: The purpose of this study was to investigate the acute effects of the electromagnetic waves (EMW) emitted by mobile phones on attention in emergency physicians.
METHODS: This single-center, prospective, randomized, double-blinded clinical study was performed among emergency physicians in a tertiary hospital. Thirty emergency physicians were enrolled in the study. Initial d2 test was applied in the evaluation of attention and concentration of all the physicians, who were randomly assigned into one of two groups. The control group members hold mobile phones in 'off' mode to their left ears for 15min. The members of the intervention group hold mobile phones in 'on' mode to their left ears for 15min, thus exposing them to 900-1800MHz EMW. The d2 test was re-applied to both groups after this procedure. Differences in attention and concentration levels between the groups were compared.
RESULTS: Difference between initial and final d2 test in total performance (TN-E, p=0.319), in total number of figures marked (TN, p=0.177), in test performance percentile (PR, p=0.619) and in attention fluctuation (FR, p=0.083) were similar between the groups. However, difference in the number of figures missed (E1 selective attention, p=0.025), difference between numbers of incorrectly marked figures (E2, p=0,018) and difference in focus levels (E, p=0.016) were significantly in favor of the intervention group.
CONCLUSION: According to our study findings, the EMW emitted by mobile phones has no deleterious effect on the attention and concentration levels of emergency physicians, and even has a positive impact on selective attention levels.</t>
  </si>
  <si>
    <t>Altuntas G, Sadoglu D, Ardic S, Yilmaz H, Imamoglu M, Turedi S.</t>
  </si>
  <si>
    <t>https://www.ncbi.nlm.nih.gov/pubmed/29157789</t>
  </si>
  <si>
    <t>Effects of short and long term electromagnetic fields exposure on the human hippocampus</t>
  </si>
  <si>
    <t xml:space="preserve">Abstract
The increasing use of mobile phones may have a number of physiological and psychological effects on human health. Many animal and human studies have reported various effects on the central nervous system and cognitive performance from of exposure to electromagnetic fields (EMF) emitted by mobile phones. The aim of the present study was to evaluate the effects of mobile phones on the morphology of the human brain and on cognitive performance using stereological and spectroscopic methods and neurocognitive tests.
Sixty healthy female medical school students aged 18–25 years were divided into a low exposure group (30 subjects, &lt;30 min daily use by the head) and high exposure group (30 subjects, &gt;90 min daily use by the head). Magnetic resonance images (MRI) of the brain analysed on OsiriX 3.2.1 workstation. Neuropsychological tests were performed for each subject. In addition, three dominant specific metabolites were analysed, choline at 3.21 ppm, creatine at 3.04 ppm and N-acetyl aspartate at 2.02 ppm. Analysis of the spectroscopic results revealed no significant difference in specific metabolites between the groups (p &gt; 0.05). There was also no significant difference in terms of hippocampal volume between the groups (p &gt; 0.05). In contrast, the results of the stroop and digit span (backward) neurocognitive tests of high exposure group for evaluating attention were significantly poorer from low exposure group (p &lt; 0.05). Based on these results, we conclude that a lack of attention and concentration may occur in subjects who talk on mobile phones for longer times, compared to those who use phones relatively less.
Full Free Text Available         
</t>
  </si>
  <si>
    <t>Deniz OG, kaplan S,Selcuk MB,Terzi M, Altum G,Yurt KK, Asian K, Davis D.</t>
  </si>
  <si>
    <t>Not Specified</t>
  </si>
  <si>
    <t>https://www.sciencedirect.com/science/article/pii/S2213879X17300524</t>
  </si>
  <si>
    <t>Lack of interaction between concurrent caffeine and mobile phone exposure on visual target detection: An ERP study</t>
  </si>
  <si>
    <t>BACKGROUND: Caffeine affects information processing by acting predominantly on cortical activation, arousal and attention. Millions consume caffeine and simultaneously use their mobile phone (MP) during everyday activities. However, it is not known whether and how MP-emitted electromagnetic fields (EMFs) can modulate known psychoactive effects of caffeine. Here we investigated behavioral and neural correlates of caffeine and simultaneous MP exposure in a third generation (3G) Universal Mobile Telecommunication System (UMTS) signal modulation scheme.
METHODS: We recorded electroencephalography (EEG) and event related potentials (ERP) in an oddball paradigm to frequent standard (p=0.8) and rare target (p=0.2) stimuli in a placebo controlled, double blind, within-subject protocol in four experimental sessions: 1) no caffeine and no MP, 2) caffeine only, 3) MP only, and 4) caffeine and MP. The subjects' task was to discriminate between standard and target stimuli and respond to the latter by pressing a button while reaction time (RT) and EEG were recorded. To provide a complete analysis of any possible caffeine and/or MP treatment effects that may have occurred, we analyzed the P300 ERP wave using four different ERP measures: 1) peak latency, 2) peak amplitude, 3) 50% fractional area latency (FAL) and 4) area under the curve (AUC).
RESULTS: Caffeine significantly shortened RT and decreased AUC of the P300 component compared to the control or the UMTS MP alone conditions. However, no effects were observed on RT or P300 in the UMTS MP exposure sessions, neither alone nor in combination with caffeine.
CONCLUSION: Overall, the present results did not demonstrate any interactive or synergistic effects of caffeine and UMTS MP like EMF exposure on basic neural or cognitive measures. However, we found that caffeine consistently enhanced behavioral and ERP measures of visual target detection, showing that present results were obtained using a pharmacologically validated, consistent and replicable methodology.</t>
  </si>
  <si>
    <t>Trunk A, Stefanics G, Zentai N, Bacskay I, Felinger A, Thuroczy G, Hernadi I</t>
  </si>
  <si>
    <t>UMTS</t>
  </si>
  <si>
    <t>https://www.ncbi.nlm.nih.gov/pubmed/25073015</t>
  </si>
  <si>
    <t>Complications of nonionizing radiofrequency on divided attention</t>
  </si>
  <si>
    <t>Abstract
Exposure to electromagnetic fields is considered as a potential hazard for biological systems. The objective of our investigation is the study of probable consequences of radiofrequency electromagnetic fields from Wi-Fi router devices on the short-term memory, and attention's levels. A population consisting of 312 female college students (14 to 17 years old) was elected by cluster random sampling. Teenagers were divided into two groups of control group (Wi-Fi nonusers; n = 138), and experiment group (Wi-Fi users; n = 174). Both groups have been examined using short-term memory tests; selective attention, and also divided attention tests. According to the results, there was no significant difference between using Wi-Fi router devices on levels of selective attentions and short-term memory of the sample students with the control group. However, analyses revealed that there is a significant correlation between the use of Wi-Fi routers and declining levels of divided attentions. Our investigation has demonstrated the adverse consequences of 2.4-2.48 GHz radiofrequency electromagnetic fields of Wi-Fi router devices on divided attention levels of female university students that should be mentioned as a technological risk factor and taken into account by healthcare organizations.</t>
  </si>
  <si>
    <t>Bamdad K, Adel Z, Esmaeili M.</t>
  </si>
  <si>
    <t>https://www.ncbi.nlm.nih.gov/pubmed/30714205</t>
  </si>
  <si>
    <t>Role of designed Bio-Geometrical forms in antagonizing neurobehavioral burden of Wi-Fi radiation: Evidence-based experimental study</t>
  </si>
  <si>
    <t>Abstract
This study investigated the impact of Wi-Fi signals exposure on cognitive function and its relevant brain biomarkers and the possible role of designed Bio-Geometrical forms in restoring the neurobehavioral alterations resulting from the exposure to the emerging radiation.Rats were assigned into 3 groups; Gp I control group (away from exposure to radiation); Gp II, III were exposed to wireless router signals for 24 h for 6 months and Gp III was protected by a set of designed BioGeometrical shapes. Animals were tested for spatial memory, anxiety and emotionality in addition to the related neurotransmitters (dopamine, serotonin and acetylcholine) in different brain areas. Melatonin, Heat Shock Protein (HSP-70) and acetylcholine esterase (AchE) were also measured in various brain regions and histopathological examination was carried out as well. Wi-Fi radiation exposed group showed elevated anxiety level and impaired spatial memory. Moreover, significant decline in dopamine, serotonin and acetylcholine levels in the investigated brain areas has been recorded. Melatonin levels were decreased in the cortex, striatum and hippocampus while HSP-70 was depleted in the cortex only. Using Bio-Geometrical forms along with Wi-Fi exposure could combat the burden of Wi-Fi radiation. This was evidenced by the recovery of the anxiety level and the improvement of memory task. In addition, the presence of Bio-Geometrical shapes could retrieve dopamine, serotonin and acetylcholine as well as melatonin and HSP-70 levels This study provides solid foundation for the potential use of Bio-Geometrical shapes to modify the insult of Wi-Fi radiation on brain function and structure.</t>
  </si>
  <si>
    <t>Sharaf NE, Galal AF, El-Sawy MS, Shalby AB,  Sayed AH, Ahmed HH</t>
  </si>
  <si>
    <t>https://biomedpharmajournal.org/vol12no3/role-of-designed-bio-geometrical-forms-in-antagonizing-neurobehavioral-burden-of-wi-fi-radiation-evidence-based-experimental-study/</t>
  </si>
  <si>
    <t>Short-term radiofrequency exposure from new generation mobile phones reduces EEG alpha power with no effects on cognitive performance</t>
  </si>
  <si>
    <t>Abstract
Although mobile phone (MP) use has been steadily increasing in the last decades and similar positive trends are expected for the near future, systematic investigations on neurophysiological and cognitive effects caused by recently developed technological standards for MPs are scarcely available. Here, we investigated the effects of radiofrequency (RF) fields emitted by new-generation mobile technologies, specifically, Universal Mobile Telecommunications System (UMTS) and Long-Term Evolution (LTE), on intrinsic scalp EEG activity in the alpha band (8-12 Hz) and cognitive performance in the Stroop test. The study involved 60 healthy, young-adult university students (34 for UMTS and 26 for LTE) with double-blind administration of Real and Sham exposure in separate sessions. EEG was recorded before, during and after RF exposure, and Stroop performance was assessed before and after EEG recording. Both RF exposure types caused a notable decrease in the alpha power over the whole scalp that persisted even after the cessation of the exposure, whereas no effects were found on any aspects of performance in the Stroop test. The results imply that the brain networks underlying global alpha oscillations might require minor reconfiguration to adapt to the local biophysical changes caused by focal RF exposure mimicking MP use.
Free Full Text Available</t>
  </si>
  <si>
    <t>Vecsei Z, Knakker B, Juhász P, Thuróczy G, Trunk A, Hernádi I.</t>
  </si>
  <si>
    <t>https://www.ncbi.nlm.nih.gov/pubmed/30573783</t>
  </si>
  <si>
    <t>Does Occupational Exposure of Shahid Dastghieb International Airport Workers to Radiofrequency Radiation Affect Their Short Term Memory and Reaction Time?</t>
  </si>
  <si>
    <t>Abstract
BACKGROUND: Airport workers are continuously exposed to different levels of radiofrequency microwave (RF/MW) radiation emitted by radar equipments. Radars are extensively used in military and aviation industries. Over the past several years, our lab has focused on the health effects of exposure to different sources of electromagnetic fields such as cellular phones, mobile base stations, mobile phone jammers, laptop computers, radars, dentistry cavitrons and MRI. The main goal of this study was to investigate if occupational exposure of Shahid Dastghieb international airport workers to radiofrequency radiation affects their short term memory and reaction time.
METHODS: Thirty two airport workers involved in duties at control and approach tower (21 males and 11 females), with the age range of 27-67 years old (mean age of 37.38), participated voluntary in this study. On the other hand, 29 workers (13 males, and 16 females) whose offices were in the city with no exposure history to radar systems were also participated in this study as the control group. The employees' reaction time and short term memory were analyzed using a standard visual reaction time (VRT) test software and the modified Wechsler memory scale test, respectively.
RESULTS:The mean± SD values for the reaction times of the airport employees (N=32) and the control group (N=29) were 0.45±0.12 sec and 0.46±0.17 sec, respectively.  Moreover, in the four subset tests; i.e. paired words, forward digit span, backward digit span and word recognition, the following points were obtained for the airport employees and the control group, respectively: (i) pair words test: 28.00±13.13 and 32.07±11.65, (ii) forward digit span: 8.38±1.40 and 9.03±1.32, (iii) backward digit span: 5.54±1.87 and 6.31±1.46, and (iv) word recognition: 5.73±2.36 and 6.50±1.93. These differences were not statistically significant.
CONCLUSION: The occupational exposure of the employees to the RF radiation in Shahid Dastghieb international airport does not have any significant detrimental effect on their reaction time as well as short term memory.
Free Full Text Available</t>
  </si>
  <si>
    <t>Jarideh S, Taeb S, Pishva SM, Haghani M, Sina S, Mortazavi SA, Hosseini MA, Nematollahi S, Shokrpour N, Hassan Shahi M, Mortazavi SM.</t>
  </si>
  <si>
    <t>https://www.ncbi.nlm.nih.gov/pubmed/26396970</t>
  </si>
  <si>
    <t>Association between estimated whole-brain radiofrequency electromagnetic fields dose and cognitive function in preadolescents and adolescents</t>
  </si>
  <si>
    <t>Abstract
Objective: To investigate the association between estimated whole-brain radiofrequency electromagnetic fields (RF-EMF) dose, using an improved integrated RF-EMF exposure model, and cognitive function in preadolescents and adolescents.
Methods: Cross-sectional analysis in preadolescents aged 9-11 years and adolescents aged 17-18 years from the Dutch Amsterdam Born Children and their Development Study (n = 1664 preadolescents) and the Spanish INfancia y Medio Ambiente Project (n = 1288 preadolescents and n = 261 adolescents), two population-based birth cohort studies. Overall whole-brain RF-EMF doses (mJ/kg/day) were estimated for several RF-EMF sources together including mobile and Digital Enhanced Cordless Telecommunications phone calls (named phone calls), other mobile phone uses than calling, tablet use, laptop use (named screen activities), and far-field sources. We also estimated whole-brain RF-EMF doses in these three groups separately (i.e. phone calls, screen activities, and far-field) that lead to different patterns of RF-EMF exposure. We assessed non-verbal intelligence in the Dutch and Spanish preadolescents, information processing speed, attentional function, and cognitive flexibility in the Spanish preadolescents, and working memory and semantic fluency in the Spanish preadolescents and adolescents using validated neurocognitive tests.
Results: Estimated overall whole-brain RF-EMF dose was 90.1 mJ/kg/day (interquartile range (IQR) 42.7; 164.0) in the Dutch and Spanish preadolescents and 105.1 mJ/kg/day (IQR 51.0; 295.7) in the Spanish adolescents. Higher overall estimated whole-brain RF-EMF doses from all RF-EMF sources together and from phone calls were associated with lower non-verbal intelligence score in the Dutch and Spanish preadolescents (-0.10 points, 95% CI -0.19; -0.02 per 100 mJ/kg/day increase in each exposure). However, none of the whole-brain RF-EMF doses was related to any other cognitive function outcome in the Spanish preadolescents or adolescents.
Conclusions: Our results suggest that higher brain exposure to RF-EMF is related to lower non-verbal intelligence but not to other cognitive function outcomes. Given the cross-sectional nature of the study, the small effect sizes, and the unknown biological mechanisms, we cannot discard that our results are due to chance finding or reverse causality. Longitudinal studies on RF-EMF brain exposure and cognitive function are needed.
Full Free Text Available</t>
  </si>
  <si>
    <t>Cabré-Riera A, van Wel L, Liorni I, Thielens A, Birks LE, Pierotti L, Joseph W, González-Safont L, Ibarluzea J, Ferrero A, Huss A, Wiart J, Santa-Marina L, Torrent M, Vrijkotte T, Capstick M,Vermeulen R, Vrijheid M, Cardis E, Röösli M, Guxens M.</t>
  </si>
  <si>
    <t>https://pubmed.ncbi.nlm.nih.gov/33221634/</t>
  </si>
  <si>
    <t>Evaluation of behavioral and neuroprotective activity of Curcuma amada against cell phone radiation induced brain damage in rats</t>
  </si>
  <si>
    <t>Abstract
Cell phone radiation is a well-known neurotoxic agent and neurodamage induced by cell phone radiation (Frequency range of 900 MHz) is one of the model systems for the screening of neuroprotective activity of plant extracts. Damage begins with the changes in behaviour, loss of enzymes. The present study was focused to evaluate the behavioural and neuroprotective activity of Curcuma amada (100, 200, 300 mg/kg) against cell phone radiation. Behavioural study were analysed by using Y maze. Hydro alcoholic extract of Curcuma amada were compared for its neuroprotective activity with control group.
Full Text Available</t>
  </si>
  <si>
    <t>Veena V, Janarthan M, Varaprasad Saka, Revana Siddappa D, Shaik Jilani, Shaik Rabbani Basha, Gowtham Kumar. K.</t>
  </si>
  <si>
    <t>https://www.researchgate.net/publication/307012732_Evaluation_of_behavioral_and_neuroprotective_activity_of_Curcuma_amada_against_cell_phone_radiation_induced_brain_damage_in_rats</t>
  </si>
  <si>
    <t>No Significant Effects of Cellphone Electromagnetic Radiation on Mice Memory or Anxiety: Some Mixed Effects on Traumatic Brain Injured Mice</t>
  </si>
  <si>
    <t>Abstract
Current literature details an array of contradictory results regarding the effect of radiofrequency electromagnetic radiation (RF-EMR) on health, both in humans and in animal models. The present study was designed to ascertain the conflicting data published regarding the possible impact of cellular exposure (radiation) on male and female mice as far as spatial memory, anxiety, and general well-being is concerned. To increase the likelihood of identifying possible "subtle" effects, we chose to test it in already cognitively impaired (following mild traumatic brain injury; mTBI) mice. Exposure to cellular radiation by itself had no significant impact on anxiety levels or spatial/visual memory in mice. When examining the dual impact of mTBI and cellular radiation on anxiety, no differences were found in the anxiety-like behavior as seen at the elevated plus maze (EPM). When exposed to both mTBI and cellular radiation, our results show improvement of visual memory impairment in both female and male mice, but worsening of the spatial memory of female mice. These results do not allow for a decisive conclusion regarding the possible hazards of cellular radiation on brain function in mice, and the mTBI did not facilitate identification of subtle effects by augmenting them.
Full Free Text Available
Improvement of visual memory impairment. Possible therapy effects for mild Traumatic brain injury.</t>
  </si>
  <si>
    <t>Qubty D, Schreiber S, Rubovitch V, Boag A, Pick CG.</t>
  </si>
  <si>
    <t>Mice ICR</t>
  </si>
  <si>
    <t>https://pubmed.ncbi.nlm.nih.gov/34723249/</t>
  </si>
  <si>
    <t xml:space="preserve">Effects of repeated restraint stress and WiFi signal exposure on behavior and oxidative stress in rats </t>
  </si>
  <si>
    <t xml:space="preserve">Abstract
Today, due to technology development and aversive events of daily life, Human exposure to both radiofrequency and stress is unavoidable. This study investigated the co-exposure to repeated restraint stress and WiFi signal on cognitive function and oxidative stress in brain of male rats. Animals were divided into four groups: Control, WiFi-exposed, restrained and both WiFi-exposed and restrained groups. Each of WiFi exposure and restraint stress occurred 2 h (h)/day during 20 days. Subsequently, various tests were carried out for each group, such as anxiety in elevated plus maze, spatial learning abilities in the water maze, cerebral oxidative stress response and cholinesterase activity in brain and serum. Results showed that WiFi exposure and restraint stress, alone and especially if combined, induced an anxiety-like behavior without impairing spatial learning and memory abilities in rats. At cerebral level, we found an oxidative stress response triggered by WiFi and restraint, per se and especially when combined as well as WiFi-induced increase in acetylcholinesterase activity. Our results reveal that there is an impact of WiFi signal and restraint stress on the brain and cognitive processes especially in elevated plus maze task. In contrast, there are no synergistic effects between WiFi signal and restraint stress on the brain. </t>
  </si>
  <si>
    <t>Othman H, Ammari M, Sakly M, Abdelmelek H.</t>
  </si>
  <si>
    <t>https://pubmed.ncbi.nlm.nih.gov/28451780/</t>
  </si>
  <si>
    <t>Spatial memory and learning performance and its relationship to protein synthesis of Swiss albino mice exposed to 10 GHz microwaves</t>
  </si>
  <si>
    <t>Abstract 
PURPOSE: To study the possible role of microwave (MW) exposure on spatial memory of Swiss albino mice and its relationship to protein concentration in whole brain.
MATERIALS AND METHODS: Mice were exposed to 10 GHz (Giga Hertz) microwaves with the power density of 0.25 mW/cm(2) (milliwatt per centimeter square) with average whole body specific absorption rate (SAR) 0.1790 W/kg daily for 2 hours per day (h/day) for 30 days. After exposure mice were tested for spatial memory performance using Morris water maze test (MWT). For this purpose mice (6-8 weeks old) were divided into two groups: (i) Sham exposed, and (ii) microwaves exposed. After initial training for two days, MWT was performed for another 6 days. Protein was estimated 48 h after exposure and immediately after completion of MWT.
RESULTS: Both sham-exposed and microwaves-exposed animals showed a significant decrease in escape time with training. Microwaves-exposed animals had statistically significant higher mean latency to reach the target quadrant compared to sham exposed. A concurrent decrease in protein levels was estimated in whole brain of the exposed mice compared to sham-exposed mice.
CONCLUSIONS: It can be concluded from the current study that exposure to microwave radiation caused decrements in the ability of mice to learn the special memory task, this may be due to simultaneous decrease in protein levels in the brain of mice.</t>
  </si>
  <si>
    <t>Sharma A, Sisodia R, Bhatnagar D, Saxena VK.</t>
  </si>
  <si>
    <t>Mice Albino</t>
  </si>
  <si>
    <t>http://www.ncbi.nlm.nih.gov/pubmed/23952535</t>
  </si>
  <si>
    <t>No increased sensitivity in brain activity of adolescents exposed to mobile phone-like emissions</t>
  </si>
  <si>
    <t xml:space="preserve">Abstract
OBJECTIVE: To examine the potential sensitivity of adolescents to radiofrequency electromagnetic field (RF EMF) exposures, such as those emitted by mobile phones.
METHODS: In a double-blind, randomized, crossover design, 22 adolescents aged 11-13 years (12 males) underwent three experimental sessions in which they were exposed to mobile phone-like RF EMF signals at two different intensities, and a sham session. During exposure cognitive tasks were performed and waking EEG was recorded at three time-points subsequent to exposure (0, 30 and 60 min).
RESULTS: No clear significant effects of RF EMF exposure were found on the waking EEG or cognitive performance.
CONCLUSIONS: Overall, the current study was unable to demonstrate exposure-related effects previously observed on the waking EEG in adults, and also provides further support for a lack of an influence of mobile phone-like exposure on cognitive performance.
SIGNIFICANCE: Adolescents do not appear to be more sensitive than adults to mobile phone RF EMF emissions.
</t>
  </si>
  <si>
    <t>Loughran SP, Benz DC, Schmid MR, Murbach M, Kuster N, Achermann P.</t>
  </si>
  <si>
    <t>http://www.ncbi.nlm.nih.gov/pubmed/23428307?dopt=Abstract</t>
  </si>
  <si>
    <t>No effect of TETRA hand portable transmission signals on human cognitive function and symptoms</t>
  </si>
  <si>
    <t>Aim: To employ a standard exposure system to emulate the TETRA radiofrequency fields in a controlled environment, and to study whether brief TETRA radiofrequency exposure is capable of producing acute effects on cognitive performance.
Background: 53 male volunteers participated. Exposure and sham exposure sessions were performed on separate days at about the same time each day.
Outcomes: No statistically significant differences between the TETRA and sham exposure conditions were found for either trail making test or any of the other cognitive tasks or symptoms. In conclusion, the authors found no evidence that brief exposure to hand-held TETRA transmitters affects human cognitive function or subjective symptoms.</t>
  </si>
  <si>
    <t>Riddervold IS, Kjaergaard SK, Pedersen GF, Andersen NT, Franek O, Pedersen AD, Sigsgaard T, Zachariae R, Mølhave L, Andersen JB.</t>
  </si>
  <si>
    <t>http://www.emf-portal.de/viewer.php?l=e&amp;aid=18020</t>
  </si>
  <si>
    <t>Effects of Global Communication System Radio-Frequency Fields on Well being and Cognitive Functions of Human Subjects with and without Subjective Complaints</t>
  </si>
  <si>
    <t>Introduction:
The present study contributes to the research on finding a relation between electromagnetic fields and brain functions. In contrast to Hietanen et.al.
• We focused our research on people living close to base station antennas.
• We measured the cognitive functions of the subjects during the exposure (including placebo).
• We measured the Well Being by using a questionnaire.
• We performed our measurements under controlled electromagnetic conditions inside a shielded semi-anechoic chamber.
• We did not  measure the physical parameters Blood Pressure and Heart Rate. 
In this kind of studies, assuring reproducibility in dosimetry and electromagnetic environment is a very important issue to guarantee.
Conclusion
From our research it is concluded that our hypotheses to find no causal relation between the presence of RF-fields and the measured parameters is rejected. We have found a statistically significant relation between UMTS-like fields with a field strength of 1 V/m and the Well Being. Both group A and group B show similar effects in the well-being results. It is noted that the World Health Organization (WHO) the definition of health reads as “a state of complete physical, mental and social well being and not merely the absence of disease or infirmity”. Within this WHO definition the perceived Well Being is part of health.
Free Full Text Available</t>
  </si>
  <si>
    <t>Zwamborn APM, Vossen, van Leersum, Ouwens, Mäkel.</t>
  </si>
  <si>
    <t>https://www.emf-portal.org/en/article/12820</t>
  </si>
  <si>
    <t>Effect of Low Level Subchronic Microwave Radiation on Rat Brain</t>
  </si>
  <si>
    <t>Abstract
OBJECTIVE: The present study was designed to investigate the effects of subchronic low level microwave radiation (MWR) on cognitive function, heat shock protein 70 (HSP70) level and DNA damage in brain of Fischer rats.
METHODS: Experiments were performed on male Fischer rats exposed to microwave radiation for 90 days at three different frequencies: 900, 1800, and 2450 MHz. Animals were divided into 4 groups: Group I: Sham exposed, Group II: animals exposed to microwave radiation at 900 MHz and specific absorption rate (SAR) 5.953 × 10-4 W/kg, Group III: animals exposed to 1800 MHz at SAR 5.835 × 10-4 W/kg and Group IV: animals exposed to 2450 MHz at SAR 6.672 × 10-4 W/kg. All the animals were tested for cognitive function using elevated plus maze and Morris water maze at the end of the exposure period and subsequently sacrificed to collect brain tissues. HSP70 levels were estimated by ELISA and DNA damage was assessed using alkaline comet assay.
RESULTS: Microwave exposure at 900-2450 MHz with SAR values as mentioned above lead to decline in cognitive function, increase in HSP70 level and DNA damage in brain.
CONCLUSION: The results of the present study suggest that low level microwave exposure at frequencies 900, 1800, and 2450 MHz may lead to hazardous effects on brain.</t>
  </si>
  <si>
    <t>Deshmukh PS, Megha K, Nasare N, Banerjee BD, Ahmed RS, Abegaonkar MP, Tripathi AK, Mediratta PK.</t>
  </si>
  <si>
    <t>RF Signal Generator and Gigahertz Transverse Electromagnetic
(GTEM) cell</t>
  </si>
  <si>
    <t>Rats - Fisher 344 Male</t>
  </si>
  <si>
    <t>https://www.ncbi.nlm.nih.gov/pubmed/28081746</t>
  </si>
  <si>
    <t>Elevation of plasma corticosterone levels and hippocampal glucocorticoid receptor translocation in rats: a potential mechanism for cognition impairment following chronic low-power-density microwave exposure</t>
  </si>
  <si>
    <t>Abstract
The goal of this study was to investigate whether glucocorticoids (GCs) take part in cognition impairment after exposure to chronic low-power-density microwave (MW) fields. We exposed Wistar rats to a 2.45-GHz pulsed MW field at an average power density of 1 mW/cm(2) for 3 h daily, for up to 30 days. Our results show that MW-exposed rats had significant deficits in spatial learning and memory performance. MW exposure increased levels of plasma corticosterone, and consequently GC receptor (GR) nuclear translocation and apoptosis in the hippocampus. However, co-administration of the GR antagonist RU486 with MW exposure partially reversed the cognitive impairment and neuronal loss. These data indicate that GCs might contribute to the cognition deficit induced by chronic low-power-density MW exposure.
Outcomes: The data showed that microwave exposed rats had significant deficits in spatial learning and memory performance. The data analysis showed that microwave exposure induced a significant prolongation in escape latency on the fourth, fifth and sixth day and goal quadrant dwell-time on day seven was significantly reduced in microwave exposed rats. Microwave exposure increased levels of plasma corticosterone, glucocorticoid receptor nuclear translocation (microwave exposure caused a decrease in the cytoplasmic signal and an increase in the nuclear signal compared to sham exposed control) and apoptosis in the hippocampus. However, co-exposure of the glucocorticoid receptor antagonist RU486 with microwave exposure partially reversed the cognitive impairment and neuronal changes. These findings indicate that glucocorticoid receptors might contribute to the cognition deficit induced by chronic low-power-density microwave exposure.  
Full Text Available</t>
  </si>
  <si>
    <t>Li M, Wang Y, Zhang Y, Zhou Z, Yu Z.</t>
  </si>
  <si>
    <t>https://www.emf-portal.org/en/article/18399</t>
  </si>
  <si>
    <t>Glucose administration attenuates spatial memory deficits induced by chronic low-power-density microwave exposure</t>
  </si>
  <si>
    <t>Abstract
Extensive evidence indicates that glucose administration attenuates memory deficits in rodents and humans, and cognitive impairment has been associated with reduced glucose metabolism and uptake in certain brain regions including the hippocampus. In the present study, we investigated whether glucose treatment attenuated memory deficits caused by chronic low-power-density microwave (MW) exposure, and the effect of MW exposure on hippocampal glucose uptake. We exposed Wistar rats to 2.45 GHz pulsed MW irradiation at a power density of 1 mW/cm(2) for 3 h/day, for up to 30 days. MW exposure induced spatial learning and memory impairments in rats. Hippocampal glucose uptake was also reduced by MW exposure in the absence or presence of insulin, but the levels of blood glucose and insulin were not affected. However, these spatial memory deficits were reversed by systemic glucose treatment. Our results indicate that glucose administration attenuates the spatial memory deficits induced by chronic low-power-density MW exposure, and reduced hippocampal glucose uptake may be associated with cognitive impairment caused by MW exposure.  
Outcomes: The blood glucose and insulin levels were not affected by chronic microwave exposure, but the glucose uptake decreased in hippocampal slices of exposed rats compared to sham exposed rats. This effect was also observed in the presence of insulin. Regarding the Morris water maze task, a significant prolongation in latency time occured during the training sessions and the time, spent in the target quadrant, was significantly reduced in the probe trail in exposed groups compared to sham exposed groups. The latency of the glucose-treated group was significantly reduced compared with the saline-treated group. In the probe trial, the glucose-treated rats spent a longer time in the target quadrant as compared with the saline treated group. In the radial arm maze task, the errors in the exposed group were significantly increased compared to the sham exposed group. The errors in the glucose-treated group were significantly reduced compared with the saline-treated group. The authors conclude that this study demonstrated that the hippocampus-dependent spatial learning and memory of rats could be impaired by chronic microwave exposure and that glucose administration attenuated these deficits.</t>
  </si>
  <si>
    <t>Lu Y, Xu S, He M, Chen C, Zhang L, Liu C, Chu F, Yu Z, Zhou Z, Zhong M.</t>
  </si>
  <si>
    <t>https://www.emf-portal.org/en/article/20709</t>
  </si>
  <si>
    <t>Pulsed and continuous wave mobile phone exposure over left versus right hemisphere: effects on human cognitive function</t>
  </si>
  <si>
    <t>Abstract
The possible effects of continuous wave (CW) and pulse modulated (PM) electromagnetic field (EMF) on human cognition was studied in 36 healthy male subjects. They performed cognitive tasks while exposed to CW, PM, and sham EMF. The subjects performed the same tasks twice during each session; once with left-sided and once with right-sided exposure. The EMF conditions were spread across three testing sessions, each session separated by 1 week. The exposed hemisphere, EMF condition, and test order were counterbalanced over all subjects. We employed a double-blind design: both the subject and the experimenter were unaware of the EMF condition. The EMF was created with a signal generator connected via amplifier to a dummy phone antenna, creating a power output distribution similar to the original commercial mobile phone. The EMF had either a continuous power output of 0.25 W (CW) or pulsed power output with a mean of 0.25 W. An additional control group of 16 healthy male volunteers performed the same tasks without any exposure equipment to see if mere presence of the equipment could have affected the subjects' performance. No effects were found between the different EMF conditions, separate hemisphere exposures, or between the control and experimental group. In conclusion, the current results indicate that normal mobile phones have no discernible effect on human cognitive function as measured by behavioral tests.</t>
  </si>
  <si>
    <t>Haarala C, Takio F, Rintee T, Laine M, Koivisto M, Revonsuo A, Hämäläinen H.</t>
  </si>
  <si>
    <t>https://www.ncbi.nlm.nih.gov/pubmed/17203481</t>
  </si>
  <si>
    <t>Effects of GSM electromagnetic field on the MEG during an encoding-retrieval task</t>
  </si>
  <si>
    <t>Abstract
Potential effects of GSM 1800 electromagnetic fields (EMF) on verbal memory encoding were investigated by recording event-related magnetic fields (ERMF) from the brain during subsequent memory retrieval. Twelve normal subjects participated in the study. After encoding words from a study list presented in the first phase they had to discriminate old from new words mixed together in a test list presented during the second phase. All subjects performed two experimental sessions, one with exposure to EMF during the study phase, and one without. Exposure to EMF changed an early (350-400 ms) task-specific component of the ERMF indicating an interference of EMF and item encoding. Behavioural measures were not significantly affected. Adverse health effects cannot be derived from these data.
Author concluded: Our experimental results suggest that exposure to GSM-EMF interferes with the process of word encoding in the context of an encoding retrieval experiment as reflected in the MEG.
Magnetoencephalogram (MEG) is a functional neuroimaging technique for mapping brain activity by recording magnetic fields produced by electrical currents occurring naturally in the brain, using very sensitive magnetometers.</t>
  </si>
  <si>
    <t>Hinrichs H, Heinze HJ.</t>
  </si>
  <si>
    <t>https://www.ncbi.nlm.nih.gov/pubmed/15129172</t>
  </si>
  <si>
    <t>GSM mobile phone radiation suppresses brain glucose metabolism</t>
  </si>
  <si>
    <t xml:space="preserve">Abstract
We investigated the effects of mobile phone radiation on cerebral glucose metabolism using high-resolution positron emission tomography (PET) with the (18)F-deoxyglucose (FDG) tracer. A long half-life (109 minutes) of the (18)F isotope allowed a long, natural exposure condition outside the PET scanner. Thirteen young right-handed male subjects were exposed to a pulse-modulated 902.4 MHz Global System for Mobile Communications signal for 33 minutes, while performing a simple visual vigilance task. Temperature was also measured in the head region (forehead, eyes, cheeks, ear canals) during exposure. (18)F-deoxyglucose PET images acquired after the exposure showed that relative cerebral metabolic rate of glucose was significantly reduced in the temporoparietal junction and anterior temporal lobe of the right hemisphere ipsilateral to the exposure. Temperature rise was also observed on the exposed side of the head, but the magnitude was very small. The exposure did not affect task performance (reaction time, error rate). Our results show that short-term mobile phone exposure can locally suppress brain energy metabolism in humans.
Free Text available
</t>
  </si>
  <si>
    <t>Kwon MS, Vorobyev V, Kännälä S, Laine M, Rinne JO, Toivonen T, Johansson J, Teras M, Lindholm H, Alanko T, Hamalainen H.</t>
  </si>
  <si>
    <t>https://www.emf-portal.org/en/article/19627</t>
  </si>
  <si>
    <t>Effects of 7 Hz-modulated 450 MHz electromagnetic radiation on human performance in visual memory tasks</t>
  </si>
  <si>
    <t>Abstract
PURPOSE: The aim was to examine low-level 7 Hz-modulated 450 MHz radiation effects on human performance in visually presented neuropsychological tasks associated with attention and short-term memory.
MATERIALS AND METHODS: A homogeneous group of 100 subjects (37 female, 63 male) were randomly assigned to either the exposed (10-20 min, 0.158 mW cm(-2)) or the sham-exposed group. A battery of three different tests measured attention and short-term memory. Task 1 involved alternately selecting black digits from 1 to 25 in ascending order and white digits from 24 to 1 in descending order. The time spent on the task and the number of errors were recorded and analysed. Task 2 involved viewing a picture of 12 objects during 3 s, followed by a list of 24 words. The subject was required to select words representing previously presented objects. In task 3, an array of letters in 10 rows (60 in each row) was presented, and the subject was required to identify all examples of a particular two-letter combination.
RESULTS: The results of tasks 1 and 3 showed a significant increase in variances of errors (p&lt;0.05) in the exposed versus the sham-exposed group. The results of task 2 indicated a significant decrease in errors (p&lt;0.05) in the exposed group.
CONCLUSIONS: The data provide additional evidence that acute low-level exposure to microwaves modulated at 7 Hz can affect cognitive processes such as attention and short-term memory.</t>
  </si>
  <si>
    <t>Lass J, Tuulik V, Ferenets R, Riisalo R, Hinrikus H.</t>
  </si>
  <si>
    <t>https://www.emf-portal.org/en/article/9709</t>
  </si>
  <si>
    <t>Gender related differences on the EEG during a simulated mobile phone signal</t>
  </si>
  <si>
    <t>Abstract
The present study investigated the gender-related influence of electromagnetic fields (EMF), similar to that emitted by mobile phones, on brain activity. Ten women and nine men performed a short memory task (Wechsler test), both without (baseline) and with exposure to a 900 MHz signal. The EEG energy of the total waveform and the alpha, beta, delta and theta; rhythms were calculated from the recordings of 15 scalp electrodes. Baseline EEG energy of males was greater than that of females, while exposure to EMF decreased EEG energy of males and increased that of females. Memory performance was invariant to EMF exposure and gender influences. These findings indicate that EMF may exert a gender-related nfluence on brain activity.</t>
  </si>
  <si>
    <t>Papageorgiou CC, Nanou ED, Tsiafakis VG, Capsalis CN, Rabavilas AD.</t>
  </si>
  <si>
    <t>https://www.ncbi.nlm.nih.gov/pubmed/15538195</t>
  </si>
  <si>
    <t>UMTS base station-like exposure, well-being, and cognitive performance</t>
  </si>
  <si>
    <t>Abstract
BACKGROUND: Radio-frequency electromagnetic fields (RF EMF) of mobile communication systems are widespread in the living environment, yet their effects on humans are uncertain despite a growing body of literature.
OBJECTIVES: We investigated the influence of a Universal Mobile Telecommunications System (UMTS) base station-like signal on well-being and cognitive performance in subjects with and without self-reported sensitivity to RF EMF.
METHODS: We performed a controlled exposure experiment (45 min at an electric field strength of 0, 1, or 10 V/m, incident with a polarization of 45 degrees from the left back side of the subject, weekly intervals) in a randomized, double-blind crossover design. A total of 117 healthy subjects (33 self-reported sensitive, 84 non-sensitive subjects) participated in the study. We assessed well-being, perceived field strength, and cognitive performance with questionnaires and cognitive tasks and conducted statistical analyses using linear mixed models. Organ-specific and brain tissue-specific dosimetry including uncertainty and variation analysis was performed.
RESULTS: In both groups, well-being and perceived field strength were not associated with actual exposure levels. We observed no consistent condition-induced changes in cognitive performance except for two marginal effects. At 10 V/m we observed a slight effect on speed in one of six tasks in the sensitive subjects and an effect on accuracy in another task in non-sensitive subjects. Both effects disappeared after multiple end point adjustment.
CONCLUSIONS: In contrast to a recent Dutch study, we could not confirm a short-term effect of UMTS base station-like exposure on well-being. The reported effects on brain functioning were marginal and may have occurred by chance. Peak spatial absorption in brain tissue was considerably smaller than during use of a mobile phone. No conclusions can be drawn regarding short-term effects of cell phone exposure or the effects of long-term base station-like exposure on human health.
Full Text Available</t>
  </si>
  <si>
    <t>Regel SJ, Negovetic S, Röösli M, Berdinas V, Schuderer J, Huss A, Lott U, Kuster N, Achermann P.</t>
  </si>
  <si>
    <t>UMTS Base Station Simulated</t>
  </si>
  <si>
    <t>https://www.emf-portal.org/en/article/13881</t>
  </si>
  <si>
    <t>Pulsed radio-frequency electromagnetic fields: dose-dependent effects on sleep, the sleep EEG and cognitive performance</t>
  </si>
  <si>
    <t>Abstract
To establish a dose-response relationship between the strength of electromagnetic fields (EMF) and previously reported effects on the brain, we investigated the influence of EMF exposure by varying the signal intensity in three experimental sessions. The head of 15 healthy male subjects was unilaterally exposed for 30 min prior to sleep to a pulse-modulated EMF (GSM handset like signal) with a 10 g-averaged peak spatial specific absorption rate of (1) 0.2 W kg(-1), (2) 5 W kg(-1), or (3) sham exposed in a double-blind, crossover design. During exposure, subjects performed two series of three computerized cognitive tasks, each presented in a fixed order [simple reaction time task, two-choice reaction time task (CRT), 1-, 2-, 3-back task]. Immediately after exposure, night-time sleep was polysomnographically recorded for 8 h. Sleep architecture was not affected by EMF exposure. Analysis of the sleep electroencephalogram (EEG) revealed a dose-dependent increase of power in the spindle frequency range in non-REM sleep. Reaction speed decelerated with increasing field intensity in the 1-back task, while accuracy in the CRT and N-back task were not affected in a dose-dependent manner. In summary, this study reveals first indications of a dose-response relationship between EMF field intensity and its effects on brain physiology as demonstrated by changes in the sleep EEG and in cognitive performance.</t>
  </si>
  <si>
    <t>Regel SJ, Tinguely G, Schuderer J, Adam M, Kuster N, Landolt HP, Achermann P.</t>
  </si>
  <si>
    <t>https://www.ncbi.nlm.nih.gov/pubmed/17716273</t>
  </si>
  <si>
    <t>Effects of thirty-minute mobile phone use on visuo-motor reaction time</t>
  </si>
  <si>
    <t xml:space="preserve">Abstract
OBJECTIVE: To investigate whether exposure to pulsed high-frequency electromagnetic field (pulsed EMF) emitted by a mobile phone has short-term effects on the visuo-motor choice reaction time (RT) and movement time (MT).
METHODS: A double blind, counterbalanced crossover design was employed. In 16 normal subjects, we studied the performance of a visuo-motor precued choice reaction time task (PCRT) before and after exposure to EMF emitted by a mobile phone for 30 minutes or sham exposure.
RESULTS: The RTs and MTs under different conditions of precue information were not affected by exposure to pulsed EMF emitted by a mobile phone or by sham phone use.
CONCLUSIONS: Thirty minutes of mobile phone use has no significant short-term effect on the cortical visuo-motor processing as studied by the present PCRT task.
SIGNIFICANCE: This is the first study to investigate visuo-motor behavior in relation to mobile phone exposure. No significant effect of mobile phone use was demonstrated on the performance of the visuo-motor reaction time task.
</t>
  </si>
  <si>
    <t>Terao Y, Okano T, Furubayashi T, Ugawa Y.</t>
  </si>
  <si>
    <t>https://www.ncbi.nlm.nih.gov/pubmed/?term=17005447</t>
  </si>
  <si>
    <t>No effect of an UMTS mobile phone-like electromagnetic field of 1.97 GHz on human attention and reaction time</t>
  </si>
  <si>
    <t xml:space="preserve">Abstract
Several studies in the past reported influences of electromagnetic emissions of GSM phones on reaction time in humans. However, there are currently only a few studies available dealing with possible effects of the electromagnetic fields emitted by UMTS mobile phones. In our study, 40 healthy volunteers (20 female, 20 male), aged 26.0 years (range 21-30 years) underwent four different computer tests measuring reaction time and attention under three different UMTS mobile phone-like exposure conditions (two exposure levels plus sham exposure). Exposure of the subjects was accomplished by small helical antennas operated close to the head and fed by a generic signal representing the emissions of a UMTS mobile phone under constant receiving conditions as well as under a condition of strongly varying transmit power. In the high exposure condition the resulting peak spatial average exposure of the test subjects in the cortex of the left temporal lobe of the brain was 0.63 W/kg (min. 0.25 W/kg, max. 1.49 W/kg) in terms of 1 g averaged SAR and 0.37 W/kg (min. 0.16 W/kg, max. 0.84 W/kg) in terms of 10 g averaged SAR, respectively. Low exposure condition was one-tenth of high exposure and sham was at least 50 dB below low exposure. Statistical analysis of the obtained test parameters showed that exposure to the generic UMTS signal had no statistically significant immediate effect on attention or reaction. Therefore, this study does not provide any evidence that exposure of UMTS mobiles interferes with attention under short-term exposure conditions. </t>
  </si>
  <si>
    <t>Unterlechner M, Sauter C, Schmid G, Zeitlhofer J.</t>
  </si>
  <si>
    <t>Mobile phone UMTS Simulated</t>
  </si>
  <si>
    <t>https://www.emf-portal.org/en/article/15212</t>
  </si>
  <si>
    <t>Effect of microwave irradiation on covalent ligand-DNA interactions</t>
  </si>
  <si>
    <t>Abstract
A 30 second burst of microwave irradiation at an energy level insufficient to cause DNA denaturation or damage drives the covalent reaction between pyrrolobenzodiazepine (PBD) antitumour agents and double-stranded or hairpin oligonucleotides to completion, a process that normally takes between 3-24 hours and thus offering the opportunity for higher-throughput screening of covalent-binding DNA-interactive agents.</t>
  </si>
  <si>
    <t>Rahman KM, Thurston DE.</t>
  </si>
  <si>
    <t>Cells : Human Fibroblasts (ESI)</t>
  </si>
  <si>
    <t>https://www.ncbi.nlm.nih.gov/pubmed/19436895</t>
  </si>
  <si>
    <t>Mobile phone use, behavioural problems and concentration capacity in adolescents: A prospective study</t>
  </si>
  <si>
    <t>Abstract
The aim of this study is to prospectively investigate whether exposure to radiofrequency electromagnetic fields (RF-EMF) emitted by mobile phones and other wireless communication devices is related to behavioural problems or concentration capacity in adolescents. The HERMES (Health Effects Related to Mobile phonE use in adolescentS) study sample consisted of 439 Swiss adolescents aged 12-17 years. Behavioural problems were assessed using the Strengths and Difficulties Questionnaire (SDQ), concentration capacity of the adolescents was measured by means of a standardized computerized cognitive test named FAKT. Cross-sectional and longitudinal (1year of follow-up) analyses were performed to investigate possible associations between behavioural problems and concentration capacity and different exposure measures: self-reported and operator-recorded wireless communication device use, cumulative RF-EMF brain and whole body dose and measured personal RF-EMF exposure. In the cross-sectional analyses behavioural problems were associated with several self-reported wireless device use measures but not operator-recorded mobile phone use measures, concentration capacity was associated with several self-reported and operator-recorded exposures. The longitudinal analyses point towards absence of associations. The lack of consistent exposure-response patterns in the longitudinal analyses suggests that behavioural problems and concentration capacity are not affected by the use of wireless communication devices or RF-EMF exposure. Information bias and reverse causality are likely explanations for the observed cross-sectional findings.</t>
  </si>
  <si>
    <t>Roser K, Schoeni A, Röösli M.</t>
  </si>
  <si>
    <t>https://www.ncbi.nlm.nih.gov/pubmed/27665258</t>
  </si>
  <si>
    <t>Pulse modulated radiofrequency exposure influences cognitive performance</t>
  </si>
  <si>
    <t>Abstract 
PURPOSE: To investigate whether exposure to pulse modulated radiofrequency (PM RF) influences human cognitive performance, and whether it does so in a dose-dependent manner.
MATERIALS AND METHODS: Thirty-six healthy adults participated in a randomized, double-blind, counterbalanced provocation study. Cognitive performance was assessed using a visual discrimination task and a modified Sternberg working memory task, which were calibrated to individual performance levels in a preliminary testing session. An sXh920 planar exposure system was used to generate a 920 MHz GSM-like signal, providing three conditions (peak-spatial SAR averaged over 10 g) of 0 W/kg (sham), 1 W/kg (low RF) and 2 W/kg (high RF).
RESULTS: A significant decrease in reaction time (RT) in the Sternberg working memory task was found during exposure compared to sham. This effect was not dose-dependent.
CONCLUSIONS: Cognitive performance was shown to be faster under PM RF conditions, relative to sham, in a working memory task. While the majority of the literature has not found effects of PM RF exposure on cognitive performance, it is possible that the methodological improvements employed in the present study increased sensitivity, and thus the ability to detect potential effects.</t>
  </si>
  <si>
    <t>Verrender A, Loughran SP, Dalecki A, McKenzie R, Croft RJ.</t>
  </si>
  <si>
    <t>https://www.emf-portal.org/en/article/30069</t>
  </si>
  <si>
    <t>Ten gigahertz microwave radiation impairs spatial memory, enzymes activity, and histopathology of developing mice brain</t>
  </si>
  <si>
    <t>Abstract
For decades, there has been an increasing concern about the potential hazards of non-ionizing electromagnetic fields that are present in the environment and alarming as a major pollutant or electro-pollutant for health risk and neuronal diseases. Therefore, the objective of the present study was to explore the effects of 10 GHz microwave radiation on developing mice brain. Two weeks old mice were selected and divided into two groups (i) sham-exposed and (ii) microwave-exposed groups. Animals were exposed for 2 h/day for 15 consecutive days. After the completion of exposure, within an hour, half of the animals were autopsied immediately and others were allowed to attain 6 weeks of age for the follow-up study. Thereafter results were recorded in terms of various biochemical, behavioral, and histopathological parameters. Body weight result showed significant changes immediately after treatment, whereas non-significant changes were observed in mice attaining 6 weeks of age. Several other endpoints like brain weight, lipid peroxidation, glutathione, protein, catalase, and superoxide dismutase were also found significantly (p &lt; 0.05) altered in mice whole brain. These significant differences were found immediately after exposure and also in follow-up on attaining 6 weeks of age in microwave exposure group. Moreover, statistically significant (p &lt; 0.001) effect was investigated in spatial memory of the animals, in learning to locate the position of platform in Morris water maze test. Although in probe trial test, sham-exposed animals spent more time in searching for platform into the target quadrant than in opposite or other quadrants. Significant alteration in histopathological parameters (qualitative and quantitative) was also observed in CA1 region of the hippocampus, cerebral cortex, and ansiform lobule of cerebellum. Results from the present study concludes that the brain of 2 weeks aged mice was very sensitive to microwave exposure as observed immediately after exposure and during follow-up study at 6 weeks of age.</t>
  </si>
  <si>
    <t>Sharma A, Kesari KK, Saxena VK, Sisodia R.</t>
  </si>
  <si>
    <t>https://www.ncbi.nlm.nih.gov/pubmed/28470342</t>
  </si>
  <si>
    <t>The relationship between microwave radiation injury and abnormal lipid metabolism</t>
  </si>
  <si>
    <t>Abstract
Microwave radiation can lead to some biological effects, mainly involving the nervous and reproductive systems. However, its lipid metabolic mechanism remains unclear. Here, we performed an untargeted metabolomics approach to analyze lipid metabolic changes caused by microwave radiation using ultra-performance liquid chromatography coupled with mass spectrometry (UPLC-MS). Then, multivariate analysis was used to reveal the different lipid metabolites and metabolic pathways. Compared with the sham group, biochemical parameters of the microwave group had significant changes in triglyceride (TG) and high-density lipoprotein (HDL) levels. Sixty-eight abnormal lipids were identified, which were mainly distributed in linoleic acid metabolism, glycerophospholipid metabolism, glycerolipid metabolism and glycosylphosphatidylinositol (GPI)-anchor biosynthesis. Among them, phosphatidylethanolamine (PE), lysophosphatidylethanolamine (LPE), lysophosphatidylcholine (LPC) and linoleic acid showed mainly upregulated expression, while sphingomyelin (SM), cholesterol esters (CE) and some free fatty acids (FFAs) showed downregulated expression. Phosphatidylcholine (PC) and triacylglycerol (TG) were increased or decreased. Furthermore, we obtained significant links between lipid metabolic changes and cognitive damage caused by microwave radiation. Together, our results suggested that microwave radiation could cause changes in lipid metabolism and provided a novel insight into the role of lipids in microwave radiation. Targeting lipid metabolism may provide a new therapeutic strategy for microwave radiation injury.</t>
  </si>
  <si>
    <t>Tian Y, Xia Z, Li M, Zhang G, Cui H, Li B, Zhou H.</t>
  </si>
  <si>
    <t xml:space="preserve">https://www.researchgate.net/publication/335374248_The_relationship_between_microwave_radiation_injury_and_abnormal_lipid_metabolism </t>
  </si>
  <si>
    <t>Testing of behavioral and cognitive development in rats after prenatal exposure to 1800 and 2400 MHz radiofrequency fields</t>
  </si>
  <si>
    <t>Abstract
The objective of the study was to explore the effects of behavioral and cognitive development in rats after prenatal exposure to 1800 and 2400 MHz radiofrequency fields. Pregnant female rats were exposed to radiofrequency fields beginning on the 21st day of pregnancy. The indicators of physiological and behavioral development were observed and measured in the offspring rats: Y maze measured at 3-weeks postnatal, open field at 7-weeks postnatal, and the expression of N-methyl-D-aspartate receptors (NMDARs) measured by reverse transcription-PCR in the hippocampus at 9-weeks postnatal. The body weight of the 1800 MHz group and the 1800 MHz + WiFi group showed a downward trend. The eye opening time of newborn rats was much earlier in the WiFi group than in the control group. Compared to the control group, the overall path length of the 1800 MHz + WiFi group was shortened and the stationary time was delayed. The path length of the WiFi group was shortened and the average velocity was increased in the error arm. The 1800 MHz + WiFi group displayed an increased trend in path length, duration, entry times and stationary time in the central area. In both the 1800 MHz + WiFi and WiFi groups, NR2A and NR2B expression was down-regulated, while NR2D, NR3A and NR3B were up-regulated. Moreover, NR1 and NR2C in the WiFi group were also up-regulated. Prenatal exposure to 1800 MHz and WiFi radiofrequency may affect the behavioral and cognitive development of offspring rats, which may be associated with altered mRNA expression of NMDARs in the hippocampus.
Full Free Text Available</t>
  </si>
  <si>
    <t>Li ZQ, Zhang Y, Wan YM, Zhou Q, Liu C, Wu HX, Mu YZ, He YF, Rauniyar R, Wu XN.</t>
  </si>
  <si>
    <t>Rats - Wistar Pregnant</t>
  </si>
  <si>
    <t>https://pubmed.ncbi.nlm.nih.gov/31927574/</t>
  </si>
  <si>
    <t>Electromagnetic radiation 2450 MHz exposure causes cognition deficit with mitochondrial dysfunction and activation of intrinsic pathway of apoptosis in rats</t>
  </si>
  <si>
    <t>Abstract
Electromagnetic radiation (EMR) can induce or modulate several neurobehavioral disorders. Duration and frequency of exposure of EMR is critical to develop cognitive disorders. Even though EMR-2450 is widely used, its effects on cognition in relation to mitochondrial function and apoptosis would provide better understanding of its pathophysiological effects. Therefore, a comparative study of different frequencies of EMR exposure would give valuable information on effects of discrete frequencies of EMR on cognition. Male rats were exposed to EMR (900, 1800 and 2450 MHz) every day for 1 h for 28 consecutive days. The cognitive behavior in terms of novel arm entries in Y-maze paradigm was evaluated every week after 1 h to last EMR exposure. Animals exposed to EMR-2450 MHz exhibited significant cognitive deficits. EMR- 2450 MHz caused loss of mitochondrial function and integrity, an increase in amyloid beta expression. There was release of cytochrome-c and activation of apoptotic factors such as caspase-9 and -3 in the hippocampus. Further, there was decrease in levels of acetylcholine, and increase in activity of acetyl cholinesterase, indicating impairment of cholinergic system. Therefore, exposure of EMR-2450 in rats caused cognitive deficit with related pathophysiological changes in mitochondrial and cholinergic function, and amyloidogenesis.
Full Free Text Available</t>
  </si>
  <si>
    <t>Gupta SK, Mesharam MK, Krishnamurthy S.</t>
  </si>
  <si>
    <t>Rats - Charles Foster male</t>
  </si>
  <si>
    <t>https://pubmed.ncbi.nlm.nih.gov/29872015/</t>
  </si>
  <si>
    <t xml:space="preserve">No adverse effects detected for simultaneous whole-body exposure to multiple-frequency radiofrequency electromagnetic fields for rats in the intrauterine and pre- and post-weaning periods </t>
  </si>
  <si>
    <t>Abstract
In everyday life, people are exposed to radiofrequency (RF) electromagnetic fields (EMFs) with multiple frequencies. To evaluate the possible adverse effects of multifrequency RF EMFs, we performed an experiment in which pregnant rats and their delivered offspring were simultaneously exposed to eight different communication signal EMFs (two of 800 MHz band, two of 2 GHz band, one of 2.4 GHz band, two of 2.5 GHz band and one of 5.2 GHz band). Thirty six pregnant Sprague-Dawley (SD) 10-week-old rats were divided into three groups of 12 rats: one control (sham exposure) group and two experimental (low- and high-level RF EMF exposure) groups. The whole body of the mother rats was exposed to the RF EMFs for 20 h per day from Gestational Day 7 to weaning, and F1 offspring rats (46–48 F1 pups per group) were then exposed up to 6 weeks of age also for 20 h per day. The parameters evaluated included the growth, gestational condition and organ weights of the dams; the survival rates, development, growth, physical and functional development, memory function, and reproductive ability of the F1 offspring; and the embryotoxicity and teratogenicity in the F2 rats. No abnormal
findings were observed in the dams or F1 offspring exposed to the RF EMFs or to the F2 offspring for any of the parameters evaluated. Thus, under the conditions of the present experiment, simultaneous whole-body exposure to eight different communication signal EMFs at frequencies between 800 MHz and 5.2 GHz did not show any adverse effects on pregnancy or on the development of rats.</t>
  </si>
  <si>
    <t>Shirai T, Wang J, Kawabe M, Wake K, Watanabe SI, Takahashi S, Fujiwara O.</t>
  </si>
  <si>
    <t>Mobile Phone &amp; WiFi Simulated</t>
  </si>
  <si>
    <t>https://pubmed.ncbi.nlm.nih.gov/27694283/</t>
  </si>
  <si>
    <t>Effects of 1.5 and 4.3 GHz microwave radiation on cognitive function and hippocampal tissue structure in Wistar rats</t>
  </si>
  <si>
    <t>Abstract
Previous studies have shown that single-frequency microwave radiation can lead to cognitive decline in rats. However, few studies have focused on the combined effects of irradiation with different frequencies of microwaves. Our research aimed to investigate the effects of 1.5 GHz and 4.3 GHz microwave radiation, singly and in combination, on cognitive function and hippocampal tissue structure in rats. A total of 140 male Wistar rats were randomly divided into 4 groups: the S group (sham radiation group), L10 group (10 mW/cm2 1.5 GHz group), C10 group (10 mW/cm2 4.3 GHz band group) and LC10 group (10 mW/cm2 1.5 and 4.3 GHz multi-frequency radiation group). For 1-28 days after microwave radiation, we analyzed the average escape latency for the Morris water maze task, electroencephalograms, change in hippocampal tissue structure and ultrastructure, content of the Nissl body in the hippocampus, and activities of lactate dehydrogenase and succinate dehydrogenase. Compared to the S group, all exposure groups showed varying degrees of learning and memory decline and hippocampal structural damage. The results showed that 1.5 GHz and 4.3 GHz microwave radiation was able to induce cognitive impairment and hippocampal tissue damage in rats and combined radiation with both frequencies caused more serious injuries, but none of these damaging effects varied with microwave frequency.
Full Free Text Available</t>
  </si>
  <si>
    <t xml:space="preserve">Zhu R, Wang H, Xu X, Zhao L, Zhang J, Dong J, Yao B, Wang H, Zhou H, Gao Y, Peng </t>
  </si>
  <si>
    <t>https://pubmed.ncbi.nlm.nih.gov/33980913/</t>
  </si>
  <si>
    <t>Effects of 2.45 GHz Non-Ionizing Radiation on Anxiety-Like Behavior, Gene Expression, and Corticosterone Level in Male Rats</t>
  </si>
  <si>
    <t>Abstract
Introduction: The effects of short-term and long-term exposures to 2.45 GHz radiofrequency electromagnetic radiation (RF-EMR) on anxiety-like behavior, corticosterone level, and gene expression were investigated. The goal of this study was to explore the effect of electromagnetic fields of 2.45 GHz on clinical signs such as body weight and anxiety-like behavior, including the elevated plus maze test and open-field test, and also on messenger RNA (mRNA) expression of Bax (Bcl2-associated x) and Bcl-2 (B-cell lymphoma 2) genes on the cognitive memory functions in an animal model of rats. 
Methods: The animals were classified into eight groups, sham groups and exposed groups for short-term and long-term exposures to the same dose of RF-EMR for one hour daily. The Wi-Fi equipment in the sham control group was not turned on during the experiment. Both genes were further confirmed by reverse transcriptase-polymerase chain reaction (RT-PCR). The semi-quantitative PCR method of electromagnetic fields in the 2.45 GHz range impacted the expression of Bax and Bcl-2 genes in the rat's memory. 
Results: The present study exhibited that short-term radiation could decrease the percentage of entry into the open arm and the percentage of time spent, while there were no substantial impacts on the long-term radiation effect. Our data support the hypothesis that short-term exposure worked as a systemic stressor, raising plasma corticosterone and changing glucocorticoid receptor expression in the hippocampus. 
Conclusion: Additional research on this specific frequency and amount of radiation is required to discover strategies for protecting the nervous system from the detrimental effects of RF-EMR radiation.
Free Full Text Available (Open Access)</t>
  </si>
  <si>
    <t>Tarsaei M, Peyrovan ZS, Mahdavi SM, Modarresi Chahardehi A, Vafaee R, Haidari MH.</t>
  </si>
  <si>
    <t>https://pubmed.ncbi.nlm.nih.gov/37041777/</t>
  </si>
  <si>
    <t>Long-term radiofrequency electromagnetic fields exposure attenuates cognitive dysfunction in 5×FAD mice by regulating microglial function</t>
  </si>
  <si>
    <t>Abstract
We have previously found that long-term effects of exposure to radiofrequency electromagnetic fields in 5×FAD mice with severe late-stage Alzheimer's disease reduced both amyloid-β deposition and glial activation, including microglia. To examine whether this therapeutic effect is due to the regulation of activated microglia, we analyzed microglial gene expression profiles and the existence of microglia in the brain in this study. 5×FAD mice at the age of 1.5 months were assigned to sham- and radiofrequency electromagnetic fields-exposed groups and then animals were exposed to 1950 MHz radiofrequency electromagnetic fields at a specific absorption rate of 5 W/kg for 2 hours/day and 5 days/week for 6 months. We conducted behavioral tests including the object recognition and Y-maze tests and molecular and histopathological analysis of amyloid precursor protein/amyloid-beta metabolism in brain tissue. We confirmed that radiofrequency electromagnetic field exposure for 6 months ameliorated cognitive impairment and amyloid-β deposition. The expression levels of Iba1 (pan-microglial marker) and colony-stimulating factor 1 receptor (CSF1R; regulates microglial proliferation) in the hippocampus in 5×FAD mice treated with radiofrequency electromagnetic fields were significantly reduced compared with those of the sham-exposed group. Subsequently, we analyzed the expression levels of genes related to microgliosis and microglial function in the radiofrequency electromagnetic fields-exposed group compared to those of a CSF1R inhibitor (PLX3397)-treated group. Both radiofrequency electromagnetic fields and PLX3397 suppressed the levels of genes related to microgliosis (Csf1r, CD68, and Ccl6) and pro-inflammatory cytokine interleukin-1β. Notably, the expression levels of genes related to microglial function, including Trem2, Fcgr1a, Ctss, and Spi1, were decreased after long-term radiofrequency electromagnetic field exposure, which was also observed in response to microglial suppression by PLX3397. These results showed that radiofrequency electromagnetic fields ameliorated amyloid-β pathology and cognitive impairment by suppressing amyloid-β deposition-induced microgliosis and their key regulator, CSF1R.
Free Full Text Available (Open Access)</t>
  </si>
  <si>
    <t>Son Y, Park HJ, Jeong YJ, Choi HD, Kim N, Lee HJ.</t>
  </si>
  <si>
    <t>Mice - Female Wild Type (WT) 5×FAD</t>
  </si>
  <si>
    <t>https://pubmed.ncbi.nlm.nih.gov/37282482/</t>
  </si>
  <si>
    <t>Effects of pulse microwave on reproductive system of male rat and its offspring</t>
  </si>
  <si>
    <t>Abstract 
The effect of pulse microwave irradiation on the reproductive system of animal and human as well as their offspring is a critical issue that causes interests. In present work, the parental rats were exposed to 2.71 GHz pulses microwave (field strength 48 kV/m, pulse width 750 ns, pulse number 200×1, 200×10, 200×20, respectively), and the DNA damage during the spermatogenesis process, the sperm motility, the growth of the baby offspring, and the learning and memory ability of the adult offspring were studied by means of DNA staining, TUNEL staining, Elisa assay, sperm motility CASA detection, and water maze experiment. The experimental results show that the single irradiation on male rats affects their early spermatogenesis process rather than the sperm motility, while multi-times of irradiation decrease the sperm motility due to the accumulative effect. The growth of baby offspring is temporarily blocked, and the learning and memory ability also trends to be blocked when the parent rats receive the irradiation.
Article in Chinese</t>
  </si>
  <si>
    <t>Zhang H, Tang Y, Zhang J, Chen S, Qiao D, Wang X.</t>
  </si>
  <si>
    <t>https://www.researchgate.net/publication/282458094</t>
  </si>
  <si>
    <t>The effect of exposure to RF-EMF from the laboratory simulator of 5G NR base station on physiological parameters and cognitive abilities of male wistar rats of different ages</t>
  </si>
  <si>
    <t xml:space="preserve">Abstract
In this article, the impact of radiofrequency electromagnetic field (RF-EMF) exposure from a simulated base station for the 5G New Radio (5G NR) telecommunication on rats was studied. The base station affects all age groups of the population, thus, for the first time, the experiment was conducted on male Wistar rats of three different ages (juvenile, adult, and presenile). The base station exposure parameters were chosen according to ICNIRP recommendations for limiting the exposure to radiofrequency electromagnetic field: frequency 2.4 GHz with an average specific absorption rate of 0.0076 W/kg and 0.0059 W/kg over the whole body of experimental animals. Throughout the experiment, body weight was examined weekly, and the dynamics of body weight gain was monitored. Rectal and skin surface temperature on the right hind limb was monitored weekly. Testing in the Morris water maze was performed during the last, Week 5, of RF-EMF exposure. After euthanasia, organ weights were determined in experimental and control animals. None of the investigated parameters did show any statistically significant differences between exposed and control animals of the same age. The data obtained can be used to assess the possible consequences of chronic exposure to RF-EMF from 5G NR base stations.
Free Full Text Available (Open Access)
 </t>
  </si>
  <si>
    <t>Krivova NA, Kudabaeva MS, Zaeva OB, Borodina SV, Lepekhina TB, Pavlenko OA, Makhmanazarov RM, Kokin DS, Shipilov SE.</t>
  </si>
  <si>
    <t>Frequency Modulation</t>
  </si>
  <si>
    <t>Rats - Wistar Male Juvenile</t>
  </si>
  <si>
    <t>https://pubmed.ncbi.nlm.nih.gov/38704416/</t>
  </si>
  <si>
    <t>Dep</t>
  </si>
  <si>
    <t>A cross-sectional study of the association between mobile phone use and symptoms of ill health</t>
  </si>
  <si>
    <t>Abstract 
Objectives: This study analyzed the associations between mobile phone call frequency and duration with non-specific symptoms.
Methods: This study was conducted with a population group including 532 non-patient adults established by the Korean Genome Epidemiology Study. The pattern of phone call using a mobile phone was investigated through face-to-face interview. Structured methods applied to quantitatively assess health effects are Headache Impact Test-6 (HIT-6), Psychosocial Well-being Index-Short Form, Beck Depression Inventory, Korean-Instrumental Activities of Daily Living, Perceived Stress Scale (PSS), Pittsburgh Sleep Quality Index, and 12-Item Short Form Health Survey where a higher score represents a higher greater health effect.
Results: The average daily phone call frequency showed a significant correlation with the PSS score in female subjects. Increases in the average duration of one phone call were significantly correlated with increases in the severity of headaches in both sexes. The mean (standard deviation) HIT-6 score in the subgroup of subjects whose average duration of one phone call was 5 minutes or longer was 45.98 (8.15), as compared with 42.48 (7.20) in those whose average duration of one phone call was &lt;5 minutes. The severity of headaches was divided into three levels according to the HIT-6 score (little or no impact/moderate impact/substantial or severe impact), and a logistic regression analysis was performed to investigate the association between an increased phone call duration and the headache severity. When the average duration of one phone call was 5 minutes or longer, the odds ratio (OR) and the 95% confidence intervals (CI) for the moderate impact group were 2.22 and 1.18-4.19, respectively. The OR and 95% CI for the substantial or severe impact group were 4.44 and 2.11-8.90, respectively.
Conclusions: Mobile phone call duration was not significantly associated with stress, sleep, cognitive function, or depression, but was associated with the severity of headaches.
Free Full Text Available</t>
  </si>
  <si>
    <t>Cho YM, Lim HJ, Jang H, Kim K, Choi JW, Shin C, Lee SK, Kwon JH, Kim N.</t>
  </si>
  <si>
    <t>https://www.ncbi.nlm.nih.gov/pubmed/27788568</t>
  </si>
  <si>
    <t>Subjective symptoms related to GSM radiation from mobile phone base stations: a cross-sectional study</t>
  </si>
  <si>
    <t>Participants with known illness in 2003 were subsequently disregarded: 88 participants instead of 101 (in 2003) were analysed. Since weather circumstances can influence exposure, we restricted data to measurements made under similar weather conditions. Exclusion due to alcohol abuse (n=1), pregnancy (n=1) and measurement during rain (n=11)
METHODS: A statistical method indifferent to the assumption of normality was employed: namely, binary logistic regression for modelling a binary response (eg, suffering fatigue (1) or not (0)), and so exposure was introduced as a predictor variable. This analysis was carried out on a regular basis and bootstrapping (95% percentile method) was used to provide more accurate CIs.
RESULTS: The symptoms most related to exposure were lack of appetite (OR=1.58, 95% CI 1.23 to 2.03); lack of concentration (OR=1.54, 95% CI 1.25 to 1.89); irritability (OR=1.51, 95% CI 1.23 to 1.85); and trouble sleeping (OR=1.49, 95% CI 1.20 to 1.84). Changes in -2 log likelihood showed similar results. Concerns about the BSs were strongly related with trouble sleeping (OR =3.12, 95% CI 1.10 to 8.86). The exposure variable remained statistically significant in the multivariate analysis. The bootstrapped values were similar to asymptotic CIs.
Outcomes: A total of 13.6% participants regularly used computers and 23.9% used mobile phones in 2001. 
The symptoms most related to exposure to mobile phone base stations were lack of appetite (OR 1.58, CI 1.23-2.03), lack of concentration (OR 1.54, CI 1.25-1.89), irritability (OR 1.51, CI 1.23-1.85); and trouble sleeping (OR 1.49, CI 1.20-1.84). Concerns about the base stations were strongly related with trouble sleeping (OR 3.12, CI 1.10-8.86). 
The authors conclude that this study confirms their preliminary results published by Navarro et al (2003).
Full Text Available</t>
  </si>
  <si>
    <t>Gomez-Perretta C, Navarro EA, Segura J, Portoles M</t>
  </si>
  <si>
    <t>http://www.emf-portal.de/viewer.php?aid=24069&amp;l=e</t>
  </si>
  <si>
    <t>Neurobehavioral effects among inhabitants around mobile phone base stations</t>
  </si>
  <si>
    <t>Abstract 
BACKGROUND: There is a general concern on the possible hazardous health effects of exposure to radiofrequency electromagnetic radiations (RFR) emitted from mobile phone base station antennas on the human nervous system.
AIM: To identify the possible neurobehavioral deficits among inhabitants living nearby mobile phone base stations.
METHODS: A cross-sectional study was conducted on (85) inhabitants living nearby the first mobile phone station antenna in Menoufiya governorate, Egypt, 37 are living in a building under the station antenna while 48 opposite the station. A control group (80) participants were matched with the exposed for age, sex, occupation and educational level. All participants completed a structured questionnaire containing: personal, educational and medical histories; general and neurological examinations; neurobehavioral test battery (NBTB) [involving tests for visuomotor speed, problem solving, attention and memory]; in addition to Eysenck personality questionnaire (EPQ).
RESULTS: The prevalence of neuropsychiatric complaints as headache (23.5%), memory changes (28.2%), dizziness (18.8%), tremors (9.4%), depressive symptoms (21.7%), and sleep disturbance (23.5%) were significantly higher among exposed inhabitants than controls: (10%), (5%), (5%), (0%), (8.8%) and (10%), respectively (P&lt;0.05). The NBTB indicated that the exposed inhabitants exhibited a significantly lower performance than controls in one of the tests of attention and short-term auditory memory [Paced Auditory Serial Addition Test (PASAT)]. Also, the inhabitants opposite the station exhibited a lower performance in the problem solving test (block design) than those under the station. All inhabitants exhibited a better performance in the two tests of visuomotor speed (Digit symbol and Trailmaking B) and one test of attention (Trailmaking A) than controls. The last available measures of RFR emitted from the first mobile phone base station antennas in Menoufiya governorate were less than the allowable standard level.
CONCLUSIONS AND RECOMMENDATIONS: Inhabitants living nearby mobile phone base stations are at risk for developing neuropsychiatric problems and some changes in the performance of neurobehavioral functions either by facilitation or inhibition. So, revision of standard guidelines for public exposure to RER from mobile phone base station antennas and using of NBTB for regular assessment and early detection of biological effects among inhabitants around the stations are recommended.</t>
  </si>
  <si>
    <t>Abdel-Rassoul G, El-Fateh OA, Salem MA, Michael A, Farahat F, El-Batanouny M, Salem E.</t>
  </si>
  <si>
    <t>http://www.ncbi.nlm.nih.gov/pubmed/16962663</t>
  </si>
  <si>
    <t>Study of the health of people living in the vicinity of mobile phone base stations: I. Influences of distance and sex</t>
  </si>
  <si>
    <t>Abstract
A survey study using a questionnaire was conducted on 530 people (270 men, 260 women) living or not in the vicinity of cellular phone base stations, on 18 Non Specific Health Symptoms.  Comparisons of complaint frequencies (CHI-SQUARE test with Yates correction) in relation to the distance from base stations and sex show significant (p &lt;0.05) increase as compared to people living &gt; 300 m or not exposed to base stations, up through 300 m for tiredness, 200 m for headache, sleep disruption, discomfort, etc., 100 m for irritability, depression, loss of memory, dizziness, libido decrease, etc.  Women significantly more often than men (p &lt; 0.05) complained of headache, nausea, loss of appetite, sleep disruption, depression, discomfort and visual disruptions.  This first study on symptoms experienced by people living in the vicinity of base stations shows that, in view of radio-protection, the of minimal distance of people from cellular phone base stations should not be &lt; 300m.</t>
  </si>
  <si>
    <t>Santini R, Santini P, Danze J M,Le Ruz P, Seigne M.</t>
  </si>
  <si>
    <t>https://www.ncbi.nlm.nih.gov/pubmed/12168254</t>
  </si>
  <si>
    <t>Survey study of people living in the vicinity of cellular phone base stations</t>
  </si>
  <si>
    <t>Abstract
A survey study was conducted, using a questionnaire, on 530 people (270 men, 260 women) living or not in proximity to cellular phone base stations. Eighteen different symptoms (Non Specific Health Symptoms-NSHS), described as radiofrequency sickness, were studied by means of the chi-square test with Yates correction. The
results that were obtained underline that certain complaints are experienced only in the immediate vicinity of base stations (up to 10 m for nausea, loss of appetite, visual disturbances), and others at greater distances from base stations (up to 100 m for irritability, depressive tendencies, lowering of libido, and up to 200 m for headaches, sleep disturbances, feeling of discomfort). In the 200 m to 300 m zone, only the complaint of fatigueis experienced significantly more often when compared with subjects residing at more than 300 m or not exposed (reference group). For seven oft he studied symptoms and for the distance up to 300 m, the frequency of reported complaints is significantly higher (P &lt;0.05) for women in comparison with men.</t>
  </si>
  <si>
    <t>https://www.emf-portal.org/en/article/10062</t>
  </si>
  <si>
    <t>Mobile phone use and stress, sleep disturbances, and symptoms of depression among young adults--a prospective cohort study</t>
  </si>
  <si>
    <t>Abstract
BACKGROUND: Because of the quick development and widespread use of mobile phones, and their vast effect on communication and interactions, it is important to study possible negative health effects of mobile phone exposure. The overall aim of this study was to investigate whether there are associations between psychosocial aspects of mobile phone use and mental health symptoms in a prospective cohort of young adults.
METHODS: The study group consisted of young adults 20-24 years old (n = 4156), who responded to a questionnaire at baseline and 1-year follow-up. Mobile phone exposure variables included frequency of use, but also more qualitative variables: demands on availability, perceived stressfulness of accessibility, being awakened at night by the mobile phone, and personal overuse of the mobile phone. Mental health outcomes included current stress, sleep disorders, and symptoms of depression. Prevalence ratios (PRs) were calculated for cross-sectional and prospective associations between exposure variables and mental health outcomes for men and women separately.
RESULTS: There were cross-sectional associations between high compared to low mobile phone use and stress, sleep disturbances, and symptoms of depression for the men and women. When excluding respondents reporting mental health symptoms at baseline, high mobile phone use was associated with sleep disturbances and symptoms of depression for the men and symptoms of depression for the women at 1-year follow-up. All qualitative variables had cross-sectional associations with mental health outcomes. In prospective analysis, overuse was associated with stress and sleep disturbances for women, and high accessibility stress was associated with stress, sleep disturbances, and symptoms of depression for both men and women.
CONCLUSIONS: High frequency of mobile phone use at baseline was a risk factor for mental health outcomes at 1-year follow-up among the young adults. The risk for reporting mental health symptoms at follow-up was greatest among those who had perceived accessibility via mobile phones to be stressful. Public health prevention strategies focusing on attitudes could include information and advice, helping young adults to set limits for their own and others' accessibility.
Full Free Text Available</t>
  </si>
  <si>
    <t>Thomee S, Harenstam A, Hagberg M.</t>
  </si>
  <si>
    <t>http://www.ncbi.nlm.nih.gov/pubmed/21281471</t>
  </si>
  <si>
    <t>Effects of fetal microwave radiation exposure on offspring behavior in mice</t>
  </si>
  <si>
    <t>Abstract
The recent rapid development of electronic communication techniques is resulting in a marked increase in exposure of humans to electromagnetic fields (EMFs). This has raised public concerns about the health hazards of long-term environmental EMF exposure for fetuses and children. Some studies have suggested EMF exposure in children could induce nervous system disorders. However, gender-dependent effects of microwave radiation exposure on cognitive dysfunction have not previously been reported. Here we investigated whether in utero exposure to 9.417-GHz microwave throughout gestation (Days 3.5-18) affected behavior, using the open field test (OFT), elevated-plus maze (EPM), tail suspension test (TST), forced swimming test (FST) and Morris water maze (MWM). We found that mice showed less movement in the center of an open field (using the OFT) and in an open arm (using the EPM) after in utero exposure to 9.417-GHz radiation, which suggested that the mice had increased anxiety-related behavior. Mice demonstrated reduced immobility in TST and FST after in utero exposure to 9.417-GHz radiation, which suggested that the mice had decreased depression-related behavior. From the MWM test, we observed that male offspring demonstrated decreased learning and memory, while females were not affected in learning and memory, which suggested that microwaves had gender-dependent effects. In summary, we have provided the first experimental evidence of microwaves inducing gender-dependent effects.
Full Text Available</t>
  </si>
  <si>
    <t>Zhang Y, Li Z, Gao Y, Zhang C.</t>
  </si>
  <si>
    <t>Mice - CD1Mice</t>
  </si>
  <si>
    <t>http://www.ncbi.nlm.nih.gov/pubmed/25359903</t>
  </si>
  <si>
    <t>Association between mobile phone use and depressed mood in Japanese adolescents: a cross-sectional study</t>
  </si>
  <si>
    <t>Abstract
OBJECTIVES: Mobile phones are commonly used by adolescents. The aim of this study was to clarify associations between duration of mobile phone use and psychological mood in high school students.
METHODS: This cross-sectional study included 2,785 high school students in Niigata, Japan. A self-administered questionnaire was used to elicit information on sex, school year, hours of mobile phone use, psychological mood status, and possible confounders. Psychological mood outcomes were evaluated with the Mood Inventory, developed and validated in 1994, which includes five sub-components with total scores ranging from 8 to 32 (higher score indicates stronger feeling): "Tension and excitement," "Refreshing mood," "Fatigue," "Depressed mood," and "Anxious mood." Analysis of covariance with Bonferroni's multiple comparison was used to compare mean values among quartiles of hours of mobile phone use.
RESULTS: Among the respondents, mean mobile phone use per week was 24 (median 18) h. Long-duration mobile phone use was associated with female students, no participation in sports club activities, early mobile phone use, and fewer hours spent sleeping (all P &lt; 0.001). Overall associations between hours of mobile phone use and total scores were significant for "Depressed mood" (P for trend = 0.005), "Tension and excitement" (P for trend &lt;0.001), and "Fatigue" (P for trend &lt; 0.001). Total scores for "Depressed mood," "Tension and excitement," and "Fatigue" of the fourth quartile (≥33 h/week) of mobile phone use were significantly higher than for other quartiles (all P &lt; 0.05).
CONCLUSIONS: Increased duration of mobile phone use is associated with unfavourable psychological mood, in particular, a depressed mood. Decreasing mobile phone use may help maintain appropriate mental health in very long-duration users.
FREE FULL TEXT AVAILABLE</t>
  </si>
  <si>
    <t>Ikeda K, Nakamura K</t>
  </si>
  <si>
    <t>http://www.ncbi.nlm.nih.gov/pubmed/24347468</t>
  </si>
  <si>
    <t>Cognitive and neurobiological alterations in electromagnetic hypersensitive patients: results of a case-control study</t>
  </si>
  <si>
    <t>Abstract 
BACKGROUND: Hypersensitivity to electromagnetic fields (EMF) is frequently claimed to be linked to a variety of non-specific somatic and neuropsychological complaints. Whereas provocation studies often failed to demonstrate a causal relationship between EMF exposure and symptom formation, recent studies point to a complex interplay of neurophysiological and cognitive alterations contributing to symptom manifestation in electromagnetic hypersensitive patients (EHS). However, these studies have examined only small sample sizes or have focused on selected aspects. Therefore this study examined in the largest sample of EHS EMF-specific cognitive correlates, discrimination ability and neurobiological parameters in order to get further insight into the pathophysiology of electromagnetic hypersensitivity.
METHOD: In a case-control design 89 EHS and 107 age- and gender-matched controls were included in the study. Health status and EMF-specific cognitions were evaluated using standardized questionnaires. Perception thresholds following single transcranial magnetic stimulation (TMS) pulses to the dorsolateral prefrontal cortex were determined using a standardized blinded measurement protocol. Cortical excitability parameters were measured by TMS.
RESULTS: Discrimination ability was significantly reduced in EHS (only 40% of the EHS but 60% of the controls felt no sensation under sham stimulation during the complete series), whereas the perception thresholds for real magnetic pulses were comparable in both groups (median 21% versus 24% of maximum pulse intensity). Intra-cortical facilitation was decreased in younger and increased in older EHS. In addition, typical EMF-related cognitions (aspects of rumination, symptom intolerance, vulnerability and stabilizing self-esteem) specifically differentiated EHS from their controls.
CONCLUSIONS: These results demonstrate significant cognitive and neurobiological alterations pointing to a higher genuine individual vulnerability of electromagnetic hypersensitive patients.</t>
  </si>
  <si>
    <t>Landgrebe M, Frick U, Hauser S, Langguth B, Rosner R, Hajak G, Eichhammer P.</t>
  </si>
  <si>
    <t>Transcranial Magnetic Stimulation</t>
  </si>
  <si>
    <t>http://www.ncbi.nlm.nih.gov/pubmed/18366821?dopt=Abstract</t>
  </si>
  <si>
    <t>Can exposure to a terrestrial trunked radio (TETRA)-like signal cause symptoms? A randomised double-blind provocation study</t>
  </si>
  <si>
    <t xml:space="preserve">Abstract
OBJECTIVES: Concerns have been raised about possible health effects from radiofrequency fields pulsing at around 16 Hz. A radio system used by UK police (TETRA) employs signals which pulse at 17.6 Hz. We tested whether exposure to a continuous wave signal at 385.25 MHz or a TETRA-like signal resulted in symptoms among users reporting sensitivity to TETRA compared to users not reporting sensitivity to TETRA.
METHODS: 60 sensitive and 60 non-sensitive users were exposed to three 50 min conditions: a signal with a 16 Hz component, a continuous wave condition and a sham condition. The mean radiated power for the 16 Hz and continuous wave conditions was 250 mW. The order of conditions was randomised and testing was conducted double-blind. Participants reported the severity of eight symptoms during and after each exposure, their mood state at the end of each exposure, and whether they could tell which sessions involved active signals. The study was registered in advance with the ISRCTN register.
RESULTS: Exposure to the continuous wave signal increased ratings of headache in all participants, fatigue in non-sensitive participants and difficulty concentrating in sensitive participants. Paradoxically, it reduced sensations of itching in sensitive participants. These effects were not observed in the condition with 16 Hz pulsing, except for those relating to concentration. Adjusting for multiple comparisons removed most significant effects, but not those relating to itch.
CONCLUSIONS: The results suggested that exposure to TETRA signals is not responsible for symptoms reported by some users, although exposure to a continuous wave signal may affect symptoms. </t>
  </si>
  <si>
    <t>Nieto-Hernandez R, Williams J, Cleare AJ, Landau S, Wessely S, Rubin GJ.</t>
  </si>
  <si>
    <t>TETRA - Simulated</t>
  </si>
  <si>
    <t>http://www.ncbi.nlm.nih.gov/pubmed/20864469</t>
  </si>
  <si>
    <t>Associations between problematic mobile phone use and psychological parameters in young adults.</t>
  </si>
  <si>
    <t>Abstract
OBJECTIVES: This study aims to address possible associations between excessive or dysfunctional use of mobile phones and certain psychological variables.
METHODS: Our study focuses on Problematic Mobile Phone Use (PU) in 196 young adults. A survey was arranged to measure PU, daily mobile phone use in minutes, use of short message service (SMS) and also included psychological and health variables (e.g., chronic stress, depression).
RESULTS: Statistic analysis indicates that chronic stress, low emotional stability, female gender, young age, depression, and extraversion are associated with PU.
CONCLUSIONS: Future research needs to clarify the causality of these findings and should also intend to develop concepts for a more meaningful use of mobile phone and related technologies.</t>
  </si>
  <si>
    <t>Augner C, Hacker GW.</t>
  </si>
  <si>
    <t>http://www.ncbi.nlm.nih.gov/pubmed/21290162</t>
  </si>
  <si>
    <t>Modulated microwave effects on individuals with depressive disorder</t>
  </si>
  <si>
    <t xml:space="preserve">Abstract
This study was aimed to evaluate differences in the effect of microwave exposure on patients with depressive disorder and healthy subjects. Our experiments were carried out on a group of depressive patients (women, 18 subjects) and comparison group of healthy volunteers (women, 18 subjects) exposed during 30 min to 450 MHz microwave radiation modulated at 1,000 Hz frequency. The field power density at the scalp was 0.9 mW/cm2. As a subjective criteria of microwave effect, the Brief Affect Scale (BAS) and Visual Analogue Scale (VAS) before and after each exposure procedure were used. The analysis of EEG was performed and ratio of the EEG beta and theta power was selected as a measure for evaluation of the microwave effect. The BAS and VAS revealed rather improvement in subjective mood score after exposure for majority of depressive subjects (11) and no changes for others (7). The EEG analysis detected differences between calculated parameters for exposed and sham recordings in depression as well as healthy group. Statistically significant changes were introduced by microwave for five patients with depressive disorder and for one healthy subject. The rate of subjects affected by microwave in depression group (28%) was five times higher compared to that rate in healthy group (5.6%).
</t>
  </si>
  <si>
    <t>Bachmann M, Hinrikus H, Aadamsoo K, Vohma U, Lass J, Rubljova J, Suhhova A, Tuulik V</t>
  </si>
  <si>
    <t>Human - Volunteers Female</t>
  </si>
  <si>
    <t>http://link.springer.com/article/10.1007/s10669-007-9068-x</t>
  </si>
  <si>
    <t>Effect of Microwave Radiation on EEG Coherence</t>
  </si>
  <si>
    <t xml:space="preserve">Aim: To investigate the effect of modulated microwave exposure on the EEG coherence in healthy and depressive persons.
Background/further details: Characteristic changes in the EEG pattern in patients with depressive disorder are related to spatial phenomena in the brain. These can be measured by the signal coherence (similar waveform) of two electrode positions, i.e. brain regions, of a certain frequency band in the EEG. High coherence between EEG signals of two brain regions is interpreted as increased functional co-operation between these regions. 
18 healthy women and 18 women with major depressive disorder were exposed and sham-exposed in randomized order. EEG coherence between frontal, temporal, parietal and occipital electrode channels was considered.
Outcomes: Significant changes in EEG coherence caused by microwave exposure could not be detected on the group level, but only in individual persons: Increased EEG coherence was observed for healthy women in theta waves (3 subjects) and alpha waves (2 subjects) over the frontal and temporal region, as well as decrease in alpha waves over the parietal and occipital region. In women with major depression significant changes in EEG coherence were observed in beta wave 2 (2 subjects) over frontal and temporal region and in alpha wave (3 subjects) over temporal and parietal region. The rate of individual subjects affected by microwave exposure was the same in both groups.
  </t>
  </si>
  <si>
    <t>Suhhova, A, Bachmann M, Aadamsoo K, Võhma Ü, Lass J, Hinrikus H.</t>
  </si>
  <si>
    <t>https://www.emf-portal.org/en/article/17378</t>
  </si>
  <si>
    <t xml:space="preserve">A follow-up study of the association between mobile phone use and symptoms of ill health
</t>
  </si>
  <si>
    <t>Abstract
Objectives: The duration and frequency of mobile phone calls, and their relationship with various health effects, have been investigated in our previous cross-sectional study. This two-year period follow-up study after aimed to assess the changes in these variables of same subjects.
Methods: The study population comprised 532 non-patient adult subjects sampled from the Korean Genome Epidemiology Study. The subjects underwent a medical examination at a hospital in 2012/2013 and revisited the same hospital in 2014/2015 to have the same examination for the characteristics of mobile phone use performed. In addition, to evaluate the effects on health, the Headache Impact Test-6 (HIT-6), Psychosocial Well-being Index-Short Form (PWI-SF), Beck Depression Inventory (BDI), Korean-Instrumental Activities of Daily Living (K-IADL), Perceived Stress Scale (PSS), Pittsburgh Sleep Quality Index (PSQI), and 12-Item Short Form Health Survey (SF-12) were analyzed. For all these tests, the higher the score, the greater the effect on health. Variances between scores in all the indices in the baseline and follow-up surveys were calculated, and correlations of each index were analyzed.
Results: The average duration per call and HIT-6 score of the subjects decreased significantly compared with those recorded two years ago. The results showed a slight but significant correlation between call duration changes and HIT-6 score changes for female subjects, but not for males. HIT-6 scores in the follow-up survey significantly decreased compared to those in the baseline survey, but long-time call users (subjects whose call duration was ≥5 min in both the baseline and follow-up surveys) had no statistically significant reduction in HIT-6 scores.
Conclusion: This study suggests that increased call duration is a greater risk factor for increases in headache than any other type of adverse health effect, and that this effect can be chronic.
Full Text Available</t>
  </si>
  <si>
    <t xml:space="preserve">Cho YM, Lim HJ, Jang H, Kim K, Choi JW, Shin C, Lee SK, Kwon JH, Kim N. 
</t>
  </si>
  <si>
    <t>https://www.ncbi.nlm.nih.gov/pubmed/28111420</t>
  </si>
  <si>
    <t>Effects of 1.8 GHz Radiofrequency Fields on the Emotional Behavior and Spatial Memory of Adolescent Mice</t>
  </si>
  <si>
    <t>Abstract
The increasing use of mobile phones by teenagers has raised concern about the cognitive effects of radiofrequency (RF) fields. In this study, we investigated the effects of 4-week exposure to a 1.8 GHz RF field on the emotional behavior and spatial memory of adolescent male mice. Anxiety-like behavior was evaluated by open field test (OFT) and elevated plus maze (EPM) test, while depression-like behavior was evaluated by sucrose preference test (SPT), tail suspension test (TST) and forced swim test (FST). The spatial learning and memory ability were evaluated by Morris water maze (MWM) experiments. The levels of amino acid neurotransmitters were determined by liquid chromatography-mass spectrometry (LC-MS). The histology of the brain was examined by hematoxylin-eosin (HE) staining. It was found that the depression-like behavior, spatial memory ability and histology of the brain did not change obviously after RF exposure. However, the anxiety-like behavior increased in mice, while, the levels of γ-aminobutyric acid (GABA) and aspartic acid (Asp) in cortex and hippocampus significantly decreased after RF exposure. These data suggested that RF exposure under these conditions do not affect the depression-like behavior, spatial memory and brain histology in adolescent male mice, but it may however increase the level of anxiety, and GABA and Asp were probably involved in this effect.
Full Free Text Available</t>
  </si>
  <si>
    <t>Zhang JP, Zhang KY, Guo L, Chen QL, Gao P, Wang T, Li J, Guo GZ, Ding GR.</t>
  </si>
  <si>
    <t>Mice stain C57BL/6N</t>
  </si>
  <si>
    <t>https://www.ncbi.nlm.nih.gov/pubmed/29113072</t>
  </si>
  <si>
    <t>Mobile phone use, school electromagnetic field levels and related symptoms: a cross- sectional survey among 2150 high school students in Izmir</t>
  </si>
  <si>
    <t>Abstract BACKGROUND: Health outcomes of electromagnetic fields (EMF) from mobile phones and their base stations are of concern. Conducting multidisciplinary research, targeting children and exploring dose-response are recommended. Our objectives were to describe the mobile phone usage characteristics of high school students and to explore the association between mobile phone usage characteristics, high school EMF levels and self-reported symptoms.
METHODS: This cross-sectional study's data were collected by a survey questionnaire and by measuring school EMF levels between November 2009 and April 2011. A sample size of 2530 was calculated from a total of 20,493 students in 26 high schools and 2150 (85.0%) were included in the analysis. The frequencies of 23 symptoms were questioned and analysed according to 16 different aspects of mobile phone use and school EMF levels, exploring also dose-response. School EMF levels were measured with Aaronia Spectran HF-4060 device. Chi square and trend tests were used for univariate and logistic regression was used for multivariate analyses.
RESULTS: Among participants, 2021 (94.0%) were using mobile phones and 129 (6.0%) were not. Among users, 49.4% were speaking &lt;10 min and 52.2% were sending/receiving 75 or more messages per day. Headache, fatigue and sleep disturbances were observed respectively 1.90 (95% CI 1.30-2.77), 1.78 (1.21-2.63) and 1.53 (1.05-2.21) times more among mobile phone users. Dose-response relationships were observed especially for the number of calls per day, total duration of calls per day, total number of text messages per day, position and status of mobile phone at night and making calls while charging as exposures and headache, concentration difficulties, fatigue and sleep disturbances as general symptoms and warming of the ear and flushing as local symptoms.
CONCLUSIONS: We found an association between mobile phone use and especially headache, concentration difficulties, fatigue, sleep disturbances and warming of the ear showing also dose-response. We have found limited associations between vicinity to base stations and some general symptoms; however, we did not find any association with school EMF levels. Decreasing the numbers of calls and messages, decreasing the duration of calls, using earphones, keeping the phone away from the head and body and similar precautions might decrease the frequencies or prevalence of the symptoms.
Free Full Text Available</t>
  </si>
  <si>
    <t>Durusoy R, Hassoy H, Özkurt A, Karababa AO.</t>
  </si>
  <si>
    <t>https://www.ncbi.nlm.nih.gov/pubmed/28577556</t>
  </si>
  <si>
    <t>Awareness and Self-Reported Health Hazards of Electromagnetic Waves from Mobile Phone Towers in Dhaka, Bangladesh: A Pilot Study</t>
  </si>
  <si>
    <t>Abstract
Background: Over the last few years there have been concerns regarding the health effects of electromagnetic waves (EMW) produced by mobile phone base transmitter stations (BTS). Data on possible health effects of EMW in developing countries are rare. This study was conducted to determine the awareness and self-reported health hazards of EMW from the mobile phone BTS in Dhaka city. 
Methods: A cross-sectional study was conducted among 220 respondents living around BTS in Dhaka city. Data was collected on sociodemographic characteristics, mobile phone use, BTS and EMW awareness, and self-reported health problems. Results. The majority of respondents (92.7%) reported to have seen a BTS but only 29.5% knows how it works and 74.5% had no knowledge about the EMW. 49% respondents experienced sleeping disturbances while recent episodes of headache or dizziness were reported by 47% and mood change or anxiety or depression by 41%. About 22% complained about other physical or mental symptoms. 
Conclusion: Awareness about the possible health hazards from EMW of BTS is low among the inhabitants of Dhaka city. A number of respondents mentioned recent health effects but the association with BTS could not be established.
Free Full Text Available</t>
  </si>
  <si>
    <t>Islam SMS.</t>
  </si>
  <si>
    <t>https://www.hindawi.com/journals/aph/2014/952832/</t>
  </si>
  <si>
    <t>Association between overuse of mobile phones on quality of sleep and general health among occupational health and safety students</t>
  </si>
  <si>
    <t>Abstract
Concerns about health problems due to the increasing use of mobile phones are growing. Excessive use of mobile phones can affect the quality of sleep as one of the important issues in the health literature and general health of people. Therefore, this study investigated the relationship between the excessive use of mobile phones and general health and quality of sleep on 450 Occupational Health and Safety (OH&amp;S) students in five universities of medical sciences in the North East of Iran in 2014. To achieve this objective, special questionnaires that included Cell Phone Overuse Scale, Pittsburgh's Sleep Quality Index (PSQI) and General Health Questionnaire (GHQ) were used, respectively. In addition to descriptive statistical methods, independent t-test, Pearson correlation, analysis of variance (ANOVA) and multiple regression tests were performed. The results revealed that half of the students had a poor level of sleep quality and most of them were considered unhealthy. The Pearson correlation co-efficient indicated a significant association between the excessive use of mobile phones and the total score of general health and the quality of sleep. In addition, the results of the multiple regression showed that the excessive use of mobile phones has a significant relationship between each of the four subscales of general health and the quality of sleep. Furthermore, the results of the multivariate regression indicated that the quality of sleep has a simultaneous effect on each of the four scales of the general health. Overall, a simultaneous study of the effects of the mobile phones on the quality of sleep and the general health could be considered as a trigger to employ some intervention programs to improve their general health status, quality of sleep and consequently educational performance.</t>
  </si>
  <si>
    <t>Eyvazlou M, Zarei E, Rahimi A, Abazari M.</t>
  </si>
  <si>
    <t>https://www.ncbi.nlm.nih.gov/pubmed/26942630</t>
  </si>
  <si>
    <t>The influence of electromagnetic fields generated by wireless connectivity systems on the occurrence of emotional disorders in women: A preliminary report</t>
  </si>
  <si>
    <t xml:space="preserve">Abstract
Objectives: The aim of the study was to assess the influence of electromagnetic fields (EMFs) generated by wireless connectivity systems on the occurrence of emotional disorders in women working in the health service and in trade. We also analyzed the relationship between physical activity and emotional state.
Methods and results: The study was conducted on a sample of 200 women aged 25 to 35, in Lublin, Poland, in 2017. Shopping center staff spent more time using their mobile phones for conversations and online activities. Medical staff were exposed to stronger electromagnetic fields generated by stationary wireless phones than shopping center staff, they were less exposed to the effect of relay stations.
Conclusions: The study showed that exposure to electromagnetic fields from GSM 900 and 1800 generated by base stations contributed to the occurrence of depressive disorders among medical personnel, while exposure to WLAN EMF had the opposite effect. Spending time on phone conversations decreased the feeling of depression and increased trait anxiety in medical staff. Spending free time on physical activity intensified depressive states in women working in trade. Further studies on the influence of low-frequency EMFs on the human nervous system are needed.
</t>
  </si>
  <si>
    <t>Wdowiak A, Błachnio A, Raczkiewicz D, Misztal-Okońska P, Iwanowicz-Palus G, Bień A, Zybała M, Bojar I.</t>
  </si>
  <si>
    <t>Base Stations</t>
  </si>
  <si>
    <t>Humans : Women</t>
  </si>
  <si>
    <t>https://pubmed.ncbi.nlm.nih.gov/30927760/</t>
  </si>
  <si>
    <t>Chronic Nonmodulated Microwave Radiations in Mice Produce Anxiety-like and Depression-like Behaviours and Calcium- and NO-related Biochemical Changes in the Brain</t>
  </si>
  <si>
    <t>Abstract
The present study was aimed to investigate behavioural and biochemical effects of chronic exposure of amplitude modulated and non-modulated microwave radiation on laboratory mice. Chronic microwave exposures were executed with 2.45 GHz of either modulated (power density, 0.029 mW/cm2; specific absorption rate, 0.019 W/Kg with sinusoidal modulation of 400 Hz) or nonmodulated continuous sinusoidal wave (power density, 0.033 mW/cm2; specific absorption rate, 0.023 W/Kg) for 2 hrs daily for 1 month. Mice subjected to non-modulated microwave exposure had significantly increased acetylcholinesterase activity and increased intracellular calcium and nitric oxide levels in the cerebral cortex and hippocampus, and also had increased glucose and corticosterone levels in blood compared to control mice. These non-modulated microwave-exposed mice exhibited anxiety-like and depression-like behaviours. In contrast, mice exposed to modulated microwave for the same period did not show such changes in concomitant biochemical and behavioural analyses. These results suggest that chronic non-modulated microwave, but not modulated microwave, radiation may cause anxiety-like and depression-like behaviours and calcium- and NO-related biochemical changes in the brain.
Full Free Text Available</t>
  </si>
  <si>
    <t>Kumar M, Singh SP,Chaturvedi CM.</t>
  </si>
  <si>
    <t>Sinusoidal</t>
  </si>
  <si>
    <t>Mice - Swiss Male</t>
  </si>
  <si>
    <t>https://www.ncbi.nlm.nih.gov/pmc/articles/PMC5195817/</t>
  </si>
  <si>
    <t>Behavioral in-effectiveness of high frequency electromagnetic field in mice</t>
  </si>
  <si>
    <t>Abstract
The present investigation was carried out with an objective to study the influence of high frequency electromagnetic field (HF-EMF) on anxiety, obsessive compulsive disorder (OCD) and depression-like behavior. For exposure to HF-EMF, non-magnetic material was used to fabricate the housing. Mice were exposed to HF-EMF (2.45GHz), 60min/day for 7 or 30 or 60 or 90 or 120days. The exposure was carried out by switching-on inbuilt class-I BLUETOOTH device that operates on 2.45GHz frequency in file transfer mode at a peak density of 100mW. Mice were subjected to the assessment of anxiety, OCD and depression-like behavior for 7 or 30 or 60 or 90 or 120days of exposure. The anxiety-like behavior was assessed by elevated plus maze, open field test and social interaction test. OCD-like behavior was assessed by marble burying behavior, whereas depression-like behavior was assessed by forced swim test and tail suspension test. The present experiment demonstrates that up to 120days of exposure to HF-EMF does not produce anxiety, OCD and depression-like behavior in mice.</t>
  </si>
  <si>
    <t xml:space="preserve">Salunke BP, Umathe SN, Chavan JG.  </t>
  </si>
  <si>
    <t>Mobile Phone Bluetooth</t>
  </si>
  <si>
    <t>https://www.emf-portal.org/en/article/26263</t>
  </si>
  <si>
    <t>Depression</t>
  </si>
  <si>
    <t>Diz</t>
  </si>
  <si>
    <t>Association of mobile phone radiation with fatigue, headache, dizziness, tension and sleep disturbance in Saudi population</t>
  </si>
  <si>
    <t>Abstract 
OBJECTIVE: The widespread use of mobile phones has been increased over the past decade; they are now an essential part of business, commerce and society. The use of mobile phones can cause health problems. Therefore, the aim of the present study is to investigate the association of using mobile phones with fatigue, headache, dizziness, tension and sleep disturbance in the Saudi population and provide health and social awareness in using these devices.
METHODS: This study was conducted in the Department of Physiology, College of Medicine, King Saud University, Riyadh, Kingdom of Saudi Arabia during the year 2002 to 2003. In the present study, a total of 437 subjects (55.1% male and 39.9% female) were invited, they have and had been using mobile phones. A questionnaire was distributed regarding detailed history and association of mobile phones with health hazards.
RESULTS: The results of the present study showed an association between the use of mobile phones and health hazards. The overall mean percentage for these clinical findings in all groups were headache (21.6%), sleep disturbance (4.%), tension (3.9%), fatigue (3%) and dizziness (2.4%).
CONCLUSION: Based on the results of the present study, we conclude that the use of mobile phones is a risk factor for health hazards and suggest that long term or excessive use of mobile phones should be avoided by health promotion activities such as group discussions, public presentations and through electronic and print media sources.</t>
  </si>
  <si>
    <t xml:space="preserve">Al-Khlaiwi T &amp; Meo SA </t>
  </si>
  <si>
    <t>http://www.ncbi.nlm.nih.gov/pubmed/15195201</t>
  </si>
  <si>
    <t>A survey study on some neurological symptoms and sensations experienced by long term users of mobile phones</t>
  </si>
  <si>
    <t>Abstract 
A survey study was conducted to investigate the possible effects of mobile phone on headache, dizziness, extreme irritation, shaking in the hands, speaking falteringly, forgetfulness, neuro-psychological discomfort, increase in the carelessness, decrease of the reflex and clicking sound in the ears. There is no effect on dizziness, shaking in hands, speaking falteringly and neuro-psychological discomfort, but some statistical evidences are found that mobile phone may cause headache, extreme irritation, increase in the carelessness, forgetfulness, decrease of the reflex and clicking sound in the ears.</t>
  </si>
  <si>
    <t>Balikci K, Cem Ozcan I, Turgut-Balik D, Balik HH</t>
  </si>
  <si>
    <t>https://www.emf-portal.org/en/article/11535</t>
  </si>
  <si>
    <t>Changes of Clinically Important Neurotransmitters under the Influence of Modulated RF Fields —
A Long-term Study under Real-life Conditions</t>
  </si>
  <si>
    <t xml:space="preserve">A long-term study was conducted in Germany to investigate the influence of a mobile phone base station on neurotransmitters under true-to-life conditions.
Conclusions : 24 out of 60 participants were exposed to a power density of &lt; 60 µW/m², 20 participants to 60 - 100 µW/m², and 16 participants to more than 100 µW/m² . 
The values of the stress hormones adrenaline and noradrenaline grew significantly during the first 6 months after starting the GSM base station; the values of the precursor substance dopamine substantially decreased in this time period. The initial condition was not restored even after 1.5 years. Due to the not regulable chronic difficulties of the stress balance, the phenylethylamine levels dropped until the end of the investigation period. The effects show a dose-effect relationship and are situated far under the valid limit values.
Full Translated from German Text Available
</t>
  </si>
  <si>
    <t>Buchner K, Eger H.</t>
  </si>
  <si>
    <t>http://www.emf-portal.de/viewer.php?aid=19075</t>
  </si>
  <si>
    <t>Prevalence of headache among handheld cellular telephone users in Singapore: a community study</t>
  </si>
  <si>
    <t>Abstract 
We carried out a cross-sectional community study in Singapore to determine the prevalence of specific central nervous system (CNS) symptoms among hand-held cellular telephone (HP) users compared to nonusers and to study the association of risk factors and CNS symptoms among HP users. A total of 808 men and women between 12 and 70 years of age, who lived in one community, were selected using one-stage cluster random sampling and responses to a structured questionnaire. The prevalence of HP users was 44.8%. Headache was the most prevalent symptom among HP users compared to non-HP users, with an adjusted prevalence rate ratio of 1.31 [95% confidence interval, 1.00-1.70]. There is a significant increase in the prevalence of headache with increasing duration of usage (in minutes per day). Prevalence of headache was reduced by more than 20% among those who used hand-free equipment for their cellular telephones as compared to those who never use the equipment. The use of HPs is not associated with a significant increase of CNS symptoms other than headache 
Conclusion Because this is a cross-sectional study, our findings lacked temporality in that a time relationship between the development of symptoms and the advent of HP use could not be ascertained. We could not therefore draw any causal relationship from our data. It will be important to proceed with a follow-up study to establish causal relationships between HP use and CNS symptoms.
Free Full Text Available</t>
  </si>
  <si>
    <t>Chia SE, Chia HP, Tan JS.</t>
  </si>
  <si>
    <t>https://www.emf-portal.org/en/article/16063</t>
  </si>
  <si>
    <t>Association between exposure to radiofrequency electromagnetic fields assessed by dosimetry and acute symptoms in children and adolescents:a population based cross-sectional study</t>
  </si>
  <si>
    <t>Abstract
BACKGROUND: The increase in numbers of mobile phone users was accompanied by some concern that exposure to radiofrequency electromagnetic fields (RF EMF) might adversely affect acute health especially in children and adolescents. The authors investigated this potential association using personal dosimeters.
METHODS: A 24-hour exposure profile of 1484 children and 1508 adolescents was generated in a population-based cross-sectional study in Germany between 2006 and 2008 (participation 52%). Personal interview data on socio-demographic characteristics, self-reported exposure and potential confounders were collected. Acute symptoms were assessed twice during the study day using a symptom diary.
RESULTS: Only few of the large number of investigated associations were found to be statistically significant. At noon, adolescents with a measured exposure in the highest quartile during morning hours reported a statistically significant higher intensity of headache (Odd Ratio: 1.50; 95% confidence interval: 1.03, 2.19). At bedtime, adolescents with a measured exposure in the highest quartile during afternoon hours reported a statistically significant higher intensity of irritation in the evening (4th quartile 1.79; 1.23, 2.61), while children reported a statistically significant higher intensity of concentration problems (4th quartile 1.55; 1.02, 2.33).
Conclusion: We observed few statistically significant results which are not consistent over the two time points. Furthermore, when the 10% of the participants with the highest exposure are taken into consideration the significant results of the main analysis could not be confirmed. Based on the pattern of these results, we assume that the few observed significant associations are not causal but rather occurred by chance.</t>
  </si>
  <si>
    <t>Heinrich S, Thomas S, Heumann C, von Kries R, Radon K.</t>
  </si>
  <si>
    <t>https://www.ncbi.nlm.nih.gov/pubmed/20619895</t>
  </si>
  <si>
    <t>Symptoms experienced in connection with mobile phone use</t>
  </si>
  <si>
    <t>Abstract
Many people in Norway and Sweden reported headaches, fatigue, and other symptoms experienced in connection with the use of a mobile phone (MP). Therefore, we initiated a cross-sectional epidemiological study among 17,000 people, all using an MP in their job. Thirty-one percent of the respondents in Norway and 13% of those in Sweden had experienced at least one symptom in connection with MP use. Next to the sensations of warmth on the ear and behind/around the ear, burning sensations in the facial skin and headaches were most commonly reported. Most symptoms usually began during or within half an hour after the call and lasted for up to 2 h. Relatively few had consulted a physician or been on sick leave because of the symptoms, but about 45% among those with an MP attributed symptom had taken steps to reduce the symptom. These results suggest an awareness of the symptoms, but not necessarily a serious health problem.</t>
  </si>
  <si>
    <t>Ofteda G, Wilén J, Sandström MK, Mild H.</t>
  </si>
  <si>
    <t>http://occmed.oxfordjournals.org/content/50/4/237.short</t>
  </si>
  <si>
    <t>Risks for central nervous system diseases among mobile phone subscribers: a Danish retrospective cohort study</t>
  </si>
  <si>
    <t>Abstract
The aim of this study was to investigate a possible link between cellular telephone use and risks for various diseases of the central nervous system (CNS). We conducted a large nationwide cohort study of 420 095 persons whose first cellular telephone subscription was between 1982 and 1995, who were followed through 2003 for hospital contacts for a diagnosis of a CNS disorder. Standardized hospitalization ratios (SHRs) were derived by dividing the number of hospital contacts in the cohort by the number expected in the Danish population. The SHRs were increased by 10-20% for migraine and vertigo. No associations were seen for amyotrophic lateral sclerosis, multiple sclerosis or epilepsy in women. SHRs decreased by 30-40% were observed for dementia (Alzheimer disease, vascular and other dementia), Parkinson disease and epilepsy among men. In analyses restricted to subscribers of 10 years or more, the SHRs remained similarly increased for migraine and vertigo and similarly decreased for Alzheimer disease and other dementia and epilepsy (in men); the other SHRs were close to unity. In conclusion, the excesses of migraine and vertigo observed in this first study on cellular telephones and CNS disease deserve further attention. An interplay of a healthy cohort effect and reversed causation bias due to prodromal symptoms impedes detection of a possible association with dementia and Parkinson disease. Identification of the factors that result in a healthy cohort might be of interest for elucidation of the etiology of these diseases.
Full Free Text Available</t>
  </si>
  <si>
    <t>Schuz J, Waldemar G, Olsen JH, Johansen C.</t>
  </si>
  <si>
    <t>https://www.emf-portal.org/en/article/16774</t>
  </si>
  <si>
    <t>Subjective symptoms related to mobile phone use--a pilot study</t>
  </si>
  <si>
    <t>Abstract
AIM: The present project was undertaken to investigate whether the symptoms of ill health reported by young people may be associated with the use of mobile phone.
MATERIAL AND METHODS: A survey using a self-reported questionnaire was conducted among randomly selected university students in Lodz, Central Poland. The questionnaire was designed specifically for this study and contained items on health condition and complaints as well as on frequency of mobile phone use. The number of questionnaires necessary for the study was assessed using the simple random sample method. Out of the 160 copies distributed among the students, 140 (87.5%) were completed. Eventually, 117 questionnaires were subject to analysis; the data from respondents who reported health problems (neck trauma in a car accident, chronic sinusitis and arterial hypertension) were excluded. The following statistical methods were used to analyse questionnaire data: t-Student test for equal and unequal variances or F-Snedecor test for comparing parameters in two study groups, Fisher exact test for comparing frequency, and single and multiple logistic regression models for quantitative risk assessment of negative health outcomes in relation to exposure level and with control for confounders. The subjects were 61 (52.1%) males and 56 females (47.9%).
RESULTS: Most of the subjects (62%) assessed their health condition as good, 31% as very good and 7% as fair. 70% complained of headache and 20% of dizziness. Impaired concentration occurred in 56% of respondents. Facial dermatitis was reported by 11%. The most prevalent symptom related to mobile phone use was the thermal sensation within the auricle and behind/around the ear. This was reported by 33 subjects (28.2%). Out of 82 subjects who complained of headache, only 8 (6.8%) related this symptom to mobile phone use. Only 10 subjects of 65 reporting impaired concentration thought it could be associated with their using a mobile phone. The symptoms and health complaints reported by the respondents in no case were the reason for a medical check-up or taking any medication.
CONCLUSIONS: The large number of young people complaining of headache and impaired concentration calls for further research to investigate the underlying reasons. It cannot be excluded that one of them may be exposure to EMF emitted by mobile phone. The explanation should be sought through further experimental and epidemiologic studies.</t>
  </si>
  <si>
    <t>Szyjkowska A, Bortkiewicz A, Szymczak W, Makowiec-Dabrowska T.</t>
  </si>
  <si>
    <t>http://www.ncbi.nlm.nih.gov/pubmed/16379318</t>
  </si>
  <si>
    <t xml:space="preserve">Subjective symptoms among mobile phone users--a consequence of absorption of radiofrequency fields? </t>
  </si>
  <si>
    <t>Abstract 
In a previous epidemiological study, where we studied the prevalence of subjective symptoms among mobile phone (MP) users, we found as an interesting side finding that the prevalence of many of the subjective symptoms increased with increasing calling time and number of calls per day. In this extrapolative study, we have selected 2402 people from the epidemiological study who used any of the four most common GSM MP. We used the information about the prevalence of symptoms, calling time per day, and number of calls per day and combined it with measurements of the Specific Absorption Rate (SAR). We defined three volumes in the head and measured the maximum SAR averaged over a cube of 1 g tissue (SAR(1g)) in each volume. Two new exposure parameters Specific Absorption per Day (SAD) and Specific Absorption per Call (SAC) have been devised and are obtained as combinations of SAR, calling time per day, and number of calls per day, respectively. The results indicates that SAR values &gt;0.5 W/kg may be an important factor for the prevalence of some of the symptoms, especially in combination with long calling times per day.
Authors found subjective symptoms, especially dizziness, discomfort, and warmth sensations behind the ear are correlated with high SAR1g values in combination with longer calling time per day.</t>
  </si>
  <si>
    <t>Wilen J, Sandstrom M, Hansson Mild K.</t>
  </si>
  <si>
    <t>http://www.ncbi.nlm.nih.gov/pubmed/12669297</t>
  </si>
  <si>
    <t>A Survey on the Impact of Radiofrequency Electromagnetic Fields (RF-EMF) from Wireless Devices on Information Technology (IT) Professionals</t>
  </si>
  <si>
    <t>Abstract 
An enormous growth in the telecommunication industry has led to an increase in the usage of a number of wireless devices. The impact of working in an environment saturated with wireless radiation needs to be explored. A questionnaire was prepared based on 18 non-specific health symptoms and medical conditions. It was circulated among professionals (n=200) in the Information Technology (IT) companies and the data was statistically analyzed. Both male and female IT professionals possessed cell phones (100%), 19.66% used cordless phones and 2.25% of them used the landline telephones. When compared to the males, it was found that 80.4% of the females used wireless computer networks (p&gt;0.01), 27.2% used the microwave ovens (p&gt;0.01) and 47.8% used Bluetooth devices (p&gt;0.001). Significant non-specific symptoms (p&gt;0.001) seen in females were headaches, tremors, depression, blurred vision, irritability, difficulty concentrating, chronic pain, pain in teeth and deteriorated fillings, and dryness of lips, tongue, mouth and eyes. The males had poor short-term memory, difficulty sleeping and fatigue. Significant medical conditions noted in the females were allergies and asthma at 18.5% (p&gt;0.001) and skin problems at 26.1% (p&gt;0.01), and in the males were eye-related problems at 21.1% (p&gt;0.01). Non-thermal effects of wireless radiation need to be investigated globally in the coming years. Key words: Radiofrequency; electromagnetic fields; frequency; wireless; electrohypersensitive 
CONCLUSION: There is continuing scientific debate and increasing public concern regarding the possible effects of electromagnetic fields (EMF) on the health of the general population. Cell phone manuals do accept that cell phones are neither absolutely safe nor unsafe. The advice ranges from using hands-free, keeping device away from abdomen of pregnant women and lower abdomen of teenagers, limiting call time and not allowing it to come too close to human body and to consult a physician in case of eye or muscle twitching, loss of awareness, involuntary movement or disorientation. In order to reduce the risk of headaches, blackouts, seizures, and eyestrain, to avoid prolonged use, hold the wireless device at a distance from the eyes, to use in a well-lit room and to take frequent breaks. Continued research in this field and mitigation is required in the coming years.</t>
  </si>
  <si>
    <t>Saravanamuttu S and Dorairaj S.</t>
  </si>
  <si>
    <t>http://pelagiaresearchlibrary.com/european-journal-of-experimental-biology/vol6-iss4/EJEB-2016-6-4-46-51.pdf</t>
  </si>
  <si>
    <t>Preliminary report: symptoms associated with mobile phone use</t>
  </si>
  <si>
    <t>Abstract 
Mobile phone use is ubiquitous, although the alleged health effects of low level radio-frequency radiation (RFR) used in transmission are contentious. Following isolated reports of headache-like symptoms arising in some users, a survey has been conducted to characterize the symptoms sometimes associated with mobile phone usage. A notice of interest in cases was placed in a major medical journal and this was publicized by the media. Respondents were interviewed by telephone using a structured questionnaire. Forty respondents from diverse occupations described unpleasant sensations such as a burning feeling or a dull ache mainly occurring in the temporal, occipital or auricular areas. The symptoms often began minutes after beginning a call, but could come on later during the day. The symptoms usually ceased within an hour after the call, but could last until evening. Symptoms did not occur when using an ordinary handset, and were different from ordinary headaches. There were several reports suggestive of intra-cranial effects. Three respondents reported local symptoms associated with wearing their mobile phone on their belts. There was one cluster of cases in a workplace. Seventy-five per cent of cases were associated with digital mobile phones. Most of the respondents obtained relief by altering their patterns of telephone usage or type of phone. Cranial and other diverse symptoms may arise associated with mobile phone usage. Physicians and users alike should be alert to this. Further work is needed to determine the range of effects, their mechanism and the possible implications for safety limits of RFR.
Free Text Available</t>
  </si>
  <si>
    <t>Hocking B.</t>
  </si>
  <si>
    <t>http://www.ncbi.nlm.nih.gov/pubmed/10024730</t>
  </si>
  <si>
    <t>Exposure to mobile phone electromagnetic fields and subjective symptoms: a double-blind study</t>
  </si>
  <si>
    <t>Abstract
OBJECTIVES: The objective of this study was to examine whether acute exposure to radio frequency electromagnetic fields (REFs) emitted by mobile phone may affect subjective symptoms.
METHODS: Three large groups of volunteers (total 496) were exposed to REFs emitted by mobile phones in one session and sham signals in a different session. REF and sham exposure sessions were counterbalanced and double blinded. Participants were exposed to either Global System for Mobile Communication (GSM) or unmodulated signals, and the mobile phone was positioned either on the left or on the right side of the head. Before and after REF and sham exposure participants completed a questionnaire to rate five symptoms. Any changes in the severity of the symptoms after REF exposure were compared with changes after sham exposure.
RESULTS: For one group of participants (N = 160), it was found that dizziness was affected by GSM exposure, but this was not consistently found with the other two groups of participants. No other significant effects were found.
CONCLUSIONS: We did not find consistent evidence suggesting that exposure to mobile phone REFs affect subjective symptoms. Even though we acknowledge that more research is needed, we believe that our results give an important contribution to the research on mobile phone use and subjective symptoms.</t>
  </si>
  <si>
    <t>Cinel C, Russo R, Boldini A, Fox E.</t>
  </si>
  <si>
    <t>http://www.ncbi.nlm.nih.gov/pubmed/18378872</t>
  </si>
  <si>
    <t>Clinical features of headache associated with mobile phone use: a cross-sectional study in university students.</t>
  </si>
  <si>
    <t>Abstract
BACKGROUND: Headache has been reported to be associated with mobile phone (MP) use in some individuals. The causal relationship between headache associated with MP use (HAMP) and MP use is currently undetermined. Identifying the clinical features of HAMP may help in clarifying the pathophysiology of HAMP and in managing symptoms of individuals with HAMP. The aim of the present study is to describe the clinical features of HAMP.
METHODS: A 14-item questionnaire investigating MP use and headache was administered to 247 medical students at Hallym University, Korea. Individual telephone interviews were subsequently conducted with those participants who reported HAMP more than 10 times during the last 1 year on the clinical features of HAMP. We defined HAMP as a headache attack during MP use or within 1 hour after MP use.
RESULTS: In total, 214 (86.6%) students completed and returned the questionnaire. Forty (18.9%) students experienced HAMP more than 10 times during the last 1 year in the questionnaire survey. In subsequent telephone interviews, 37 (97.4%) interviewed participants reported that HAMP was triggered by prolonged MP use. HAMP was usually dull or pressing in quality (30 of 38, 79.0%), localised ipsilateral to the side of MP use (32 of 38, 84.2%), and associated with a burning sensation (24 of 38, 63.2%).
CONCLUSION: We found that HAMP usually showed stereotyped clinical features including mild intensity, a dull or pressing quality, localisation ipsilateral to the side of MP use, provocation by prolonged MP use and often accompanied by a burning sensation.
Full Text Available</t>
  </si>
  <si>
    <t>Chu MK, Song HG, Kim C, Lee BC.</t>
  </si>
  <si>
    <t>https://www.ncbi.nlm.nih.gov/pubmed/21943309</t>
  </si>
  <si>
    <t>Subjective symptoms and their evolution in a small group of magnetic resonance imaging (MRI) operators recently engaged</t>
  </si>
  <si>
    <t>Abstract
Using a specific questionnaire, we examined subjective symptoms in a group of 17 physicians (9 males and 8 females, mean age 32.9 ± 3.71), attending a Postgraduate Medical School in Radiology and engaged in MRI for less than 1 year. Sixteen subjects (94%) reported the presence of at least one of the investigated symptoms during the period of MRI activity. The main symptoms were: unusual drowsiness/tiredness (88%), concentration problems (82%), headaches (76%), sleep disorders (47%), nausea (47%), illusion of movement (47%) and dizziness/vertigo (35%); the former two were subjectively related to MRI by the majority of the operators. These symptoms appeared (or worsened) in more than 15 min and, in the vast majority disappeared 30 min, or more, after the end of exposure. In 13 subjects (81%), the symptom (or some symptoms) appeared at least weekly. In this small group of health care workers recently exposed to MRI, the prevalence of subjective symptoms was higher than reported in other similar studies but, notably, the majority of subjects (77%) reported a regression within 4-8 weeks, suggesting some form of adaptation</t>
  </si>
  <si>
    <t>Zanotti G, Ligabue G, Gobba F.</t>
  </si>
  <si>
    <t>MRI</t>
  </si>
  <si>
    <t>Human - Radiology Workers</t>
  </si>
  <si>
    <t>https://www.ncbi.nlm.nih.gov/pubmed/26444203</t>
  </si>
  <si>
    <t>The effects of 884 MHz GSM wireless communication signals on headache and other symptoms: an experimental provocation study</t>
  </si>
  <si>
    <t>Abstract
Findings from prior studies of possible health and physiological effects from mobile phone use have been inconsistent. Exposure periods in provocation studies have been rather short and personal characteristics of the participants poorly defined. We studied the effect of radiofrequency field (RF) on self-reported symptoms and detection of fields after a prolonged exposure time and with a well defined study group including subjects reporting symptoms attributed to mobile phone use. The design was a double blind, cross-over provocation study testing a 3-h long GSM handset exposure versus sham. The study group was 71 subjects age 18-45, including 38 subjects reporting headache or vertigo in relation to mobile phone use (symptom group) and 33 non-symptomatic subjects. Symptoms were scored on a 7-point Likert scale before, after 1(1/2) and 2(3/4) h of exposure. Subjects reported their belief of actual exposure status. The results showed that headache was more commonly reported after RF exposure than sham, mainly due to an increase in the non-symptom group. Neither group could detect RF exposure better than by chance. A belief that the RF exposure had been active was associated with skin symptoms. The higher prevalence of headache in the non-symptom group towards the end of RF exposure justifies further investigation of possible physiological correlates. The current study indicates a need to better characterize study participants in mobile phone exposure studies and differences between symptom and non-symptom groups.
Test Subjects were recruited through advertisements in a local newspaper.</t>
  </si>
  <si>
    <t>Hillert L, Akerstedt T, Lowden A, Wiholm C, Kuster N, Ebert S, Boutry C, Moffat SD, Berg M, Arnetz BB.</t>
  </si>
  <si>
    <t>https://www.ncbi.nlm.nih.gov/pubmed/18044740</t>
  </si>
  <si>
    <t>GSM phone signal does not produce subjective symptoms</t>
  </si>
  <si>
    <t>AAbstract
The influence of pulsed radiofrequency (RF) electromagnetic fields of digital GSM mobile phones (902 MHz, 217 Hz pulse modulation) on subjective symptoms or sensations in healthy subjects were studied in two single-blind experiments. The duration of the RF exposure was about 60 min in Experiment 1 and 30 min in Experiment 2. Each subject rated symptoms or sensations in the beginning of the experimental session and at the end of both the exposure and the nonexposure conditions. The symptoms rated were headache, dizziness, fatigue, itching or tingling of the skin, redness on the skin, and sensations of warmth on the skin. The results did not reveal any differences between exposure and non-exposure conditions, suggesting that a 30-60 min exposure to this RF field does not produce subjective symptoms in humans.</t>
  </si>
  <si>
    <t>Koivisto M, Haarala C, Krause CM, Revonsuo A, Laine M, Hämäläinen H.</t>
  </si>
  <si>
    <t>https://www.emf-portal.org/en/article/6166</t>
  </si>
  <si>
    <t>https://www.tandfonline.com/doi/full/10.3109/15368378.2015.1107839</t>
  </si>
  <si>
    <t>Effects of electromagnetic radiation on health and immune function of operators</t>
  </si>
  <si>
    <t>Abstract
OBJECTIVE: To investigate the effects of electromagnetic radiation on the physiological indices and immune function of operators.
METHODS: The general conditions and electromagnetic radiation awareness rate of 205 operators under electromagnetic radiation were evaluated using a self-designed questionnaire. Physical examination, electrocardiography, and routine urine test were performed in these operators. Peripheral blood was collected from the operators under electromagnetic radiation for blood cell counting and biochemical testing, and their peripheral blood lymphocytes were cultured for determination of chromosomal aberrant frequency and micronucleus frequency. The data from these operators (exposure group) were compared with those of 95 ordinary individuals (control group).
RESULTS: The chief complaint of giddiness, tiredness, dizziness, and amnesia showed significant differences between the exposure group and control group (P &lt; 0.01), and the difference in headache became larger with an increase in working years. The awareness rate of electromagnetic radiation damage was significantly higher in the exposure group than in the control group. The difference in bradycardia was significant between the two groups (P &lt;0.01), and the incidence was higher with longer working years. Significant differences between the two groups were also found in the numbers of individuals with elevated alanine aminotransferase, total bilirubin, and direct bilirubin (P &lt; 0.01), populations with increased lymphocyte ratio and decreased neutrophil ratio (P &lt; 0.01), populations with positive occult blood, urobilinogen, and bilirubin tests, and the number of individuals with increased micronucleus frequency of cultured peripheral blood lymphocytes (P &lt; 0.01). In addition, the exposure group had significantly increased complement C3 and C4 (P &lt; 0.01), significantly increased IgG (P &lt; 0.05), and significantly decreased IgM (P &lt; 0.01), as compared with the control group.
CONCLUSION: Electromagnetic radiation may lead to the changes in physiological indices, genetic effects, and immune function and affect the health and immune function in operators. The adverse effects are increased as the working years increase. So it is important to strengthen occupational protection of operators under electromagnetic radiation.
Article in Chinese</t>
  </si>
  <si>
    <t>Li YZ, Chen SH, Zhao KF, Gui Y, Fang SX, Xu Y, Ma ZJ.</t>
  </si>
  <si>
    <t>https://www.ncbi.nlm.nih.gov/pubmed/24053963</t>
  </si>
  <si>
    <t>Radiofrequency (RF) sickness in the Lilienfeld Study: an effect of modulated microwaves?</t>
  </si>
  <si>
    <t xml:space="preserve">Abstract
There is a controversy among professionals regarding whether radiofrequency radiation sickness syndrome is a medical entity. In this study, this controversy was evaluated with a methodology adapted from case studies. The author reviewed U.S. literature, which revealed that research results are sufficiently consistent to warrant further inquiry. A review of statistically significant health effects noted in the Lilienfeld Study provided evidence that the disregarded health conditions match the cluster attributed to the radiofrequency sickness syndrome, thus establishing a possible correlation between health effects and chronic exposure to low-intensity, modulated microwave radiation. The author discusses these health effects relative to (a) exposure parameters recorded at the U.S. Embassy in Moscow and (b) the Soviet 10-microwatt safety standard for the public. Given the evidence, new research-with current knowledge and technology-is proposed.
Free Full Text Available.
</t>
  </si>
  <si>
    <t>Johnson Liakouris AG.</t>
  </si>
  <si>
    <t>Human - Embassy staff</t>
  </si>
  <si>
    <t>https://www.ncbi.nlm.nih.gov/pubmed/9814721</t>
  </si>
  <si>
    <t>Electromagnetic Radiation Health Effects in Exposed and Non-Exposed Residents in Penang</t>
  </si>
  <si>
    <t>Abstract
A comparative study was conducted between residents exposed and not exposed to electromagnetic radiation (EMR) from TELCO towers in Penang Island with the objective of determining the possible health effects using 14 non-specific health symptoms (NSHS). Interviews on 201 respondents were conducted using structured questionnaire for demographic details, health related problems and the public concern. Comparison of symptoms frequencies and its significance (Chi-square test) between the exposed and not exposed residents from the TELCO tower showed statistical significance (p &lt; 0.05) for headache, giddiness, insomnia, loss of memory, diarrhea, mental slowness, reduced reaction time and mood swing. The odds ratio for the development of the NSHS scored &gt; 1 for all that gave a conclusion that respondents who were exposed were more likely to suffer symptoms as compared to the respondents who were not exposed to EMR. This outcome showed that the existence of TELCO tower in these communities has detrimental health effects towards the residents who were exposed to the electromagnetic fields radiation that was emitted. Measures to be taken to minimize adverse health effects on residents should include imposing more stringent guidelines in terms of safety distance and radiation intensity, practicing of WHO precautionary approach, encouraging electromagnetic fields radiation related conference, researches and public awareness, sharing of transceivers by TELCO companies and using protective barriers. These steps will ultimately promote a healthier, harmonious and sustainable living environment.
Free Full Text Available.</t>
  </si>
  <si>
    <t>Suleiman A, Gee TT, Krishnapillai AD, Khalil AM, Hamid MWA, Mustapa M.</t>
  </si>
  <si>
    <t>https://file.scirp.org/pdf/GEP_2014041815234265.pdf</t>
  </si>
  <si>
    <t>Effect of electromagnetic radiations from mobile phone base stations on general health and salivary function</t>
  </si>
  <si>
    <t>Abstract
OBJECTIVE: Cell phones use electromagnetic, nonionizing radiations in the microwave range, which some believe may be harmful to human health. The present study aimed to determine the effect of electromagnetic radiations (EMRs) on unstimulated/stimulated salivary flow rate and other health-related problems between the general populations residing in proximity to and far away from mobile phone base stations.
MATERIALS AND METHODS: A total of four mobile base stations were randomly selected from four zones of Jaipur, Rajasthan, India. Twenty individuals who were residing in proximity to the selected mobile phone towers were taken as the case group and the other 20 individuals (control group) who were living nearly 1 km away in the periphery were selected for salivary analysis. Questions related to sleep disturbances were measured using Pittsburgh Sleep Quality Index (PSQI) and other health problems were included in the questionnaire. Chi-square test was used for statistical analysis.
RESULTS: It was unveiled that a majority of the subjects who were residing near the mobile base station complained of sleep disturbances, headache, dizziness, irritability, concentration difficulties, and hypertension. A majority of the study subjects had significantly lesser stimulated salivary secretion (P &lt; 0.01) as compared to the control subjects.
CONCLUSIONS: The effects of prolonged exposure to EMRs from mobile phone base stations on the health and well-being of the general population cannot be ruled out. Further studies are warranted to evaluate the effect of electromagnetic fields (EMFs) on general health and more specifically on oral health.
Free Full Text Available</t>
  </si>
  <si>
    <t>Singh K, Nagaraj A, Yousuf A, Ganta S, Pareek S, Vishnani P.</t>
  </si>
  <si>
    <t>https://www.ncbi.nlm.nih.gov/pubmed/27011934</t>
  </si>
  <si>
    <t>What is the radiation before 5G? A correlation study between measurements in situ and in real time and epidemiological indicators in Vallecas, Madrid</t>
  </si>
  <si>
    <t>Abstract
Background: Exposure of the general population to electromagnetic radiation emitted by mobile phone base stations is one of the greater concerns of residents affected by the proximity of these structures due to the possible relationship between radiated levels and health indicators.
Objectives: This study aimed to find a possible relationship between some health indicators and electromagnetic radiation measurements.
Methods: A total of 268 surveys, own design, were completed by residents of a Madrid neighborhood surrounded by nine telephone antennas, and 105 measurements of electromagnetic radiation were taken with a spectrum analyzer and an isotropic antenna, in situ and in real - time, both outside and inside the houses.
Results: It was shown statistically significant p - values in headaches presence (p = 0.010), nightmares (p = 0.001), headache intensity (p &lt; 0.001), dizziness frequency (p = 0.011), instability episodes frequency (p = 0.026), number of hours that one person sleeps per day (p &lt; 0.001) and three of nine parameters studied from tiredness. Concerning cancer, there are 5.6% of cancer cases in the study population, a percentage 10 times higher than that of the total Spanish population.
Discussion: People who are exposed to higher radiation values present more severe headaches, dizziness and nightmares. Moreover, they sleep fewer hours.</t>
  </si>
  <si>
    <t>López I, Félix N, Rivera M, Alonso A, Maestú C.</t>
  </si>
  <si>
    <t>Radio Transmitter Mast, Wi-Fi, Cell Phones</t>
  </si>
  <si>
    <t>https://pubmed.ncbi.nlm.nih.gov/33434609/</t>
  </si>
  <si>
    <t>A Decision Support System for Managing Health Symptoms of Living Near Mobile Phone Base Stations</t>
  </si>
  <si>
    <t>Abstract
Background: The rapid increase in the number of Mobile Phone Base Stations (MPBS) has raised global concerns about the potential adverse health effects of exposure to Radiofrequency Electromagnetic Fields (RF-EMF). The application of machine learning techniques can enable healthcare professionals and policymakers to proactively address concerns surrounding RF-EMF exposure near MPBS.
Objective: The current study aimed to investigate the potential of machine learning models for the prediction of health symptoms associated with RF-EMF exposure in individuals residing near MPBS.
Material and methods: This analytical study utilized Support Vector Machine (SVM) and Random Forest (RF) algorithms, incorporating 11 predictors related to participants' living conditions. A total of 699 adults participated in the study, and model performance was assessed using sensitivity, specificity, accuracy, and the Area Under Curve (AUC).
Results: The SVM-based model demonstrated strong performance, with accuracies of 85.3%, 82%, 84%, 82.4%, and 65.1% for headache, sleep disturbance, dizziness, vertigo, and fatigue, respectively. The corresponding AUC values were 0.99, 0.98, 0.920, 0.89, and 0.81. Compared to the RF model and a previously developed model, the SVM-based model exhibited higher sensitivity, particularly for fatigue, with sensitivities of 70.0%, 83.4%, 85.3%, 73.0%, and 69.0% for these five health symptoms. Particularly for predicting fatigue, sensitivity and AUC were significantly improved (70% vs. 8% and 11.1% for SVM, Multilayer Perceptron Neural Network (MLPNN), and RF, respectively, and 0.81 vs. 0.62 and 0.64, for SVM, MLPNN, and RF, respectively).
Conclusion: Machine learning methods, specifically SVM, hold promise in effectively managing health symptoms in individuals residing near or planning to settle in the vicinity of MPBS.
Full Free Text Available</t>
  </si>
  <si>
    <t>Parsaei H, Faraz M, Mortazavi SMJ.</t>
  </si>
  <si>
    <t>https://pubmed.ncbi.nlm.nih.gov/41668986/</t>
  </si>
  <si>
    <t>Dizziness</t>
  </si>
  <si>
    <t>EG</t>
  </si>
  <si>
    <t>Stimulation of the brain with radiofrequency electromagnetic field pulses affects sleep-dependent performance improvement negatively</t>
  </si>
  <si>
    <t>Abstract 
BACKGROUND: Sleep-dependent performance improvements seem to be closely related to sleep spindles (12-15 Hz) and sleep slow-wave activity (SWA, 0.75-4.5 Hz). Pulse-modulated radiofrequency electromagnetic fields (RF EMF, carrier frequency 900 MHz) are capable to modulate these electroencephalographic (EEG) characteristics of sleep.
OBJECTIVE: The aim of our study was to explore possible mechanisms how RF EMF affect cortical activity during sleep and to test whether such effects on cortical activity during sleep interact with sleep-dependent performance changes.
METHODS: Sixteen male subjects underwent 2 experimental nights, one of them with all-night 0.25-0.8 Hz pulsed RF EMF exposure. All-night EEG was recorded. To investigate RF EMF induced changes in overnight performance improvement, subjects were trained for both nights on a motor task in the evening and the morning.
RESULTS: We obtained good sleep quality in all subjects under both conditions (mean sleep efficiency &gt; 90%). After pulsed RF EMF we found increased SWA during exposure to pulse-modulated RF EMF compared to sham exposure (P &lt; 0.05) toward the end of the sleep period. Spindle activity was not affected. Moreover, subjects showed an increased RF EMF burst-related response in the SWA range, indicated by an increase in event-related EEG spectral power and phase changes in the SWA range. Notably, during exposure, sleep-dependent performance improvement in the motor sequence task was reduced compared to the sham condition (-20.1%, P = 0.03).
CONCLUSION: The changes in the time course of SWA during the exposure night may reflect an interaction of RF EMF with the renormalization of cortical excitability during sleep, with a negative impact on sleep-dependent performance improvement.</t>
  </si>
  <si>
    <t>Lustenberger C, Murbach M, Dürr R, Schmid MR, Kuster N, Achermann P, Huber R.</t>
  </si>
  <si>
    <t>http://www.ncbi.nlm.nih.gov/pubmed/23482083?dopt=Abstract</t>
  </si>
  <si>
    <t xml:space="preserve">Non- thermal continuous and modulated electromagnetic radiation fields effects on sleep EEG of rats </t>
  </si>
  <si>
    <t>Abstract 
In the present study, the alteration in the sleep EEG in rats due to chronic exposure to low-level non-thermal electromagnetic radiation was investigated. Two types of radiation fields were used; 900 MHz unmodulated wave and 900 MHz modulated at 8 and 16 Hz waves. Animals has exposed to radiation fields for 1 month (1 h/day). EEG power spectral analyses of exposed and control animals during slow wave sleep (SWS) and rapid eye movement sleep (REM sleep) revealed that the REM sleep is more susceptible to modulated radiofrequency radiation fields (RFR) than the SWS. The latency of REM sleep increased due to radiation exposure indicating a change in the ultradian rhythm of normal sleep cycles. The cumulative and irreversible effect of radiation exposure was proposed and the interaction of the extremely low frequency radiation with the similar EEG frequencies was suggested. 
Full Text Available</t>
  </si>
  <si>
    <t>Mohammed HS, Fahmy HM, Radwan NM, Elsayed AA.</t>
  </si>
  <si>
    <t>http://www.ncbi.nlm.nih.gov/pubmed/25685416</t>
  </si>
  <si>
    <t>Alterations of cognitive function and 5-HT system in rats after long term microwave exposure</t>
  </si>
  <si>
    <t>Aim: The effects of a chronic exposure of rats to a 2.856 GHz electromagnetic field on memory, serotonin system and the content of some neurotransmitters in the brain should be investigated.
Background : 75 rats were divided into the following 5 groups (n=15 each): Exposure to a electromagnetic field with a power of 1) 5 mW/cm2, 2) 10 mW/cm2, 3) 20 mW/cm2 and 4) 30 mW/cm2 or 5) sham exposure. The animals were examined at different time points up to 2 month after exposure.
Outcome: The spatial memory was significantly impaired in all exposure groups compared to the sham exposure. In the EEG, significant differences were found between all exposure groups and sham exposure (changes in amplitude, frequency and delta wave power). Morphological analysis showed karyopyknosis and nucleus deformations in the hippocampus and neuronal degradation in the cortex in all exposure groups but not in the sham exposure. The most severe effects were detected in group 4 (30 mW/cm2).The content of several neurotransmitters was punctually significantly reduced or increased in different groups and at different time points after exposure compared to the sham exposure without any distinct trend. The monoamine oxidase enzyme activity was significantly reduced 28 days and 2 months after exposure in group 4 compared to sham exposure. The expression rates of 5-HT1AR and 5-HT2CR were significantly increased in group 4 compared to sham exposure at different time points. The authors conclude that a chronic exposure of rats to a 2.856 GHz electromagnetic field could impair the memory and alter the serotonin system and the content of some neurotransmitters in the brain.</t>
  </si>
  <si>
    <t>Li HJ, Peng RY, Wang CZ, Qiao SM, Yong Z, Gao YB, Xu XP, Wang SX, Dong J, Zuo HY, Li Z, Zhou HM, Wang LF, Hu XJ.</t>
  </si>
  <si>
    <t>Microwave Generator</t>
  </si>
  <si>
    <t>http://www.emf-portal.de/viewer.php?aid=26303&amp;l=e</t>
  </si>
  <si>
    <t>Electroencephalographic, personality, and executive function measures associated with frequent mobile phone use</t>
  </si>
  <si>
    <t>Abstract 
The present study employs standardized data acquired from the Brain Resource International Database to study the relationship between mobile phone usage, personality, and brain function (n = 300). Based on the frequency and duration of mobile phone usage, three groups were formed. The findings suggest a subtle slowing of brain activity related to mobile phone use that is not explained by differences in personality. These changes are still within normal physiological ranges. Better executive function in mobile phone users may reflect more focused attention, possibly associated with a cognitive training effect (i.e., frequently making phone calls in distracting places), rather than a direct effect of mobile phone use on cognition.
The average duration of mobile phone use was 2.4 years among heavy users and 1.8 years among intermediate users. 300 studied.
The findings suggest a subtle slowing of brain activity within normal physiological ranges related to mobile phone use. A relationship between mobile phone use and enhanced executive function was observed. No conclusions can be drawn with respect to adverse health effects or whether these effects reflect an adaptive brain response.</t>
  </si>
  <si>
    <t>Arns M, Van Luijtelaar G, Sumich A, Hamilton R, Gordon E.</t>
  </si>
  <si>
    <t>http://www.emf-portal.de/viewer.php?aid=14944&amp;l=e</t>
  </si>
  <si>
    <t>Effects of electromagnetic fields emitted from W-CDMA-like mobile phones on sleep in humans</t>
  </si>
  <si>
    <t xml:space="preserve">Aim: To examine the subjective and objective effects of exposure to a WCDMA-like signal on human sleep.
Background/further details: 19 subjects participated in the experiment on 3 consecutive days. They were sham exposed the first day and exposed or sham exposed on day 2 or 3, respectively. 5 hours prior to their individual sleep time, the probands were exposed for 3 hours. During sleep, polysomnographic data and EEG were recorded. The next morning, sleepiness and sleep insufficiency were evaluated.
Outcomes : Regarding the subjective parameters, no significant differences were reported between the sham exposure and the exposure conditions. Additionally, the polysomnographic data as well as EEG recordings did not differ significantly between the sham exposure and the exposure conditions. 
The authors conclude that exposure to a WCDMA-like signal has no subjective and objective effects on the human sleep.
</t>
  </si>
  <si>
    <t>Nakatani-Enomoto S, Furubayashi T, Ushiyama A, Groiss SJ, Ueshima K, Sokejima S, Simba AY, Wake K, Watanabe S, Nishikawa M, Miyawaki K, Taki M, Ugawa Y.</t>
  </si>
  <si>
    <t>https://www.emf-portal.org/en/article/23426</t>
  </si>
  <si>
    <t>Does the Brain Detect 3G Mobile Phone Radiation Peaks? An Explorative In-Depth Analysis of an Experimental Study</t>
  </si>
  <si>
    <t>Abstract
This study aimed to investigate whether third generation mobile phone radiation peaks result in event related potentials. Thirty-one healthy females participated. In this single-blind, cross-over design, a 15 minute mobile phone exposure was compared to two 15 minute sham phone conditions, one preceding and one following the exposure condition. Each participant was measured on two separate days, where mobile phone placement was varied between the ear and heart. EEG activity and radiofrequency radiation were recorded jointly. Epochs of 1200 ms, starting 200 ms before and lasting until 1000 ms after the onset of a radiation peak, were extracted from the exposure condition. Control epochs were randomly selected from the two sham phone conditions. The main a-priori hypothesis to be tested concerned an increase of the area in the 240-500 ms post-stimulus interval, in the exposure session with ear-placement. Using multilevel regression analyses the placement*exposure interaction effect was significant for the frontal and central cortical regions, indicating that only in the mobile phone exposure with ear-placement an enlarged cortical reactivity was found. Post-hoc analyses based on visual inspection of the ERPs showed a second significantly increased area between 500-1000 ms post-stimulus for almost every EEG location measured. It was concluded that, when a dialing mobile phone is placed on the ear, its radiation, although unconsciously, is electrically detected by the brain. The question of whether or not this cortical reactivity results in a negative health outcome has to be answered in future longitudinal experiments.
Free Full Text Available</t>
  </si>
  <si>
    <t>Roggeveen S, van Os J, Lousberg R.</t>
  </si>
  <si>
    <t>http://www.emf-portal.de/viewer.php?l=e&amp;aid=27090</t>
  </si>
  <si>
    <t>Mobile phone effects on children's event-related oscillatory EEG during an auditory memory task</t>
  </si>
  <si>
    <t xml:space="preserve">Aim: To study the effects of electromagnetic fields emitted by mobile phones on the 1 - 20 Hz event-related brain oscillatory EEG responses in children performing an auditory memory task.
Background: The stimuli were 8 acoustically presented Finnish nouns.
Method: Effects on the neurological system: oscillatory EEG responses during cognitive processing in children
Effects on the neurological system: 1 - 20 Hz event-related oscillatory EEG responses (event related desynchronisation/synchronisation (ERD/ERS)) in children during an auditory memory task (memory encoding and recognition)
Cognitive/behavioural endpoints: auditory memory task with words as stimuli.
Outcomes: The data indicate that electromagnetic fields emitted by mobile phones have effects on brain oscillatory responses in children in the approximately 4 - 8 Hz and approximately 15 Hz EEG frequencies during cognitive processing. 
The results do not allow any conclusions concerning the possible effects of long-term mobile phone use on cognition or health. The physiological mechanism underlying these effects on brain oscillatory responses remain unclear.
</t>
  </si>
  <si>
    <t>Krause CM, Bjornberg CH, Pesonen M, Hulten A, Liesivuori T, Koivisto M, Revonsuo A, Laine M, Hämäläinen H.</t>
  </si>
  <si>
    <t>https://www.emf-portal.org/en/article/14007</t>
  </si>
  <si>
    <t>Effects of 2G and 3G mobile phones on human alpha rhythms: Resting EEG in adolescents, young adults, and the elderly</t>
  </si>
  <si>
    <t>Aim: To study whether adolescents and/or the elderly are more sensitive to mobile phone-related bioeffects than young adults, and to determine this for both 2nd generation (2G) GSM, and 3rd generation (3G) W-CDMA exposures.
Background: 41 adolescents (13-15 years), 42 adults (19-40 years), and 20 elderly (55-70 years) were tested. Each participant received sham exposure, 2G and 3G exposures, separated by at least four days.
Outcomes: The data showed that the young adults' alpha wave activity was greater in the 2G exposure compared to sham exposure. However, no effect was found in the adolescent or the elderly groups, and no effect of 3G exposures was found in any group. The data provide further support for an effect of 2G exposures on resting alpha wave activity in young adults, but fail to support a similar enhancement in adolescents or the elderly, or in any age group as a function of 3G exposure. 
In conclusion, the data suggest that adolescents may not represent a more sensitive population in terms of mobile phone alpha wave effects, and that the effect on alpha wave may be restricted to 2G cell phones.</t>
  </si>
  <si>
    <t>Croft RJ, Leung S, McKenzie RJ, Loughran SP, Iskra S, Hamblin DL, Cooper NR.</t>
  </si>
  <si>
    <t>https://www.emf-portal.org/en/article/18143</t>
  </si>
  <si>
    <t>Repeated exposure to low-level extremely low frequency-modulated microwaves affects cortex-hypothalamus interplay in freely moving rats: EEG study</t>
  </si>
  <si>
    <t>Aim: To compare the effects of repeated exposure to extremely low frequency-modulated microwaves on cortical and hypothalamic electroencephalograms (EEGs) of freely moving rats.
Background:  The EEGs were recorded for five consecutive days either under sham exposures (five rats) or under mixed sham exposure/microwave exposures (five rats).
Method : Effects on the neurological system: EEG (averaged frequency spectra 0.5-30 Hz
Outcomes: Extremely low frequency-modulated microwaves increased beta wave2 activity (17.8-30.5 Hz) in both cortical and hypothalamic EEG. Moreover, a cumulative effect under repeated exposures to extremely low frequency-modulated microwaves was found. 
In conclusion, the data are in line with evidence that repeated low-level exposure to extremely low frequency-modulated microwaves affects brain functioning and provide an additional approach when analysing underlying mechanisms.</t>
  </si>
  <si>
    <t>Vorobyov V, Janac B, Pesic V, Prolic Z.</t>
  </si>
  <si>
    <t>TDMA low level microwave</t>
  </si>
  <si>
    <t>http://www.emf-portal.de/viewer.php?l=e&amp;aid=18123</t>
  </si>
  <si>
    <t>Sleep after mobile phone exposure in subjects with mobile phone-related symptoms</t>
  </si>
  <si>
    <t>Aim : To study the effects of radiofrequency exposure (GSM) on self-evaluated sleepiness and objective EEG measures during sleep in a non-sensitive and a sensitive group (with symptoms in relation to mobile phone use).
Background : 48 subjects (mean age 28 years; 27 females, 21 males) were exposed for 3 h (19:30-22:30; active or sham exposure) prior to sleep. The test sessions were separated by at least one week. The mobile phone sensitive group consisted of 23 subjects with GSM mobile phone-related symptoms (15 females) and the non-sensitive group, without such symptoms, consisted of 25 subjects (12 females).
Outcomes : The data showed that following exposure, time in sleep stages 3 and 4 (so-called "slow-wave sleep", deep sleep phase) decreased by 9.5 minutes (12% out of a total of 78.6 minutes), and time in sleep stage 2 increased by 8.3 minutes (4% out of a total of 196.3 minutes) compared to sham exposure. The latency to sleep stage 3 was also prolonged by 4.8 min after exposure. 
Power density spectral analysis of the EEG indicated an enhanced activation in the frequency ranges 0.5-1.5 and 5.75-10.5 Hz (representing parts of delta wave, theta wave and alpha wave frequency bands) during the first 30 min of sleep stage 2. During the full first hour of sleep stage 2 the spectral density increased particularly within the frequency range of 7.5-11.75 Hz. During the second hour of the sleep stage 2 activity was elevated within the frequency range 4.75-8.25 Hz. No pronounced power changes were observed in slow-wave sleep (sleep stages 3+4) or for the third hour of sleep stage 2. 
No differences were found between non-sensitive controls and sensitive subjects with prior complaints of mobile phone-related symptoms. 
The data confirm previous findings (see "realted articles") that radiofrequency exposure increased the spectral density of the alpha wave range in the sleep EEG, and indicated moderate impairment of slow-wave sleep. Furthermore, reported differences in sensitivity to mobile phone use were not reflected in sleep parameters.</t>
  </si>
  <si>
    <t>Lowden A, Akerstedt T, Ingre M, Wiholm C, Hillert L, Kuster N, Nilsson JP, Arnetz B.</t>
  </si>
  <si>
    <t>http://www.emf-portal.de/viewer.php?aid=18633&amp;l=e</t>
  </si>
  <si>
    <t>Does chronic exposure to mobile phones affect cognition?</t>
  </si>
  <si>
    <t>Aim: The effects of chronic mobile phone usage on cognition should be investigated.
Background: 90 volunteers aged 17-25 years with normal hearing were divided into 3 groups according to their duration of mobile phone use (n=30 each): 1) subjects who had used mobile phones for less than five years, 2) subjects who had used mobile phones for more than five years and 3) subjects who had never used a mobile phone. Data from two trials were obtained and averaged.
Method: Cognitive/behavioral endpoints: auditory evoked potentials (peak latencies of N100, P200, N200 and P300 and amplitude of N200-P300; acoustic oddball paradigm, (EEG)
Others: questionnaire regarding mobile phone use Investigation on living organism
Investigated organ system: brain/CNS Time of Investigation : After exposure.
Outcomes: No significant differences in any parameter were found between the groups.
The authors conclude that chronic mobile phone usage has no detrimental effect on cognition. However, further studies with larger numbers of subjects and with a longer duration of exposure are needed to substantiate these results.
Full Free Text Available</t>
  </si>
  <si>
    <t>Mohan M, Khaliq F, Panwar A, Vaney N</t>
  </si>
  <si>
    <t>http://www.emf-portal.de/viewer.php?l=e&amp;aid=28999</t>
  </si>
  <si>
    <t>Sleep EEG alterations: effects of different pulse-modulated radio frequency electromagnetic fields</t>
  </si>
  <si>
    <t>Abstract 
Previous studies have observed increases in electroencephalographic power during sleep in the spindle frequency range (approximately 11-15 Hz) after exposure to mobile phone-like radio frequency electromagnetic fields (RF EMF). Results also suggest that pulse modulation of the signal is crucial to induce these effects. Nevertheless, it remains unclear which specific elements of the field are responsible for the observed changes. We investigated whether pulse-modulation frequency components in the range of sleep spindles may be involved in mediating these effects. Thirty young healthy men were exposed, at weekly intervals, to three different conditions for 30 min directly prior to an 8-h sleep period. Exposure consisted of a 900-MHz RF EMF, pulse modulated at 14 Hz or 217 Hz, and a sham control condition. Both active conditions had a peak spatial specific absorption rate of 2 W/kg(-1). During exposure subjects performed three different cognitive tasks (measuring attention, reaction speed and working memory), which were presented in a fixed order. Electroencephalographic power in the spindle frequency range was increased during non-rapid eye movement sleep (2nd episode) following the 14-Hz pulse-modulated condition. A similar but non-significant increase was also observed following the 217-Hz pulse-modulated condition. Importantly, this exposure-induced effect showed considerable individual variability. Regarding cognitive performance, no clear exposure-related effects were seen. Consistent with previous findings, our results provide further evidence that pulse-modulated RF EMF alter brain physiology, although the time-course of the effect remains variable across studies. Additionally, we demonstrated that modulation frequency components within a physiological range may be sufficient to induce these effects.</t>
  </si>
  <si>
    <t>Schmid MR, Murbach M, Lustenberger C, Maire M, Kuster N, Achermann P, Loughran SP.</t>
  </si>
  <si>
    <t>http://www.emf-portal.de/viewer.php?l=e&amp;aid=20939</t>
  </si>
  <si>
    <t>Effects of 2G and 3G mobile phones on performance and electrophysiology in adolescents, young adults and older adults</t>
  </si>
  <si>
    <t>Aim: To examine electrophysiological, sensory and cognitive processes in adolescents, young adults and older adults, when exposed to a radiofrequency field.
Background: 41 adolescents (13-15 years), 42 adults (19-40 years), and 20 elderly (55-70 years) were tested. Each participant received sham exposure, 2nd generation (2G) GSM, and 3rd generation (3G) W-CDMA exposures, separated by at least four days.
Outcomes: Oddball task: Cognition: Neither the accuracy nor the reaction time differed between the sham exposed, 2G or 3G group. No age dependent effects were found. Electrophysiology: An augmented N100 amplitude was observed in the 2G condition compared to the sham condition (independent of age group). No other differences in the amplitudes and latencies in the EEG were observed between 2G, 3G and sham exposure. 
N-back task: Cognition: The accuracy in the adolescents was significant worse in the 3G exposed group than in the sham exposed group, but not in the other age groups. No differences between sham exposure and 2G exposure occurred. Electrophysiology: Delayed ERD/ERS responses of the alpha wave power were found in both 3G and 2G conditions compared to the sham condition (independent of age group). 
The authors conclude that this study provides support for an effect of radiofrequency exposure on human cognitive function and on electrophysiological processes.</t>
  </si>
  <si>
    <t>Leung S, Croft RJ, McKenzie RJ, Iskra S, Silber B, Cooper NR, O'Neill B, Cropley V, Diaz-Trujillo A, Hamblin D, Simpson D.</t>
  </si>
  <si>
    <t>http://www.emf-portal.de/viewer.php?aid=19277&amp;l=e</t>
  </si>
  <si>
    <t>Do mobile phone base stations affect sleep of residents? Results from an experimental double-blind sham-controlled field study</t>
  </si>
  <si>
    <t>Abstract
OBJECTIVES: The aim of the present double-blind, sham-controlled, balanced randomized cross-over study was to disentangle effects of electromagnetic fields (EMF) and non-EMF effects of mobile phone base stations on objective and subjective sleep quality.
METHODS: In total 397 residents aged 18-81 years (50.9% female) from 10 German sites, where no mobile phone service was available, were exposed to sham and GSM (Global System for Mobile Communications, 900 MHz and 1,800 MHz) base station signals by an experimental base station while their sleep was monitored at their homes during 12 nights. Participants were randomly exposed to real (GSM) or sham exposure for five nights each. Individual measurement of EMF exposure, questionnaires on sleep disorders, overall sleep quality, attitude towards mobile communication, and on subjective sleep quality (morning and evening protocols) as well as objective sleep data (frontal EEG and EOG recordings) were gathered.
RESULTS: Analysis of the subjective and objective sleep data did not reveal any significant differences between the real and sham condition. During sham exposure nights, objective and subjective sleep efficiency, wake after sleep onset, and subjective sleep latency were significantly worse in participants with concerns about possible health risks resulting from base stations than in participants who were not concerned.
CONCLUSIONS: The study did not provide any evidence for short-term physiological effects of EMF emitted by mobile phone base stations on objective and subjective sleep quality. However, the results indicate that mobile phone base stations as such (not the electromagnetic fields) may have a significant negative impact on sleep quality.</t>
  </si>
  <si>
    <t>Danker-Hopfe H, Dorn H, Bornkessel C, Sauter C.</t>
  </si>
  <si>
    <t>http://www.ncbi.nlm.nih.gov/pubmed/20737608</t>
  </si>
  <si>
    <t>Neurophysiologic effects at low level 1.8 GHz radiofrequency field exposure: a multiparametric approach on freely moving rats</t>
  </si>
  <si>
    <t>Abstract
Deleterious effects on healthcare and particularly disruption of the cholinergic system have been reported after exposure to radiofrequency field at low power density. This work presents a 72 hours multiparametric study, where cholinergic system was investigated using a neurochemical, electrophysiological and physiological approaches. Free moving rats were exposed 24 hours to RF GSM signal at 1.8 GHz at low power density (1.2 and 9 W/m(2)). Acetylcholine (ACh) release in the hippocampus was simultaneously monitored using the microdialysis technique, electroencephalogram (EEG), electromyogram (EMG) and subcutaneous temperature. A spectral analysis of EEG was also performed and sleep stages were determined. After experimental time, the animals were sacrificed and a NMR study was performed on lipid brain extract. No significant parameters modification was observed under RF exposure. The only significant difference was the lack of increase in time spent in REM sleep, the third day, for the 1.2 W/m(2) group. This observation appeared difficult to explain and could not be reasonably related with RF exposure. Similarly, the NMR study also failed to show any effect of RF.
Outcomes: No significant difference in behavioral observations, subcutaneous temperature and EEG were found between exposed groups and control group.
Acetylcholine release in hippocampus and cholesterol-NMR spectra also failed to show any statistically significant effect of radiofrequency exposure compared to control group.
The observed lack of increase in time spent in REM sleep on the third day revealed significant difference between the exposure group (at 1.2 W/m2 power density) and control group regarding sleeping stage.
As a conclusion these results show no effect of radiofrequency exposure both on the cholinergic system and lipid metabolism of the rat brain.</t>
  </si>
  <si>
    <t>Crouzier D, Debouzy JC, Bourbon F, Collin A, Perrin A, Testylier G.</t>
  </si>
  <si>
    <t>https://www.emf-portal.org/en/article/14068</t>
  </si>
  <si>
    <t>Melatonin modulates wireless (2.45 GHz)-induced oxidative injury through TRPM2 and voltage gated Ca(2+) channels in brain and dorsal root ganglion in rat</t>
  </si>
  <si>
    <t>Abstract
We aimed to investigate the protective effects of melatonin and 2.45 GHz electromagnetic radiation (EMR) on brain and dorsal root ganglion (DRG) neuron antioxidant redox system, Ca(2+) influx, cell viability and electroencephalography (EEG) records in the rat. Thirty two rats were equally divided into four different groups namely group A1: Cage control, group A2: Sham control, group B: 2.45 GHz EMR, group C: 2.45 GHz EMR+melatonin. Groups B and C were exposed to 2.45 GHz EMR during 60 min/day for 30 days. End of the experiments, EEG records and the brain cortex and DRG samples were taken. Lipid peroxidation (LP), cell viability and cytosolic Ca(2+) values in DRG neurons were higher in group B than in groups A1 and A2 although their concentrations were increased by melatonin, 2-aminoethyldiphenyl borinate (2-APB), diltiazem and verapamil supplementation. Spike numbers of EEG records in group C were lower than in group B. Brain cortex vitamin E concentration was higher in group C than in group B. In conclusion, Melatonin supplementation in DRG neurons and brain seems to have protective effects on the 2.45 GHz-induced increase Ca(2+) influx, EEG records and cell viability of the hormone through TRPM2 and voltage gated Ca(2+) channels.</t>
  </si>
  <si>
    <t>Nazıroğlu M, Çelik Ö, Özgül C, Çiğ B, Doğan S, Bal R, Gümral N, Rodríguez AB, Pariente JA.</t>
  </si>
  <si>
    <t>https://www.ncbi.nlm.nih.gov/pubmed/22019785</t>
  </si>
  <si>
    <t>Modulator effects of L-carnitine and selenium on wireless devices (2.45 GHz)-induced oxidative stress and electroencephalography records in brain of rat.</t>
  </si>
  <si>
    <t>Abstract
PURPOSE: Electromagnetic radiation (EMR) from wireless devices may affect biological systems by increasing free radicals. The present study was designed to determine the effects of 2.45 GHz EMR on the brain antioxidant redox system and electroencephalography (EEG) records in rat. The possible protective effects of selenium and L-carnitine were also tested and compared to untreated controls.
MATERIALS AND METHODS: Thirty rats were equally divided into five different groups, namely Group A(1): Cage control, Group A(2): Sham control, group B: 2.45 GHz EMR, group C: 2.45 GHz EMR + selenium, group D: 2.45 GHz EMR + L-carnitine. Groups B, C and D were exposed to 2.45 GHz EMR during 60 min/day for 28 days. End of the experiments, EEG records and the brain cortex samples were taken.
RESULTS: The cortex brain vitamin A (p &lt; 0.05), vitamin C (p &lt; 0.01) and vitamin E (p &lt; 0.05) concentrations values were lower in group B than in group A1 and A2 although their concentrations were increased by selenium and L-carnitine supplementation. Lipid peroxidation, levels were lower in group C (p &lt; 0.05) and D (p &lt; 0.01) than in group B where as reduced glutathione levels were higher in group C (p &lt; 0.05) than in group A1, A2 and B. However, B-carotene levels did not change in the five groups.
CONCLUSIONS: L-carnitine and selenium seem to have protective effects on the 2.45 GHz-induced decrease of the vitamins by supporting antioxidant redox system. L-carnitine on the vitamin concentrations seems to more protective affect than in selenium.</t>
  </si>
  <si>
    <t>Nazıroglu M, Gümral N.</t>
  </si>
  <si>
    <t>https://www.ncbi.nlm.nih.gov/pubmed/19637079</t>
  </si>
  <si>
    <t>Effect of modified SHF and acoustic stimulation on spectral characteristics of the electroencephalograms of the cat brain</t>
  </si>
  <si>
    <t>Abstract
The effect of modulated electromagnetic fields on the spectral parameters of bioelectric brain activity in awake cats was studied by registering the electroencephalogram from the skin surface in the vertex area using carbon electrodes. In the normal electroencephalogram, spectral components in the range above 20 Hz predominated. It was shown that, upon irradiation with electromagnetic field (basic frequency 980 MHz, power density 30-50 microW/cm2), spectral components in the range of 12-18 Hz begin to prevail. A similarity in the redistribution of the power of spectral components upon both acoustic and modulated electromagnetic influences was revealed. The results suggest that there is a a common neurophysiological mechanism by which modulated electromagnetic radiation and acoustic stimulation affect the electrical activity of the brain. This is a consistent with the assumption that the effect of the electromagnetic field on the central nervous system is mediated through the acoustic sensory system.
[Original Article in Russian]</t>
  </si>
  <si>
    <t>Ivanova VIu, Martynova OV, Aleĭnik SV, Limarenko AV.</t>
  </si>
  <si>
    <t>https://www.ncbi.nlm.nih.gov/pubmed/11094726</t>
  </si>
  <si>
    <t>The action of pulse-modulated GSM radiation increases regional changes in brain activity and c-Fos expression in cortical and subcortical areas in a rat model of picrotoxin-induced seizure proneness</t>
  </si>
  <si>
    <t>Aim: To assess whether the effects on brain activity of pulse modulated GSM differ from those of a non-modulated signal of the same wavelength and if so to study c-Fos expression in seizure-related [induced by picrotoxin] anatomical circuits.
Background/further details: Male rats were assigned to six groups: 1) injection with picrotoxin [induced seizure-proneness]/no exposure; 2) injection with picrotoxin/exposure to 900 MHz pulse modulated GSM; 3) injection with picrotoxin/exposure to 900 MHz un-modulated signal; 4) no exposure/no picrotoxin; 5) GSM exposure only; and 6) un-modulated signal only.
Outcomes: Picrotoxin-treated rats showed no significant EEG abnormalities and all brain areas showed c-Fos expression, with or without posterior exposure (group 1-3). GSM-exposed picrotoxin-pretreated rats (group 2) showed differences in EEG-signs, and in c-Fos expression in the brain, with respect to picrotoxin-treated rats exposed to an equivalent dose of un-modulated exposure (group 3). In group 2, GSM-exposure induced seizures and increased c-Fos-positive neuron counts and the most marked effects were observed in limbic structures, piriform cortex areas and subcortical areas. 
Non-picrotoxin-treated animals exposed to un-modulated radiation (group 6) showed the highest levels of neuronal c-Fos expression in cortical areas compared to GSM-exposure (group 5) or no exposure (group 4). 
For un-modulated signals (group 3 and 6) occasional discharges occured in EEG recording and seizure development was infrequent in picrotoxin-treated animals (group 3). There was no significant difference in c-Fos expression between non-picrotoxin-treated rats (group 6) and picrotoxin-treated rats (group 3) for un-modulated signals. 
900 MHz GSM exposure increased the neuronal excitability in picrotoxin-treated rats, as manifested by behavioral indicators (seizures), EEG indicators, and neuronal c-Fos expression, with respect to rats exposed to unmodulated exposure.</t>
  </si>
  <si>
    <t>Lopez-Martin E, Bregains J, Relova-Quinteiro JL, Cadarso-Suarez C, Jorge-Barreiro FJ, Ares-Pena FJ.</t>
  </si>
  <si>
    <t>https://www.emf-portal.org/en/article/16675</t>
  </si>
  <si>
    <t>GSM radiation triggers seizures and increases cerebral c-Fos positivity in rats pretreated with subconvulsive doses of picrotoxin</t>
  </si>
  <si>
    <t xml:space="preserve">Aim: To study the effects of 2 h mobile phone irradiation (GSM) on rats made seizure-prone by injection of a subconvulsive dose of the GABA antagonist picrotoxin.
Background/further details: The effects were evaluated by observation of whether the rats suffered seizures and post mortem by immunochemical testing of relevant brain areas for c-Fos (a marker of neuronal activation that is produced in these brain areas by seizures). 
4 groups of rats were invesigated (each of 7-8 rats): 1) Injection of picrotoxin (2 mg/kg) and exposure to irradiation, 2) injection of picrotoxin, 3) irradiation, 4) exposure to neither irradiation nor picrotoxin.
Outcomes: Data of group 1 (picrotoxin and irradiation) showed that rats suffered seizures and the levels of the neuronal activity marker c-Fos in neocortex, paleocortex, hippocampus and thalamus increased markedly. Non-irradiated picrotoxin-treated animals did not suffer seizures, and their cerebral c-Fos counts were significantly lower. Irradiation caused no such differences in rats that had not been pretreated with picrotoxin. 
The authors conclude that GSM-type irradiation can induce seizures in rats following their facilitation by subconvulsive doses of picrotoxin, and that research should be pursued into the possibility that this kind of irradiation may similarly affect brain function in humans with epileptic disorders.
C-fos is a proto-oncogene that is expressed within some neurons following depolarization. </t>
  </si>
  <si>
    <t>Lopez ME, Relova-Quinteiro JL, Gallego-Gomez R, Peleteiro-Fernandez M, Jorge-Barreiro FJ, Ares-Pena FJ.</t>
  </si>
  <si>
    <t>https://www.emf-portal.org/en/article/13191</t>
  </si>
  <si>
    <t>Nonlinear changes in brain electrical activity due to cell phone radiation</t>
  </si>
  <si>
    <t>Abstract
We studied the effect of an electromagnetic field from a cellular telephone on brain electrical activity, using a novel analytical method based on a nonlinear model. The electroencephalogram (EEG) from rabbits was embedded in phase space and local recurrence plots were calculated and quantified using recurrence quantitation analysis to permit statistical comparisons between filtered segments of exposed and control epochs from individual rabbits. When the rabbits were exposed to the radiation from a standard cellular telephone (800 MHz band, 600 mW maximum radiated power) under conditions that simulated normal human use, the EEG was significantly affected in nine of ten animals studied. The effect occurred beginning about 100 ms after initiation of application of the field and lasted approximately 300 ms. In each case, the fields increased the randomness in the EEG. A control procedure ruled out the possibility that the observations were a product of the method of analysis. No differences were found between exposed and control epochs in any animal when the experiment was repeated after the rabbits had been sacrificed, indicating that absorption of radiation by the EEG electrodes could not account for the observed effect. No effect was seen when deposition of energy in the brain was minimized by repositioning the radiating antenna from the head to the chest, showing that the type of tissue that absorbed the energy determined the observed changes in the EEG. We conclude that, in normal use, the fields from a standard cellular telephone can alter brain function as a consequence of absorption of energy by the brain.</t>
  </si>
  <si>
    <t>Marino AA, Nilsen E, Frilot C.</t>
  </si>
  <si>
    <t>Mobile Phone  TDMA</t>
  </si>
  <si>
    <t xml:space="preserve">Rabbit - NZ </t>
  </si>
  <si>
    <t>https://www.ncbi.nlm.nih.gov/pubmed/12820291</t>
  </si>
  <si>
    <t>Repeated exposure to low-level extremely low frequency-modulated microwaves affects baseline and scopolamine-modified electroencephalograms in freely moving rats</t>
  </si>
  <si>
    <t>Abstract
To compare in the electroencephalogram of rats the effects of scopolamine (an acetylcholine receptor antagonist) alone and after repeated exposure to low-level microwaves modulated at extremely low frequency. Averaged frequency spectra (0.5-30 Hz) of the electroencephalogram were studied in freely moving rats with carbon electrodes implanted into the somatosensory cortex. The rats were repeatedly (3 days, 30 min day(-1)) exposed to low-intensity (approximately = 0.3 mW cm(-2)) microwaves (915 MHz, 20-ms pulse duration), amplitude modulated (square-wave) at extremely low frequency (4 Hz). The exposure to extremely low frequency microwaves alone significantly enhanced the fast electroencephalographic rhythms (18-30 Hz). This effect was observed neither in subsequent sham-exposure experiment nor in radiation-naïve animals. In the microwave-exposed rats, scopolamine (0.1 mg kg(-1), subcutaneously) did not cause a slowing in the electroencephalogram that was shown in non-exposed rats. A similarity between the scopolamine-induced electroencephalogram effect in the microwave-exposed rats and that of physostigmine (enhancing the acetylcholine level in the brain) in radiation-naïve animals was noted. This paradoxical phenomenon stimulates new experimentation for understanding its mechanism(s). The data obtained provide additional evidence that repeated low-level exposure to extremely low frequency microwaves can modify an activity of cholinergic system in the brain.</t>
  </si>
  <si>
    <t>Vorobyov V, Pesic V, Janac B, Prolic Z.</t>
  </si>
  <si>
    <t>https://www.emf-portal.org/en/article/13578</t>
  </si>
  <si>
    <t>EEG changes as heat stress reactions in rats irradiated by high intensity 35 GHz millimeter waves</t>
  </si>
  <si>
    <t>Abstract
As the application of millimeter waves for civilian and military use increases, the possibility of overexposure to millimeter waves will also increase. This paper attempts to evaluate stress reactions evoked by 35 GHz millimeter waves. The stress reactions in Sprague-Dawley (SD) rats were quantitatively studied by analyzing electroencephalogram (EEG) changes induced by overexposure to 35 GHz millimeter waves. The relative changes in average energy of the EEG and its wavelet decompositions were used for extracting the stress reaction indicators. Incident average power densities (IAPDs) of 35 GHz millimeter waves from 0.5 W cm 2 to 7.5 W cm 2 were employed to investigate the relation between irradiation dose and the stress reactions in the rats. Different stress reaction periods evoked by irradiation were quantitatively evaluated by EEG results. The results illustrate that stress reactions are more intense during the first part of the irradiation than during the later part. The skin temperature increase produced by millimeter wave irradiation is the principle reason for stress reactions and skin injuries. As expected, at the higher levels of irradiation, the reaction time decreases and the reaction intensity increases.</t>
  </si>
  <si>
    <t>Xie T, Pei J, Cui Y, Zhang J, Qi H, Chen S, Qiao D.</t>
  </si>
  <si>
    <t>https://www.emf-portal.org/en/article/19297</t>
  </si>
  <si>
    <t>Principal component analysis of the P600 waveform: RF and gender effects</t>
  </si>
  <si>
    <t>Abstract
The aim of the present study was to examine the patterns of activation of the P600 waveform of the event-related potentials (ERP), applying principal component analysis (PCA) and repeated measures ANOVA, and whether these patterns are RF and gender dependent. The ERPs of thirty-nine healthy subjects (20 male and 19 female) were recorded during an auditory memory task in the presence and absence of RF, similar to that emitted by mobile phones. Both PCA and ANOVA produced congruent results, showing that activation of the P600 component occurs early and more intensely in the region of the posterior electrodes and in a less intense manner in the central electrodes. Conversely, the activation at the anterior electrodes arises later with a considerably reduced intensity. In the absence of RF female subjects exhibited significantly lower amplitudes at anterior electrodes and earlier latencies at central electrodes than male subjects. These differences disappear in the presence of RF. Consequently, the P600 component follows distinct patterns of activation in the anterior, central and posterior brain areas and gender differences are observed simultaneously at several electrodes within these areas. Finally, the gender-related functional architecture with regard the P600 component appears to be RF sensitive. In conclusion, the application of the PCA procedure provides an adequate model of the spatially distributed event-related dynamics that correspond to the P600 waveform.</t>
  </si>
  <si>
    <t>Maganioti AE, Hountala CD, Papageorgiou CC, Kyprianou MA, Rabavilas AD, Capsalis CN.</t>
  </si>
  <si>
    <t>https://www.emf-portal.org/en/article/18161</t>
  </si>
  <si>
    <t>Non-linear analysis of the electroencephalogram for detecting effects of low-level electromagnetic fields</t>
  </si>
  <si>
    <t>Abstract
The study compared traditional spectral analysis and a new scale-invariant method, the analysis of the length distribution of low-variability periods (LDLVPs), to distinguish between electro-encephalogram (EEG) signals with and without a weak stressor, a low-level modulated microwave field. During the experiment, 23 healthy volunteers were exposed to a microwave (450 MHz) of 7 Hz frequency on-off modulation. The field power density at the scalp was 0.16 mW cm(-2). The experimental protocol consisted of ten cycles of repetitive microwave exposure. Signals from frontal EEG channels FP1 and FP2 were analysed. Smooth power spectrum and length distribution curves of low-variability periods, as well as probability distribution close to normal, confirmed that stationarity of the EEG signal during recordings was achieved. The quantitative measure of LDLVPs provided a significant detection of the effect of the stressor for the six subjects exposed to the microwave field but for none of the sham recordings. The spectral analysis revealed a significant result for one subject only. A significant effect of the exposure to the EEG signal was detected in 25% of subjects, with microwave exposure increasing EEG variability. The effect was not detectable by power spectral measures.</t>
  </si>
  <si>
    <t>Bachmann M, Kalda J, Lass J, Tuulik V, Säkki M, Hinrikus H.</t>
  </si>
  <si>
    <t>https://www.emf-portal.org/en/article/11657</t>
  </si>
  <si>
    <t>Effect of 450 MHz Microwave Modulated with 217 Hz on Human EEG in Rest</t>
  </si>
  <si>
    <t>Aim: The hypothesis, evaluated in this study, is that modulated at 217 Hz microwave exposure increases variability of the EEG signal and causes changes in the power spectrum of the EEG in humans.
Background/further details: During the study 19 healthy volunteers were sham-exposed or exposed to microwaves.
Outcomes :Low-level 450 MHz microwaves modulated at 217 Hz produced statistically significant changes in time variability and intensity of the EEG signal for 10-20 % of the subjects. The effect was stronger on EEG beta waves in temporal and parietal regions of the brain.</t>
  </si>
  <si>
    <t>Bachmann M, Säkki M, Kalda J, Lass J, Tuulik V, Hinrikus H.</t>
  </si>
  <si>
    <t>https://www.emf-portal.org/en/article/13407</t>
  </si>
  <si>
    <t xml:space="preserve">Integration of differences in EEG analysis reveals changes in human EEG </t>
  </si>
  <si>
    <t xml:space="preserve">Abstract
Three different methods in combination with integration of differences in signals were applied for EEG analysis to distinguish changes in EEG caused by microwave: S-parameter, power spectral density and length distribution of low variability periods. The experiments on the effect of modulated low-level microwaves on human EEG were carried out on four different groups of healthy volunteers exposed to 450 MHz microwave radiation modulated with 7 Hz, 14 Hz, 21 Hz, 40 Hz, 70 Hz, 217 or 1000 Hz frequencies. The field power density at the scalp was 0.16 mW/cm2. The EEG analysis performed for individuals with three different methods showed that statistically significant changes occur in the EEG rhythms energy and dynamics between 12% and 30% of subjects.
</t>
  </si>
  <si>
    <t>Bachmann M, Lass J, Kalda J, Säkki M, Tomson R, Tuulik V, Hinrikus H.</t>
  </si>
  <si>
    <t>https://www.ncbi.nlm.nih.gov/pubmed/17946053</t>
  </si>
  <si>
    <t>Adaptation of human brain bioelectrical activity to low-level microwave</t>
  </si>
  <si>
    <t xml:space="preserve">Abstract
The experiments of adaptation of the human brain bioelectrical activity were carried out on a group of 14 healthy volunteers exposed to 450 MHz microwave radiation modulated at 40 Hz frequencies. The field power density at the scalp was 0.16 mW/cm(2). Results of the study indicate that adaptation effect of human brain to low-level microwave exposure is evident. The initial increase of EEG power was compensated and even overcompensated. The adaptation phenomena were obvious in EEG alpha and beta rhythms..
</t>
  </si>
  <si>
    <t>Bachmann M, Rubljova J, Lass J, Tomson R, Tuulik V, Hinrikus H.</t>
  </si>
  <si>
    <t>https://www.ncbi.nlm.nih.gov/pubmed/18003066</t>
  </si>
  <si>
    <t>New Device Against Non-Thermal Effects from Mobile Telephones</t>
  </si>
  <si>
    <t>Abstract
Objectives: The aim of this study is to initiate research in the field of biomedical engineering geared towards a reduction of non-thermal effects on the brain due to the use of mobile telephones. This line of research employs devices attached to the back of cellular-telephone cases.
Methods: Under electromagnetic-environment controlled conditions EEG records have been obtained in 16 healthy subjects, with their eyes open at the baseline. These records were compared with the use of the mobile telephone with and without one of these devices for five minutes each, and having them statistically tested with Wilcoxon matched-pairs.
Results: Differences between experimental EEG, with and without the use of the device, have been observed. These subtle changes basically affect Delta and Theta wave bands. Their distribution, (changes in the affected areas of the brain), also varies, above all in the frontal areas.
Conclusions: The use of this device could reduce non-thermal effects of mobile telephones on the human EEG.</t>
  </si>
  <si>
    <t>Bardasano JL, Alvarez-Ude J, Gutierrez I, Goya R.</t>
  </si>
  <si>
    <t>http://link.springer.com/article/10.1007/s10669-005-4292-8</t>
  </si>
  <si>
    <t>EEG bioeffects on cochlear deaf from cellular phones</t>
  </si>
  <si>
    <t>Abstract
Objectives: This paper aims to provide evidence of an inductive electromagnetic bioeffect on the human brain, which is independent from sound waves and produced by mobile phones, in proximal field, through correlating the EEG data obtained from electrodes placed on both normal and cochlear deaf individuals.
Methods: Two groups of subjects are placed under controlled electromagnetic conditions inside a Faraday chamber, 12 healthy and another 12 suffering from cochlear deafness). Each is sitting on a chair, fitted with additional support, and holding a cellular phone 2 cm away form the right auricular, in order to avoid a thermal effect as much as possible. All of them, relaxed and with their eyes closed, are EEG recorded in a basal state with their mobile phones off. Then, each of them is again recorded under the same conditions but with the mobile on and listening to the same conversation. In order to assess the observed EEG changes, a statistical analysis by means of the FFT (Fast Fourier Transform) was carried out.
Results: For both, healthy and cochlear deaf, assimilation or integration of the mobile phone signal by some electrodes is to be found. This is due to the increase of amplitudes for alpha and theta waves, whereas the signal is not integrated in other electrodes. By correlating the spectra of frequencies of corresponding EEG records for the same brain areas, we have not observed significative differences for both groups.
Conclusions: A possible electromagnetic direct inductive, non-thermal, bioeffect on the human brain is observed. This effect is produced by the use of mobile phones and it bears no relation to the sound waves.</t>
  </si>
  <si>
    <t>Bardasano, JL, Alvarez-Ude J, Gutierrez I, Raposo M, Goya R.</t>
  </si>
  <si>
    <t>https://www.emf-portal.org/en/article/15811</t>
  </si>
  <si>
    <t>The effect of mobile phone electromagnetic fields on the alpha rhythm of human electroencephalogram</t>
  </si>
  <si>
    <t>Abstract
Mobile phones (MP) emit low-level electromagnetic fields that have been reported to affect neural function in humans; however, demonstrations of such effects have not been conclusive. The purpose of the present study was to test one of the strongest findings in the literature; that of increased "alpha" power in response to MP-type radiation. Healthy participants (N = 120) were tested using a double-blind counterbalanced crossover design, with each receiving a 30-min Active and a 30-min Sham Exposure 1 week apart, while electroencephalogram (EEG) data were recorded. Resting alpha power (8-12 Hz) was then derived as a function of time, for periods both during and following exposure. Non-parametric analyses were employed as data could not be normalized. Previous reports of an overall alpha power enhancement during the MP exposure were confirmed (relative to Sham), with this effect larger at ipsilateral than contralateral sites over posterior regions. No overall change to alpha power was observed following exposure cessation; however, there was less alpha power contralateral to the exposure source during this period (relative to ipsilateral). Employing a strong methodology, the current findings support previous research that has reported an effect of MP exposure on EEG alpha power.</t>
  </si>
  <si>
    <t>Croft RJ, Hamblin DL, Spong J, Wood AW, McKenzie RJ, Stough C.</t>
  </si>
  <si>
    <t>https://www.ncbi.nlm.nih.gov/pubmed/17786925</t>
  </si>
  <si>
    <t>Human brain wave activity during exposure to radiofrequency field emissions from mobile phones</t>
  </si>
  <si>
    <t>Abstract
The aim of this study was to determine whether there is an effect of mobile phone electromagnetic field emissions on the human electroencephalograph (EEG). EEG recordings from ten awake subjects were taken during exposure to radiofrequency (RF) emissions from a mobile phone positioned behind the head. Two experimental trials were conducted. In the first trial, RF exposures were generated by a GSM mobile phone with the speaker disabled and configured to transmit at full-radiated power. During the second trial, exposures were generated by a non-modified GSM mobile phone in active standby mode. For each trial, subjects were exposed in five minute intervals to a randomized, interrupted sequence of five active and five sham exposures. The experiment was conducted under single-blind conditions. The average EEG band power in active exposure recordings was compared to corresponding sham recordings. Statistical tests indicated significant difference in the full-power mode trial within the EEG alpha (8-13 Hz) and beta (13-32 Hz) bands. A subsequent statistical analysis of median spectral power in discrete EEG rhythms revealed significant differences in 7 of the 32 distinct frequencies overall. In conclusion, the results of this study lend support to EEG effects from mobile phones activated in talk-mode.</t>
  </si>
  <si>
    <t>D'Costa H, Trueman G, Tang L, Abdel-rahman U, Abdel-rahman W, Ong K, Cosic I.</t>
  </si>
  <si>
    <t>https://www.ncbi.nlm.nih.gov/pubmed/14995060</t>
  </si>
  <si>
    <t>Evaluation of the Health Impact of the Radio-Frequency Fields from Mobile Telephone</t>
  </si>
  <si>
    <t xml:space="preserve">Abstract
Expansion of the use of mobile phones increases concern about any eventual health risks from the micro waves they emit. ln this work, we have looked at whether these microwaves could disturb the nervous system, the auditory system or the endocrine system. No significant effect was observed in the responses of the auditory brainstem or the endocrine system, but a slight increase in activity was observed on the Q-EEG. The functional significance of this effect remains to be evaluated, as well as any possible health impact.
Author did find a significant effect for TSH reduction for chronic exposure 2 hours per day 5 days a week for 4 weeks to a mobile phone (p&lt;.032) but cautioned that 1 measurement each week is inadequate to show whether the reduction is due to a real inhibition of hormonal secretion or not. 
</t>
  </si>
  <si>
    <t>De Seze, R, Mausset AL, Ayoub J, Pina G, Miro L.</t>
  </si>
  <si>
    <t>http://ibe.sagepub.com/content/10/5/284.abstract</t>
  </si>
  <si>
    <t>Mobile phones exposure induces changes of contingent negative variation in humans</t>
  </si>
  <si>
    <t>Abstract
Event-related potentials have been largely employed to test effects of GSM emissions on human brain. The aim of the present study was the evaluation of initial contingent negative variation (iCNV) changes, induced by 900 MHz GSM exposure, in a double blind design in healthy volunteers, subjected to a threefold experimental condition, EXPOSED (A), a real GSM phone emitting electromagnetic power, SHAM (B), a real phone where the electromagnetic power was dissipated on an internal load and OFF (C), a phone completely switched-off. Ten healthy right-handed volunteers were evaluated. The CNV was recorded during a 10 min time interval in each of the three experimental conditions A, B, and C, in order to assess the iCNV amplitude and habituation. The iCNV amplitude decreased and habituation increased during both A and B conditions, compared with condition C. This effect was diffuse over the scalp, and there was no significant prevalence of iCNV amplitude reduction on the left side, were the phones were located. Mobile Phones exposures A and B seemed to act on brain electrical activity, reducing the arousal and expectation of warning stimulus. This evidence, limited by the low number of subjects investigated, could be explained in terms of an effect induced by both the GSM signal and the extremely low frequency magnetic field produced by battery and internal circuits.</t>
  </si>
  <si>
    <t>de Tommaso M, Rossi P, Falsaperla R, Francesco Vde V, Santoro R, Federici A.</t>
  </si>
  <si>
    <t>https://www.ncbi.nlm.nih.gov/pubmed/19699778</t>
  </si>
  <si>
    <t>Mechanism of low-level microwave radiation effect on nervous system</t>
  </si>
  <si>
    <t>Abstract
The aim of this study is to explain the mechanism of the effect of low-level modulated microwave radiation on brain bioelectrical oscillations. The proposed model of excitation by low-level microwave radiation bases on the influence of water polarization on hydrogen bonding forces between water molecules, caused by this the enhancement of diffusion and consequences on neurotransmitters transit time and neuron resting potential. Modulated microwave radiation causes periodic alteration of the neurophysiologic parameters and parametric excitation of brain bioelectric oscillations. The experiments to detect logical outcome of the mechanism on physiological level were carried out on 15 human volunteers. The 450-MHz microwave radiation modulated at 7, 40 and 1000 Hz frequencies was applied at the field power density of 0.16 mW/cm2. A relative change in the EEG power with and without radiation during 10 cycles was used as a quantitative measure. Experimental data demonstrated that modulated at 40 Hz microwave radiation enhanced EEG power in EEG alpha and beta frequency bands. No significant alterations were detected at 7 and 1000 Hz modulation frequencies. These results are in good agreement with the theory of parametric excitation of the brain bioelectric oscillations caused by the periodic alteration of neurophysiologic parameters and support the proposed mechanism. The proposed theoretical framework has been shown to predict the results of experimental study. The suggested mechanism, free of the restrictions related to field strength or time constant, is the first one providing explanation of low-level microwave radiation effects.</t>
  </si>
  <si>
    <t>Hinrikus H, Bachmann M, Karai D, Lass J.</t>
  </si>
  <si>
    <t>https://www.ncbi.nlm.nih.gov/pubmed/27874295</t>
  </si>
  <si>
    <t>Effects of short- and long-term pulsed radiofrequency electromagnetic fields on night sleep and cognitive functions in healthy subjects</t>
  </si>
  <si>
    <t>Abstract
There has been wide public discussion on whether the electromagnetic fields of mobile telephones and their base stations affect human sleep or cognitive functioning. As there is evidence for learning and memory-consolidating effects of sleep and particularly of REM sleep, disturbance of sleep by radiofrequency electromagnetic fields might also impair cognitive functions. Previously realized sleep studies yielded inconsistent results regarding short-term exposure. Moreover, data are lacking on the effect that short- and long-term exposure might have on sleep as well as on cognitive functions. Therefore, 10 healthy young male subjects were included and nocturnal sleep was recorded during eight consecutive nights. In the second, third, and last night, we investigated polysomnographic night sleep and cognitive functions. After the adaptation and baseline nights, the participants were exposed to a defined radiofrequency electromagnetic field during the following six nights. We analyzed polysomnographic night sleep according to Rechtschaffen and Kales [1968, Manual of Standardized Terminology, Techniques and Scoring System for Sleep of Human Subjects] as well as by power spectra and correlation dimension. Cognitive functions were investigated by an array of neuropsychological tests. Data analysis was done by comparing the baseline night with the first and last exposure night and the first two sleep cycles of the respective nights. We did not find significant effects, either on conventional sleep parameters or on power spectra and correlation dimension, nor were there any significant effects on cognitive functions. With our results, we are unable to reveal either short-term or cumulative long-term effects of radiofrequency electromagnetic fields on night sleep and cognitive functions in healthy young male subjects.</t>
  </si>
  <si>
    <t>Fritzer G, Göder R, Friege L, Wachter J, Hansen V, Hinze-Selch D, Aldenhoff JB.</t>
  </si>
  <si>
    <t>https://www.emf-portal.org/en/article/14448</t>
  </si>
  <si>
    <t>Human brain activity during exposure to radiofrequency fields emitted by cellular phones</t>
  </si>
  <si>
    <t>Abstract
OBJECTIVES: The aim of this study was to explore the possible influence of radiofrequency (RF) radiation exposure on human brain function.
METHODS: The electroencephalographic (EEG) activity of 19 volunteers was quantitatively analyzed. Ten of the subjects were men (28-48 years of age) and 9 were women (32-57 years of age). The sources of exposure were 5 different cellular phones (analogue and digital models) operating at a frequency of 900 MHz or 1800 MHz. The EEG activity was recorded in an awake, closed-eyes situation. Six 30-minute experiments, including 1 sham exposure, were made for each subject. The duration of a real exposure phase was 20 minutes.
RESULTS: Exposure to one of the phones caused a statistically significant change in the absolute power at the delta band of the EEG recording. However, no difference was seen in the relative power of the same band, and no changes occurred during exposure to other phones at any frequency bands.
CONCLUSIONS: The findings of this study suggest that exposure to radiofrequency fields emitted by cellular phones has no abnormal effects on human EEG activity. The observed difference in 1 parameter was probably caused by statistical chance.
Full Text Available</t>
  </si>
  <si>
    <t>Hietanen M, Kovala T, Hämäläinen AM.</t>
  </si>
  <si>
    <t>Mobile Phone Analog</t>
  </si>
  <si>
    <t>https://www.ncbi.nlm.nih.gov/pubmed/10817372</t>
  </si>
  <si>
    <t>Human Sleep Under the Influence of a GSM 1800 Electromagnetic Far Field</t>
  </si>
  <si>
    <t>Question of the study: The ubiquitous availability of mobile phone networks has fuelled the public discussion about possible adverse side effects. Previous studies investigating potential sleep disturbances caused by electromagnetic fields (EMF) emitted by mobile phones have yielded controversial results. Our study has aimed at identifying such effects in the context of EMF emitted by base stations.
Methods : In a double-blind design, we continuously applied a homogeneous, vertically polarized GSM 1800-type EMF (far-field characteristic: 1736-Hz pulse frequency) during 2 of 4 consecutive nights randomly to 13 healthy subjects. During sleep, polysomnographic recordings including 6 EEG channels were acquired. The sleep pattern of each individual night was derived from hypnograms by 2 independent raters, and afterwards collapsed over the 2 nights per field condition (i.e. EMF on or off). In addition, the EEG power spectra were individually estimated for each recording and separately for each of the sleep stages.
Results: The results failed to detect any statistically significant effect on human sleep in response to the EMF exposure.
Conclusions: The hypothesis that sleep disturbances are related to EMF emitted from GSM 1800 base stations could not be supported in these settings.
Author noted: The single signiﬁcant interaction of the GSM exposure and the spectral structure in one of the electrodes during stage S2 is likely to result from the large number of concurrent tests: given the 24 simultaneous tests and a signiﬁcance threshold of P &lt; 0.05, a number of 1.2 false-positive results can be expected theoretically. According to usual statistical practice, this observation cannot be accepted as a real effect unless it is conﬁrmed in a follow-up study.</t>
  </si>
  <si>
    <t>Hinrichs, H, Heinze HJ, Rotte M.</t>
  </si>
  <si>
    <t>https://www.emf-portal.org/en/article/12855</t>
  </si>
  <si>
    <t>High frequency GSM-1800 fields with various modulations and field strengths: No short term effect on human awake EEG</t>
  </si>
  <si>
    <t>Abstract
Several studies recently reported partly contradictory results regarding potential effects of electromagnetic fields (EMF) of digital mobile phone on human awake electroencephalogram (EEG) and on sleep profile. The reason for these inconsistencies may be the different characteristics of the EMF applied in the experiments. The aim of the present study was to illuminate the influence of modulation frequency and field strength on potential EEG alterations induced by EMF according to the GSM 1800 standard. For this purpose we conducted a double blind placebo controlled study with 18 healthy human subjects. They were exposed to EMF emitted by a GSM mobile phone at 1/4, 1, 2 and 8 W peak power being pulse modulated at either 217, 108, 27 or 0 Hz (i.e. CW). The corresponding specific absorption rate (SAR (10g)) was approximately 0.61 W/kg or 1.25 W/  kg respectively. During exposition of four minutes no immediate alterations of the EEG in terms of spectral components were detected.
Author stated that "individual univariate test yielded statistically significant condition-related differences in only a few parameters in three frequency bands. Taking into account the large number of 200 simultaneously tested variables, up to 10 statistically significantly differences are to be expected by mere chance at a significance level of p&lt; .05. Overall, five significantly differing variables were encountered which, in addition, are not systematically clustered either in a certain frequency band or in a distinct topographical area. This leads to the summarising conclusion of no systematic differences between EEG-spectra derived under various modulations and field strengths of GSM-EMF."
Full Text Available</t>
  </si>
  <si>
    <t>https://www.emf-portal.org/en/article/16290</t>
  </si>
  <si>
    <t>Non-Thermal Effect of Microwave Radiation on Human Brain</t>
  </si>
  <si>
    <t>Abstract
This study focuses on an origin of interaction mechanism of microwave radiation with nervous system—quasi-thermal field effect. The microwave field can cause fluctuations and vibration of the charged particles and membranes in tissues. The hypothesis is, that this phenomenon is similar to the effect caused by Brown motion initiated by temperature and results in the same effects without rise in temperature. The electric field of 1 V/cm can introduce disturbance of the thermal equilibrium inside a cell of 10 μm radius, which is equivalent to disturbance produced by temperature rise of 1 K. The hypothesis, that microwave heating should cause an effect independent of the microwave modulation frequency, while field effect depends on modulation frequency, was examined experimentally. The 450 MHz microwave radiation, modulated at 7, 14 and 21 Hz frequencies, power density at the skin 0.16 mW/cm2, was applied. The experimental protocol consisted of two series of five cycles of the repetitive microwave exposure at fixed modulation frequencies. Relative changes in EEG theta, alpha and beta rhythms of the group of 13 healthy volunteers were analysed. Analysis of the experimental data shows that: (1) statistically significant changes in EEG rhythms depend on modulation frequency of the microwave field; (2) microwave stimulation causes an increase of the EEG energy level; (3) the effect is most intense at beta1 rhythm and higher modulation frequencies. These findings confirm the quasi-thermal origin of the effect, different from average heating.</t>
  </si>
  <si>
    <t>Hinrikus, H, Bachmann M, Tomson R, Lass J.</t>
  </si>
  <si>
    <t>https://www.researchgate.net/publication/227317313_Non-Thermal_Effect_of_Microwave_Radiation_on_Human_Brain</t>
  </si>
  <si>
    <t>Effect of modulated at different low frequencies microwave radiation on human EEG</t>
  </si>
  <si>
    <t>Abstract
This study is aimed to clarify whether effect of low-level microwave radiation on human brain differs at different modulation frequencies. Resting EEG recordings were done on different groups of healthy volunteers. The 450 MHz microwave radiation modulated at 40 and 70 Hz (15 subjects) and 217 and 1,000 Hz (19 subjects) frequencies was applied. The results of our previous study at 7, 14 and 21 Hz modulation were included into analysis. Ten cycles of the exposure (1 min off and 1 min on) at each fixed modulation frequencies were applied. The field power density at the scalp was always 0.16 mW/cm2. Our results showed that microwave exposure increased the EEG energy at EEG frequencies lower or close to the modulation frequency. No effect was detected at EEG frequencies higher than the modulation frequency. Statistically significant changes were caused by exposure in the EEG alpha and beta frequency bands; no significant effect was detected in the theta band. Our results suggest that telecommunication devices with complex spectrum of modulation frequencies like mobile phone can affect all human EEG frequency bands.</t>
  </si>
  <si>
    <t>Hinrikus, H, Bachmann M, Lass J, Tuulik V.</t>
  </si>
  <si>
    <t>https://www.emf-portal.org/en/article/17310</t>
  </si>
  <si>
    <t>Effect of low frequency modulated microwave exposure on human EEG: individual sensitivity</t>
  </si>
  <si>
    <t>Abstract
The aim of this study was to evaluate the effect of modulated microwave exposure on human EEG of individual subjects. The experiments were carried out on four different groups of healthy volunteers. The 450 MHz microwave radiation modulated at 7 Hz (first group, 19 subjects), 14 and 21 Hz (second group, 13 subjects), 40 and 70 Hz (third group, 15 subjects), 217 and 1000 Hz (fourth group, 19 subjects) frequencies was applied. The field power density at the scalp was 0.16 mW/cm(2). The calculated spatial peak SAR averaged over 1 g was 0.303 W/kg. Ten cycles of the exposure (1 min off and 1 min on) at fixed modulation frequencies were applied. All subjects completed the experimental protocols with exposure and sham. The exposed and sham-exposed subjects were randomly assigned. A computer also randomly assigned the succession of modulation frequencies. Our results showed that microwave exposure increased the EEG energy. Relative changes in the EEG beta1 power in P3-P4 channels were selected for evaluation of individual sensitivity. The rate of subjects significantly affected is similar in all groups except for the 1000 Hz group: in first group 3 subjects (16%) at 7 Hz modulation; in second group 4 subjects (31%) at 14 Hz modulation and 3 subjects (23%) at 21 Hz modulation; in third group 3 subjects (20%) at 40 Hz and 2 subjects (13%) at 70 Hz modulation; in fourth group 3 subjects (16%) at 217 Hz and 0 subjects at 1000 Hz modulation frequency.</t>
  </si>
  <si>
    <t>Hinrikus H, Bachmann M, Lass J, Karai D, Tuulik V.</t>
  </si>
  <si>
    <t>https://www.ncbi.nlm.nih.gov/pubmed/18452168</t>
  </si>
  <si>
    <t>Effect of 7, 14 and 21 Hz modulated 450 MHz microwave radiation on human electroencephalographic rhythms</t>
  </si>
  <si>
    <t>Abstract
PURPOSE: The aim of this study was to evaluate the effect of microwaves modulated at different frequencies on human electroencephalographic (EEG) rhythms.
MATERIALS AND METHODS: Thirteen healthy volunteers were exposed to microwaves (450 MHz) pulse-modulated at frequencies of 7, 14 and 21 Hz. The field power density at the scalp was 0.16 mW/cm2. Our experimental protocol consisted of two five-cycle (1 min on and 1 min off) series of exposures at fixed modulation frequencies. A relative change in the EEG power with and without exposure was used as a quantitative measure. EEG frequencies recorded in the theta (4-6.8 Hz), alpha (8-13 Hz), betal (15-20 Hz), and beta2 (22-38 Hz) bands were analyzed.
RESULTS: Modulated microwaves caused an increase in the average EEG alpha (17%) and beta (7%) power but the theta rhythm remained unaffected. Increases in the EEG alpha and beta power were statistically significant during the first half-period of the exposure interval (30 s) at the modulation frequencies of 14 and 21 Hz. Differences were found in individual sensitivity to exposure. Increases in the EEG beta power appeared statistically significant in the case of four subjects.
CONCLUSIONS: Our findings suggest that the effect of the 450 MHz microwave radiation modulated at 7, 14 and 21 Hz varies depending on the modulation frequency. The microwave exposure modulated at 14 and 21 Hz enhanced the EEG power in the alpha and beta frequency bands, whereas no enhancement occurred during exposure to the modulation frequency of 7 Hz.</t>
  </si>
  <si>
    <t>Hinrikus H, Bachmann M, Lass J, Tomson R, Tuulik V.</t>
  </si>
  <si>
    <t>https://www.ncbi.nlm.nih.gov/pubmed/18058332</t>
  </si>
  <si>
    <t>Changes in human EEG caused by low level modulated microwave stimulation</t>
  </si>
  <si>
    <t>Abstract
This study focuses on the effect of low level microwave radiation on human EEG alpha and theta rhythms. During the experiment, 20 healthy volunteers were exposed to a 450 MHz microwaves with 7 Hz on-off modulation. The field power density at the scalp was 0.16 mW/cm2. Signals from the following EEG channels were used: FP1, FP2, P3, P4, T3, T4, O1, and O2. The experimental protocol consisted of one cycle of short term photic and ten cycles of the repetitive microwave stimulation. The changes caused by photic as well as microwave stimulation were more regular on the alpha rhythm. In the majority of cases, photic stimulation caused changes in the EEG energy level in the occipital and microwave stimulation in the frontal region. Our experimental results demonstrated that microwave stimulation effects became apparent, starting from the third stimulation cycle. Changes varied strongly from subject to subject. Therefore, photic and microwave exposure did not cause statistically significant changes in the EEG activity level for the whole group. For some subjects, clear tendencies of changes in microwave on-off cycles were noticeable.
Authors state: Despite the lack of statistically signiﬁcant results, we can still conclude from the experimental outcome
and discussion above that low frequency modulated, low level microwave radiation causes changes in the EEG rhythms’ energy level.</t>
  </si>
  <si>
    <t>Hinrikus H, Parts M, Lass J, Tuulik V.</t>
  </si>
  <si>
    <t>https://www.ncbi.nlm.nih.gov/pubmed/15300729</t>
  </si>
  <si>
    <t>The spectral power coherence of the EEG under different EMF conditions</t>
  </si>
  <si>
    <t>Abstract
The present study introduces the concept of spectral power coherence (SPC), which reflects the pattern of coordination of the four basic EEG bands (delta, theta, alpha, and beta) at a specific location of the brain. The SPC was calculated for the pre-stimulus EEG signal during an auditory memory task under different electromagnetic field (EMF) conditions (900 MHz and 1800 MHz). The results showed that delta rhythm is less consequential in the overall cooperation between the bands than the higher frequency theta, alpha and beta rhythms. Additionally, it has been shown that the radiation effect on SPC is different for the two genders. In the absence of radiation males exhibit higher overall SPC than females. These differences disappear in the presence of 900 MHz and are reversed in the presence of 1800 MHz.
The two-way ANOVA proved a signiﬁcant effect of the interaction of gender × radiation (F = 16.1, p &lt; 0.001)</t>
  </si>
  <si>
    <t>Hountala CD, Maganioti AE, Papageorgiou CC, Nanou ED, Kyprianou MA, Tsiafakis VG, Rabavilas AD, Capsalis CN.</t>
  </si>
  <si>
    <t>https://www.ncbi.nlm.nih.gov/pubmed/18577422</t>
  </si>
  <si>
    <t>Exposure to pulsed high-frequency electromagnetic field during waking affects human sleep EEG</t>
  </si>
  <si>
    <t>Abstract
The aim of the study was to investigate whether the electromagnetic field (EMF) emitted by digital radiotelephone handsets affects brain physiology. Healthy, young male subjects were exposed for 30 min to EMF (900 MHz; spatial peak specific absorption rate 1 W/kg) during the waking period preceding sleep. Compared with the control condition with sham exposure, spectral power of the EEG in non-rapid eye movement sleep was increased. The maximum rise occurred in the 9.75-11.25 Hz and 12.5-13.25 Hz band during the initial part of sleep. These changes correspond to those obtained in a previous study where EMF was intermittently applied during sleep. Unilateral exposure induced no hemispheric asymmetry of EEG power. The present results demonstrate that exposure during waking modifies the EEG during subsequent sleep. Thus the changes of brain function induced by pulsed high-frequency EMF outlast the exposure period.
Authors state: Compared with sham exposure, power decreased significantly more from the frst to the last 30 min period after EMF exposure ( p values 0.011±0.034, based on two-tailed paired t-tests). However, no significant effects of EMF exposure were observed for subjective assessment of waking after sleep onset, sleep latency and sleep quality.
Full Text Available</t>
  </si>
  <si>
    <t>Huber R, Graf T, Cote KA, Wittmann L, Gallmann E, Matter D, Schuderer J, Kuster N, Borbély AA, Achermann P.</t>
  </si>
  <si>
    <t>https://www.ncbi.nlm.nih.gov/pubmed/11059895</t>
  </si>
  <si>
    <t>Mobile phone 'talk-mode' signal delays EEG-determined sleep onset</t>
  </si>
  <si>
    <t>Abstract
Mobile phones signals are pulse-modulated microwaves, and EEG studies suggest that the extremely low-frequency (ELF) pulse modulation has sleep effects. However, 'talk', 'listen' and 'standby' modes differ in the ELF (2, 8, and 217Hz) spectral components and specific absorption rates, but no sleep study has differentiated these modes. We used a GSM900 mobile phone controlled by a base-station simulator and a test SIM card to simulate these three specific modes, transmitted at 12.5% (23dBm) of maximum power. At weekly intervals, 10 healthy young adults, sleep restricted to 6h, were randomly and single-blind exposed to one of: talk, listen, standby and sham (nil signal) modes, for 30 min, at 13:30 h, whilst lying in a sound-proof, lit bedroom, with a thermally insulated silent phone beside the right ear. Bipolar EEGs were recorded continuously, and subjective ratings of sleepiness obtained every 3 min (before, during and after exposure). After exposure the phone and base-station were switched off, the bedroom darkened, and a 90 min sleep opportunity followed. We report on sleep onset using: (i) visually scored latency to onset of stage 2 sleep, (ii) EEG power spectral analysis. There was no condition effect for subjective sleepiness. Post-exposure, sleep latency after talk mode was markedly and significantly delayed beyond listen and sham modes. This condition effect over time was also quite evident in 1-4Hz EEG frontal power, which is a frequency range particularly sensitive to sleep onset. It is possible that 2, 8, 217Hz modulation may differentially affect sleep onset.</t>
  </si>
  <si>
    <t>Hung CS, Anderson C, Horne JA, McEvoy P.</t>
  </si>
  <si>
    <t>https://www.ncbi.nlm.nih.gov/pubmed/17548154</t>
  </si>
  <si>
    <t>Effects of high-frequency electromagnetic fields on human EEG: a brain mapping study</t>
  </si>
  <si>
    <t>Abstract
Cell phones emitting pulsed high-frequency electromagnetic fields (EMF) may affect the human brain, but there are inconsistent results concerning their effects on electroencephalogram (EEG). We used a 16-channel telemetric electroencephalograph (ExpertTM), to record EEG changes during exposure of human skull to EMF emitted by a mobile phone. Spatial distribution of EMF was especially concentrated around the ipsilateral eye adjacent to the basal surface of the brain. Traditional EEG was full of noises during operation of a cellular phone. Using a telemetric electroencephalograph (ExpertTM) in awake subjects, all the noise was eliminated, and EEG showed interesting changes: after a period of 10-15 s there was no visible change, the spectrum median frequency increased in areas close to antenna; after 20-40 s, a slow-wave activity (2.5-6.0 Hz) appeared in the contralateral frontal and temporal areas. These slow waves lasting for about one second repeated every 15-20 s at the same recording electrodes. After turning off the mobile phone, slow-wave activity progressively disappeared; local changes such as increased median frequency decreased and disappeared after 15-20 min. We observed similar changes in children, but the slow-waves with higher amplitude appeared earlier in children (10-20 s) than adults, and their frequency was lower (1.0-2.5 Hz) with longer duration and shorter intervals. The results suggested that cellular phones may reversibly influence the human brain, inducing abnormal slow waves in EEG of awake persons.
Outcomes : The EEG was found to show normal activity during irradiation. However, a short-lasting slow-wave activity occurred after a latent period of 15-20 s after turning on the phone. The authors observed these slow-waves, within the delta range, periodically in every 15-20 s. After turning off the phone, they progressively decreased. The authors concluded that the electromagnetic fields emitted by cell phones may be harmful for the human brain, since the delta waves are pathological if seen in awake subjects. On the other hand, the slow wave activity was more pronounced in children than adults, indicating that the children may be more vulnerable to the adverse health effects of cellular phones than adults.</t>
  </si>
  <si>
    <t>Kramarenko AV, Tan U.</t>
  </si>
  <si>
    <t>https://www.emf-portal.org/en/article/10077</t>
  </si>
  <si>
    <t>Effects of electromagnetic field emitted by cellular phones on the EEG during an auditory memory task: a double blind replication study</t>
  </si>
  <si>
    <t>Abstract
The effects of electromagnetic fields (EMF) emitted by cellular phones on the ERD/ERS of the 4-6 Hz, 6-8 Hz, 8-10 Hz and 10-12 Hz EEG frequency bands were studied in 16 normal subjects performing an auditory memory task. All subjects performed the memory task both with and without exposure to a digital 902 MHz EMF in counterbalanced order. The exposure to EMF significantly increased EEG power in the 8-10 Hz frequency band only. Nonetheless, the presence of EMF altered the ERD/ERS responses in all studied frequency bands as a function of time and memory task (encoding vs retrieval). Our results suggest that the exposure to EMF does not alter the resting EEG per se but modifies the brain responses significantly during a memory task.</t>
  </si>
  <si>
    <t>Krause CM, Sillanmaki L, Koivisto M, Haggqvist A, Saarela C, Revonsuo A, Laine M, Hämäläinen H</t>
  </si>
  <si>
    <t>https://www.emf-portal.org/en/article/3600</t>
  </si>
  <si>
    <t>Effects of electromagnetic fields emitted by cellular phones on the electroencephalogram during a visual working memory task</t>
  </si>
  <si>
    <t>Abstract
PURPOSE: To examine the effects of electromagnetic fields (EMF) emitted by cellular phones on the event-related desynchronization/synchronization (ERD/ERS) responses of the 4-6, 6-8, 8-10 and 10-12Hz EEG frequency bands during cognitive processing.
MATERIALS AND METHODS: Twenty-four subjects performed a visual sequential letter task (n-back task) with three different working memory load conditions: zero, one and two items. All subjects performed the memory task both with and without exposure to a digital 902 MHz EMF in counterbalanced order.
RESULTS: The presence of EMF altered the ERD/ERS responses in the 6-8 and 8-10 Hz frequency bands but only when examined as a function of memory load and depending also on whether the presented stimulus was a target or not.
CONCLUSIONS: The results suggest that the exposure to EMF modulates the responses of EEG oscillatory activity approximately 8 Hz specifically during cognitive processes.</t>
  </si>
  <si>
    <t>Krause CM, Sillanmäki L, Koivisto M, Häggqvist A, Saarela C, Revonsuo A, Laine M, Hämäläinen H.</t>
  </si>
  <si>
    <t>https://www.ncbi.nlm.nih.gov/pubmed/11133048</t>
  </si>
  <si>
    <t>Investigation of brain potentials in sleeping humans exposed to the electromagnetic field of mobile phones</t>
  </si>
  <si>
    <t xml:space="preserve">Abstract
An investigation was made of 8-hour EEG tracings of sleeping humans exposed to the electromagnetic field of a GSM-standard mobile phone. To analyze the EEG-patterns, manual scoring, nonlinear dynamics, and spectral analysis were employed. It was found that, when human beings were exposed to the electromagnetic field of a cellular phone, their cerebral cortex biopotentials revealed an increase in the alpha-range power density as compared to the placebo experiment. It was also found that the dimension of EEG correlation dynamics and the relation of sleep stages changed under the influence of the electromagnetic field of a mobile phone.
</t>
  </si>
  <si>
    <t>Lebedeva NN, Sulimov AV, Sulimova OP, Korotkovskaya TI, Gailus T.</t>
  </si>
  <si>
    <t>https://pubmed.ncbi.nlm.nih.gov/11321644/</t>
  </si>
  <si>
    <t>Cellular phone electromagnetic field effects on bioelectric activity of human brain</t>
  </si>
  <si>
    <t>Abstract
24 volunteers participated in the experiments. The investigation of EEG reactions to cellular phone (EMF frequency 902.4 MHz and intensity 0.06 mW/cm2) was conducted. Two experiments were performed with each subject--cellular phone exposure and Placebo Duration of the experiment was 60 min: 15 min--background; 15 min--EMF exposure or Placebo; 30 min--afterexposure. EEG was recorded in 16 standard leads with "eyes open" and "eyes closed". Special software with non-linear dynamics was developed for EEG analyses. One parameter, multichannel (global) correlation dimension, was calculated. The changes of these parameters can be evidence of brain functional state changes. As a result of EEG record processing, a significant increase of global correlation dimension during the exposure and afterexposure period was discovered, more pronounced in the case of "eyes closed". That can be viewed as the manifestation of cortex activation under phone EMF exposure.</t>
  </si>
  <si>
    <t>Lebedeva NN, Sulimov AV, Sulimova OP, Kotrovskaya TI, Gailus T.</t>
  </si>
  <si>
    <t>https://www.emf-portal.org/en/article/5106</t>
  </si>
  <si>
    <t>The effect of electromagnetic fields emitted by mobile phones on human sleep</t>
  </si>
  <si>
    <t xml:space="preserve">Abstract
Previous research has suggested that exposure to radiofrequency electromagnetic fields increases electroencephalogram spectral power in non-rapid eye movement sleep. Other sleep parameters have also been affected following exposure. We examined whether aspects of sleep architecture show sensitivity to electromagnetic fields emitted by digital mobile phone handsets. Fifty participants were exposed to electromagnetic fields for 30 min prior to sleep. Results showed a decrease in rapid eye movement sleep latency and increased electroencephalogram spectral power in the 11.5-12.25 Hz frequency range during the initial part of sleep following exposure. These results are evidence that mobile phone exposure prior to sleep may promote rapid eye movement sleep and modify the sleep electroencephalogram in the first non-rapid eye movement sleep period.
</t>
  </si>
  <si>
    <t>Loughran SP, Wood AW, Barton JM, Croft RJ, Thompson B, Stough C.</t>
  </si>
  <si>
    <t>https://www.ncbi.nlm.nih.gov/pubmed/16272890</t>
  </si>
  <si>
    <t>Dependence of the non-thermal radiofrequency electromagnetic field bioeffects on the typological features of electroencephalogram in humans</t>
  </si>
  <si>
    <t>Abstract
In researches with participation of volunteers bioeffects of short-term non-thermal radiofrequency electromagnetic field (RF EMF) exposure were studied. The basic form of brain's reaction was the amplification of energy in a-range in electroencephalogram (EEG) spectra. Dependence of these changes, not only due to the changes of the exposure parameters, but also due to personal EEG typological features was shown. Moderate degree of the alpha frequencies domination in the background promoted development of reaction of a brain to the RF EMF exposure. To a lesser degree it was shown at hyperactivity of this range and, practically, was absent in the conditions of theta- or beta2-range domination in the EEG background with the open and closed eyes. The combination of RF EMF exposure and monotonous activity has authentically strengthened result, keeping the basic form of reaction (energy amplification in the alpha range of EEG spectrum) and dependence on EEG typological features
[Article in Russian]</t>
  </si>
  <si>
    <t>Luk'ianova SN, Grigor'ev IuG, Grigor'ev OA, Merkulov AV.</t>
  </si>
  <si>
    <t>https://www.ncbi.nlm.nih.gov/pubmed/21434398</t>
  </si>
  <si>
    <t>Short-term effects of GSM mobiles phones on spectral components of the human electroencephalogram</t>
  </si>
  <si>
    <t>Abstract
The aim of the study was to investigate whether the GSM (global system for mobile) signals affect the electrical activity of the human brain. Nine healthy subjects and six temporal epileptic patients were exposed to radiofrequencies emitted by a GSM mobile phone signals. Electroencephalographic (EEG) signals were recorded using surface electrodes with and without radiofrequency. In order to obtain a reference, a control session was also carried out. The spectral attributes of the EEG signals recorded by surface electrodes were analyzed. The significant decrease of spectral correlation coefficients under radiofrequency influence showed that the GSM signal altered the spectral arrangement of the EEG activity for healthy subjects as well as epileptic patients. For the healthy subjects, the EEG spectral energy decreased on the studied frequency band [0-40 Hz] and more precisely on occipital electrodes for the alpha-band. For the epileptic patients, these modifications were demonstrated by an increase of the power spectral density of the EEG signal. Nevertheless, these biological effects on the EEG are not sufficient to put forward some electrophysiological hypothesis.</t>
  </si>
  <si>
    <t>Maby E, Le Bouquin Jeannes R, Faucon G.</t>
  </si>
  <si>
    <t>https://www.emf-portal.org/en/article/15056</t>
  </si>
  <si>
    <t>Effects of GSM signals on auditory evoked responses</t>
  </si>
  <si>
    <t xml:space="preserve">Abstract
The article presents a study of the influence of radio frequency (RF) fields emitted by mobile phones on human cerebral activity. Our work was based on the study of Auditory Evoked Potentials (AEPs) recorded on the scalp of healthy humans and epileptic patients. The protocol allowed us to compare AEPs recorded with or without exposure to RFs. To get a reference, a control session was also introduced. In this study, the correlation coefficients computed between AEPs, as well as the correlation coefficients between spectra of AEPs were investigated to detect a possible difference due to RFs. A difference in the correlation coefficients computed in control and experimental sessions was observed, but it was difficult to deduce the effect of RFs on human health.
</t>
  </si>
  <si>
    <t>Maby E, Le Bouquin Jeannes R, Faucon G, Liegeois-Chauvel C, de Seze R.</t>
  </si>
  <si>
    <t>https://www.emf-portal.org/en/article/11903</t>
  </si>
  <si>
    <t>Analysis of auditory evoked potential parameters in the presence of radiofrequency fields using a support vector machines method</t>
  </si>
  <si>
    <t>Abstract
The paper presents a study of global system for mobile (GSM) phone radiofrequency effects on human cerebral activity. The work was based on the study of auditory evoked potentials (AEPs) recorded from healthy humans and epileptic patients. The protocol allowed the comparison of AEPs recorded with or without exposure to electrical fields. Ten variables measured from AEPs were employed in the design of a supervised support vector machines classifier. The classification performance measured the classifier's ability to discriminate features performed with or without radiofrequency exposure. Most significant features were chosen by a backward sequential selection that ranked the variables according to their pertinence for the discrimination. Finally, the most discriminating features were analysed statistically by a Wilcoxon signed rank test. For both populations, the N100 amplitudes were reduced under the influence of GSM radiofrequency (mean attenuation of -0.36 microV for healthy subjects and -0.60 microV for epileptic patients). Healthy subjects showed a N100 latency decrease (-5.23 ms in mean), which could be consistent with mild, localised heating. The auditory cortical activity in humans was modified by GSM phone radiofrequencies, but an effect on brain functionality has not been proven.</t>
  </si>
  <si>
    <t>Maby E, Le Bouquin Jeannes R, Liegeois-Chauvel C, Gourevitch B, Faucon G.</t>
  </si>
  <si>
    <t>https://www.emf-portal.org/en/article/11230</t>
  </si>
  <si>
    <t xml:space="preserve">Influence of the Interaction of a 900 MHz Signal with Gender on EEG Energy: Experimental Study on the Influence of 900 MHz Radiation on EEG </t>
  </si>
  <si>
    <t>Abstract
The effects of electromagnetic fields (EMF) emitted by cellular phones on human electroencephalogram (EEG) were studied during an auditory memory task. The experimental method and the experimental setup are introduced as a credible measurement method of EEG. 19 normal subjects (10 women and 9 men) performed the memory task both with and without exposure to a 900 MHz signal, emitted by a dipole antenna placed near the subjects' head. The energy of the EEG signals was calculated at the time domain. A Fourier transform of the EEG signals was done and the EEG energy was also calculated at the frequency domain. As the Parseval's theorem anticipates the energies were identical. The EEG energy was found concentrated at the four basic bands (α (8–13 Hz), β(14–30 Hz), δ (0–4 Hz) and θ(5–7 Hz)). The primary concern of the present study was the gender related influence of EMF on the spectral energy of EEG. The results show evidence of a strong gender—radiation interaction effect on the EEG energy and on the peak amplitudes within each of the four rhythms. Without radiation the spectral power of males is greater than of females, while under exposure the situation is reversed. Under the influence of EMF the spectral power of the males EEG is decreased while that of the females is increased. In conclusion both the baseline EEG and the changes effected to the EEG power spectrum under the influence of EMF seem to be gender dependent.</t>
  </si>
  <si>
    <t>Nanou E, Tsiafakis V, Kapareliotis E, Papageorgiou C, Rabavilas A, Capsalis C.</t>
  </si>
  <si>
    <t>https://www.emf-portal.org/en/article/13408</t>
  </si>
  <si>
    <t>Influence of a 1,800 MHz electromagnetic field on the EEG energy</t>
  </si>
  <si>
    <t>Abstract
The present study investigated the influence of electromagnetic fields (EMF), similar to that emitted by mobile phones, on brain activity. Ten women and ten men, matched for age and educational level, performed a short memory task (Wechsler test), with simultaneous Electroencephalogram (EEG) recordings at 15 scalp electrodes, both without (baseline) and with exposure to an 1,800 MHz signal. The EEG energy was found concentrated at the four basic EEG bands [α (8–13 Hz), β (14–30 Hz), δ (0–4 Hz), and θ (5–7 Hz)]. The analysis revealed that in the presence of EMF, the energy of the β band was significantly greater for females than for males at the majority of the electrodes. Since beta oscillation is associated with the shift of attention during the perception, these findings may indicate that the particular EMF (1,800 MHz signal) exerts an influence on this brain activity, which appears to be gender-related.</t>
  </si>
  <si>
    <t>Nanou E, Hountala C, Maganioti A, Papageorgiou C, Tsiafakis V, Rabavillas A, Capsalis C.</t>
  </si>
  <si>
    <t>https://www.emf-portal.org/en/article/17308</t>
  </si>
  <si>
    <t>Effects of wi-fi signals on the p300 component of event-related potentials during an auditory hayling task</t>
  </si>
  <si>
    <t>Abstract
The P300 component of event-related potentials (ERPs) is believed to index attention and working memory (WM) operation of the brain. The present study focused on the possible gender-related effects of Wi-Fi (Wireless Fidelity) electromagnetic fields (EMF) on these processes. Fifteen male and fifteen female subjects, matched for age and education level, were investigated while performing a modified version of the Hayling Sentence Completion test adjusted to induce WM. ERPs were recorded at 30 scalp electrodes, both without and with the exposure to a Wi-Fi signal. P300 amplitude values at 18 electrodes were found to be significantly lower in the response inhibition condition than in the response initiation and baseline conditions. Independent of the above effect, within the response inhibition condition there was also a significant gender X radiation interaction effect manifested at 15 leads by decreased P300 amplitudes of males in comparison to female subjects only at the presence of EMF. In conclusion, the present findings suggest that Wi-Fi exposure may exert gender-related alterations on neural activity associated with the amount of attentional resources engaged during a linguistic test adjusted to induce WM.</t>
  </si>
  <si>
    <t>Papageorgiou CC, Hountala CD, Maganioti AE, Kyprianou MA, Rabavilas AD, Papadimitriou GN, Capsalis CN.</t>
  </si>
  <si>
    <t>https://www.emf-portal.org/en/article/19391</t>
  </si>
  <si>
    <t>Comparison of the effects of continuous and pulsed mobile phone like RF exposure on the human EEG</t>
  </si>
  <si>
    <t xml:space="preserve">Abstract
It is not clear yet whether Global System for Mobiles (GSM) mobile phone radiation has the ability to interfere with normal resting brain function. There have been reports that GSM exposure increases alpha band power, and does so only when the signal is modulated at low frequencies (Huber, R., Treyer, V., Borbely, A. A., Schuderer, J., Gottselig, J. M., Landolt, H.P., Werth, E., Berthold,T., Kuster, N., Buck, A and Achermann, P. Electromagnetic fields, such as those from mobile phones, alter regional cerebral blood flow and sleep and waking EEG. J Sleep Res 11, 289-295, 2002.) However, as that research employed exposure distributions that are not typical of normal GSM handset usage (deep brain areas were overexposed), it remains to be determined whether a similar result patterning would arise from a more representative exposure. In this fully counterbalanced cross-over design, we recruited 12 participants and tried to replicate the modulation linked post exposure alpha band power increase described above, but with an exposure source (dipole antenna) more closely resembling that of a real GSM handset. Exposures lasted for 15 minutes. No changes to alpha power were found for either modulated or unmodulated radiofrequency fields, and thus we failed to replicate the above results. Possible reasons for this failure to replicate are discussed, with the main reason argued to be the lower and more representative exposure distribution employed in the present study. In addition we investigated the possible GSM exposure related effects on the non-linear features of the resting electroencephalogram using the Approximate Entropy (ApEn) method of analysis. Again, no effect was demonstrated for either modulated or unmodulated radiofrequency exposures.
</t>
  </si>
  <si>
    <t>Perentos N, Croft RJ, McKenzie RJ, Cvetkovic D, Cosic I.</t>
  </si>
  <si>
    <t>https://www.emf-portal.org/en/article/15676</t>
  </si>
  <si>
    <t>Pulsed radio frequency radiation affects cognitive performance and the waking electroencephalogram</t>
  </si>
  <si>
    <t>Abstract
We investigated the effects of radio frequency electromagnetic fields on brain physiology. Twenty-four healthy young men were exposed for 30 min to pulse-modulated or continuous-wave radio frequency electromagnetic fields (900 MHz; peak specific absorption rate 1 W/kg), or sham exposed. During exposure, participants performed cognitive tasks. Waking electroencephalogram was recorded during baseline, immediately after, and 30 and 60 min after exposure. Pulse-modulated radio frequency electromagnetic field exposure reduced reaction speed and increased accuracy in a working-memory task. It also increased spectral power in the waking electroencephalogram in the 10.5-11 Hz range 30 min after exposure. No effects were observed for continuous-wave radio frequency electromagnetic fields. These findings provide further evidence for a nonthermal biological effect of pulsed radio frequency electromagnetic fields.</t>
  </si>
  <si>
    <t>Regel SJ, Gottselig JM, Schuderer J, Tinguely G, Retey JV, Kuster N, Landolt HP, Achermann P.</t>
  </si>
  <si>
    <t>https://www.emf-portal.org/en/article/14680</t>
  </si>
  <si>
    <t>Effects of twenty-minute 3G mobile phone irradiation on event related potential components and early gamma synchronization in auditory oddball paradigm</t>
  </si>
  <si>
    <t>Abstract
We investigated the potential effects of 20 min irradiation from a new generation Universal Mobile Telecommunication System (UMTS) 3G mobile phone on human event related potentials (ERPs) in an auditory oddball paradigm. In a double-blind task design, subjects were exposed to either genuine or sham irradiation in two separate sessions. Before and after irradiation subjects were presented with a random series of 50 ms tone burst (frequent standards: 1 kHz, P=0.8, rare deviants: 1.5 kHz, P=0.2) at a mean repetition rate of 1500 ms while electroencephalogram (EEG) was recorded. The subjects' task was to silently count the appearance of targets. The amplitude and latency of the N100, N200, P200 and P300 components for targets and standards were analyzed in 29 subjects. We found no significant effects of electromagnetic field (EMF) irradiation on the amplitude and latency of the above ERP components. In order to study possible effects of EMF on attentional processes, we applied a wavelet-based time-frequency method to analyze the early gamma component of brain responses to auditory stimuli. We found that the early evoked gamma activity was insensitive to UMTS RF exposition. Our results support the notion, that a single 20 min irradiation from new generation 3G mobile phones does not induce measurable changes in latency or amplitude of ERP components or in oscillatory gamma-band activity in an auditory oddball paradigm.</t>
  </si>
  <si>
    <t>Stefanics G, Thuroczy G, Kellenyi L, Hernadi I.</t>
  </si>
  <si>
    <t>https://www.emf-portal.org/en/article/16445</t>
  </si>
  <si>
    <t>Effect of modulated microwave radiation on human EEG asymmetry</t>
  </si>
  <si>
    <t xml:space="preserve">Aim: To investigate the effect of microwave irradiation modulated at low frequencies on the difference of EEG rhythms between brain hemispheres (inter-hemispheric asymmetry).
Background/further details: Two groups of healthy volunteers were exposed to 450 MHz microwave irradiation modulated at 14 Hz (n=13) and 40 Hz (n=15). All subjects completed the sessions with microwave and sham exposure during which the resting eyes closed EEG were continuously recorded.
Outcomes: The results showed an increase in the EEG energy from the left hemisphere caused by microwave exposure, except for the alpha rhythm at 14 Hz and the theta rhythm at 40 Hz modulation frequency. In the whole group of subjects no significant differences in inter-hemispheric asymmetry between exposure and sham exposure were found. Statistical analysis performed for individual subjects detected significant differences in asymmetry caused by exposure for two individuals at 14 Hz and five individuals at 40 Hz modulation frequency. 
The results showed that 450 MHz microwave irradiation modulated at 14 and 40 Hz altered EEG asymmetry between hemispheres and increased EEG energy from the left side where the microwave power density was higher.
 </t>
  </si>
  <si>
    <t>Suhhova A, Bachmann M, Lass J, Karai D, Hinrikus H.</t>
  </si>
  <si>
    <t>https://www.emf-portal.org/en/article/17309</t>
  </si>
  <si>
    <t>Effect of microwave radiation on human EEG at two different levels of exposure</t>
  </si>
  <si>
    <t xml:space="preserve">Abstract
This study is aimed at evaluating the effect of microwave radiation on human brain bioelectric activity at different levels of exposure. For this purpose, 450 MHz microwave exposure modulated at 40 Hz frequency was applied to a group of 15 healthy volunteers at two different specific absorption rate (SAR) levels: a higher level of 0.303 W/kg (field strength 24.5 V/m) and a lower level of 0.003 W/kg (field strength 2.45 V/m). Ten exposure cycles (1 min off and 1 min on) at fixed SAR values were applied. A resting eyes-closed electroencephalogram (EEG) was continuously recorded. Results showed a statistically significant increase in the EEG power in the EEG beta2 (157%), beta1 (61%) and alpha (68%) frequency bands at the higher SAR level, and in the beta2 (39%) frequency band at the lower SAR level. Statistically significant changes were detected for six individual subjects in the EEG alpha band and four subjects in the beta1 and beta2 bands at the higher SAR level; three subjects were affected in the alpha, beta1 and beta2 bands at the lower SAR level. The study showed that decreasing the SAR 100 times reduced the related changes in the EEG three to six times and the number of affected subjects, but did not exclude the effect.
 </t>
  </si>
  <si>
    <t>Suhhova A, Bachmann M, Karai D, Lass J, Hinrikus H.</t>
  </si>
  <si>
    <t>https://www.ncbi.nlm.nih.gov/pubmed/23280729</t>
  </si>
  <si>
    <t>Mobile phone emissions modulate brain excitability in patients with focal epilepsy</t>
  </si>
  <si>
    <t>Abstract
BACKGROUND: Electromagnetic fields (EMFs) emitted by mobile phones had been shown to increase cortical excitability in healthy subjects following 45 min of continuous exposure on the ipsilateral hemisphere.
OBJECTIVE: Using Transcranial Magnetic Stimulation (TMS), the current study assessed the effects of acute exposure to mobile phone EMFs on the cortical excitability in patients with focal epilepsy.
METHODS: Ten patients with cryptogenic focal epilepsy originating outside the primary motor area (M1) were studied. Paired-pulse TMS were applied to the M1 of both the hemisphere ipsilateral (IH) and contralateral (CH) to the epileptic focus before and immediately after real/sham exposure to the GSM-EMFs (45 min). The TMS study was carried out in all subjects in three different experimental sessions (IH and CH exposure, sham), 1 week apart, according to a crossover, double-blind and counter-balanced paradigm.
RESULTS: The present study clearly demonstrated that an acute and relatively prolonged exposure to GSM-EMFs modulates cortical excitability in patients affected by focal epilepsy; however, in contrast to healthy subjects, these effects were evident only after EMFs exposure over the hemisphere contralateral to the epileptic focus (CH). They were characterized by a significant cortical excitability increase in the exposed hemisphere paired with slight excitability decrease in the other one (IH). Both sham and real EMFs exposure of the IH did not affect brain excitability.
CONCLUSION: Present results suggest a significant interaction between the brain excitability changes induced by EMFs and the epileptic focus, which eliminated the excitability enhancing effects of EMFs evident only in the CH.</t>
  </si>
  <si>
    <t>Tombini M, Pellegrino G, Pasqualetti P, Assenza G, Benvenga A, Fabrizio E, Rossini PM.</t>
  </si>
  <si>
    <t>https://www.ncbi.nlm.nih.gov/pubmed/22889717?dopt=Abstract</t>
  </si>
  <si>
    <t>No effects of a single 3G UMTS mobile phone exposure on spontaneous EEG activity, ERP correlates, and automatic deviance detection</t>
  </si>
  <si>
    <t>Abstract 
Potential effects of a 30 min exposure to third generation (3G) Universal Mobile Telecommunications System (UMTS) mobile phone-like electromagnetic fields (EMFs) were investigated on human brain electrical activity in two experiments. In the first experiment, spontaneous electroencephalography (sEEG) was analyzed (n 1⁄4 17); in the second experiment, auditory event-related potentials (ERPs) and automatic deviance detection processes reflected by mismatch negativity (MMN) were investigated in a passive oddball paradigm (n 1⁄4 26). Both sEEG and ERP experiments followed a double-blind protocol where subjects were exposed to either genuine or sham irradiation in two separate sessions. In both experiments, electroencephalograms (EEG) were recorded at midline electrode sites before and after exposure while subjects were watching a silent documentary. Spectral power of sEEG data was analyzed in the delta, theta, alpha, and beta frequency bands. In the ERP experiment, subjects were presented with a random series of standard (90%) and frequency-deviant (10%) tones in a passive binaural oddball paradigm. The amplitude and latency of the P50, N100, P200, MMN, and P3a components were analyzed. We found no measurable effects of a 30 min 3G mobile phone irradiation on the EEG spectral power in any frequency band studied. Also, we found no significant effects of EMF irradiation on the amplitude and latency of any of the ERP components. In summary, the present results do not support the notion that a 30 min unilateral 3G EMF exposure interferes with human sEEG activity, auditory evoked potentials or automatic deviance detection indexed by MMN.</t>
  </si>
  <si>
    <t>Trunk A, Stefanics G, Zentai N, Kovacs-Balint Z, Thuroczy G, Hernadi I.</t>
  </si>
  <si>
    <t>https://www.emf-portal.org/en/article/20831</t>
  </si>
  <si>
    <t>Mobile phone emission modulates inter-hemispheric functional coupling of EEG alpha rhythms in elderly compared to young subjects</t>
  </si>
  <si>
    <t>Abstract
OBJECTIVE: It has been reported that GSM electromagnetic fields (GSM-EMFs) of mobile phones modulate--after a prolonged exposure--inter-hemispheric synchronization of temporal and frontal resting electroencephalographic (EEG) rhythms in normal young subjects [Vecchio et al., 2007]. Here we tested the hypothesis that this effect can vary on physiological aging as a sign of changes in the functional organization of cortical neural synchronization.
METHODS: Eyes-closed resting EEG data were recorded in 16 healthy elderly subjects and 5 young subjects in the two conditions of the previous reference study. The GSM device was turned on (45 min) in one condition and was turned off (45 min) in the other condition. Spectral coherence evaluated the inter-hemispheric synchronization of EEG rhythms at the following bands: delta (about 2-4 Hz), theta (about 4-6 Hz), alpha 1 (about 6-8 Hz), alpha 2 (about 8-10 Hz), and alpha 3 (about 10-12 Hz). The aging effects were investigated comparing the inter-hemispheric EEG coherence in the elderly subjects vs. a young group formed by 15 young subjects (10 young subjects of the reference study; Vecchio et al., 2007).
RESULTS: Compared with the young subjects, the elderly subjects showed a statistically significant (p&lt;0.001) increment of the inter-hemispheric coherence of frontal and temporal alpha rhythms (about 8-12 Hz) during the GSM condition.
CONCLUSIONS: These results suggest that GSM-EMFs of a mobile phone affect inter-hemispheric synchronization of the dominant (alpha) EEG rhythms as a function of the physiological aging.
SIGNIFICANCE: This study provides further evidence that physiological aging is related to changes in the functional organization of cortical neural synchronization.
Full Free Text Available</t>
  </si>
  <si>
    <t>Vecchio F, Babiloni C, Ferreri F, Buffo P, Cibelli G, Curcio G, van Dijkman S, Melgari JM, Giambattistelli F, Rossini PM.</t>
  </si>
  <si>
    <t>https://www.emf-portal.org/en/article/17812</t>
  </si>
  <si>
    <t>Mobile phone emission increases inter-hemispheric functional coupling of electroencephalographic alpha rhythms in epileptic patients</t>
  </si>
  <si>
    <t>Abstract
It has been reported that GSM electromagnetic fields (GSM-EMFs) of mobile phones modulate - after a prolonged exposure - inter-hemispheric synchronization of temporal and frontal resting electroencephalographic (EEG) rhythms in normal young and elderly subjects (Vecchio et al., 2007, 2010). Here we tested the hypothesis that this can be even more evident in epileptic patients, who typically suffer from abnormal mechanisms governing synchronization of rhythmic firing of cortical neurons. Eyes-closed resting EEG data were recorded in ten patients affected by focal epilepsy in real and sham exposure conditions. These data were compared with those obtained from 15 age-matched normal subjects of the previous reference studies. The GSM device was turned on (45 min) in the "GSM" condition and was turned off (45 min) in the other condition ("sham"). The mobile phone was always positioned on the left side in both patients and control subjects. Spectral coherence evaluated the inter-hemispheric synchronization of EEG rhythms at the following frequency bands: delta (about 2-4 Hz), theta (about 4-6 Hz), alpha1 (about 6-8 Hz), alpha2 (about 8-10 Hz), and alpha3 (about 10-12 Hz). The effects on the patients were investigated comparing the inter-hemispheric EEG coherence in the epileptic patients with the control group of subjects evaluated in the previous reference studies. Compared with the control subjects, epileptic patients showed a statistically significant higher inter-hemispheric coherence of temporal and frontal alpha rhythms (about 8-12 Hz) in the GSM than "Sham" condition. These results suggest that GSM-EMFs of mobile phone may affect inter-hemispheric synchronization of the dominant (alpha) EEG rhythms in epileptic patients. If confirmed by future studies on a larger group of epilepsy patients, the modulation of the inter-hemispheric alpha coherence due to the GSM-EMFs could have clinical implications and be related to changes in cognitive-motor function.</t>
  </si>
  <si>
    <t>Mobile Phone  GSM</t>
  </si>
  <si>
    <t>Human - Epilepsy patients</t>
  </si>
  <si>
    <t>https://www.ncbi.nlm.nih.gov/pubmed/22326594</t>
  </si>
  <si>
    <t>The Influence of All-Night Exposure to Pulsed Radiofrequency Electromagnetic Fields on Human Sleep</t>
  </si>
  <si>
    <t>Question of the study: The widespread use of mobile telephones has led to public discussion about the putative health hazards as well as scientific interest in the interactions of pulsed, high-frequency electromagnetic fields with physiological systems. This article presents a survey of three consecutive studies carried out by a research group at the University of Mainz.
Methods: Alterations of conventional sleep parameters and analysis of spectral power were performed on the basis of polysomnographies during all-night exposure of healthy male subjects to pulsed, high-frequency electromagnetic fields.
Results: A pronounced hypnotic and REM-suppressive effect of the field was the main result of the first study, but it could not be replicated by the following ones, even though the power flux density applied in the third study exceeded by far that of the pilot study.
Discussion: Potential explanations are differences in physical qualities of the fields applied in the different studies (like the type of polarization), interindividual differences in sensitivity to electromagnetic fields among the subjects under study, and the existence of ‘window effects’, where interactions with sleep architecture only occur in special ranges of power flux densities.
[Related Study 1944]</t>
  </si>
  <si>
    <t>Wagner P, Grözinger M, Mann K, Röschke J.</t>
  </si>
  <si>
    <t>https://www.emf-portal.org/en/article/13164</t>
  </si>
  <si>
    <t>Human sleep EEG under the influence of pulsed radio frequency electromagnetic fields. Results from polysomnographies using submaximal high power flux densities</t>
  </si>
  <si>
    <t>Abstract
Former exploratory investigations of sleep alterations due to global system for mobile communications (GSM) signals have shown a hypnotic and REM-suppressive effect under field exposure. This effect was observed in a first study using a power flux density of 0.5 W/m(2), and the same trend occurred in a second study with a power flux density of 0.2 W/m(2). For the present study, we applied a submaximal power flux density of 50 W/m(2). To investigate putative effects of radio frequency electromagnetic fields (EMFs) of cellular GSM phones on human sleep EEG pattern, all-night polysomnographies of 20 healthy male subjects both with and without exposure to a circularly polarized EMF (900 MHz, pulsed with a frequency of 217 Hz, pulse duration 577 microseconds) were recorded. The results showed no significant effect of the field application either on conventional sleep parameters or on sleep EEG power spectra.
[Related Study 1943]</t>
  </si>
  <si>
    <t>Wagner P, Roschke J, Mann K, Fell J, Hiller W, Frank C, Grozinger M.</t>
  </si>
  <si>
    <t>Human - Volunteers Male</t>
  </si>
  <si>
    <t>https://www.emf-portal.org/en/article/5336</t>
  </si>
  <si>
    <t>Trigeminal neurons detect cellphone radiation: Thermal or nonthermal is not the question</t>
  </si>
  <si>
    <t>Abstract
Cellphone electromagnetic radiation produces temperature alterations in facial skin. We hypothesized that the radiation-induced heat was transduced by warmth-sensing trigeminal neurons, as evidenced by changes in cognitive processing of the afferent signals. Ten human volunteers were exposed on the right side of the face to 1 GHz radiation in the absence of acoustic, tactile, and low-frequency electromagnetic stimuli produced by cellphones. Cognitive processing manifested in the electroencephalogram (EEG) was quantitated by analysis of brain recurrence (a nonlinear technique). The theoretical temperature sensitivity of warmth-sensing neurons was estimated by comparing changes in membrane voltage expected as a result of heat transduction with membrane-voltage variance caused by thermal noise. Each participant underwent sixty 12-s trials. The recurrence variable r ("percent recurrence") was computed second by second for the ∆ band of EEGs from two bilaterally symmetric derivations (decussated and nondecussated). Percent recurrence during radiation exposure (first 4 s of each trial) was reduced in the decussated afferent signal compared with the control (last four seconds of each trial); mean difference, r = 1.1 ± 0.5%, p &lt; 0.005. Mean relative ∆ power did not differ between the exposed and control intervals, as expected. Trigeminal neurons were capable of detecting temperature changes far below skin temperature increases caused by cellphone radiation. Simulated cellphone radiation affected brain electrical activity associated with nonlinear cognitive processing of radiation-induced thermal afferent signals. Radiation standards for cellphones based on a thermal/nonthermal binary distinction do not prevent neurophysiological consequences of cellphone radiation.</t>
  </si>
  <si>
    <t>Marino AA, Kim PY, Frilot Ii C.</t>
  </si>
  <si>
    <t>https://www.ncbi.nlm.nih.gov/pubmed/27419655</t>
  </si>
  <si>
    <t>Inter-individual and intra-individual variation of the effects of pulsed RF EMF exposure on the human sleep EEG</t>
  </si>
  <si>
    <t>Abstract
Pulse-modulated radiofrequency electromagnetic fields (RF EMF) can alter brain activity during sleep; increases of electroencephalographic (EEG) power in the sleep spindle (13.75-15.25 Hz) and delta-theta (1.25-9 Hz) frequency range have been reported. These field effects show striking inter-individual differences. However, it is still unknown whether individual subjects react in a similar way when repeatedly exposed. Thus, our study aimed to investigate inter-individual variation and intra-individual stability of field effects. To do so, we exposed 20 young male subjects twice for 30 min prior to sleep to the same amplitude modulated 900 MHz (2 Hz pulse, 20 Hz Gaussian low-pass filter and a ratio of peak-to-average of 4) RF EMF (spatial peak absorption of 2 W/kg averaged over 10 g) 2 weeks apart. The topographical analysis of EEG power during all-night non-rapid eye movement sleep revealed: (1) exposure-related increases in delta-theta frequency range in several fronto-central electrodes; and (2) no differences in spindle frequency range. We did not observe reproducible within-subject RF EMF effects on sleep spindle and delta-theta activity in the sleep EEG and it remains unclear whether a biological trait of how the subjects' brains react to RF EMF exists.</t>
  </si>
  <si>
    <t>Lustenberger C, Murbach M, Tüshaus L, Wehrle F, Kuster N, Achermann P, Huber R.</t>
  </si>
  <si>
    <t>https://www.ncbi.nlm.nih.gov/pubmed/25690404</t>
  </si>
  <si>
    <t>Whole brain EEG synchronization likelihood modulated by long term evolution electromagnetic fields exposure</t>
  </si>
  <si>
    <t>Abstract
In this paper, we aimed to investigate the possible interactions between human brain and radiofrequency electromagnetic fields (EMF) with electroencephalogram (EEG) technique. Unlike the previous studies which mainly focused on EMF effect on local brain activities, we attempted to evaluate whether the EMF emitted from Long Term Evolution (LTE) devices can modulate the functional connectivity of brain electrical activities. Ten subjects were recruited to participate in a crossover, double-blind exposure experiment which included two sessions (real and sham exposure). In each session, LTE EMF exposure (power on or off) lasted for 30 min and the EEG signals were collected with 32 channels throughout the experiment. Then we applied the synchronization likelihood method to quantify the neural synchronization over the whole brain in different frequency bands and in different EEG record periods. Our results illustrated that the short-term LTE EMF exposure would modulate the synchronization patterns of EEG activation across the whole brain.
Full Free Text Available</t>
  </si>
  <si>
    <t>Lv B, Su C, Yang L, Xie Y, Wu T.</t>
  </si>
  <si>
    <t>https://www.ncbi.nlm.nih.gov/pubmed/25570126</t>
  </si>
  <si>
    <t>EEG Changes Due to Experimentally Induced 3G Mobile Phone Radiation</t>
  </si>
  <si>
    <t>Abstract
The aim of this study was to investigate whether a 15-minute placement of a 3G dialing mobile phone causes direct changes in EEG activity compared to the placement of a sham phone. Furthermore, it was investigated whether placement of the mobile phone on the ear or the heart would result in different outcomes. Thirty-one healthy females participated. All subjects were measured twice: on one of the two days the mobile phone was attached to the ear, the other day to the chest. In this single-blind, cross-over design, assessments in the sham phone condition were conducted directly preceding and following the mobile phone exposure. During each assessment, EEG activity and radiofrequency radiation were recorded jointly. Delta, theta, alpha, slowbeta, fastbeta, and gamma activity was computed. The association between radiation exposure and the EEG was tested using multilevel random regression analyses with radiation as predictor of main interest. Significant radiation effects were found for the alpha, slowbeta, fastbeta, and gamma bands. When analyzed separately, ear location of the phone was associated with significant results, while chest placement was not. The results support the notion that EEG alterations are associated with mobile phone usage and that the effect is dependent on site of placement. Further studies are required to demonstrate the physiological relevance of these findings.
Full Free Text Available</t>
  </si>
  <si>
    <t>Roggeveen S, van Os J, Viechtbauer W, Lousberg R</t>
  </si>
  <si>
    <t>https://www.ncbi.nlm.nih.gov/pmc/articles/PMC4459698/</t>
  </si>
  <si>
    <t>Long term impairment of cognitive functions and alterations of NMDAR subunits after continuous microwave exposure</t>
  </si>
  <si>
    <t>Abstract
OBJECTIVE: The long term effects of continuous microwave exposure cannot be ignored for the simulation of the real environment and increasing concerns about the negative cognitive effects of microwave exposure.
METHODS: In this study, 220 male Wistar rats were exposed by a 2.856GHz radiation source with the average power density of 0, 2.5, 5 and 10mW/cm2 for 6min/day, 5days/week and up to 6weeks. The MWM task, the EEG analysis, the hippocampus structure observation and the western blot were applied until the 12months after microwave exposure to detect the spatial learning and memory abilities, the cortical electrical activity, changes of hippocampal structure and the NMDAR subunits expressions.
RESULTS: Results found that the rats in the 10mW/cm2 group showed the decline of spatial learning and memory abilities and EEG disorders (the decrease of EEG frequencies, and increase of EEG amplitudes and delta wave powers). Moreover, changes of basic structure and ultrastructure of hippocampus also found in the 10 and 5mW/cm2 groups. The decrease of NR 2A, 2B and p-NR2B might contribute to the impairment of cognitive functions.
CONCLUSIONS : Our findings suggested that the continuous microwave exposure could cause the dose-dependent long term impairment of spatial learning and memory, the abnormalities of EEG and the hippocampal structure injuries. The decrease of NMDAR key subunits and phosphorylation of NR 2B might contribute to the cognitive impairment.
https://en.wikipedia.org/wiki/NMDA_receptor
The N-methyl-D-aspartate receptor (also known as the NMDA receptor or NMDAR), is a glutamate receptor and ion channel protein found in nerve cells. 
N-methyl-D-aspartate (NMDA) receptors are critical for neuronal development and synaptic plasticity.</t>
  </si>
  <si>
    <t>Wang H, Tan S, Xu X, Zhao L, Zhang J, Yao B, Gao Y, Zhou H, Peng R.</t>
  </si>
  <si>
    <t>https://www.ncbi.nlm.nih.gov/pubmed/28866028</t>
  </si>
  <si>
    <t>Long-Term Evolution Electromagnetic Fields Exposure Modulates the Resting State EEG on Alpha and Beta Bands</t>
  </si>
  <si>
    <t>Abstract
Long-term evolution (LTE) wireless telecommunication systems are widely used globally, which has raised a concern that exposure to electromagnetic fields (EMF) emitted from LTE devices can change human neural function. To date, few studies have been conducted on the effect of exposure to LTE EMF. Here, we evaluated the changes in electroencephalogram (EEG) due to LTE EMF exposure. An LTE EMF exposure system with a stable power emission, which was equivalent to the maximum emission from an LTE mobile phone, was used to radiate the subjects. Numerical simulations were conducted to ensure that the specific absorption rate in the subject's head was below the safety limits. Exposure to LTE EMF reduced the spectral power and the interhemispheric coherence in the alpha and beta bands of the frontal and temporal brain regions. No significant change was observed in the spectral power and the inter-hemispheric coherence in different timeslots during and after the exposure. These findings also corroborated those of our previous study using functional magnetic resonant imaging.</t>
  </si>
  <si>
    <t>Yang L, Chen Q, Lv B, Wu T.</t>
  </si>
  <si>
    <t>https://www.ncbi.nlm.nih.gov/pubmed/27118764</t>
  </si>
  <si>
    <t>Acute Exposure to Terrestrial Trunked Radio (TETRA) has effects on the electroencephalogram and electrocardiogram, consistent with vagal nerve stimulation</t>
  </si>
  <si>
    <t>Abstract
BACKGROUND: Terrestrial Trunked Radio (TETRA) is a telecommunications system widely used by police and emergency services around the world. The Stewart Report on mobile telephony and health raised questions about possible health effects associated with TETRA signals. This study investigates possible effects of TETRA signals on the electroencephalogram and electrocardiogram in human volunteers.
METHODS: Blinded randomized provocation study with a standardized TETRA signal or sham exposure. In the first of two experiments, police officers had a TETRA set placed first against the left temple and then the upper-left quadrant of the chest and the electroencephalogram was recorded during rest and active cognitive processing. In the second experiment, volunteers were subject to chest exposure of TETRA whilst their electroencephalogram and heart rate variability derived from the electrocardiogram were recorded.
RESULTS: In the first experiment, we found that exposure to TETRA had consistent neurophysiological effects on the electroencephalogram, but only during chest exposure, in a pattern suggestive of vagal nerve stimulation. In the second experiment, we observed changes in heart rate variability during exposure to TETRA but the electroencephalogram effects were not replicated.
CONCLUSIONS:Observed effects of exposure to TETRA signals on the electroencephalogram (first experiment) and electrocardiogram are consistent with vagal nerve stimulation in the chest by TETRA. However given the small effect on heart rate variability and the lack of consistency on the electroencephalogram, it seems unlikely that this will have a significant impact on health. Long-term monitoring of the health of the police force in relation to TETRA use is on-going
Free Full Text Available</t>
  </si>
  <si>
    <t>Burgess AP, Fouquet NC, Seri S, Hawken MB, Heard A, Neasham D, Little MP, Elliott P.</t>
  </si>
  <si>
    <t>TETRA</t>
  </si>
  <si>
    <t xml:space="preserve">Human - Volunteers Police Officers </t>
  </si>
  <si>
    <t>https://www.ncbi.nlm.nih.gov/pubmed/27419367</t>
  </si>
  <si>
    <t>Variations in electroencephalography with mobile phone usage in medical students</t>
  </si>
  <si>
    <t>Abstract
BACKGROUND:Electromagnetic fields (EMFs) emitted by cellular telephones may cause neurological ill effects like cognitive dysfunction, emotional instability, and even brain tumors. Slowing of brain activity on electroencephalography (EEG) has been shown. However, these findings need further validation.
AIMS:EEG changes and adverse effects experienced following cell-phone use were studied.
SETTINGS AND DESIGN:The study was conducted in the Department of Neurology of a tertiary care university hospital in India on North Indian students of the University, from August 2017 to October 2017.
MATERIALS AND METHODS:Twenty-one students underwent video-EEG recording before and after application of Samsung GT-56312 dual SIM smart phone in switched off, switched on, and switched on mode with conversation.
STATISTICAL ANALYSIS USED:Average EEG frequencies and amplitudes were calculated for different brain regions. Chi-square tests and t-tests were used for comparison between variables.
RESULTS:The mean age of 7 (33.3%) male and 14 (66.7%) female subjects was 20.76 ± 1.48 years. The average EEG frequencies following mobile phone application with conversation were higher and the amplitudes lower than the baseline values. Frequencies were greater on the right side. Slow waves were detected in the frontal region in 38.1%, in the parietal region in 33.3%, in the occipital and temporal region in 19.1%; and, generalized slow waves were seen in 9.5% students. During the experiment, 23.8% experienced headache, 19% experienced irritation, and 9.5% felt drowsy. Headache and loss of concentration (33.3%), sleep disturbances (28.6%), and fatigue (19%) were frequent in daily life.
CONCLUSIONS:Experimental application of mobile phones may lead to some EEG changes and certain ill effects on the well-being. Hence, prolonged use of these gadgets warrants caution.
Free Full Text Available.</t>
  </si>
  <si>
    <t>Parmar K, Tandon R, Kumar N, Garg RK.</t>
  </si>
  <si>
    <t>https://www.ncbi.nlm.nih.gov/pubmed/30860126</t>
  </si>
  <si>
    <t>Radiofrequency Electromagnetic Field Exposure and the Resting EEG: Exploring the Thermal Mechanism Hypothesis</t>
  </si>
  <si>
    <t>Abstract
There is now strong evidence that radiofrequency electromagnetic field (RF-EMF) exposure influences the human electroencephalogram (EEG). While effects on the alpha band of the resting EEG have been repeatedly shown, the mechanisms underlying that effect have not been established. The current study used well-controlled methods to assess the RF-EMF exposure effect on the EEG and determine whether that effect might be thermally mediated. Thirty-six healthy adults participated in a randomized, double-blind, counterbalanced provocation study. A water-perfusion suit (34 deg C) was worn throughout the study to negate environmental influences and stabilize skin temperature. Participants attended the laboratory on four occasions, the first being a calibration session and the three subsequent ones being exposure sessions. During each exposure session, EEG and skin temperature (8 sites) were recorded continuously during a baseline phase, and then during a 30 min exposure to a 920 MHz GSM-like signal (Sham, Low RF-EMF (1 W/kg) and High RF-EMF (2 W/kg)). Consistent with previous research, alpha EEG activity increased during the High exposure condition compared to the Sham condition. As a measure of thermoregulatory activation, finger temperature was found to be higher during both exposure conditions compared to the Sham condition, indicating for the first time that the effect on the EEG is accompanied by thermoregulatory changes and suggesting that the effect of RF-EMF on the EEG is consistent with a thermal mechanism.
Free Full Text Available.</t>
  </si>
  <si>
    <t xml:space="preserve">Loughran SP, Verrender A, Dalecki A, Burdon CA, Tagami K, Park J, Taylor NAS, Croft RJ.
</t>
  </si>
  <si>
    <t>https://www.ncbi.nlm.nih.gov/pubmed/31035391</t>
  </si>
  <si>
    <t>Higuchi's fractal dimension for analysis of the effect of external periodic stressor on electrical oscillations in the brain</t>
  </si>
  <si>
    <t xml:space="preserve">Abstract 
This study addresses application of Higuchi's fractal dimension (FD) as a measure to evaluate the effect of external periodic stressor on electrical oscillations in the brain. Modulated microwave radiation was applied as a weak periodic stressor with strongly inhomogeneous distribution inside the brain. Experiments were performed on a group of 14 volunteers. Ten cycles (1 min on, 1 min off) of 450-MHz microwave radiation modulated at 40 Hz were applied. Higuchi's FD was calculated in eight symmetric electroencephalographic (EEG) channels located in frontal, temporal, parietal, and occipital areas. FD values averaged over a group detected a small (1-2%) but statistically significant increase with exposure in all EEG channels. FD increased for 12, decreased for one, and was constant for one subject. FD showed the most remarkable effect in temporal and parietal regions of the left hemisphere where the microwave field was maximal. Changes of FD in these regions of the right hemisphere were much higher than expected in accordance with the field distribution. Correlation of FD between different EEG channels was high and retained its value in exposed conditions. Spreading of disturbance between different brain areas is supposed to be crucial for the effect of exposure on the electrical oscillations in the brain.
</t>
  </si>
  <si>
    <t>Hinrikus H, Bachmann M, Karai D, Klonowski W, Lass J, Stepien P, Stepien R, Tuulik V.</t>
  </si>
  <si>
    <t>https://www.ncbi.nlm.nih.gov/pubmed/21465274</t>
  </si>
  <si>
    <t>Individual changes in human EEG caused by 450 MHz microwave modulated at 40 and 70 Hz</t>
  </si>
  <si>
    <t>Abstract 
This study was aimed to investigate the changes in the human electroencephalographic (EEG) signal caused by modulated low-level microwaves. The 450 MHz microwave exposure modulated at 40 Hz and 70 Hz frequencies was applied to a group of 15 volunteers. The field power density at the scalp was 0.16 mW/cm2. Ten cycles of the exposure (1 min on and 1 min off) at both modulation frequencies were applied. Analysis of the EEG signal was performed using three different methods: non-linear method of scaling analysis for length distribution of low variability periods (LDLVP), relative changes in EEG energy (S-parameter) and beta ratio (H-parameter). The analysis revealed significant changes caused by microwave for the whole group (H-parameter method). The exposure caused increase of the EEG beta power (S-parameter method). Statistically significant changes in EEG were detected for four subjects (26.7%) at 40 Hz modulation frequency (LDLVP method).
Free Full Text Available</t>
  </si>
  <si>
    <t>Bachmann M, Tomson R, Kalda J, Säkki M, Lass J, Tuulik V, Hinrikus H.</t>
  </si>
  <si>
    <t>https://www.researchgate.net/publication/225537884_Individual_changes_in_human_EEG_caused_by_450_MHz_microwave_modulated_at_40_and_70_Hz</t>
  </si>
  <si>
    <t>Is the brain influenced by a phone call? An EEG study of resting wakefulness</t>
  </si>
  <si>
    <t>Abstract 
We recorded the resting electroencephalogram of 20 healthy subjects in order to investigate the effect of electromagnetic field (EMF) exposure on EEG waking activity and its temporal development. The subjects were randomly assigned to two groups and exposed, in double-blind conditions, to a typical mobile phone signal (902.40 MHz, modulated at 217 Hz, with an average power of 0.25 W) before or during the EEG recording session. The results show that, under real exposure as compared to baseline and sham conditions, EEG spectral power was influenced in some bins of the alpha band. This effect was greater when the EMF was on during the EEG recording session than before it. The present data lend further support to the idea that pulsed high-frequency electromagnetic fields can affect normal brain functioning, also if no conclusions can be drawn about the possible health effects.</t>
  </si>
  <si>
    <t xml:space="preserve">Curcio G, Ferrara M, Moroni F, D'Inzeo G, Bertini M, De Gennaro L. </t>
  </si>
  <si>
    <t>https://www.ncbi.nlm.nih.gov/pubmed/16102863</t>
  </si>
  <si>
    <t>No short-term effects of digital mobile radio telephone on the awake human electroencephalogram</t>
  </si>
  <si>
    <t>Abstract 
A recent study reported the results of an exploratory study of alterations of the quantitative sleep profile due to the effects of a digital mobile radio telephone. Rapid eye movement (REM) was suppressed, and the spectral power density in the 8-13 Hz frequency range during REM sleep was altered. The aim of the present study was to illuminate the influence of digital mobile radio telephone on the awake electroencephalogram (EEG) of healthy subjects. For this purpose, we investigated 34 male subjects in a single-blind cross-over design experiment by measuring spontaneous EEGs under closed-eyes condition from scalp positions C3 and C4 and comparing the effects of an active (0.05 mW/cm2) and an inactive digital mobile radio telephone (GSM) system. During exposure of nearly 3.5 min to the 900 MHz electromagnetic field pulsed at a frequency of 217 Hz and with a pulse width of 580 microseconds, we could not detect any difference in the awake EEGs in terms of spectral power density measures.</t>
  </si>
  <si>
    <t>Röschke J, Mann K.</t>
  </si>
  <si>
    <t>https://www.ncbi.nlm.nih.gov/pubmed/9084868</t>
  </si>
  <si>
    <t xml:space="preserve">Mechanism of Low-level Microwave Radiation Effect on Brain: Frequency Limits </t>
  </si>
  <si>
    <t>Abstract 
The aim of this study is to explain the mechanism of the effect of low-level modulated microwave radiation on brain bioelectrical oscillations. The proposed model of excitation by low-level microwave radiation bases on the influence of water polarization on hydrogen bonding forces between water molecules, caused by this the enhancement of diffusion and consequences on neurotransmitters transit time and neuron resting potential. Modulated microwave radiation causes periodic alteration of the neurophysiologic parameters and parametric excitation of brain bioelectric oscillations. The experiments to detect logical outcome of the mechanism on physiological level were carried out on 15 human volunteers. The 450-MHz microwave radiation modulated at 7, 40 and 1000 Hz frequencies was applied at the field power density of 0.16 mW/cm2. A relative change in the EEG power with and without radiation during 10 cycles was used as a quantitative measure. Experimental data demonstrated that modulated at 40 Hz microwave radiation enhanced EEG power in EEG alpha and beta frequency bands. No significant alterations were detected at 7 and 1000 Hz modulation frequencies. These results are in good agreement with the theory of parametric excitation of the brain bioelectric oscillations caused by the periodic alteration of neurophysiologic parameters and support the proposed mechanism. The proposed theoretical framework has been shown to predict the results of experimental study. The suggested mechanism, free of the restrictions related to field strength or time constant, is the first one providing explanation of low-level microwave radiation effects.</t>
  </si>
  <si>
    <t>Long-term low-level electromagnetic radiation causes changes in the EEG of freely-moving rats</t>
  </si>
  <si>
    <t xml:space="preserve">Abstract
In the present study the effect of long-term exposure (1 hour/day for 4 months) to electromagnetic radiation field (EMF) (900 MHz, 0.02 mW/cm2, SAR: 1.165 W/kg) on the EEG of freely moving rat is investigated. The spectral analysis of the EEG bands was done after 1, 2 and 4 months of daily EMF irradiation and after 1 month of stopping irradiation that extended daily for 4 months. The quantitative analysis of EEG revealed a clear shift from high frequency (beta) to lower frequency (delta) in irradiated animals as compared to unexposed animals, which indicated the change in the animal arousal. The cumulative effect of non-thermal EMF has been suggested for chronic exposure to radiation. It could be suggested that EMF cause changes in central cholinergic system that change the cortical excitability that reflected in slowing down of the EEG frequencies.
 </t>
  </si>
  <si>
    <t>Mohammed HS,Radwan NM, Ahmed NA.</t>
  </si>
  <si>
    <t>Radio Frequency</t>
  </si>
  <si>
    <t xml:space="preserve">Rats - Albino (Rattus norvegicus) male </t>
  </si>
  <si>
    <t>https://www.rjb.ro/long-term-low-level-electromagnetic-radiation-causes-changes-in-the-eeg-of-freely-moving-rats/</t>
  </si>
  <si>
    <t>Effects of 2.45 GHz Wi-Fi exposure on sleep-dependent memory consolidation</t>
  </si>
  <si>
    <t>Abstract
Studies have reported that exposure to radiofrequency electromagnetic fields (RF-EMF) emitted by mobile telephony might affect specific sleep features. Possible effects of RF-EMF emitted by Wi-Fi networks on sleep-dependent memory consolidation processes have not been investigated so far. The present study explored the impact of an all-night Wi-Fi (2.45 GHz) exposure on sleep-dependent memory consolidation and its associated physiological correlates. Thirty young males (mean ± standard deviation [SD]: 24.1 ± 2.9 years) participated in this double-blind, randomized, sham-controlled crossover study. Participants spent five nights in the laboratory. The first night was an adaptation/screening night. The second and fourth nights were baseline nights, each followed consecutively by an experimental night with either Wi-Fi (maximum: psSAR10g = &lt;25 mW/kg; 6 min average: &lt;6.4 mW/kg) or sham exposure. Declarative, emotional and procedural memory performances were measured using a word pair, a sequential finger tapping and a face recognition task, respectively. Furthermore, learning-associated brain activity parameters (power spectra for slow oscillations and in the spindle frequency range) were analysed. Although emotional and procedural memory were not affected by RF-EMF exposure, overnight improvement in the declarative task was significantly better in the Wi-Fi condition. However, none of the post-learning sleep-specific parameters was affected by exposure. Thus, the significant effect of Wi-Fi exposure on declarative memory observed at the behavioural level was not supported by results at the physiological level. Due to these inconsistencies, this result could also be a random finding.
Full Free Text Available</t>
  </si>
  <si>
    <t>Bueno-Lopez A, Eggert T, Dorn H, Schmid G, Hirtl R, Danker-Hopfe H.</t>
  </si>
  <si>
    <t>https://pubmed.ncbi.nlm.nih.gov/33166026/</t>
  </si>
  <si>
    <t>Effects of concurrent caffeine and mobile phone exposure on local target probability processing in the human brain</t>
  </si>
  <si>
    <t xml:space="preserve">Abstract
Millions of people use mobile phones (MP) while drinking coffee or other caffeine containing beverages. Little is known about the potential combined effects of MP irradiation and caffeine on cognitive functions. Here we investigated whether caffeine intake and concurrent exposure to Universal Mobile Telecommunications System (UMTS) MP-like irradiation may interactively influence neuro-cognitive function in an active visual oddball paradigm. In a full factorial experimental design, 25 participants performed a simple visual target detection task while reaction time (RT) and electroencephalogram (EEG) was recorded. Target trials were divided into Low and High probability sets based on target-to-target distance. We analyzed single trial RT and alpha-band power (amplitude) in the pre-target interval. We found that RT was shorter in High vs. Low local probability trials, and caffeine further shortened RT in High probability trials relative to the baseline condition suggesting that caffeine improves the efficiency of implicit short-term memory. Caffeine also decreased pre-target alpha amplitude resulting in higher arousal level. Furthermore, pre-target gamma power positively correlated with RT, which may have facilitated target detection. However, in the present pharmacologically validated study UMTS exposure either alone or in combination with caffeine did not alter RT or pre-stimulus oscillatory brain activity.
 Full Free Text Available
</t>
  </si>
  <si>
    <t>Trunk A, Stefanics G, Zentai N, Bacskay I, Felinger A, Thuróczy G, Hernádi I.</t>
  </si>
  <si>
    <t>https://pubmed.ncbi.nlm.nih.gov/26395526/</t>
  </si>
  <si>
    <t>Spending the night next to a router – Results from the first human experimental study investigating the impact of Wi-Fi exposure on sleep</t>
  </si>
  <si>
    <t>Abstract
Background: The use of wireless telecommunication systems such as wireless fidelity (Wi-Fi)-enabled devices has steadily increased in recent years. There are persistent concerns that radiofrequency electromagnetic field (RF-EMF) exposure might affect health. Possible effects of RF-EMF exposure on human sleep were examined with regard to mobile phones and base stations, but not with regard to Wi-Fi exposure.
Objectives: The present double-blind, sham-controlled, randomized, fully counterbalanced cross-over study addressed for the first time the question whether a whole night Wi-Fi exposure has an effect on sleep.
Methods: Thirty-four healthy young male subjects (mean ± SD: 24.1 ± 2.9 years) spent five nights in the sleep laboratory. A screening and adaptation night was followed by two experimental nights. Each of the experimental nights was preceded by a baseline night. Sleep was evaluated at the subjective level by a questionnaire and at the objective level (macro- and microstructure) by polysomnography. Either 2.45 GHz Wi-Fi (max psSAR10g of 6.4 mW/kg) or sham signals were delivered by a newly developed head exposure facility.
Results: Results showed no statistically significant acute effects of a whole-night Wi-Fi exposure on subjective sleep parameters as well as on parameters characterizing the macrostructure of sleep. Analyses of the microstructure of sleep revealed a reduction in global EEG power in the alpha frequency band (8.00-11.75 Hz) during NREM sleep under acute Wi-Fi exposure compared to sham.
Discussion: The results of the present human experimental study are well in line with several other neurophysiological studies showing that acute RF-EMF exposure has no effect on the macrostructure of sleep. The slight physiological changes in EEG power observed under Wi-Fi exposure are neither reflected in the subjective assessment of sleep nor at the level of objective measurements. The present results are not indicative of a sleep disturbing effect of Wi-Fi exposure.</t>
  </si>
  <si>
    <t>Danker-Hopfe H, Bueno-Lopez A, Dorn H, Schmid G, Hirtl R, Eggert T.</t>
  </si>
  <si>
    <t>https://pubmed.ncbi.nlm.nih.gov/32408065/</t>
  </si>
  <si>
    <t>The Effect of GSM Electromagnetic Field Exposure on the Waking Electroencephalogram: Methodological Influences</t>
  </si>
  <si>
    <t>Abstract
Although there is consistent evidence that exposure to radiofrequency electromagnetic fields (RF-EMF) increases the spontaneous resting alpha spectral power of the electroencephalogram (EEG), the reliability of this evidence is uncertain as some studies have also failed to observe this effect. The present study aimed to determine whether the effect of RF-EMF exposure on EEG alpha power depends on whether EEG is derived from eyes open or closed conditions and assessed earlier (&lt;5-min) versus later (&gt;25-min) in the exposure interval. Thirty-six adults participated in three experimental sessions, each involving one exposure: "Sham," "Low," and "High" RF-EMF corresponding to peak spatial specific absorption rates averaged over 10 g of 0, 1, and 2 W/kg, respectively. Resting EEG was recorded at baseline (no exposure), during, and after exposure. Alpha power increase was found to be greater for the eyes open than eyes closed EEG during both the High (P = 0.04) and Low (P = 0.04) RF-EMF exposures. There was also a trend toward it being larger at the end, versus the start of the "High" 30-min exposure (P &lt; 0.01; eyes open condition). This suggests that the use of eyes closed conditions, and insufficient RF-EMF exposure durations, are likely explanations for the failure of some studies to detect an RF-EMF exposure-related increase in alpha power, as such methodological choices decrease signal-to-noise ratios and increase type II error.</t>
  </si>
  <si>
    <t>Dalecki A, Verrender A, Loughran SP, Croft RJ.</t>
  </si>
  <si>
    <t>https://pubmed.ncbi.nlm.nih.gov/33847008/</t>
  </si>
  <si>
    <t>Investigating The Effects of Modem Electromagnetic Waves (2.4 GHz) on Electroencephalogram</t>
  </si>
  <si>
    <t xml:space="preserve">Abstract
With respect to the dramatic increasing use of electronically communicators and wireless modems, concerns have been raised about the possible effects of emitted electromagnetic radiation on human brain. In this paper, the effects of high-frequency wireless modem waves on the brain signal are investigated. To this end, the Electroencephalograph (EEG) recording of 15 volunteers is examined in four different bands. The experiments are designed to cover in four steps. Average power statistical analysis in different frequency bands and magnitude-squared coherence function shows significant changes in some bands. 
Full Free Text Available
</t>
  </si>
  <si>
    <t xml:space="preserve">Givi RJ, Modarres AA, Razavi MK. </t>
  </si>
  <si>
    <t>Human - Female Volunteers</t>
  </si>
  <si>
    <t>https://www.ije.ir/article_92495.html</t>
  </si>
  <si>
    <t>Neural Network-Based Evaluation of Chronic Non-Thermal Effects of Modulated 2450 MHz Microwave Radiation on Electroencephalogram</t>
  </si>
  <si>
    <t>Abstract
The effects of chronic exposure (2 h daily for 21 days) of 1 kHz square wave-modulated 2450 MHz microwave radiation (non-thermal) on sleep-EEG, open field behavior, and thyroid hormones (T(3), T(4), and TSH) have been analyzed in an animal model. Results revealed significant changes in these pathophysiological parameters (p &lt; 0.05 or better), except body temperature, grooming behavior, and TSH levels. The sleep-EEG power spectrum data for slow wave sleep (SWS), rapid eye movement (REM) sleep, and awake (AWA) states in two experimental groups of rats (microwave exposed and the control) were tested by an artificial neural network (ANN), containing 60 nodes in input layer, weighted from power spectrum data from 0 to 30 Hz, 18 nodes in hidden layer and an output node. The target output values for this network were determined with another five-layered neural network (with the structure of 6-14-1-14-6). The input and output of this network was assigned with the six confirmed pathophysiological changes. The most important feature for chronic exposure of 2450 MHz microwave exposure and for control subjects was extracted from the third layer single neuron and used as the target value for the three-layered ANN. The network was found effective in recognizing the EEG power spectra with an average of 71.93% for microwave exposure and 93.13% for control subjects, respectively. However, the lower percentage of pattern identification agreement in the microwave-exposed group in comparison to the control group suggest only mild effects of microwave exposure with this experimental setup.</t>
  </si>
  <si>
    <t>Sinha RK, Aggarwal Y, Upadhyay PK, Dwivedi A, Keshri AK, Das BN.</t>
  </si>
  <si>
    <t>Square</t>
  </si>
  <si>
    <t>Rats - Charles Foster</t>
  </si>
  <si>
    <t>https://pubmed.ncbi.nlm.nih.gov/18259868/</t>
  </si>
  <si>
    <t>Human resting-state EEG and radiofrequency GSM mobile phone exposure: The impact of the individual alpha frequency</t>
  </si>
  <si>
    <t>Abstract
Purpose. With the extensive use of mobile phone (MP) several studies have been realized to investigate the effects of radiofrequency electromagnetic fields (RF-EMF) exposure on brain activity at rest via electroencephalography (EEG), and the most consistent effect has been seen on the alpha band power spectral density (PSD). However, some studies reported an increase or a decrease of the PSD, while others showed no effect. It has been suggested that these differences might partly be due to a variability of the physiological state of the brain between subjects. So, the aim of this study was to investigate the alpha band modulation, exploring the impact of the alpha band frequency ranges applied in the PSD analysis.
Materials &amp; Methods. Twenty-one healthy volunteers took part to the study with a double-blind, randomized and counterbalanced crossover design, during which eyes-open (EO) and eyes-closed (EC) resting-state EEG was recorded. The exposure system was a sham or a real GSM (global system for mobile) 900 MHz MP (pulse modulated at 217 Hz, mean power of 250 mW and 2 W peak, with a maximum specific absorption rate of 0.70 W/kg on 1 g tissue). The experimental protocol presented a baseline recording phase without MP exposure, an exposure phase during which the exposure system was placed against the left ear, and the post-exposure phase without MP. EEG data from baseline and exposure phases were analyzed and PSD was computed for the alpha band in the fixed range of 8-12 Hz and for the individual alpha band frequency range (IAF).
Results. Results showed a trend in decrease or increase of EEG power of both alpha oscillations during exposure in relation to EC and EO recording conditions, respectively, but not reaching statistical significance. Findings did not provide evidence for a different sensitivity to RF-EMF MP related to individual variability in the frequency of the alpha band.
Conclusion. In conclusion, these results did not show alpha band activity modulation during resting-state under RF-EMF. It might be argued the need of a delay after the exposure in order to appreciate an EEG spectral power modulation related to RF-EMF exposure.</t>
  </si>
  <si>
    <t>Wallace J, Yahia-Cherif L, Gitton C, Hugueville L, Lemaréchal JD, Selmaoui B.</t>
  </si>
  <si>
    <t>https://pubmed.ncbi.nlm.nih.gov/34797205/</t>
  </si>
  <si>
    <t>Chronic Exposure of Low Power Radio Frequency Changes the EEG Signals of Rats</t>
  </si>
  <si>
    <t>Abstract
Central nervous system of mammals is known to be highly vulnerable to the environmental stimulus, including radio-waves. The aim of this work is to evaluate the chronic effect (one hour daily for 21 days) of low power radio frequency of 1 KHz square wave modulated 2.45 GHz on the electroencephalogram (EEG) in animal model. Experiments were carried out on male rats (n=10), weighing 100(20) gm and age of 9-10 weeks divided in two groups: (i) control (n=4) and (ii) experimental (n=6). After 21 day of experiments, three hours of single channel bipolar EEG signals were recorded from parietal cortex of rats’ brain on 22nd day continuously, under anesthetized condition (Urethane anesthesia: 1.6 gm/kg of body weight, i.p.). The power spectra of the EEG signals were calculated for analysis of changes in EEG frequency spectrum. The core body temperature was also recorded and evaluated for the thermal nature of the exposure. Student t-test was applied to the EEG spectral results as well as on temperature data to analyze the significance of changes. The analyses suggest that this experimental setup of exposure produces non-thermal effects, however, significantly increased (P&lt;0.05 or better) the power of EEG signals. The EEG spectral changes were found most prominent on the higher frequency side. On the basis of results of this study, it can be suggested that the chronic exposure of low power radio frequencies have sufficient energy to change the brain function that may lead to the development of different psychopahological disorders. 
Full Free Text Available</t>
  </si>
  <si>
    <t>Aggarwal Y, Singh SSS, Sinha RK.</t>
  </si>
  <si>
    <t>Rats - Male</t>
  </si>
  <si>
    <t>https://issuu.com/sep2011--now/docs/1_f638df8a07237f</t>
  </si>
  <si>
    <t>Validation of Potential Effects on Human Health of in Vivo Experimental Models Studied in Rats Exposed to Sub-Thermal Radiofrequency. Possible Health Risks Due to the Interaction of Electromagnetic Pollution and Environmental Particles</t>
  </si>
  <si>
    <t>Abstract
Studies are based on the exposure of Sprague–Dawley rats (250 male and 250 female rats) to electromagnetic fields (EMF) at different frequencies in standing and travelling wave chambers. Values of specific absortion rate (SAR) for all of these experiments were obtained from commercially available FDTD-based simulation software based on numerical phantom animals. An experimental radiation system was developed with a standing-wave cavity which keeps electromagnetic parameters constant while facilitating stress-free exposure of animals to non-thermal radiation. This makes it possible to directly measure the power absorbed by the animal and determine whole-body mean SAR according to weight. All studies using this setup were performed with global system for mobile communication (GSM) radiation at 900 MHz. The simple picrotoxin model made allow to identify morphological signs of neurotoxicity in rat brain tissue. Experiments involving travelling waves were done in a commercial Gigahertz Transverse ElectroMagnetic (GTEM) chamber connected to one or two vector signal generators (to carry single or multiple EMF exposure frequencies). In the diathermy model, rat thyroid and thymus exposed to 2.45 GHz radiation showed visible morphological and immune effects. Cellular stress in the cerebral cortex, the cerebellum or both seems to be more associated with the type of signal than with additive effects of combined frequencies. Finally, some hypothesis related with the future models about the ElectroMagnetic (EM) pollution are established. In an urban environmental that combines the electromagnetic and chemical pollution of environmental particles, cortical excitability, inflammatory response, and cell injury can be modified.</t>
  </si>
  <si>
    <t>Salas-Sánchez AA, López-Furelos A, Rodríguez-Gonzalez JA, Ares-Pena FJ, López-Martín ME</t>
  </si>
  <si>
    <t>RF Signal Generator and a Gigahertz TEM Cell</t>
  </si>
  <si>
    <t>https://www.emf-portal.org/en/article/39278</t>
  </si>
  <si>
    <t>Theta band brainwaves in human resting EEG modulated by mobile phone radiofrequency</t>
  </si>
  <si>
    <t>Abstract
Purpose Wireless communication has become an integral part of our lives. The growing number of antennas in our environment and the expanding use of mobile phones (MPs) are increasing the population's exposure to electromagnetic fields. The present study aimed to examine the potential impact of MPs radiofrequency electromagnetic fields (RF-EMF) exposure on the brainwaves of the resting electroencephalogram (EEG) in humans. 
Materials and Methods:Twenty-one healthy volunteers were exposed to Global System for Mobile communications (GSM) signal at 900 MHz MP RF-EMF. The maximum specific absorption rate (SAR) of the MP averaged on 10 g tissue and 1 g tissue were measured at 0.49 W/kg, 0.70 W/kg, respectively. 
Results: Results showed that while delta and beta rhythms of resting EEG were not affected, theta brainwaves were significantly modulated during exposure to RF-EMF related to MPs. For the first time, it was shown that this modulation is dependent on the eye condition, i.e., closed or open. 
Conclusions: This study strongly suggests that acute exposure to RF-EMF alters the EEG theta rhythm at rest. Long-term exposure studies are required to explore the effect of this disruption in high-risk or sensitive populations.</t>
  </si>
  <si>
    <t>Wallace J, Shang W, Gitton C, Hugueville L, Yahia-Cherif L, Selmaoui B.</t>
  </si>
  <si>
    <t>https://pubmed.ncbi.nlm.nih.gov/36867417/</t>
  </si>
  <si>
    <t>Results of a United States and Soviet Union joint project on nervous system effects of microwave radiation</t>
  </si>
  <si>
    <t>Abstract
During the course of a formal program of cooperation between the United States and the Soviet Union concerning the biological effects of physical factors in the environment, it was concluded that duplicate projects should be initiated with the general goal of determining the most sensitive and valid test procedures for evaluating the effects of microwave radiation on the central nervous system. This report details an initial step in this direction. Male rats of the Fischer 344 strain were exposed or sham exposed to 10 mW/cm2 continuous wave microwave radiation at 2.45 GHz for a period of 7 hr. Animals were subjected to behavioral, biochemical, or electrophysiological measurements during and/or immediately after exposure. Behavioral tests used were passive avoidance and activity in an open field. Biochemical measurements were ATPase (Na+, K+; Mg2+, Ca2+) and K+ alkaline phosphatase activities. Electrophysiological measurements consisted of EEG frequency analysis. Neither group observed a significant effect of microwave irradiation on open field activity. Both groups observed changes in variability of the data obtained using the passive avoidance procedure, but not in the same parameters. The U.S. group, but not the USSR group, found significantly less Na+,K+-ATPase activity in the microwave-exposed animals compared to the sham exposed animals. Both groups found incidences of statistically significant effects in the power spectral analysis of EEG frequency, but not at the same frequency. The failure of both groups to substantiate the results of the other reinforces our contention that such duplicate projects are important and necessary.
Free Full Text Available (Open Access)
Historical paper</t>
  </si>
  <si>
    <t>Mitchell CL, McRee DI, Peterson NJ, Tilson HA, Shandala MG, Rudnev MI, Varetskii VV, Navakatikyan MI.</t>
  </si>
  <si>
    <t>https://pubmed.ncbi.nlm.nih.gov/2527152/</t>
  </si>
  <si>
    <t>Assessment of Electrical Brain Activity of Healthy Volunteers Exposed to 3.5 GHz of 5G Signals within Environmental Levels: A Controlled–Randomised Study</t>
  </si>
  <si>
    <t>Abstract:
Following the recent deployment of fifth-generation (5G) radio frequencies, several questions about their health impacts have been raised. Due to the lack of experimental research on this subject, the current study aimed to investigate the bio-physiological effects of a generated 3.5 GHz frequency. For this purpose, the wake electroencephalograms (EEG) of 34 healthy volunteers were explored during two “real” and “sham” exposure sessions. The electromagnetic fields were antenna-emitted in an electrically shielded room and had an electrical field root-mean-square intensity of 2 V/m, corresponding to the current outdoor exposure levels. The sessions were a maximum of one week apart, and both contained an exposure period of approximately 26 min and were followed by a post-exposure period of 17 min. The power spectral densities (PSDs) of the beta, alpha, theta, and delta bands were then computed and corrected based on an EEG baseline period. This was acquired for 17 min before the subsequent phases were recorded under two separate conditions: eyes open (EO) and eyes closed (EC). A statistical analysis showed an overall non-significant change in the studied brain waves, except for a few electrodes in the alpha, theta, and delta spectra. This change was translated into an increase or decrease in the PSDs, in response to the EO and EC conditions. In conclusion, this studhy showed that 3.5 GHz exposure, within the regulatory levels and exposure parameters used in this protocol, did not affect brain activity in healthy young adults. Moreover, to our knowledge, this was the first laboratory-controlled human EEG study on 5G effects. It attempted to address society’s current concern about the impact of 5G exposure on human health at environmental levels.
Free Full Text Available (Open Access)</t>
  </si>
  <si>
    <t>Jamal L, Yahia-Cherif L, Hugueville L, Mazet P, Lévêque P, Selmaoui B.</t>
  </si>
  <si>
    <t>Radio Transmitter Mast</t>
  </si>
  <si>
    <t>https://www.ncbi.nlm.nih.gov/pmc/articles/PMC10530694/</t>
  </si>
  <si>
    <t>Effects of mobile phone electromagnetic fields on brain waves in healthy volunteers</t>
  </si>
  <si>
    <t>Abstract
The interaction between biological tissue and electromagnetic fields (EMF) is a topic of increasing interest due to the rising prevalence of background EMF in the past decades. Previous studies have attempted to measure the effects of EMF on brainwaves using EEG recordings, but are typically hampered by experimental and environmental factors. In this study, we present a framework for measuring the impact of EMF on EEG while controlling for these factors. A Bayesian statistical approach is employed to provide robust statistical evidence of the observed EMF effects. This study included 32 healthy participants in a double-blinded crossover counterbalanced design. EEG recordings were taken from 63 electrodes across 6 brain regions. Participants underwent a measurement protocol comprising two 18-min sessions with alternating blocks of eyes open (EO) and eyes closed (EC) conditions. Group 1 (n = 16) had EMF during the first session and sham during the second session; group 2 (n = 16) had the opposite. Power spectral density plots were generated for all sessions and brain regions. The Bayesian analysis provided statistical evidence for the presence of an EMF effect in the alpha band power density in the EO condition. This measurement protocol holds potential for future research on the impact of novel transmission protocols.
Free Full Text Available (Open Access)</t>
  </si>
  <si>
    <t>van der Meer JN, Eisma YB, Meester R, Jacobs M, Nederveen AJ.</t>
  </si>
  <si>
    <t>Mobile Phone 2G GSM Simulated</t>
  </si>
  <si>
    <t>https://pubmed.ncbi.nlm.nih.gov/38066035/</t>
  </si>
  <si>
    <t>Pulsed high-frequency electromagnetic field affects human sleep and sleep electroencephalogram</t>
  </si>
  <si>
    <t xml:space="preserve">Abstract
To investigate whether the electromagnetic field (EMF) emitted by digital radiotelephone handsets affects the brain, healthy, young subjects were exposed during an entire night-time sleep episode to an intermittent radiation schedule (900 MHz; maximum specific absorption rate 1 W/kg) consisting of alternating 15-min on-15-min off intervals. Compared with a control night with sham exposure, the amount of waking after sleep onset was reduced from 18 to 12 min. Spectral power of the electroencephalogram in non-rapid eye movement sleep was increased. The maximum rise occurred in the 10-11 Hz and 13.5-14 Hz bands during the initial part of sleep and then subsided. The results demonstrate that pulsed high-frequency EMF in the range of radiotelephones may promote sleep and modify the sleep EEG.
</t>
  </si>
  <si>
    <t>Borbély AA, Huber R, Graf T, Fuchs B, Gallmann E, Achermann P.</t>
  </si>
  <si>
    <t>https://pubmed.ncbi.nlm.nih.gov/10580711/</t>
  </si>
  <si>
    <t>No measurable impact of acute 26 GHz 5G exposure on salivary stress markers in healthy adults</t>
  </si>
  <si>
    <t>Abstract
The rapid deployment of fifth generation (5G) wireless networks has raised concerns about potential health effects associated with exposure to novel radiofrequency electromagnetic field (RF) frequencies, particularly the 26 GHz band which represents a new exposure scenario for the general population with limited prior use in telecommunications. However, evidence regarding the acute biological impact of these exposures remains limited and inconclusive. This study aimed to assess whether short-term exposure (26.5 min) of healthy adults to 5G RF at 26 GHz, at levels representative of real-world environmental conditions, affects salivary cortisol and alpha-amylase, two established biomarkers of stress and autonomic nervous system activity. Thirty-one participants completed a triple-blind, randomized protocol with electroencephalography recordings. A subset of sixteen participants from this group also participated in an exploratory protocol with cognitive testing and higher temporal sampling resolution (5 min intervals). Saliva samples were collected before, during, and after exposure in both protocols. RF exposure was delivered via a horn antenna at 2 V/m (head) and 1 V/m (torso), in line with upper-range environmental measurements. Statistical analyses revealed no significant differences in salivary cortisol or alpha-amylase concentrations between real and sham exposures. Descriptive examination of the exploratory cognitive protocol, with higher temporal sampling resolution, showed consistent temporal stability of both biomarkers in both conditions. These findings suggest that acute 5G RF exposure at 26 GHz, under controlled and realistic conditions, does not elicit measurable changes in stress biomarkers. Further research is warranted to evaluate the effects of repeated or long-term exposures and to investigate potential impacts in vulnerable populations.</t>
  </si>
  <si>
    <t>Michelant L, Hugueville L, Lévêque P, Selmaoui B.</t>
  </si>
  <si>
    <t>mmWave generator</t>
  </si>
  <si>
    <t>https://pubmed.ncbi.nlm.nih.gov/41317834/</t>
  </si>
  <si>
    <t>Impact of mobile phone use on the brain activity: Audio call vs video call</t>
  </si>
  <si>
    <t>Abstract
The growing dependence on mobile phones for communication has raised concerns regarding the neurological impact of radio-frequency electromagnetic fields, especially in audio and video calls. This research investigates the impact of WhatsApp audio and video calls on cognitive load and mental fatigue using non-invasive electroencephalography (EEG) signals. EEG signals were recorded from 28 healthy participants during baseline, 3-minute, and 4-minute call sessions, with participants equally distributed between audio and video call groups. The signals were preprocessed using bandpass filtering, continuous wavelet transform, and independent component analysis to isolate theta and alpha frequency bands. Cognitive load was assessed using the theta-alpha ratio (TAR), and mental fatigue was measured using Mahalanobis distance-based analysis of theta and alpha rhythms. The findings reveal that video calls impose significantly more cognitive load (e.g., TAR mean: 0.78 (SD: 0.36) for 3-minute video call and mean: 0.76 (SD: 0.37) for 3-minute audio call, p&lt;0.05) and mental fatigue (e.g., 42.11 microvolts for 4-minute video call and 38.84 microvolts for 4-minute audio call) than audio calls, and both effects become stronger for prolonged durations. Machine learning (ML) classification also demonstrated high separability, with receiver operating characteristic analysis exhibiting area under the curve values above 0.90 for distinguishing call conditions. These results demonstrate that video communication places higher cognitive and fatigue demands as compared to audio communication. By integrating EEG indices, self-report measures, and ML classification, this study exhibits convergent evidence for the cognitive impact of mobile phone calls and illustrates the necessity to consider communication modality when assessing workload and fatigue in real-world contexts.
Full Free Text Available</t>
  </si>
  <si>
    <t>Akas MAZ, Ovi TH, Kader MF.</t>
  </si>
  <si>
    <t>https://pubmed.ncbi.nlm.nih.gov/41601117/</t>
  </si>
  <si>
    <t>FA</t>
  </si>
  <si>
    <t>Mobile phone use and health symptoms in children</t>
  </si>
  <si>
    <t>Abstract
BACKGROUND/PURPOSE: To investigate the mobile phone (MP) use for talking in relation to health symptoms among 2042 children aged 11-15 years in Taiwan.
METHODS: A nation-wide, cross-sectional study, using the computer assisted telephone interview (CATI) technique, was conducted in 2009 to collect information on children's utilization of MPs and the perceived health symptoms reported by their parents.
RESULTS: The overall prevalence of MP use in the past month was estimated at 63.2% [95% confidence interval (CI) = 61.1-65.3%]. MP use was associated with a significantly increased adjusted odds ratio (AOR) for headaches and migraine (1.42, 95% CI = 1.12-1.81) and skin itches (1.84, 95% CI = 1.47-2.29). Children who regularly used MPs were also considered to have a health status worse than it was 1 year ago (β = 0.27, 95% CI = 0.17-0.37).
CONCLUSION: Although the cross-sectional design precludes the causal inference for the observed association, our study tended to suggest a need for more cautious use of MPs in children, because children are expected to experience a longer lifetime exposure to radiofrequency electromagnetic fields (RF-EMF) from MPs.</t>
  </si>
  <si>
    <t>Chiu CT, Chang YH, Chen CC, Ko MC, Li CY.</t>
  </si>
  <si>
    <t>http://www.ncbi.nlm.nih.gov/pubmed/25115529?dopt=Abstract</t>
  </si>
  <si>
    <t>Reported functional impairments of electrohypersensitive Japanese: A questionnaire survey</t>
  </si>
  <si>
    <t>Abstract
An increasing number of people worldwide complain that they have become electromagnetic hypersensitive (EHS). We conducted a questionnaire survey of EHS persons in Japan. The aim was to identify electromagnetic fields (EMF) and plausible EMF sources that caused their symptoms. Postal questionnaires were distributed via a self-help group, and 75 participants (95% women) responded. Reported major complaints were “fatigue/tiredness” (85%), “headache”, “concentration, memory, and thinking” difficulty (81%, respectively). Seventy-two per cent used some form of complementary/alternative therapy. The most plausible trigger of EHS onset was a mobile phone base station or personal handy-phone system (37%). Sixty-five percent experienced health problems to be due to the radiation from other passengers’ mobile phones in trains or buses, and 12% reported that they could not use public transportation at all. Fifty-three percent had a job before the onset, but most had lost their work and/or experienced a decrease in income. Moreover, 85.3% had to take measures to protect themselves from EMF, such as moving to low EMF areas, or buying low EMF electric appliances. EHS persons were suffering not only from their symptoms, but also from economical and social problems.</t>
  </si>
  <si>
    <t>Kato Y, Johansson O.</t>
  </si>
  <si>
    <t>http://www.sciencedirect.com/science/article/pii/S0928468012000442</t>
  </si>
  <si>
    <t>Mobile phone use and subjective symptoms. Comparison of symptoms experienced by users of analogue and digital mobile phones</t>
  </si>
  <si>
    <t>Abstract
In 1995 many people reported symptoms such as headaches, feelings of discomfort, warmth behind/around or on the ear and difficulties concentrating while using mobile phones. The number of complaints was higher for people using the digital (GSM) system, i.e. with pulse modulated fields, than for those using the analogue (NMT) system. Our main hypothesis was that GSM users experience more symptoms than NMT users. An epidemiological investigation was initiated including 6379 GSM users and 5613 NMT 900 users in Sweden, and 2500 from each category in Norway. The adjusted odds ratio did not indicate any increased risk for symptoms for GSM users compared with NMT 900 users. Our hypothesis was therefore disproved. However, we observed a statistically significant lower risk for sensations of warmth on the ear for GSM users compared with NMT 900 users. The same trend was seen in Norway for sensations of warmth behind/around the ear and in Sweden for headaches and fatigue. Factors distinguishing the two systems (radio frequency emission, phone temperatures and various ergonomic factors) may be responsible for these results, as well as for a secondary finding: a statistically significant association between calling time/number of calls per day and the prevalence of warmth behind/around or on the ear, headaches and fatigue.
Full Free Text Available</t>
  </si>
  <si>
    <t>Sandstrom M, Wilen J, Oftedal G, Hansson Mild K.</t>
  </si>
  <si>
    <t>http://www.ncbi.nlm.nih.gov/pubmed/11235824</t>
  </si>
  <si>
    <t>Use of wireless telephones and self-reported health symptoms: a population-based study among Swedish adolescents aged 15-19 years</t>
  </si>
  <si>
    <t>Abstract
BACKGROUND: Despite the last years of rapid increase in use of wireless phones little data on the use of these devices has been systematically assessed among young persons. The aim of this descriptive cross-sectional study was to assess use of wireless phones and to study such use in relation to explanatory factors and self-reported health symptoms.
METHODS: A postal questionnaire comprising 8 pages of 27 questions with 75 items in total was sent to 2000 Swedish adolescents aged 15-19 years and selected from the population registry using a stratified sampling scheme.
RESULTS:The questionnaire was answered by 63.5% of the study subjects. Most participants reported access to a mobile phone (99.6%) and use increased with age; 55.6% of the 15-year-olds and 82.2% of the 19-year-olds were regular users. Girls generally reported more frequent use than boys. Use of wired hands-free equipment 'anytime' was reported by 17.4%. Cordless phones were used by 81.9%, and 67.3% were regular users. Watching TV increased the odds ratio for use of wireless phones, adjusted for age and gender. Some of the most frequently reported health complaints were tiredness, stress, headache, anxiety, concentration difficulties and sleep disturbances. Regular users of wireless phones had health symptoms more often and reported poorer perceived health than less frequent users.
CONCLUSION: Almost all adolescence in this study used a wireless phone, girls more than boys. The most frequent use was seen among the older adolescents, and those who watched TV extensively. The study further showed that perceived health and certain health symptoms seemed to be related to the use of wireless phones. However, this part of the investigation was explorative and should therefore be interpreted with caution since bias and chance findings due to multiple testing might have influenced the results. Potentially this study will stimulate more sophisticated studies that may also investigate directions of associations and whether, or to what degree, any mediation factors are involved.</t>
  </si>
  <si>
    <t>Soderqvist F, Carlberg M, Hardell L.</t>
  </si>
  <si>
    <t>https://www.emf-portal.org/en/article/15989</t>
  </si>
  <si>
    <t>SURVEY OF PEOPLE LIVING AT THE VICINITY OF CELLULAR BASE TRANSMITTING STATIONS IN
AN URBAN AND A RURAL LOCALITY</t>
  </si>
  <si>
    <t>Abstract
India has witnessed an unprecedented growth of wireless technology. This has lead to people living in close proximity to mobile phone base stations in densely populated metros. The aim of the study was to resort to a questionnaire-based survey of people (n=200) living around base stations in an urban and a rural locality in the state of Tamil Nadu, India. It was found that 49% of urban people lived around 6 or more base stations whereas it was less than 3 for 66% of the rural people (p&lt;0.001); 76% of the rural people lived between 50-300 m of the base station, whereas 43% of the urban people lived within 50 to &lt;10 m (p&lt;0.001); 31% of the urban people were found facing the antenna, whereas 41% of the rural people were found living beneath the antenna of the base station (p&lt;0.001); and 95% of the urban people used their mobile phones &gt;20 minutes/day, whereas, it was 7% for the rural people (p&lt;0.001). The rural people reported more non-specific symptoms (fatigue, difficulty sleeping, feelings of discomfort, difficulty in concentration, poor short-term memory, depression) when compared to the urban people. On the contrary, the urban people had more medical complications (gastrointestinal, ophthalmic, respiratory, endocrine, cardiovascular) than the rural people. Presence of electrical transformers was evident in the urban locality and very high-tension power lines in the rural locality. The authors concluded that constant monitoring of rising indoor and outdoor radiofrequency electromagnetic fields in India is essential under the prevailing conditions.</t>
  </si>
  <si>
    <t>Saravanamuttu ,S ,Jayakumar, A., Rebecca, V., Amirtha, Sudarsanam D.</t>
  </si>
  <si>
    <t>https://www.researchgate.net/publication/301677652_SURVEY_OF_PEOPLE_LIVING_AT_THE_VICINITY_OF_CELLULAR_BASE_TRANSMITTING_STATIONS_IN_AN_URBAN_AND_A_RURAL_LOCALITY</t>
  </si>
  <si>
    <t>Comparison of symptoms experienced by users of analogue and digital mobile phones: a Swedish-Norwegian epidemiological study</t>
  </si>
  <si>
    <t>Summary
In 1995 many people reported subjective disorders experienced while using mobile phones. Among the symptoms were headaches, feelings of discomfort, warmth behind/around or on the ear, and difficulties concentrating. The number of complaints from users of MPs was larger for GSM users, i.e. with pulse modulated fields. In the scientific literature there is a tendency for lower thresholds for biological effects from exposure to modulated fields. Our main hypothesis was that GSM users experience more symptoms than NMT users. A cross-sectional epidemiological investigation was initiated including 6379 GSM users and 5613 NMT users in Sweden, and 2500 from each category in Norway. The people were randomly selected from subscription registers where a company was the subscriber, but an individual was assigned to the phone. Questionnaires were used to register exposure factors, symptoms (both in general and symptoms related to the use of the mobile phone), and possible confounding factors such as gender, age, VDT work and psycho social factors for which the calculated odds ratios were adjusted. The estimated adjusted response rates were 64% for Norway and 76% for Sweden. The response rates were almost equal for the GSM subscribers and NMT subscribers. For those with no symptoms the prevalence was significantly higher for GSM users than for NMT users. Our hypothesis was therefore falsified. However, we observed a statistically significant lower risk for warmth sensations on, behind or around the ear for GSM users compared with NMT users. The same trend was seen in the Swedish data for headaches and fatigue. Factors distinguishing the two systems (radio frequency emission, the temperature of the phones, and various ergonomic factors) may be responsible for these results, as well as for the side finding: a statistically significant association between calling time/number of calls per day and the prevalence of warmth behind/around or on the ear, headaches and fatigue.</t>
  </si>
  <si>
    <t>Mild KH, Oftedal G, Sandström M, Wilén J, Tynes T, Haugsdal B, Hauger E.</t>
  </si>
  <si>
    <t>http://www.lchr.org/a/49/1/mp-symp.pdf</t>
  </si>
  <si>
    <t>Neurological abnormalities associated with CDMA exposure</t>
  </si>
  <si>
    <t>Abstract 
Dysaesthesiae of the scalp and neurological abnormality after mobile phone use have been reported previously, but the roles of the phone per se or the radiations in causing these findings have been questioned. We report finding a neurological abnormality in a patient after accidental exposure of the left side of the face to mobile phone radiation [code division multiple access (CDMA)] from a down-powered mobile phone base station antenna. He had headaches, unilateral left blurred vision and pupil constriction, unilateral altered sensation on the forehead, and abnormalities of current perception thresholds on testing the left trigeminal ophthalmic nerve. His nerve function recovered during 6 months follow-up. His exposure was 0.015-0.06 mW/cm(2) over 1-2 h. The implications regarding health effects of radiofrequency radiation are discussed.
Full Text Available</t>
  </si>
  <si>
    <t>Hocking B, Westerman R.</t>
  </si>
  <si>
    <t>Human - RF Worker</t>
  </si>
  <si>
    <t>http://www.ncbi.nlm.nih.gov/pubmed/11584121</t>
  </si>
  <si>
    <t>Fatigue-induced changes in muscle fiber action potentials estimated by wavelet analysis</t>
  </si>
  <si>
    <t>Abstract
We aimed to investigate fatigue-induced changes in the spectral parameters of slow (SMF) and fast fatigable muscle fiber (FMF) action potentials using discrete wavelet (DWT) and fast Fourier (FFT) transforms. Intracellular potentials were recorded during repetitive stimulation of isolated muscle fibers immersed in Ca(2+)-enriched medium, while extracellular potentials were obtained from muscle fibers pre-exposed to electromagnetic microwaves (MMW, 2.45 GHz, 20 mW/cm(2)). The changes in the frequency distribution of the action potentials during the period of uninterrupted fiber activity were used as criteria for fatigue assessment. The wavelet coefficients' changes in the calculated frequency scales demonstrated a contribution of the increased [Ca(2+)](0) to an earlier compression of the frequency spectrum towards lower ranges. Root mean square (RMS) analysis of the wavelet coefficients calculated from SMF potentials showed a reduction of the higher frequencies (scale 1) by 90% in elevated [Ca(2+)](0) vs. 55% in controls and an increase of low frequencies (scale 5) by 323% vs. 187%, respectively. For FMF potentials a decrease of 71% vs. 59% for high frequencies (scale 1, elevated [Ca(2+)](0) vs. control) and an increase of 386% vs. 295% in scale 5, respectively, were observed. MMW pre-exposure resulted in increased muscle fiber resistance to fatigue. The fatigue-induced decrease of potential high frequencies (SMF: 59% vs. 96%, MMW vs. control; FMF: 30% vs. 92%, respectively), and the increase of low frequencies (SMF: 200% vs. 207%, MMW vs. control; FMF: 93% vs. 314%, respectively) were significantly smaller and delayed in exposed muscle fibers. Data from RMS analysis indicate that DWT provides a reliable method for estimation of muscle fatigue onset and progression.</t>
  </si>
  <si>
    <t>Vukova T, Vydevska-Chichova M, Radicheva N.</t>
  </si>
  <si>
    <t>Gastrocnemius muscle
of Rana ridibunda (Frog)</t>
  </si>
  <si>
    <t>https://www.ncbi.nlm.nih.gov/pubmed/17287133</t>
  </si>
  <si>
    <t>Symptoms and the use of wireless communication devices: A prospective cohort study in Swiss adolescents</t>
  </si>
  <si>
    <t>Abstract
BACKGROUND: We investigated whether radiofrequency electromagnetic fields (RF-EMF) from mobile phones and other wireless devices or by the wireless device use itself due to non-radiation related factors in that context are associated with an increase in health symptom reports of adolescents in Central Switzerland.
METHODS: In a prospective cohort study, 439 study participants (participation rate: 36.8%) aged 12-17 years, completed questionnaires about their mobile and cordless phone use, their self-reported symptoms and possible confounding factors at baseline (2012/2013) and one year later (2013/2014). Operator recorded mobile phone data was obtained for a subgroup of 234 adolescents. RF-EMF dose measures considering various factors affecting RF-EMF exposure were computed for the brain and the whole body. Data were analysed using a mixed-logistic cross-sectional model and a cohort approach, where we investigated whether cumulative dose over one year was related to a new onset of a symptom between baseline and follow-up. All analyses were adjusted for relevant confounders.
RESULTS: Participation rate in the follow-up was 97% (425 participants). In both analyses, cross-sectional and cohort, various symptoms tended to be mostly associated with usage measures that are only marginally related to RF-EMF exposure such as the number of text messages sent per day (e.g. tiredness: OR:1.81; 95%CI:1.20-2.74 for cross-sectional analyses and OR:1.87; 95%CI:1.04-3.38 for cohort analyses). Outcomes were generally less strongly or not associated with mobile phone call duration and RF-EMF dose measures.
CONCLUSIONS: Stronger associations between symptoms of ill health and wireless communication device use than for RF-EMF dose measures were observed. Such a result pattern does not support a causal association between RF-EMF exposure and health symptoms of adolescents but rather suggests that other aspects of extensive media use are related to symptoms.</t>
  </si>
  <si>
    <t>Schoeni A, Roser K, Röösli M.</t>
  </si>
  <si>
    <t>https://www.ncbi.nlm.nih.gov/pubmed/28113068</t>
  </si>
  <si>
    <t>Symptoms in Swiss adolescents in relation to exposure from fixed site transmitters: a prospective cohort study</t>
  </si>
  <si>
    <t>Abstract 
BACKGROUND: There is public concern regarding potential health effects of radiofrequency electromagnetic fields (RF-EMF) emitted by fixed site transmitters. We therefore investigated whether self-reported general well-being in adolescents is affected by RF-EMF exposure from mobile phone base stations (downlink) and broadcast transmitters (TV and radio).
METHODS: In a prospective cohort study, 439 study participants aged 12-17 years, completed questionnaires about their self-reported well-being and possible confounding factors at baseline and one year later. Exposure from fixed site transmitters at home and school was calculated by using a geospatial propagation model. Data were analysed using a mixed-logistic cross-sectional model of a combined dataset consisting of baseline and follow-up data and a longitudinal approach where we investigated whether exposure at baseline (cohort analysis) or changes in exposure between baseline and follow-up (change analysis) were related to a new onset of a symptom between baseline and follow-up. All analyses were adjusted for relevant confounders.
RESULTS: Mean exposure (median; 75(th)) for broadcast transmitters, downlink and total exposure at baseline were 1.9 μW/m(2) (1.0 μW/m(2); 2.8 μW/m(2)), 14.4 μW/m(2) (3.8 μW/m(2); 11.0 μW/m(2)) and 16.3 μW/m(2) (5.8 μW/m(2); 13.4 μW/m(2)), respectively. In cross-sectional analyses no associations were observed between any symptom and RF-EMF exposure from fixed site transmitters. In the cohort and change analyses only a few significant associations were observed including an increased OR for tiredness (2.94, 95%CI: 1.43 to 6.05) for participants in the top 25(th) percentile of total RF-EMF exposure from fixed site transmitters at baseline, in comparison to participants exposed below the median and a decreased OR for exhaustibility (0.50, 95%CI: 0.27 to 0.93) for participants with an exposure increase between baseline and follow-up.
CONCLUSIONS: In this cohort study, using a geospatial propagation model, RF-EMF exposure from fixed site transmitters was not consistently associated with self-reported symptoms in Swiss adolescents. The few observed associations have to be interpreted with caution and might represent chance findings.
Full Text Available</t>
  </si>
  <si>
    <t>Schoeni A, Roser K, Bürgi A, Röösli M.</t>
  </si>
  <si>
    <t>https://www.ncbi.nlm.nih.gov/pubmed/27422272</t>
  </si>
  <si>
    <t>Symptoms and Cognitive Functions in Adolescents in Relation to Mobile Phone Use during Night</t>
  </si>
  <si>
    <t>Abstract 
Many adolescents tend to leave their mobile phones turned on during night, accepting that they may be awakened by an incoming text message or call. Using self-reported and objective operator recorded mobile phone use data, we thus aimed to analyze how being awakened during night by mobile phone affects adolescents' perceived health and cognitive functions. In this cross-sectional study, 439 adolescents completed questionnaires about their mobile phone use during night, health related quality of life and possible confounding factors. Standardized computerized cognitive tests were performed to assess memory and concentration capacity. Objective operator recorded mobile phone use data was further collected for 233 study participants. Data were analyzed by multivariable regression models adjusted for relevant confounders including amount of mobile phone use. For adolescents reporting to be awakened by a mobile phone during night at least once a month the odds ratio for daytime tiredness and rapid exhaustibility were 1.86 (95% CI: 1.02-3.39) and 2.28 (95% CI: 0.97-5.34), respectively. Similar results were found when analyzing objective operator recorded mobile phone use data (tiredness: 1.63, 95% CI: 0.94-2.82 and rapid exhaustibility: 2.32, 95% CI: 1.01-5.36). The cognitive tests on memory and concentration capacity were not related to mobile phone use during night. Overall, being awakened during night by mobile phone was associated with an increase in health symptom reports such as tiredness, rapid exhaustibility, headache and physical ill-being, but not with memory and concentration capacity. Prevention strategies should focus on helping adolescents set limits for their accessibility by mobile phone, especially during night. 
Full Text Available</t>
  </si>
  <si>
    <t>https://www.ncbi.nlm.nih.gov/pubmed/26222312</t>
  </si>
  <si>
    <t>Cellular phones: are they detrimental?</t>
  </si>
  <si>
    <t>Abstract
The issue of possible health effects of cellular phones is very much alive in the public's mind where the rapid increase in the number of the users of cell phones in the last decade has increased the exposure of people to the electromagnetic fields (EMFs). Health consequences of long term use of mobile phones are not known in detail but available data indicates the development of non specific annoying symptoms on acute exposure to mobile phone radiations. In an attempt to determine the prevalence of such cell phones associated health manifestations and the factors affecting their occurrence, a cross sectional study was conducted in five randomly selected faculties of Alexandria University. Where, 300 individuals including teaching staff, students and literate employee were equally allocated and randomly selected among the five faculties. Data about mobile phone's users and their medical history, their pattern of mobile usage and the possible deleterious health manifestations associated with cellular phone use was collected. The results revealed 68% prevalence of mobile phone usage, nearly three quarters of them (72.5%) were complainers of the health manifestations. They suffered from headache (43%), earache (38.3%), sense of fatigue (31.6%), sleep disturbance (29.5%), concentration difficulty (28.5%) and face burning sensation (19.2%). Both univariate and multivariate analysis were consistent in their findings. Symptomatic users were found to have significantly higher frequency of calls/day, longer call duration and longer total duration of mobile phone usage/day than non symptomatic users. For headache both call duration and frequency of calls/day were the significant predicting factors for its occurrence (chi2 = 18.208, p = 0.0001). For earache, in addition to call duration, the longer period of owning the mobile phone were significant predictors (chi2 = 16.996, p = 0.0002). Sense of fatigue was significantly affected by both call duration and age of the user (chi2 = 24.214, p = 0.0000), while burning sensation was only affected by frequency of calls/day (chi2 = 5.360, p = 0.020). According to the 95% confidence interval of frequency and duration of calls, the study recommended not to increase the call duration more than four minutes and limit their frequency to less than seven calls/day with total duration of exposure less than 22 min./day.</t>
  </si>
  <si>
    <t>Salama OE, Abou El Naga RM.</t>
  </si>
  <si>
    <t>https://www.ncbi.nlm.nih.gov/pubmed/16918147</t>
  </si>
  <si>
    <t>Fatigue</t>
  </si>
  <si>
    <t>Headache</t>
  </si>
  <si>
    <t>HA</t>
  </si>
  <si>
    <t>The association between use of electronic media and prevalence of headache in adolescents: results from a population-based cross-sectional study</t>
  </si>
  <si>
    <t>Abstract 
BACKGROUND:Use of electronic media, i.e. mobile phones, computers, television, game consoles or listening to music, is very common, especially amongst adolescents. There is currently a debate about whether frequent use of these media might have adverse effects on health, especially on headaches, which are among the most-reported health complaints in adolescents. The aim of the present study was to assess associations between frequent use of electronic media and the prevalence of different types of headache in adolescents.
METHODS:Data were derived from a population-based sample (n = 1,025, ages 13-17 years). Type of headache (i.e. migraine, tension-type headache, unclassifiable headache) was ascertained by standardized questionnaires for subjects reporting headache episodes at least once per month during the last six months. Duration of electronic media use was assessed during personal interviews. Associations were estimated with logistic regression models adjusted for age group, sex, family condition and socio-economic status.
RESULTS: Most of the adolescents used computers (85%), watched television (90%) or listened to music (90%) daily, otherwise only 23% of the participants used their mobile phones and only 25% played with game consoles on a daily basis. A statistically significant association between listening to music and any headache (odds ratio 1.8; 95% confidence interval 1.1-3.1 for 30 minutes per day, 2.1; 1.2-3.7 for 1 to 2 hours per day; 2.0; 1.2-3.5 for 3 hours and longer listening to music per day) was observed. When stratifying for type of headache, no statistically significant association was seen.
CONCLUSIONS: Apart from an association between listening to music on a daily basis and overall headache, no consistent associations between the use of electronic media and different types of headache were observed.
 Free Full Text Available</t>
  </si>
  <si>
    <t>Milde-Busch A, von Kries R, Thomas S, Heinrich S, Straube A, Radon K.</t>
  </si>
  <si>
    <t>http://www.ncbi.nlm.nih.gov/pubmed/20144204</t>
  </si>
  <si>
    <t>Neurological changes induced by a mobile phone</t>
  </si>
  <si>
    <t>Abstract 
Dysaesthesiae of the scalp after mobile phone use have been previously reported, but the basis for this has not been clear. We report a case of a 34-year-old journalist who complained of symptoms associated with use of a mobile phone. She agreed to a provocation study with her phone. Current perception threshold testing before and after exposure showed marked changes in the C-fibre nerves of the affected area compared with the opposite side. The case is supportive of a neurological basis for some cases of dysaesthesiae associated with mobile phone use.
Full Free Text Available</t>
  </si>
  <si>
    <t>http://www.ncbi.nlm.nih.gov/pubmed/12422029</t>
  </si>
  <si>
    <t>The Effects of 884 MHz GSM Wireless Communication Signals on Self-reported Symptom and Sleep (EEG)- An Experimental Provocation Study</t>
  </si>
  <si>
    <t xml:space="preserve">Aim: This study was conducted to assess possible effects of prolonged (for 3 hours) exposure to 884 MHz GSM wireless communication signals on self-reported symptoms, cognitive function, and sleep.
Background/further details: The study group consisted of 36 women and 35 men (age range: 18-45 years). 22 women and 16 men reported symptoms they specifically related to mobile phone use. This group was described as electrosensitive. The rest of the participants reported no mobile phone-related symptoms. In choosing this two groups, it should be established whether electrosensitive persons would be able to differentiate exposure conditions from sham exposure.
Outcomes: Concerning sleep, there was a prolonged latency to reach the first cycle of deep sleep in exposed volunteers. The amount of deep sleep (sleep stage 4) was also decreased in exposed subjects.
Subjects who were not characterized as electrosensitive reported more headaches during exposures versus sham exposure. Neither the electrosensitive group nor the not electrosensitive group was able to detect the true exposure status
Full Text Available  </t>
  </si>
  <si>
    <t>Arnetz BB, Akerstedt T, Hillert L, Lowden A, Kuster N, Wiholm C.</t>
  </si>
  <si>
    <t>https://www.emf-portal.org/en/article/15274</t>
  </si>
  <si>
    <t>Cognitive function and symptoms in adults and adolescents in relation to rf radiation from UMTS base stations</t>
  </si>
  <si>
    <t>Abstract
There is widespread public concern about the potential adverse health effects of mobile phones in general and their associated base stations in particular. This study was designed to investigate the acute effects of radio frequency (RF) electromagnetic fields (EMF) emitted by the Universal Mobile Telecommunication System (UMTS) mobile phone base stations on human cognitive function and symptoms. Forty adolescents (15-16 years) and 40 adults (25-40 years) were exposed to four conditions: (1) sham, (2) a Continuous Wave (CW) at 2140 MHz, (3) a signal at 2140 MHz modulated as UMTS and (4) UMTS at 2140 MHz including all control features in a randomized, double blinded cross-over design. Each exposure lasted 45 min. During exposure the participants performed different cognitive tasks with the Trail Making B (TMB) test as the main outcome and completed a questionnaire measuring self reported subjective symptoms. No statistically significant differences between the UMTS and sham conditions were found for performance on TMB. For the adults, the estimated difference between UMTS and sham was -3.2% (-9.2%; 2.9%) and for the adolescents 5.5% (-1.1%; 12.2%). No significant changes were found in any of the cognitive tasks. An increase in 'headache rating' was observed when data from the adolescents and adults were combined (P = 0.027), an effect that may be due to differences at baseline. In conclusion, the primary hypothesis that UMTS radiation reduces general performance in the TMB test was not confirmed. However, we suggest that the hypothesis of subjective symptoms and EMF exposure needs further research.</t>
  </si>
  <si>
    <t>Riddervold IS, Pedersen GF, Andersen NT, Pedersen AD, Andersen JB, Zachariae R, Molhave L, Sigsgaard T, Kjaergaard SK.</t>
  </si>
  <si>
    <t>https://www.emf-portal.org/en/article/15526</t>
  </si>
  <si>
    <t>Are some people sensitive to mobile phone signals? Within participants double blind randomised provocation study</t>
  </si>
  <si>
    <t>Objective: To test whether people who report being sensitive to mobile phone signals have more symptoms when exposed to a pulsing mobile signal than when exposed to a sham signal or a non-pulsing signal.
Design: Double blind, randomised, within participants provocation study.
Setting: Dedicated suite of offices at King's College London, between September 2003 and June 2005.
Participants: 60 “sensitive” people who reported often getting headache-like symptoms within 20 minutes of using a global system for mobile communication (GSM) mobile phone and 60 “control” participants who did not report any such symptoms.
Intervention: Participants were exposed to three conditions: a 900 MHz GSM mobile phone signal, a non-pulsing carrier wave signal, and a sham condition with no signal present. Each exposure lasted for 50 minutes.
Main outcome measures: The principal outcome measure was headache severity assessed with a 0-100 visual analogue scale. Other outcomes included six other subjective symptoms and participants' ability to judge whether a signal was present.
Results: Headache severity increased during exposure and decreased immediately afterwards. However, no strong evidence was found of any difference between the conditions in terms of symptom severity. Nor did evidence of any differential effect of condition between the two groups exist. The proportion of sensitive participants who believed a signal was present during GSM exposure (60%) was similar to the proportion who believed one was present during sham exposure (63%).
Conclusions: No evidence was found to indicate that people with self reported sensitivity to mobile phone signals are able to detect such signals or that they react to them with increased symptom severity. As sham exposure was sufficient to trigger severe symptoms in some participants, psychological factors may have an important role in causing this condition.</t>
  </si>
  <si>
    <t>Rubin GJ, Hahn G, Everitt BS, Cleare AJ, Wessely S.</t>
  </si>
  <si>
    <t>https://www.ncbi.nlm.nih.gov/pmc/articles/PMC1440612/</t>
  </si>
  <si>
    <t>Nocebo as headache trigger: evidence from a sham-controlled provocation study with RF fields</t>
  </si>
  <si>
    <t xml:space="preserve">Abstract
BACKGROUND: A large proportion of the population in Norway has experienced headache in connection with mobile phone use, but several double-blind provocation studies with radiofrequency (RF) and sham exposures have shown no relation between headache and mobile phone RF fields.
AIMS: To investigate the type and location of headache experienced by participants in one provocation study in order to gain insight into possible causes and mechanisms of the headaches.
METHOD: Questionnaire about headache, indication on figure of location of headache after exposure, interview with neurologist about headache features to make headache diagnoses.
RESULTS: The 17 participants went through 130 trials (sham or RF exposure). No significant difference existed in headache type, laterality or location between the headaches experienced with the two exposures types. In most participants, the headache was compatible with tension-type headache.
DISCUSSION: As participants experienced their typical 'mobile phone headache' both with and without RF exposure, and since the experiment did not involve the stress or the arm/head position of mobile phone use, the most likely explanation is that the headache in this situation is caused by negative expectations (nocebo).
CONCLUSION: This and other similar studies indicate that headache occurring in connection with mobile phone use is not related to RF fields, and that a nocebo effect is important for this and possibly other headache triggers.
</t>
  </si>
  <si>
    <t>Stovner LJ, Oftedal G, Straume A, Johnsson A.</t>
  </si>
  <si>
    <t>https://www.emf-portal.org/en/article/16046</t>
  </si>
  <si>
    <t>Mobile Phone Use and The Risk of Headache: A Systematic Review and Meta-analysis of Cross-sectional Studies</t>
  </si>
  <si>
    <t>Abstract
Headache is increasingly being reported as a detrimental effect of mobile phone (MP) use. However, studies aimed to investigate the association between MP use and headache yielded conflicting results. To assess the consistency of the data on the topic, we performed a systematic review and meta-analysis of the available cross-sectional studies. Published literature from PubMed and other databases were retrieved and screened, and 7 cross-sectional studies were finally included in this meta-analysis. The pooled odds ratio (OR) and 95% confidence interval (CI) were calculated. We found that the risk of headache was increased by 38% in MP user compared with non-MP user (OR, 1.38; 95% CI, 1.18-1.61, p &lt; 0.001). Among MP users, the risk of headache was also increased in those who had longer daily call duration (2-15 min vs. &lt;2 min: OR, 1.62; 95% CI, 1.34-1.98, p &lt; 0.001; &gt;15 min vs. &lt;2 min: OR, 2.50; 95% CI, 1.76-3.54, p &lt; 0.001) and higher daily call frequency (2-4 calls vs. &lt;2 calls: OR, 1.37; 95% CI, 1.07-1.76, p &lt; 0.001; &gt;4 calls vs. &lt;2 calls: OR, 2.52; 95% CI, 1.78-3.58, p &lt; 0.001). Our data indicate that MP use is significantly associated with headache, further epidemiologic and experimental studies are required to affirm and understand this association.
Free Full Text Available</t>
  </si>
  <si>
    <t>Wang J, Su H, Xie W, Yu S</t>
  </si>
  <si>
    <t>https://www.ncbi.nlm.nih.gov/pubmed/28974725</t>
  </si>
  <si>
    <t>The Effects of Exposure to Low Frequency Electromagnetic Fields in the Treatment of Migraine Headache: A Cohort Study</t>
  </si>
  <si>
    <t>Abstract
INTRODUCTION: Findings have indicated that increased usage of mobile phones may be concomitant with higher rate of headache attacks due to the low radiofrequency electromagnetic fields (RF-EMF). The aim of this study was to determine the effects of low RF-EMF on the treatment outcome in migraine patients.
METHODS: This cohort study was performed on 114 migraine patients referred to the Neurology Clinic of Golestan Hospital in Ahvaz, Southwest Iran, from September 2014 to March 2015. Patients with migraine were interviewed using a standardized questionnaire exploring mobile phones, Wi-Fi devices and fixed-line telephone use as RF-EMF sources. After 3 months, we determined patients' response to treatment. Generalized estimating equation (GEE) tests were carried out to analyze data, using SPSS version 17.
RESULTS: Out of 114 individuals who participated, 82 (71.9%) were female and 32 (28.1%) cases were male. The number and severity of migraine headaches were correlated significantly with an increased use of mobile phones during day and Wi-Fi per week (p&lt;0.05). The usage of fixed-line telephones had no significant relationship with the study variables (p&gt;0.05).
CONCLUSION: It is recommended that the patients with migraine headache limit mobile phone use and instead, use the fixed-line telephone for their daily telecommunications.
Free Full Text Available</t>
  </si>
  <si>
    <t>Mohammadianinejad SE, Babaei M, Nazari P.</t>
  </si>
  <si>
    <t>https://www.ncbi.nlm.nih.gov/pubmed/28163863</t>
  </si>
  <si>
    <t>Prenatal and Postnatal Cell Phone Exposures and Headaches in Children</t>
  </si>
  <si>
    <t>Abstract
OBJECTIVE: Children today are exposed to cell phones early in life, and may be at the greatest risk if exposure is harmful to health. We investigated associations between cell phone exposures and headaches in children.
STUDY DESIGN: The Danish National Birth Cohort enrolled pregnant women between 1996 and 2002. When their children reached age seven years, mothers completed a questionnaire regarding the child's health, behaviors, and exposures. We used multivariable adjusted models to relate prenatal only, postnatal only, or both prenatal and postnatal cell phone exposure to whether the child had migraines and headache-related symptoms.
RESULTS: Our analyses included data from 52,680 children. Children with cell phone exposure had higher odds of migraines and headache-related symptoms than children with no exposure. The odds ratio for migraines was 1.30 (95% confidence interval: 1.01-1.68) and for headache-related symptoms was 1.32 (95% confidence interval: 1.23-1.40) for children with both prenatal and postnatal exposure.
CONCLUSIONS: In this study, cell phone exposures were associated with headaches in children, but the associations may not be causal given the potential for uncontrolled confounding and misclassification in observational studies such as this. However, given the widespread use of cell phones, if a causal effect exists it would have great public health impact.
Free Full Text Available.</t>
  </si>
  <si>
    <t>Sudan M, Kheifets L, Arah O, Olsen J, Zeltzer L.</t>
  </si>
  <si>
    <t>https://www.ncbi.nlm.nih.gov/pubmed/23750182</t>
  </si>
  <si>
    <t>Mobile Phone Users: Another High Health Risk Group</t>
  </si>
  <si>
    <t>Abstract
The mobile (cellular/cell) phone combines the technology of the wireless communication with that of the telephone and uses specific frequencies called microwaves, a sub-set of radio waves with frequencies ranging from 300 MHz to 3GHz. Cellular phones and their base stations emit pulsed microwaves in the environment with phone users exposed in the near-field and the general population exposed under far-field conditions. Some reported biological effects associated with these radiations include radiofrequency sickness, electroencephalographic and blood pressure changes, cancer risks and genotoxicity . A survey of persons using mobile phones was conducted in order to gather data on mobile phone usage patterns, which were maintained on a predesigned questionnaire. There were 91 males and 9 females (16-55 yrs) of which 76 belonged to upper middle class socio economic status. They worked as businessmen, teachers, bank employees, doctors, surveyors, sales executives, mechanics, medical representatives and some of them were students. The duration of phone use varied from 1-5 yrs, with daily use of phone from 1-18 hr. They mostly kept the phones in their pockets while on move or on the table when in office or when at home. Some users complained of sleeplessness, headaches, memory loss, loss of attention and heating sensation on mobile phone use. Since exposure to radiofrequency radiations has been reported to affect physiological, neurological, congnitive and behavioural changes and to induce, initiate and promote carcinogenesis, such an underlying threat to human health also exists for mobile phone users.</t>
  </si>
  <si>
    <t>Gandhi G, Gandhi A, Singh P.</t>
  </si>
  <si>
    <t>https://www.tandfonline.com/doi/abs/10.1080/09709274.2005.11905813</t>
  </si>
  <si>
    <t>Greater prevalence of symptoms associated with higher exposures to mobile phone base stations in a hilly, densely populated city in Mizoram, India</t>
  </si>
  <si>
    <t>Abstract
Members of the scientific community and the general public are raising concerns about the potential health and environmental effects of radio-frequency electromagnetic fields (RF-EMF) for those living nearby mobile phone base stations (MPBS). This study examined the impact of RF-EMF (900-1900 MHz) on symptoms spanning four health categories: mood-energy, cognitive-sensory, inflammatory, and anatomical issues. A questionnaire identifying health symptoms within these categories, was given to 183 highly exposed and 126 reference residents, matched on demographics. While years of residing near the MPBS influenced the prevalence of some symptoms, proximity to the base station and higher levels of exposure (measured using power density) influenced the prevalence of many of the symptoms. A higher proportion of symptoms was found in residents who were either living within 50 meters of a MPBS or who were exposed to power densities of 5-8 mW/m2, for all four health categories. This relationship between exposure level and symptom prevalence was further influenced by age, daily mobile phone use (over 5 h per day), and lifestyle factors, for certain symptoms. Hierarchical regression analysis revealed that level of exposure (power density) was the only factor contributing to the number of symptoms experienced by residents, for all four health categories. An unexpected finding was that among the more highly exposed residents, the younger individuals (under 40 years) reported more inflammation related issues than older individuals. These results underscore the need to inform policymakers regarding the benefits of adopting a precautionary approach to potential risks associated with RF-EMF exposures from MPBS.</t>
  </si>
  <si>
    <t>Sailo L, Laldinpuii, Zosangzuali M, Weller S, Varte CL, Tochhawng L, McCredden JE, Zothansiama</t>
  </si>
  <si>
    <t>https://pubmed.ncbi.nlm.nih.gov/40485071/</t>
  </si>
  <si>
    <t>Cogntive Fn</t>
  </si>
  <si>
    <t>Cardiovascular</t>
  </si>
  <si>
    <t>MD</t>
  </si>
  <si>
    <t>Low intensity microwave radiation induced oxidative stress, inflammatory response and DNA damage in rat brain</t>
  </si>
  <si>
    <t>Abstract
The present study was undertaken to determine the influence of low intensity microwave radiation on oxidative stress, inflammatory response and DNA damage in rat brain. The study was carried out on 24 male Fischer 344 rats, randomly divided into four groups (n=6 in each group): group I consisted of sham exposed (control) rats, group II-IV consisted of rats exposed to microwave radiation at frequencies 900, 1800 and 2450MHz, specific absorption rates (SARs) 0.59, 0.58 and 0.66 mW/kg respectively in gigahertz transverse electromagnetic (GTEM) cell for 60 days Low intensity microwave exposure resulted in a frequency dependent significant increase in oxidative stress markers viz. malondialdehyde (MDA), protein carbonyl (PCO) and catalase (CAT) in microwave exposed groups in comparison to sham exposed group (p&lt;0.05). Whereas, levels of reduced glutathione (GSH) and superoxide dismutase (SOD) were found significantly decreased in microwave exposed groups (p&lt;0.05). A significant increase in levels of pro-inflammatory cytokines (IL-2, IL-6, TNF-α, and IFN-γ) was observed in microwave exposed animal (p&lt;0.05). Furthermore, significant DNA damage was also observed in microwave exposed groups as compared to their corresponding values in sham exposed group (p&lt;0.05). In conclusion, the present study suggests that low intensity microwave radiation induces oxidative stress, inflammatory response and DNA damage in brain by exerting a frequency dependent effect. The study also indicates that increased oxidative stress and inflammatory response might be the factors involved in DNA damage following low intensity microwave exposure. (2h/day, 5 days/week).
Used in-vivo in FDA report ID: 3596</t>
  </si>
  <si>
    <t>Megha K, Deshmukh PS, Banerjee BD, Tripathi AK, Ahmed R, Abegaonkar MP.</t>
  </si>
  <si>
    <t>RF Signal Generator and Transverse Electromagnetic (TEM) Cell</t>
  </si>
  <si>
    <t xml:space="preserve">http://www.ncbi.nlm.nih.gov/pubmed/26511840
</t>
  </si>
  <si>
    <t>Can prenatal exposure to a 900 MHz electromagnetic field affect the morphology of the spleen and thymus, and alter biomarkers of oxidative damage in 21-day-old male rats?</t>
  </si>
  <si>
    <t xml:space="preserve">Abstract
Aim: The effects of prenatal exposure of rats to a 900 MHz electromagnetic field on oxidative stress and the histology of spleen and thymus should be investigated.
Background: Six pregnant rats were divided into 2 groups (n=3 each): 1) exposure to the electromagnetic field and a 2) non-exposed control group. From each group, 6 pups were randomly selected 21 days after birth and investigated.
Method: Morphological/histopathological changes: histology (hematoxylin-eosin stain, light microscopy) and ultrastructure (toluidine blue stain, light microscopy as well as uranyl acetate stain and Reynold's lead citrate stain, transmission electron microscopy) of thymus and spleen
Others: oxidative stress in thymus and spleen: enzyme activity of superoxide dismutase, lipid peroxidation (reaction of malondialdehyde with thiobarbituric acid) and level of reduced glutathione (reaction with nitrobenzoic acid; spectrophotometry)
Investigated material: isolated bio./chem. substance (in vitro), tissue slices (in vitro), thymus and spleen, tissue homogenates Investigated organ system: immune system.
Outcomes: Light microscopy showed cells with large eosinophilic, granular cytoplasm and round and oval nuclei (oncocytic-like cells) in the thymus of exposed animals. In the spleen, cells from the megakaryocyte, erythrocyte and myeloid series were found in exposed animals, suggestive of extramedullary (i.e. outside of the bone marrow) haematopoiesis in the spleen. Thymus and spleen tissue from control group animals did not show pathological changes. Transmission electron microscopy revealed pathological changes (degeneration of cells and organelles) in thymus and spleen of the exposure group but not in the control group.
In the thymus of exposed animals, lipid peroxidation was significantly increased and the amount of reduced glutathione was significantly reduced compared to the control group. In the spleen of exposed animals, lipid peroxidation and the amount of reduced glutathione were both significantly increased and the superoxide dismutase enzyme activity was significantly reduced compared to the control group.The authors conclude that prenatal exposure of rats to a 900 MHz electromagnetic field could cause oxidative stress and pathological changes in the spleen and thymus.
</t>
  </si>
  <si>
    <t>Hancı H, Türedi S, Topal Z, Mercantepe T, Bozkurt I, Kaya H, Ersöz Ş, Ünal B, Odacı E.</t>
  </si>
  <si>
    <t>Rats - Sprague Dawley  Female</t>
  </si>
  <si>
    <t>http://www.emf-portal.de/viewer.php?aid=27165&amp;l=e</t>
  </si>
  <si>
    <t>Activation of autophagy at cerebral cortex and apoptosis at brainstem are differential responses to 835 MHz RF-EMF exposure</t>
  </si>
  <si>
    <t>Abstract 
With the explosive increase in exposure to radiofrequency electromagnetic fields (RF-EMF) emitted by mobile phones, public concerns have grown over the last few decades with regard to the potential effects of EMF exposure on the nervous system in the brain. Many researchers have suggested that RF-EMFs can effect diverse neuronal alterations in the brain, thereby affecting neuronal functions as well as behavior. Previously, we showed that long-term exposure to 835 MHz RF-EMF induces autophagy in the mice brain. In this study, we explore whether short-term exposure to RF-EMF leads to the autophagy pathway in the cerebral cortex and brainstem at 835 MHz with a specific absorption rate (SAR) of 4.0 W/kg for 4 weeks. Increased levels of autophagy genes and proteins such as LC3B-II and Beclin1 were demonstrated and the accumulation of autophagosomes and autolysosomes was observed in cortical neurons whereas apoptosis pathways were up-regulated in the brainstem but not in the cortex following 4 weeks of RF exposure. Taken together, the present study indicates that monthly exposure to RF-EMF induces autophagy in the cerebral cortex and suggests that autophagic degradation in cortical neurons against a stress of 835 MHz RF during 4 weeks could correspond to adaptation to the RF stress environment. However, activation of apoptosis rather than autophagy in the brainstem is suggesting the differential responses to the RF-EMF stresses in the brain system.</t>
  </si>
  <si>
    <t>Kim JH, Yu DH, Kim HR.</t>
  </si>
  <si>
    <t>https://www.ncbi.nlm.nih.gov/pubmed/28280411</t>
  </si>
  <si>
    <t>Effect of low level microwave radiation exposure on cognitive function and oxidative stress in rats</t>
  </si>
  <si>
    <t>Abstract 
Aim: To investigate the effects of an exposure to microwaves on cognitive performance as well as oxidative stress level and cytokine production in rats.
Background : 3 groups of rats were examined (n=6 per group): 1.) sham exposure, 2.) exposure to 900 MHz-electromagnetic field and 3.) exposure to 1800 MHz-electromagnetic field 
Outcomes: In the elevated plus maze and the Morris water maze, the spatial memory and learning was significantly decreased in the exposed groups in comparison to the sham exposed group. No significant differences occurred between the exposure groups. 
In the exposed group the levels of the lipid oxidation and protein oxidation as well as the levels of interleukin-6 and tumour necrosis factor alpha were significantly increased and the level of reduced glutathione was significantly decreased compared to the sham exposed group. 
The authors conclude that exposure to microwaves could lead to cognitive impairments in rats and that these effects could be due to an increased oxidative stress level.
Free Text Available</t>
  </si>
  <si>
    <t>Deshmukh PS, Banerjee BD, Abegaonkar MP, Megha K, Ahmed RS, Tripathi AK, Mediratta PK</t>
  </si>
  <si>
    <t>Rats - Fisher</t>
  </si>
  <si>
    <t>http://www.emf-portal.de/viewer.php?aid=22655&amp;l=e</t>
  </si>
  <si>
    <t>Effects of intensive cell phone (philips genic 900) use on the rat kidney tissue</t>
  </si>
  <si>
    <t xml:space="preserve">Abstract 
Aim: To examine the effects of an exposure to an electromagnetic field emitted by a cell phone on the kidney tissue of the rat.
Background: 3 groups of rats were evaluated (n=7 per group): 1.) control group, 2.) removal of kidneys directly after the exposure period and 3.) removal of kidneys 20 days after the exposure period
Method: Morphological/histopathological changes: histopathologic changes in the kidney
Outcomes: Via light microscopy, in the exposed groups several significant renal damages were found (glomerular damage, dilatation of Bowman's capsule, large spaces between tubules, tubular damage), whereas the renal tissue of the control group appeared to be normal. The examination via electron microscopy revealed several significant damages in the tissue of the kidneys obtained from the exposure groups (irregular thickening of the basement membrane, irregularity of the capillary endothelium, large dissociation of the junctions between the tubule cells). In the control group, the renal tissue showed a regular morphology. No significant differences between the two exposure groups were observed. 
The authors conclude that exposure of rats to an electromagnetic field emitted by a mobile phone could damage the kidney tissue.
Full Text Available
</t>
  </si>
  <si>
    <t>Koca O, Gökçe AM, Öztürk MI, Ercan F, Yurdakul N, Karaman MI.</t>
  </si>
  <si>
    <t>http://www.emf-portal.de/viewer.php?aid=22941&amp;l=e</t>
  </si>
  <si>
    <t>Differential Pro-Inflammatory Responses of Astrocytes and Microglia Involve STAT3 Activation in Response to 1800 MHz Radiofrequency Fields</t>
  </si>
  <si>
    <t>Abstract 
Aim: To investigate the radiofrequency field-induced proinflammatory responses of microglia and astrocytes and the involved molecular mechanisms.
Background: STAT3 (signal transducer and activator of transcription 3) mediates signal transduction from the extracellular environment to the nucleus. To test the potential involvement of STAT3 in the response to radiofrequency fields, the STAT3 inhibitor "Stattic" was partially added to the culture medium 24 hours before the radiofrequency field exposure. Positive controls were performed via treatment with lipopolysaccharides (1 µg/ml).
Outcomes:  Radiofrequency exposure induced activation of both cell types: After 12 and 24 hours exposure, the protein expression of CD11b in microglia was significantly increased compared to the corresponding sham exposure. In astrocytes, the protein expression of glial fibrillary acidic protein was significantly increased after 24 hours exposure compared to the sham exposure as shown via immunohistochemistry and Western blot. 
Microglia and astrocytes exposed to radiofrequency fields showed both proinflammatory responses compared to the sham exposure: However, the expression and release profiles of interleukin-1alpha, tumor necrosis factor-alpha, interleukin-6, prostaglandin E2, nitric oxide, inducible nitric oxide synthase, and cyclooxygenase-2 differed between the two cell types. The expression of STAT 3 was only activated in microglia. Hence, an addition of the STAT3 inhibitor "Stattic" attenuated the exposure induced effects in microglia but not in astrocytes. 
The authors conclude that exposure to radiofrequency fields induces differential proinflammatory responses in microglia and astrocytes which could be mediated through different activation of STAT3 in each cell type.
Full Text Available</t>
  </si>
  <si>
    <t>Lu Y, He M, Zhang Y, Xu S, Zhang L, He Y, Chen C, Liu C, Pi H, Yu Z, Zhou Z</t>
  </si>
  <si>
    <t>Mouse astrocyte type I cells</t>
  </si>
  <si>
    <t>http://www.emf-portal.de/viewer.php?aid=25822&amp;l=e</t>
  </si>
  <si>
    <t>EMF radiation at 2450 MHz triggers changes in the morphology and expression of heat shock proteins and glucocorticoid receptors in rat thymus</t>
  </si>
  <si>
    <t xml:space="preserve">Abstract 
AIMS: Electromagnetic fields (EMFs) can act as inducers or mediators of stress response through the production of heat shock proteins (HSPs) that modulate immune response and thymus functions. In this study, we analyzed cellular stress levels in rat thymus after exposure of the rats to a 2.45 GHz radio frequency (RF) using an experimental diathermic model in a Gigahertz Transverse Electromagnetic (GTEM) chamber.
MAIN METHODS: In this experiment, we used H&amp;E staining, the ELISA test and immunohistochemistry to examine Hsp70 and Hsp90 expression in the thymus and glucocorticoid receptors (GR) of 64 female Sprague–Dawley rats exposed individually to 2.45 GHz (at 0, 1.5, 3.0 or 12.0 W power). The 1 g averaged peak and mean SAR values in the thymus and whole body of each rat to ensure that sub-thermal levels of radiation were being reached.
KEY FINDINGS: The thymus tissue presented several morphological changes, including increased distribution of blood vessels along with the appearance of red blood cells and hemorrhagic reticuloepithelial cells. Levels of Hsp90 decreased in the thymus when animals were exposed to the highest power level (12 W), but only one group did not show recovery after 24 h. Hsp70 presented no significant modifications in any of the groups. The glucocorticoid receptors presented greater immunomarking on the thymic cortex in exposed animals.
SIGNIFICANCE: Our results indicate that non-ionizing sub-thermal radiation causes changes in the endothelial permeability and vascularization of the thymus, and is a tissue-modulating agent for Hsp90 and GR.
</t>
  </si>
  <si>
    <t>Misa-Agustiño MJ, Leiro-Vidal JM, Gomez-Amoza JL, Jorge-Mora MT, Jorge-Barreiro FJ, Salas-Sánchez AA, Ares-Pena FJ, López-Martín E.</t>
  </si>
  <si>
    <t>RF Signal Generator and Gigahertz TEM Cell</t>
  </si>
  <si>
    <t>http://www.ncbi.nlm.nih.gov/pubmed/25731700?dopt=Abstract</t>
  </si>
  <si>
    <t>Exposure to 835 MHz radiofrequency electromagnetic field induces autophagy in hippocampus but not in brain stem of mice</t>
  </si>
  <si>
    <t>Abstract
The exploding popularity of mobile phones and their close proximity to the brain when in use has raised public concern regarding possible adverse effects from exposure to radiofrequency electromagnetic fields (RF-EMF) on the central nervous system. Numerous studies have suggested that RF-EMF emitted by mobile phones can influence neuronal functions in the brain. Currently, there is still very limited information on what biological mechanisms influence neuronal cells of the brain. In the present study, we explored whether autophagy is triggered in the hippocampus or brain stem after RF-EMF exposure. C57BL/6 mice were exposed to 835 MHz RF-EMF with specific absorption rates (SAR) of 4.0 W/kg for 12 weeks; afterward, the hippocampus and brain stem of mice were dissected and analyzed. Quantitative real-time polymerase chain reaction (qRT-PCR) analysis demonstrated that several autophagic genes, which play key roles in autophagy regulation, were significantly upregulated only in the hippocampus and not in the brain stem. Expression levels of LC3B-II protein and p62, crucial autophagic regulatory proteins, were significantly changed only in the hippocampus. In parallel, transmission electron microscopy (TEM) revealed an increase in the number of autophagosomes and autolysosomes in the hippocampal neurons of RF-EMF-exposed mice. The present study revealed that autophagy was induced in the hippocampus, not in the brain stem, in 835 MHz RF-EMF with an SAR of 4.0 W/kg for 12 weeks. These results could suggest that among the various adaptation processes to the RF-EMF exposure environment, autophagic degradation is one possible mechanism in specific brain regions.</t>
  </si>
  <si>
    <t>Kim JH, Yu DH, Kim HJ, Huh YH, Cho SW, Lee JK, Kim HG, Kim HR</t>
  </si>
  <si>
    <t>https://www.ncbi.nlm.nih.gov/pubmed/29166827</t>
  </si>
  <si>
    <t>A new problem in inflammatory bladder diseases: Use of mobile phones</t>
  </si>
  <si>
    <t>Abstract
PURPOSE: Technological developments provide a lot of conveniences to our lives. This issue is one of the risks that arise along with these conveniences. In our study we tried to understand the impact of electromagnetic waves from mobile phones on bladder tissue.
MATERIALS AND METHODS: Twenty-one adult male albino rats were divided into three equal groups. Group 1 was exposed to electromagnetic wave for 8 hours per day for 20 days and then their bladders were taken off immediately. Group 2 was firstly exposed to electromagnetic wave for 8 hours per day for 20 days then secondly another for 20 days without exposition to electromagnetic wave and then their bladders were taken off. Group 3 was the control group and they were not exposed to electromagnetic wave.
RESULTS: Under microscopic examination of bladder tissue, in the first group severe inflammatory cell infiltration was seen in lamina propria and muscle layer in contrast to intact urothelium. In the second group mild inflammatory cell infiltration was seen in lamina propria and muscle layer. The mean scores for the three groups were 5.5 ± 2.5, 0.8 ± 1.3 and 1.2 ± 1.5 respectively. Mean score of group 1 was statistically higher than others (p = 0.001).
CONCLUSION: Intensive use of mobile phones has negative impact on bladder tissue as well as the other organs. Keeping a minimum level of mobile phone use makes it easy to be kept under control of diseases in which inflammation is an etiologic factor.</t>
  </si>
  <si>
    <t>Koca O, Gokce AM, Akyuz M, Ercan F, Yurdakul N, Karaman MI.</t>
  </si>
  <si>
    <t>http://www.ncbi.nlm.nih.gov/pubmed/25251956?dopt=Abstract</t>
  </si>
  <si>
    <t xml:space="preserve">Effect of Base Transceiver Station waves on some immunological and hematological factors in exposed persons
</t>
  </si>
  <si>
    <t>Abstract 
BACKGROUND: Since the number of mobile subscribers has significantly increased in recent years, the installation and deployment of Base Transceiver Station (BTS) antennas sending and receiving signals has become common and inevitable in different regions.
OBJECTIVE: In this study, we have tried to evaluate the effect of the waves on some immunological and hematological parameters in exposed individuals. In this study, the exposed and non-exposed individuals were used as the test and control groups, respectively.
METHODS: The test group was healthy people who resided in the vicinity of the Base Transceiver Station (BTS) antenna and received the maximum of radiation. The control group was selected from the healthy individuals that were matched with the exposed group by age. They resided in a distance of Base Transceiver Station (BTS) antenna and received the minimum of radiation. After stating complete explanations and obtaining the consent, the venous blood samples were taken from them. Then, CBC and the level of cytokines including IL-4, IL-10 and interferon γ were performed on the samples and the results were analyzed by SPSS software.
RESULTS: In the test group, the whole number of white blood cells, the level of hematocrit, percent of monocytes, eosinophils and basophils were significantly lower than the control group. The number of red blood cells, their average volume and the mean concentration of hemoglobin were notably higher than the controls. There was not observed a significant difference between the two groups in hemoglobin, its mean concentration, platelet count, percent of lymphocytes and neutrophils as well as serum levels of cytokines IL-4, IL-10 and interferon y.
CONCLUSIONS: It seems that radiation of mobile phone antennas influenced the blood and immune systems, but further study should be done to exactly determine the targets.</t>
  </si>
  <si>
    <t>Taheri M, Roshanaei G, Ghaffari J, Rahimnejad S, Khosroshahi BN, Aliabadi M, Eftekharian MM.</t>
  </si>
  <si>
    <t>https://www.ncbi.nlm.nih.gov/pubmed/27911288</t>
  </si>
  <si>
    <t>Some ocular symptoms and sensations experienced by long term users of mobile phones</t>
  </si>
  <si>
    <t>Abstract 
In this study, a survey was conducted to investigate the possible effects of long term usage of mobile phone (MP) on eyes. The studied symptoms are blurring of vision, redness on the eyes, vision disturbance, secretion of the eyes, inflammation in the eyes and lacrimation of the eyes. There is no effect on redness on the eyes and vision disturbance, but some statistical evidences are found that MP may cause blurring of vision, secretion of the eyes, inflammation in the eyes and lacrimation of the eyes. These results suggest an awareness of the symptoms and sensations.</t>
  </si>
  <si>
    <t>Balik HH, Turgut-Balik D, Balikci K, Ozcan IC.</t>
  </si>
  <si>
    <t>https://www.emf-portal.org/en/article/11627</t>
  </si>
  <si>
    <t>Effects of electromagnetic fields produced by radiotelevision broadcasting stations on the immune system of women</t>
  </si>
  <si>
    <t>Abstract 
The object of this study was to investigate the immune system of 19 women with a mean age of 35 years, for at least 2 years (mean = 13 years) exposed to electromagnetic fields (ELMFs) induced by radiotelevision broadcasting stations in their residential area. In September 1999, the ELMFs (with range 500 KHz-3 GHz) in the balconies of the homes of the women were (mean +/- S.D.) 4.3 +/- 1.4 V/m. Forty-seven women of similar age, smoking habits and atopy composed the control group, with a nearby resident ELMF exposure of &lt; 1.8 V/m. Blood lead and urinary trans-trans muconic acid (a metabolite of benzene), markers of exposure to urban traffic, were higher in the control women. The ELMF exposed group showed a statistically significant reduction of blood NK CD16+-CD56+, cytotoxic CD3(-)-CD8+, B and NK activated CD3(-)-HLA-DR+ and CD3(-)-CD25+ lymphocytes. 'In vitro' production of IL-2 and interferon-gamma (INF-gamma) by peripheral blood mononuclear cells (PBMC) of the ELMF exposed group, incubated either with or without phytohaemoagglutinin (PHA), was significantly lower; the 'in vitro' production of IL-2 was significantly correlated with blood CD16+-CD56+ lymphocytes. The stimulation index (S.I.) of blastogenesis (ratio between cell proliferation with and without PHA) of PBMC of ELMF exposed women was lower than that of the control subjects. The S.I. of blastogenesis of the ELMF exposed group (but not blood NK lymphocytes and the 'in vitro' production of IL-2 and INF-gamma by PBMC) was significantly correlated with the ELMF levels. Blood lead and urinary trans-trans muconic acid were barely correlated with immune parameters: the urinary metabolite of benzene of the control group was only correlated with CD16+-CD56+ cells indicating a slight effect of traffic on the immune system. 
In conclusion, this study demonstrates that high frequency ELMFs reduce cytotoxic activity in the peripheral blood of women without a dose-response effect.</t>
  </si>
  <si>
    <t>Boscol P, Di Sciascio MB, D'Ostilio S, Del Signore A, Reale M, Conti P, Bavazzano P, Paganelli R, Di Gioacchino M.</t>
  </si>
  <si>
    <t>http://www.ncbi.nlm.nih.gov/pubmed/11419593</t>
  </si>
  <si>
    <t>A preliminary study to assess possible chromosomal damage among users of digital mobile phones</t>
  </si>
  <si>
    <t xml:space="preserve">Abstract
Aim: To assess chromosome aberrations and sister chromatid exchange frequencies among users who used digital mobile phones frequently for a maximum period of 4-5 hours a day, continuously for 2 years (non-smoker-nonalcoholic subjects and smoker-alcoholics). In addition blood samples were treated with the known mutagen mitomycin C to find out comutagenic/synergistic effect.
Measurement parameters/Methodology: genotoxicity/mutation: chromosomal damage in culture lymphocytes (chromosome aberration; metaphase analysis); sister chromatid exchange (second division metaphase analysis); Giemsa stain cell viability/cell division/proliferation: cell cycle replicative index (evaluation of first division metaphases, second division, and third divison metaphases) effects on the immune system: hematological analysis (hemoglobin, total red blood cells, total white blood cells, total platelets) investigated material: intact cell/cell culture (in vitro), chromosomes investigated organ system: immune system. 
Conclusion: There was a significant increase in dicentric chromosomes among mobile phone users who were smoker-alcoholic as compared to their controls; similarly, a significant increase in dicentric chromosomes was revealed in smoker-alcoholic mobile phone users in comparison to nonsmoker and nonalcoholic mobile phone users. After mitomycin C treatment of blood samples, there was a significant increase in dicentric chromosomes and ring chromosomes in both smoker-alcoholic and nonsmoker-nonalcoholic groups.
</t>
  </si>
  <si>
    <t>Gadhia PK, Shah T, Mistry A, Pithawala M, Tamakuvala D.</t>
  </si>
  <si>
    <t>http://www.emf-portal.de/viewer.php?aid=10674&amp;l=e</t>
  </si>
  <si>
    <t>Genetic damage in mobile phone users: some preliminary findings</t>
  </si>
  <si>
    <t>Abstract
Aim: To study DNA and chromosomal damage in the peripheral blood lymphocytes of individuals (n=24) using mobile phones, being exposed to microwave frequency ranging from 800 MHz to 2000 MHz
Measurement parameters/Methodology genotoxicity/mutation: DNA and chromosome damage (comet assay and capillary blood in vivo micronucleus test) investigated material: DNA/RNA (in vitro), cell lysates
Time of investigation: after exposure.
Main outcomes: The mean comet tail length (39.75% of cells damaged) in mobile phone users was highly significant different from that in the control group. The in vivo capillary blood micronucleus test also revealed highly significant frequency of micronucleated cells. 
The authors conclude, that the data highlight a correlation between mobile phone use and genetic damage.
Full Text Available</t>
  </si>
  <si>
    <t>Gandhi G, Gandhi A.</t>
  </si>
  <si>
    <t>http://www.emf-portal.de/viewer.php?sform=&amp;fb=yes&amp;aid=16801&amp;l=e</t>
  </si>
  <si>
    <t>Cytogenetic damage in mobile phone users: preliminary data</t>
  </si>
  <si>
    <t xml:space="preserve">Abstract
Mobile  telephones, sometimes called cellular (cell) phones or handies, are now an integral part of modern life. The mobile phone handsets are low-powered radiofrequency transmitters, emitting maximum powers in the range of 0.2 to 0.6 watts. Scientific concerns have increased sufficiently over the possible hazard to health from using cell phones.  The reported adverse health effects include physiological, behavioural and cognitive changes as well as tumour formation and genetic damage. However findings are controversial and no consensus exists. Genotoxicity has been observed either in lower organisms or in vitro studies. The aim of the present study hence was to detect any cytogenetic damage in mobile phone users by analysing short term peripheral lymphocytes cultures for chromosomal
aberrations and the buccal mucosal cells for micronuclei (aneugenicity and clastogenicity). The results revealed
increased number of micronucleated buccal cells and cytological abnormalities in cultured lymphocytes indicating the
genotoxic response from mobile phone use.
Aim: To detect any cytogenetic damage in mobile phone users by analysing lymphocytes cultures for chromosomal aberrations and the buccal mucosal cells for micronuclei. 
Chromosome aberrations were studied in blood lymphocytes of 15 volunteers and micronuclei analysis in buccal cell smear preparations was performed with 25 volunteers. Samples of 25 normal healthy volunteers (who had never used mobile phones) served as controls. 
Conclusions: The data showed increased number of micronucleated buccal mucosal cells and cytological abnormalities in cultured lymphocytes indicating the genotoxic response from mobile phone use.  
Free Text Available
</t>
  </si>
  <si>
    <t>Gandhi G, Singh P.</t>
  </si>
  <si>
    <t>http://www.emf-portal.de/viewer.php?aid=16802&amp;l=e</t>
  </si>
  <si>
    <t>Assessment of DNA sensitivity in peripheral blood leukocytes after occupational exposure to microwave radiation: the alkaline comet assay and chromatid breakage assay</t>
  </si>
  <si>
    <t>Abstract
DNA sensitivity in peripheral blood leukocytes of radar-facility workers daily exposed to microwave radiation and an unexposed control subjects was investigated. The study was carried out on clinically healthy male workers employed on radar equipment and antenna system service within a microwave field of 10 muW/cm(2)-20 mW/cm(2) with frequency range of 1,250-1,350 MHz. The control group consisted of subjects of similar age. The evaluation of DNA damage and sensitivity was performed using alkaline comet assay and chromatid breakage assay (bleomycin-sensitivity assay). The levels of DNA damage in exposed subjects determined by alkaline comet assay were increased compared to control group and showed inter-individual variations. After short exposure of cultured lymphocytes to bleomycin cells of subjects occupationally exposed to microwave (MW) radiation responded with high numbers of chromatid breaks. Almost three times higher number of bleomycin-induced chromatid breaks in cultured peripheral blood lymphocytes were determined in comparison with control group. The difference in break per cell (b/c) values recorded between smokers and non-smokers was statistically significant in the exposed group. Regression analyses showed significant positive correlation between the results obtained with two different methods. Considering the correlation coefficients, the number of metaphase with breaks was a better predictor of the comet assay parameters compared to b/c ratio. The best correlation was found between tail moment and number of chromatid with breaks. Our results indicate that MW radiation represents a potential DNA-damaging hazard using the alkaline comet assay and chromatid breakage assay as sensitive biomarkers of individual cancer susceptibility.</t>
  </si>
  <si>
    <t>Garaj-Vrhovac V, Orescanin V.</t>
  </si>
  <si>
    <t>Human radar Workers</t>
  </si>
  <si>
    <t>http://www.ncbi.nlm.nih.gov/pubmed/18214694</t>
  </si>
  <si>
    <t>Assessment of cytogenetic damage and oxidative stress in personnel occupationally exposed to the pulsed microwave radiation of marine radar equipment</t>
  </si>
  <si>
    <t>Abstract
Due to increased usage of microwave radiation, there are concerns of its adverse effect in today's society. Keeping this in view, study was aimed at workers occupationally exposed to pulsed microwave radiation, originating from marine radars. Electromagnetic field strength was measured at assigned marine radar frequencies (3 GHz, 5.5 GHz and 9.4 GHz) and corresponding specific absorption rate values were determined. Parameters of the comet assay and micronucleus test were studied both in the exposed workers and in corresponding unexposed subjects. Differences between mean tail intensity (0.67 vs. 1.22) and moment (0.08 vs. 0.16) as comet assay parameters and micronucleus test parameters (micronuclei, nucleoplasmic bridges and nuclear buds) were statistically significant between the two examined groups, suggesting that cytogenetic alterations occurred after microwave exposure. Concentrations of glutathione and malondialdehyde were measured spectrophotometrically and using high performance liquid chromatography. The glutathione concentration in exposed group was significantly lower than in controls (1.24 vs. 0.53) whereas the concentration of malondialdehyde was significantly higher (1.74 vs. 3.17), indicating oxidative stress. Results suggests that pulsed microwaves from working environment can be the cause of genetic and cell alterations and that oxidative stress can be one of the possible mechanisms of DNA and cell damage.</t>
  </si>
  <si>
    <t>Garaj-Vrhovac V, Gajski G, Pažanin S, Sarolić A, Domijan AM, Flajs D, Peraica M.</t>
  </si>
  <si>
    <t>http://www.ncbi.nlm.nih.gov/pubmed/20833106</t>
  </si>
  <si>
    <t>Comparison of chromosome aberrations in peripheral blood lymphocytes from people occupationally exposed to ionizing and radiofrequency radiation</t>
  </si>
  <si>
    <t>Abstract
The genotoxic effects of occupational exposure to ionizing and non-ionizing radiation were investigated in 25 physicians and nurses working in hospitals and in 20 individuals working at radio-relay stations. Examination was conducted by chromosome aberration analysis of peripheral blood lymphocytes. The data showed that total number of chromosome aberrations in people exposed to ionizing and radio-frequency radiation (4.08 +/- 0.37 and 4.35 +/- 0.5 on 200 scored metaphases, respectively) were almost equally higher than those of non-irradiated subjects. The increase was in proportion to the number of individuals having more that 5-aberration/200 metaphases. Acentric fragments comprised the most frequently seen type of aberration. The average numbers in examined groups (11.8 x 10(-3) and 14.8 x 10(-3) per cell, respectively), were significantly higher than 4.2 x 10(-3), which was observed in controls, unexposed individuals. Dicentric fragments were also frequent (4.8 x 10(-3) and 6.25 x 10(-3), respectively, vs. 0.52 x 10(-3) in control). In contrast, the frequency of chromatid breaks increased only after ionizing radiation (3.8 x 10(-3) vs. 0.26 x 10(-3) in control). A positive correlation between the total number of chromosome aberrations and cumulative 6-years dosage was also found. The data emphasized the dangerous effects of prolonged exposure to both types of radiation and indicated that chromosomal aberration analysis should be obligatory for individuals working at radio-relay stations.
Free Text Available</t>
  </si>
  <si>
    <t>Lalic H, Lekić A, Radosević-Stasić B.</t>
  </si>
  <si>
    <t>https://www.ncbi.nlm.nih.gov/pubmed/11332198</t>
  </si>
  <si>
    <t xml:space="preserve">Long-term, low-level microwave irradiation of rats
</t>
  </si>
  <si>
    <t>Abstract 
Our goal was to investigate effects of long-term exposure to pulsed microwave radiation. The major emphasis was to expose a large sample of experimental animals throughout their lifetimes and to monitor them for effects on general health and longevity. An exposure facility was developed that enabled 200 rats to be maintained under specific-pathogen-free (SPF) conditions while housed individually in circularly-polarized waveguides. The exposure facility consisted of two rooms, each containing 50 active waveguides and 50 waveguides for sham (control) exposures. The experimental rats were exposed to 2,450-MHz pulsed microwaves at 800 pps with a 10-microseconds pulse width. The pulsed microwaves were square-wave modulated at 8-Hz. Whole body calorimetry, thermographic analysis, and power-meter analysis indicated that microwaves delivered at 0.144 W to each exposure waveguide resulted in an average specific absorption rate (SAR) that ranged from 0.4 W/kg for a 200-g rat to 0.15 W/kg for an 800-g rat. Two hundred male, Sprague-Dawley rats were assigned in equal numbers to radiation-exposure and sham-exposure conditions. Exposure began at 8 weeks of age and continued daily, 21.5 h/day, for 25 months. Animals were bled at regular intervals and blood samples were analyzed for serum chemistries, hematological values, protein electrophoretic patterns, thyroxine, and plasma corticosterone levels. In addition to daily measures of body mass, food and water consumption by all animals, O2 consumption and CO2 production were periodically measured in a sub-sample (N = 18) of each group. Activity was assessed in an open-field apparatus at regular intervals throughout the study. After 13 months, 10 rats from each group were euthanatized to test for immunological competence and to permit whole-body analysis, as well as gross and histopathological examinations. At the end of 25 months, the survivors (11 sham-exposed and 12 radiation-exposed rats) were euthanatized for similar analyses. The other 157 animals were examined histopathologically when they died spontaneously or were terminated in extremis.
A statistically significant increase of primary malignancies in exposed rats vs. incidence in controls is a provocative finding, but the biological significance of this effect in the absence of truncated longevity is conjectural.</t>
  </si>
  <si>
    <t>Chou CK, Guy AW, Kunz LL, Johnson RB, Crowley JJ, Krupp JH.</t>
  </si>
  <si>
    <t>RF signal Generator - simulated</t>
  </si>
  <si>
    <t xml:space="preserve">https://www.ncbi.nlm.nih.gov/pubmed/1482413
</t>
  </si>
  <si>
    <t>The effect of electromagnetic radiation on the rat brain: an experimental study</t>
  </si>
  <si>
    <t>Abstract
AIM: The aim of this study is to determine the structural changes of electromagnetic waves in the frontal cortex, brain stem and cerebellum.
MATERIAL AND METHODS: 24 Wistar Albino adult male rats were randomly divided into four groups: group I consisted of control rats, and groups II-IV comprised electromagnetically irradiated (EMR) with 900, 1800 and 2450 MHz. The heads of the rats were exposed to 900, 1800 and 2450 MHz microwaves irradiation for 1h per day for 2 months.
RESULTS: While the histopathological changes in the frontal cortex and brain stem were normal in the control group, there were severe degenerative changes, shrunken cytoplasm and extensively dark pyknotic nuclei in the EMR groups. Biochemical analysis demonstrated that the Total Antioxidative Capacity level was significantly decreased in the EMR groups and also Total Oxidative Capacity and Oxidative Stress Index levels were significantly increased in the frontal cortex, brain stem and cerebellum. IL-1β level was significantly increased in the EMR groups in the brain stem.
CONCLUSION: EMR causes to structural changes in the frontal cortex, brain stem and cerebellum and impair the oxidative stress and inflammatory cytokine system. This deterioration can cause to disease including loss of these areas function and cancer development.
Full Text Available</t>
  </si>
  <si>
    <t>Eser O, Songur A, Aktas C, Karavelioglu E, Caglar V, Aylak F, Ozguner F, Kanter M.</t>
  </si>
  <si>
    <t>http://www.ncbi.nlm.nih.gov/pubmed/24310452?dopt=Abstract</t>
  </si>
  <si>
    <t>Microwave radiation induced oxidative stress, cognitive impairment and inflammation in brain of Fischer rats</t>
  </si>
  <si>
    <t>Aim: To investigate the effects of an exposure to microwaves on cognitive performance as well as oxidative stress level and cytokine production in rats.
Background: 3 groups of rats were examined (n=6 per group): 1.) sham exposure, 2.) exposure to 900 MHz-electromagnetic field and 3.) exposure to 1800 MHz-electromagnetic field.
Outcomes: In the elevated plus maze and the Morris water maze, the spatial memory and learning was significantly decreased in the exposed groups in comparison to the sham exposed group. No significant differences occurred between the exposure groups. 
In the exposed group the levels of the lipid oxidation and protein oxidation as well as the levels of interleukin-6 and tumour necrosis factor alpha were significantly increased and the level of reduced glutathione was significantly decreased compared to the sham exposed group. 
The authors conclude that exposure to microwaves could lead to cognitive impairments in rats and that these effects could be due to an increased oxidative stress level.
Full Text Available</t>
  </si>
  <si>
    <t>Megha K, Deshmukh PS, Banerjee BD, Tripathi AK, Abegaonkar MP.</t>
  </si>
  <si>
    <t>http://www.emf-portal.de/viewer.php?aid=23417&amp;l=e</t>
  </si>
  <si>
    <t>Rat fertility and embryo fetal development: Influence of exposure to the Wi-Fi signal</t>
  </si>
  <si>
    <t>Aim: To investigate the effects of an exposure to a Wi-Fi signal on the reproductive system of male and female rats.
Background: The male rats were exposed during sexual maturation for 3 weeks before mating, the females for 2 weeks (n=36, respectively). After the mating, couples were exposed for 3 more weeks. One day before the expected delivery, the dams were sacrificed and the fetuses were removed from the uterus and examined. Also, the male rats were sacrificed and their sexual organs were examined. 
Three groups were examined: 1.) sham exposure, 2.) exposure to a specific absorption rate of 0.08 W/kg and 3.) exposure to a specific absorption rate of 4 W/kg.
Outcome: No influence of the exposure on the body weight and the male and female reproductive organs was found as well as no malformation in the fetuses.  The results provide evidence of an absence of effects of Wi-Fi exposure on male and female rat fertility.
Related Study ORSAA Paper Id 1529</t>
  </si>
  <si>
    <t>de Gannes FP, Billaudel B, Haro E, Taxile M, Le Montagner L, Hurtier A, Ait Aissa S, Masuda H, Percherancier Y, Ruffie G, Dufour P, Veyret B, Lagroye I.</t>
  </si>
  <si>
    <t>WiFi Simulated and Amplifier</t>
  </si>
  <si>
    <t>http://www.emf-portal.de/viewer.php?aid=21489&amp;l=e</t>
  </si>
  <si>
    <t>Influence of electromagnetic fields on reproductive system of male rats</t>
  </si>
  <si>
    <t xml:space="preserve">Aim: To investigate the effects of a 10 GHz electromagnetic field on male rat's reproductive system.
Background : 70 days old rats were sham exposed (n=6) or exposed (n=6). After the end of the experiment, blood samples were collected for determining chromosome aberration, testosterone level and performing micronucleus test. Additionally, spermatozoa were collected for determining the caspase-3 activity and morphology, as well as performing a comet assay. The experiments were repeated thrice.
Method: Genotoxicity/mutation: abnormalities in chromosomes (chromosomale aberration assay), number of micronuclei (flow cytometry) Effects on the reproductive system: weight of testis, caspase-3 enzyme activity as a marker of apoptosis in sperms (colorimetric assay), diameter of seminiferous tubules (scanning electron microscope), DNA strand breaks in sperms (comet assay) Endocrine changes: testosterone level (ELISA)
Outcomes: The incidence of occurence of micronuclei increased statistically significant in the exposed group compared to the sham exposed group. No abnormalities in chromosomal number and structure was found in the exposed group in comparison to the sham exposed group. In the comet assay, a significant increase in tail length and intensity was shown in the exposed samples as compared to the sham exposed group. Sperm caspase-3 activity increased significantly in the exposure group, compared to the sham exposure group. The seminiferous tubules of the exposed group showed a significantly reduced diameter compared to them of the sham exposed groups. The serum testosterone level decreased significantly in exposed animals, as compared to sham exposed animals. The mean testicular weight of the exposed group was significantly reduced in comparison to the sham exposed group. 
The authors conclude that the sperms of rats could be injured by 10 GHz electromagnetic fields.
</t>
  </si>
  <si>
    <t>Kumar S, Behari J, Sisodia R.</t>
  </si>
  <si>
    <t>Spermatozoa and blood/ Rats - Wistar</t>
  </si>
  <si>
    <t>http://www.emf-portal.de/viewer.php?l=e&amp;aid=21367</t>
  </si>
  <si>
    <t>Adaptive response in mice exposed to 900 MHZ radiofrequency fields: bleomycin-induced DNA and oxidative damage/repair</t>
  </si>
  <si>
    <t>Abstract
PURPOSE: To determine whether mice exposed to radiofrequency fields (RF) and then injected with a radiomimetic drug, bleomycin (BLM), exhibit adaptive response and provide some mechanistic evidence for such response.
MATERIALS AND METHODS: Adult mice were exposed to 900 MHz RF at 120 μW/cm(2) power density for 4 hours/day for 7 days. Immediately after the last exposure, some mice were sacrificed while the others were injected with BLM 4 h later. In each animal: (i) The primary DNA damage and BLM-induced damage as well as its repair kinetics were determined in blood leukocytes; and (ii) the oxidative damage was determined from malondialdehyde (MDA) levels and the antioxidant status was assessed from superoxide dismutase (SOD) levels in plasma, liver and lung tissues.
RESULTS: There were no indications for increased DNA and oxidative damages in mice exposed to RF alone in contrast to those treated with BLM alone. Mice exposed to RF+ BLM showed significantly: (a) reduced BLM-induced DNA damage and that remained after each 30, 60, 90, 120 and 150 min repair time, and (b) decreased levels of MDA in plasma and liver, and increased SOD level in the lung.
CONCLUSIONS: The overall data suggested that RF exposure was capable of inducing adaptive response and mitigated BLM- induced DNA and oxidative damages by activating certain cellular processes.
Used in-vivo in FDA report ID: 3596</t>
  </si>
  <si>
    <t>Zong C, Ji Y, He Q, Zhu S, Qin F, Tong J, Cao Y.</t>
  </si>
  <si>
    <t>Gigahertz Transverse Electromagnetic (GTEM) Cell</t>
  </si>
  <si>
    <t>http://www.emf-portal.de/viewer.php?aid=25895&amp;l=e</t>
  </si>
  <si>
    <t>1950 MHz IMT-2000 field does not activate microglial cells in vitro</t>
  </si>
  <si>
    <t>Aim : To investigate whether exposure to a 1950 MHz W-CDMA radiofrequency field induces activation of microglial cells at the exposure limit of the average whole-body SAR levels of up to 2 W/kg, changes in major histocompatibility complex (MHC) class II expression and cytokine production in microglial cells were evaluated.
Background : Major histocompatibility complex (MHC) class II is considered the most common marker for activated microglial cells in vivo and in vitro. 
Primary cultures of microglial cells (= immune cells of central nervous system) were prepared from neonatal rats. After exposure, the cell cultures were transferred to an incubator and maintained for 24 or 72 h. Positive control cells were treated with lipopolysaccharide or interferon-gamma.
Outcomes : Exposure to W-CDMA radiofrequency fields (at SAR values of 0.2, 0.8, and 2.0 W/kg) failed to induce MHC class II expression in microglial cells. Furthermore, no increase in production of cytokines in the cell cultures following exposure were observed. 
Based on these results, the authors conclude that radiofrequency field exposure does not affect or activate microglial cells in the brain and that exposure to radiofrequency fields may not function as a direct signal of microglial activation.</t>
  </si>
  <si>
    <t>Hirose H, Sasaki A, Ishii N, Sekijima M, Iyama T, Nojima T, Ugawa Y</t>
  </si>
  <si>
    <t xml:space="preserve">WCDMA Wideband Code Division Multiple Access Simulated </t>
  </si>
  <si>
    <t>Cells : Rat</t>
  </si>
  <si>
    <t>http://www.emf-portal.de/viewer.php?aid=17374&amp;l=e</t>
  </si>
  <si>
    <t>Evaluation of hematopoietic system effects after in vitro radiofrequency radiation exposure in rats</t>
  </si>
  <si>
    <t>Abstract 
Aim: To study the effect of a 900 MHz continuous wave radiofrequency exposure on the hematopoietic system in the rat.
Background: Concanavalin A was used as positive control for proliferation rate test. Ultraviolet C radiation was used as positive control for the comet assay.  14 bones were used for bone marrow primary cell culture (either exposure or sham exposure) and 11 bones were used for lymphocytes primary cell culture (either exposure or sham exposure)
Outcomes: The data did not indicate any significant change in the proliferation rate of bone marrow cells and lymphocytes, erythrocyte maturation rate and DNA damage of lymphocytes. 
In conclusion, these results did not reveal any effect on the hematopoietic system in rats for 900 MHz radiofrequency exposure (CW) at the 2 W/kg localised SAR limit value recommended by the International Commission on Non-Ionizing Radiation Protection for public exposures.</t>
  </si>
  <si>
    <t>Kumar G, Wood AW, Anderson V, McIntosh RL, Chen YY, McKenzie RJ.</t>
  </si>
  <si>
    <t>Lymphocytes / Rats - Sprague Dawley Male</t>
  </si>
  <si>
    <t>http://www.emf-portal.de/viewer.php?l=e&amp;aid=18740</t>
  </si>
  <si>
    <t>Induction of adaptive response in mice exposed to 900MHz radiofrequency fields: application of micronucleus assay</t>
  </si>
  <si>
    <t>Abstract 
Adult male ICR mice were pre-exposed to non-ionizing radiofrequency fields (RF), 900MHz at 120μW/cm(2) power density for 4h/day for 7 days (adaptation dose, AD) and then subjected to an acute whole body dose of 3Gy γ-radiation (challenge dose, CD). The classical micronucleus (MN) assay was used to determine the extent of genotoxicity in immature erythrocytes in peripheral blood and bone marrow. The data obtained in mice exposed to AD+CD were compared with those exposed to CD alone. The results indicated that in both tissues, the MN indices were similar in un-exposed controls and those exposed to AD alone while a significantly increased MN frequency was observed in mice exposed to CD alone. Exposure of mice to AD+CD resulted in a significant decrease in MN indices compared to those exposed to CD alone. Thus, the data suggested that pre-exposure of mice to non-ionizing RF is capable of 'protecting' the erythrocytes in the blood and bone marrow from genotoxic effects of subsequent γ-radiation. Such protective phenomenon is generally described as 'adaptive response' (AR) and is well documented in human and animal cells which were pre-exposed to very low doses of ionizing radiation. It is interesting to observe AR being induced by non-ionizing RF.
Background/further details: It is known that different cell types that were exposed to an extremely small adaptation dose of a genotoxic agent are less susceptible to the induction of a genetic damage when given a higher challenge dose of the same or similar genotoxic agent.
Mice were divided into 6 groups (n=10 per group): 1.) control group, 2.) gamma radiation alone (3 Gy, dose rate 0.5 Gy/min), 3.) radiofrequency exposure, 4.) radiofrequency exposure + gamma radiation, 5.) sham exposure and 6.) sham exposure + gamma radiation. Mice were sacrificed 72 hours after the last treatment to collect blood and bone marrow.
Endpoint: genotoxicity/mutation: DNA damage in erythrocytes and bone marrow cells.
Used in-vivo in FDA report ID: 3596</t>
  </si>
  <si>
    <t>Jiang B, Zong C, Zhao H, Ji Y, Tong J, Cao Y.</t>
  </si>
  <si>
    <t>Giga Transverse Electromagnetic (GTEM) Cell</t>
  </si>
  <si>
    <t>http://www.emf-portal.de/viewer.php?aid=21616&amp;l=e</t>
  </si>
  <si>
    <t>Adaptive response in human blood lymphocytes exposed to non-ionizing radiofrequency fields: resistance to ionizing radiation-induced damage</t>
  </si>
  <si>
    <t>Abstract 
The aim of this preliminary investigation was to assess whether human peripheral blood lymphocytes which have been pre-exposed to non-ionizing radiofrequency fields exhibit an adaptive response (AR) by resisting the induction of genetic damage from subsequent exposure to ionizing radiation. Peripheral blood lymphocytes from four healthy donors were stimulated with phytohemagglutinin for 24 h and then exposed for 20 h to 1950 MHz radiofrequency fields (RF, adaptive dose, AD) at an average specific absorption rate of 0.3 W/kg. At 48 h, the cells were subjected to a challenge dose (CD) of 1.0 or 1.5 Gy X-irradiation (XR, challenge dose, CD). After a 72 h total culture period, cells were collected to examine the incidence of micronuclei (MN). There was a significant decrease in the number of MN in lymphocytes exposed to RF + XR (AD + CD) as compared with those subjected to XR alone (CD). These observations thus suggested a RF-induced AR and induction of resistance to subsequent damage from XR. There was variability between the donors in RF-induced AR. The data reported in our earlier investigations also indicated a similar induction of AR in human blood lymphocytes that had been pre-exposed to RF (AD) and subsequently treated with a chemical mutagen, mitomycin C (CD). Since XR and mitomycin-C induce different kinds of lesions in cellular DNA, further studies are required to understand the mechanism(s) involved in the RF-induced adaptive response. 
Full Free Text Available</t>
  </si>
  <si>
    <t>Sannino A, Zeni O, Romeo S, Massa R, Gialanella G, Grossi G, Manti L, Vijayalaxmi, Scarfì MR.</t>
  </si>
  <si>
    <t>Cells : Human Lymphocytes</t>
  </si>
  <si>
    <t>http://www.emf-portal.de/viewer.php?aid=23403&amp;l=e</t>
  </si>
  <si>
    <t>Effect of electromagnetic waves from mobile phone on immune status of male rats: possible protective role of vitamin D</t>
  </si>
  <si>
    <t xml:space="preserve">Abstract
There are considerable public concerns about the relationship between mobile phone radiation and human health. The present study assesses the effect of electromagnetic field (EMF) emitted from a mobile phone on the immune system in rats and the possible protective role of vitamin D. Rats were randomly divided into six groups: Group I: control group; Group II: received vitamin D (1000 IU/kg/day) orally; Group III: exposed to EMF 1 h/day; Group IV: exposed to EMF 2 h/day; Group V: exposed to EMF 1 h/day and received vitamin D (1000 IU/kg/day); Group VI: exposed to EMF 2 h/day and received vitamin D (1000 IU/kg/day). After 30 days of exposure time, 1 h/day EMF exposure resulted in significant decrease in immunoglobulin levels (IgA, IgE, IgM, and IgG); total leukocyte, lymphocyte, eosinophil and basophil counts; and a significant increase in neutrophil and monocyte counts. These changes were more increased in the group exposed to 2 h/day EMF. Vitamin D supplementation in EMF-exposed rats reversed these results when compared with EMF-exposed groups. In contrast, 7, 14, and 21 days of EMF exposure produced nonsignificant differences in these parameters among all experimental groups. We concluded that exposure to mobile phone radiation compromises the immune system of rats, and vitamin D appears to have a protective effect.
 </t>
  </si>
  <si>
    <t>El-Gohary OA, Said MA.</t>
  </si>
  <si>
    <t>https://www.ncbi.nlm.nih.gov/pubmed/27901344</t>
  </si>
  <si>
    <t>Enhancement of Allergic Skin Wheal Responses by Microwave Radiation from Mobile Phones in Patients with Atopic Eczema/Dermatitis Syndrome</t>
  </si>
  <si>
    <t xml:space="preserve">Abstract 
Microwave radiation from mobile phones enhanced skin wheal responses induced by house dust mite and Japanese cedar pollen while it had no effect on wheal responses induced by histamine in patients with atopic eczema/dermatitis syndrome (AEDS). Microwave radiation also increased plasma levels of substance P (SP) and vasoactive intestinal peptide (VIP) in patients with AEDS. These results indicate that microwave radiation from mobile phones may enhance allergen-induced wheal responses in association with the release of SP and VIP. This finding may be useful in elucidating the pathophysiology and treatment of AEDS.
</t>
  </si>
  <si>
    <t>Kimata H.</t>
  </si>
  <si>
    <t>https://www.ncbi.nlm.nih.gov/pubmed/12483040</t>
  </si>
  <si>
    <t>Effects of exposure to GSM mobile phone base station signals on salivary cortisol, alpha-amylase, and immunoglobulin A</t>
  </si>
  <si>
    <t>Abstract
OBJECTIVE: The present study aimed to test whether exposure to radiofrequency electromagnetic fields (RF-EMF) emitted by mobile phone base stations may have effects on salivary alpha-amylase, immunoglobulin A (IgA), and cortisol levels.
METHODS: Fifty seven participants were randomly allocated to one of three different experimental scenarios (22 participants to scenario 1, 26 to scenario 2, and 9 to scenario 3). Each participant went through five 50-minute exposure sessions. The main RF-EMF source was a GSM-900-MHz antenna located at the outer wall of the building. In scenarios 1 and 2, the first, third, and fifth sessions were "low" (median power flux density 5.2 microW/m(2)) exposure. The second session was "high" (2126.8 microW/m(2)), and the fourth session was "medium" (153.6 microW/m(2)) in scenario 1, and vice versa in scenario 2. Scenario 3 had four "low" exposure conditions, followed by a "high" exposure condition. Biomedical parameters were collected by saliva samples three times a session. Exposure levels were created by shielding curtains.
RESULTS: In scenario 3 from session 4 to session 5 (from "low" to "high" exposure), an increase of cortisol was detected, while in scenarios 1 and 2, a higher concentration of alpha-amylase related to the baseline was identified as compared to that in scenario 3. IgA concentration was not significantly related to the exposure.
CONCLUSIONS: RF-EMF in considerably lower field densities than ICNIRP-guidelines may influence certain psychobiological stress markers.</t>
  </si>
  <si>
    <t>Augner C, Hacker GW, Oberfeld G, Florian M, Hitzl W, Hutter J, Pauser G.</t>
  </si>
  <si>
    <t>http://www.ncbi.nlm.nih.gov/pubmed/20708499</t>
  </si>
  <si>
    <t>Study of low-intensity 2450-MHz microwave exposure enhancing the genotoxic effects of mitomycin C using micronucleus test and comet assay in vitro</t>
  </si>
  <si>
    <t xml:space="preserve">OBJECTIVE:To determine the interaction between 2450-MHz microwaves (MW) radiation and mitomycin C (MMC).
METHODS:The synergistic genotoxic effects of low-intensity 2450-MHz microwave and MMC on human lymphocytes were studied using single cell gel electrophoresis (SCGE) assay (comet assay) and cytokinesis-blocked micronucleus (CBMN) test in vitro. The whole blood cells from a male donor and a female donor were either only exposed to 2450-MHz microwaves (5.0 mW/cm2) for 2 h or only exposed to MMC (0.0125 microgram/mL, 0.025 microgram/mL and 0.1 microgram/mL) for 24 h; and the samples were exposed to MMC for 24 h after exposure to MW for 2 h.
RESULTS:In the comet assay, the comet lengths (29.1 microns and 25.9 microns) of MW were not significantly longer than those (26.3 microns and 24.1 microns) of controls (P &gt; 0.05). The comet lengths (57.4 microns, 68.9 microns, 91.4 microns, 150.6 microns, 71.7 microns, 100.1 microns, 145.1 microns) of 4 MMC groups were significantly longer than those of controls (P &lt; 0.01). The comet lengths (59.1 microns, 92.3 microns, 124.5 microns, 182.7 microns and 57.4 microns, 85.5 microns, 137.5 microns, 178.3 microns) of 4 MW plus MMC groups were significantly longer than those of controls too (P &lt; 0.01). The comet lengths of MW plus MMC groups were significantly longer than those of the corresponding MMC doses (P &lt; 0.05 or P &lt; 0.01) when the doses of MMC were &gt; or = 0.025 microgram/mL. In the CBMN, the micronucleated cell (MNC) rates of MW were 5@1000 and 6@1000, which showed no difference compared with those (4@1000 and 4@1000) of controls (P &gt; 0.05). The MNC rates of 4 MMC groups were 8@1000, 9@1000, 14@1000, 23@1000 and 8@1000, 8@1000, 16@1000, 30@1000 respectively. When the doses of MMC were &gt; or = 0.05 microgram/mL, MNC rates of MMC were higher than those of controls (P &lt; 0.05). MNC rates of 4 MW plus MMC groups were 12@1000, 13@1000, 20@1000, 32@1000 and 8@1000, 9@1000, 23@1000, 40@1000. When the doses of MMC were &gt; or = 0.05 microgram/mL, MNC rates of MW plus MMC groups were much higher than those of controls (P &lt; 0.01). MNC rates of 4 MW plus MMC groups were not significantly higher than those of the corresponding MMC doses.
CONCLUSION:The low-intensity 2450-MHz microwave radiation can not induce DNA and chromosome damage, but can increase DNA damage effect induced by MMC in comet assay.
</t>
  </si>
  <si>
    <t>Zhang MB, He JL, Jin LF, Lu DQ.</t>
  </si>
  <si>
    <t>https://www.emf-portal.org/en/article/9988</t>
  </si>
  <si>
    <t>Influence of 1.8 GHz microwave on DNA damage induced by 4 chemical mutagens</t>
  </si>
  <si>
    <t>Abstract
OBJECTIVE: To observe the influence of 1.8 GHz microwave (MW) specific absorption rate (SAR, 3 W/kg) on human lymphocytes DNA damage induced by 4 chemical mutagens [mitomycin C (MMC), bleomycin (BLM), methyl methanesulfonate (MMS), and 4-nitroquinoline 1-oxide (4NQO)].
METHODS: Comet assay in vitro was used to detect human lymphocyte DNA damage induced by 1.8 GHz MW, 4 chemical mutagens, and MW plus 4 chemicals 0 h and 21 h respectively after exposure. The time exposed to MW or mutagens was 2 h or 3 h respectively. The results were showed by tail length (TL) and tail moment (TM).
RESULTS: The difference of DNA damage between MW group and control group was not statistically significant (P &gt; 0.05). DNA damages in MW plus MMC groups and MW plus 4NQO groups were significantly greater than those in the corresponding concentrations of MMC groups and 4NQO groups (P &lt; 0.01 or P &lt; 0.05). However, MW did not enhance DNA damage induced by MMS and BLM (P &gt; 0.05).
CONCLUSION: Exposure to 1.8 GHz (SAR, 3 W/kg) microwave may not induce human lymphocyte DNA damage, but could enhance DNA damage induced by MMC and 4NQO.
[Article in Chinese]</t>
  </si>
  <si>
    <t>Wang BH, Lu DQ, Jin LF, Zheng W, Lou JL, Deng HP, Li QY, He JL.</t>
  </si>
  <si>
    <t>https://www.ncbi.nlm.nih.gov/pubmed/16124885</t>
  </si>
  <si>
    <t>Influence of 1.8 GHz microwave on DNA damage induced by ultraviolet C ray</t>
  </si>
  <si>
    <t>Abstract
OBJECTIVE: To study whether 1.8 GHz microwaves (MW) (SAR, 3 W/kg) exposure can influence DNA damage induced by ultraviolet ray (UV).
METHODS: The lymphocytes were obtained from three young healthy donors. The cells were exposed to 254 nm UV at the doses of 0.25, 0.50, 0.75, 1.00, 1.50 and 2.00 J/m(2). The lymphocytes were also exposed to 1.8 GHz MW (SAR, 3 W/kg) for 0, 1.5 and 4.0 h. The combination exposure of UV plus MW was conducted. The treated cells were incubated for 0, 1.5 and 4.0 h. Finally, comet assay was used to detect DNA damage of above treated lymphocytes.
RESULTS: The difference of DNA damage induced between MW group and control group was not significant (P&gt;0.05). the MTLs induced by UV were (1.71+/-0.09), (2.02+/-0.08), (2.27+/-0.17), (2.27+/-0.06), (2.25+/-0.12), (2.24+/-0.11)microm, respectively, which were significantly higher than that of control [(0.96+/-0.05) microm], (P&lt;0.01). MTLs of some sub-groups in combination exposure groups at 1.5 h incubation were significantly lower than those of corresponding UV sub-groups (P&lt;0.01 or P&lt;0.05. However, MTLs of some sub-groups in combination exposure groups at 4.0 h incubation were significantly higher than those of corresponding UV sub-groups (P&lt;0.01 or P&lt;0.05).
CONCLUSION: The exposure to 1.8 GHz (SAR, 3 W/kg) MW for 1.5 and 4.0 h can not enhance significantly human lymphocyte DNA damage. But MW can reduce or enhance DNA damage of lymphocytes induced by UV at 1.5 h and 4.0 h incubation in comet assay in vitro, respectively.
[Article in Chinese]</t>
  </si>
  <si>
    <t>Wang BH, Lu DQ, Jin LF, Chen SJ, Lou JL, Zheng W, He JL.</t>
  </si>
  <si>
    <t>https://www.ncbi.nlm.nih.gov/pubmed/17945103</t>
  </si>
  <si>
    <t>Studying the synergistic damage effects induced by 1.8 GHz radiofrequency field radiation (RFR) with four chemical mutagens on human lymphocyte DNA using comet assay in vitro</t>
  </si>
  <si>
    <t>Abstract
The aim of this investigation was to study the synergistic DNA damage effects in human lymphocytes induced by 1.8 GHz radiofrequency field radiation (RFR, SAR of 3 W/kg) with four chemical mutagens, i.e. mitomycin C (MMC, DNA crosslinker), bleomycin (BLM, radiomimetic agent), methyl methanesulfonate (MMS, alkylating agent), and 4-nitroquinoline-1-oxide (4NQO, UV-mimetic agent). The DNA damage of lymphocytes exposed to RFR and/or with chemical mutagens was detected at two incubation time (0 or 21 h) after treatment with comet assay in vitro. Three combinative exposure ways were used. Cells were exposed to RFR and chemical mutagens for 2 and 3h, respectively. Tail length (TL) and tail moment (TM) were utilized as DNA damage indexes. The results showed no difference of DNA damage indexes between RFR group and control group at 0 and 21 h incubation after exposure (P&gt;0.05). There were significant difference of DNA damage indexes between MMC group and RFR+MMC co-exposure group at 0 and 21 h incubation after treatment (P&lt;0.01). Also the significant difference of DNA damage indexes between 4NQO group and RFR+4NQO co-exposure group at 0 and 21 h incubation after treatment was observed (P&lt;0.05 or P&lt;0.01). The DNA damage in RFR+BLM co-exposure groups and RFR+MMS co-exposure groups was not significantly increased, as compared with corresponding BLM and MMS groups (P&gt;0.05). The experimental results indicated 1.8 GHz RFR (SAR, 3 W/kg) for 2h did not induce the human lymphocyte DNA damage effects in vitro, but could enhance the human lymphocyte DNA damage effects induced by MMC and 4NQO. The synergistic DNA damage effects of 1.8 GHz RFR with BLM or MMS were not obvious.</t>
  </si>
  <si>
    <t>Baohong W, Jiliang H, Lifen J, Deqiang L, Wei Z, Jianlin L, Hongping D.</t>
  </si>
  <si>
    <t xml:space="preserve">RF Signal Generator and Transverse Electromagnetic (TEM) cell </t>
  </si>
  <si>
    <t>https://www.ncbi.nlm.nih.gov/pubmed/15935405</t>
  </si>
  <si>
    <t>Cytogenetic effects of 935.2-MHz (GSM) microwaves alone and in combination with mitomycin C</t>
  </si>
  <si>
    <t xml:space="preserve">Abstract
This paper focuses on the genetic effects of microwaves from mobile communication frequencies (935.2 MHz) alone and in combination with a chemical DNA-damaging agent (mitomycin C). Three cytogenetic endpoints were investigated after in vitro exposure of human whole blood cells. These endpoints were the 'classical' chromosome aberration test, the sister chromatid exchange test and the alkaline comet assay. No direct cytogenetic effect was found. The combined exposure of the cells to the radiofrequency fields followed by their cultivation in the presence of mitomycin C revealed a very weak effect when compared to cells exposed to mitomycin C alone.
</t>
  </si>
  <si>
    <t>Maes A, Collier M, Van Gorp U, Vandoninck S, Verschaeve L.</t>
  </si>
  <si>
    <t>Signal Generator and a Transverse Electromagnetic (TEM) Cell</t>
  </si>
  <si>
    <t>https://www.emf-portal.org/en/article/948</t>
  </si>
  <si>
    <t>In utero and early-life exposure of rats to a Wi-Fi signal: Screening of immune markers in sera and gestational outcome</t>
  </si>
  <si>
    <t>Abstract
An experimental approach was used to assess immunological biomarkers in the sera of young rats exposed in utero and postnatal to non-ionizing radiofrequency fields. Pregnant rats were exposed free-running, 2 h/day and 5 days/week to a 2.45 GHz Wi-Fi signal in a reverberation chamber at whole-body specific absorption rates (SAR) of 0, 0.08, 0.4, and 4 W/kg (with 10, 10, 12, and 9 rats, respectively), while cage control rats were kept in the animal facility (11 rats). Dams were exposed from days 6 to 21 of gestation and then three newborns per litter were further exposed from birth to day 35 postnatal. On day 35 after birth, all pups were sacrificed and sera collected. The screening of sera for antibodies directed against 15 different antigens related to damage and/or pathological markers was conducted using enzyme-linked immunosorbent assay (ELISA). No change in humoral response of young pups was observed, regardless of the types of biomarker and SAR levels. This study also provided some data on gestational outcome following in utero exposure to Wi-Fi signals. Mass evaluation of dams and pups and the number of pups per litter was monitored, and the genital tracts of young rats were observed for abnormalities by measuring anogenital distance. Under these experimental conditions, our observations suggest a lack of adverse effects of Wi-Fi exposure on delivery and general condition of the animals.</t>
  </si>
  <si>
    <t>Aït-Aïssa S, Billaudel B,  de Gannes FP, Ruffié G, Duleu S, Hurtier A, Haro E, Taxile M, Athané A, Geffard M, Wu T, Wiart J, Bodet D, Veyret B, Lagroye I.</t>
  </si>
  <si>
    <t>https://www.emf-portal.org/en/article/20086</t>
  </si>
  <si>
    <t>Effects of GSM-900 microwaves on the experimental allergic encephalomyelitis (EAE) rat model of multiple sclerosis</t>
  </si>
  <si>
    <t>Abstract
The effects of acute exposure to GSM-900 microwaves (900 MHz, 217 Hz pulse modulation) on the clinical parameters of the acute experimental allergic encephalomyelitis (EAE) model in rats were investigated in two independent experiments: rats were either habituated or nonhabituated to the exposure restrainers. EAE was induced with a mixture of myelin basic protein and Mycobacterium tuberculosis. Female Lewis rats were divided into cage control, sham exposed, and two groups exposed either at 1.5 or 6.0 W/kg local specific absorption rate (SAR averaged over the brain) using a loop antenna placed over their heads. 
There was no effect of a 21 day exposure (2 h/day) on the onset, duration, and termination of the EAE crisis.</t>
  </si>
  <si>
    <t>Anane R, Geffard M, Taxile M, Bodet D, Billaudel B, Dulou PE, Veyret B.</t>
  </si>
  <si>
    <t>Rats - Lewis</t>
  </si>
  <si>
    <t>https://www.emf-portal.org/en/article/9788</t>
  </si>
  <si>
    <t>Electromagnetic treatment to old Alzheimer's mice reverses beta-amyloid deposition, modifies cerebral blood flow, and provides selected cognitive benefit.</t>
  </si>
  <si>
    <t>Abstract
Few studies have investigated physiologic and cognitive effects of "long-term" electromagnetic field (EMF) exposure in humans or animals. Our recent studies have provided initial insight into the long-term impact of adulthood EMF exposure (GSM, pulsed/modulated, 918 MHz, 0.25-1.05 W/kg) by showing 6+ months of daily EMF treatment protects against or reverses cognitive impairment in Alzheimer's transgenic (Tg) mice, while even having cognitive benefit to normal mice. Mechanistically, EMF-induced cognitive benefits involve suppression of brain β-amyloid (Aβ) aggregation/deposition in Tg mice and brain mitochondrial enhancement in both Tg and normal mice. The present study extends this work by showing that daily EMF treatment given to very old (21-27 month) Tg mice over a 2-month period reverses their very advanced brain Aβ aggregation/deposition. These very old Tg mice and their normal littermates together showed an increase in general memory function in the Y-maze task, although not in more complex tasks. Measurement of both body and brain temperature at intervals during the 2-month EMF treatment, as well as in a separate group of Tg mice during a 12-day treatment period, revealed no appreciable increases in brain temperature (and no/slight increases in body temperature) during EMF "ON" periods. Thus, the neuropathologic/cognitive benefits of EMF treatment occur without brain hyperthermia. Finally, regional cerebral blood flow in cerebral cortex was determined to be reduced in both Tg and normal mice after 2 months of EMF treatment, most probably through cerebrovascular constriction induced by freed/disaggregated Aβ (Tg mice) and slight body hyperthermia during "ON" periods. These results demonstrate that long-term EMF treatment can provide general cognitive benefit to very old Alzheimer's Tg mice and normal mice, as well as reversal of advanced Aβ neuropathology in Tg mice without brain heating. Results further underscore the potential for EMF treatment against AD.
Full Text Available</t>
  </si>
  <si>
    <t>Arendash GW, Mori T, Dorsey M, Gonzalez R, Tajiri N, Borlongan C.</t>
  </si>
  <si>
    <t>Mice -   Transgenic (TG)</t>
  </si>
  <si>
    <t>https://www.emf-portal.org/en/article/20698</t>
  </si>
  <si>
    <t>Mutagenic and morphologic impacts of 1.8GHz radiofrequency radiation on human peripheral blood lymphocytes (hPBLs) and possible protective role of pre-treatment with Ginkgo biloba (EGb 761)</t>
  </si>
  <si>
    <t>Abstract
The mutagenic and morphologic effects of 1.8GHz Global System for Mobile Communications (GSM) modulated RF (radiofrequency) radiation alone and in combination with Ginkgo biloba (EGb 761) pre-treatment in human peripheral blood lymphocytes (hPBLs) were investigated in this study using Sister Chromatid Exchange (SCE) and electron microscopy. Cell viability was assessed with 3-(4, 5-dimethylthiazol-2-yl)-2, 5-diphenyltetrazolium bromide (MTT) reduction assay. The lymphocyte cultures were exposed to GSM modulated RF radiation at 1.8GHz for 6, 8, 24 and 48h with and without EGb 761. We observed morphological changes in pulse-modulated RF radiated lymphocytes. Longer exposure periods led to destruction of organelle and nucleus structures. Chromatin change and the loss of mitochondrial crista occurred in cells exposed to RF for 8h and 24h and were more pronounced in cells exposed for 48h. Cytoplasmic lysis and destruction of membrane integrity of cells and nuclei were also seen in 48h RF exposed cells. There was a significant increase (p&lt;0.05) in SCE frequency in RF exposed lymphocytes compared to sham controls. EGb 761 pre-treatment significantly decreased SCE from RF radiation. RF radiation also inhibited cell viability in a time dependent manner. The inhibitory effects of RF radiation on the growth of lymphoctes were marked in longer exposure periods. EGb 761 pre-treatment significantly increased cell viability in RF+EGb 761 treated groups at 8 and 24h when compared to RF exposed groups alone. The results of our study showed that RF radiation affects cell morphology, increases SCE and inhibits cell proliferation. However, EGb 761 has a protective role against RF induced mutagenity. We concluded that RF radiation induces chromosomal damage in hPBLs but this damage may be reduced by EGb 761 pre-treatment.</t>
  </si>
  <si>
    <t>Esmekaya MA, Aytekin E, Ozgur E, Güler G, Ergun MA, Omeroğlu S, Seyhan N.</t>
  </si>
  <si>
    <t>https://www.ncbi.nlm.nih.gov/pubmed/22014767</t>
  </si>
  <si>
    <t>Effects of a 900-MHz Electromagnetic Field on Oxidative Stress Parameters in Rat Lymphoid Organs, Polymorphonuclear Leukocytes and Plasma</t>
  </si>
  <si>
    <t>Abstract
BACKGROUND AND AIMS: The present study investigated the effects of a 900-MHz electromagnetic field (EMF) for 2 h/day for 45 days on lymphoid organs (spleen, thymus, bone marrow), polymorphonuclear leukocytes (PMNs) and plasma of rats, focusing on changes in the enzymatic and nonenzymatic antioxidant system. We determined whether there is any difference between immature and mature rats in terms of oxidative damage caused by EMF and tested recovery groups to determine whether EMF-induced damage is reversible in immature and mature rats.
METHODS: Twenty four immature and 24 mature rats were divided randomly and equally into six groups as follows: two control groups, immature (2 weeks old) and mature (10 weeks old); two groups were exposed to 900 MHz (28.2 ± 2.1 V/m) EMF for 2 h/day for 45 days. Two recovery groups were kept for 15 days after EMF exposure.
RESULTS: Substantial, deleterious biochemical changes were observed in oxidative stress metabolism after EMF exposure. Antioxidant enzyme activity, glutathione levels in lymphoid organs and the antioxidant capacity of the plasma decreased, but lipid peroxidation and nitric oxide levels in PMNs and plasma and also myeloperoxidase activity in PMNs increased. Oxidative damage was tissue specific and improvements seen after the recovery period were limited, especially in immature rats.
CONCLUSIONS: In the present study, much higher levels of irreversible oxidative damage were observed in the major lymphoid organs of immature rats than in mature rats.</t>
  </si>
  <si>
    <t>Aydin B, Akar A.</t>
  </si>
  <si>
    <t>https://pubmed.ncbi.nlm.nih.gov/21820603/</t>
  </si>
  <si>
    <t>The correlation between the frequency of micronuclei and specific chromosome aberrations in human lymphocytes exposed to microwave radiation in vitro</t>
  </si>
  <si>
    <t>Abstract
Human whole-blood samples were exposed to continuous microwave radiation, frequency 7.7 GHz, power density 0.5, 10 and 30 mW/cm2 for 10, 30 and 60 min. A correlation between specific chromosomal aberrations and the incidence of micronuclei after in vitro exposure was observed. In all experimental conditions, the frequency of all types of chromosomal aberrations was significantly higher than in the control samples. In the irradiated samples the presence of dicentric and ring chromosomes was established. The incidence of micronuclei was also higher in the exposed samples. The results of the structural chromosome aberration test and of the micronucleus test were comparatively analyzed. The values obtained showed a positive correlation between micronuclei and specific chromosomal aberrations (acentric fragments and dicentric chromosomes).
The results of the study indicate that microwave radiation causes changes in the genome of somatic human cells and that the applied tests are equally sensitive for the detection of the genotoxicity of microwaves.</t>
  </si>
  <si>
    <t>Garaj-Vrhovac V, Fučić A, Horvat D.</t>
  </si>
  <si>
    <t>http://www.sciencedirect.com/science/article/pii/0165799292900064</t>
  </si>
  <si>
    <t>Toxicologic Study of Electromagnetic Radiation Emitted by Television and Video Display Screens and Cellular Telephones on Chickens and Mice ( Mice outcome)</t>
  </si>
  <si>
    <t xml:space="preserve">Aim: The effects of exposure of chicken embryos to electromagnetic fields from a TV, computer screen or a 900 MHz mobile phone on embryonic mortality, immunologic and hormonal blood parameters should be investigated. Additionally, the effects of exposure of mice to a 900 MHz mobile phone on hormonal blood parameters and cancer should be investigated.
Outcomes: Mortality was significantly increased in chicken embryos exposed to a TV or computer screen and it was considerably increased (remark EMF-Portal: probably also significant but not clearly stated) in embryos exposed to the mobile phone with and without gauze compared to the sham exposure groups.
The melatonin level and amount of IgG-type antibodies were significantly increased in chicken embryos exposed to a TV or computer screen compared to the sham exposure groups.
Cancer was not significantly altered in mice with induced tumors exposed to the mobile phone with or without the gauze compared to sham exposed mice with induced tumors. The levels of corticosterone and adrenocorticotropic hormone were significantly reduced in all mice exposed to the mobile phone with or without the gauze compared to sham-exposed mice independently of the presence of tumors.
The authors conclude that exposure of chicken embryos to electromagnetic fields from a TV, computer screen or a 900 MHz mobile phone could increase chicken embryonic mortality and change immunological and hormonal parameters in the blood of chicken and mice.
 </t>
  </si>
  <si>
    <t>Bastide M, Youbicier-Simo BJ, Lebecq JC, Giaimis J.</t>
  </si>
  <si>
    <t>Mice strain C57BL/6J</t>
  </si>
  <si>
    <t>https://www.emf-portal.org/en/article/24601</t>
  </si>
  <si>
    <t>Effects of 900MHz radiofrequency on corticosterone, emotional memory and neuroinflammation in middle-aged rats</t>
  </si>
  <si>
    <t>Abstract
The widespread use of mobile phones raises the question of the effects of electromagnetic fields (EMF, 900 MHz) on the brain. Previous studies reported increased levels of the glial fibrillary acidic protein (GFAP) in the rat's brain after a single exposure to 900 MHz global system for mobile (GSM) signal, suggesting a potential inflammatory process. While this result was obtained in adult rats, no data is currently available in older animals. Since the transition from middle-age to senescence is highly dependent on environment and lifestyle, we studied the reactivity of middle-aged brains to EMF exposure. We assessed the effects of a single 15 min GSM exposure (900 MHz; specific absorption rate (SAR)=6 W/kg) on GFAP expression in young adults (6 week-old) and middle-aged rats (12 month-old). Brain interleukin (IL)-1β and IL-6, plasmatic levels of corticosterone (CORT), and emotional memory were also assessed. Our data indicated that, in contrast to previously published work, acute GSM exposure did not induce astrocyte activation. Our results showed an IL-1β increase in the olfactory bulb and enhanced contextual emotional memory in GSM-exposed middle-aged rats, and increased plasmatic levels of CORT in GSM-exposed young adults. Altogether, our data showed an age dependency of reactivity to GSM exposure in neuro-immunity, stress and behavioral parameters. Reproducing these effects and studying their mechanisms may allow a better understanding of mobile phone EMF effects on neurobiological parameters.</t>
  </si>
  <si>
    <t>Bouji M, Lecomte A, Hode Y, de Seze R, Villégier AS.</t>
  </si>
  <si>
    <t>https://www.emf-portal.org/en/article/20531</t>
  </si>
  <si>
    <t>Effects of 900-MHz microwave radiation on gamma-ray-induced damage to mouse hematopoietic system</t>
  </si>
  <si>
    <t>Abstract
Exposure of humans simultaneously to microwave and gamma-ray irradiation may be a commonly encountered phenomenon. In a previous study data showed that low-dose microwave radiation increased the survival rate of mice irradiated with 8Gy gamma-ray; however, the mechanisms underlying these findings remain unclear. Consequently, studies were undertaken to examine the effects of microwave exposure on hematopoietic system adversely altered by gamma-ray irradiation in mice. Pre-exposure to low-dose microwaves attenuated the damage produced by gamma-ray irradiation as evidenced by less severe pathological alterations in bone marrow and spleen. The protective effects of microwaves were postulated to be due to up-expression of some hematopoietic growth factors, stimulation of proliferation of the granulocyte-macrophages in bone marrow, and inhibition of the gamma-ray induced suppression of hematopoietic stem cells/hematopoietic progenitor cells. Data thus indicate that prior exposure to microwaves may be beneficial in providing protection against injuries produced by gamma-ray on the hematopoietic system in mice.</t>
  </si>
  <si>
    <t>Cao Y, Xu Q, Jin ZD, Zhang J, Lu MX, Nie JH, Tong J.</t>
  </si>
  <si>
    <t>RF signal Generator</t>
  </si>
  <si>
    <t>Mice - Kunming</t>
  </si>
  <si>
    <t>https://pubmed.ncbi.nlm.nih.gov/20391130/</t>
  </si>
  <si>
    <t>Induction of adaptive response: Pre-exposure of mice to 900 MHz radiofrequency fields reduces hematopoietic damage caused by subsequent exposure to ionising radiation</t>
  </si>
  <si>
    <t>Abstract
PURPOSE: To investigate whether an adaptive response can be induced in mice which were pre-exposed to 900 MHz radiofrequency fields.
MATERIALS AND METHODS: Adult male Kunming mice were exposed to 900 MHz radiofrequency fields (RF) at power intensities of 12, 120 and 1200 μW/cm(2) for 1 h/day for 14 days and then subjected to whole body gamma-irradiation. The results were compared with those in unexposed control animals and those exposed to gamma-irradiation alone (without pre-exposure to RF). The extent of survival and hematopoietic tissue damage (assessed in the form of nucleated colony forming cells in the bone marrow and colony forming cells in the spleen of lethally irradiated 'recipient' mice) as well as the expression of cell cycle-related genes were investigated.
RESULTS: The results indicated a significant increase in survival time, reduction in the hematopoietic tissue damage in RF pre-exposed mice which were gamma-irradiated (as compared with those exposed to gamma-radiation alone). This was accompanied by significantly increased expression of cell cycle-related genes, namely, cyclin-D1, cyclin-E, cyclin-DK4 and cyclin-DK2 in hematopoietic cells.
CONCLUSIONS: Pre-exposure of mice to 900 MHz radiofrequency fields has resulted in a significant reduction in hematopoietic damage caused by subsequent exposure to ionising radiation. This phenomenon appears to be similar to that of the 'adaptive response' which is well documented in scientific literature.</t>
  </si>
  <si>
    <t>Cao Y, Xu Q, Jin ZD, Zhou Z, Nie JH, Tong J.</t>
  </si>
  <si>
    <t>https://pubmed.ncbi.nlm.nih.gov/21294690/</t>
  </si>
  <si>
    <t>Antagonistic effect of microwave on hematopoietic damage of mice induced by gamma-ray irradiation</t>
  </si>
  <si>
    <t>Abstract
OBJECTIVE: To investigate antagonistic effect of microwave on hematopoietic damage of mice induced by gamma-ray irradiation.
METHODS: Male healthy Kunning mice were treated with low dose microwave radiation before exposure to (60)Co gamma-ray irradiation of 8.0 Gy. The 30-day survival rate and average survival time of the mice after the treatment were examined. Peripheral blood parameters and the organ indexes of thymus and spleen were also observed in the irradiated mice. After exposure to 5.0 Gy gamma irradiation, indexes of hematopoietic foci formation of bone marrow cells (CFU-GM) and the proliferation activity of BMNCs were examined. The serum concentration of hemopoietic factors (GM-CSF and IL-3) were detected by ELISA kits.
RESULTS: Pre-exposure with 120 microW/cm(2) 900 MHz microwave increased the 30-day survival rate (P &lt; 0.05) and the number of white blood cells of gamma-ray treated mice. The increases of the organ indexes of thymus and spleen, proliferation activity of BMNCs and CFU-GM hematopoietic foci numbers, as well as the higher serum concentration of GM-CSF and IL-3 were observed in the microwave pre-exposure group.
CONCLUSION: Low dose microwave radiation may exert potential antagonistic effects on hematopoietic injuries induced by ionizing radiation. The underlying mechanisms might be related with stimulation of hematopoietic growth factors expression, promotion of HSCs/HPCs proliferation, suppression on the reduction of HSCs/HPCs caused by (60)Co gamma-ray, and enhanced construction of the hematopoietic system.</t>
  </si>
  <si>
    <t>Cao Y, Xu Q, Lu MX, Jin ZD, Du HB, Li JX, Nie JH, Tong J.</t>
  </si>
  <si>
    <t>RF Signal Generator  and Gigahertz Transverse Electromagnetic (GTEM) Cell</t>
  </si>
  <si>
    <t>Mice - male Kunming</t>
  </si>
  <si>
    <t>https://www.ncbi.nlm.nih.gov/pubmed/20137296</t>
  </si>
  <si>
    <t>Effects of microwaves on the phagocytic activity of variously treated rat macrophages</t>
  </si>
  <si>
    <t>Abstract
The purpose of this study was to investigate the effects of 9450-MHz microwaves and extremely low frequency magnetic fields (ELF-MF) on the phagocytic activity of rat macrophages in control rats and those treated with vitamins C and E. In the microwave group, 24 albino Wistar rats were exposed to microwaves (2.65 mW/cm2, specific absorption rate [SAR]: 1.80 W/kg) for 1 h/day for 21 days. Thirty-two albino Wistar rats were divided into four groups (one control, three experimental) (n = 8). The rats in the first exposure group were only exposed to microwaves for 1 h per day for 21 days. In addition to exposure with microwaves as in the first experimental group, vitamins E and C (150 mg/kg/day) were injected intraperitoneally into the rats in the second and third exposure groups, respectively. In the magnetic field exposure group, 26 albino Wistar rats were divided into two groups: the sham (n = 12) and exposed groups (n = 14). The rats in the experimental group were exposed to ELFMF (50 Hz, 0.75 mT) for 3 h/day for 3 weeks. After completing the exposure period, the rats were sacrificed under ketalar anesthesia. The viability of isolated alveolar macrophages of rats in the microwave and ELF groups was determined and compared to sham groups. The results were analyzed with the Mann–Whitney U test. In the microwave group, the phagocytic activity in the experimental groups was found to be higher than the sham groups. However, with phagocytic activity in rats treated with both microwaves and vitamins, only the vitamin C group was significant (p &lt; 0.05). In the magnetic field group, the phagocytic activity of rats exposed to ELF-MF was lower than that of the sham group, but the results were not significant (p &gt; 0.05). Rectal temperatures of microwave exposed groups were found to be significantly higher compared to the control group (p &lt; 0.05).</t>
  </si>
  <si>
    <t>Dasdag S, Sert C, Akdag Z, Oflazoglu HD.</t>
  </si>
  <si>
    <t>https://www.tandfonline.com/doi/full/10.1081/JBC-100104141</t>
  </si>
  <si>
    <t>A confirmation study of Russian and Ukrainian data on effects of 2450 MHz microwave exposure on immunological processes and teratology in rats</t>
  </si>
  <si>
    <t xml:space="preserve">Aim: To confirm previous data on effects of 2450 MHz microwave exposure on immunological processes and teratology in rats.
Background/further details: In a series of Russian and Ukrainian publications published from 1974-1986 (Vinogradov et al. 1974, Vinogradov et al. 1975, Shandala et al. 1983, Vinogradov et al. 1985, Vinogradov and Naumenko 1986, Shandala and Vinogradov 1982) it was reported that 30 day whole body exposure to radiofrequency irradiation (2375 MHz, 5 W/m², continuous wave) disrupted the antigenic structure of rat brain tissue. The authors suggested that this action caused an autoimmune response in exposed animals. Moreover, these studies reported that blood serum from irradiated rats injected into intact nonexposed female rats on the 10th day of pregnancy led to increased postimplantation embryo mortality and decreased fetus body weight and size. 
Because the findings of these studies served in part as the basis for setting exposure limit values in the former USSR, it was deemed necessary to perform confirmation studies, using modern dosimetric and biological methods. 
For immunological investigation blood of 48 rats (16 rats/group; sham exposure, exposure, cage control) was taken on days 7 (5 rats per group) and 14 (11 rats per group) after exposure. 
For teratological experiments, blood sera of the 11 rats (14 days following exposure) were prepared. Sera from exposed and sham exposed rats were administered to two groups of female rats on the 10th day of pregnancy (20 rats/group). A third group of pregnant females received no treatment (control group).
Outcomes: All data, using ELISA and classic teratology endpoints, were negative. Under these exposure conditions (2450 MHz, CW, 7 h/day, 30 days, 0.16 W/kg whole body SAR), radiofrequency exposure had no influence on several immune and degenerative parameters or on prenatal development (this is in contrast to previous Soviet studies).
</t>
  </si>
  <si>
    <t>de Gannes FP, Taxile M, Duleu S, Hurtier A, Haro E, Geffard M, Ruffié G, Billaudel B, Lévêque P, Dufour P, Lagroye I, Veyret B.</t>
  </si>
  <si>
    <t>https://www.emf-portal.org/en/article/17481</t>
  </si>
  <si>
    <t>Assessment of DNA Sensitivity and Heat Stress Protein Response (HSP70) in Male Wistar Rat Blood After Exposure to Microwave Radiation</t>
  </si>
  <si>
    <t xml:space="preserve">Abstract
Because of the increasing use of mobile phones, the possible risks of non-ionizing radiofrequency of electromagnetic fields (RF-EMF) adverse effects on human health was evaluated. The present study aims to assess possible DNA damaging effects induced by microwave radiation of mobile phone type in male Wistar rat blood in vivo. A number of 30 male Wistar rats (118±20g) was divided into 3 groups (10 animals in each group) exposed for (15, 30 and 60 min.) to a working Global System for Mobile Communication (GSM) cell phone rated at a frequency of 900 MHz, at non-thermal specific absorption rate (SAR) of 2.9 W/Kg. Concurrent control animals (n=10) were also included in the study. After the exposure periods five animals from each group were sacrificed immediately while the other five animals were sacrificed after 7 days (recovery period). DNA sensitivity in rat blood leukocytes was assessed by using the alkaline comet assay method. The heat shock protein stress response (HSP70) in serum samples of the rats was also investigated. 
The results showed significant increased DNA damage in blood leukocytes after the exposure times 15 and 30 min and after the three exposure times of the recovery period (7 days) as detected by the comet assay method. Serum HSP70 levels were also significantly increased in the exposed animals and in the animals at the recovery period as compared to the control animals. The present study indicates that RF-EMF represents a potential DNA-damaging hazards and using the alkaline comet assay is a sensitive tool in the measurement of DNA damage after exposure to 900 MHz microwave radiation in vivo. The increased HSP70 stress response to RF-EMF exposure might involved in protecting cells from DNA damage induced by microwave radiation.
Full Text Available
</t>
  </si>
  <si>
    <t>El-Ezabi M.</t>
  </si>
  <si>
    <t>https://www.semanticscholar.org/paper/Assessment-of-DNA-Sensitivity-and-Heat-Stress-in-to-El-Ezabi/335b33fbaa1c9c3f7f6de43c4df0984ea13c34fc</t>
  </si>
  <si>
    <t>Effects of electromagnetic field produced by mobile phones on the oxidant and antioxidant status of rats</t>
  </si>
  <si>
    <t>Abstract
This study was designed to investigate the effect of EMR produced by GSM Mobile Phones (MP) on the oxidant and antioxidant status in rats. Rats were divided into three groups: (1) controls, (2) rats exposed to a fractionated dose of EMR (15 min day(-1) for four days) (EMR-F) and (3) rats exposed to an acute dose of EMR (EMR-A). A net drop in the plasma concentration of vitamin C (-47 and -59.8%) was observed in EMR-F and EMR-A groups, respectively, when compared to controls. While, a significant decrease in the levels of lypophilic antioxidant vitamins: vitamin E (-33 and -65.8%), vitamin A (-44.4 and -46.8%) was observed in EMR-F and EMR-A groups, respectively, when compared to controls. A net drop in plasma level of reduced glutathione (GSH) (-19.8 and -35.3%) was observed in EMR-F and EMR-A groups, respectively. EMR exposure of rats produced a significant decrease in catalase (CAT) and superoxide dismutase (SOD) activities, with the values of these activities for EMR-A group is significantly lower than those of EMR-F. These results indicate that the effects of acute doses of EMR produced by mobile phones on the rat's antioxidant status is significantly higher than those of fractionated doses of the same type of radiation. On the basis of present results, it can be concluded that exposure to acute doses of EMR produced by mobile phones is more hazardous than that produced by fractionated doses of the same type of radiation.
Outcomes: Compared to the control group, both exposure groups displayed a reduced plasma concentration of vitamin C, vitamin A and vitamin E, reduced glutathione and significant decreases in catalase and superoxide dismutase enzyme activities. Except for vitamin A, all values were significantly lower in the acute exposure group than the fractionate exposure group. The authors conclude that exposure to acute doses of electromagnetic field exposure produced by mobile phones is more hazardous than that produced by fractionated doses.
Free Full Text Available</t>
  </si>
  <si>
    <t>Elhag MA, Nabil GM, Attia AM.</t>
  </si>
  <si>
    <t>https://www.emf-portal.org/en/article/16650</t>
  </si>
  <si>
    <t>Effects of low-intensity extremely high frequency electromagnetic radiation on chromatin structure of lymphoid cells in vivo and in vitro</t>
  </si>
  <si>
    <t xml:space="preserve">Abstract
Using a comet assay technique, it was shown for the first time that low-intensity extremely high-frequency electromagnetic radiation (EHF EMR) in vivo causes oppositely directed effects on spatial organization of chromatin in cells of lymphoid organs. In 3 hrs after single whole-body exposure of NMRI mice for 20 min at 42.0 GHz and 0.15 mW/cm2, an increase by 16% (p &lt; 0.03 as compared with control) and a decrease by 16% (p &lt; 0.001) in fluorescence intensity of nucleoids stained with ethidium bromide were found in thymocytes and splenocytes, respectively. The fluorescence intensity of stained nucleoids in peripheral blood leukocytes was not changed after the exposure. The exposure of cells of Raji human lymphoid line and peripheral blood leukocytes to the EHF EMR in vitro induced a decrease in fluorescence intensity by 23% (p &lt; 0.001) and 18% (p &lt; 0.05), respectively. These effects can be determined by changes in a number of physiological alkalilabile sites in DNA of exposed cells. We suggested that the effects of low-intensity EHF EMR on the immune system cells are realized with the participation of neuroendocrine and central nervous systems.
[Article in Russian]
Some types of DNA damage, such as base or phosphate alkylations, will decompose to form strand breaks in a process dependent on pH and time of alkaline treatment. These are called 'alkali-labile sites' or ALS.
</t>
  </si>
  <si>
    <t>Gapeev AB, Lushnikov KV, Shumilina IuV, Sirota NP, Sadovnikov VB, Chemeris NK.</t>
  </si>
  <si>
    <t>lymphoid/Mice strain male NMRI</t>
  </si>
  <si>
    <t>https://www.ncbi.nlm.nih.gov/pubmed/12677665?dopt=Abstract</t>
  </si>
  <si>
    <t>Pharmacological analysis of anti-inflammatory effects of low-intensity extremely high-frequency electromagnetic radiation</t>
  </si>
  <si>
    <t>Abstract
The anti-inflammatory effect of low-intensity extremely high-frequency electromagnetic radiation (EHF EMR, 42.0 GHz, 0.1 mW/cm2) was compared with the action of the known anti-inflammatory drug sodium diclofenac and the antihistamine clemastine on acute inflammatory reaction in NMRI mice. The local inflammatory reaction was induced by intraplantar injection of zymosan into the left hind paw. Sodium diclofenac in doses of 2, 3, 5, 10, and 20 mg/kg or clemastine in doses of 0.02, 0.1, 0.2, 0.4, and 0.6 mg/kg were injected intraperitoneally 30 min after the initiation of inflammation. The animals were whole-body exposed to EHF EMR for 20 min at 1 h after the initiation of inflammation. The inflammatory reaction was assessed over 3 - 8 h after the initiation by measuring the footpad edema and hyperthermia of the inflamed paw. Sodium diclofenac in doses of 5 - 20 mg/kg reduced the exudative edema on the average by 26% as compared to the control. Hyperthermia of the inflamed paw decreased to 60% as the dose of was increased diclofenac up to 20 mg/kg. EHF EMR reduced both the footpad edema and hyperthermia by about 20%, which was comparable with the effect of a single therapeutic dose of diclofenac (3 - 5 mg/kg). The combined action of diclofenac and the exposure to the EHF EMR caused a partial additive effect. Clemastine in doses of 0.02-0.4 mg/kg it did not cause any significant effects on the exudative edema, but in a dose of 0.6 mg/kg it reduced edema by 14 - 22% by 5 - 8 h after zymosan injection. Clemastine caused a dose-dependent increase in hyperthermia of inflamed paw at doses of 0.02-0.2 mg/kg and did not affect the hyperthermia at doses of 0.4 and 0.6 mg/kg. The combined action of clemastine and EHF EMR exposure caused a dose-dependent abolishment of the anti-inflammatory effect of EHF EMR. The results obtained suggest that both arachidonic acid metabolites and histamine are involved in the realization of anti-inflammatory effects of low-intensity
[Article in Russian]</t>
  </si>
  <si>
    <t>Gapeev AB, Lushnikov KV, Shumilina IuV, Chemeris NK.</t>
  </si>
  <si>
    <t>Mice strain male NMRI</t>
  </si>
  <si>
    <t>https://www.ncbi.nlm.nih.gov/pubmed/17175917</t>
  </si>
  <si>
    <t>Changes in the chromatin structure of lymphoid cells under the influence of low-intensity extremely high-frequency electromagnetic radiation against the background of inflammatory process</t>
  </si>
  <si>
    <t>Abstract
Using the alkaline single cell gel electrophoresis technique (comet assay), changes in chromatin structure of peripheral blood leukocytes and peritoneal neutrophils have been studied in mice exposed to low-intensity extremely high-frequency electromagnetic radiation (42.2 GHz, 0.1 mW/cm2, 20 min at 1 h after induction of inflammation) against the background of the systemic inflammatory process. It was revealed that the exposure of mice with the developing inflammation leads to a pronounced decrease in the level of DNA damage to peripheral blood leukocytes and peritoneal neutrophils. It is supposed that the changes in the chromatin structure of lymphoid cells have a genoprotective character in the inflammatory process and can underlie the mechanisms of realization of antiinflammatory effects of the electromagnetic radiation.
[Article in Russian] - Translation Available</t>
  </si>
  <si>
    <t>Gapeev AB, Romanova NA, Chemeris NK.</t>
  </si>
  <si>
    <t>Blood leukocytes and Peritoneal Neutrophils / Mice strain male NMRI</t>
  </si>
  <si>
    <t>https://www.ncbi.nlm.nih.gov/pubmed/21950072?dopt=Abstract</t>
  </si>
  <si>
    <t>Responses of thymocytes and splenocytes to low-intensity extremely high-frequency electromagnetic radiation in normal mice and in mice with systemic inflammation</t>
  </si>
  <si>
    <t>Abstract
Changes in T cell subsets and expression of cytokine genes in thymocytes and splenocytes after exposure of BALB/c mice to low-intensity extremely high-frequency electromagnetic radiation (42.2 GHz, 0.1 mW/cm2, exposure duration 20 min) under normal conditions and in systemic inflammation were studied using flow cytometry and the methods of reverse transcription and real-time polymerase chain reaction. It was found that the number of CD4+ and CD8+ T cells statistically significantly increased in the thymus and considerably decreased in the spleen of exposed animals. Apparently, the exposure of animals leads to an intensification of the host defense, by activating the T-cellular immunity. As for effector functions, the increased expression of IL-1β and IFNγ genes in thymocytes and essentially enhanced expression of IL-1β, IL-10, and TNFα genes in splenocytes were observed in mice exposed against the background of a progressive inflammatory process. The experimental data obtained specify that the directed (anti-inflammatory) response of an organism to a specific combination of effective exposure parameters of electromagnetic radiation can be realized by the activation of particular immunocompetent cells and changes in the cytokine profile.
Original article is in Russian but translation available.</t>
  </si>
  <si>
    <t>Gapeev AB, Sirota NP, Kudryavtsev AA, Chemeris NK.</t>
  </si>
  <si>
    <t>Mice strain BALB/c</t>
  </si>
  <si>
    <t>https://www.ncbi.nlm.nih.gov/pubmed/20968076</t>
  </si>
  <si>
    <t>Anti-inflammatory effects of low-intensity extremely high-frequency electromagnetic radiation: frequency and power dependence</t>
  </si>
  <si>
    <t>Abstract
Using a model of acute zymosan-induced footpad edema in NMRI mice, the frequency and power dependence of anti-inflammatory effect of low-intensity extremely high-frequency electromagnetic radiation (EHF EMR) was found. Single whole-body exposure of animals to EHF EMR at the intensity of 0.1 mW/cm(2) for 20 min at 1 h after zymosan injection reduced both the footpad edema and local hyperthermia on average by 20% at the frequencies of 42.2, 51.8, and 65 GHz. Some other frequencies from the frequency range of 37.5-70 GHz were less effective or not effective at all. At fixed frequency of 42.2 GHz and intensity of 0.1 mW/cm(2), the effect had bell-shaped dependence on exposure duration with a maximum at 20-40 min. Reduction of intensity to 0.01 mW/cm(2) resulted in a change of the effect dependence on exposure duration to a linear one. Combined action of cyclooxygenase inhibitor sodium diclofenac and EHF EMR exposure caused a partial additive effect of decrease in footpad edema. Combined action of antihistamine clemastine and EHF EMR exposure caused a dose-dependent abolishment of the anti-inflammatory effect of EHF EMR. The results obtained suggest that arachidonic acid metabolites and histamine are involved in realization of anti-inflammatory effects of low-intensity EHF EMR.
Outcomes : The single exposure of animals to extremely high frequency electromagnetic fields at the specific absorption rate of 0.1 mW/cm2 for 20 minutes at 1 hour after inflammation induction by zymosan reduced both the footpad edema and local hyperthermia on average by 20% at the frequencies of 42.2, 51.8, and 65 GHz. Some other frequencies from the frequency range of 37.5-70 GHz were less effective or not effective at all. Reduction of the specific absorption rate to 0.01 mW/cm2 leaded to diminished decrease in edema.
The co-exposure to electromagnetic fields plus diclofenac resulted in a partial additive effect of decrease in footpad edema. The co-exposure to electromagnetic fields plus clemastine caused a dose-dependent abolishment of the anti-inflammatory effect of the electromagnetic fields.</t>
  </si>
  <si>
    <t>Gapeev AB, Mikhailik EN, Chemeris NK.</t>
  </si>
  <si>
    <t>https://www.emf-portal.org/en/article/15421</t>
  </si>
  <si>
    <t>Effects of in vivo exposure to GSM-modulated 900 MHz radiation on mouse peripheral lymphocytes</t>
  </si>
  <si>
    <t>Abstract
The aim of this study was to evaluate whether daily whole-body exposure to 900 MHz GSM-modulated radiation could affect spleen lymphocytes. C57BL/6 mice were exposed 2 h/day for 1, 2 or 4 weeks in a TEM cell to an SAR of 1 or 2 W/kg. Untreated and sham-exposed groups were also examined. At the end of the exposure, mice were killed humanely and spleen cells were collected. The number of spleen cells, the percentages of B and T cells, and the distribution of T-cell subpopulations (CD4 and CD8) were not altered by the exposure. T and B cells were also stimulated ex vivo using specific monoclonal antibodies or LPS to induce cell proliferation, cytokine production and expression of activation markers. The results did not show relevant differences in either T or B lymphocytes from mice exposed to an SAR of 1 or 2 W/kg and sham-exposed mice with few exceptions. After 1 week of exposure to 1 or 2 W/kg, an increase in IFN-gamma (Ifng) production was observed that was not evident when the exposure was prolonged to 2 or 4 weeks. This suggests that the immune system might have adapted to RF radiation as it does with other stressing agents. All together, our in vivo data indicate that the T- and B-cell compartments were not substantially affected by exposure to RF radiation and that a clinically relevant effect of RF radiation on the immune system is unlikely to occur.</t>
  </si>
  <si>
    <t>Gatta L, Pinto R, Ubaldi V, Pace L, Galloni P, Lovisolo GA, Marino C, Pioli C.</t>
  </si>
  <si>
    <t>https://www.emf-portal.org/en/article/10429</t>
  </si>
  <si>
    <t>New data for proving the presence of significant effects of electromagnetic exposure (to autoimmune changes in rats)</t>
  </si>
  <si>
    <t xml:space="preserve">Abstract
The study using statistical analysis methods and the generalized logarithmic parameter describing the change in the condition of biological systems represents additional substantiations and proofs of the presence of the expressed amplification of the immune reaction in experimental animals after a long exposure to EMF RF non-thermal intensity with a power density of 500 microW/cm2. A substantial growth of titers of antibodies to the brain tissue on the 14th day and to a number of other antigens on the 7th and 14th days after irradiation is shown with high reliability of 99.9%. It is shown that EMF RF exposure to non-thermal intensity within 30 day causes transition of an organism to an active adaptation described by an amplified strengthening of intensity of the regulation systems of the organism.
[Article in Russian]
</t>
  </si>
  <si>
    <t>Grigoriev YG, Shafirkin AV, Nosocskiĭ AM.</t>
  </si>
  <si>
    <t>https://www.ncbi.nlm.nih.gov/pubmed/22384724</t>
  </si>
  <si>
    <t>Autoimmune processes after long-term low-level exposure to electromagnetic fields (the results of an experiment). Part 4. Manifestation of oxidative intracellular stress-reaction after long-term non-thermal EMF exposure of rats</t>
  </si>
  <si>
    <t>Abstract
This paper presents the results of the study of the effects of long-term low-level exposure of rats to microwaves. Rats were exposed in far field to 2450 MHz continuous wave fields providing an incident power density at the cages of 500 microW/cm2 for 7 hours daily for a total of 30 days resulting in a whole-body SAR of 0.16 +/- 0.04 W/kg. Three groups ("EMF-exposure", "sham-exposure" and cage-control) were formed, each consisting of 16 rats. Circulating antibodies (IgA, IgG and IgM) directed against 16 chemical substances were evaluated in coded serum from each group of rats by enzyme multiplied analysis (ELISA test). An increased amount of compounds resulting from interaction of amino acids with nitric oxide (NO) or its derivatives (NO2-Tyrosine, NO-Arginine, NO-Cysteine + NO-Bovine Serum Albumin, NJ-Methionine + NO-Asparagine + No-Histidine, NO-BTrypnohan + NJ-Tyrosin), fatty acids with small chains, hydroxylated fatty acids, palmitic/myristic/oleic acid, AZE (product of oxidation of fatty acids) was found in blood serum from EMF-exposed rats. As a rule, antibodies to conjugated antigens were seen for IgM, rarely seen for IgG and were completely absent for IgA. The levels of antibodies were higher on day 7 after the exposure compared to those on day 14 after the exposure.
Original article in Russian but translated version available</t>
  </si>
  <si>
    <t>Grigoriev YG, Mikhaĭlov VF, Ivanov AA, Mal'tsev VN, Ulanova AM, Stavrakova NM, Nikolaeva IA, Grigoriev OA.</t>
  </si>
  <si>
    <t>https://www.ncbi.nlm.nih.gov/pubmed/20297677</t>
  </si>
  <si>
    <t>Confirmation studies of Soviet research on immunological effects of microwaves: Russian immunology results</t>
  </si>
  <si>
    <t>Abstract
This paper presents the results of a replication study performed to investigate earlier Soviet studies conducted between 1974 and 1991 that showed immunological and reproductive effects of long-term low-level exposure of rats to radiofrequency (RF) electromagnetic fields. The early studies were used, in part, for developing exposure standards for the USSR population and thus it was necessary to confirm the Russian findings. In the present study, the conditions of RF exposure were made as similar as possible to those in the earlier experiments: Wistar rats were exposed in the far field to 2450 MHz continuous wave RF fields with an incident power density in the cages of 5 W/m² for 7 h/day, 5 days/week for a total of 30 days, resulting in a whole-body SAR of 0.16 W/kg. Effects of the exposure on immunological parameters in the brain and liver of rats were evaluated using the complement fixation test (CFT), as in the original studies, and an additional test, the more modern ELISA test. Our results, using CFT and ELISA, partly confirmed the findings of the early studies and indicated possible effects from non-thermal RF exposure on autoimmune processes. The RF exposure resulted in minor increases in formation of antibodies in brain tissue extract and the exposure did not appear to be pathological. In addition, a study was conducted to replicate a previous Soviet study on effects from the injection of blood serum from RF-exposed rats on pregnancy and foetal and offspring development of rats, using a similar animal model and protocol. 
Our results showed the same general trends as the earlier study, suggesting possible adverse effects of the blood serum from exposed rats on pregnancy and foetal development of intact rats, however, application of these results in developing exposure standards is limited.</t>
  </si>
  <si>
    <t>Grigoriev YG, Grigoriev OA, Ivanov AA, Lyaginskaya AM, Merkulov AV, Shagina NB, Maltsev VN, Leveque P, Ulanova AM, Osipov VA, Shafirkin AV.</t>
  </si>
  <si>
    <t>https://www.emf-portal.org/en/article/18632</t>
  </si>
  <si>
    <t>Effects of electromagnetic radiation from a cellular telephone on epidermal Merkel cells</t>
  </si>
  <si>
    <t>Abstract
The number of reports on the effects induced by electromagnetic radiation (EMR) from cellular telephones in various cellular systems is still increasing. Until now, no satisfactory mechanism has been proposed to explain the biological effects of this radiation except a role suggested for mast cells. Merkel cells may also play a role in the mechanisms of biological effects of EMR. This study was undertaken to investigate the influence of EMR from a cellular telephone (900 MHz) on Merkel cells in rats. A group of rats was exposed to a cellular telephone in speech position for 30 min. Another group of rats was sham-exposed under the same environmental conditions for 30 min. Exposure led to significantly higher exocytotic activity in Merkel cells compared with the sham exposure group. This finding may indicate the possible role of Merkel cells in the pathophysiology of the effects of EMR.
Outcome: Examination by electron microscopy of epidermal tissue of the rat snout revealed a significantly higher exocytotic activity of Merkel cells in exposed animals.
Exocytosis is the cellular process in which intracellular vesicles in the cytoplasm fuse with the plasma membrane and release or "secrete" their contents into the extracellular space</t>
  </si>
  <si>
    <t>Irmak MK, Oztas E, Yagmurca M, Fadillioglu E, Bakir B.</t>
  </si>
  <si>
    <t>https://www.emf-portal.org/en/article/10440</t>
  </si>
  <si>
    <t xml:space="preserve">Autoimmune processes after long-term low-level exposure to electromagnetic fields (the results of an experiment). Part 3. The effect of the long-term non-thermal RF EMF exposure on complement-fixation antibodies against homologenous tissue </t>
  </si>
  <si>
    <t xml:space="preserve">Abstract
This paper presents the results of the study of immunological effects of long-term low-level exposure of rats to microwaves. Rats were exposed in the far field to 2450 MHz continuous wave fields providing an incident power density at the cages of 500 microW/cm2 for 7 hours daily for a total of 30 days, resulting in a whole-body SAR of 0.16 +/- 0.04 W/kg. Effects of the exposure on immunological parameters in the brain and liver of rats were studied using Complement Fixation Test at low temperature (4 degrees C). Three groups ("EMF-exposure", "sham-exposure" and cage-control) were formed, each consisting of 16 rats. On the 14th day after the 30-day exposure, titers of antibodies against brain tissue were 0.69 +/- 0.08 in the cage-control group, 0.89 +/- 0.05 in the sham-exposed group and 1.19 +/- 0.07 in the EMF-exposed group. The appearance of antibodies against liver antigens was less. The increase in titres of antibodies against brain homogenates in the sham-exposed and EMF-exposed groups could be explained by the stress-reaction of the animals and autoimmunization of organism.
Outcomes: Chronic nonthermal SHF EMF exposure brought the maximum increase in the level of antitis  sue antibodies against brain tissue on the 14th day after the procedure ended (log of the titer was 1.19 ± 0.07). The effect was statistically significant in comparison with the sham exposure group of animals (log of the titer was 0.89 ± 0.05) and the cage control group (log of the titer was 0.69 ± 0.08). The level of antibodies against brain tissue was reliably higher in the sham exposure group than in the cage control one.
[Original Article in Russian] English translation available
</t>
  </si>
  <si>
    <t>Ivanov AA, Grigor'ev IuG, Mal'tsev VN, Ulanova AM, Stavrakova NM, Skachkova VG, Grigor'ev OA.</t>
  </si>
  <si>
    <t>https://www.ncbi.nlm.nih.gov/pubmed/20297676</t>
  </si>
  <si>
    <t>Suppression of nonspecific resistance of the body under the effect of extremely high frequency electromagnetic radiation of low intensity</t>
  </si>
  <si>
    <t>Abstract
The dynamics of leukocyte number and functional activity of peripheral blood neutrophils under whole-body exposure of healthy mice to low-intensity extremely-high-frequency electromagnetic radiation (EHF EMR, 42.0 GHz, 0.15 mW/cm2, 20 min daily) was studied. It was shown that the phagocytic activity of peripheral blood neutrophils was suppressed by about 50% (p &lt; 0.01 as compared with the sham-exposed control) in 2-3 h after the single exposure to EHF EMR. The effect persisted for 1 day after the exposure, and then the phagocytic activity of neutrophils returned to the norm within 3 days. A significant modification of the leukocyte blood profile in mice exposed to EHF EMR for 5 days was observed after the cessation of exposures: the number of leukocytes increased by 44% (p &lt; 0.05 as compared with sham-exposed animals), mostly due to an increase in the lymphocyte content. The supposition was made that EHF EMR effects can be mediated via the metabolic systems of arachidonic acid and the stimulation of adenylate cyclase activity, with subsequent increase in the intracellular cAMP level. The results indicated that the whole-body exposure of healthy mice to low-intensity EHF EMR has a profound effect on the indices of nonspecific immunity.
[Article in Russian] - English Translation Available</t>
  </si>
  <si>
    <t>Kolomytseva MP, Gapeev AB, Sadovnikov VB, Chemeris NK.</t>
  </si>
  <si>
    <t>https://www.ncbi.nlm.nih.gov/pubmed/11855293</t>
  </si>
  <si>
    <t>Impact of microwave at X-band in the aetiology of male infertility</t>
  </si>
  <si>
    <t>Abstract
Reports of declining male fertility have renewed interest in assessing the role of environmental and occupational exposures to electromagnetic fields (EMFs) in the aetiology of human infertility. Testicular functions are particularly susceptible to electromagnetic fields. The aim of the present work was to investigate the effect of 10-GHz EMF on male albino rat's reproductive system and to investigate the possible causative factor for such effect of exposure. The study was carried out in two groups of 70-day old adult male albino rats: a sham-exposed and a 10-GHz-exposed group (2 h a day for 45 days). Immediately after completion of the exposure, animals were sacrificed and sperms were extracted from the cauda and caput part of testis for the analysis of MDA, melatonin, and creatine kinase. Creatine kinase results revealed an increased level of phosphorylation that converts creatine to creatine phosphate in sperms after EMF exposure. EMF exposure also reduced the level of melatonin and MDA. It is concluded that microwave exposure could adversely affect male fertility by reducing availability of the above parameters. These results are indications of deleterious effects of these radiations on reproductive pattern of male rats.
Correction to Abstract: The results actually indicate MDA levels increased in the exposed rats which is indicative oxidative stress (lipid peroxidation)</t>
  </si>
  <si>
    <t>https://www.ncbi.nlm.nih.gov/pubmed/22897403</t>
  </si>
  <si>
    <t>Prenatal exposure to radiofrequencies: Effects of WiFi signals on thymocyte development and peripheral T cell compartment in an animal model.</t>
  </si>
  <si>
    <t>Abstract
Wireless local area networks are an increasing alternative to wired data networks in workplaces, homes, and public areas. Concerns about possible health effects of this type of signal, especially when exposure occurs early in life, have been raised. We examined the effects of prenatal (in utero) exposure to wireless fidelity (WiFi) signal-associated electromagnetic fields (2450 MHz center-frequency band) on T cell development and function. Pregnant mice were exposed whole body to a specific absorption rate of 4 W/kg, 2 h per day, starting 5 days after mating and ending 1 day before the expected delivery. Sham-exposed and cage control groups were used as controls. No effects on cell count, phenotype, and proliferation of thymocytes were observed. Also, spleen cell count, CD4/CD8 cell frequencies, T cell proliferation, and cytokine production were not affected by the exposure. These findings were consistently observed in the male and female offspring at early (5 weeks of age) and late (26 weeks of age) time points. Nevertheless, the expected differences associated with aging and/or gender were confirmed. In conclusion, our results do not support the hypothesis that the exposure to WiFi signals during prenatal life results in detrimental effects on the immune T cell compartment.</t>
  </si>
  <si>
    <t>Laudisi F, Sambucci M, Nasta F, Pinto R, Lodato R, Altavista P, Lovisolo GA, Marino C, Pioli C.</t>
  </si>
  <si>
    <t>Mice stain C57BL/6N Pregrant</t>
  </si>
  <si>
    <t>https://www.emf-portal.org/en/article/20696</t>
  </si>
  <si>
    <t>Effect of millimeter waves on cyclophosphamide induced suppression of the immune system</t>
  </si>
  <si>
    <t>Abstract
The effect of millimeter electromagnetic waves (MWs) on cyclophosphamide (CPA) induced toxicity to leukocytes, bone marrow cells, and T-cell-mediated immunity was examined. For studying the effect of MWs on CPA induced leukopenia and myelosuppression, BALB/C mice were irradiated for 3 days, 30 min each day, prior to administration of CPA (200 mg/kg). MWs were produced with a Russian made YAV-1 generator. The device produced 42.2 +/- 0.2 GHz modulated wave radiation through a 10 mm x 20 mm rectangular output horn. The animals were irradiated on the nose area. Peak SAR and incident power density were measured as 622 +/- 100 W/kg and 31 +/- 5 mW/cm(2), respectively. For studying the effect of MWs on CPA induced suppression of T-cell mediated immunity, a delayed type hypersensitivity (DTH) assay in mouse skin was used. The DTH reaction in mouse skin was induced by topical application of dinitrochlorobenzene (DNCB) and quantified by measuring the increase in ear thickness and by histological examination. Treatment of animals with CPA significantly (P &lt; 0.05) reduced leukocyte and bone marrow cell population, but MW irradiation did not show any significant protection from the immunosuppressive effects of CPA. Furthermore, MW irradiation did not protect the animals from CPA induced suppression of T-cell mediated immunity.
Outcomes: Electromagnetic millimeter waves did not provide any significant protection to leukocytes and bone marrow cells against the toxicity of cyclophosphamide and any protection against cyclophosphamide induced suppression of skin immune reactions.</t>
  </si>
  <si>
    <t>Logani MK, Anga A, Szabo I, Agelan A, Irizarry AR, Ziskin MC.</t>
  </si>
  <si>
    <t>https://www.emf-portal.org/en/article/9270</t>
  </si>
  <si>
    <t>Effect of millimeter wave irradiation on tumor metastasis</t>
  </si>
  <si>
    <t>Abstract
One of the major side effects of chemotherapy in cancer treatment is that it can enhance tumor metastasis due to suppression of natural killer (NK) cell activity. The present study was undertaken to examine whether millimeter electromagnetic waves (MMWs) irradiation (42.2 GHz) can inhibit tumor metastasis enhanced by cyclophosphamide (CPA), an anticancer drug. MMWs were produced with a Russian-made YAV-1 generator. Peak SAR and incident power density were measured as 730 +/- 100 W/kg and 36.5 +/- 5 mW/cm(2), respectively. Tumor metastasis was evaluated in C57BL/6 mice, an experimental murine model commonly used for metastatic melanoma. The animals were divided into 5 groups, 10 animals per group. The first group was not given any treatment. The second group was irradiated on the nasal area with MMWs for 30 min. The third group served as a sham control for group 2. The fourth group was given CPA (150 mg/kg body weight, ip) before irradiation. The fifth group served as a sham control for group 4. On day 2, all animals were injected, through a tail vein, with B16F10 melanoma cells, a tumor cell line syngeneic to C57BL/6 mice. Tumor colonies in lungs were counted 2 weeks following inoculation. CPA caused a marked enhancement in tumor metastases (fivefold), which was significantly reduced when CPA-treated animals were irradiated with MMWs. Millimeter waves also increased NK cell activity suppressed by CPA, suggesting that a reduction in tumor metastasis by MMWs is mediated through activation of NK cells.</t>
  </si>
  <si>
    <t>Logani MK, Szabo I, Makar V, Bhanushali A, Alekseev S, Ziskin MC.</t>
  </si>
  <si>
    <t>https://www.emf-portal.org/en/article/13175</t>
  </si>
  <si>
    <t>Effect of extremely high frequency electromagnetic radiation of low intensity on parameters of humoral immunity in healthy mice</t>
  </si>
  <si>
    <t>Abstract
The modification of indices of the humoral immune response to thymus-dependent antigen (sheep erythrocytes) after a whole-body exposure of healthy mice to low-intensity extremely-high-frequency electromagnetic radiation was studied. Male NMRI mice were exposed in the far-field zone of horn antenna at a frequency of 42.0 GHz and energy flux density of 0.15 mW/cm2 under different regimes: once for 20 min, for 20 min daily during 5 and 20 successive days before immunization, and for 20 min daily during 5 successive days after immunization throughout the development of the humoral immune response. The intensity of the humoral immune response was estimated on day 5 after immunization by the number of antibody-forming cells of the spleen and antibody titers. Changes in cellularity of the spleen, thymus and red bone marrow were also assessed. The indices of humoral immunity and cellularity of lymphoid organs changed insignificantly after acute exposure and series of 5 exposures before and after immunization of the animals. However, after repeated exposures for 20 days before immunization, a statistically significant reduction of thymic cellularity by 17.5% (p &lt; 0.05) and a decrease in cellularity of the spleen by 14.5% (p &lt; 0.05) were revealed. The results show that low-intensity extremely-high-frequency electromagnetic radiation with the frequency and energy flux density used does not influence the humoral immune response intensity in healthy mice but influences immunogenesis under multiple repeated exposures.
[Article in Russian] - Translation Available</t>
  </si>
  <si>
    <t>Lushnikov KV, Gapeev AB, Sadovnikov VB, Cheremis NK.</t>
  </si>
  <si>
    <t>https://www.ncbi.nlm.nih.gov/pubmed/11558390</t>
  </si>
  <si>
    <t>Effect of millimeter waves on cyclophosphamide induced suppression of T cell functions</t>
  </si>
  <si>
    <t>Abstract
The effects of low power electromagnetic millimeter waves (MWs) on T cell activation, proliferation, and effector functions were studied in BALB/c mice. These functions are important in T-lymphocyte mediated immune responses. The MW exposure characteristics were: frequency = 42.2 GHz; peak incident power density = 31 +/- 5 mW/cm(2), peak specific absorption rate (SAR) at the skin surface = 622 +/- 100 W/kg; duration 30 min daily for 3 days. MW treatment was applied to the nasal area. The mice were additionally treated with cyclophosphamide (CPA), 100 mg/kg, a commonly used immunosuppressant and anticancer drug. Four groups of animals were used in each experiment: naive control (Naive), CPA treated (CPA), CPA treated and sham exposed (CPA + Sham), and CPA treated and MW exposed (CPA + MW). MW irradiation of CPA treated mice significantly augmented the proliferation recovery process of T cells (splenocytes). A statistically significant difference (P &lt;.05) between CPA and CPA + MW groups was observed when cells were stimulated with an antigen. On the other hand, no statistically significant difference between CPA and CPA-Sham groups was observed. Based on flow cytometry of CD4(+) and CD8(+) T cells, two major classes of T cells, we show that CD4(+) T cells play an important role in the proliferation recovery process. MW exposure restored the CD25 surface activation marker expression in CD4(+) T cells. We next examined the effector function of purified CD4(+) T cells by measuring their cytokine profile. No changes were observed after MW irradiation in interleukin-10 (IL-10) level, a Th2 type cytokine, while the level of interferon-gamma (IFN-gamma), a Th1 type cytokine was increased twofold. Our results indicate that MWs enhance the effector function of CD4(+) T cells preferentially, through initiating a Th1 type of immune response. This was further supported by our observation of a significant enhancement of tumor necrosis factor-alpha (TNF-alpha) production by peritoneal macrophage's in CPA treated mice. The present study shows MWs ameliorate the immunosuppressive effects of CPA by augmenting the proliferation of splenocytes, and altering the activation and effector functions of CD4(+) T cells.</t>
  </si>
  <si>
    <t>Makar VR, Logani M.</t>
  </si>
  <si>
    <t>https://www.ncbi.nlm.nih.gov/pubmed/12820293</t>
  </si>
  <si>
    <t>Effect of millimeter waves on natural killer cell activation</t>
  </si>
  <si>
    <t>Abstract
Millimeter wave therapy (MMWT) is being widely used for the treatment of many diseases in Russia and other East European countries. MMWT has been reported to reduce the toxic effects of chemotherapy on the immune system. The present study was undertaken to investigate whether millimeter waves (MMWs) can modulate the effect of cyclophosphamide (CPA), an anticancer drug, on natural killer (NK) cell activity. NK cells play an important role in the antitumor response. MMWs were produced with a Russian-made YAV-1 generator. The device produced modulated 42.2 +/- 0.2 GHz radiation through a 10 x 20 mm rectangular output horn. Mice, restrained in plastic tubes, were irradiated on the nasal area. Peak SAR at the skin surface and peak incident power density were measured as 622 +/- 100 W/kg and 31 +/- 5 mW/cm2, respectively. The maximum temperature elevation, measured at the end of 30 min, was 1 degrees C. The animals, restrained in plastic tubes, were irradiated on the nasal area. CPA injection (100 mg/kg) was given intraperitoneally on the second day of 3-days exposure to MMWs. All the irradiation procedures were performed in a blinded manner. NK cell activation and cytotoxicity were measured after 2, 5, and 7 days following CPA injection. Flow cytometry of NK cells showed that CPA treatment caused a marked enhancement in NK cell activation. The level of CD69 expression, which represents a functional triggering molecule on activated NK cells, was increased in the CPA group at all the time points tested as compared to untreated mice. However, the most enhancement in CD69 expression was observed on day 7. A significant increase in TNF-alpha level was also observed on day 7 following CPA administration. On the other hand, CPA caused a suppression of the cytolytic activity of NK cells. MMW irradiation of the CPA treated groups resulted in further enhancement of CD69 expression on NK cells, as well as in production of TNF-alpha. Furthermore, MMW irradiation restored CPA induced suppression of the cytolytic activity of NK cells. Our results show that MMW irradiation at 42.2 GHz can up-regulate NK cell functions.</t>
  </si>
  <si>
    <t>Makar VR, Logani MK, Bhanushali A, Kataoka M, Ziskin MC.</t>
  </si>
  <si>
    <t>https://www.ncbi.nlm.nih.gov/pubmed/15605409</t>
  </si>
  <si>
    <t>Morphological changes induced by mobile phone radiation in liver and pancreas in Wistar albino rats</t>
  </si>
  <si>
    <t>Abstract
Mobile phones are excessively used by the public in almost all the regions of the world. The aim of the present study was to determine the morphological changes induced by mobile phone radiation in the liver and pancreas in Wistar albino rats. A total of 40 male, Wistar albino rats were assigned for the study. The first group served as a control (n=8); the second group (Group B, n=16) was exposed to mobile phone radiation for 30 minutes, and the third group (Group C, n=16) was exposed to mobile phone radiation for 60 minutes daily for a total period of three months. Detailed morphological changes induced by mobile phone radiation were observed under light microscopy. Exposure to mobile phone radiation for 30 min/day caused inflammation of the liver in 18.75% of the animals (Group B). However, when the duration of exposure was increased to 60 min/day, we found inflammation in the liver in 43.75% and in pancreas in 31.25% of albino rats compared to their matched controls. It is concluded that long term exposure to mobile phone radiation can cause inflammation in the liver and pancreas of albino rats. Based on this animal model study, such effects are also expected in humans, and it is therefore suggested that, long term and/or unnecessary excessive use of mobile phones should be avoided.
Full Text Available</t>
  </si>
  <si>
    <t>Meo, SA, Arif M, Rashied S, Husain S, Khan MM, Al Masri AA, Vohra MS, Usmani AM, Husain A, Al-Drees AM.</t>
  </si>
  <si>
    <t>https://eurjanat.com/v1/journal/paper.php?id=100017sm</t>
  </si>
  <si>
    <t>Effects of GSM-modulated radiofrequency electromagnetic fields on B-cell peripheral differentiation and antibody production</t>
  </si>
  <si>
    <t>Abstract
We examined the effects of in vivo exposure to a GSM-modulated 900 MHz RF field on B-cell peripheral differentiation and antibody production in mice. Our results show that exposure to a whole-body average specific absorption rate (SAR) of 2 W/kg, 2 h/day for 4 consecutive weeks does not affect the frequencies of differentiating transitional 1 (T1) and T2 B cells or those of mature follicular B and marginal zone B cells in the spleen. IgM and IgG serum levels are also not significantly different among exposed, sham-exposed and control mice. B cells from these mice, challenged in vitro with LPS, produce comparable amounts of IgM and IgG. Moreover, exposure of immunized mice to RF fields does not change the antigen-specific antibody serum level. Interestingly, not only the production of antigen-specific IgM but also that of IgG (which requires T-B-cell interaction) is not affected by RF-field exposure. This indicates that the exposure does not alter an ongoing in vivo antigen-specific immune response. In conclusion, our results do not indicate any effects of GSM-modulated RF radiation on the B-cell peripheral compartment and antibody production and thus provide no support for health-threatening effects.</t>
  </si>
  <si>
    <t>Nasta F, Prisco MG, Pinto R, Lovisolo GA, Marino C, Pioli C.</t>
  </si>
  <si>
    <t>https://www.ncbi.nlm.nih.gov/pubmed/16802866</t>
  </si>
  <si>
    <t>The Production of Tumor Necrosis Factor in Cells of Tumor-Bearing Mice after Total-Body Microwave Irradiation and Antioxidant Diet</t>
  </si>
  <si>
    <t>Abstract
The effects of repeated treatment with weak microwaves (MW) (8.15–18 GHz, 1 µW/cm2, 1.5 h daily) and diet with antioxidants (AO) (β-carotene, α-tocopherol, and ubiquinone Q9) on production of tumor necrosis factor (TNF) in macrophages and T lymphocytes of healthy and tumor-bearing mice (TBM) were studied. Tumor size and mortality of TBM were also followed. Microwave radiation and antioxidant diet stimulated production of TNF in cells from healthy mice. At early stages, tumor growth induced TNF production in mouse cells; however, this effect decreased as tumors grew. In TBM exposed to MW, TNF production was higher than in unirradiated TBM. Oppositely, AO diet induced TNF production in healthy mice but did not affect TNF secretion in TBM. Accordingly, prolonged treatment of TBM to MW, but not to AO diet, decreased tumor growth rate and increased overall animal longevity. These results suggest that diminished tumor growth rate due to extremely low-level MW exposure of mice carrying tumors, at least in part, was caused by enhancement in TNF production and accumulation of plasma TNF.</t>
  </si>
  <si>
    <t>Novoselova, EG, Ogay VB, Sorokina OV, Glushkova OV, Sinotova OA, Fesenko EE.</t>
  </si>
  <si>
    <t>Mice - Tumour Bearing</t>
  </si>
  <si>
    <t>https://www.emf-portal.org/en/article/12095</t>
  </si>
  <si>
    <t>Effect of centimeter microwaves and the combined magnetic field on the tumor necrosis factor production in cells of mice with experimental tumors</t>
  </si>
  <si>
    <t>Abstract
The effect of fractionated exposure to low-intensity microwaves (8.15-18 GHz, 1 microW/cm2, 1.5 h daily for 7 days) and combined weak magnetic field (constant 65 1 microT; alternating--100 nT, 3-10 Hz) on the production of tumor necrosis factor in macrophages of mice with experimental solid tumors produced by transplantation of Ehrlich ascites carcinoma was studied. It was found that exposure of mice to both microwaves and magnetic field enhanced the adaptive response of the organism to the onset of tumor growth: the production of tumor necrosis factor in peritoneal macrophages of tumor-bearing mice was higher than in unexposed mice.
[Article in Russian]</t>
  </si>
  <si>
    <t>Novoselova EG, Ogaĭ VB, Sorokina OV, Novikov VV, Fesenko EE.</t>
  </si>
  <si>
    <t>https://www.ncbi.nlm.nih.gov/pubmed/11236554</t>
  </si>
  <si>
    <t>Effects of GSM-modulated radiofrequency electromagnetic fields on mouse bone marrow cells</t>
  </si>
  <si>
    <t>Abstract
We examined the effects of in vivo exposure to a GSM-modulated 900 MHz RF field on the ability of bone marrow cells to differentiate, colonize lymphatic organs, and rescue lethally X-irradiated mice from death. X-irradiated mice were injected with medium alone or containing bone marrow cells from either RF-field-exposed (SAR 2 W/kg, 2 h/day, 5 days/ week, 4 weeks) or sham-exposed or cage control donor mice. Whereas all mice injected with medium alone died, mice that received bone marrow cells survived. Three and 6 weeks after bone marrow cell transplantation, no differences in thymus cellularity and in the frequencies of differentiating cell subpopulations (identified by CD4/CD8 expression) were observed among the three transplanted groups. Mitogen-induced thymocyte proliferation yielded comparable levels in all transplanted groups. As to the spleen, no effects of the RF-field exposure on cell number, percentages of B and T (CD4 and CD8) cells, B- and T-cell proliferation, and IFN-gamma production were found in transplanted mice. In conclusion, our results show no effect of in vivo exposure to GSM-modulated RF fields on the ability of bone marrow precursor cells to home and colonize lymphoid organs and differentiate in phenotypically and functionally mature T and B lymphocytes.</t>
  </si>
  <si>
    <t>Prisco MG, Nasta F, Rosado MM, Lovisolo GA, Marino C, Pioli C.</t>
  </si>
  <si>
    <t>Mice C57BL/6 Female</t>
  </si>
  <si>
    <t>https://www.ncbi.nlm.nih.gov/pubmed/19138032</t>
  </si>
  <si>
    <t>Prenatal Exposure to Non-ionizing Radiation: Effects of WiFi Signals on Pregnancy Outcome, Peripheral B-Cell Compartment and Antibody Production</t>
  </si>
  <si>
    <t>Abstract
During embryogenesis, the development of tissues, organs and systems, including the immune system, is particularly susceptible to the effects of noxious agents. We examined the effects of prenatal (in utero) exposure to WiFi signals on pregnancy outcome and the immune B-cell compartment, including antibody production. Sixteen mated (plug-positive) female mice were assigned to each of the following groups: cage control, sham-exposed and microwave-exposed (WiFi signals at 2.45 GHz, whole body, SAR 4 W/kg, 2 h/day, 14 consecutive days starting 5 days after mating). No effects due to exposure to WiFi signals during pregnancy on mating success, number of newborns/mother and body weight at birth were found. Newborn mice were left to grow until 5 or 26 weeks of age, when immunological analyses were performed. No differences due to exposure were found in spleen cell number, B-cell frequency or antibody serum levels. When challenged in vitro with LPS, B cells from all groups produced comparable amounts of IgM and IgG, and proliferated at a similar level. All these findings were consistently observed in the female and male offspring at both juvenile (5 weeks) and adult (26 weeks) ages. Stress-associated effects as well as age- and/or sex-related differences were observed for several parameters. In conclusion, our results do not show any effect on pregnancy outcome or any early or late effects on B-cell differentiation and function due to prenatal exposure to WiFi signal</t>
  </si>
  <si>
    <t>Sambucci M, Laudisi F, Nasta F, Pinto R, Lodato R, Altavista P, Lovisolo GA, Marino C, Pioli C.</t>
  </si>
  <si>
    <t>Mice stain C57BL/6N female</t>
  </si>
  <si>
    <t>https://www.emf-portal.org/en/article/18651</t>
  </si>
  <si>
    <t>Early life exposure to 2.45GHz WiFi-like signals: Effects on development and maturation of the immune system</t>
  </si>
  <si>
    <t>Abstract
The development of the immune system begins during embryogenesis, continues throughout fetal life, and completes its maturation during infancy. Exposure to immune-toxic compounds at levels producing limited/transient effects in adults, results in long-lasting or permanent immune deficits when it occurs during perinatal life. Potentially harmful radiofrequency (RF) exposure has been investigated mainly in adult animals or with cells from adult subjects, with most of the studies showing no effects. Is the developing immune system more susceptible to the effects of RF exposure? To address this question, newborn mice were exposed to WiFi signals at constant specific absorption rates (SAR) of 0.08 or 4 W/kg, 2h/day, 5 days/week, for 5 consecutive weeks, starting the day after birth. The experiments were performed with a blind procedure using sham-exposed groups as controls. No differences in body weight and development among the groups were found in mice of both sexes. For the immunological analyses, results on female and male newborn mice exposed during early post-natal life did not show any effects on all the investigated parameters with one exception: a reduced IFN-γ production in spleen cells from microwaves (MW)-exposed (SAR 4 W/kg) male (not in female) mice compared with sham-exposed mice. Altogether our findings do not support the hypothesis that early post-natal life exposure to WiFi signals induces detrimental effects on the developing immune system.
Output: No significant differences were found between the groups with one exception: the concentration of IFN-gamma was significantly reduced in male mice exposed to 4 W/kg (but not in female mice) compared to sham-exposed mice.
The authors conclude that there is no consistent evidence for an effect of exposure of young mice to a 2.45 GHz electromagnetic field (WLAN) on the immune system.
Interferon gamma (IFNγ) is a dimerized soluble cytokine. Interferons (IFNs) are a group of signaling proteins .</t>
  </si>
  <si>
    <t>Sambucci M, Laudisi F, Nasta F, Pinto R, Lodato R, Lopresto V, Altavista P, Marino C, Pioli C.</t>
  </si>
  <si>
    <t>https://www.emf-portal.org/en/article/19613</t>
  </si>
  <si>
    <t>Immunotropic influence of 900 MHz microwave GSM signal on human blood immune cells activated in vitro</t>
  </si>
  <si>
    <t>Abstract
In an earlier study we reported that G(o) phase peripheral blood mononulclear cells (PBMC) exposed to low-level (SAR = 0.18 W/kg) pulse-modulated 1300 MHz microwaves and subsequently cultured, demonstrate changed immune activity (Dabrowski et al., 2003). We investigated whether cultured immune cells induced into the active phases of cell cycle (G(1), S) and then exposed to microwaves will also be sensitive to electromagnetic field. An anechoic chamber of our design containing a microplate with cultured cells and an antenna emitting microwaves (900 MHz simulated GSM signal, 27 V/m, SAR 0.024 W/kg) was placed inside the ASSAB incubator. The microcultures of PBMC exposed to microwaves demonstrated significantly higher response to mitogens and higher immunogenic activity of monocytes (LM index) than control cultures. LM index, described in detail elsewhere (Dabrowski et al., 2001), represents the monokine influence on lymphocyte mitogenic response. The results suggest that immune activity of responding lymphocytes and monocytes can be additionally intensified by 900 MHz microwaves.
Outcomes: Peripheral blood mononuclear cells exposed to microwaves demonstrated significantly higher response to mitogens and higher immunogenic activity of monocytes than control cultures. The proliferative response of T lymphocytes exposed to microwaves increased significantly. 
The data suggest that immune activity of responding lymphocytes and monocytes can be additionally intensified by 900 MHz microwaves.</t>
  </si>
  <si>
    <t>Stankiewicz W, Dabrowski MP, Kubacki R, Sobiczewska E, Szmigielski S</t>
  </si>
  <si>
    <t>Cells</t>
  </si>
  <si>
    <t>https://www.emf-portal.org/en/article/13731</t>
  </si>
  <si>
    <t>Protein changes in macrophages induced by plasma from rats exposed to 35 GHz millimeter waves</t>
  </si>
  <si>
    <t>Abstract
A macrophage assay and proteomic screening were used to investigate the biological activity of soluble factors in the plasma of millimeter wave-exposed rats. NR8383 rat macrophages were incubated for 24 h with 10% plasma from male Sprague-Dawley rats that had been exposed to sham conditions, or exposed to 42 °C environmental heat or 35 GHz millimeter waves at 75 mW/cm² until core temperature reached 41.0 °C. Two-dimensional polyacrylamide gel electrophoresis, image analysis, and Western blotting were used to analyze approximately 600 protein spots in the cell lysates for changes in protein abundance and levels of 3-nitrotyrosine, a marker of macrophage stimulation. Proteins of interest were identified using peptide mass fingerprinting. Compared to plasma from sham-exposed rats, plasma from environmental heat- or millimeter wave-exposed rats increased the expression of 11 proteins, and levels of 3-nitrotyrosine in seven proteins, in the NR8383 cells. These altered proteins are associated with inflammation, oxidative stress, and energy metabolism. Findings of this study indicate both environmental heat and 35 GHz millimeter wave exposure elicit the release of macrophage-activating mediators into the plasma of rats.
Outcomes: Compared to plasma from sham exposed rats, plasma from heat or millimeter wave exposed rats increased the expression of 11 proteins, and levels of 3-nitrotyrosine in seven proteins, in the NR8383 cell line. These altered proteins are associated with inflammation, oxidative stress, and energy metabolism. 
Findings of this study indicate both environmental heat and 35 GHz millimeter wave exposure elicit the release of macrophage-activating mediators into the plasma of rats.</t>
  </si>
  <si>
    <t>Sypniewska RK, Millenbaugh NJ, Kiel JL, Blystone RV, Ringham HN, Mason PA, Witzmann F.</t>
  </si>
  <si>
    <t>https://www.emf-portal.org/en/article/18510</t>
  </si>
  <si>
    <t>Microwave radiation from cellular phones increases allergen-specific IgE production</t>
  </si>
  <si>
    <t>Aim: To study the effects of microwave irradiation from cellular phones on allergen-specific IgE production.
Background/further details: 30 AEDS patients (atopic eczema/dermatitis syndrome) were studied. The patients were treated with application of mixture of pinetar and zinc oxide ointment, but without oral medication. All patients were positive for latex, but not to Japanese cedar pollen. 
Normal subjects were also investigated.
Full Text Available</t>
  </si>
  <si>
    <t>https://www.emf-portal.org/en/article/12171</t>
  </si>
  <si>
    <t>No effects of pulsed radio frequency electromagnetic fields on melatonin, cortisol, and selected markers of the immune system in man</t>
  </si>
  <si>
    <t>Abstract
There is growing public concern that radio frequency electromagnetic fields may have adverse biological effects. In the present study eight healthy male students were tested to see whether or not radio frequency electromagnetic fields as used in modern digital wireless telecommunication (GSM standard) have noticeable effects on salivary melatonin, cortisol, neopterin, and immunoglobulin A (sIgA) levels during and several hours after exposure. In a specifically designed, shielded experimental chamber, the circularly polarized electromagnetic field applied was transmitted by an antenna positioned 10 cm behind the head of upright sitting test persons. The carrier frequency of 900 MHz was pulsed with 217 Hz (average power flux density 1 W/m2). In double blind trials, each test person underwent a total of 20 randomly allotted 4 hour periods of exposure and sham exposure, equally distributed at day and night. The results obtained show that the salivary concentrations of melatonin, cortisol, neopterin and sIgA did not differ significantly between exposure and sham exposure.</t>
  </si>
  <si>
    <t>Radon K, Parera D, Rose DM, Jung D, Vollrath L.</t>
  </si>
  <si>
    <t>https://www.emf-portal.org/en/article/6444</t>
  </si>
  <si>
    <t>The effects of electromagnetic fields on peripheral blood mononuclear cells in vitro</t>
  </si>
  <si>
    <t>Abstract
OBJECTIVE: A discussion about the adverse effects of electromagnetic waves on the biological life has been ongoing since the discovery of electricity in the 19th century.
MATERIALS AND METHODS: The primary objective of this study was to analyze the changes in the cell viability, rates of apoptosis, proliferation indices and the cell surface antigenic structures resulting from 2-, 6- and 24-hour exposure of mononuclear cells isolated from the peripheral blood to 450, 900 and 1784 MHz electromagnetic waves.
RESULTS: Data obtained showed that electromagnetic waves didn't have any effect on the cell viability, rates of apoptosis and proliferation index. While electromagnetic waves didn't affect the HLADR and CD11b expression in the peripheral blood mononuclear cells, they decreased the CD11a expression and increased the CD49d expression.
CONCLUSION: These data suggest that electromagnetic signals could affect the functional capacity of the peripheral blood mononuclear cells by changing their adhesion ability. Maybe these alterations are the sign of the immune system modulation. More comprehensive studies are needed, involving higher number and more lines of cells (Tab. 6, Fig. 3, Ref. 11).
Cell surface antigens of leukocytes are called CD antigens, and important for immune reactions of organisms. As lymphocytes mature, they express different protein receptors on the cell surface, which can aid in determining the type and maturation stage of the cells being examined. These proteins or antigen markers are called Clusters of Differentiation.
Free Full Text Available</t>
  </si>
  <si>
    <t>Atasoy A, Sevim Y, Kaya I, Yilmaz M, Durmus A, Sonmez M, Omay SB, Ozdemir F, Ovali E.</t>
  </si>
  <si>
    <t>Cells : Human Peripheral Blood Monocytes (PBMCs)</t>
  </si>
  <si>
    <t>https://www.emf-portal.org/en/article/17621</t>
  </si>
  <si>
    <t>Age-dependent effects of in vitro radiofrequency exposure (mobile phone) on CD95+ T helper human lymphocytes</t>
  </si>
  <si>
    <t>Abstract
Recent studies on "nonthermal" effects of mobile phone radiofrequency (RF) suggest that RF can interact with cellular functions and molecular pathways. To study the possible RF effects on human lymphocyte activation, we analyzed CD25, CD95, CD28 molecules in unstimulated and stimulated CD4+ e CD8+ T cells in vitro. Peripheral blood mononuclear cells (PBMCs) from young and elderly donors were exposed or sham-exposed to RF (1,800 MHz, Specific Absorption Rate 2 W/kg) with or without mitogenic stimulation. No significant changes in the percentage of these cell subsets were found between exposed and sham-exposed lymphocytes in both young and elderly donors. Nevertheless, after RF exposure we observed a slight, but significant, downregulation of CD95 expression in stimulated CD4+ T lymphocytes from elderly, but not from young donors. This age-related result is noteworthy given the importance of a such molecule in regulation of the immune response.</t>
  </si>
  <si>
    <t>Capri M, Salvioli S, Altilia S, Sevini F, Remondini D, Mesirca P, Bersani F, Monti D, Franceschi C.</t>
  </si>
  <si>
    <t>https://www.ncbi.nlm.nih.gov/pubmed/16804032</t>
  </si>
  <si>
    <t>Evaluating the biological effects of intermittent 1.9 GHz pulse-modulated radiofrequency fields in a series of human-derived cell lines</t>
  </si>
  <si>
    <t>Abstract
Several recent studies have suggested that radiofrequency (RF) fields may cause changes in a variety of cellular functions that may eventually lead to potential long-term health effects. In the present study, we have assessed the ability of non-thermal RF-field exposure to affect a variety of biological processes (including apoptosis, cell cycle progression, viability and cytokine production) in a series of human-derived cell lines (TK6, HL60 and Mono-Mac-6). Exponentially growing cells were exposed to intermittent (5 min on, 10 min off) 1.9 GHz pulse-modulated RF fields for 6 h at mean specific absorption rates (SARs) of 0, 1 and 10 W/kg. Concurrent negative (incubator) and positive (heat shock for 1 h at 43 degrees C) controls were included in each experiment. Immediately after the 6-h exposure period and 18 h after exposure, cell pellets were collected and analyzed for cell viability, the incidence of apoptosis, and alterations in cell cycle kinetics. The cell culture supernatants were assessed for the presence of a series of human inflammatory cytokines (TNFA, IL1B, IL6, IL8, IL10, IL12) using a cytometric bead array assay. No detectable changes in cell viability, cell cycle kinetics, incidence of apoptosis, or cytokine expression were observed in any of RF-field-exposed groups in any of the cell lines tested, relative to the sham controls. However, the positive (heat-shock) control samples displayed a significant decrease in cell viability, increase in apoptosis, and alteration in cell cycle kinetics (G(2)/M block). Overall, we found no evidence that non-thermal RF-field exposure could elicit any detectable biological effect in three human-derived cell lines.</t>
  </si>
  <si>
    <t>Chauhan V, Mariampillai A, Kutzner BC, Wilkins RC, Ferrarotto C, Bellier PV, Marro L, Gajda GB, Lemay E, Thansandote A, McNamee JP.</t>
  </si>
  <si>
    <t>Cells : Human Acute myeloid leukaemia  HL-60 (promyelocytic cells)</t>
  </si>
  <si>
    <t>https://www.emf-portal.org/en/article/14452</t>
  </si>
  <si>
    <t>Immunotropic effects in cultured human blood mononuclear cells pre-exposed to low-level 1300 MHz pulse-modulated microwave field</t>
  </si>
  <si>
    <t>Abstract
The samples of mononuclear cells isolated from peripheral blood of healthy donors (N = 16) were exposed to 1300 MHz pulse‐modulated microwaves at 330 pps with 5 μs pulse width. The samples were exposed in an anechoic chamber at the average value of power density of S = 10 W/m2 (1 mW/cm2). The average specific absorption rate (SAR) was measured in rectangular waveguide and the value of SAR = 0.18 W/kg was recorded. Subsequently, the exposed and control cells were assessed in the microculture system for several parameters characterizing their proliferative and immunoregulatory properties. Although the irradiation decreased the spontaneous incorporation of 3H‐thymidine, the proliferative response of lymphocytes to phytohemagglutinin (PHA) and to Con A as well as the T‐cell suppressive activity (SAT index) and the saturation of IL‐2 receptors did not change. Nevertheless, the lymphocyte production of interleukin (IL)‐10 increased (P &lt; .001) and the concentration of IFNγ remained unchanged or slightly decreased in the culture supernatants. Concomitantly, the microwave irradiation modulated the monokine production by monocytes. The production of IL‐1β increased significantly (P &lt; .01), the concentration of its antagonist (IL‐1ra) dropped by half (P &lt; .01) and the tumor necrosis factor (TNF‐α) concentration remained unchanged. These changes of monokine proportion (IL‐1β vs. IL‐1ra) resulted in significant increase of the value of LM index (P &lt; .01), which reflects the activation of monocyte immunogenic function. The results indicate that pulse‐modulated microwaves represent the potential of immunotropic influence, stimulating preferentially the immunogenic and proinflammatory activity of monocytes at relatively low levels of exposure.
Cells, mononuclear Haematology. Single-nucleus white blood cells (e.g., lymphocytes, monocytes) that circulate in the blood.
Interleukin (IL) a class of glycoproteins produced by leucocytes for regulating immune responses.</t>
  </si>
  <si>
    <t>Dabrowski, MP, Stankiewicz W, Kubacki R, Sobiczewska E, Smigielski S.</t>
  </si>
  <si>
    <t>https://www.emf-portal.org/en/article/10033</t>
  </si>
  <si>
    <t>Exposure to electromagnetic radiation induces characteristic stress response in human epidermis</t>
  </si>
  <si>
    <t>Letter to the Editor- No Abstract
Electromagnetic radiation (EMR) generated by various exogenous sources is an environmental stress factor for human health, and the skin, as the physiologic barrier, is the first target of this irradiation.
Full Free Text Available</t>
  </si>
  <si>
    <t>Ennamany R, Fitoussi R, Vie K, Rambert J, De Benetti L, Mossalayi MD.</t>
  </si>
  <si>
    <t>Cells : Human Epidermis (RHE)</t>
  </si>
  <si>
    <t>http://www.jidonline.org/article/S0022-202X(15)33788-X/abstract</t>
  </si>
  <si>
    <t>STAT3 signalling pathway is involved in the activation of microglia induced by 2.45 GHz electromagnetic fields</t>
  </si>
  <si>
    <t>Abstract
PURPOSE: Microglia activation plays a pivotal role in the initiation and progression of central nervous system (CNS) insult. The aim of the present work was to investigate the activation of microglia and involvement of signal transducer and activator of transcription 3 (STAT3) in microglia activation after 2.45 GHz electromagnetic fields (EMF) exposure.
MATERIALS AND METHODS: In this study, murine N9 microglial cells were exposed to 2.45 GHz EMF, the protein expressions of STAT3, Janus Tyrosine kinase 1 and 2(JAK1 and JAK2), phosphor-(Try705)STAT3 and DNA binding activity of STAT3 were examined by Western blot analysis and electrophoresis mobility shift assay (EMSA). Levels of the nitric oxide (NO) derivative nitrite were determined in the culture medium by the Griess reaction. The mRNA expression of tumour necrosis factor alpha (TNF-alpha) and inducible nitric oxide synthase (iNOS) were detected by reverse transcription and polymerase chain reaction (RT-PCR).
RESULTS: A significant increase of STAT3 DNA-binding ability was noted after exposure. Consistent with this, EMF rapidly induced phosphorylation of STAT3 and activated JAK1 and JAK2. In addition, EMF exposure increased transcription levels of the inflammation-associated genes, iNOS and TNF-alpha, which are reported to contain STAT-binding elements in their promoter region. P6, a JAK inhibitor, reduced induction of iNOS and TNF-alpha, nuclear factor binding activity, and activation of STAT3 in EMF-stimulated microglia.
CONCLUSION: These results provide evidence that EMF exposure can initiate the activation of microglia cells and STAT3 signalling involves in EMF-induced microglial activation.</t>
  </si>
  <si>
    <t>Hao Y, Yang X, Chen C, Yuan-Wang, Wang X, Li M, Yu Z.</t>
  </si>
  <si>
    <t>Cells : Murine Microglia N9 cell line</t>
  </si>
  <si>
    <t>https://www.emf-portal.org/en/article/17876</t>
  </si>
  <si>
    <t>Effect of electromagnetic field on endocytosis of cationic solid lipid nanoparticles by human brain-microvascular endothelial cells</t>
  </si>
  <si>
    <t>Abstract
This study investigates the electromagnetic field (EMF)-regulated transport of cationic solid lipid nanoparticles (CSLNs) across human brain-microvascular endothelial cells (HBMECs). The positive charge of CSLNs was from dioctadecyldimethyl ammonium bromide and stearylamine, and radiofrequency EMF was applied to HBMECs for promoting uptake of CSLNs. Immunochemical staining revealed that the expression of clathrin on the membrane of HBMECs enhanced during vesicular endocytosis of CSLNs. However, CSLNs and EMF slightly affected the expression of P-glycoprotein on the membrane of HBMECs. An exposure to EMF yielded negligible increase in the permeability of free saquinavir (SQV) across the HBMEC monolayer. Nevertheless, the permeability of SQV across the HBMEC monolayer increased about 17-fold when SQV was entrapped in CSLNs. Moreover, the permeability of SQV across the HBMEC monolayer increased about 22-fold by applying the CSLN encapsulation and EMF exposure. CSLNs and EMF could produce synergistic effect on improving the brain-targeting delivery.</t>
  </si>
  <si>
    <t>Kuo YC, Chen HH.</t>
  </si>
  <si>
    <t>Amplitude Modulation</t>
  </si>
  <si>
    <t xml:space="preserve">Cells : Human Brain capillary endothelial cells (BCEC) </t>
  </si>
  <si>
    <t>https://www.ncbi.nlm.nih.gov/pubmed/20528098</t>
  </si>
  <si>
    <t>Inhibitory Effects of Microwave Radiation on LPS-Induced NFκB Expression in THP-1 Monocyte</t>
  </si>
  <si>
    <t>Abstract
Microwave radiations can be encountered regularly in daily lives. When WHO announced that microwave radiations were a kind of environmental energy which interfere with the physiological functions of the human body, great concerns have been raised over the damages microwave frequencies can do to human physiology. The immunological performance and the activities of the cellular inflammatory factor NFκB have been closely related in monocyte. Due to the effect of phorbol 12-myristate 13-acetate (PMA) on THP-1 monocytes, THP-1 monocytes would differentiate into macrophages and would then react with lipopolysaccharides (LPS), and the amount of NFκB increased in the THP-1 monocytes. Expression of cytokine is affected when cells are exposed to a frequency of 2450 MHz and at 900 W. Thus, in our experiments, an observation was made when THP-1 monocytes were stimulated with PMA and LPS to differentiate into macrophage, the amount of NFκB in cells increased exponentially, and the levels of NFκB expression were decreased by the exposure of microwave radiation. In conclusion, microwave radiations were found to inhibit the activity functions of THP-1 monocytes stimulated with PMA and LPS.</t>
  </si>
  <si>
    <t>Li CY, Liao MH, Lin CW, Tsai WS, Huang CC, Tang TK.</t>
  </si>
  <si>
    <t>Cells : Human Leukemia THP-1 (monocytic cell line)</t>
  </si>
  <si>
    <t>https://www.ncbi.nlm.nih.gov/pubmed/23286450</t>
  </si>
  <si>
    <t>The induction of Epstein-Barr Virus early antigen expression in Raji Cells by GSM mobile phone radiation</t>
  </si>
  <si>
    <t xml:space="preserve">Abstract
Aim: To study the effect of mobile phone exposure on the EBV-EA gene expression (EBV-EA gene has been identified as a cancer-related gene).
Background/further details: The cells were divided into four groups (3 flasks per group): group A and group B were not exposed, group C and group D were exposed. Group B and Group D were cultured in TPA (as a tumor promoter) for 48 h before each test.
Outcomes: The data indicated that mobile phone exposure could induce the expression of EBV-EA in Raji cells and the induction was even more evident with the presence of the tumor promoter TPA.
Full Free Text Available
TPA : 12-O-tetradecanoylphorbol-13-acetate </t>
  </si>
  <si>
    <t>Liu Y, Wang ML, Zhong RG, Ma XM, Wang Q, Zeng Y</t>
  </si>
  <si>
    <t>Cells : Human Burkitt lymphoma Raji cells</t>
  </si>
  <si>
    <t>https://www.emf-portal.org/en/article/21619</t>
  </si>
  <si>
    <t>Calcium-binding proteins and GFAP immunoreactivity alterations in murine hippocampus after 1 month of exposure to 835MHz radiofrequency at SAR values of 1.6 and 4.0W/kg</t>
  </si>
  <si>
    <t>Abstract
Widespread use of wireless mobile communication has raised concerns of adverse effect to the brain owing to the proximity during use due to the electromagnetic field emitted by mobile phones. Changes in calcium ion concentrations via binding proteins can disturb calcium homeostasis; however, the correlation between calcium-binding protein (CaBP) immunoreactivity (IR) and glial cells has not been determined with different SAR values. Different SAR values [1.6 (E1.6 group) and 4.0 (E4 group) W/kg] were applied to determine the distribution of calbindin D28-k (CB), calretinin (CR), and glial fibrillary acidic protein (GFAP) IR in murine hippocampus. Compared with sham control group, decreased CB and CR IRs, loss of CB and CR immunoreactive cells and increased GFAP IR exhibiting hypertrophic cytoplasmic processes were noted in both experimental groups. E4 group showed a prominent decrement in CB and CR IR than the E1.6 group due to down-regulation of CaBP proteins and neuronal loss. GFAP IR was more prominent in the E4 group than the E1.6 group. Decrement in the CaBPs can affect the calcium-buffering capacity leading to cell death, while increased GFAP IR and changes in astrocyte morphology, may mediate brain injury due to radiofrequency exposure.</t>
  </si>
  <si>
    <t>Maskey D, Kim HJ, Kim HG, Kim MJ.</t>
  </si>
  <si>
    <t>Cells : Mouse Hippocampal region</t>
  </si>
  <si>
    <t>https://www.ncbi.nlm.nih.gov/pubmed/22133805</t>
  </si>
  <si>
    <t>NF-kappaB DNA-binding activity after high peak power pulsed microwave (8.2 GHz) exposure of normal human monocytes</t>
  </si>
  <si>
    <t>Abstract
The hypothesis investigated is that exposure of a mammalian cell to high peak power pulsed RF, at the frequency of 8.2 GHz, can result in the activation of an important eukaryotic transcriptional regulator, nuclear factor kappa B (NF-kappaB). This DNA-binding protein controls genes involved in long term cellular regulation. The selection of 8.2 GHz was based on the availability of a high peak power pulsed RF transmitter. In these studies, triplicate cultures of human monocytes (Mono Mac-6) were exposed to the pulsed wave radiation. The peak to average power ratio was 455:1 (2.2 micros pulse width and pulse repetition rate of 1000 pulses/s). The average power density at the position of exposure was 50 W/m(2), and the mean SAR at the bottom of the culture flask was 10.8 +/- 7.1 W/kg. The FDTD analysis indicated that 10% of the cells had an SAR of 22-29 W/kg. The cells were exposed continuously for 90 min at 37 degrees C, reincubated at this temperature, and harvested 4 h postexposure. The nuclear extracts were analyzed by electrophoretic mobility shift assay. The results showed a profound increase (3.6-fold) in the DNA binding activity of NF-kappaB in monocytes at 4 h after the pulsed RF exposure compared to sham irradiated controls. Competition experiments with cold NF-kappaB- specific oligonucleotides confirmed the specificity of the DNA binding activity. These results provide evidence that high peak power pulsed radiofrequency radiation can perturb the cell and initiate cell signaling pathways. However, at this point, we are not prepared to advocate that the cause is a nonthermal mechanism. Because of the broad distribution of SAR's in the flask, experiments need to be performed to determine if the changes observed are associated with cells exposed to high or low SARs.</t>
  </si>
  <si>
    <t>Natarajan M, Vijayalaxmi, Szzliagyl M, Roldan FN, Meltz ML.</t>
  </si>
  <si>
    <t>Human - Monocytes</t>
  </si>
  <si>
    <t>https://www.emf-portal.org/en/article/8678</t>
  </si>
  <si>
    <t>Effects of GSM 1800 MHz on dendritic development of cultured hippocampal neurons</t>
  </si>
  <si>
    <t xml:space="preserve">Abstract
AIM: To evaluate the effects of global system for mobile communications (GSM) 1800 MHz microwaves on dendritic filopodia, dendritic arborization, and spine maturation during development in cultured hippocampal neurons in rats.
METHODS: The cultured hippocampal neurons were exposed to GSM 1800 MHz microwaves with 2.4 and 0.8 W/kg, respectively, for 15 min each day from 6 days in vitro (DIV6) to DIV14. The subtle structures of dendrites were displayed by transfection with farnesylated enhanced green fluorescent protein (F-GFP) and GFP-actin on DIV5 into the hippocampal neurons.
RESULTS: There was a significant decrease in the density and mobility of dendritic filopodia at DIV8 and in the density of mature spines at DIV14 in the neurons exposed to GSM 1800 MHz microwaves with 2.4 W/kg. In addition, the average length of dendrites per neuron at DIV10 and DIV14 was decreased, while the dendritic arborization was unaltered in these neurons. However, there were no significant changes found in the neurons exposed to the GSM 1800 MHz microwaves with 0.8 W/kg.
CONCLUSION: These data indicate that the chronic exposure to 2.4 W/kg GSM 1800 MHz microwaves during the early developmental stage may affect dendritic development and the formation of excitatory synapses of hippocampal neurons in culture.
</t>
  </si>
  <si>
    <t>Ning W, Xu SJ, Chiang H, Xu ZP, Zhou SY, Yang W, Luo JH.</t>
  </si>
  <si>
    <t>Cells : Rat Hippocampus Neuronal Culture</t>
  </si>
  <si>
    <t>https://www.emf-portal.org/en/article/15405</t>
  </si>
  <si>
    <t>In vitro testing of cellular response to ultra high frequency electromagnetic field radiation</t>
  </si>
  <si>
    <t xml:space="preserve">Abstract
The aim of this study was to evaluate whether low-level, ultra high frequency (UHF) irradiation of 935 MHz influences the cell structure and growth of V79 cells. UHF field was generated inside a Gigahertz Transversal Electromagnetic Mode cell (GTEM-cell) with a Hewlett-Packard signal generator. The electric field strength was 8.2+/-0.3 V/cm and the average specific absorption rate (SAR) was calculated to be 0.12 W/kg. Cell samples were cultivated in a humidified atmosphere at 37 degrees C with 5% CO2. Prepared cell samples were exposed to a 935 MHz continuous wave frequency field for 1, 2, and 3 h. The structure of microtubule proteins has been determined using the immunocytochemical method. Cell growth was determined by cell counts for each hour of exposure during five post-exposure days. Negative- and positive-cell controls were included into the experimental procedure. In comparison with control cells, the microtubule structure clearly altered after 3h of irradiation (p&lt;0.05). Significantly decreased growth was noted in cells exposed for 3h three days after irradiation (p&lt;0.05). It seems that the 935 MHz, low-level UHF radiation affects microtubule proteins, which consequently may obstruct cell growth.
</t>
  </si>
  <si>
    <t>Pavicic, I, Trosic I.</t>
  </si>
  <si>
    <t xml:space="preserve">Cells : Chinese Hamster V79 lung fibroblast cells </t>
  </si>
  <si>
    <t>https://www.emf-portal.org/en/article/16013</t>
  </si>
  <si>
    <t>Immunomodulating action of low intensity millimeter waves on primed neutrophils</t>
  </si>
  <si>
    <t>Abstract
Comparative investigation of the susceptibility of intact and primed neutrophils of the NMRI strain mice to low intensity millimeter wave (mm wave) irradiation (41.95 GHz) was performed. The specific absorption rate was 0.45 W/kg. Isolated neutrophils were primed by a chemotactic peptide N-formyl-methionyl-leucyl-phenylalanine (fMLP) at a subthreshold concentration of 10 nM for 20 min, and then the cells were activated by 1 microM fMLP. Production of the reactive oxygen species (ROS) was estimated by the luminol dependent chemiluminescence technique. It was found that the preliminary mm wave irradiation of the resting cells at 20 degrees C did not act on the ROS production induced by the chemotactic peptide. The exposure of the primed cells results in a subsequent increase in the fMLP response. Therefore, the primed neutrophils are susceptible to the mm waves. Specific inhibitors of the protein kinases abolished the mm wave effect on the primed cells. The data indicate that protein kinases actively participate in transduction of the mm wave signal to effector molecules involved in neutrophil respiratory burst.</t>
  </si>
  <si>
    <t>Safronova VG, Gabdoulkhakova AG, Santalov BF.</t>
  </si>
  <si>
    <t>mmWave Generator</t>
  </si>
  <si>
    <t>Cells : Mouse NIH/3T3 Mouse Fibroblast</t>
  </si>
  <si>
    <t>https://www.emf-portal.org/en/article/9268</t>
  </si>
  <si>
    <t>Electromagnetic fields (1.8 GHz) increase the permeability to sucrose of the blood-brain barrier in vitro</t>
  </si>
  <si>
    <t>Abstract
We report an investigation on the influence of high frequency electromagnetic fields (EMF) on the permeability of an in vitro model of the blood-brain barrier (BBB). Our model was a co-culture consisting of rat astrocytes and porcine brain capillary endothelial cells (BCEC). Samples were characterized morphologically by scanning electron microscopy and immunocytochemistry. The BBB phenotype of the BCEC was shown by the presence of zona occludens protein (ZO-1) as a marker for tight junctions and the close contact of the cells together with the absence of intercellular clefts. Permeability measurements using (14)C-sucrose indicated a physiological tightness which correlated with the morphological findings and verified the usefulness of our in vitro model. Samples were exposed to EMF conforming to the GSM1800-standard used in mobile telephones (1.8 GHz). The permeability of the samples was monitored over four days and compared with results of samples that were cultured identically but not exposed to EMF. Exposure to EMF increased permeability for (14)C-sucrose significantly compared to unexposed samples. The underlying pathophysiological mechanism remains to be investigated.</t>
  </si>
  <si>
    <t>Schirmacher A, Winters S, Fischer S, Goeke J, Galla HJ, Kullnick U, Ringelstein EB, Stogbauer F.</t>
  </si>
  <si>
    <t>https://www.emf-portal.org/en/article/3911</t>
  </si>
  <si>
    <t>Mobile phone radiation interferes laboratory immunoenzymometric assays: Example chorionic gonadotropin assays</t>
  </si>
  <si>
    <t>Abstract
The radiofrequency radiation is of concern in hospital laboratories as the microwaves have many health effects even on immune functions. The aim of this study was, however, to evaluate the effects of cell phone radiation on chorionic gonadotropin immunoassays of human serum. Two cell phones with 0.69 and 1.09W/kg (head SAR) emitting 900MHz radiation were used. Sixty wells with five human serum concentrations (0, 10, 100, 250, 500mIU/mL) were used in three batches. The well heads in each batch were exposed to 900MHz emitted from these phones, and the 0.69, 1.09W/kg exposed batches were compared with the unexposed controls. Radiation exposure from mobile phones altered the measured serum levels especially in the wells with 100, 250, 500mIU/mL hormone concentrations. Exposure at 1.09W/kg SAR caused a significant loss compared to 0.69W/kg SAR exposure. In conclusion, the microwave exposures may require attention in laboratories using immunoassays.
Full Free Text Available</t>
  </si>
  <si>
    <t>Shahbazi-Gahrouei D, Mortazavi SM, Nasri H, Baradaran A, Baradaran-Ghahfarokhi M, Baradaran-Ghahfarokhi HR.</t>
  </si>
  <si>
    <t>Cells : Human chorionic gonadotropin (hCG) serum</t>
  </si>
  <si>
    <t>https://www.ncbi.nlm.nih.gov/pubmed/22325369</t>
  </si>
  <si>
    <t>GSM-900MHz at low dose temperature-dependently downregulates alpha-synuclein in cultured cerebral cells independently of chaperone-mediated-autophagy</t>
  </si>
  <si>
    <t>Abstract
The expanding use of GSM devices has resulted in public concern. Chaperone-mediated autophagy (CMA) is a way for protein degradation in the lysosomes and increases under stress conditions as a cell defense response. α-synuclein, a CMA substrate, is a component of Parkinson disease. Since GSM might constitute a stress signal, we raised the possibility that GSM could alter the CMA process. Here, we analyzed the effects of chronic exposure to a low GSM-900MHz dose on apoptosis and CMA. Cultured cerebral cortical cells were sham-exposed or exposed to GSM-900MHz at specific absorption rate (SAR): 0.25W/kg for 24 h using a wire-patch cell. Apoptosis was analyzed by DAPI stain of the nuclei and western blot of cleaved caspase-3. The expression of proteins involved in CMA (HSC70, HSP40, HSP90 and LAMP-2A) and α-synuclein were analyzed by western blot. CMA was also quantified in situ by analyzing the cell localization of active lysosomes. 24 h exposure to GSM-900MHz resulted in ∼0.5°C temperature rise. It did not induce apoptosis but increased HSC70 by 26% and slightly decreased HSP90 (&lt;10%). It also decreased α-synuclein by 24% independently of CMA, since the localization of active lysosomes was not altered. Comparable effects were observed in cells incubated at 37.5°C, a condition that mimics the GSM-generated temperature rise. The GSM-induced changes in HSC70, HSP90 and α-synuclein are most likely linked to temperature rise. We did not observe any immediate effect on cell viability. However, the delayed and long term consequences (protective or deleterious) of these changes on cell fate should be examined.</t>
  </si>
  <si>
    <t>Terro F, Magnaudeix A, Crochetet M, Martin L, Bourthoumieu S, Wilson CM, Yardin C, Leveque P.</t>
  </si>
  <si>
    <t>Cells : Rat Cortical Neuronal Culture</t>
  </si>
  <si>
    <t>https://www.emf-portal.org/en/article/19999</t>
  </si>
  <si>
    <t>Exposure of cultured astroglial and microglial brain cells to 900 MHz microwave radiation</t>
  </si>
  <si>
    <t>Abstract
The rapid rise in the use of mobile communications has raised concerns about health issues related to low-level microwave radiation. The head and brain are usually the most exposed targets in mobile phone users. In the brain, two types of glial cells, the astroglial and the microglial cells, are interesting in the context of biological effects from microwave exposure. These cells are widely distributed in the brain and are directly involved in the response to brain damage as well as in the development of brain cancer. The aim of the present study was to investigate whether 900 MHz radiation could affect these two different glial cell types in culture by studying markers for damage-related processes in the cells. Primary cultures enriched in astroglial cells were exposed to 900 MHz microwave radiation in a temperature-controlled exposure system at specific absorption rates (SARs) of 3 W/kg GSM modulated wave (mw) for 4, 8 and 24 h or 27 W/kg continuous wave (cw) for 24 h, and the release into the extracellular medium of the two pro-inflammatory cytokines interleukin 6 (Il6) and tumor necrosis factor-alpha (Tnfa) was analyzed. In addition, levels of the astroglial cell-specific reactive marker glial fibrillary acidic protein (Gfap), whose expression dynamics is different from that of cytokines, were measured in astroglial cultures and in astroglial cell-conditioned cell culture medium at SARs of 27 and 54 W/kg (cw) for 4 or 24 h. No significant differences could be detected for any of the parameters studied at any time and for any of the radiation characteristics. Total protein levels remained constant during the experiments. Microglial cell cultures were exposed to 900 MHz radiation at an SAR of 3 W/kg (mw) for 8 h, and I16, Tnfa, total protein and the microglial reactivity marker ED-1 (a macrophage activation antigen) were measured. No significant differences were found. The morphology of the cultured astroglial cells and microglia was studied and appeared to be unaffected by microwave irradiation. Thus this study does not provide evidence for any effect of the microwave radiation used on damage-related factors in glial cells in culture.</t>
  </si>
  <si>
    <t>Thorlin T, Rouquette JM, Hamnerius Y, Hansson E, Persson M, Bjorklund U, Rosengren L, Ronnback L, Persson M.</t>
  </si>
  <si>
    <t>Cells : Rat astroglial and the microglial cells</t>
  </si>
  <si>
    <t>https://www.emf-portal.org/en/article/14051</t>
  </si>
  <si>
    <t>Disturbance of cell proliferation in response to mobile phone frequency radiation</t>
  </si>
  <si>
    <t>Abstract
The aim of study was to determine the influence of mobile phone frequency radiation on the proliferation, cytoskeleton structure, and mitotic index of V79 cells after 1 h, 2 h, and 3 h of exposure. V79 cells were cultured in standard laboratory conditions and exposed to continuous-wave (CW) RF/MW radiation of 935 MHz, electric field strength of (8.2+/-0.3) V m(-1), and specific absorption rate (SAR) of 0.12 W kg(-1). To identify proliferation kinetics, the cells were counted for each hour of exposure 24 h, 48 h, 72 h, and 96 h after respective exposures. Microtubule proteins were determined using specific immunocytochemical methods. Cell smears were analysed under a fluorescent microscope. The study included negative and positive controls. Mitotic index was determined by estimating the number of dividing cells 24 h after exposure and dividing it with the total number of cells. In comparison to the controls, cell proliferation declined in cells exposed for three hours 72 h after irradiation (p &lt; 0.05). Microtubule structure was clearly altered immediately after three hours of irradiation (p &lt; 0.05). The mitotic index in RF/MW-exposed cells did not differ from negative controls. However, even if exposure did not affect the number of dividing cells, it may have slowed down cell division kinetics as a consequence of microtubule impairment immediately after exposure.
Free Full Text Available</t>
  </si>
  <si>
    <t>Trosic I, Pavicic I.</t>
  </si>
  <si>
    <t>https://www.emf-portal.org/en/article/16962</t>
  </si>
  <si>
    <t>In vitro effects of GSM modulated radiofrequency fields on human immune cells</t>
  </si>
  <si>
    <t>Abstract
Despite the important role of the immune system in defending the body against infections and cancer, only few investigations on possible effects of radiofrequency (RF) radiation on function of human immune cells have been undertaken. Aim of the present investigation was therefore to assess whether GSM modulated RF fields have adverse effects on the functional competence of human immune cells. Within the frame of the multidisciplinary project "Biological effects of high frequency electromagnetic fields (EMF)" sponsored by the National Occupation Hazard Insurance Association (AUVA) in vitro investigations were carried out on human blood cells. Exposure was performed at GSM Basic 1950 MHz, an SAR of 1 mW/g in an intermittent mode (5 min "ON", 10 min "OFF") and a maximum Delta T of 0.06 degrees C for the duration of 8 h. The following immune parameters were evaluated: (1) the intracellular production of interleukin-2 (IL-2) and interferon (INF) gamma in lymphocytes, and IL-1 and tumor necrosis factor (TNF)-alpha in monocytes were evaluated with monoclonal antibodies. (2) The activity of immune-relevant genes (IL 1-alpha and beta, IL-2, IL-2-receptor, IL-4, macrophage colony stimulating factor (MCSF)-receptor, TNF-alpha, TNF-alpha-receptor) and housekeeping genes was analyzed with real time PCR. (3) The cytotoxicity of lymphokine activated killer cells (LAK cells) against a tumor cell line was determined in a flow cytometric test. For each parameter, blood samples of at least 15 donors were evaluated. No statistically significant effects of exposure were found and there is no indication that emissions from mobile phones are associated with adverse effects on the human immune system.</t>
  </si>
  <si>
    <t>Tuschl H, Novak W, Molla-Djafari H.</t>
  </si>
  <si>
    <t>https://www.ncbi.nlm.nih.gov/pubmed/16342197</t>
  </si>
  <si>
    <t>Effect of 900MHz electromagnetic fields on energy metabolism of cerebral cortical neurons in postnatal rat</t>
  </si>
  <si>
    <t xml:space="preserve">Abstract
OBJECTIVE: To study the effect of 900MHz low intensity microwave electromagnetic fields (EMF) on AMPA GluR2 and the concentration of intracellular calcium in postnatal rat cerebral cortical neurons.
METHODS: Neurons were exposed to low intensity 900MHz continuous microwaves EMF (SAR = 3.22W/kg, 2.23W/kg, 1.15W/kg) for 2 hours per day in 4 or 6 consecutive days and for 12 hours at a time (SAR = 3.22W/kg). Such exposures were carried out to have knowledge of the effect of microwave on protein of GluR2 and intracellular calcium ions.
RESULTS: The results of immunochemistry and laser confocal scan showed that compared with sham, protein of GluR2 of exposed neurons were significantly down-regulated (P &lt; 0.01), while intracellular calcium ions were significantly up-regulated (P &lt; 0.01).
CONCLUSION: The microwaves play a role of accumulation in the effect on exposed neurons, the trends in dose response relationship were found between the exposure intensity and the effects, effect of the microwave on exposed neurons should be classified as athermal effects of EMF.
[Article in Chinese]
</t>
  </si>
  <si>
    <t>Wang Q, Cao ZJ, Bai XT.</t>
  </si>
  <si>
    <t>https://www.ncbi.nlm.nih.gov/pubmed/15952649</t>
  </si>
  <si>
    <t>Cytokines produced by microwave-radiated Sertoli cells interfere with spermatogenesis in rat testis</t>
  </si>
  <si>
    <t>Abstract
Microwave radiation resulted in degeneration, apoptosis or necrosis in germ cells at different stages. The molecular mechanisms by which microwaves induce spermatogenesis disorder have not been completely understood. Sertoli cells play crucial roles in mammalian spermatogenesis. Cytokines produced by Sertoli cells play pleiotropic roles in different conditions. At physiologically low concentration, TNFα, IL-1β and IL-6 behave as survival factors; while under pathological condition, these cytokines can induce apoptosis in testis. The effects of cytokines produced by microwave-radiated Sertoli cells on spermatogenesis are poorly understood. The purpose of this study was to determine the effect of cytokines produced by microwave-radiated Sertoli cells on the germ cells. We focused the effect of TNFα, IL-1β and IL-6 on the germ cells. The results showed that TNFα, IL-1β and IL-6 were increased in Sertoli cells after exposure to microwave radiation. These up-regulated cytokines can induce apoptosis and lipid peroxidation in the membrane of germ cells. In addition, germ cell apoptosis was associated with the up-regulation of Bax/Bcl-2 and caspase-3. These results suggest that cytokines produced by microwave-radiated Sertoli cells may disrupt spermatogenesis. Our data provided novel insight into the injury mechanism of germ cells induced by microwave radiation.</t>
  </si>
  <si>
    <t>Wu H, Wang D, Shu Z, Zhou H, Zuo H, Wang S, Li Y, Xu X, Li N, Peng R.</t>
  </si>
  <si>
    <t>Cells : Rat Spermatogenic cells</t>
  </si>
  <si>
    <t>https://www.ncbi.nlm.nih.gov/pubmed/22211786</t>
  </si>
  <si>
    <t>Surface markers and functions of human dendritic cells exposed to mobile phone 1800 MHz electromagnetic fields</t>
  </si>
  <si>
    <t>Abstract
OBJECTIVE: To investigate the effects of mobile phone 1800 MHz electromagnetic fields (EMF) on the surface markers and the functions of human dendritic cells (DC).
METHODS: Human DCs were exposed to intermittent 5 min on/10 min off EMF with specific absorption rates (SAR) 4 W/kg for 0 h, 1 h, 12 h or 24 h, respectively. FACS analysis was used to detect the positive percentage of DC surface markers including HLA-DR and co-stimulatory molecules such as CD80, CD86, CD40 and CD11c. CCK-8 kit was adopted to examine the function of allo-mixed lymphocyte reaction (allo-MLR) of DC, and enzyme linked immunosorbent assay (ELISA) to identify the levels of IL-12p70 and TNF-alpha secreted by DC.
RESULT: Compared with the sham radiation group, after exposure to the electromagnetic fields for 1 h, 12 h, or 24 h, HLA-DR, CD80, CD86 and CD40 were all declined except CD11c. The ability of DC allo-MLR in each exposure group was decreased significantly (P&lt;0.05), especially in the 24 h exposure group. However, the secreted levels of IL-12p70 and TNF-alpha of DC in each exposure group remained no changed.
CONCLUSION: The study showed that EMF exposure could down-regulate the surface molecules and stimulation ability of human DC.
Article in Chinese
Dendritic cells (DCs) are antigen-presenting cells (also known as accessory cells) of the mammalian immune system. Their main function is to process antigen material and present it on the cell surface to the T cells of the immune system.</t>
  </si>
  <si>
    <t>Zhou ZD, Zeng QL, Zheng Y, Zhang JB, Chen HY, Lu DQ, Shao CS, Xia DJ.</t>
  </si>
  <si>
    <t>Cells : Human Dendritic</t>
  </si>
  <si>
    <t>https://www.ncbi.nlm.nih.gov/pubmed/18275116</t>
  </si>
  <si>
    <t>Long-term exposure to 835 MHz RF-EMF induces hyperactivity, autophagy and demyelination in the cortical neurons of mice</t>
  </si>
  <si>
    <t>Abstract 
Radiofrequency electromagnetic field (RF-EMF) is used globally in conjunction with mobile communications. There are public concerns of the perceived deleterious biological consequences of RF-EMF exposure. This study assessed neuronal effects of RF-EMF on the cerebral cortex of the mouse brain as a proxy for cranial exposure during mobile phone use. C57BL/6 mice were exposed to 835 MHz RF-EMF at a specific absorption rate (SAR) of 4.0 W/kg for 5 hours/day during 12 weeks. The aim was to examine activation of autophagy pathway in the cerebral cortex, a brain region that is located relatively externally. Induction of autophagy genes and production of proteins including LC3B-II and Beclin1 were increased and accumulation of autolysosome was observed in neuronal cell bodies. However, proapoptotic factor Bax was down-regulted in the cerebral cortex. Importantly, we found that RF-EMF exposure led to myelin sheath damage and mice displayed hyperactivity-like behaviour. The data suggest that autophagy may act as a protective pathway for the neuronal cell bodies in the cerebral cortex during radiofrequency exposure. The observations that neuronal cell bodies remained structurally stable but demyelination was induced in cortical neurons following prolonged RF-EMF suggests a potential cause of neurological or neurobehavioural disorders.
Free Full Text Available</t>
  </si>
  <si>
    <t>Kim JH, Yu DH, Huh YH, Lee EH, Kim HG, Kim HR.</t>
  </si>
  <si>
    <t>Mice - C57BL/6 Strain Male</t>
  </si>
  <si>
    <t>https://www.ncbi.nlm.nih.gov/pubmed/28106136</t>
  </si>
  <si>
    <t>Acute Neuroinflammation Promotes Cell Responses to 1800 MHz GSM Electromagnetic Fields in the Rat Cerebral Cortex</t>
  </si>
  <si>
    <t>Abstract
Mobile phone communications are conveyed by radiofrequency (RF) electromagnetic fields, including pulse-modulated global system for mobile communications (GSM)-1800 MHz, whose effects on the CNS affected by pathological states remain to be specified. Here, we investigated whether a 2-h head-only exposure to GSM-1800 MHz could impact on a neuroinflammatory reaction triggered by lipopolysaccharide (LPS) in 2-week-old or adult rats. We focused on the cerebral cortex in which the specific absorption rate (SAR) of RF averaged 2.9 W/kg. In developing rats, 24 h after GSM exposure, the levels of cortical interleukin-1ß (IL1ß) or NOX2 NADPH oxidase transcripts were reduced by 50 to 60%, in comparison with sham-exposed animals (SAR = 0), as assessed by RT-qPCR. Adult rats exposed to GSM also showed a 50% reduction in the level of IL1ß mRNA, but they differed from developing rats by the lack of NOX2 gene suppression and by displaying a significant growth response of microglial cell processes imaged in anti-Iba1-stained cortical sections. As neuroinflammation is often associated with changes in excitatory neurotransmission, we evaluated changes in expression and phosphorylation of α-amino-3-hydroxy-5-methyl-4-isoxazolepropionic acid (AMPA) receptors in the adult cerebral cortex by Western blot analyses. We found that GSM exposure decreased phosphorylation at two residues on the GluA1 AMPAR subunit (serine 831 and 845). The GSM-induced changes in gene expressions, microglia, and GluA1 phosphorylation did not persist 72 h after RF exposure and were not observed in the absence of LPS pretreatment. Together, our data provide evidence that GSM-1800 MHz can modulate CNS cell responses triggered by an acute neuroinflammatory state.</t>
  </si>
  <si>
    <t>Lameth J, Gervais A, Colin C, Lévêque P, Jay TM, Edeline JM, Mallat M.</t>
  </si>
  <si>
    <t>https://www.ncbi.nlm.nih.gov/pubmed/28578480</t>
  </si>
  <si>
    <t>Sensitivity of spiral ganglion neurons to damage caused by mobile phone electromagnetic radiation will increase in lipopolysaccharide-induced inflammation in vitro model</t>
  </si>
  <si>
    <t>Abstract
BACKGROUND: With the increasing popularity of mobile phones, the potential hazards of radiofrequency electromagnetic radiation (RF-EMR) on the auditory system remain unclear. Apart from RF-EMR, humans are also exposed to various physical and chemical factors. We established a lipopolysaccharide (LPS)-induced inflammation in vitro model to investigate whether the possible sensitivity of spiral ganglion neurons to damage caused by mobile phone electromagnetic radiation (at specific absorption rates: 2, 4 W/kg) will increase.
METHODS: Spiral ganglion neurons (SGN) were obtained from neonatal (1- to 3-day-old) Sprague Dawley® (SD) rats. After the SGN were treated with different concentrations (0, 20, 40, 50, 100, 200, and 400 μg/ml) of LPS, the Cell Counting Kit-8 (CCK-8) and alkaline comet assay were used to quantify cellular activity and DNA damage, respectively. The SGN were treated with the moderate LPS concentrations before RF-EMR exposure. After 24 h intermittent exposure at an absorption rate of 2 and 4 W/kg, DNA damage was examined by alkaline comet assay, ultrastructure changes were detected by transmission electron microscopy, and expression of the autophagy markers LC3-II and Beclin1 were examined by immunofluorescence and confocal laser scanning microscopy. Reactive oxygen species (ROS) production was quantified by the dichlorofluorescin-diacetate assay.
RESULTS: LPS (100 μg/ml) induced DNA damage and suppressed cellular activity (P &lt; 0.05). LPS (40 μg/ml) did not exhibit cellular activity changes or DNA damage (P &gt; 0.05); therefore, 40 μg/ml was used to pretreat the concentration before exposure to RF-EMR. RF-EMR could not directly induce DNA damage. However, the 4 W/kg combined with LPS (40 μg/ml) group showed mitochondria vacuoles, karyopyknosis, presence of lysosomes and autophagosome, and increasing expression of LC3-II and Beclin1. The ROS values significantly increased in the 4 W/kg exposure, 4 W/kg combined with LPS (40 μg/ml) exposure, and H2O2 groups (P &lt; 0.05, 0.01).
CONCLUSIONS: Short-term exposure to radiofrequency electromagnetic radiation could not directly induce DNA damage in normal spiral ganglion neurons, but it could cause the changes of cellular ultrastructure at special SAR 4.0 W/kg when cells are in fragile or micro-damaged condition. It seems that the sensitivity of SGN to damage caused by mobile phone electromagnetic radiation will increase in a lipopolysaccharide-induced inflammation in vitro model.                               Free Full Text Available</t>
  </si>
  <si>
    <t>Zuo WQ, Hu YJ, Yang Y, Zhao XY, Zhang YY, Kong W, Kong WJ.</t>
  </si>
  <si>
    <t xml:space="preserve">Cells : Rat Spiral Ganglion Neurons (SGN) </t>
  </si>
  <si>
    <t>https://www.ncbi.nlm.nih.gov/pubmed/26022358</t>
  </si>
  <si>
    <t>Involvement of the p38 MAPK signaling cascade in stress response of RAW 264.7 macrophages</t>
  </si>
  <si>
    <t>Abstract
The role of the p38 MAPK signaling cascade was studied in stress response of RAW 264.7 macrophages to extremely low-intensity centimeter microwaves. Irradiation stimulated production of a number of cytokines (IL-1, IL-6, TNF-α, INF-γ and IL-10), as well as induced activation of the signaling cascades NF- κB and p38 MAPK, and enhanced expression of Hsp72 heat shock protein. In the presence of the cascade p38 MAPK inhibitor (p38 MAP kinase inhibitor XI), the stimulating effects of electromagnetic waves were abrogated either completely (for NF-κB and Hsp72) or partially (for p38 MAPK and cytokines). The results obtained are indicative of a high sensitivity of the signaling cascade p38 MAPK to the effect of low-intensity physical fields.</t>
  </si>
  <si>
    <t>Novoselova EG, Glushkova OV, Khrenov MO, Parfenyuk SB, Lunin SM, Vinogradova EV, Novoselova TV, Fesenko EE.</t>
  </si>
  <si>
    <t>Cells : Mouse macrophage cell line RAW 264.7</t>
  </si>
  <si>
    <t>https://www.ncbi.nlm.nih.gov/pubmed/29101623</t>
  </si>
  <si>
    <t>Effect of Exposure to Electromagnetic Fields (Emfs) on Monoamine Neurotransmitters of Newborn Rats</t>
  </si>
  <si>
    <t xml:space="preserve">Abstract
Background: The use of mobile phones is increasing day by day, and spending long time connected has aroused interest of possible interactions reflected on human body by radiofrequency electromagnetic radiation. 
Purpose: In the current investigation pregnant female Albino rats were exposed to three mobile phone frequencies (900/1800/2100). 
Materials and Methods: After delivery, the newborn rats were also subjected to the same condition of exposition to EMF. Histamine, dopamine, serotonin, melatonin, adrenaline, and noradrenaline in the brain wereassayed by highperformance liquid chromatography. 
Results and Conclusions: No significant (p ≥ 0.05) changes in the level of monoamine neurotransmitters were shown for the control rats at different ages. Histamine, dopamine, adrenaline, and noradrenaline contents for the exposed animals were significantly (P ≤ 0.05) increased with increasing exposure time. However, exposure to electromagnetic field EMF caused significant decreases in the serotonin and melatonin content of rat brains. The results concluded that the exposure of new born rats to EMF may be sufficient to induce significant changes in the content of monoamine neurotransmitters of the exposed rats. 
Full Free Text Available
 </t>
  </si>
  <si>
    <t>Ismail SA, Ali RFM, Hassan HMM, Abd El-Rahman D.</t>
  </si>
  <si>
    <t>Mobile Phone 2G/3G GSM</t>
  </si>
  <si>
    <t>Rats - Albino Sprague Dawley  Pregnant</t>
  </si>
  <si>
    <t>https://www.omicsonline.org/open-access/effect-of-exposure-to-electromagnetic-fields-emfs-on-monoamine-neurotransmitters-of-newborn-rats-2168-9652-1000156.pdf</t>
  </si>
  <si>
    <t>Rats exposed to 2.45GHz of non-ionizing radiation exhibit behavioral changes with increased brain expression of apoptotic caspase 3</t>
  </si>
  <si>
    <t>Abstract
In recent years there has been a tremendous increase in use of Wi-Fi devices along with mobile phones, globally. Wi-Fi devices make use of 2.4GHz frequency. The present study evaluated the impact of 2.45GHz radiation exposure for 4h/day for 45days on behavioral and oxidative stress parameters in female Sprague Dawley rats. Behavioral tests of anxiety, learning and memory were started from day 38. Oxidative stress parameters were estimated in brain homogenates after sacrificing the rats on day 45. In morris water maze, elevated plus maze and light dark box test, the 2.45GHz radiation exposed rats elicited memory decline and anxiety behavior. Exposure decreased activities of super oxide dismutase, catalase and reduced glutathione levels whereas increased levels of brain lipid peroxidation was encountered in the radiation exposed rats, showing compromised anti-oxidant defense. Expression of caspase 3 gene in brain samples were quantified which unraveled notable increase in the apoptotic marker caspase 3 in 2.45GHz radiation exposed group as compared to sham exposed group. No significant changes were observed in histopathological examinations and brain levels of TNF-α. Analysis of dendritic arborization of neurons showcased reduction in number of dendritic branching and intersections which corresponds to alteration in dendritic structure of neurons, affecting neuronal signaling. The study clearly indicates that exposure of rats to microwave radiation of 2.45GHz leads to detrimental changes in brain leading to lowering of learning and memory and expression of anxiety behavior in rats along with fall in brain antioxidant enzyme systems.
Full Free Text Available</t>
  </si>
  <si>
    <t>Varghese R, Majumdar A, Kumar G, Shukla A.</t>
  </si>
  <si>
    <t>https://www.ncbi.nlm.nih.gov/pubmed/29153770</t>
  </si>
  <si>
    <t>The ameliorative effect of gallic acid on pancreas lesions induced by 2.45 GHz electromagnetic radiation (Wi-Fi) in young rats</t>
  </si>
  <si>
    <t>Abstract
The aim of this study was to investigate the effects of electromagnetic radiation (EMR) on the pancreas tissue of young rats and the ameliorative effect of Gallic acid (GA). Six-week-old, 48 male rats were equally divided into four groups: Sham group, EMR group (2.45 GHz), EMR (2.45 GHz)+GA group (30 mg/kg/daily) orally and GA group (30 mg/kg/daily). After 30 days, serum and pancreatic tissue samples were harvested for biochemical, histopathological and immunohistochemical analysis. Serum amylase, lipase, glucose, and tissue malondialdehyde, total oxidant status and oxidative stress index were increased, whereas total antioxidant status decreased in the EMR group. The histopathological examination of the pancreases indicated slight degenerative changes in some pancreatic endocrine and exocrine cells and slight inflammatory cell infiltrations in the EMR group. At the immunohistochemical examination, marked increase was observed in calcitonin gene related protein and Prostaglandin E2 expressions in pancreatic cells in this group. There were no changes in interleukin-6 expirations. GA ameliorated biochemical and pathological findings in the EMR+GA group. These findings clearly demonstrate that EMR can cause degenerative changes in both endocrine and exocrine pancreas cells in rats during the developmental period and GA has an ameliorative effect.
Full Free Text Available</t>
  </si>
  <si>
    <t>Topsakalb S,Ozmen O,Cicek E,Comlekci S.</t>
  </si>
  <si>
    <t>http://www.sciencedirect.com/science/article/pii/S1687850717300468</t>
  </si>
  <si>
    <t>Effect of long-term exposure of mice to 900 MHz GSM radiation on experimental cutaneous candidiasis</t>
  </si>
  <si>
    <t>Abstract
Mobile phones communicate with base stations using 900 MHz microwaves. The current study was aimed to survey the effects of long-term 900 MHz microwave exposure of mice on experimentally induced cutaneous candidiasis. Forty inbred, male, BALB/c mice were randomly divided into four groups. Cutaneous lesions with Candida albicans were experimentally induced on the lateral-back skin of the 20 mice. One group of the diseased mice were exposed (6 h per day and 7 d per week) to 900 MHz microwave radiation, while the other groups were not exposed. Two unexposed control groups were also included. The skin lesions were regularly monitored and the live candida cell density was enumerated using the colony-forming unit (CFU) assay. The process was repeated after a one week resting interval. One week later, all mice were challenged through intra tail veins using LD90 dose of C. albicans. Mortality of the mice was recorded and the candida load of the kidney homogenates from died animals was counted. 900 MHz microwave exposed mice had 1.5 day and 3.7 day delays on wound healing in stages two. Live Candida inoculated Wave exposed (LCW) mice also showed higher yeast loads in skin lesions at days 5, 7 and 9 post inoculation. Survival analysis of live candida challenged mice showed the radiation exposed group is prone to death induced by systemic infection and candida enumeration from the kidney homogenates showed radiation exposed animals have had significantly higher yeast load in the tissue. In collection, long-term 900 MHz radiation exposure of mice led to longevity of skin wounds and susceptibility of the animals to systemic challenge and higher incidences of microorganisms in internal tissues.
Full Free Text Available
Candidiasis is a fungal infection due to any type of Candida (a type of yeast)
https://en.wikipedia.org/wiki/Candidiasis</t>
  </si>
  <si>
    <t>Bayat M, Hemati S, Soleimani-Estyar R, Shahin-Jafari A.</t>
  </si>
  <si>
    <t>Mice strain BALB/c Male</t>
  </si>
  <si>
    <t>https://www.ncbi.nlm.nih.gov/pubmed/28490964</t>
  </si>
  <si>
    <t>Effects of 1800 MHz RF-EMF exposure on DNA damage and cellular functions in primary cultured neurogenic cells</t>
  </si>
  <si>
    <t>Abstract
PURPOSE: To systematically evaluate the effects of 1800 MHz radiofrequency electromagnetic fields (RF-EMF) exposure on DNA damage and cellular functions in primary cultured neurogenic cells.
MATERIALS AND METHODS: The primary cultured astrocytes, microglia and cortical neurons were exposed to RF-EMF at a SAR of 4.0 W/kg. The DNA damage was evaluated by γH2AX foci formation assay. The secretion of pro-inflammatory cytokines (TNF-α, IL-6 and IL-1β) in astrocytes and microglia, microglial phagocytic activity and neuronal development were examined by enzyme-linked immunosorbent assay, phagocytosis assay and immunofluorescent staining on microtubule-associated protein tau, microtubule-associated protein 2, postsynaptic density 95 and gephyrin, respectively.
RESULTS: RF-EMF exposure did not significantly induce γH2AX foci formation in three primary cultured neurogenic cells. Furthermore, RF-EMF exposure did not significantly affect the secretion of cytokines in astrocytes and microglia, and the morphological indicators of dendrites or synapses of cortical neurons. However, the exposure significantly reduced the phagocytic activity of microglia and inhibited the axon branch length and branch number of cortical neurons.
CONCLUSIONS: Our data demonstrated that exposure to RF-EMF did not elicit DNA damage but inhibited the phagocytic ability of microglia and the axon branch length and branch number of cortical neurons.</t>
  </si>
  <si>
    <t>Su L, Yimaer A, Xu Z, Chen G.</t>
  </si>
  <si>
    <t>https://www.ncbi.nlm.nih.gov/pubmed/29368975</t>
  </si>
  <si>
    <t>DNA Damage of Lymphocytes in Volunteers after 4 hours Use of Mobile Phone</t>
  </si>
  <si>
    <t>Abstract
OBJECTIVES: There has been gradually increasing concern about the adverse health effects of electromagnetic radiation originating from cell phones which are widely used in modern life. Cell phone radiation may affect human health by increasing free radicals of human blood cells. This study has been designed to identify DNA damage of blood cells by electromagnetic radiation caused by cell phone use.
METHODS: This study investigated the health effect of acute exposure to commercially available cell phones on certain parameters such as an indicator of DNA damage for 14 healthy adult volunteers. Each volunteer during the experiment talked over the cell phone with the keypad facing the right side of the face for 4 hours. The single cell gel electrophoresis assay (Comet assay), which is very sensitive in detecting the presence of DNA strand-breaks and alkali-labile damage in individual cells, was used to assess peripheral blood cells (T-cells, B-cells, granulocytes) from volunteers before and after exposure to cell phone radiation. The parameters of Comet assay measured were Olive Tail Moment and Tail DNA %.
RESULTS: The Olive Tail Moment of B-cells and granulocytes and Tail DNA % of B-cells and granulocytes were increased by a statistically significant extent after 4- hour use of a cell phone compared with controls.
CONCLUSIONS:It is concluded that cell phone radiation caused the DNA damage during the 4 hours of experimental condition. Nonetheless, this study suggested that cell phone use may increase DNA damage by electromagnetic radiation and other contributing factors.
[Article in Korean]</t>
  </si>
  <si>
    <t>Ji S, Oh E, Sul D, Choi JW, Park H, Lee E.</t>
  </si>
  <si>
    <t>Human - Volunteers/ Lymphocytes</t>
  </si>
  <si>
    <t>https://www.ncbi.nlm.nih.gov/pubmed/25175620</t>
  </si>
  <si>
    <t>Effects of Electromagnetic Radiation from Smartphones on Learning Ability and Hippocampal Progenitor Cell Proliferation in Mice</t>
  </si>
  <si>
    <t>Abstract
Objectives: Nonionizing radiation is emitted from electronic devices, such as smartphones. In this study, we intended to elucidate the effect of electromagnetic radiation from smartphones on spatial working memory and progenitor cell proliferation in the hippocampus.
Methods: Both male and female mice were randomly separated into two groups (radiated and control) and the radiated group was exposed to electromagnetic radiation for 9 weeks and 11 weeks for male and female mice, respectively. Spatial working memory was examined with a Y maze, and proliferation of hippocampal progenitor cells were examined by 5-bromo-20 -deoxyuridine administration and immunohistochemical detection.
Results: When spatial working memory on a Y maze was examined in the 9th week, there was no significant difference in the spontaneous alternation score on the Y maze between the two groups. In addition, there was no significant difference in hippocampal progenitor cell proliferation. However, immunoreactivity to glial fibrillary acidic protein was increased in exposed animals. Next, to test the effect of recovery following chronic radiation exposure, the remaining female mice were further exposed to electromagnetic radiation for 2 more weeks (total 11 weeks), and spontaneous alternation was tested 4 weeks later. In this experiment, although there was no significant difference in the spontaneous alternation scores, the number of arm entry was significantly increased.
Conclusion: These data indicate that although chronic electromagnetic radiationdoes not affect spatial working memory and hippocampal progenitor cell proliferation it can mediate astrocyte activation in the hippocampus and delayedhyperactivity-like behavior.  
Full Free Text Available</t>
  </si>
  <si>
    <t>Chou YJ, Choi YS</t>
  </si>
  <si>
    <t>https://www.ncbi.nlm.nih.gov/pmc/articles/PMC4776265/</t>
  </si>
  <si>
    <t>Effect of long-term (2 years) exposure of mouse brains to global system for mobile communication (GSM) radiofrequency fields on astrocytic immunoreactivity</t>
  </si>
  <si>
    <t>Abstract
This study was designed to determine whether long-term (2 years) brain exposure to mobile telephone radiofrequency (RF) fields produces any astrocytic activation as these glia react to a wide range of neural perturbations by astrogliosis. Using a purpose-designed exposure system at 900 MHz, mice were given a single, far-field whole body exposure at a specific absorption rate of 4 W/kg on five successive days per week for 104 weeks. Control mice were sham-exposed or freely mobile in a cage to control any stress caused by immobilization in the exposure module. Brains were perfusion-fixed with 4% paraformaldehyde and three coronal levels immunostained for glial fibrillary acidic protein (GFAP). These brain slices were then examined by light microscopy and the amount of this immunomarker quantified using a color deconvolution method. There was no change in astrocytic GFAP immunostaining in brains after long-term exposure to mobile telephony microwaves compared to control (sham-exposed or freely moving caged mice). It was concluded that long-term (2 years) exposure of murine brains to mobile telephone RF fields did not produce any astrocytic reaction (astrogliosis) detectable by GFAP immunostaining.</t>
  </si>
  <si>
    <t>Court-Kowalski S, Finnie JW, Manavis J, Blumbergs PC, Helps SC, Vink R.</t>
  </si>
  <si>
    <t>https://www.ncbi.nlm.nih.gov/pubmed/25703451</t>
  </si>
  <si>
    <t>Inhibition of STAT3- and MAPK-dependent PGE2 synthesis ameliorates phagocytosis of fibrillar β-amyloid peptide (1-42) via EP2 receptor in EMF-stimulated N9 microglial cells</t>
  </si>
  <si>
    <t>Abstract
BACKGROUND: Prostaglandin E2 (PGE2)-involved neuroinflammatory processes are prevalent in several neurological conditions and diseases. Amyloid burden is correlated with the activation of E-prostanoid (EP) 2 receptors by PGE2 in Alzheimer's disease. We previously demonstrated that electromagnetic field (EMF) exposure can induce pro-inflammatory responses and the depression of phagocytosis in microglial cells, but the signaling pathways involved in phagocytosis of fibrillar β-amyloid (fAβ) in microglial cells exposed to EMF are poorly understood. Given the important role of PGE2 in neural physiopathological processes, we investigated the PGE2-related signaling mechanism in the immunomodulatory phagocytosis of EMF-stimulated N9 microglial cells (N9 cells) METHODS: N9 cells were exposed to EMF with or without pretreatment with the selective inhibitors of cyclooxygenase-2 (COX-2), Janus kinase 2 (JAK2), signal transducer and activator of transcription 3 (STAT3), and mitogen-activated protein kinases (MAPKs) and antagonists of PG receptors EP1-4. The production of endogenous PGE2 was quantified by enzyme immunoassays. The phagocytic ability of N9 cells was evaluated based on the fluorescence intensity of the engulfed fluorescent-labeled fibrillar β-amyloid peptide (1-42) (fAβ42) measured using a flow cytometer and a fluorescence microscope. The effects of pharmacological agents on EMF-activated microglia were investigated based on the expressions of JAK2, STAT3, p38/ERK/JNK MAPKs, COX-2, microsomal prostaglandin E synthase-1 (mPGES-1), and EP2 using real-time PCR and/or western blotting. RESULTS: EMF exposure significantly increased the production of PGE2 and decreased the phagocytosis of fluorescent-labeled fAβ42 by N9 cells. The selective inhibitors of COX-2, JAK2, STAT3, and MAPKs clearly depressed PGE2 release and ameliorated microglial phagocytosis after EMF exposure. Pharmacological agents suppressed the phosphorylation of JAK2-STAT3 and MAPKs, leading to the amelioration of the phagocytic ability of EMF-stimulated N9 cells. Antagonist studies of EP1-4 receptors showed that EMF depressed the phagocytosis of fAβ42 through the PGE2 system, which is linked to EP2 receptors. 
CONCLUSIONS: This study indicates that EMF exposure could induce phagocytic depression via JAK2-STAT3- and MAPK-dependent PGE2-EP2 receptor signaling pathways in microglia. Therefore, pharmacological inhibition of PGE2 synthesis and EP2 receptors may be a potential therapeutic strategy to combat the neurobiological deterioration that follows EMF exposure. Full Free Text Available</t>
  </si>
  <si>
    <t>He GL, Luo Z, Shen TT, Li P, Yang J, Luo X, Chen CH, Gao P, Yang XS.</t>
  </si>
  <si>
    <t>https://www.ncbi.nlm.nih.gov/pubmed/27871289</t>
  </si>
  <si>
    <t>The Effects of Prenatal Exposure to a 900 Megahertz Electromagnetic Field on Hippocampus Morphology and Learning Behavior in Rat Pups</t>
  </si>
  <si>
    <t>Abstract
The purpose of this s :tudy was to examine the effect on hippocampus morphology and learning behavior in rat pups following prenatal exposure to a 900 megahertz (MHz) electromagnetic field (EMF). Female Sprague Dawley rats weighing 180-250 g were left to mate with males. The following day, pregnant rats identified as such by the vaginal smear test were divided into two groups, control (n=3) and EMF (n=3). No procedures were performed on the control group. The rats in the EMF group were exposed to 900 MHz EMF on days 13 to 21 of pregnancy, for 1 h a day. Female rat pups were removed from their mothers at 22 days old. We then established two newborn rat groups, a 13 member control group and a 10 member EMF group. Radial arm maze and passive avoidance tests were used to measure rat pups’ learning and memory performance. All rats were decapitated on the postnatal 32nd day. Routine histological procedures were performed on the brain tissues, and sections were stained with Cresyl fast violet. The radial arm maze (p=0.007) and passive avoidance (p=0.032) tests were administered to both groups under identical conditions, and compromised learning behavior was determined in the EMF group rats. Morphological compromise was also determined in the EMF group sections. Our results show that the application of a 900 MHz EMF in the prenatal period adversely affected female pups’ learning behavior and also resulted in histopathological changes appearing in the hippocampus.
Full Free Text Available</t>
  </si>
  <si>
    <t>Ikinci A, Odaci E, Yildirim M, Kaya H, Akca M, Hanci H, Aslan A, Sönmez OF, Bas O</t>
  </si>
  <si>
    <t>https://www.emf-portal.org/en/article/26768</t>
  </si>
  <si>
    <t>Age-dependent acute interference with stem and progenitor cell proliferation in the hippocampus after exposure to 1800 MHz electromagnetic radiation</t>
  </si>
  <si>
    <t>Abstract
To investigate the effects of exposure to an 1800 MHz electromagnetic field on cell death and cell proliferation in the developing brain, postnatal day 7 (P7) and P21 healthy Kunming mice were randomly assigned into the experimental and control groups. The experimental groups were exposed to an 1800 MHz electromagnetic field for 8 h daily for three consecutive days. The thymidine analog 5-bromo-2-deoxyuridine (BrdU) was injected intraperitoneally 1 h before each exposure session, and all animals were sacrificed 24 h after the last exposure. Cell death and proliferation markers were detected by immunohistochemistry in the dentate gyrus of the hippocampus. Electromagnetic exposure has no influence on cell death in the dentate gyrus of the hippocampus in P7 and P21 mice as indicated by active caspase-3 immunostaining and Fluoro-Jade labeling. The basal cell proliferation in the hippocampus was higher in P7 than in P21 mice as indicated by the number of cells labeled with BrdU and by immunohistochemical staining for phosphor-histone H3 (PHH3) and brain lipid-binding protein (BLBP). Electromagnetic exposure stimulated DNA synthesis in P7 neural stem and progenitor cells, but reduced cell division and the total number of stem cells in the hippocampus as indicated by increased BrdU labeling and reduced PHH3 and BLBP labeling compared to P7 control mice. There were no significant changes in cell proliferation in P21 mice after exposure to the electromagnetic field. These results indicate that interference with stem cell proliferation upon short-term exposure to an 1800 MHz electromagnetic field depends on the developmental stage of the brain.</t>
  </si>
  <si>
    <t>Xu F, Bai Q, Zhou K, Ma L, Duan J, Zhuang F, Xie C, Li W, Zou P, Zhu C.</t>
  </si>
  <si>
    <t>RF Signal Generator and a Gigahertz Transverse Electromagnetic (GTEM) Cell</t>
  </si>
  <si>
    <t>Mice - Kunming PC21</t>
  </si>
  <si>
    <t>https://www.ncbi.nlm.nih.gov/pubmed/27696902</t>
  </si>
  <si>
    <t>The role of the JAK2-STAT3 pathway in pro-inflammatory responses of EMF-stimulated N9 microglial cells</t>
  </si>
  <si>
    <t>Abstract
BACKGROUND: In several neuropathological conditions, microglia can become overactivated and cause neurotoxicity by initiating neuronal damage in response to pro-inflammatory stimuli. Our previous studies have shown that exposure to electromagnetic fields (EMF) activates cultured microglia to produce tumor necrosis factor (TNF)-α and nitric oxide (NO) through signal transduction involving the activator of transcription STAT3. Here, we investigated the role of STAT3 signaling in EMF-induced microglial activation and pro-inﬂammatory responses in more detail than the previous study.
METHODS: N9 microglial cells were treated with EMF exposure or a sham treatment, with or without pretreatment with an inhibitor (Pyridone 6, P6) of the Janus family of tyrosine kinases (JAK). The activation state of microglia was assessed via immunoreaction using the microglial marker CD11b. Levels of inducible nitric oxide synthase (iNOS), TNF-α and NO were measured using real-time reverse transcription-polymerase chain reaction (RT-PCR), enzyme-linked immunosorbent assay (ELISA) and the nitrate reductase method. Activation of JAKs and STAT3 proteins was evaluated by western blotting for specific tyrosine phosphorylation. The ability of STAT3 to bind to DNA was detected with an electrophoresis mobility shift assay (EMSA).
RESULTS: EMF was found to significantly induce phosphorylation of JAK2 and STAT3, and DNA-binding ability of STAT3 in N9 microglia. In addition, EMF dramatically increased the expression of CD11b, TNF-α and iNOS, and the production of NO. P6 strongly suppressed the phosphorylation of JAK2 and STAT3 and diminished STAT3 activity in EMF-stimulated microglia. Interestingly, expression of CD11b as well as gene expression and production of TNF-α and iNOS were suppressed by P6 at 12 h, but not at 3 h, after EMF exposure. 
CONCLUSIONS: EMF exposure directly triggers initial activation of microglia and produces a significant pro-inflammatory response. Our findings confirm that the JAK2-STAT3 pathway may not mediate this initial microglial activation but does promote pro-inflammatory responses in EMF-stimulated microglial cells. Thus, the JAK2-STAT3 pathway might be a therapeutic target for reducing pro-inflammatory responses in EMF-activated microglia.  Full Free Text Available</t>
  </si>
  <si>
    <t>Yang X, He G, Hao Y, Chen C, Li M, Wang Y, Zhang G, Yu Z.</t>
  </si>
  <si>
    <t>https://www.ncbi.nlm.nih.gov/pubmed/20828402</t>
  </si>
  <si>
    <t xml:space="preserve">AduoLa Fuzhenglin Down-regulates Microwave-induced Expression of β1-adrenergic Receptor and Muscarinic Type 2 Acetylcholine Receptor in Myocardial Cells of Rats
</t>
  </si>
  <si>
    <t>Abstract
Letter to the editor
This paper is aimed to study the effect of ADL on expression of β1-AR and M2-AchR in myocardial cells of rats exposed to microwave radiation. Immunohistochemistry, Western blot and image analysis were used to detect the expression of β1-AR and M2-AchR in myocardial cells at 7 and 14 d after microwave exposure. The results show that the expression level was higher in microwave exposure group and 0.75 g/(kg•d) ADL group than in sham operation group and significantly lower in 1.5 and 3.0 g/(kg•d) ADL groups than in microwave group. So we have a conclusion that the expression of β1-AR and M2-AchR is down-regulated in myocardial cells of rats exposed to microwave radiation. ADL can protect rats against microwave-induced heart tissue injury.
AduoLa Fuzhenglin (ADL), a new plant extract.
Full Free Text Available</t>
  </si>
  <si>
    <t>Zhang J, Peng RY, Gao YB, Wang SM, Yang LL, Zhao L, Dong J, Yao BW, Chang GM, Xiong L.</t>
  </si>
  <si>
    <t>https://www.ncbi.nlm.nih.gov/pubmed/24709101</t>
  </si>
  <si>
    <t>Long Term Exposure to Cell Phone Radiation and Stress</t>
  </si>
  <si>
    <t xml:space="preserve">Abstract
The studies show that many factors including electromagnetic radiation may result in stress leading to changes in serum level of cortisol. The main aim of this study was to determine the effects of cell phone radiation on serum levels of cortisol –as indicator of stress- in male rats. In our study male Wistar rats were
randomly divided into control and groups exposed to cell phone radiation for 1, 3 or 6h/day of 5 rats in each group. After 8 weeks, blood samples were obtained using cardiac puncture method.
Following serum preparation, level of cortisol was measured using immunoassay method. Data were statistically analyzed and compared between groups using ANOVA. The results indicated that serum level
of cortisol increased in rats exposed to cell phone radiation for 6h/day compared to control rats (P&lt;0.001). Our findings show that long term exposure to cell phone radiation enhances serum cortisol level which
may indicate the existing of stress in animals.
 Free Full Text Available
  </t>
  </si>
  <si>
    <t>Ahmadi Tameh A, Ahmadi R, Gohari A.</t>
  </si>
  <si>
    <t>https://pdfs.semanticscholar.org/fe8f/7e9212a37d038ecc172acc8ae90eb59d40ec.pdf</t>
  </si>
  <si>
    <t>Exposure to 835 MHz RF-EMF decreases the expression of calcium channels, inhibits apoptosis, but induces autophagy in the mouse hippocampus</t>
  </si>
  <si>
    <t>Abstract
The exponential increase in the use of mobile communication has triggered public concerns about the potential adverse effects of radiofrequency electromagnetic fields (RF-EMF) emitted by mobile phones on the central nervous system (CNS). In this study, we explored the relationship between calcium channels and apoptosis or autophagy in the hippocampus of C57BL/6 mice after RF-EMF exposure with a specific absorption rate (SAR) of 4.0 W/kg for 4 weeks. Firstly, the expression level of voltage-gated calcium channels (VGCCs), a key regulator of the entry of calcium ions into the cell, was confirmed by immunoblots. We investigated and confirmed that pan-calcium channel expression in hippocampal neurons were significantly decreased after exposure to RF-EMF. With the observed accumulation of autolysosomes in hippocampal neurons via TEM, the expressions of autophagy-related genes and proteins (e.g., LC3B-II) had significantly increased. However, down-regulation of the apoptotic pathway may contribute to the decrease in calcium channel expression, and thus lower levels of calcium in hippocampal neurons. These results suggested that exposure of RF-EMF could alter intracellular calcium homeostasis by decreasing calcium channel expression in the hippocampus; presumably by activating the autophagy pathway, while inhibiting apoptotic regulation as an adaptation process for 835 MHz RF-EMF exposure.
Free Full  Text Available
Homeostasis:  The tendency towards a relatively stable equilibrium between interdependent elements, especially as maintained by physiological processes
Quantitative polymerase chain reaction (qPCR) is used to simultaneously detect a specific DNA sequence in a sample and determine the actual copy number of this sequence relative to a standard. In real-time PCR, the DNA copy number can be established after each cycle of amplification.</t>
  </si>
  <si>
    <t>Kim JH, Sohn UD, Kim HG, Kim HR.</t>
  </si>
  <si>
    <t>https://www.ncbi.nlm.nih.gov/pubmed/29719450</t>
  </si>
  <si>
    <t>Exposure to radiation from single or combined radio frequencies provokes macrophage dysfunction in the RAW 264.7 cell line</t>
  </si>
  <si>
    <t>Abstract
PURPOSE: The aim of this study was to determine whether exposure to radiation from single or multiple radio-frequency (RF) signals at 900 and 2450 MHz would induce effects in the RAW 264.7 cell line.
MATERIALS AND METHODS: Cell cultures were exposed to single or combined RF for 4, 24, 48, or 72 h in a GTEM electromagnetic test chamber. At the end of the radiation exposure time, viability and cell growth were analyzed by flow cytometry, nitric oxide (NO) production was measured by colorimetry, the expression of HSP70 and TNF-α was ascertained by qPCR, and the phagocytic activity was observed by microscopy.
RESULTS: NO production increased after 48 h exposure at 2450 MHz, compared with controls. The group subjected to the combined interaction of two RFs showed an increase of HSP70 after 48 h exposure and a significant increase of NO and TNF-α after 72 h. The phagocytic activity of macrophages decreased in all groups as exposure time increased.
CONCLUSIONS: Our results indicated a decrease in phagocytic activity and an increase in inflammatory, cytoprotective, and cytotoxic responses in macrophages after continuous and combined exposure of multiple RF signals. Multiple RF interact in everyday life, the immune response in humans is unknown.</t>
  </si>
  <si>
    <t>Lopez-Furelos A, Salas-Sánchez AA, Ares-Pena FJ, Leiro-Vidal JM, López-Martín E.</t>
  </si>
  <si>
    <t>https://www.ncbi.nlm.nih.gov/pubmed/29659305</t>
  </si>
  <si>
    <t>Extremely low-level microwaves attenuate immune imbalance induced by inhalation exposure to low-level toluene in mice</t>
  </si>
  <si>
    <t>Abstract
PURPOSE: To clarify whether extremely low-level microwaves (MW) alone or in combination with p38 inhibitor affect immune cell responses to inhalation exposure of mice to low-level toluene.
MATERIALS AND METHODS: The cytokine profile, heat shock proteins expression, and the activity of several signal cascades, namely, NF-κB, SAPK/JNK, IRF-3, p38 MAPK, and TLR4 were measured in spleen lymphocytes of mice treated to air-delivered toluene (0.6 mg/m3) or extremely low-level microwaves (8.15-18 GHz, 1μW/cm2, 1 Hz swinging frequency) or combined action of these two factors.
RESULTS: A single exposure to air-delivered low-level toluene induced activation of NF-κB, SAPK/JNK, IFR-3, p38 MAPK and TLR4 pathways. Furthermore, air toluene induced the expression of Hsp72 and enhanced IL-1, IL-6, and TNF-α in blood plasma, which is indicative of a pro-inflammatory response. Exposure to MW alone also resulted in the enhancement of the plasma cytokine values (e.g. IL-6, TNF-α, and IFN-γ) and activation of the NF-κB, MAPK p38, and especially the TLR4 pathways in splenic lymphocytes. Paradoxically, pre-exposure to MW partially recovered or normalized the lymphocyte parameters in the toluene-exposed mice, while the p38 inhibitor XI additionally increased protective activity of microwaves by down regulating MAPKs (JNK and p38), IKK, as well as expression of TLR4 and Hsp90-α.
CONCLUSIONS: The results suggest that exposure to low-intensity MW at specific conditions may recover immune parameters in mice undergoing inhalation exposure to low-level toluene via mechanisms involving cellular signaling.</t>
  </si>
  <si>
    <t>Novoselova EC, Glushkova OV, Krenov MO, Novoselova TV, Lunin SM, Fesenko EE.</t>
  </si>
  <si>
    <t>https://www.ncbi.nlm.nih.gov/pubmed/28067111</t>
  </si>
  <si>
    <t>Possible effects of radiofrequency electromagnetic fields on in vivo C6 brain tumors in Wistar rats</t>
  </si>
  <si>
    <t>Abstract
PURPOSE: Glioblastoma is a malignant brain tumor which has one of the poorest prognosis. It is not clear if toxic environmental factors can influence its aggressiveness. Recently, it was suggested that brain cancer patients with heavy cell phone use showed reduced survival. Here we aimed to assess the effect of controlled brain averaged specific absorption rate (BASAR) from heavy use of cell phone radiofrequency electromagnetic fields (RF-EMF) on in vivo C6 brain tumors in Wistar rats.
METHODS: C6 cells grafted male rats were exposed to GSM 900 MHz signal at environmental BASAR, 0 (sham), 0.25 or 0.5 W/kg (5 days a week, 45 min a day in restraint), or were cage controls (no restraint). At death, tumor volume and immunohistochemistry for CD31, cleaved caspase (CC) 3 and Ki67 were assessed to examine vascularization, apoptosis and cellular divisions, respectively. Moreover, immune cell invasion, necrosis and mitotic index were determined.
RESULTS: Results showed no BASAR effect on survival (31 days post-graft median), tumor volume, mitotic index, vascularization, infiltration, necrosis or cell division. However, results suggested a BASAR-dependent reduction of immune cell invasion and apoptosis.
CONCLUSIONS: Our data suggested an action of RF-EMF by reducing immune cell invasion and glioblastoma cell apoptosis, at probably too low amplitude to impact survival. Further replication studies are needed to confirm these observations.
 See review below.</t>
  </si>
  <si>
    <t>Ouadah NS, Lecomte A, Robidel F, Olsson A, Deltour I, Schüz J, Blazy K, Villégier AS.</t>
  </si>
  <si>
    <t>https://www.ncbi.nlm.nih.gov/pubmed/?term=Ouadah%20NS%5BAuthor%5D&amp;cauthor=true&amp;cauthor_uid=30421158</t>
  </si>
  <si>
    <t>Possible effects of radiofrequency EMF on in vivo C6 brain tumors in Wistar rats</t>
  </si>
  <si>
    <t>Abstract
PURPOSE: Glioblastoma is a malignant brain tumor which has one of the poorest prognosis. It is not clear if toxic environmental factors can influence its aggressiveness. Recently, it was suggested that brain cancer patients with heavy cell phone use showed reduced survival. Here we aimed to assess the effect of controlled brain averaged specific absorption rate (BASAR) from heavy use of cell phone radiofrequency electromagnetic fields (RF-EMF) on in vivo C6 brain tumors in Wistar rats.
METHODS: C6 cells grafted male rats were exposed to GSM 900 MHz signal at environmental BASAR, 0 (sham), 0.25 or 0.5 W/kg (5 days a week, 45 min a day in restraint), or were cage controls (no restraint). At death, tumor volume and immunohistochemistry for CD31, cleaved caspase (CC) 3 and Ki67 were assessed to examine vascularization, apoptosis and cellular divisions, respectively. Moreover, immune cell invasion, necrosis and mitotic index were determined.
RESULTS: Results showed no BASAR effect on survival (31 days post-graft median), tumor volume, mitotic index, vascularization, infiltration, necrosis or cell division. However, results suggested a BASAR-dependent reduction of immune cell invasion and apoptosis.
CONCLUSIONS: Our data suggested an action of RF-EMF by reducing immune cell invasion and glioblastoma cell apoptosis, at probably too low amplitude to impact survival. Further replication studies are needed to confirm these observations.</t>
  </si>
  <si>
    <t>https://www.ncbi.nlm.nih.gov/pubmed/30421158</t>
  </si>
  <si>
    <t>Effect of short exposure to radiofrequency electromagnetic fields on saliva biomarkers: a study on the electrohypersensitive individuals</t>
  </si>
  <si>
    <t>Abstract
CONTEXT: Some individuals are reporting being sensitive to electromagnetic fields. They report some unspecific symptoms like headeache, sleep disruption, heart palpitations, itching, etc. The lack of scientific objective links between EHS symptoms and EMF exposure renders the diagnosis of EHS more complex.
PURPOSE: our present work aimed to look for the effect of RF EMF exposure on saliva alpha amylase and other biological markers such as cortisol and IgA in EHS individuals.
PARTICIPANTS AND METHODS: Ten EHS individuals participated in this double-blind provocation study. They were aged between 35 and 63 yr. Experiment consisted of two sessions (sham and real exposure). No external EMF sources were allowed, and the exposure consisted of a series of EMF signals emitted from a generator (Rhode &amp; Schwarz) and a horn antenna (Schwarzbeck BBHA9120b). Consecutive RF signals were applied: GSM 900, GSM 1800, DECT, and Wi-Fi signals for 5 min each.
RESULTS: Exposure to 4 consecutive radiofrequency signals did not show any significant modification (p &gt; 0.05) on the saliva alpha amylase, cortisol or immunoglobulin A concentrations in the electrohypersensitive individuals.
CONCLUSIONS: Our study, under current conditions, do not presently allow us to propose an identification of marker for EHS 
Related Paper ORSAA ID 2419</t>
  </si>
  <si>
    <t>Andrianome S, Yahia-Cherif L, Selmaoui B.</t>
  </si>
  <si>
    <t>Human - Volunteers EHS individuals self diagnosed</t>
  </si>
  <si>
    <t>https://www.ncbi.nlm.nih.gov/pubmed/30652950</t>
  </si>
  <si>
    <t>The effects of radio-frequency electromagnetic fields on T cell function during development</t>
  </si>
  <si>
    <t>Abstract
With the widespread use of radio-frequency devices, it is increasingly important to understand the biological effects of the associated electromagnetic fields. Thus, we investigated the effects of radio-frequency electromagnetic fields (RF-EMF) on T cell responses during development due to the lack of science-based evidence for RF-EMF effects on developmental immune systems. Sprague Dawley (SD) rats were exposed to 2.14-GHz wideband code division multiple-access (W-CDMA) RF signals at a whole-body specific absorption rate (SAR) of 0.2 W/kg. Exposures were performed for a total of 9 weeks spanning in utero development, lactation and the juvenile period. Rats were continuously exposed to RF-EMF for 20 h/day, 7 days/week. Comparisons of control and exposed rats using flow cytometry revealed no changes in the numbers of CD4/CD8 T cells, activated T cells or regulatory T cells among peripheral blood cells, splenocytes and thymocytes. Expression levels of 16 genes that regulate the immunological Th1/Th2 paradigm were analyzed using real-time PCR in the spleen and thymus tissues of control and RF-EMF-exposed rats. Although only the Il5 gene was significantly regulated in spleen tissues, Il4, Il5 and Il23a genes were significantly upregulated in thymus tissues following exposure to RF-EMF. However, ELISAs showed no changes in serum IL-4 protein concentrations. These data indicate no adverse effects of long-term RF-EMF exposure on immune-like T cell populations, T cell activation, or Th1/Th2 balance in developing rats, although significant transcriptional effects were observed.
Free Full Text Available</t>
  </si>
  <si>
    <t>Ohtani S, Ushiyama A, Maeda M, Ogasawara Y, Wang J, Kunugita N, Ishii K.</t>
  </si>
  <si>
    <t>https://www.ncbi.nlm.nih.gov/pubmed/25835473</t>
  </si>
  <si>
    <t>Immunotropic effects in cultured human blood mononuclear cells exposed to a 900 MHz pulse-modulated microwave field</t>
  </si>
  <si>
    <t>Abstract
The specific biological effect of electromagnetic field (EMF) remains unknown even though devices present in our daily lives, such as smartphones and Wi-Fi antennae increase the environmental level of electromagnetic radiation. It is said that the human immune system is able to react to discrete environmental stimuli like EMF. To investigate the effect of 900 MHz microwave stimulation on the immune system our research aimed to analyze lymphocyte proliferation and observe and assess the basic immunoregulatory activities using a newly developed and improved anechoic chamber. Samples of mononuclear cells (PBMC) isolated from the blood of healthy donors were exposed to 900 MHz pulse-modulated radiofrequency radiation (20 V/m, SAR 0.024 W/kg) twice (15 min each) or left without irradiation (control group). Subsequently, the control and exposed cells were set up to determine several parameters characterizing T cell immunocompetence and monocyte immunogenic activity. Although the microcultures of PBMC exposed to radiofrequency radiation demonstrated higher immunogenic activity of monocytes (LM index) and T-cell response to concanavalin A than control cultures after first exposure, this parameter decreased after a second stimulation. Saturation of the interleukin-2 (IL-2) receptor rose significantly after the second day of exposure. On the other hand, response to mitogen dropped after EMF stimulation. The results suggest that PBMC are able to overcome stress caused by mitogens after stimulation with 900 MHz radiation.</t>
  </si>
  <si>
    <t>Szymański Ł, Sobiczewska E, Cios A, Szymanski P, Ciepielak M, Stankiewicz W.</t>
  </si>
  <si>
    <t>https://www.ncbi.nlm.nih.gov/pubmed/31832654</t>
  </si>
  <si>
    <t>GSM 900 MHz Microwave Radiation- Induced Alterations of Insulin Level and Histopathological Changes of Liver and Pancreas in Rat</t>
  </si>
  <si>
    <t>Abstract
BACKGROUND: The rapidly increasing use of mobile phones has led to public concerns about possible health effects of these popular communication devices. This study is an attempt to investigate the effects of radiofrequency (RF) radiation produced by GSM mobile phones on the insulin release in rats.
METHODS: Forty two female adult Sprague Dawley rats were randomly divided into 4 groups. Group1 were exposed to RF radiation 6 hours per day for 7 days. Group 2 received sham exposure (6 hours per day for 7 days). Groups 3 and 4 received RF radiation 3 hours per day for 7 days and sham exposure (3 hours per day), respectively. The specific absorption rate (SAR) of RF was 2.0 W/kg.
RESULTS: Our results showed that RF radiations emitted from mobile phone could not alter insulin release in rats. However, mild to severe inflammatory changes in the portal spaces of the liver of rats as well as damage in the cells of islet of Langerhans were observed. These changes were linked with the duration of the exposures.
CONCLUSION: RF exposure can induce inflammatory changes in the liver as well causing damage in the cells of islet of Langerhans.
Free Full Text Available</t>
  </si>
  <si>
    <t>Mortazavi SM, Owji SM, Shojaei-Fard MB, Ghader-Panah M, Mortazavi SA, Tavakoli-Golpayegani A, Haghani M, Taeb S, Shokrpour N, Koohi O.</t>
  </si>
  <si>
    <t>Mobile Phone GSM (Talk)</t>
  </si>
  <si>
    <t>https://www.ncbi.nlm.nih.gov/pubmed/28144593</t>
  </si>
  <si>
    <t>Effect of mobile phone radiation on oxidative stress, inflammatory response, and contextual fear memory in Wistar rat</t>
  </si>
  <si>
    <t>Abstract
In the present lifestyle, we are continuously exposed to radiofrequency electromagnetic field (RF-EMF) radiation generated mainly by mobile phones (MP). Among other organs, our brain and hippocampus in specific, is the region where effect of any environmental perturbation is most pronounced. So, this study was aimed to examine changes in major parameters (oxidative stress, level of pro-inflammatory cytokines (PICs), hypothalamic-pituitary-adrenal (HPA) axis hormones, and contextual fear conditioning) which are linked to hippocampus directly or indirectly, upon exposure to mobile phone radiofrequency electromagnetic field (MP-RF-EMF) radiation. Exposure was performed on young adult male Wistar rats for 16 weeks continuously (2 h/day) with MP-RF-EMF radiation having frequency, power density, and specific absorption rate (SAR) of 1966.1 MHz, 4.0 mW/cm2, and 0.36 W/kg, respectively. Another set of animals kept in similar conditions without any radiation exposure serves as control. Towards the end of exposure period, animals were tested for fear memory and then euthanized to measure hippocampal oxidative stress, level of circulatory PICs, and stress hormones. We observed significant increase in hippocampal oxidative stress (p &lt; 0.05) and elevated level of circulatory PICs viz. IL-1beta (p &lt; 0.01), IL-6 (p &lt; 0.05), and TNF-alpha (p &lt; 0.001) in experimental animals upon exposure to MP-RF-EMF radiation. Adrenal gland weight (p &lt; 0.001) and level of stress hormones viz. adrenocorticotropic hormone (ACTH) (p &lt; 0.01) and corticosterone (CORT) (p &lt; 0.05) were also found to increase significantly in MP-RF-EMF radiation-exposed animals as compared with control. However, alteration in contextual fear memory was not significant enough. In conclusion, current study shows that chronic exposure to MP-RF-EMF radiation emitted from mobile phones may induce oxidative stress, inflammatory response, and HPA axis deregulation. However, changes in hippocampal functionality depend on the complex interplay of several opposing factors that got affected upon MP-RF-EMF exposure.</t>
  </si>
  <si>
    <t xml:space="preserve">Singh KV, Gautam R, Meena R, Nirala JP, Jha SK, Rajamani P.
</t>
  </si>
  <si>
    <t>https://www.ncbi.nlm.nih.gov/pubmed/32212071</t>
  </si>
  <si>
    <t>Effect on the immune system of mice exposed chronically to 50Hz amplitude-modulated 2.45GHz microwaves</t>
  </si>
  <si>
    <t xml:space="preserve">Abstract
The effect of continuous (CW; 2.45 GHz carrier frequency) or amplitude-modulated (AM; 50 Hz square wave) microwave radiation on the immune response was tested. CW exposures (6 days, 3 h/day) induced elevations of the number of antibody-producing cells in the spleen of male Balb/c mice (+37%). AM microwave exposure induced elevation of the spleen index (+15%) and antibody-producing cell number (+55%) in the spleen of male mice. No changes were observed in female mice. It is concluded that both types of exposure conditions induced moderate elevation of antibody production only in male mice.
Historical Study
 </t>
  </si>
  <si>
    <t>Elekes E, Thuróczy G, Szabó LD.</t>
  </si>
  <si>
    <t>Mobile Phone TD-SCDMA Simulated</t>
  </si>
  <si>
    <t>https://www.ncbi.nlm.nih.gov/pubmed/8809365</t>
  </si>
  <si>
    <t>The effects on cell mobility due to exposure to EMF radiation</t>
  </si>
  <si>
    <t>Abstract
Although the important role of the immune system in defending the human body against infections and cancer, only few studies on the possible effects of radiofrequency radiation on the function of human immune cells have been undertaken. The present study was performed to investigate whether radio frequency (RF) field exposure could affect the activity of human immune system cells by studying the activity and behavior of human leukocytes (white blood cells) upon exposure to radiofrequency fields. Human blood Leukocytes were exposed to different temperatures and 1800 MHz RF radiation (SAR of 1.25 W/Kg, Power density of 0.1 mW/cm2) from a mobile phone when placed within a distance of 5 cm from the microscope stage. Our results indicated that when 1800 MHz RF field was applied, the speed increased above the value observed at the same temperature, and the maximum speed exceeded that measured value at any temperature by approximately 50%. The average time for the leukocytes to respond to the effect of RF radiation was approximately 2.5 min. Under the effect of RF exposure, significant change observed in Leukocytes movement direction to be perpendicular to the chemotactic direction and in parallel with the mobile phone position. Also significant change in leukocytes behavior, include changing shape much faster. The cells were shrinking, expanding, and rolling.</t>
  </si>
  <si>
    <t>Ashraf A. Aly , Safaai Bin Deris, Nazar Zaki.</t>
  </si>
  <si>
    <t>Cells : Human Blood Leukocytes</t>
  </si>
  <si>
    <t>https://www.researchgate.net/publication/266012149_The_Effects_on_Cells_Mobility_Due_to_Exposure_to_EMF_Radiation</t>
  </si>
  <si>
    <t>Microwaves and cellular immunity. I. Effect of whole body microwave irradiation on tumor necrosis factor production in mouse cells</t>
  </si>
  <si>
    <t>Abstract
Whole body microwave sinusoidal irradiation of male NMRI mice with 8.15-18 GHz (1 Hz within) at a power density of 1 microW/cm2 caused a significant enhancement of TNF production in peritoneal macrophages and splenic T lymphocytes. Microwave radiation affected T cells, facilitating their capacity to proliferate in response to mitogenic stimulation. The exposure duration necessary for the stimulation of cellular immunity ranged from 5 h to 3 days. Chronic irradiation of mice for 7 days produced the decreasing of TNF production in peritoneal macrophages. The exposure of mice for 24 h increased the TNF production and immune proliferative response, and these stimulatory effects persisted over 3 days after the termination of exposure. Microwave treatment increased the endogenously produced TNF more effectively than did lipopolysaccharide, one of the most potential stimuli of synthesis of this cytokine. The role of microwaves as a factor interfering with the process of cell immunity is discussed.
Related Papers 3651 and 3652</t>
  </si>
  <si>
    <t>Fesenko EE, Makar VR, Novoselova EG, Sadovnikov VB.</t>
  </si>
  <si>
    <t>https://www.ncbi.nlm.nih.gov/pubmed/10619445</t>
  </si>
  <si>
    <t>Effects of exposure to microwaves on cellular immunity and placental steroids in pregnant rats</t>
  </si>
  <si>
    <t xml:space="preserve">Abstract
OBJECTIVES: Microwaves produce various detrimental changes based on actions of heat or non-specific stress, although the effects of microwaves on pregnant organisms has not been uniform. This study was designed to clarify the effect of exposure to microwaves during pregnancy on endocrine and immune functions.
METHODS: Natural killer cell activity and natural killer cell subsets in the spleen were measured, as well as some endocrine indicators in blood--corticosterone and adrenocorticotrophic hormone (ACTH) as indices of the hypothalamic-pituitary-adrenal axis--beta-endorphin, oestradiol, and progesterone in six female virgin rats and six pregnant rats (nine to 11 days gestation) exposed to microwaves at 10 mW/cm2 incident power density at 2450 MHz for 90 minutes. The same measurements were performed in control rats (six virgin and six pregnant rats).
RESULTS: Skin temperature in virgin and pregnant rats increased immediately after exposure to microwaves. Although splenic activity of natural killer cells and any of the subset populations identified by the monoclonal antibodies CD16 and CD57 did not differ in virgin rats with or without exposure to microwaves, pregnant rats exposed to microwaves showed a significant reduction of splenic activity of natural killer cells and CD16+CD57-. Although corticosterone and ACTH increased, and oestradiol decreased in exposed virgin and pregnant rats, microwaves produced significant increases in beta-endorphin and progesterone only in pregnant rats.
CONCLUSIONS: Microwaves at the power of 10 mW/cm2 produced activation of the hypothalamic-pituitary-adrenal axis and increased oestradiol in both virgin and pregnant rats, suggesting that microwaves greatly stress pregnant organisms. These findings in pregnant rats suggest that--with exposure to microwaves--pregnancy induces immunosuppression, which could result in successful maintainance of pregnancy. This enhancement of adaptability to heat stress with pregnancy may be mediated by activation of placental progesterone and placental or pituitary beta-endorphin.
Historical Study     Full Free Text Available
</t>
  </si>
  <si>
    <t>Nakamura H, Seto T, Nagase H, Yoshida M, Dan S, Ogino K.</t>
  </si>
  <si>
    <t>https://www.ncbi.nlm.nih.gov/pubmed/9423582</t>
  </si>
  <si>
    <t>Microwaves and cellular immunity: II. Immunostimulating effects of microwaves and naturally occurring antioxidant nutrients</t>
  </si>
  <si>
    <t>Abstract
The effect of 8.15–18 GHz (1 Hz within) microwave radiation at a power density of 1 μW/cm2 on the tumor necrosis factor (TNF) production and immune response was tested. A single 5 h whole-body exposure induced a significant increase in TNF production in peritoneal macrophages and splenic T cells. The mitogenic response in T lymphocytes increased after microwave exposure. The activation of cellular immunity was observed within 3 days after exposure. The diet containing lipid-soluble nutrients (β-carotene, α-tocopherol and ubiquinone Q9) increased the activity of macrophages and T cells from irradiated mice. These results demonstrate that irradiation with low-power density microwaves stimulates the immune potential of macrophages and T cells, and the antioxidant treatment enhances the effect of microwaves, in particular at later terms, when the effect of irradiation is reduced.
Related Papers 3646 and 3652</t>
  </si>
  <si>
    <t>Novoselova EG, Fesenko EE, Makar VR, Sadovnikov VB.</t>
  </si>
  <si>
    <t>Mice strain NMRI</t>
  </si>
  <si>
    <t>https://www.sciencedirect.com/science/article/abs/pii/S0302459899000598</t>
  </si>
  <si>
    <t>Stimulation of production of tumor necrosis factor by murine macrophages when exposed in vivo and in vitro to weak electromagnetic waves in the centimeter range</t>
  </si>
  <si>
    <t xml:space="preserve">Abstract
Whole-body microwave sinusoidal irradiation of male NMRI mice, exposure of macrophages in vitro, and preliminary irradiation of culture medium with 8.15-18 GHz (1 Hz within) at a power density of 1 microW/cm2 caused a significant enhancement of tumor necrosis factor production in peritoneal macrophages. The role of microwaves as a factor interfering with the process of cell immunity is discussed.
[Article in Russian]
This paper appears to related to work in paper IDs : 3546 and 3651 </t>
  </si>
  <si>
    <t>Novoselova ET, Fesenko EE.</t>
  </si>
  <si>
    <t>https://www.ncbi.nlm.nih.gov/pubmed/10079935</t>
  </si>
  <si>
    <t>Antibody responses of mice exposed to low-power microwaves under combined, pulse and amplitude modulation</t>
  </si>
  <si>
    <t xml:space="preserve">Abstract
Irradiation by pulsed microwaves (9.4 GHz, 1 microsecond pulses at 1,000/s), both with and without concurrent amplitude modulation (AM) by a sinusoid at discrete frequencies between 14 and 41 MHz, was assessed for effects on the immune system of Balb/C mice. The mice were immunized either by sheep red blood cells (SRBC) or by glutaric-anhydride conjugated bovine serum albumin (GA-BSA), then exposed to the microwaves at a low rms power density (30 microW/cm2; whole-body-averaged SAR approximately 0.015 W/kg). Sham exposure or microwave irradiation took place during each of five contiguous days, 10 h/day. The antibody response was evaluated by the plaque-forming cell assay (SRBC experiment) or by the titration of IgM and IgG antibodies (GA-BSA experiment). In the absence of AM, the pulsed field did not greatly alter immune responsiveness. In contrast, exposure to the field under the combined-modulation condition resulted in significant, AM-frequency-dependent augmentation or weakening of immune responses.
</t>
  </si>
  <si>
    <t>Veyret B, Bouthet C, Deschaux P, de Seze R, Geffard M, Joussot-Dubien J, le Diraison M, Moreau JM, Caristan A.</t>
  </si>
  <si>
    <t>PEF Pulsed Electric fields</t>
  </si>
  <si>
    <t>https://www.ncbi.nlm.nih.gov/pubmed/2012621</t>
  </si>
  <si>
    <t>The Immunomodulatory Effect of Radiofrequency Electromagnetic Field on Serum Cytokine Levels in A Mouse Model of Hindlimb Unloading</t>
  </si>
  <si>
    <t>Abstract
OBJECTIVE: Astronauts are exposed to a wide range of environmental stresses during spaceflights that reduce their immune responses and make them more susceptible to infections and malignancies. Exposure to a low dose of a certain stress induces an adaptive response, which leads to resistance to higher doses of the same or other types of stress. We designed this study to investigate the effect of radiofrequency electromagnetic field (RF-EMF)-induced adaptive response on immune system modulation in a mouse model of hindlimb unloading (HU) as a ground-based animal model of spaceflight conditions.
MATERIALS AND METHODS: In this experimental study, serum levels of T helper (Th)-mediated cytokines were determined by the multiplex cytometric bead assay in four groups of mice (n=10 per group): HU mice, RF-EMF-treated mice, HU mice pre-exposed to RF-EMF; and untreated controls. Mice were exposed to 2450 MHz RF-EMF with SAR 0.478 W/ kg for 12 hours/day for three successive days.
RESULTS: Tumor necrosis factor-alpha (TNF-α), interleukin-9 (IL-9) and IL-22 were significantly decreased in HU mice. Comparison between HU mice and RF-EMF-treated mice showed an opposite change in IL-6, while IL-9, IL-22, IFN-γ and TNF-α decreased in both groups. However, just interferon gamma (IFN-γ) was significantly decreased in HU mice that were pre-exposed to RF-EMF compared to the control group.
CONCLUSION:The effect of RF-EMF in elevating IL-6 and reducing IL-9 in opposite directions in HU mice suggest a modulating effect of RF-EMF on HU-induced changes in these cytokines, as Th2 and Th9 eventually returned to normal levels and balances in cytokine ratios were also restored in HU mice pre-exposed to RF-EMF.
Full Free Text Available</t>
  </si>
  <si>
    <t>Aghajari S, Mortazavi SMJ, Kalani M, Nematolahi S, Habibzadeh P, Farjadian S.</t>
  </si>
  <si>
    <t>https://www.ncbi.nlm.nih.gov/pubmed/32347032</t>
  </si>
  <si>
    <t>Repeated Exposure to Nanosecond High Power Pulsed Microwaves Increases Cancer Incidence in Rat</t>
  </si>
  <si>
    <t>Abstract
High-power microwaves are used to inhibit electronics of threatening military or civilian vehicles. This work aims to assess health hazards of high-power microwaves and helps to define hazard threshold levels of modulated radiofrequency exposures such as those emitted by the first generations of mobile phones. Rats were exposed to the highest possible field levels, under single acute or repetitive exposures for eight weeks. Intense microwave electric fields at 1 MV m-1 of nanoseconds duration were applied from two sources at different carrier frequencies of 10 and 3.7 GHz. The repetition rate was 100 pps, and the duration of train pulses lasted from 10 s to twice 8 min. The effects on the central nervous system were evaluated, by labelling brain inflammation marker GFAP and by performing different behavioural tests: rotarod, T-maze, beam-walking, open-field, and avoidance test. Long-time survival was measured in animals repeatedly exposed, and anatomopathological analysis was performed on animals sacrificed at two years of life or earlier in case of precocious death. Control groups were sham exposed. Few effects were observed on behaviour. With acute exposure, an avoidance reflex was shown at very high thermal level (22 W kg-1); GFAP was increased some days after exposure. Most importantly, with repeated exposures, survival time was 4-months shorter in the exposed group, with eleven animals exhibiting a large sub-cutaneous tumour, compared to two in the sham group. A residual X-ray exposure was also present in the beam (0.8 Gy), which is probably not a bias for the observed result. High power microwaves below thermal level in average, can increase cancer prevalence and decrease survival time in rats, without clear effects on behaviour. The parameters of this effect need to be further explored, and a more precise dosimetry to be performed.
Free Full Text Available</t>
  </si>
  <si>
    <t>De Seze R, Poutriquet C, Gamez C, Maillot-Maréchal E, Robidel F, Lecomte A, Fonta C.</t>
  </si>
  <si>
    <t>https://pubmed.ncbi.nlm.nih.gov/32267859/</t>
  </si>
  <si>
    <t>Assessment of function, histopathological changes, and oxidative stress in liver tissue due to ionizing and non-ionizing radiations</t>
  </si>
  <si>
    <t xml:space="preserve">Abstract
Background: Compared to past decades, humans are exposed to rapidly increasing levels of radiofrequency electromagnetic radiations (RF-EMF). Despite numerous studies, the biological effects of human exposure to different levels of RF-EMF are not fully understood yet. This study aimed to evaluate the bioeffects of exposure to "900/1800 MHz" and "2.4 GHz" RF-EMFs, and x-rays alone as well as their potential interactions, i.e. inducing simple additive, adaptive, or synergistic effects.
Methods: 120 Wistar rats were randomly divided into ten groups of 12 each. The rats were exposed to RF-EMF, 10 cGy, and 8 Gy x-rays, a combination of these exposures, or only sham-exposed. The levels of liver enzymes were determined in serum samples by an auto-analyzer. Moreover, the histopathological changes, and the levels of malondialdehyde (MDA), nitric oxide, ferric reducing antioxidant power, total thiols, and protein carbonyl (PCO) were measured.
Results: Among the markers of liver function, gamma-glutamyltransferase was not associated with irradiation but, aspartate transaminase, alanine transaminase, and alkaline phosphatase showed some levels of association. MDA and PCO levels after 8 Gy irradiation increased, but pre-exposure to RF-EMF could modulate their changes. At the cellular level, the frequency of lobular inflammation was associated with the type of intervention.
Conclusion: The exposure to both ionizing and non-ionizing radiations could alter some liver function tests. A short term pre-exposure to RF-EMF before exposure to an 8 Gy challenging dose of x-rays caused the alterations in oxidative stress markers and liver function tests, which indicate that oxidative stress is possibly involved in the adaptive response.
Free Full Text Available 
</t>
  </si>
  <si>
    <t>Borzoueisileh S, Shabestani Monfared A, Ghorbani H, Mortazavi SMJ, Zabihi E, Pouramir M, Doustimotlagh AH, Shafiee M, Niksirat F.</t>
  </si>
  <si>
    <t>https://pubmed.ncbi.nlm.nih.gov/32874440/</t>
  </si>
  <si>
    <t>Radiofrequency at 2.45 GHz increases toxicity, pro-inflammatory and pre-apoptotic activity caused by black carbon in the RAW 264.7 macrophage cell line</t>
  </si>
  <si>
    <t>Abstract
Environmental factors such as air pollution by particles and/or electromagnetic fields (EMFs) are studied as harmful agents for human health. We analyzed whether the combined action of EMF with fine and coarse black carbon (BC) particles induced cell damage and inflammatory response in RAW 264.7 cell line macrophages exposed to 2.45 GHz in a gigahertz transverse electromagnetic (GTEM) chamber at sub-thermal specific absorption rate (SAR) levels. Radiofrequency (RF) dramatically increased BC-induced toxicity at high doses in the first 24 h and toxicity levels remained high 72 h later for all doses. The increase in macrophage phagocytosis induced after 24 h of RF and the high nitrite levels obtained by stimulation with lipopolysaccharide (LPS) endotoxin 24 and 72 h after radiation exposure suggests a prolongation of the innate and inflammatory immune response. The increase of proinflammatory cytokines tumor necrosis factor-α, after 24 h, and of interleukin-1β and caspase-3, after 72 h, indicated activation of the pro-inflammatory response and the apoptosis pathways through the combined effect of radiation and BC. Our results indicate that the interaction of BC and RF modifies macrophage immune response, activates apoptosis, and accelerates cell toxicity, by which it can activate the induction of hypersensitivity reactions and autoimmune disorders.</t>
  </si>
  <si>
    <t>Sueiro-Benavides RA, Leiro-Vidal JM, Salas-Sánchez AÁ, Rodríguez-González JA, Ares-Pena FJ, López-Martín ME.</t>
  </si>
  <si>
    <t>RF Signal Generator and Gigahertz Transverse Electromagnetic (TEM) Cell</t>
  </si>
  <si>
    <t>https://pubmed.ncbi.nlm.nih.gov/33071139/</t>
  </si>
  <si>
    <t>The effect of 900 MHz electromagnetic fields on biological pathways induced by electrochemotherapy</t>
  </si>
  <si>
    <t>Abstract
Electrochemotherapy (ECT) is a new and promising treatment strategy for cancer treatment. The aim of this work is to investigate the effect of 900 MHz radiofrequency electromagnetic fields (RF-EMFs) on the mechanisms of ECT (low voltage, high frequency) including cell permeability in vitro, and tumor hypoxia, immune system response in vivo, and on volume of tumors treated with ECT (70 V/cm, 5 kHz). The 4T1 cells were exposed to RF-EMFs at 17, 162, or 349 µW/cm2 power densities, using GSM900 simulator, 10 min. The cells were then put in individual groups, comprising of no treatment, chemotherapy, electric pulses (EPs), or ECT. The cell viability was evaluated. The mice with 4T1 tumor cells were exposed to RF field 10 min/day until the tumor volume reached about 8 mm. Then, the mice tumors were treated with ECT. Tumor hypoxia and immune system response was analyzed through immunohistochemistry (IHC) assay and ELISA technique, respectively. The volume of tumors was also calculated for 24 days following the treatment. The results showed that RF fields at 349 µW/cm2 could increase tumor hypoxia induced by ECT and cause a significant increase of Interferon-gamma (IFN-γ) in comparison with group ECT alone. However, 900 MHz radiations did not affect the volume of tumors treated to ECT (70 V/cm, 5 kHz) significantly. In this study, 900 MHz EMF could improve some biological pathways induced by ECT. Such a positive effect could utilize in some other treatments to increase efficacy, which should be investigated in further research.</t>
  </si>
  <si>
    <t>Mansourian M, Firoozabadi SMP, Hassan ZM.</t>
  </si>
  <si>
    <t>Cells : Mouse 4T1 Mammary tumour</t>
  </si>
  <si>
    <t>https://pubmed.ncbi.nlm.nih.gov/33306410/</t>
  </si>
  <si>
    <t>Evaluation of the biological effects of police radar RAMER 7F</t>
  </si>
  <si>
    <t xml:space="preserve">Abstract
This paper presents results of experiments on the effects of electromagnetic radiation in the millimeter range (frequency 34.0 +/- 0.1 GHz, power density 20 muW/cm2) emitted by a police radar device. Considering the physical properties of the radiation in millimeter range (skin effects), the experiments were carried out on hairless mice. The main physiological parameters tested were body mass, body temperature, peripheral blood, and mass and cellularity of several important organs. Critical organs, the skin, and cornea were examined by electron microscopy. Differentiation ability of hematopoietic cells, progenitors of granulocytes and macrophages, and DNA synthesis in the cornea were compared in irradiated and nonirradiated animals. None of the parameters tested was affected to an extent that would indicate the start of a pathological process or the risk of damage to genetic material.
Historical Paper
Full Free Text Available
</t>
  </si>
  <si>
    <t>Rotkovská D, Moc J, Kautská J, Bartonícková A, Keprtová J, Hofer M.</t>
  </si>
  <si>
    <t>Mice - Hairless</t>
  </si>
  <si>
    <t>https://pubmed.ncbi.nlm.nih.gov/8354199/</t>
  </si>
  <si>
    <t>Radiofrequency EMF irradiation effects on pre-B lymphocytes undergoing somatic recombination</t>
  </si>
  <si>
    <t>Abstract
Intense electromagnetic fields (EMFs) induce DNA double stranded breaks (DSBs) in exposed lymphocytes. We study developing pre-B lymphocytes following V(D)J recombination at their Immunoglobulin light chain loci (IgL). Recombination physiologically induces DNA DSBs, and we tested if low doses of EMF irradiation affect this developmental stage. Recombining pre-B cells, were exposed for 48 h to low intensity EMFs (maximal radiative power density flux S of 9.5 µW/cm2 and electric field intensity 3 V/m) from waves of frequencies ranging from 720 to 1224 MHz. Irradiated pre-B cells show decreased levels of recombination, reduction which is dependent upon the power dose and most remarkably upon the frequency of the applied EMF. Although 50% recombination reduction cannot be obtained even for an S of 9.5 µW/cm2 in cells irradiated at 720 MHz, such an effect is reached in cells exposed to only 0.45 µW/cm2 power with 950 and 1000 MHz waves. A maximal four-fold recombination reduction was measured in cells exposed to 1000 MHz waves with S from 0.2 to 4.5 µW/cm2 displaying normal levels of γH2AX phosphorylated histone. Our findings show that developing B cells exposure to low intensity EMFs can affect the levels of production and diversity of their antibodies repertoire.
Full Free Text Available
Also see paper ID: 1686 Altered rates of recombination can cause chromosomal abnormalities, reduced fertility and disease.</t>
  </si>
  <si>
    <t>Ionita E, Marcu A, Temelie M, Savu D, Şerbănescu M, Ciubotaru M.</t>
  </si>
  <si>
    <t>Cells :Murine pre‐B lymphocytes</t>
  </si>
  <si>
    <t>https://pubmed.ncbi.nlm.nih.gov/34135382/</t>
  </si>
  <si>
    <t>Effect of global system for mobile communication microwave exposure on the genomic response of the rat brain</t>
  </si>
  <si>
    <t>Abstract
The acute effect of global system for mobile communication (GSM) microwave exposure on the genomic response of the central nervous system was studied in rats by measuring changes in the messenger RNAs of hsp70, the transcription factor genes c-fos and c-jun and the glial structural gene GFAP using in situ hybridization histochemistry. Protein products of transcription factors, stress proteins and marker proteins of astroglial and microglial activation were assessed by immunocytochemistry. Cell proliferation was evaluated by bromodeoxyuridine incorporation. A special GSM radiofrequency test set, connected to a commercial cellular phone operating in the discontinuous transmission mode, was used to simulate GSM exposure. The study was conducted at time averaged and brain averaged specific absorption rates of 0.3 W/kg (GSM exposure), 1.5 W/kg (GSM exposure) and 7.5 W/kg (continuous wave exposure), respectively. Immediately after exposure, in situ hybridization revealed slight induction of hsp70 messenger RNA in the cerebellum and hippocampus after 7.5 W/kg exposure, but not at lower intensities. A slightly increased expression of c-fos messenger RNA was observed in the cerebellum, neocortex and piriform cortex of all groups subjected to immobilization, but no differences were found amongst different exposure conditions. C-jun and GFAP messenger RNAs did not increase in any of the experimental groups. 24 h after exposure, immunocytochemical analysis of FOS and JUN proteins (c-FOS, FOS B, c-JUN JUN B, JUN D), of HSP70 or of KROX-20 and -24 did not reveal any alterations. Seven days after exposure, neither increased cell proliferation nor altered expression of astroglial and microglial marker proteins were observed. In conclusion, acute high intensity microwave exposure of immobilized rats may induce some minor stress response but does not result in lasting adaptive or reactive changes of the brain.
Historical Paper</t>
  </si>
  <si>
    <t>Fritze K, Wiessner C, Kuster N, Sommer C, Gass P, Hermann DM, Kiessling M, Hossmann KA</t>
  </si>
  <si>
    <t>Mobile Phone GSM (DTX)</t>
  </si>
  <si>
    <t>https://pubmed.ncbi.nlm.nih.gov/9316016/</t>
  </si>
  <si>
    <t>Exposure of 1800 MHz Radiofrequency with SAR 1.6 W/kg Caused a Significant Reduction in CD4+ T Cells and Release of Cytokines In-Vitro</t>
  </si>
  <si>
    <t>Abstract
Background: Although there have been many studies investigating the effects of electromagnetic fields on humans cells and tissues, the effects of radiofrequency electromagnetic fields exposure on the cells of the immune system are still controversial.
Objective: To investigate the effects of 1800 MHz RF-EMF exposure on peripheral blood mononuclear cells by measuring T helper cells count and the cytokine profile under different conditions of durations and distances.
Methods: The peripheral blood mononuclear cells (PBMCs) from healthy human subjects were exposed to 1800 MHz RF-EMF, with durations of 15, 30, 45, and 60 minutes and distances of 5 and 25 cm. The effects of RF-EMF exposure on the number of CD4+ T cells, and the expression of IL-2, IL-10, and IL-17a after 48 hours of culture were evaluated using flow cytometry.
Results: Our findings indicated that closer distance and longer exposure inducedlower number of CD4+ T cells. Similarly the percentagesof IL-2, IL-10 and IL-17a expressing CD4+ T cells weredecreased significantly. The number of IL-2 expressing CD4+T cells wasincreased significantly as the duration of exposure was increased, but the number was decreased after 60 minutes exposure when compared with control group with no exposure.
Conclusion: Exposure to RF-EMF for 60 minutes at 5 cm distance causes a significant reduction in the number of CD4+ T cells, IL-2, IL-10 and IL-17a expressing T cells.
Full Free Text Available</t>
  </si>
  <si>
    <t>Arthamin MZ, Sulalah A, Resvina R, Widodo C, Endharti AT, Widjajanto E, Juliandhy T.</t>
  </si>
  <si>
    <t>https://pubmed.ncbi.nlm.nih.gov/32602469/</t>
  </si>
  <si>
    <t>Effects of a single head exposure to GSM-1800 MHz signals on the transcriptome profile in the rat cerebral cortex: enhanced gene responses under proinflammatory conditions</t>
  </si>
  <si>
    <t xml:space="preserve">Abstract
Mobile communications are propagated by electromagnetic fields (EMFs), and since the 1990s, they operate with pulse-modulated signals such as the GSM-1800 MHz. The biological effects of GSM-EMF in humans affected by neuropathological processes remain seldom investigated. In this study, a 2-h head-only exposure to GSM-1800 MHz was applied to (i) rats undergoing an acute neuroinflammation triggered by a lipopolysaccharide (LPS) treatment, (ii) age-matched healthy rats, or (iii) transgenic hSOD1 (G93A) rats that modeled a presymptomatic phase of human amyotrophic lateral sclerosis (ALS). Gene responses were assessed 24 h after the GSM head-only exposure in a motor area of the cerebral cortex (mCx) where the mean specific absorption rate (SAR) was estimated to be 3.22 W/kg. In LPS-treated rats, a genome-wide mRNA profiling was performed by RNA-seq analysis and revealed significant (adjusted p value &lt; 0.05) but moderate (fold changes &lt; 2) upregulations or downregulations affecting 2.7% of the expressed genes, including genes expressed predominantly in neuronal or in glial cell types and groups of genes involved in protein ubiquitination or dephosphorylation. Reverse transcription-quantitative PCR analyses confirmed gene modulations uncovered by RNA-seq data and showed that in a set of 15 PCR-assessed genes, significant gene responses to GSM-1800 MHz depended upon the acute neuroinflammatory state triggered in LPS-treated rats, because they were not observed in healthy or in hSOD1 (G93A) rats. Together, our data specify the extent of cortical gene modulations triggered by GSM-EMF in the course of an acute neuroinflammation and indicate that GSM-induced gene responses can differ according to pathologies affecting the CNS.
Full Free Text Available
</t>
  </si>
  <si>
    <t>Lameth J, Arnaud-Cormos D, Lévêque P, Boillée S, Edeline JM, Mallat M.</t>
  </si>
  <si>
    <t>Rats - Sprague Dawley - transgenic hSOD1 (G93A) Wild Type</t>
  </si>
  <si>
    <t>https://pubmed.ncbi.nlm.nih.gov/32200527/</t>
  </si>
  <si>
    <t>Hematobiochemical and histopathological alterations of kidney and testis due to exposure of 4G cell phone radiation in mice</t>
  </si>
  <si>
    <t>Abstract 
The radiofrequency electromagnetic radiation emitted by smart phones on biological systems has wide media coverage and public concern in recent years. The aim of this study was to explore the effects of fourth-generation cell phone radiation exposure on hematological (Total leukocyte count, Total erythrocyte count, and hemoglobin %), biochemical (Serum creatinine) parameters, and histopathological changes in the kidney and testis of Swiss albino mice. A total of 30 male Swiss albino mice weighing 45-65 g was randomly divided into three groups (n = 10). The first group A was the control group, the second group B, was exposed to 40 minutes of mobile phone radiation daily, the third group C was exposed to 60 minutes of radiation daily from two 2400 Megahertz fourth-generation connected mobile phones for 60 days, respectively. The electromagnetic radiation frequency radiometer measured the frequency of electromagnetic radiation emitted from cell phones. The specific absorption rate was calculated as 0.087 W/kg. The control group was kept under similar conditions, but the electromagnetic field was not given for the same period. All the mice were sacrificed at the end of the experiment. The blood samples were collected for hematobiochemical study, and then kidney and testis tissues were collected for histopathological study. Results of the study showed that the body weight and total erythrocyte count values were significantly (p &lt; 0.05) decreased while total leukocyte count, hemoglobin %, and serum creatinine values were significantly (p &lt; 0.05) increased in both the radiation exposure groups relative to the control group. Histopathological observation showed the kidney of 60 minutes exposed mice interstitial inflammation that causes marked mononuclear cellular infiltration compared to the 40 minutes and control mice. Compared to control mice, histopathological examinations of testicular tissue from the exposed mice, showed irregular in shapes and non-uniform sizes and fewer spermatogenic cells layer that leads to the larger lumen in the seminiferous tubules. It is concluded that fourth-generation cell phone radiation exposure may affect blood hemostasis and inflammation of mice's kidney and testis tissue. Based on these studies, it is important to increase public consciousness of potential adverse effects of mobile phone radiofrequency electromagnetic radiation exposure. 
Full Free Text Available</t>
  </si>
  <si>
    <t>Hasan I, Amin T, Alam MR, Islam MR.</t>
  </si>
  <si>
    <t>https://pubmed.ncbi.nlm.nih.gov/34012329/</t>
  </si>
  <si>
    <t>The protective role of spermine against male reproductive aberrations induced by exposure to electromagnetic field – An experimental investigation in the rat</t>
  </si>
  <si>
    <t>Abstract
The exponentially increasing use of electromagnetic field (EMF)-emitting devices imposes substantial health burden on modern societies with particular concerns of male infertility. Limited studies have addressed the modulation of this risk by protective agents. We investigated the hazardous effects of rat exposure to EMF (900 MHz, 2 h/day for 8 weeks) on male fertility and evaluated the possible protective effect of the polyamine, spermine, against EMF-induced alterations. Exposure to EMF significantly decreased sperm count, viability and motility, and increased sperm deformities. EMF-exposed rats exhibited significant reductions in serum inhibin B and testosterone along with elevated activin A, follicle-stimulating hormone, luteinizing hormone and estradiol concentrations. Testicular steroidogenic acute regulatory protein (StAR), c-kit mRNA expression and testicular activities of the key androgenic enzymes 3β- and 17β-hydroxysteroid dehydrogenases were significantly attenuated following exposure to EMF. Exposure led to testicular lipid peroxidation, decreased catalase and glutathione peroxidase activities and triggered nuclear factor-kappa B p65, inducible nitric oxide synthase, cyclooxygenase-2 and caspase-3 overexpression. EMF-exposed rats showed testicular DNA damage as indicated by elevated comet parameters. Spermine administration (2.5 mg/Kg/day intraperitoneally for 8 weeks) prevented EMF-induced alterations in the sperm and hormone profiles, StAR and c-kit expression and androgenic enzyme activities. Spermine hampered EMF-induced oxidative, inflammatory, apoptotic and DNA perturbations. Histological and histomorphometric analysis of the testes supported all biochemical findings. In conclusion, rat exposure to EMF disrupts sperm and hormone profiles with underlying impairment of steroidogenesis and spermatogenesis. Spermine confers protection against EMF-associated testicular and reproductive aberrations, at least in part, via antioxidant, anti-inflammatory and anti-apoptotic mechanisms.</t>
  </si>
  <si>
    <t>Shahin NN, El-Nabarawy NA, Goudab AS, Mégarbane B.</t>
  </si>
  <si>
    <t>https://www.sciencedirect.com/science/article/pii/S0041008X19300912</t>
  </si>
  <si>
    <t>The effect of microwave radiation (2450 MHz) on the morphology and chromosomes of lymphocytes</t>
  </si>
  <si>
    <t xml:space="preserve">Abstract
Effects of microwave radiation have been examined on blood lymphocytes from Chinese hamsters that were irradiated 15 minutes each day during five consecutive days by 2450-MHz (CW) energy at power densities from zero to 45 mW/cm2. Measurements of absorbed energy were accomplished by twin-well calorimetry. One hour after sham or microwave radiation, blood was obtained by orbital hemorrhage and was cultured for one day if unstimulated or for three days if stimulated with phytohemagglutinin (PHA) to induce mitosis. Cultures were terminated with a brief colchicine treatment to arrest cells in metaphase; lymphocytes were then processed for morphological and cytogenetic analyses. Microwave radiation caused a transient, reversible and dose-dependent (albeit curvilinearly related) change in rate of blastic transformation of unstimulated lymphocytes. Rate of transformation was maximum at a power density of 30 mW/cm2, which is associated with a post-radiation body temperature of 39.3 °C. However, frequency of mitoses from PHA stimulation was reduced in irradiated samples. Both the enhancement of transformation and the inhibition of mitosis were evident at 5 mW/cm2. Autoradiography of cells labelled with 3H-thymidine showed no evidence of radiation-related DNA repair. Cytogenetic analysis demonstrated no difference in chromosomal aberrations in irradiated and control samples.
Historical Paper
</t>
  </si>
  <si>
    <t>Huang AT, Engle ME, Elder JA, Kinn JB, Ward TR.</t>
  </si>
  <si>
    <t>Chinese Hamsters</t>
  </si>
  <si>
    <t>https://agupubs.onlinelibrary.wiley.com/doi/abs/10.1029/RS012i06Sp00173</t>
  </si>
  <si>
    <t>Autoimmune processes after long-term low-level exposure to electromagnetic fields (the results of an experiment). Part 2. General scheme and conditions of the experiment. Development of RF exposure conditions complying with experimental tasks. Animal's status during the long-term exposure</t>
  </si>
  <si>
    <t>Abstract
This paper describes the conditions for handling and exposure of experimental animals (Wistar rats) and methods used in the study of immunological effects of long-term low-level (500 microW/cm2) exposure to radiofrequency (2450 MHz) electromagnetic fields, performed under auspices of the World Health Organization.
[Original Article in Russian] English translation available</t>
  </si>
  <si>
    <t>Grigoriev YG, Grigoriev OA, Merkulov AV, Shafirkin AV, Vorob'ev AA.</t>
  </si>
  <si>
    <t>https://pubmed.ncbi.nlm.nih.gov/20297675/</t>
  </si>
  <si>
    <t>Effects of continuous and pulsed 2450-MHz radiation on spontaneous lymphoblastoid transformation of human lymphocytes in vitro</t>
  </si>
  <si>
    <t xml:space="preserve">Abstract
Normal human lymphocytes were isolated from the peripheral blood of healthy donors. One-ml samples containing (10(6)) cells in chromosome medium 1A were exposed for 5 days to conventional heating or to continuous wave (CW) or pulsed wave (PW) 2450-MHz radiation at non-heating (37 degrees C) and various heating levels (temperature increases of 0.5, 1.0, 1.5, and 2 degrees C). The pulsed exposures involved 1-microsecond pulses at pulse repetition frequencies from 100 to 1,000 pulses per second at the same average SAR levels as the CW exposures. Actual average SARs ranged to 12.3 W/kg. Following termination of the incubation period, spontaneous lymphoblastoid transformation was determined with an image analysis system. The results were compared among each of the experimental conditions and with sham-exposed cultures. At non-heating levels, CW exposure did not affect transformation. At heating levels both conventional and CW heating enhanced transformation to the same extent and correlate with the increases in incubation temperature. PW exposure enhanced transformation at non-heating levels. This finding is significant (P less than .002). At heating levels PW exposure enhanced transformation to a greater extent than did conventional or CW heating. This finding is significant at the .02 level. We conclude that PW 2450-MHz radiation acts differently on the process of lymphoblastoid transformation in vitro compared with CW 2450-MHz radiation at the same average SARs.
Historical paper
</t>
  </si>
  <si>
    <t>Czerska EM, Elson EC, Davis CC, Swicord ML, Czerski P.</t>
  </si>
  <si>
    <t>Cells : Human Lymphocytes (white cells)</t>
  </si>
  <si>
    <t>https://pubmed.ncbi.nlm.nih.gov/1510735/</t>
  </si>
  <si>
    <t>A Single Exposure to GSM-1800 MHz Signals in the Course of an Acute Neuroinflammatory Reaction can Alter Neuronal Responses and Microglial Morphology in the Rat Primary Auditory Cortex</t>
  </si>
  <si>
    <t>Abstract
During mobile phone conversations, the temporal lobe neural networks involved in processing auditory information are exposed to electromagnetic fields (EMF) such as pulse-modulated GSM-1800 MHz radiofrequencies that convey wireless communications. The effects of these EMF on the brain affected by a pathological condition remain little investigated. In this study, rats injected with lipopolysaccharide (LPS) to induce neuroinflammation were exposed "head-only" to GSM-1800 MHz signals for two hours at a specific absorption rate (SAR) that reached an average value of 1.55 W/kg in the auditory cortex (ACx). Immunodetection of Iba1, a microglial marker, and electrophysiological recordings in the ACx three to six hours after global system for communication (GSM) exposure, or sham-exposure, showed that exposure to GSM-1800 MHz resulted in a growth of microglial processes and a reduction in spontaneous firing rate. More importantly, there was a significant reduction in evoked responses to artificial and natural stimuli and an increase in response duration. The response latency and the bandwidth of the frequency tuning were unchanged, but the GSM exposure led to a higher proportion of cortical sites exhibiting abnormally high acoustic thresholds. These modifications were not observed in rats exposed to GSM-1800 MHz without pretreatment with LPS. Together our data provide evidence that in neuroinflammatory conditions, acute exposure to GSM-1800 MHz can significantly affect microglia and neuronal activity underling auditory perception.</t>
  </si>
  <si>
    <t>Occelli F, Lameth J, Adenis V, Huetz C, Lévêque P, Jay TM, Edeline JM, Ma</t>
  </si>
  <si>
    <t>https://pubmed.ncbi.nlm.nih.gov/29902504/</t>
  </si>
  <si>
    <t>Features of anti-inflammatory effects of modulated extremely high-frequency electromagnetic radiation</t>
  </si>
  <si>
    <t xml:space="preserve">Abstract
Using a model of acute zymosan-induced paw edema in NMRI mice, we test the hypothesis that anti-inflammatory effects of extremely high-frequency electromagnetic radiation (EHF EMR) can be essentially modified by application of pulse modulation with certain frequencies. It has been revealed that a single exposure of animals to continuous EHF EMR for 20 min reduced the exudative edema of inflamed paw on average by 19% at intensities of 0.1-0.7 mW/cm2 and frequencies from the range of 42.2-42.6 GHz. At fixed effective carrier frequency of 42.2 GHz, the anti-inflammatory effect of EHF EMR did not depend on modulation frequencies, that is, application of different modulation frequencies from the range of 0.03-100 Hz did not lead to considerable changes in the effect level. On the contrary, at "ineffective" carrier frequencies of 43.0 and 61.22 GHz, the use of modulation frequencies of 0.07-0.1 and 20-30 Hz has allowed us to restore the effect up to a maximal level. The results obtained show the critical dependence of anti-inflammatory action of low-intensity EHF EMR on carrier and modulation frequencies. Within the framework of this study, the possibility of changing the level of expected biological effect of modulated EMR by a special selection of combination of carrier and modulation frequencies is confirmed.
</t>
  </si>
  <si>
    <t>Gapeyev AB, Mikhailik EN, Chemeris NK.</t>
  </si>
  <si>
    <t>Microwave - Signal generator</t>
  </si>
  <si>
    <t>https://pubmed.ncbi.nlm.nih.gov/19431156/</t>
  </si>
  <si>
    <t>Microwave radiation leading to shrinkage of dendritic spines in hippocampal neurons mediated by SNK-SPAR pathway</t>
  </si>
  <si>
    <t>Abstract
The popularization of microwave raised concerns about its influence on health including cognitive function which is associated greatly with dendritic spines plasticity. SNK-SPAR is a molecular pathway for neuronal homeostatic plasticity during chronically elevated activity. In this study, Wistar rats were exposed to microwaves (30 mW/cm2 for 6 min, 3 times/week for 6 weeks). Spatial learning and memory function, distribution of dendritic spines, ultrastructure of the neurons and their dendritic spines in hippocampus as well as the related critical molecules of SNK-SPAR pathway were examined at different time points after microwave exposure. There was deficiency in spatial learning and memory in rats, loss of spines in granule cells and shrinkage of mature spines in pyramidal cells, accompanied with alteration of ultrastructure of hippocampus neurons. After exposure to 30 mW/cm2 microwave radiation, the up-regulated SNK induced decrease of SPAR and PSD-95, which was thought to cause the changes mentioned above. In conclusion, the microwave radiation led to shrinkage and even loss of dendritic spines in hippocampus by SNK-SPAR pathway, resulting in the cognitive impairments.</t>
  </si>
  <si>
    <t>Zhi WJ, Peng RY, Li HJ, Zou Y, Yao BW, Wang CZ, Liu ZH, Gao XH, Xu XP, Dong J, Zhao L, Zhou HM, Wang LF, Hu XJ.</t>
  </si>
  <si>
    <t>https://pubmed.ncbi.nlm.nih.gov/29180226/</t>
  </si>
  <si>
    <t>Acute effects of mobile phone radiations on subtle energy levels of teenagers using electrophotonic imaging technique: A randomized controlled study</t>
  </si>
  <si>
    <t xml:space="preserve">Abstract
Background: Mobile phones induce radio frequency electromagnetic field (RF-EMF) which has been found to affect subtle energy levels of adults through Electrophotonic Imaging (EPI) technique in a previous pilot study.
Materials and methods: We enrolled 61 healthy right-handed healthy teenagers (22 males and 39 females) in the age range of 17.40 ± 0.24 years from educational institutes in Bengaluru. Subjects were randomly divided into two groups: (1) (mobile phone in ON mode [MPON] at right ear) and (2) mobile phone in OFF mode (MPOF). Subtle energy levels of various organs of the subjects were measured using gas discharge visualization Camera Pro device, in double-blind conditions, at two points of time: (1) baseline and (2) after 15 min of MPON/MPOF exposure. As the data were found normally distributed, paired and independent samples t-test were applied to perform within and between group comparisons, respectively.
Results: The subtle energy levels were significantly reduced after RF-EMF exposure in MPON group as compared to MPOF group for following areas: (a) Pancreas (P = 0.001), (b) thyroid gland (P = 0.002), (c) cerebral cortex (P &lt; 0.01), (d) cerebral vessels (P &lt; 0.05), (e) hypophysis (P = 0.013), (f) left ear and left eye (P &lt; 0.01), (g) liver (P &lt; 0.05), (h) right kidney (P &lt; 0.05), (i) spleen (P &lt; 0.04), and (j) immune system (P &lt; 0.02).
Conclusion: Fifteen minutes of RF-EMF exposure exerted quantifiable effects on subtle energy levels of endocrine glands, nervous system, liver, kidney, spleen, and immune system of healthy teenagers. Future studies should try to correlate these findings with respective biochemical markers and standard radio-imaging techniques.
</t>
  </si>
  <si>
    <t>Bhargav H, Srinivasan TM, Bista S, Mooventhan A, Suresh V, Hankey A, Nagendra HR.</t>
  </si>
  <si>
    <t>https://pubmed.ncbi.nlm.nih.gov/28149063/</t>
  </si>
  <si>
    <t>Study of potential health effects of electromagnetic fields of telephony and Wi-Fi, using chicken embryo development as animal model</t>
  </si>
  <si>
    <t>Abstract
The objective of this study is to investigate possible biological effects of radiofrequency electromagnetic fields (RF-EMF) as used in modern wireless telecommunication in a well-controlled experimental environment using chicken embryo development as animal model. Chicken eggs were incubated under continuous experimental exposure to GSM (1.8 GHz), DECT (1.88 GHz), UMTS (2.1 GHz), and WLAN (5.6 GHz) radiation, with the appropriate modulation protocol, using a homogeneous field distribution at a field strength of approximately 3 V/m, representing the maximum field level in a normal living environment. Radiation-shielded exposure units/egg incubators were operating in parallel for exposed and control eggs in a climatized homogeneous environment, using 450 eggs per treatment in three successive rounds per treatment. Dosimetry of the exposure (field characteristics and specific absorption rate) were studied. Biological parameters studied included embryo death during incubation, hatching percentage, and various morphological and histological parameters of embryos and chicks and their organs, and gene expression profiles of embryos on day 7 and day 18 of incubation by microarray and qPCR. No conclusive evidence was found for induced embryonic mortality or malformations by exposure to the used EMFs, or for effects on the other measured parameters. Estimated differences between treatment groups were always small and the effect of treatment was not significant. In a statistical model that ignored possible interaction between rounds and exposure units, some of the many pair-wise comparisons of exposed versus control had P-values lower than 0.05, but were not significant after correction for multiple testing.</t>
  </si>
  <si>
    <t>Woelders H, de Wit A, Lourens A, Stockhofe N, Engel B, Hulsegge I, Schokker D, van Heijningen P, Vossen S, Bekers D, Zwamborn P.</t>
  </si>
  <si>
    <t>Chicken Embryos</t>
  </si>
  <si>
    <t>https://pubmed.ncbi.nlm.nih.gov/28092407/</t>
  </si>
  <si>
    <t>What is adverse effect of wireless local area network, using 2.45 GHz, on the reproductive system?</t>
  </si>
  <si>
    <t xml:space="preserve">Abstract
Aim: To investigate the inflammatory effect and testicular damage on rats exposed to low level of electromagnetic fields (EMF) at 2.45 GHz microwave radiation.
Methods: Twenty two Wistar rats were divided into two groups. Group 1 was the control group and not exposed to EMF. Group 2 was exposed to low level EMF (average E-field 3.68 ± 0.36 V/m, whole body average SAR, 0.0233 W/kg, in 10 g tissue) at 2.45 GHz for 1 hour/day for 30 consecutive days. At the end of the study, interleukin-6 (IL-6), interleukin-10 (IL-10), interleukin-32 (IL-32), C-reactive protein (CRP) were measured in rat serum and IL-6, IL-10, IL-32 were measured in rat testis tissue. Furthermore, testicular tissues were evaluated histopathologically in terms of spermatogenesis and coagulation necrosis.
Results: Serum IL-6 and CRP levels were found to be significantly different in the study group compared to the control group (p &lt; .05), but no significant difference was found in serum IL-10, IL-32 levels and testis tissue IL-6, IL-10, IL-32 levels compared to the control group (p &gt; .05). On the other hand, histopathological evaluation of testicular tissue revealed a significant difference in necrosis and spermatogenesis when compared with the control group (p &lt; .05).
Conclusions: It may be concluded that low level EMF at 2.45 GHz increases inflammation and testicular damage and negative impact on male reproductive system function.
</t>
  </si>
  <si>
    <t>Bilgici B, Gun S, Avci B, Akar A, K Engiz B.</t>
  </si>
  <si>
    <t>https://pubmed.ncbi.nlm.nih.gov/30028652/</t>
  </si>
  <si>
    <t>Natural Killer Cell Activity Reduced by Microwave Exposure during Pregnancy Is Mediated by Opioid Systems</t>
  </si>
  <si>
    <t>Abstract
We have previously demonstrated immunosuppression including reduced splenic natural killer cell activity (NKCA) in pregnant rats exposed to microwaves produced mainly by their thermal action. To examine the involvement of opioid systems in reduced NKCA in pregnant rats exposed to microwaves at a relatively low level (2 mW/cm2 incident power density at 2450 MHz for 90 min), we assayed beta-endorphin (betaEP) in blood, pituitary lobes, and placenta as well as splenic NKCA in virgin and/or pregnant rats. Although microwaves elevated colonic temperatures by 0.8 degreesC for virgin and 0.9 degreesC for pregnant rats, and betaEP in blood and anterior pituitary lobes (AP) significantly, it did not change blood corticosterone as an index of hypothalamic-pituitary adrenal axis. There were significant interactions between pregnancy and microwave exposure on splenic NKCA, betaEP in both blood and AP, and blood progesterone. Intra-peritoneal administration of opioid receptor antagonist naloxone prior to microwave exposure increased NKCA, blood, and placental betaEP in pregnant rats. Alterations in splenic NKCA, betaEP and progesterone in pregnant rats exposed to microwaves may be due to both thermal and nonthermal actions. These results suggest that NKCA reduced by microwaves during pregnancy is mediated by the pituitary opioid system.
Historical paper</t>
  </si>
  <si>
    <t>Nakamura H, Seto T, Hatta K, Matsuzaki I, Nagase H, Yoshida M, Ogino K.</t>
  </si>
  <si>
    <t>https://pubmed.ncbi.nlm.nih.gov/9841809/</t>
  </si>
  <si>
    <t>The investigation of Pulse-Modulated GSM-900 MHz electromagnetic field effects on the electrochemotherapy mechanisms in vivo</t>
  </si>
  <si>
    <t>Abstract
Electrochemotherapy (ECT) as a tumor treatment modality is approved for cutaneous and subcutaneous tumors. The purpose of the present study was to examine the effect of 900 MHz radiofrequency (RF) pulse-modulated by 217 Hz EMFs similar to those emitted by mobile phones on the mechanisms of ECT in vivo including: tumor hypoxia and immune system response, and on tumor volume.4 T1 cells were injected subcutaneously into the right flank of Balb/c mice. The mice were exposed to RF fields at specific absorption rate (SAR) 2 W/kg for 10 min/day and then treated with ECT. Two protocols of ECT were used: ((70 V/cm-5 kHz) and 70 V/cm-4 kHz)). Tumor hypoxia was analyzed through HIF-1α immuonohistochemistry assay. Interleukin 4 (IL-4) and IFN-γ levels were estimated by enzyme-linked immunosorbent assay (ELISA) technique to evaluate immune system response. Also, tumors volume changes were measured for 24 days following the treatment. The results showed that pulse-modulated RF fields could increase hypoxia induced by ECT, significantly (about 13% in ECT (70 V/cm-5 kHz) and 11% in ECT (70 V/cm-4 kHz)). However, these fields did not have significant effect on immune system response (the levels of IL-4 and IFN-γ) and tumor volume changes induced by ECT. Our results indicated that pulse-modulated RF fields could not affect tumor volume changes in ECT with the frequency of 5 kHz and voltage of 70 V/cm efficacy in vivo. However, investigating the role of other environmental intervening factors on this protocol of ECT is recommended in further studies.
Full Free Text Available</t>
  </si>
  <si>
    <t xml:space="preserve">Mice - Strain C57BL/6J Pregnant </t>
  </si>
  <si>
    <t>https://pubmed.ncbi.nlm.nih.gov/34839760/</t>
  </si>
  <si>
    <t>Chronic, low-level (1.0 W/kg) exposure of mice prone to mammary cancer to 2450 MHz microwaves</t>
  </si>
  <si>
    <t>Abstract
In a previous study (Frei et al., Bioelectromagnetics 19, 20-31, 1998), we showed that low-level (0.3 W/kg), long-term exposure of mice prone to mammary tumors to 2450 MHz radiofrequency (RF) radiation did not affect the incidence of mammary tumors, latency to tumor onset, tumor growth rate or animal survival when compared to sham-irradiated animals. In the current study, the specific absorption rate (SAR) was increased from 0.3 W/kg to 1.0 W/kg. The same biological end points were used. One hundred C3H/HeJ mice were exposed in circularly polarized waveguides for 78 weeks (20 h/day, 7 days/week) to continuous-wave, 2450 MHz RF radiation; 100 mice were sham-exposed. There was no significant difference between exposed and sham-exposed groups with respect to the incidence of palpated mammary tumors (sham-exposed = 30%; irradiated = 38%), latency to tumor onset (sham-exposed = 62.0 +/- 2.3 weeks; irradiated = 62.5 +/- 2.2 weeks) and rate of tumor growth. Histopathological evaluations revealed no significant difference in numbers of malignant, metastatic or benign neoplasms between the two groups. Thus long-term exposures of mice prone to mammary tumors to 2450 MHz RF radiation at SARs of 0.3 and 1.0 W/kg had no significant effects when compared to sham-irradiated animals.
Historical paper</t>
  </si>
  <si>
    <t xml:space="preserve">Frei MR, Jauchem JR, Dusch SJ, Merritt JH, Berger RE, Stedham MA.
</t>
  </si>
  <si>
    <t>Mice - C3H/HeJ Strain (Mammary Tumour-Prone )</t>
  </si>
  <si>
    <t>https://pubmed.ncbi.nlm.nih.gov/9806599/</t>
  </si>
  <si>
    <t>Effect of a 2.45-GHz radiofrequency electromagnetic field on neutrophil chemotaxis and phagocytosis in differentiated human HL-60 cells</t>
  </si>
  <si>
    <t>Abstract
The potential public health risks of radiofrequency (RF) fields have been discussed at length, especially with the use of mobile phones spreading extensively throughout the world. In order to investigate the properties of RF fields, we examined the effect of 2.45-GHz RF fields at the specific absorption rate (SAR) of 2 and 10 W/kg for 4 and 24 h on neutrophil chemotaxis and phagocytosis in differentiated human HL-60 cells. Neutrophil chemotaxis was not affected by RF-field exposure, and subsequent phagocytosis was not affected either compared with that under sham exposure conditions. These studies demonstrated an initial immune response in the human body exposed to 2.45-GHz RF fields at the SAR of 2 W/kg, which is the maximum value recommended by the International Commission for Non-Ionizing Radiation Protection (ICNIRP) guidelines. The results of our experiments for RF-field exposure at an SAR under 10 W/kg showed very little or no effects on either chemotaxis or phagocytosis in neutrophil-like human HL-60 cells.
Full Free Text Available</t>
  </si>
  <si>
    <t>Koyama S, Narita E, Suzuki Y, Taki M, Shinohara N, Miyakoshi J.</t>
  </si>
  <si>
    <t>Human Leukemia HL-60 Cell Line</t>
  </si>
  <si>
    <t>https://pubmed.ncbi.nlm.nih.gov/25194051/</t>
  </si>
  <si>
    <t>Acceleration of the development of benzopyrene-induced skin cancer in mice by microwave radiation</t>
  </si>
  <si>
    <t>Abstract
Development and growth of skin cancer may be affected by various physical and chemical factors present in human environment. Of these factors electromagnetic radiation of radio- and microwave spectra are among the most common. In the present study Balb/c mice were exposed to chemical carcinogen, 3,4-benzopyrene, painted on the skin every 2nd day for a total of 6 months, and simultaneously irradiated with athermal (5 mW/cm2) or subthermal (15 mW/cm2) doses of 2,450 MHz microwaves. The other group of animals was preirradiated with microwaves at 10 mW/cm2 power level for 1, 2, or 3 months and then treated with benzopyrene, as above. Control mice were exposed for 6 months to benzopyrene, resulting in the development of baso- or spinocellular skin carcinoma within approximately 9 months, and sham-irradiated with microwaves. The growth of the tumour was assessed according to a self-designed 7-range macroscopic scale, supported by microscopical examinations of skin sections. All protocols of microwave irradiations resulted in a significant acceleration of the development of benzopyrene-induced skin cancer and in shortening of life span of the tumour-bearing hosts. This effect seemed to be dose-dependent since subthermal doses (15 mV/cm2) and longer (3 months) expositions to microwaves were more efficient as compared to athermal doses (5 mW/cm2) and shorter preirradiations. In addition, low-level, long-lasting exposure to microwaves led to a marked suppression of delayed hypersensitivity of mice treated with benzopyrene, as assessed by their reactivity to dinitrofluorbenzene (DNFB). It is suggested that the observed co-carcinogenic effect of microwave radiation may, at least in part, result from the inhibitory action of microwaves on cellular immune reactions of exposed animals.
Historical paper  
Full Free Text Available
Also see paper ID: 1451</t>
  </si>
  <si>
    <t>Szudziński A, Pietraszek A, Janiak M, Wrembel J, Kałczak M, Szmigielski S.</t>
  </si>
  <si>
    <t>Mice strain BALB/c Female</t>
  </si>
  <si>
    <t>https://pubmed.ncbi.nlm.nih.gov/6299207/</t>
  </si>
  <si>
    <t>Effect of 2400 MHz mobile phone radiation exposure on the behavior and hippocampus morphology in Swiss mouse model</t>
  </si>
  <si>
    <t>Abstract
Electromagnetic field exposure to the nervous system can cause neurological changes. The effects of extremely low-frequency electromagnetic fields, such as second-generation and third-generation radiation, have been studied in most studies. The current study aimed to explore fourth-generation cellular phone radiation on hippocampal morphology and behavior in mice. Swiss albino male mice (n = 30) were randomly categorized into 3 groups; control, 40 min, and 60 min exposure to 2400 MHz radiofrequency electromagnetic radiation (RF-EMR) daily for 60 days. The control mice were housed in the same environments but were not exposed to anything. Anxiety-like behaviors were tested using the elevated plus-maze. For histological and stereological examination, the brain was dissected from the cranial cavity. On Cresyl violet stained brain slices, the number of pyramidal neurons in the cornu ammonis of the hippocampus were counted. In exposed mice compared to control mice, a significant increase in anxiety-like behavior has been observed. Histological observations have shown many black and dark blue cytoplasmic cells with shrunken morphology degenerative alterations in the neuronal hippocampus in the radiation exposed mice. In the RF-EMR mouse hippocampus, stereological analyses revealed a significant decrease in pyramidal and granule neurons compared to controls. Our findings suggest that 2400-MHz RF-EMR cell phone radiation affects the structural integrity of the hippocampus, which would lead to behavioral changes such as anxiety. However, it alerts us to the possible long-term detrimental effects of exposure to RF-EMR.
Full Free Text Available</t>
  </si>
  <si>
    <t>Hasan I, Rubayet Jahan M, Nabiul Islam M, Rafiqul Islam M.</t>
  </si>
  <si>
    <t>https://pubmed.ncbi.nlm.nih.gov/35002399/</t>
  </si>
  <si>
    <t>Effects of pre and postnatal 2450 MHz continuous wave (CW) radiofrequency radiation on thymus: Four generation exposure</t>
  </si>
  <si>
    <t xml:space="preserve">Abstract
This study aims to investigate the effects of pre- and postnatal 2450 MHz continuous wave (CW) radiofrequency radiation (RFR) on the thymus of rats spanning four generations. Four groups; sham, irradiated female, irradiated male, irradiated male and female, each consisting of four rats (one male and three females), were created. During the experiment, rats in the exposure groups were whole-body exposed to 2450 MHz CW-RFR for 12 h/day. Irradiation started one month before the fertilization in the experimental group. When the offspring were two months old, four rats, one male and three female, were allocated for the second-generation study. The remaining offspring were sacrificed under general anesthesia, and their thymuses were removed. The same procedure was applied to the next generation. Two months after the second generation gave birth, third-generation rats were decapitated, and their thymuses were removed. In all groups, cortex, medulla and resident cells could be clearly distinguished in the second and third generations. No differences were observed between the control and two experimental groups, defined as irradiated female and irradiated male. In contrast, vascularization was observed in the thymus of the fourth-generation offspring of the group where both males and females were irradiated. The number of offspring and mass of all rats decreased in the third-generation group. Pre-and postnatal 2450 MHz continuous wave radiofrequency radiation exposure may potentially affect the thymus of future generations.
</t>
  </si>
  <si>
    <t>Cantürk Tan F, Yalçin B, Yay AH, Tan B, Yeğin K, Daşdağ S.</t>
  </si>
  <si>
    <t>https://pubmed.ncbi.nlm.nih.gov/35635232/</t>
  </si>
  <si>
    <t>Immunomodulatory role of non-ionizing electromagnetic radiation in human leukemia monocytic cell line</t>
  </si>
  <si>
    <t>Abstract
In daily life, people are usually exposed to radiofrequency radiations (RFR). The effects of RFR on human physiology have been a major source of controversy since the WHO declared that these radiations are a type of environmental energy that interacts with the physiological functioning of the human body. The immune system provides internal protection and promotes long-term health and survival. However, the relevant research on the innate immune system and radiofrequency radiation is scant. In this connection, we hypothesized that innate immune responses would be influenced by exposure to non-ionizing electromagnetic radiation from mobile phones in a cell-specific and time-dependent manner. To test this hypothesis, human leukemia monocytic cell lines were exposed to 2318 MHz (MHz) RFR emitted by mobile phones at a power density of 0.224 W/m2 in a controlled manner for various time durations (15, 30, 45, 60, 90, and 120 min). Systematic studies on cell viability, nitric oxide (NO), superoxide (SO), pro-inflammatory cytokine production, and phagocytic assays were performed after the irradiation. The duration of exposure seems to have a substantial influence on the RFR-induced effects. It was noticed that after 30 min of exposure, the RFR dramatically enhanced the pro-inflammatory cytokine IL-1α level as well as reactive species such as NO and SO generation as compared to the control. In contrast, the RFR dramatically reduced the phagocytic activity of monocytes during 60 min of treatment when compared to the control. Interestingly, the irradiated cells restored their normal functioning until the final 120-min of exposure. Furthermore, mobile phone exposure had no influence on cell viability or TNF-α level. The results showed that RFR exhibits a time-dependent immune-modulatory role in the human leukemia monocytic cell line. Nevertheless, more research is needed to further determine the long-term effects and precise mechanism of action of RFR.</t>
  </si>
  <si>
    <t>Yadav H, Singh R.</t>
  </si>
  <si>
    <t>4G Mobile Phone</t>
  </si>
  <si>
    <t>Cells : THP-1 Human leukemia monocytic cell line</t>
  </si>
  <si>
    <t>https://pubmed.ncbi.nlm.nih.gov/37207815/</t>
  </si>
  <si>
    <t>High power microwave pulses are not genotoxic and possess anti-inflammatory effects</t>
  </si>
  <si>
    <t xml:space="preserve">Conference Paper 17th International Crimean Conference - Microwave &amp; Telecommunication Technology  
Abstract 
It was shown that high power microwave pulses (HPMP) did not cause any direct genotoxic effects on native frog erythrocytes, human whole-blood leukocytes and isolated lymphocytes exposed in vitro. It was found that exposure of water solutions to HPMP induced formation of hydrogen peroxide in nanomolar concentrations due to the mechanism of thermoacoustic activation of dissolved oxygen. It was revealed that HPMP could produce anti-inflammatory effect which is comparable with the action of therapeutic doses of sodium diclofenac.
</t>
  </si>
  <si>
    <t>Chemeris NK, Rubanik AV, Gapeyev AB.</t>
  </si>
  <si>
    <t>Cells : Frog Erythrocytes</t>
  </si>
  <si>
    <t>https://ieeexplore.ieee.org/document/4368615</t>
  </si>
  <si>
    <t>Multi-frequency electromagnetic radiation induces anxiety in mice via inflammation in the cerebral cortex</t>
  </si>
  <si>
    <t xml:space="preserve">Abstract
Modern life is filled with radiofrequency electromagnetic radiation (RF-EMR) in various frequency bands, while the health risks are not clear. In this study, mice were whole-body exposed to 0.9/1.5/2.65 GHz radiofrequency radiation at 4 W/kg for 2 h per day for 4 weeks to investigate the emotional effects. It was found that the mice showed anxiety but no severe depression. The ELISA results showed a significant decrease in amino acid neurotransmitters (GABA, DA, 5-HT), although acetylcholine (ACH) levels were not significantly altered. Furthermore, Western blot results showed that BDNF, TrkB, and CREB levels were increased in the cerebral cortex, while NF-κB levels were decreased. In addition, pro-inflammatory factors (IL-6, IL-1β, TNF-α) were significantly elevated, and anti-inflammatory factors (IL-4, IL-10) tended to decrease. In conclusion, multi-frequency electromagnetic radiation induces an inflammatory response through the CREB-BDNF-TrkB and NF-κB pathways in the cerebral cortex and causes a decrease in excitatory neurotransmitters, which ultimately causes anxiety in mice.
</t>
  </si>
  <si>
    <t>Jing X, Menghua L, Lihui Z, Qian W, Xueli W, Xuelong Z, Zhihui L, Guofu D, Changzhen W.</t>
  </si>
  <si>
    <t>https://pubmed.ncbi.nlm.nih.gov/38724846/</t>
  </si>
  <si>
    <t>Radiofrequency radiation reshapes tumor immune microenvironment into antitumor phenotype in pulmonary metastatic melanoma by inducing active transformation of tumor-infiltrating CD8+ T and NK cells</t>
  </si>
  <si>
    <t>Abstract
Immunosuppression by the tumor microenvironment is a pivotal factor contributing to tumor progression and immunotherapy resistance. Priming the tumor immune microenvironment (TIME) has emerged as a promising strategy for improving the efficacy of cancer immunotherapy. In this study we investigated the effects of noninvasive radiofrequency radiation (RFR) exposure on tumor progression and TIME phenotype, as well as the antitumor potential of PD-1 blockage in a model of pulmonary metastatic melanoma (PMM). Mouse model of PMM was established by tail vein injection of B16F10 cells. From day 3 after injection, the mice were exposed to RFR at an average specific absorption rate of 9.7 W/kg for 1 h per day for 14 days. After RFR exposure, lung tissues were harvested and RNAs were extracted for transcriptome sequencing; PMM-infiltrating immune cells were isolated for single-cell RNA-seq analysis. We showed that RFR exposure significantly impeded PMM progression accompanied by remodeled TIME of PMM via altering the proportion and transcription profile of tumor-infiltrating immune cells. RFR exposure increased the activation and cytotoxicity signatures of tumor-infiltrating CD8+ T cells, particularly in the early activation subset with upregulated genes associated with T cell cytotoxicity. The PD-1 checkpoint pathway was upregulated by RFR exposure in CD8+ T cells. RFR exposure also augmented NK cell subsets with increased cytotoxic characteristics in PMM. RFR exposure enhanced the effector function of tumor-infiltrating CD8+ T cells and NK cells, evidenced by increased expression of cytotoxic molecules. RFR-induced inhibition of PMM growth was mediated by RFR-activated CD8+ T cells and NK cells. We conclude that noninvasive RFR exposure induces antitumor remodeling of the TIME, leading to inhibition of tumor progression, which provides a promising novel strategy for TIME priming and potential combination with cancer immunotherapy.
Free Full Text Available (Open Access)</t>
  </si>
  <si>
    <t>Jiao JZ, Zhang Y, Zhang WJ, He MD, Meng M, Liu T, Ma QL, Xu Y, Gao P, Chen CH, Zhang L, Pi HF, Deng P, Wu YZ, Zhou Z, Yu ZP, Deng YC, Lu YH.</t>
  </si>
  <si>
    <t>https://pubmed.ncbi.nlm.nih.gov/38538718/</t>
  </si>
  <si>
    <t>Transcriptional Study of Radiofrequency Device Using Experimental Mouse Model</t>
  </si>
  <si>
    <t>Abstract
Radiofrequencies have shown efficacy in addressing skin aging. Despite their effectiveness, few studies have explored how radiofrequencies affect the skin transcriptome. This study utilized mouse models divided into two age groups (four-month-old and one-year-old mice) to assess the impact of a radiofrequency device on skin collagen and elastin. A combination of histological analysis, Western blot analysis, real-time PCR and transcriptome sequencing was employed. Histological analysis revealed significant increases in dermis thickness and collagen fiber volume following radiofrequency treatment in both age groups. Quantitative PCR and Western blot analysis indicated that the levels of collagen-related genes and proteins were higher in the four-month-old group. Transcriptome sequencing identified 465 and 1867 differentially expressed genes (DEGs) in the skin of the 4-month-old mice and 1-year-old mice, respectively. GO and KEGG analyses elucidated the molecular mechanisms, revealing that the interleukin-17 and tumor necrosis factor signaling pathways may play crucial roles in collagen regeneration induced by radiofrequencies. Additionally, decreased expression of matrix metalloproteinase-9 and increased expression of the transcription factor Fos were identified as potential biomarkers of collagen regeneration. Immunofluorescence and immunohistochemistry staining demonstrated that radiofrequencies activate fibroblasts and inhibit macrophage alternative activation in the skin. This study identifies key genes and biological pathways involved in radiofrequency treatment and provides a foundation for a deeper understanding of the molecular mechanisms underlying collagen regeneration facilitated by radiofrequencies.
Full Free Text Available</t>
  </si>
  <si>
    <t>Li X, Wang Z, Li X, Fan X, Lu X, Li Y, Pan Y, Zhu Z, Zhu M, Li W, Chan L, Yu S, Pan Y, Wu Y.</t>
  </si>
  <si>
    <t>Mice ICR male 4 month yr old group</t>
  </si>
  <si>
    <t>https://pubmed.ncbi.nlm.nih.gov/40362699/</t>
  </si>
  <si>
    <t>Results of a Long-Term Low-Level Microwave Exposure of Rats</t>
  </si>
  <si>
    <t xml:space="preserve">Abstract
This paper summarizes the results of experimental research on biological effects induced by electromagnetic exposure to low-level microwaves. We exposed four-month-old Wistar albino rats during 21 months to two different microwave frequencies and exposure modes, 2 h a day, seven days a week. In order to assess possible biological effects of microwaves, we selected among others the following parameters: leucocytes, erythrocytes, monocytes, neutrophils, lymphocytes, hemoglobin, mean corpuscular hemoglobin concentration, and mortality rate. After three and eight months of exposure, we found a statistically significant difference of about 20% between the 970-MHz continuous wave group and sham-exposed group regarding the monocytes in both considered periods. After 14 and 18 months of exposure, we observed a significant increase in white blood cells and neutrophils of about 15% and 25%, respectively. Lymphocytes fell down after
18 months of exposure with about 15% compared to the sham-exposed group. No other statistically significant differences were found, except for minor changes with little biological significance. The most obvious effect we detected is the increase in mortality rate of the exposed groups with respect to the sham-exposed group after 21 months of exposure at the age of 25 months. This increase even increases when observing rats until the age of 28 months: mortality in exposed groups then reaches almost twice the value observed in the sham-exposed group.
Full Free Text Available
</t>
  </si>
  <si>
    <t>Adang D, Remacle C, Vorst AV.</t>
  </si>
  <si>
    <t>https://ieeexplore.ieee.org/document/5232818</t>
  </si>
  <si>
    <t>Prolonged 3.5 GHz and 24 GHz RF-EMF Exposure Alters Testicular Immune Balance, Apoptotic Gene Expression, and Sperm Function in Rats</t>
  </si>
  <si>
    <t>Abstract
Background/Objectives: The rapid rollout of 5G has renewed interest in potential reproductive effects of mid-band (3.5 GHz) and millimeter-wave (24 GHz) radiofrequency electromagnetic fields (RF-EMF). We examined frequency- and duration-dependent changes in testicular cytokines, apoptosis-related genes, and sperm quality in rats. 
Methods: Male Sprague Dawley rats (n = 6 per group) were exposed for 60 days to 3.5 GHz or 24 GHz RF-EMF for 1 h/day or 7 h/day. The sham controls were housed identically. Testicular expressions of IL-10, IL-6, IL-1β, and TNF-α were quantified; Tp53, Bax, Bcl2, and Casp3 mRNA expressions were measured; and sperm concentration, viability, and motility were evaluated. 
Results: IL-10 was significantly reduced in the 24 GHz group at both 1-h and 7-h exposure duration. At 7 h, TNF-α was also lower at 24 GHz. Casp3 expression was higher and Tp53 was lower at 3.5 GHz at 1-h exposure duration. Sperm concentration and viability were reduced after 24 GHz exposure at 7 h, while sperm motility was reduced after 3.5 GHz exposure at both durations. 
Conclusions: Exposure to RF-EMF 3.5 GHz primarily impacts sperm motility via extrinsic pro-apoptotic pathways, while exposure to 24 GHz impacts sperm concentration and viability potentially through immune-apoptotic mechanisms, with all negative effects amplified by 7-h daily exposure.
Free Full Text Available (Open Access)</t>
  </si>
  <si>
    <t>Syed Taha SMA, Jaffar FHF, Hairulazam A, Vijay S, Jamaludin N, Zulkifli AF, Mat Ros MF, Osman K, Zakaria Z, Mohd Bahar MAA, Ibrahim SF.</t>
  </si>
  <si>
    <t>https://pubmed.ncbi.nlm.nih.gov/41153756/</t>
  </si>
  <si>
    <t>Eﬀects of exposure to nearby mobile phone base stations and mobile phone usage on human blood parameters</t>
  </si>
  <si>
    <t>Abstract
The present study investigates the impact of RF-EMF (900 and 1800 MHz) emissions from mobile phone base stations (MPBS) as well as from mobile phone usage on the hematological parameters and stress markers of exposed individuals. Members of MPBS highly exposed (N = 50) and a reference group (N = 51) were tested using a complete blood count and two stress markers, amylase and cortisol. Different effects were found for different blood parameters, based on various combinations of exposure type, demographics, and lifestyle behaviors. Subsequent stepwise regression analysis revealed that exposure from MPBS contributed significantly to TLC, while various combinations of gender, age and power density contributed significantly to differential and absolute basophil counts and absolute monocyte counts. MPBS exposures contributed to absolute monocytes similar to smoking. Furthermore, hours of daily mobile phone exposure together with age contributed significantly to absolute and differential basophil counts and absolute lymphocyte counts. Of concern, almost a quarter of those with high MPBS exposures had basophil counts above the clinical reference limits, while over half of those with heavy daily mobile phone use (4 to 6 hours) had lymphocyte counts above the limits, and most were under 30 years old. While smoking and age contributed to amylase levels, no exposure variables contributed to amylase or cortisol levels. Altogether, there is an indication that RF-EMF from mobile phones and MPBS together with age and gender can differentially impact leucocytes, indicating biological stress and potentially affecting health. These results suggest the necessity for increasing awareness regarding adverse effects of RF-EMF exposures.</t>
  </si>
  <si>
    <t>Laldinpuii, Sailo L, Weller S, Varte CL, Tochhawng L, Bandara P, McCredden JE, Zothansiama.</t>
  </si>
  <si>
    <t>https://pubmed.ncbi.nlm.nih.gov/41645932/</t>
  </si>
  <si>
    <t>Immune System</t>
  </si>
  <si>
    <t>IN</t>
  </si>
  <si>
    <t>Impact of 2.45 GHz microwave radiation on the testicular inflammatory pathway biomarkers in young rats: The role of gallic acid</t>
  </si>
  <si>
    <t xml:space="preserve">Abstract 
The aim of this study was to investigate electromagnetic radiation (EMR) transmitted by wireless devices (2.45 GHz), which may cause physiopathological or ultrastructural changes, in the testes of rats. We addressed if the supplemental gallic acid (GA) may reduce these adverse effects. Six-week-old male Sprague Dawley rats were used in this study. Forty eight rats were equally divided into four groups, which were named: Sham, EMR only (EMR, 3 h day-1 for 30 days), EMR + GA (30 mg/kg/daily), and GA (30 mg/kg/daily) groups. Malondialdehyde (MDA) and total oxidant status (TOS) levels increased (p = 0.001 for both) in EMR only group. TOS and oxidative stress index (OSI) levels decreased in GA treated group significantly (p = 0.001 and p = 0.045, respectively). Total antioxidant status (TAS) activities decreased in EMR only group and increased in GA treatment group (p = 0.001 and p = 0.029, respectively). Testosterone and vascular endothelial growth factor (VEGF) levels decreased in EMR only group, but this was not statistically significant. Testosterone and VEGF levels increased in EMR+GA group, compared with EMR only group (p = 0.002), and also increased in GA group compared with the control and EMR only group (p = 0.044 and p = 0.032, respectively). Prostaglandin E2 (PGE2 ) and calcitonin gene releated peptide (CGRP) staining increased in tubules of the testes in EMR only group (p &lt; 0.001 for both) and decreased in tubules of the testes in EMR+GA group (p &lt; 0.001 for all parameters). In EMR only group, most of the tubules contained less spermatozoa, and the spermatozoon counts decreased in tubules of the testes. All these findings and the regenerative reaction, characterized by mitotic activity, increased in seminiferous tubules cells of the testes in EMR+GA group (p &lt; 0.001). Long term EMR exposure resulted in testicular physiopathology via oxidative damage and inflammation. GA may have ameliorative effects on the prepubertal rat testes physiopathology. </t>
  </si>
  <si>
    <t>Saygin M, Asci H, Ozmen O, Cankara FN, Dincoglu D, Ilhan I.</t>
  </si>
  <si>
    <t>http://www.ncbi.nlm.nih.gov/pubmed/26268881</t>
  </si>
  <si>
    <t>Frequency Modulated</t>
  </si>
  <si>
    <t xml:space="preserve">The Acute Effects of Millimeter–Wave Exposure to the Eye </t>
  </si>
  <si>
    <t>Abstract
Purpose: Millimeter–wave (MMW) bands have just started to be used in various wireless applications in our daily life. The ICNIRP has determined a safety range within the relatively wide range of 1.5 to 300 GHz. This study developed an experimental system that examined the effect of 60GHz to the eye. 
Methods: The eyes of pigmented rabbits were exposed unilaterally to a 60 GHz MMW (3W) with either horn (–3 dB beam width: 19.5mm) or lens (–3 dB beam width: 6.0mm) antenna. Ocular changes were evaluated by slit lamp, laser flare cell meter or specular microscope. To adjust the exposure area, XY laser indicators and thermography were used.
Results: In the eye vicinity exposure by the horn antenna, the rabbits' eyes were closed due to blepharedema within 5 minutes of MWW exposure. This blepharedema inhibited the penetration of MMW into the eye, so no ocular injury developed. In the exposure by the lens antenna, corneal epithelial and endothelial injuries, iris hemorrhage, miosis, and ocular inflammations were induced. Even when the eye was exposed by the lens antenna, the avoidance response of the rabbit and blepharedema were generated when the exposure area included the eye lid. Conclusions: In ICNIRP, the biological effect position is the skin and eyeball surface by MMW exposure. This system is useful for investigating ocular injury by MMW or to get clear evidence of defense guideline data for eye injury generation by MMW.</t>
  </si>
  <si>
    <t>Kojima M, Hata I, Hanazawa M, Wake K, Watanabe S, Taki M, Kamimura Y,Takahashi N, Sasaki K.</t>
  </si>
  <si>
    <t>http://iovs.arvojournals.org/article.aspx?articleid=2400567</t>
  </si>
  <si>
    <t>Acute ocular injuries caused by 60-Ghz millimeter-wave exposure</t>
  </si>
  <si>
    <t>Abstract
The goal of this study was to examine the clinical course of 60-GHz millimeter-wave induced damages to the rabbit eye and to report experimental conditions that allow reproducible induction of these injuries. The eyes of pigmented rabbits (total number was 40) were irradiated with 60-GHz millimeter-waves using either a horn antenna or one of two lens antennas (6 and 9 mm diameter; phi6, phi9) Morphological changes were assessed by slit-lamp microscopy. Additional assessments included corneal fluorescein staining, iris fluorescein angiography, and lens epithelium light microscopy. Under the standardized eye-antenna positioning, the three antennas caused varying damages to the eyelids or eyeglobes. The most reproducible injuries without concurrent eyelid edema and corneal desiccation were achieved using the phi6 lens antenna: irradiation for 6 min led to an elevation of the corneal surface temperature (reaching 54.2 +/- 0.9 degrees C) plus corneal edema and epithelial cell loss. Furthermore, mitotic cells appeared in the pupillary area of the lens epithelium. Anterior uveitis also occurred resulting in acute miosis (from 6.6 +/- 1.4 to 2.2 +/- 1.4 mm), an increase in flares (from 6.7 +/- 0.9 to 334.3 +/- 130.8 photons per second), and iris vasodilation or vessel leakage. These findings indicate that the three types of millimeter-wave antennas can cause thermal injuries of varying types and levels. The thermal effects induced by millimeter-waves can apparently penetrate below the surface of the eye.</t>
  </si>
  <si>
    <t>Kojima M, Hanazawa M, Yamashiro Y, Sasaki H, Watanabe S, Taki M, Suzuki Y, Hirata A, Kamimura Y, Sasaki K.</t>
  </si>
  <si>
    <t>Rabbits - male pigmented</t>
  </si>
  <si>
    <t>https://www.ncbi.nlm.nih.gov/pubmed/19667804</t>
  </si>
  <si>
    <t>Influence of anesthesia on ocular effects and temperature in rabbit eyes exposed to microwaves</t>
  </si>
  <si>
    <t>Abstract
To investigate the effect of systemic anesthesia on ocular effects and temperature in rabbit eyes exposed to microwaves, one eye each of 43 male pigmented rabbits (Dutch, 1.8-2.2 kg) was exposed at 2.45 GHz for 60-20 min (300 mW/cm2; 108 W/kg), either under anesthesia (ketamine hydrochloride (5 mg/kg) + xylazine (0.23 mg/kg)) or without anesthesia. Changes in the anterior segment were evaluated by image analysis utilizing a Scheimpflug camera, specular microscopy, and a laser flare cell meter. Temperatures within the eye were measured during microwave exposure by a Fluoroptic thermometer. The exposed eyes showed miosis, conjunctival congestion, corneal edema, and an increase in the light scattering of the anterior shallow cortex in the pupillary area of the lens. The group under systemic anesthesia showed much stronger symptoms than those treated without anesthesia. All of the anterior ocular changes disappeared within a week. The highest temperature during exposure was in the vitreous, followed by the anterior chamber, and the retrobulbar cavity of the orbit. The ocular temperatures of the rabbits under systemic anesthesia were 2-9 degrees C higher than those without anesthesia. Body temperature showed an increase of 1 degrees C during the exposure. Acute high intensity microwave exposure temporarily induced anterior segments inflammation and lens changes. The more pronounced ocular effects in the anesthetized rabbits were associated with the significantly higher ocular temperatures in the anesthetized animals. The influence of systemic anesthesia on ocular changes should be considered.</t>
  </si>
  <si>
    <t>Kojima M, Hata I, Wake K, Watanabe S, Yamanaka Y, Kamimura Y, Taki M, Sasaki K.</t>
  </si>
  <si>
    <t>Open Aperture Waveguide AGriffithntenna</t>
  </si>
  <si>
    <t>https://www.ncbi.nlm.nih.gov/pubmed/15042632</t>
  </si>
  <si>
    <t>Effects of low-intensity ultrahigh frequency electromagnetic radiation on inflammatory processes</t>
  </si>
  <si>
    <t>Abstract
Low-intensity ultrahigh frequency electromagnetic radiation (42 GHz, 100 microW/cm(2)) reduces the severity of inflammation and inhibits production of active oxygen forms by inflammatory exudate neutrophils only in mice with inflammatory process. These data suggest that some therapeutic effects of electromagnetic radiation can be explained by its antiinflammatory effect which is realized via modulation of functional activity of neutrophils in the focus of inflammation.</t>
  </si>
  <si>
    <t>Lushnikov KV, Shumilina YV, Yakushina VS, Gapeev AB, Sadovnikov VB, Chemeris NK.</t>
  </si>
  <si>
    <t>https://www.ncbi.nlm.nih.gov/pubmed/15452603</t>
  </si>
  <si>
    <t>Histopathological changes associated with oxidative stress induced by electromagnetic waves in rats' ovarian and uterine tissues</t>
  </si>
  <si>
    <t>Abstract
Objective: To evaluate the histopathological changes in ovarian and uterine tissues associated with oxidative stress induced by electromagnetic waves.
Methods: Thirty female Sprague Dawley of 180 g body weight and 3 months old were used in the experimental work. Animals were divided into control and two experimental groups. Experimental groups were exposed to 1800 MHz Global System for Mobile Communication radiofrequency radiation emitted by a signal generator for 2 h per day for 30 and 60 d, respectively. Following exposure, serum, ovaries and uteri were collected for biochemical and histopathological investigations.
Results: Biochemical analysis showed alterations in oxidative stress parameters in both ovaries and uteri tissues in comparison to control group. The histopathological changes were more prominent in experimental groups, in the ovary were included vacuolation in interstitial, granulosa, luteal cells and ooplasm. Other histopathological changes are disorientation of corona radiata, disruption and thinning of the zona pellucida. Cellular nucleus changes similar to fragmentation of the nucleus indicate the start of a degeneration process at Graafian follicles as well as micronuclei formation in oocyte nucleus and in some luteal cells. Histopathological changes in uterine tissue confined to increase height of luminal epithelium cells, sever apoptosis of glandular and luminal epithelium cells, and sever eosinophils, polymorphonucleocyte lymphocytes and macrophage's infiltration in myometrium and endometrium layers. Vascular congestion points out for the existence of inflammatory response changes in the endometrium.
Conclusion: Results executed that the potential alteration of antioxidant capacity may contribute to endometrial oxidative damage that could be related to pathogenesis and progression of endometritis.</t>
  </si>
  <si>
    <t>Alchalabi Ali SH, Rahim H, Aklilu E, Al-Sultan II, Aziz AR, Malek MF, Ronald SH, Khan MH.</t>
  </si>
  <si>
    <t>https://www.sciencedirect.com/science/article/pii/S2305050016300422</t>
  </si>
  <si>
    <t>Combined Effects of Radiofrequency Electromagnetic Fields and X-Ray in Renal Tissue and Function</t>
  </si>
  <si>
    <t>Abstract
Purpose: Biochemical and histopathological properties of renal tissues were reported to be affected by both radiofrequency electromagnetic fields (RF-EMF) and ionizing radiation. The radiation-induced changes in the kidney, including the serum levels of blood urea nitrogen (BUN) and creatinine (Cr), could lead to adverse health outcomes such as chronic kidney disease. These complications signify the importance of the research in this field. Thus, in this study, the effects of ionizing and non-ionizing radiations, as well as their combination, were assessed by evaluating the alteration in BUN, Cr, and histopathological changes in kidney tissue.
Materials and methods: Ninety-six male Wistar rats were randomly divided into six groups and were exposed to either 900/1800MHz (mobile phone) or 2.4 GHz RF-EMF (Wi-Fi) radiation for 14 days, 8Gy x-ray, or their combination. Sera were collected from 2 mL of rat blood, then BUN and Cr levels were determined. Also, renal samples were stained with hematoxylin and eosin and evaluated histopathologically.
Results: Both BUN and Cr levels raised non-significantly after exposure to 8 Gy x-rays. Moreover, all measurements in the samples of x-ray groups were in borderline or higher than normal values. The BUN levels of control, Wi-Fi, x-ray, and Wi-Fi+x-ray groups were not significantly different. However, Cr levels in the Wi-Fi group were significantly higher than those of the controls, and BUN to Cr ratio levels were significantly lower than those of the controls. Also, tubular atrophy and vessel wall thickening were associated with these exposures.
Conclusion: Exposure to 900/1800MHz, 2400 MHz EMF can alter the kidney function. However, pre-exposure to 900/1800MHz EMF could modulate the acute adverse effects of lethal x-ray dose, which addresses the adaptive response in the kidney.
Full Free Text Available</t>
  </si>
  <si>
    <t>Borzoueisileh S, Shabestani Monfared A, Ghorbani H, Mortazavi SMJ, Zabihi E, Pouramir M, Shafiee M, Niksirat F.</t>
  </si>
  <si>
    <t>https://pubmed.ncbi.nlm.nih.gov/33150143/</t>
  </si>
  <si>
    <t>Inflammation</t>
  </si>
  <si>
    <t>MR</t>
  </si>
  <si>
    <t>Possible cause for altered spatial cognition of prepubescent rats exposed to chronic radiofrequency electromagnetic radiation</t>
  </si>
  <si>
    <t xml:space="preserve">Abstract
Aim: The effects of a chronic exposure of rats to a 900 MHz electromagnetic field on spatial memory and the neural structure in the hippocampus should be investigated.
Background: Rats were divided into the following groups: 1) exposure to the electromagnetic field (n=24), 2) sham exposure (n=24) and 3) cage control (n=24).
Outcomes: There were no significant differences in the body weight between the groups.
Learning and the spatial memory were significantly deteriorated in rats exposed to the electromagnetic field compared to cage control and sham exposure groups.
No cellular aggregates were found in any group, but neuronal cell viability was significantly decreased in exposed rats compared to cage control and sham exposure rats. Moreover, pyramidal cells of exposed rats showed significantly less dendritic arborization compared to the cage control group.
The authors conclude that chronic exposure of rats to a 900 MHz electromagnetic field could impair spatial memory and the neural structure in the hippocampus and they propose a causal relationship.
 </t>
  </si>
  <si>
    <t>Narayanan SN, Kumar RS, Karun KM, Nayak SB, Bhat PG.</t>
  </si>
  <si>
    <t>http://www.emf-portal.de/viewer.php?aid=27297&amp;l=e</t>
  </si>
  <si>
    <t>Cognitive Impairment and Neurogenotoxic Effects in Rats Exposed to Low-Intensity Microwave Radiation</t>
  </si>
  <si>
    <t>Abstract
The health hazard of microwave radiation (MWR) has become a recent subject of interest as a result of the enormous increase in mobile phone usage. The present study aimed to investigate the effects of chronic low-intensity microwave exposure on cognitive function, heat shock protein 70 (HSP70), and DNA damage in rat brain. Experiments were performed on male Fischer rats exposed to MWR for 180 days at 3 different frequencies, namely, 900, 1800 MHz, and 2450 MHz. Animals were divided into 4 groups: group I: sham exposed; group II: exposed to MWR at 900 MHz, specific absorption rate (SAR) 5.953 × 10-4 W/kg; group III: exposed to 1800 MHz, SAR 5.835 × 10-4 W/kg; and group IV: exposed to 2450 MHz, SAR 6.672 × 10-4 W/kg. All the rats were tested for cognitive function at the end of the exposure period and were subsequently sacrificed to collect brain. Level of HSP 70 was estimated by enzyme-linked immunotarget assay and DNA damage was assessed using alkaline comet assay in all the groups. The results showed declined cognitive function, elevated HSP 70 level, and DNA damage in the brain of microwave-exposed animals. The results indicated that, chronic low-intensity microwave exposure in the frequency range of 900 to 2450 MHz may cause hazardous effects on the brain.</t>
  </si>
  <si>
    <t>Deshmukh PS, Nasare N, Megha K, Banerjee BD, Ahmed RS, Singh D, Abegaonkar MP, Tripathi AK, Mediratta PK.</t>
  </si>
  <si>
    <t>RF Signal Generator and Gigahertz Transverse Electromagnetic (GTEM) Cell</t>
  </si>
  <si>
    <t>http://www.ncbi.nlm.nih.gov/pubmed/25749756</t>
  </si>
  <si>
    <t>Exposure to 900 MHz electromagnetic fields activates the mkp-1/ERK pathway and causes blood-brain barrier damage and cognitive impairment in rats</t>
  </si>
  <si>
    <t>Abstract 
Aim: The effects of exposure of rats to a 900 MHz electromagnetic field on the spatial memory, neuronal and blood brain barrier damage and the potential underlying mechanisms of action should be investigated.
Background: 108 rats were divided into 3 groups (n=36 each): 1) sham exposure, 2) exposure to the magnetic field for 14 days and 3) 28 days. In each group, 3 rats were used for electron microscopy, 6 were used for immunohistochemistry, 12 for the evans blue assay, 6 for Western blot and 9 for the Morris water maze. 
Heme oxygenase-1 (HO-1) is a marker for oxidative stress. MAPK phosphatase-1 (mkp-1) regulates the activity and expression of ERK 1 and 2. The authors hypothesized that the mkp-1/ERK pathway is potentially involved in the regulation of HO-1, the damaging of the blood brain barrier and resulting cognitive impairments.
Outcomes: The spatial memory was significantly impaired after 28 days of exposure (group 3) compared to the 14-day exposure group (group 2) and sham exposure.
The neuronal ultrastructure was changed in groups 2 and 3 compared to sham exposure with edema between neurons and blood vessels. Group 3 showed additional swollen or missing organelles and cytoplasmic vacuolization in neurons.
The level of HO-1 was significantly higher in both exposure groups compared to the sham exposure and in group 3 compared to group 2. In immunohistochemical analysis, a significant higher level of albumin was found in group 3 in the hippocampus and cortex compared to group 2 and sham exposure, but albumin could also be detected in neurons of group 2. Additionally, a significant higher amount of evans blue could be detected in groups 2 and 3 compared to sham exposure. The mkp-1 expression was significantly up-regulated and ERK phosphorylation significantly reduced in group 3 compared to the sham exposure. 
The authors conclude, that exposure of rats to a 900 MHz electromagnetic field could impair the spatial memory and damage the blood brain barrier and that the mkp-1/ERK signaling pathway may be involved in this process.</t>
  </si>
  <si>
    <t>Tang J, Zhang Y, Yang L, Chen Q, Tan L, Zuo S, Feng H, Chen Z, Zhu G.</t>
  </si>
  <si>
    <t>https://pubmed.ncbi.nlm.nih.gov/25598203/</t>
  </si>
  <si>
    <t>Effects of mobile phone radiation (900 MHz radiofrequency) on structure and functions of rat brain</t>
  </si>
  <si>
    <t xml:space="preserve">Aim: The effects of exposure of rats to a 900 MHz electromagnetic field on the behavior, oxidative stress and neuronal damage in the brain should be investigated.
Background: The rats were divided into 5 groups: 1) cage control (n=3 for each exposure group, total of n=9), 2) sham exposure (n=3 for each exposure group) and the exposure groups for 3) behavioural, 4) biochemical and 5) histological analysis (n=7 each).
Method: Effects on the neurological system: structure and function of the rat brain and oxidative stress
morphological/histopathological changes: morphology of neurons in hippocampus (cresyl violet staining of brain slides, microscopy) 
Outcomes:  No significant differences were observed between sham exposure (group 2) and cage control (group 1) animals in any parameter.
In the open field test, exposed animals (group 3) showed a significantly different behavior compared to the cage control, indicating a higher degree of anxiety and stress. However, in the elevated plus maze, group 3 showed a significantly different behavior compared to the cage control which indicated reduced anxiety.
In the Morris water maze, group 3 exhibited a significant impairment of their spatial memory compared to groups 1 and 2. The superoxide dismutase and catalase enzyme activities were significantly decreased in the brain and liver of exposed animals (group 4) compared to the cage control. The level of reduced glutathione was significantly decreased in the brain and significantly increased in the liver of animals of group 4 compared to the cage control. The ascorbic acid level was significantly increased in the liver of animals of group 4 compared to the cage control, as was the amount of malondialdehyde in the brain and liver.
Histopathology showed a distinctly greater amount of degenerated neurons in the hippocampus of exposed animals (group 5) than in the cage control and sham exposure. The authors conclude that exposure of rats to a 900 MHz electromagnetic field could provoke neuronal damage and oxidative stress in the brain, which in turn results in a changed behaviour.
</t>
  </si>
  <si>
    <t>Saikhedkar N, Bhatnagar M, Jain A, Sukhwal P, Sharma C, Jaiswal N.</t>
  </si>
  <si>
    <t>http://www.emf-portal.de/viewer.php?aid=24987&amp;l=e</t>
  </si>
  <si>
    <t>Maternal mobile phone exposure alters intrinsic electrophysiological properties of CA1 pyramidal neurons in rat offspring</t>
  </si>
  <si>
    <t>Aim: To study the potential influences of gestational exposure to electromagnetic fields on the cognitive performance in rats. Furthermore, the present study aimed to investigate the potential electrophysiological changes of CA1 pyramidal neurons of the hippocampus following prenatal exposure.
Background s: 8 pregnant rats per group (exposure and sham exposure) were used and offspring was investigated
Outcomes: The data showed a decrease in neuronal excitability in the mobile phone exposed group. Exposure was mostly associated with a decrease in the number of action potentials fired in spontaneous activity and in response to current injection in both male and female groups. There was an increase in the amplitude of the after-hyperpolarization in exposed rats compared with the control. 
The results of the passive avoidance and Morris water maze showed that the exposure significantly altered learning and memory in male and female rats compared with the control rats. Light microscopy study of brain sections of the control and mobile phone-exposed rats showed a normal morphology in both groups. 
The findings suggest that exposure to mobile phones adversely affects the cognitive performance of both female and male offspring rats.</t>
  </si>
  <si>
    <t xml:space="preserve">Razavinasab M, Moazzami K, Shabani M.
</t>
  </si>
  <si>
    <t>http://www.emf-portal.de/viewer.php?aid=24398&amp;l=e</t>
  </si>
  <si>
    <t>Spatial learning, monoamines and oxidative stress in rats exposed to 900MHz electromagnetic field in combination with iron overload</t>
  </si>
  <si>
    <t>Aim: To investigate whether co-exposure to electromagnetic fields and iron overload has a greater impact on rat brain tissues than electromagnetic field exposure alone.
Background: Neurodegenerative diseases (e.g. Parkinson's disease or Alzheimer's disease) have been suggested to be linked to electromagnetic fields and iron overload in the brain. Thereby, the combination of both factors could have a greater impact than each treatment for itself. 
Three groups of rats were examined (n=8 per group): 1.) electromagnetic field exposure, 2.) electromagnetic field exposure + iron administration (daily injection of 3 mg FeSO4 per kg body weight during 21 consecutive days) and 3.) sham exposure. After the exposure period of 21 days, behavior tests were performed (post-treatment day 1-8: Morris water maze, post-treatment day 14-20: eight-arm radial maze, post treatment day 21, 22 or 23: object exploration task). At the end of the experimental period, rats were killed for biochemical measurements.
Outcome: No significant differences regarding learning and memory were observed in the Morris water maze and eight-arm radial maze between the groups. However, exposed rats from group 1 (electromagnetic field) and group 2 (electromagnetic field + iron) showed significantly impaired results in the object exploration test in comparison to the sham exposed rats. Rats exposed to an electromagnetic field (group 1) showed significant decreases in the levels of dopamine and serotonin in the hippocampus compared to group 2 and group 3 (sham exposure). The level of serotonin and its metabolite (5-hydroxyindolacetic acid) was significantly increased in the cerebellum in both exposure groups (group 1 and 2) in comparison to the sham exposure group. Additionally, the level of dopamine was significantly increased in the striatum of group 2 compared to group 1 and group 3. 
No differences regarding oxidative stress parameters were found between the groups. 
The authors conclude that electromagnetic field exposure had an impact on the brain of rats, but no synergistic effects of exposure to an electromagnetic field and iron overload occurred.</t>
  </si>
  <si>
    <t>Maaroufi K, Had-Aissouni L, Melon C, Sakly M, Abdelmelek H, Poucet B, Save E</t>
  </si>
  <si>
    <t>Microwave Signal Generator</t>
  </si>
  <si>
    <t>http://www.ncbi.nlm.nih.gov/pubmed/24144546?dopt=Abstract</t>
  </si>
  <si>
    <t>Transient and cumulative memory impairments induced by GSM 1.8 GHz cell phone signal in a mouse model</t>
  </si>
  <si>
    <t>Abstract
Aim: To examine memory impairments in mice exposed to a radiofrequency electromagnetic field.
Background:  In two experiments, three groups of mice were examined, respectively (n=8 per group): 1.) control group (in a seperate room), 2.) sham exposure + auditory stimulation (70 db) and 3.) exposure + auditory stimulation (70 db). Auditory stimulation was given to simulate human voice during cell phone operation. 
The first experiment started after an acclimatization period from postnatal days 45 to 59. The exposure started at day 59 and lasted until day 125. During this exposure period, mice were tested thrice for potential memory impairments (testing 1a: postnatal days 59-63, testing 1b: postnatal days 88-92, testing 1c: postnatal days 121-125).  To test whether the potential memory impairments were transient or permanent, the second experiment was performed. It started after an acclimatization period from postnatal days 45 to 69. Mice were exposed every day from postnatal days 76 to 130 and every second day from postnatal days 183 to 212. Before the first exposure period, mice were tested for potential memory impairments (testing 2a: postnatal days 69-73). Additionally, mice were tested for potential memory impairments during the first exposure period (testing 2b: postnatal days 100-104), twice between the exposure periods (testing 2c: postnatal days 140-144, testing 2d: postnatal days 168-172) and a fifth time after the second exposure period (testing 2e: postnatal days 213-217)
Outcomes: In the first experiment, the exposed animals showed a significant reduced memory performance in the second (1b) and the third testing (1c) in the spatial and the non-spatial test when compared to the control group. No significant differences were found between the control group and the sham exposed group or in the testing 1a. In the second experiment, the exposed mice showed significant memory impairments when tested during the first exposure period and when tested the first time after the first exposure period in the spatial and in the non-spatial test (testing 2b and 2c). No significant differences were found between the control group and the sham exposed group or in the testings 2a, 2d and 2e. 
The authors conclude that exposure to radiofrequency electromagnetic fields could induce spatial and non-spatial transient memory impairments in mice.</t>
  </si>
  <si>
    <t>Ntzouni MP, Skouroliakou A, Kostomitsopoulos N, Margaritis LH.</t>
  </si>
  <si>
    <t>http://www.emf-portal.de/viewer.php?aid=21645&amp;l=e</t>
  </si>
  <si>
    <t>Memory performance, wireless communication and exposure to radiofrequency electromagnetic fields: A prospective cohort study in adolescents</t>
  </si>
  <si>
    <t>Abstract
BACKGROUND: The aim of this study is to investigate whether memory performance in adolescents is affected by radiofrequency electromagnetic fields (RF-EMF) from wireless device use or by the wireless device use itself due to non-radiation related factors in that context.
METHODS: We conducted a prospective cohort study with 439 adolescents. Verbal and figural memory tasks at baseline and after one year were completed using a standardized, computerized cognitive test battery. Use of wireless devices was inquired by questionnaire and operator recorded mobile phone use data was obtained for a subgroup of 234 adolescents. RF-EMF dose measures considering various factors affecting RF-EMF exposure were computed for the brain and the whole body. Data were analysed using a longitudinal approach, to investigate whether cumulative exposure over one year was related to changes in memory performance. All analyses were adjusted for relevant confounders.
RESULTS: The kappa coefficients between cumulative mobile phone call duration and RF-EMF brain and whole body dose were 0.62 and 0.67, respectively for the whole sample and 0.48 and 0.28, respectively for the sample with operator data. In linear exposure-response models an interquartile increase in cumulative operator recorded mobile phone call duration was associated with a decrease in figural memory performance score by -0.15 (95% CI: -0.33, 0.03) units. For cumulative RF-EMF brain and whole body dose corresponding decreases in figural memory scores were -0.26 (95% CI: -0.42, -0.10) and -0.40 (95% CI: -0.79, -0.01), respectively. No exposure-response associations were observed for sending text messages and duration of gaming, which produces tiny RF-EMF emissions.
CONCLUSIONS: A change in memory performance over one year was negatively associated with cumulative duration of wireless phone use and more strongly with RF-EMF dose. This may indicate that RF-EMF exposure affects memory performance.</t>
  </si>
  <si>
    <t>Schoeni A, Roser K, Roosli M.</t>
  </si>
  <si>
    <t>http://www.ncbi.nlm.nih.gov/pubmed/26474271?dopt=Abstract</t>
  </si>
  <si>
    <t>Impairment of long-term potentiation induction is essential for the disruption of spatial memory after microwave exposure</t>
  </si>
  <si>
    <t>Abstract
PURPOSE: To assess the impact of microwave exposure on learning and memory and to explore the underlying mechanisms.
MATERIALS AND METHODS: 100 Wistar rats were exposed to a 2.856 GHz pulsed microwave field at average power densities of 0 mW/cm(2), 5 mW/cm(2), 10 mW/cm(2) and 50 mW/cm(2) for 6 min. The spatial memory was assessed by the Morris Water Maze (MWM) task. An in vivo study was conducted soon after microwave exposure to evaluate the changes of population spike (PS) amplitudes of long-term potentiation (LTP) in the medial perforant path (MPP)-dentate gyrus (DG) pathway. The structure of the hippocampus was observed by the light microscopy and the transmission electron microscopy (TEM) at 7 d after microwave exposure.
RESULTS: Our results showed that the rats exposed in 10 mW/cm(2) and 50 mW/cm(2) microwave displayed significant deficits in spatial learning and memory at 6 h, 1 d and 3 d after exposure. Decreased PS amplitudes were also found after 10 mW/cm(2) and 50 mW/cm(2) microwave exposure. In addition, varying degrees of degeneration of hippocampal neurons, decreased synaptic vesicles and blurred synaptic clefts were observed in the rats exposed in 10 mW/cm(2) and 50 mW/cm(2) microwave. Compared with the sham group, the rats exposed in 5 mW/cm(2) microwave showed no difference in the above experiments.
CONCLUSIONS: This study suggested that impairment of LTP induction and the damages of hippocampal structure, especially changes of synapses, might contribute to cognitive impairment after microwave exposure.</t>
  </si>
  <si>
    <t>Wang H, Peng R, Zhou H, Wang S, Gao Y, Wang L, Yong Z, Zuo H, Zhao L, Dong J, Xu X, Su Z</t>
  </si>
  <si>
    <t>http://www.ncbi.nlm.nih.gov/pubmed/23786183?dopt=Abstract</t>
  </si>
  <si>
    <t xml:space="preserve">Reduction of Phosphorylated Synapsin I (Ser-553) Leads to Spatial Memory Impairment by Attenuating GABA Release after Microwave Exposure in Wistar Rats </t>
  </si>
  <si>
    <t>Abstract      BACKGROUND: Abnormal release of neurotransmitters after microwave exposure can cause learning and memory deficits. This study investigated the mechanism of this effect by exploring the potential role of phosphorylated synapsin I (p-Syn I).
METHODS: Wistar rats, rat hippocampal synaptosomes, and differentiated (neuronal) PC12 cells were exposed to microwave radiation for 5 min at a mean power density of 30 mW/cm2. Sham group rats, synaptosomes, and cells were otherwise identically treated and acted as controls for all of the following post-exposure analyses. Spatial learning and memory in rats was assessed using the Morris Water Maze (MWM) navigation task. The protein expression and presynaptic distribution of p-Syn I and neurotransmitter transporters were examined via western blotting and immunoelectron microscopy, respectively. Levels amino acid neurotransmitter release from rat hippocampal synaptosomes and PC12 cells were measured using high performance liquid chromatograph (HPLC) at 6 hours after exposure, with or without synapsin I silencing via shRNA transfection.
RESULTS: In the rat experiments, there was a decrease in spatial memory performance after microwave exposure. The expression of p-Syn I (ser-553) was decreased at 3 days post-exposure and elevated at later time points. Vesicular GABA transporter (VGAT) was significantly elevated after exposure. The GABA release from synaptosomes was attenuated and p-Syn I (ser-553) and VGAT were both enriched in small clear synaptic vesicles, which abnormally assembled in the presynaptic terminal after exposure. In the PC12 cell experiments, the expression of p-Syn I (ser-553) and GABA release were both attenuated at 6 hours after exposure. Both microwave exposure and p-Syn I silencing reduced GABA release and maximal reduction was found for the combination of the two, indicating a synergetic effect.
CONCLUSION: p-Syn I (ser-553) was found to play a key role in the impaired GABA release and cognitive dysfunction that was induced by microwave exposure.
Full Text Available</t>
  </si>
  <si>
    <t>Qiao S, Peng R, Yan H, Gao Y, Wang C, Wang S, Zou Y, Xu X, Zhao L, Dong J, Su Z, Feng X, Wang L, Hu X.</t>
  </si>
  <si>
    <t>http://www.ncbi.nlm.nih.gov/pubmed/24743689?dopt=Abstract</t>
  </si>
  <si>
    <t>Do signals of a hand-held TETRA transmitter affect cognitive performance, well-being, mood or somatic complaints in healthy young men? Results of a randomized double-blind cross-over provocation study</t>
  </si>
  <si>
    <t>Aim: The effects of exposure of young men to a 385 MHz electromagnetic field (TETRA) on cognitive functions and well-being should be investigated.
Background: 30 young and healthy male volunteers were tested on nine study days, on which they were exposed to three different exposure conditions: 1) exposure to TETRA electromagnetic field with an SAR of 1.5 W/kg, 2) exposure to a TETRA field with 6 W/kg or 3) sham exposure.
Outcomes: The mood and well-being were not impaired in both exposure groups compared to the sham exposure group and there were no subjective complaints.
In the working memory tests, group 2 (SAR 6 W/kg) showed a significantly lower number of correct reactions in the 1-back task compared to group 1 and the sham exposure group. In the 2-back task, the reaction time was significantly enhanced in both exposure groups compared to the sham exposure group.
The authors conclude that the results give no indications for negative effects of exposure of young men to a 385 MHz electromagnetic field (TETRA) on cognitive functions or well-being.
Mean reaction time was significantly faster under both TETRA conditions compared to sham (sham vs. TETRA 1.5 W/kg, p=0.0039; sham vs. TETRA 6.0 W/kg, p=0.0307.
The number of correct reactions in the 1-back paradigm was significantly lower in the TETRA 6.0 W/kg condition compared to sham (p=0.0357) and compared to TETRA 1.5 W/kg (p=0.0016). It would seem reaction time improves under exposure but accuracy is diminished.</t>
  </si>
  <si>
    <t>Sauter C, Eggert T, Dorn H, Schmid G, Bolz T, Marasanov A, Hansen ML, Peter A, Danker-Hopfe H.</t>
  </si>
  <si>
    <t>http://www.emf-portal.de/viewer.php?l=e&amp;aid=26818</t>
  </si>
  <si>
    <t>Effects of Early-Onset Radiofrequency Electromagnetic Field Exposure (GSM 900 MHz) on Behavior and Memory in Rats</t>
  </si>
  <si>
    <t>Aim: To investigate possible long-term effects of electromagnetic fields (GSM 900 MHz) on the developing rat brain.
Background: 120 female rats were randomly divided into five groups (n=24 per group): 1.) cage control, 2.) sham exposure, 3.) SAR of 0.7 W/kg, 4.) SAR of 2.5 W/kg, and 5.) SAR of 10 W/kg. Exposure started at the age of 14 days until the age of 19 months.
Outcomes: No consistent significant differences were observed between the exposed rats and the sham exposed rats. 
The authors conclude that no indication was found that long-term exposure to electromagnetic fields (GSM 900 MHz) has a deleterious effect on the developing rat brain.</t>
  </si>
  <si>
    <t>Klose M, Grote K, Spathmann O, Streckert J, Clemens M, Hansen VW, Lerchl A.</t>
  </si>
  <si>
    <t>http://www.emf-portal.de/viewer.php?l=e&amp;aid=25786</t>
  </si>
  <si>
    <t>Cognitive impairment in rats after long-term exposure to GSM-900 mobile phone radiation</t>
  </si>
  <si>
    <t>Abstract
Considering the frequent use of mobile phones, we have directed attention to possible implications on cognitive functions. In this study we investigated in a rat model the long-term effects of protracted exposure to Global System for Mobile Communication-900 MHz (GSM-900) radiation. Out of a total of 56 rats, 32 were exposed for 2 h each week for 55 weeks to radio-frequency electromagnetic radiation at different SAR levels (0.6 and 60 mW/kg at the initiation of the experimental period) emitted by a (GSM-900) test phone. Sixteen animals were sham exposed and eight animals were cage controls, which never left the animal house. After this protracted exposure, GSM-900 exposed rats were compared to sham exposed controls. Effects on exploratory behaviour were evaluated in the open-field test, in which no difference was seen. Effects on cognitive functions were evaluated in the episodic-like memory test. In our study, GSM exposed rats had impaired memory for objects and their temporal order of presentation, compared to sham exposed controls (P = 0.02). Detecting the place in which an object was presented was not affected by GSM exposure. Our results suggest significantly reduced memory functions in rats after GSM microwave exposure (P = 0.02).</t>
  </si>
  <si>
    <t>Nittby H, Grafström G, Tian DP, Malmgren L, Brun A, Persson BR, Salford LG, Eberhardt J.</t>
  </si>
  <si>
    <t>http://www.emf-portal.de/viewer.php?aid=15418</t>
  </si>
  <si>
    <t>Use of mobile and cordless phones and cognition in Australian primary school children: a prospective cohort study</t>
  </si>
  <si>
    <t>Abstract
BACKGROUND: Use of mobile (MP) and cordless phones (CP) is common among young children, but whether the resulting radiofrequency exposure affects development of cognitive skills is not known. Small changes have been found in older children. This study focused on children's exposures to MP and CP and cognitive development. The hypothesis was that children who used these phones would display differences in cognitive function compared to those who did not.
METHODS: We recruited 619 fourth-grade students (8-11 years) from 37 schools around Melbourne and Wollongong, Australia. Participants completed a short questionnaire, a computerised cognitive test battery, and the Stroop colour-word test. Parents completed exposure questionnaires on their child's behalf. Analysis used multiple linear regression. The principal exposure-metrics were the total number of reported MP and CP calls weekly categorised into no use ('None'); use less than or equal to the median amount ('Some'); and use more than the median ('More'). The median number of calls/week was 2.5 for MP and 2.0 for CP.
RESULTS: MP and CP use for calls was low; and only 5 of 78 comparisons of phone use with cognitive measures were statistically significant. The reaction time to the response-inhibition task was slower in those who used an MP 'More' compared to the 'Some' use group and non-users. For CP use, the response time to the Stroop interference task was slower in the 'More' group versus the 'Some' group, and accuracy was worse in visual recognition and episodic memory tasks and the identification task. In an additional exploratory analysis, there was some evidence of a gender effect on mean reaction times. The highest users for both phone types were girls.
CONCLUSIONS: Overall, there was little evidence cognitive function was associated with CP and MP use in this age group. Although there was some evidence that effects of MP and CP use on cognition may differ by gender, this needs further exploration. CP results may be more reliable as parents estimated children's phone use and the CPs were at home; results for CP use were broadly consistent with our earlier study of older children. 
Free Full Text Available</t>
  </si>
  <si>
    <t>Redmayne M, Smith CL, Benke G, Croft RJ, Dalecki A, Dimitriadis C, Kaufman J, Macleod S, Sim MR, Wolfe R, Abramson MJ.</t>
  </si>
  <si>
    <t>Mobile Phone and Cordless Phone</t>
  </si>
  <si>
    <t>http://www.emf-portal.de/viewer.php?l=e&amp;aid=28887</t>
  </si>
  <si>
    <t>Motor and psychological functions of school children living in the area of the Skrunda Radio Location Station in Latvia</t>
  </si>
  <si>
    <t>Aim: The report summarises the data of a study of the development of some motor and psychological functions of children who were born and constantly live under conditions of chronic electromagnetic field exposure in the Skrunda area. The Skrunda radio station is a pulse radar station and has operated for more than 25 years in a populated region of Skrunda, Latvia.
Method: Cognitive/behavioural endpoints: motor and psychological functions (tapping test (to evaluate the neuromuscular system function); reaction time; attention capacity; memory capacity) investigation on living organism   
Time of investigation: after exposure.
Outcomes : Motor function, memory and attention significantly differed between the exposed and control groups. Children living in front of the station had less developed memory and attention. Their reaction time was slower and their neuromuscular apparatus endurance was decreased.</t>
  </si>
  <si>
    <t>Kolodynski AA, Kolodynska VV.</t>
  </si>
  <si>
    <t>VHF (30 MHz-300 MHz) studies</t>
  </si>
  <si>
    <t>VHF 30 MHz-300 MHz</t>
  </si>
  <si>
    <t>http://www.emf-portal.de/viewer.php?aid=1852&amp;l=e</t>
  </si>
  <si>
    <t>Effects of exposure to electromagnetic fields emitted by GSM 900 and WCDMA mobile phones on cognitive function in young male subjects</t>
  </si>
  <si>
    <t>Abstract 
Results of studies on the possible effects of electromagnetic fields emitted by mobile phones on cognitive functions are contradictory, therefore, possible effects of long-term (7 h 15 min) electromagnetic field (EMF) exposure to handset-like signals of Global System for Mobile Communications (GSM) 900 and Wideband Code-Division Multiple Access (WCDMA) on attention and working memory were studied. The sample comprised 30 healthy male subjects (mean ± SD: 25.3 ± 2.6 years), who were tested on nine study days in which they were exposed to three exposure conditions (sham, GSM 900 and WCDMA) in a randomly assigned and balanced order. All tests were presented twice (morning and afternoon) on each study day within a fixed timeframe. Univariate comparisons revealed significant changes when subjects were exposed to GSM 900 compared to sham, only in the vigilance test. In the WCDMA exposure condition, one parameter in the vigilance and one in the test on divided attention were altered compared to sham. Performance in the selective attention test and the n-back task was not affected by GSM 900 or WCDMA exposure. Time-of-day effects were evident for the tests on divided and selective attention, as well as for working memory. After correction for multiple testing, only time-of-day effects remained significant in two tests, resulting in faster reactions in the afternoon trials. The results of the present study do not provide any evidence of an EMF effect on human cognition, but they underline the necessity to control for time of day.</t>
  </si>
  <si>
    <t>Sauter C, Dorn H, Bahr A, Hansen ML, Peter A, Bajbouj M, Danker-Hopfe H.</t>
  </si>
  <si>
    <t>https://www.emf-portal.org/en/article/18714</t>
  </si>
  <si>
    <t>Short-term memory in mice is affected by mobile phone radiation</t>
  </si>
  <si>
    <t>Aim: To study whether real mobile phone exposure affects the object recognition memory in mice. The objects consisted of cubes, pyramides and cylinders of different colours.
Background: The object recognition task consists of a habituation session (day 1), a training session (acquisition phase with two identical objects; day 2) and a test session (day 3). Day 3 consists of two trials (one trial with familiar objects and one trial with a familiar and a novel object) and an inter-trial interval (for memory consolidation). Mice were divided into three groups (8 animals per group: exposed, sham exposed and control) and the object recognition task was performed according to the following three protocols: 1) "acute exposure": mice (45 days old) were exposed to the mobile phone during the habituation, the training and the test sessions, but not during the 10 min inter-trial interval (memory consolidation phase); 2) "chronic exposure-I": the same mice were exposed for 17 days for 90 min/per day starting at postnatal day 55 to the same mobile phone irradiation. The object recognition task was performed at postnatal day 72 with irradiation present only during the inter-trial interval phase; 3) "chronic exposure-II": mice were continuously exposed daily under the same conditions up to postnatal day 86 (total exposure duration: 31 days). One day later the object recognition task test was performed without irradiation.
Outcomes: The data revealed a major effect of the "chronic exposure-I" suggesting a possible severe effect of the electromagnetic field on the memory consolidation phase of the recognition memory process. This may imply that the primary electromagnetic field target may be the entorhinal-hippocampal regions which participate in the object recognition.
Full Text Available</t>
  </si>
  <si>
    <t>Ntzouni MP, Stamatakis A, Stylianopoulou F, Margaritis LH.</t>
  </si>
  <si>
    <t>http://www.emf-portal.de/viewer.php?aid=18810&amp;</t>
  </si>
  <si>
    <t>Spatial memory performance of Wistar rats exposed to mobile phone</t>
  </si>
  <si>
    <t>Abstract
INTRODUCTION: With the tremendous increase in number of mobile phone users world wide, the possible risks of this technology have become a serious concern.
OBJECTIVE: We tested the effects of mobile phone exposure on spatial memory performance.
MATERIALS AND METHODS: Male Wistar rats (10-12 weeks old) were exposed to 50 missed calls/day for 4 weeks from a GSM (900/1800 MHz) mobile phone in vibratory mode (no ring tone). After the experimental period, the animals were tested for spatial memory performance using the Morris water maze test.
RESULTS: Both phone exposed and control animals showed a significant decrease in escape time with training. Phone exposed animals had significantly (approximately 3 times) higher mean latency to reach the target quadrant and spent significantly (approximately 2 times) less time in the target quadrant than age- and sex-matched controls.
CONCLUSION: Mobile phone exposure affected the acquisition of learned responses in Wistar rats. This in turn points to the poor spatial navigation and the object place configurations of the phone-exposed animals.
Free Text Available</t>
  </si>
  <si>
    <t>Narayanan SN, Kumar RS, Potu BK, Nayak S, Mailankot M.</t>
  </si>
  <si>
    <t>http://www.ncbi.nlm.nih.gov/pubmed/19330250</t>
  </si>
  <si>
    <t>Mobile phone exposure and spatial memory</t>
  </si>
  <si>
    <t>Abstract
Radiofrequency (RF) emission during mobile phone use has been suggested to impair cognitive functions, that is, working memory. This study investigated the effects of a 2 1/2 h RF exposure (884 MHz) on spatial memory and learning, using a double-blind repeated measures design. The exposure was designed to mimic that experienced during a real-life mobile phone conversation. The design maximized the exposure to the left hemisphere. The average exposure was peak spatial specific absorption rate (psSAR10g) of 1.4 W/kg. The primary outcome measure was a "virtual" spatial navigation task modeled after the commonly used and validated Morris Water Maze. The distance travelled on each trial and the amount of improvement across trials (i.e., learning) were used as dependent variables. The participants were daily mobile phone users, with and without symptoms attributed to regular mobile phone use. Results revealed a main effect of RF exposure and a significant RF exposure by group effect on distance travelled during the trials. The symptomatic group improved their performance during RF exposure while there was no such effect in the non-symptomatic group. Until this new finding is further investigated, we can only speculate about the cause.</t>
  </si>
  <si>
    <t>Wiholm C, Lowden A, Kuster N, Hillert L, Arnetz BB, Akerstedt T, Moffat SD.</t>
  </si>
  <si>
    <t>http://www.ncbi.nlm.nih.gov/pubmed/18792947</t>
  </si>
  <si>
    <t>The relationship between NMDA receptors and microwave-induced learning and memory impairment: a long-term observation on Wistar rats</t>
  </si>
  <si>
    <t>Abstract
Abstract Purpose: To investigate whether high power microwave could cause continuous disorders to learning and memory in Wistar rats and to explore the underlying mechanisms.
MATERIALS AND METHODS: Eighty Wistar rats were exposed to a 2.856 GHz pulsed microwave source at a power density of 0 mW/cm(2) and 50 mW/cm(2) microwave for 6 min. The spatial memory ability, the structure of the hippocampus, contents of amino acids neurotransmitters in hippocampus and the expression of N-methyl-D-aspartic acid receptors (NMDAR) subunit 1, 2A and 2B (NR1, NR2A and NR2B) were detected at 1, 3, 6, 9, 12 and 18 months after microwave exposure.
RESULTS: Our results showed that the microwave-exposed rats showed consistent deficiencies in spatial learning and memory. The level of amino acid neurotransmitters also decreased after microwave radiation. The ratio of glutamate (Glu) and gammaaminobutyric acid (GABA) significantly decreased at 6 months. Besides, the hippocampus showed varying degrees of degeneration of neurons, increased postsynaptic density and blurred synaptic clefts in the exposure group. The NR1 and NR2B expression showed a significant decrease, especially the NR2B expression.
CONCLUSIONS: This study indicated that the content of amino acids neurotransmitters, the expression of NMDAR subunits and the variation of hippocampal structure might contribute to the long-term cognitive impairment after microwave exposure.</t>
  </si>
  <si>
    <t>Wang H, Peng R, Zhao L, Wang S, Gao Y, Wang L, Zuo H, Dong J, Xu X, Zhou H, Su Z.</t>
  </si>
  <si>
    <t>http://www.ncbi.nlm.nih.gov/pubmed/25426698</t>
  </si>
  <si>
    <t>The acute effects of exposure to the electromagnetic field emitted by mobile phones on human attention</t>
  </si>
  <si>
    <t>Abstract 
The aim of our study was to investigate the effects of acute mobile phone exposure on a range of tasks which tapped capacity and processing speed within the attentional system. Thirty-eight healthy volunteers were randomly assigned to either an experimental group which was exposed to a connected mobile phone or a control group in which the mobile phone was switched off. Subjects remained blind to mobile phone status throughout duration of study. The experimental group were exposed to an electromagnetic field emitted by a 900 MHz mobile phone for 30 min. Cognitive performance was assessed at three points (prior to mobile phone exposure, at 15 and 30 min post-exposure) using six cognitive neuropsychological tests (digit span and spatial span forwards and backwards, serial subtraction and verbal fluency). Significant differences between the two groups were evident after 5 min on two tests of attentional capacity (digit span forwards and spatial span backwards) and one of processing speed (serial subtraction). In all three instances, performance was facilitated following mobile phone exposure. No deficits were evident. These findings are discussed in terms of possible functional and neuroanatomical bases.</t>
  </si>
  <si>
    <t>Edelstyn N, Oldershaw A.</t>
  </si>
  <si>
    <t>http://www.ncbi.nlm.nih.gov/pubmed/11924872</t>
  </si>
  <si>
    <t>Acute mobile phone effects on pre-attentive operation</t>
  </si>
  <si>
    <t>Abstract 
There is a debate whether electromagnetic field (EMF) emitted by mobile phones (MP) have an effect on cognitive functions. Since the auditory P50 component of event-related potentials (ERPs) reflects pre-attentive processing and working memory (WM) operation, the present study was designed to investigate whether the exposure to MP-EMF affects the patterns of the P50 component of ERPs elicited during a WM test. The P50 elicited during a WM task and evoked by two warning stimuli low and high frequency (500 and 3000 Hz) has been assessed in 19 normal subjects (10 women and 9 men) both without and with exposure to a 900 MHz signal, emitted by a dipole antenna placed near the subjects. Results showed that the presence of MP-EMFs induced statistically significant increase in the amplitude of P50 evoked by the low frequency stimuli, at Fp1 and O1 electrode leads as compared to themselves without MP-EMF exposure. In contrast the exposure to MP-EMFs revealed statistically significant decrease of the amplitude of P50 evoked by the high frequency stimuli, at Fp1 electrode lead as compared to themselves without MP-EMF exposure. These findings provide evidence that the MP-EMF emitted by mobile phone affect pre-attentive information processing as it is reflected in P50 evoked potential. The basis of such an effect is unclear, although several possibilities exist and call for potential directions of future research.</t>
  </si>
  <si>
    <t>Papageorgiou CC, Nanou ED, Tsiafakis VG, Kapareliotis E, Kontoangelos KA, Capsalis CN, Rabavilas AD, Soldatos CR.</t>
  </si>
  <si>
    <t>http://www.ncbi.nlm.nih.gov/pubmed/16406308</t>
  </si>
  <si>
    <t>Effects of electromagnetic fields emitted by GSM phones on working memory: a meta-analysis</t>
  </si>
  <si>
    <t>Abstract
BACKGROUND AND OBJECTIVE: Current treatments for Alzheimer's Disease (AD) do not affect the course of the illness and brain stimulation techniques are increasingly promoted as potential therapeutic interventions for AD. This study reviews the effects of electromagnetic field (EMF) exposure versus sham exposure on working memory (WM) performance of healthy human participants.
METHOD: Online literature databases and previous systematic reviews were searched for studies of EMF and WM in participants without reported memory problems. Two thousand eight hundred and fifty seven studies were identified, and 10 studies met the inclusion criteria. An assessment of study quality was completed, and separate, random effects meta-analyses were conducted for each of the three WM tasks included: n-back, substitution and digit span forward.
RESULTS: No differences were found between participants exposed to active EMF versus sham conditions in any of the three working memory tasks examined.
CONCLUSION: Results indicate that EMF does not affect WM during the n-back, substitution and digit-span tasks. Future studies should focus on the possible effects of chronic exposure to EMF in older adults with AD using a battery of comparable WM and attention tasks, before EMF can be seriously considered as a potential modulator of WM in AD.</t>
  </si>
  <si>
    <t>Zubko O, Gould RL, Gay HC, Cox HJ, Coulson MC, Howard RJ.</t>
  </si>
  <si>
    <t>https://www.ncbi.nlm.nih.gov/pubmed/27645289</t>
  </si>
  <si>
    <t>Fetal radiofrequency radiation exposure from 800-1900 mhz-rated cellular telephones affects neurodevelopment and behavior in mice</t>
  </si>
  <si>
    <t xml:space="preserve">Abstract
Neurobehavioral disorders are increasingly prevalent in children, however their etiology is not well understood. An association between prenatal cellular telephone use and hyperactivity in children has been postulated, yet the direct effects of radiofrequency radiation exposure on neurodevelopment remain unknown. Here we used a mouse model to demonstrate that in-utero radiofrequency exposure from cellular telephones does affect adult behavior. Mice exposed in-utero were hyperactive and had impaired memory as determined using the object recognition, light/dark box and step-down assays. Whole cell patch clamp recordings of miniature excitatory postsynaptic currents (mEPSCs) revealed that these behavioral changes were due to altered neuronal developmental programming. Exposed mice had dose-responsive impaired glutamatergic synaptic transmission onto layer V pyramidal neurons of the prefrontal cortex. We present the first experimental evidence of neuropathology due to in-utero cellular telephone radiation. Further experiments are needed in humans or non-human primates to determine the risk of exposure during pregnancy.
Full Text Available
</t>
  </si>
  <si>
    <t>Aldad TS,  Gan G.,  Gao XB, Taylor HS.</t>
  </si>
  <si>
    <t>Mice - Pregnant</t>
  </si>
  <si>
    <t>http://www.nature.com/articles/srep00312</t>
  </si>
  <si>
    <t>Effect of head-only sub-chronic and chronic exposure to 900-MHz GSM electromagnetic fields on spatial memory in rats</t>
  </si>
  <si>
    <t>Abstract
Primary objective: This study was carried out to investigate the behavioural effects of sub-chronic and chronic head-only exposure to 900 MHz GSM (Global System for Mobile communications) in male rats.
Methods: Rats were exposed for 45 minutes per day, at a brain-averaged specific absorption rate (SAR) = 1.5 W Kg−1or 15 minutes per day at a SAR = 6 W Kg−1, during 8 or 24 weeks. Then, their spatial memory was tested using the radial-arm maze. In the first phase (10 days), rats were trained to visit the eight arms of the maze without returning to an arm already visited. In the second phase (8 days), a 45-minute intra-trial delay was introduced after four visited arms.
Results: Performance of exposed rats (1.5 or 6 W Kg−1) was compared with that of sham, negative control and positive control rats. Scopolamine treatment in the positive control rats induced deficit in spatial memory task in the second phase of the test. However, spatial memory task was unaffected in exposed rats.
Conclusion: Sub-chronic and chronic head-only exposure of rats to GSM 900 MHz signal (45-minutes, SAR = 1.5 or 15-minutes, SAR = 6 W Kg−1) did not induce spatial memory deficit in the radial-arm maze.</t>
  </si>
  <si>
    <t>Ammari M,  Jacquet, A,  Lecomte, A, Abdelmelek, H,  de Seze, R.</t>
  </si>
  <si>
    <t>https://www.ncbi.nlm.nih.gov/pubmed/19117181</t>
  </si>
  <si>
    <t>GSM 900 MHz radiation inhibits ants' association between food sites and encountered cues</t>
  </si>
  <si>
    <t>Abstract
The kinetics of the acquisition and loss of the use of olfactory and visual cues were previously obtained in six experimental colonies of the ant Myrmica sabuleti meinert 1861, under normal conditions. In the present work, the same experiments were conducted on six other naive identical colonies of M. sabuleti, under electromagnetic radiation similar to those surrounding GSM and communication masts. In this situation, no association between food and either olfactory or visual cues occurred. After a recovery period, the ants were able to make such an association but never reached the expected score. Such ants having acquired a weaker olfactory or visual score and still undergoing olfactory or visual training were again submitted to electromagnetic waves. Not only did they lose all that they had memorized, but also they lost it in a few hours instead of in a few days (as under normal conditions when no longer trained). They kept no visual memory at all (instead of keeping 10% of it as they normally do). The impact of GSM 900 MHz radiation was greater on the visual memory than on the olfactory one. These communication waves may have such a disastrous impact on a wide range of insects using olfactory and/or visual memory, i.e., on bees.
Outcomes: The exposed ants showed deficiencies in the ability of the association between food sites and encountered cues in comparison to never exposed ants: Exposed ants failed to acquire the ability of associating olfactory or visual stimuli and food. After exposure and a 30 h recovery period, the ants were able to make this association, but never reached the score of unexposed ants. When these ants were exposed and trained at the same time, they lost the learned association between food and olfactory or visual clues, even more rapidly than never exposed ants. The effect of exposure to GSM 9000 MHz was greater on the visual memory than the olfactory one. Additionally, the authors observed that the physiological constitution of exposed colonies showed deficiencies in the movement of the workers, the feeding frequency and the development of the brood in comparison to those never exposed.</t>
  </si>
  <si>
    <t>Cammaerts MC, De Doncker P, Patris X, Bellens F, Rachidi Z, Cammaerts D.</t>
  </si>
  <si>
    <t>Ants</t>
  </si>
  <si>
    <t>https://www.emf-portal.org/en/article/20151</t>
  </si>
  <si>
    <t>Whole-body exposure to 2.45 GHz electromagnetic fields does not alter radial-maze performance in rats</t>
  </si>
  <si>
    <t>Abstract
Mobile communication is based on utilization of electromagnetic fields (EMFs) in the frequency range of 0.3-300 GHz. Human and animal studies suggest that EMFs, which are in the 0.1 MHz-300 GHz range, might interfere with cognitive processes. In 1994, a report by Lai et al. [Bioelectromagnetics 15 (1994) 95-104] showed that whole-body exposure of rats to pulsed 2.45 GHz microwaves (2 micros pulse width, 500 pps, and specific absorption rate [SAR] 0.6 W/kg) for 45 min resulted in altered spatial working memory assessed in a 12-arm radial-maze task. Surprisingly, there has been only one attempt to replicate this experiment so far [Bioelectromagnetics 25 (2004) 49-57]; confirmation of the Lai et al. experiment failed. In the present study, rats were tested in a 12-arm radial-maze subsequently to a daily exposure to 2.45 GHz microwaves (2 micros pulse width, 500 pps, and SAR 0.6 W/kg) for 45 min. The performance of exposed rats was comparable to that found in sham-exposed or in naive rats (no contact with the exposure system). Regarding the methodological details provided by Lai et al. on their testing protocol, our results might suggest that the microwave-induced behavioral alterations measured by these authors might have had more to do with factors liable to performance bias than with spatial working memory per se.
Related Study 1327</t>
  </si>
  <si>
    <t>Cassel JC, Cosquer B, Galani R, Kuster N.</t>
  </si>
  <si>
    <t>https://www.ncbi.nlm.nih.gov/pubmed/15325777</t>
  </si>
  <si>
    <t>2.45 GHz (CW) microwave irradiation alters circadian organization, spatial memory, DNA structure in the brain cells and blood cell counts of male mice, Mus musculus</t>
  </si>
  <si>
    <t>Aim: To study the effects of 2.45 GHz microwave exposure on various parameters in mice, such as circadian system (locomotor activity pattern), brain function (DNA damage, spatial memory), liver function, haematological and spermatogenic parameters (sperm count, sperm motility).
Background/further details: 10 mice were divided into a control group and an exposure group of five mice each.
CONCLUSION: Based on the present findings, it is concluded that chronic exposure to microwave radiation alters blood picture and has degenerative effects on brain performance gauged from changes in spatial memory, circadian organization and extent of DNA damage. Although MW radiation exposure has no adverse effect on the reproductive and metabolic performance, prolonged exposure may lead to neurodegenerative disorder. Since brain performance is directly correlated to human health risk assessment; similar to ionizing radiation, safe limits to the frequency and duration of microwave radiation must be also prescribed in view of its increased use in the daily life of the modern society.
Full Text Available.
Used in-vivo in FDA report ID: 3596</t>
  </si>
  <si>
    <t>Chaturvedi CM, Singh VP, Singh P, Basu P, Singaravel M, Shukla RK, Dhawan A, Pati AK, Gangwar RK, Singh SP.</t>
  </si>
  <si>
    <t>Mice - Parkes</t>
  </si>
  <si>
    <t>https://www.emf-portal.org/en/article/19608</t>
  </si>
  <si>
    <t>Radial arm maze performance of rats following repeated low level microwave radiation exposure</t>
  </si>
  <si>
    <t>Abstract
We examined the possibility of changes in "working" memory of rats following whole body exposure to microwave (MW) radiation. During each of 10 days, we exposed rats within circularly polarized waveguides for 45 min to 2450 MHz fields at whole body SARs of 0.6 W/kg (2 micros pulses, 500 pps), followed by testing in a 12 arm, radial arm maze (RAM). Rats received a pre-exposure injection of one of three psychoactive compounds or saline, to determine whether a compound would interact with MW exposure to affect performance in the maze. Error rate, i.e., re-entry into arms already visited, and time to criterion data for 10 consecutive days of testing were analyzed by a three way analysis of variance (ANOVA) using main effects of "exposure" and "drug" and a repeated factor of "test day." Our alpha limit for significance was P &lt;.05. Analyzes of error rates revealed no significant exposure effect, no significant drug effect and no significant interaction between the two main factors. There was a significant difference in test days, as expected, with repeated test-trial days, which indicates that learning was accomplished. There was no significant interaction of test day and the other two factors. The results of our analyzes of time to criterion data included no significant exposure effect, a significant drug effect, a significant test day effect, and a significant interaction between drug and test day factors. Post hoc analyzes of the drug factor revealed that rats treated with either physostigmine or nalrexone hydrochloride, took significantly longer to complete the maze task than rats pretreated with saline or with naloxone methodide. We conclude that there is no evidence from the current study that exposure to of MW radiation under parameters examined caused decrements in the ability of rats to learn the spatial memory task.</t>
  </si>
  <si>
    <t>Cobb BL, Jauchem JR, Adair ER.</t>
  </si>
  <si>
    <t>https://pubmed.ncbi.nlm.nih.gov/14696053/</t>
  </si>
  <si>
    <t>Whole-body exposure to 2.45 GHz electromagnetic fields does not alter 12-arm radial-maze with reduced access to spatial cues in rats</t>
  </si>
  <si>
    <t>Abstract
Lai et al. [Lai H, Horita A, Guy AW. Microwave irradiation affects radial-arm maze performance in the rat. Bioelectromagnetics 1994;15(2):95-104] reported that exposure of rats to pulsed 2.45 GHz microwaves altered maze performance. Their maze was bordered by 20 cm high opaque walls. Using a maze test based on unrestrained access to spatial cues (no walls), we could not replicate this result [Cassel JC, Cosquer B, Galani R, Kuster N. Whole-body exposure to 2.45 GHz electromagnetic fields does not alter radial-maze performance in rats. Behav Brain Res 2004;155:37-43]. Here, we attempted another replication using a maze apparatus bordered by 30 cm high opaque walls. Performance of exposed rats was normal. These results show that microwave exposure as used herein does not alter spatial working memory, when access to spatial cues is reduced.
Related Study 1298</t>
  </si>
  <si>
    <t>Cosquer B, Kuster N, Cassel JC.</t>
  </si>
  <si>
    <t>https://www.emf-portal.org/en/article/12007</t>
  </si>
  <si>
    <t>Blood-brain barrier and electromagnetic fields: effects of scopolamine methylbromide on working memory after whole-body exposure to 2.45 GHz microwaves in rats</t>
  </si>
  <si>
    <t>Abstract
We first verified that our 12-arm radial maze test enabled demonstration of memory deficits in rats treated with the muscarinic antagonist scopolamine hydrobromide (0.5mg/kg, i.p.). We then investigated whether a systemically-injected quaternary-ammonium derivate of this antagonist (scopolamine methylbromide; MBR), which poorly crosses the blood-brain barrier (BBB), altered maze performance after a 45-min exposure to 2.45 GHz electromagnetic field (EMF; 2 micros pulse width, 500 pps, whole-body specific energy absorption rate [SAR] of 2.0 W/kg, +/-2dB and brain averaged SAR of 3.0 W/kg, +/-3 dB); if observed, such an alteration would reflect changes in BBB permeability. The drug was injected before or after exposure. Controls were naive rats (no experience of the exposure device) and sham-exposed rats (experience of the exposure device without microwaves). In a final approach, rats were subjected to i.v. injections of Evans blue, a dye binding serum albumin, before or after EMF exposure. Whether scopolamine MBR was injected before or after exposure, the exposed rats did not perform differently from their naive or sham-exposed counterparts. Thus, EMFs most probably failed to disrupt the BBB. This conclusion was further supported by the absence of Evans blue extravasation into the brain parenchyma of our exposed rats.
Outcomes: Whether scopolamine methylbromide was injected before or after exposure, the exposed animals did not perform differently from the naive (no experience of the exposure device) or sham-exposed rats. Thus, electromagnetic fields most probably failed to disrupt the blood-brain barrier. This conclusion was further supported by the absence of Evans blue extravasation into the brain parenchyma of the exposed animals.</t>
  </si>
  <si>
    <t>Cosquer B, Vasconcelos AP, Fröhlich J, Cassel JC.</t>
  </si>
  <si>
    <t>https://www.emf-portal.org/en/article/12008</t>
  </si>
  <si>
    <t>The effect of electromagnetic radiation in the mobile phone range on the behaviour of the rat</t>
  </si>
  <si>
    <t>Aim: The authors hypothesize that exposure to electromagnetic fields early in life of rat pups will lead to abnormal brain development impacting negatively on their behaviour during adulthood. They subsequently performed behavioural, histological and biochemical tests on exposed and unexposed rats to determine the effects of electromagnetic fields on learning and memory, emotional states and corticosterone levels.
Background/further details: Rat pups and their dams were exposed to electromagnetic fields for 3 h per day from postnatal day 2 to postnatal day 14. On postnatal day 22 rat pups were divided into six males and  six females per group. Behavioural assessments started on postnatal day 58. On postnatal day 62 the rats were sacrificed for the collection of plasma and brain tissue.
Outcomes: Morphological analysis of the hippocampal granular and pyramidal cells and of the cortical region revealed that the cells were intact and that there were no significant differences in neuron structure between control and exposed brains. Although there were no significant differences in corticosterone levels between the groups, a trend was noted for exposed female rats to higher corticosterone levels compared to unexposed female controls. 
The data showed that electromagnetic field exposure may cause behavioural changes as evidenced by a decrease in locomotor activity, increased grooming and freezing behaviour in exposed male rats. These a!terations in behaviour have been associated with animal models of stress-related disorders and therefore suggest that electromagnetic field exposure may be an environmental risk factor in the development of behavioural abnormalities. The authors recognise that the obtained evidence is limited, and that further investigations are required.</t>
  </si>
  <si>
    <t>Daniels WM, Pitout IL, Afullo TJ, Mabandla MV.</t>
  </si>
  <si>
    <t>Rats - Pups  Male</t>
  </si>
  <si>
    <t>https://www.emf-portal.org/en/article/17611</t>
  </si>
  <si>
    <t>Does head-only exposure to GSM-900 electromagnetic fields affect the performance of rats in spatial learning tasks?</t>
  </si>
  <si>
    <t xml:space="preserve">Abstract
The rapid expansion of mobile communication has generated intense interest, but has also fuelled ongoing concerns. In both humans and animals, radiofrequency radiations are suspected to affect cognitive functions. More specifically, several studies performed in rodents have suggested that spatial learning can be impaired by electromagnetic field exposure. However, none of these previous studies have simulated the common conditions of GSM mobile phones use. This study is the first using a head-only exposure system emitting a 900-MHz GSM electromagnetic field (pulsed at 217 Hz). The two behavioural tasks that were evaluated here have been used previously to demonstrate performance deficits in spatial learning after electromagnetic field exposure: a classical radial maze elimination task and a spatial navigation task in an open-field arena (dry-land version of the Morris water maze). The performances of rats exposed for 45 min to a 900-MHz electromagnetic field (1 and 3.5 W/kg) were compared to those of sham-exposed and cage-control rats. There were no differences among exposed, sham, and cage-control rats in the two spatial learning tasks. The discussion focuses on the potential reasons that led previous studies to conclude that learning deficits do occur after electromagnetic field exposure.
</t>
  </si>
  <si>
    <t>Dubreuil D, Jay T, Edeline JM.</t>
  </si>
  <si>
    <t>https://www.emf-portal.org/en/article/8336</t>
  </si>
  <si>
    <t>Head-only exposure to GSM 900-MHz electromagnetic fields does not alter rat's memory in spatial and non-spatial tasks</t>
  </si>
  <si>
    <t>Abstract
Over the last decade, exposure to high frequency (2450 MHz) electromagnetic fields (EMFs) has been found to induce performance deficit in rodents in spatial memory tasks. As concern was expressed about potential biological effects of mobile communication microwaves, studies testing the effects of signals such as GSM were required. In a previous study, using head-only exposure to 900 MHz GSM EMF, we could not demonstrate any behavioural deficit in two simple learning tasks. The present study aimed at extending these results with more complex spatial learning tasks and a non-spatial task. In a first experiment, rats were trained in a radial-arm maze with a 10-s confinement between each visited arm. In a second experiment, a 15-min intra-trial delay was introduced after four visited arms. In a third experiment, non-spatial memory was tested in an object recognition task. In all experiments, performance of the head-only exposed rats (1 and 3.5 W/kg) was compared with that of sham and control rats. In the first experiment, a slightly improved performance was found after 3.5 W/kg exposure, a result that was not observed in the delay-task. In the third experiment, although some effects on exploratory activity were found, recognition memory was unaffected in exposed rats. Altogether, this set of experiments provides no evidence indicating that spatial and non-spatial memory can be affected by a 45-min head-only exposure to 900 MHz GSM EMF.</t>
  </si>
  <si>
    <t>https://www.emf-portal.org/en/article/10326</t>
  </si>
  <si>
    <t>Whole body exposure with GSM 900MHz affects spatial memory in mice</t>
  </si>
  <si>
    <t>Aim: To study the effects of mobile phone exposure on spatial learning and memory in mice.
Details: 24 mice were divided into one exposure group and one sham exposure group (each n=12). The mice were trained to find a submerged escape platform located in a fixed position during four consecutive daily sessions (see Morris water maze). Each session consisted of four trials (with four different starting positions). Each trial had a maximum duration of 60 s and at the end of each trial the animals were allowed to remain on the platform for 20 s. Subsequently, they were returned to their home cage and left there to rest for 15 min before the beginning of the next trial. Exposure or sham exposure was continued during the intervals between the trials.
Outcomes: The data revealed that during learning sessions, exposed animals showed a deficit in transferring the acquired spatial information across training days (i.e. an increased escape latency was found and an increased distance swam, compared to the sham exposed animals, on the first trial of training days 2-4). Moreover, during the memory probe trial (i.e. absence of the platform) sham exposed animals showed the expected preference for the target quadrant, while the exposed animals showed no preference, indicating that the exposed mice had deficits in memory consolidation and/or retrieval of the learned spatial information. These data showed that exposure of mice to electromagnetic fields emitted by a mobile phone at SAR values within the ICNIRP guidelines affects the spatial learning and memory function in Balb/c mice.</t>
  </si>
  <si>
    <t>Fragopoulou AF, Miltiadous P, Stamatakis A, Stylianopoulou F, Koussoulakos SL, Margaritis LH.</t>
  </si>
  <si>
    <t>https://www.emf-portal.org/en/article/17772</t>
  </si>
  <si>
    <t>Effects of nano-selenium on cognition performance of mice exposed in 1800 MHz radiofrequency fields</t>
  </si>
  <si>
    <t>Abstract
OBJECTIVE: To study the effects of nano-selenium (NSe) on cognition performance of mice exposed to 1800 MHz radiofrequency fields (RF).
METHODS: Male mice were randomly divided into four groups, control and nano-Se low, middle and high dose groups (L, M, H). Each group was sub-divided into three groups, RF 0 min, RF 30 min and RF 120 min. Nano-se solution (2, 4 and 8 microg/ml) were administered to mice of L, M, H groups by intra-gastric injection respectively, 0.5 ml/d for 50 days, the conctral group were administered with distilled water. At the 21st day, the mice in RF subgroup were exposed to 208 microW/cm2 1800 MHz radiofrequency fields (0, 30 and 120 min/d respectively) for 30 days. The cognitive ability of the mice were tested with Y-maze. Further, the levels of MDA, GABA, Glu, Ach and the activities of CAT and GSH-Px in cerebra were measured.
RESULTS: Significant impairments in learning and memory (P &lt; 0.05) were observed in the RF 120 min group, and with reduction of the Ach level and the activities of CAT and GSH-Px and increase of the content of GABA, Glu and MDA in cerebrum. NSe enhanced cognitive performance of RF mice, decreased GABA, Glu and MDA levels, increased Ach levels, GSH-Px and CAT activities.
CONCLUSION: NSe could improve cognitive impairments of mice exposed to RF, the mechanism of which might involve the increasing antioxidation, decreasing free radical content and the changes of cerebra neurotransmitters.
[Article in Chinese]</t>
  </si>
  <si>
    <t>Qin F, Yuan H, Nie J, Cao Y, Tong J.</t>
  </si>
  <si>
    <t>https://www.ncbi.nlm.nih.gov/pubmed/24564105</t>
  </si>
  <si>
    <t>Effects of long-term electromagnetic field exposure on spatial learning and memory in rats</t>
  </si>
  <si>
    <t xml:space="preserve">Abstract
With the development of communications industry, mobile phone plays an important role in daily life. Whether or not the electromagnetic radiation emitted by mobile phone causes any adverse effects on brain function has become of a great concern. This paper investigated the effect of electromagnetic field on spatial learning and memory in rats. 32 trained Wistar rats were divided into two groups: exposure group and control group. The exposure group was exposed to 916 MHz, 10w/m2 mobile phone electromagnetic field (EMF) 6 h a day, 5 days a week, 10 weeks. The completion time, number of total errors and the neuron discharge signals were recorded while the rats were searching for food in an eight-arm radial maze at every weekend. The neuron signals of one exposed rat and one control rat in the maze were obtained by the implanted microelectrode arrays in their hippocampal regions. It can be seen that during the weeks 4-5 of the experiment, the average completion time and error rate of the exposure group were longer and larger than that of control group (p &lt; 0.05). During the weeks 1-3 and 6-9, they were close to each other. The hippocampal neurons showed irregular firing patterns and more spikes with shorter interspike interval during the whole experiment period. It indicates that the 916 MHz EMF influence learning and memory in rats to some extent in a period during exposure, and the rats can adapt to long-term EMF exposure.
</t>
  </si>
  <si>
    <t>Hao D, Yang L, Chen S, Tong J, Tian Y, Su B, Wu S, Zeng Y.</t>
  </si>
  <si>
    <t>https://www.emf-portal.org/en/article/20319</t>
  </si>
  <si>
    <t>Does whole body exposure to GSM-950 MHz electromagnetic fields affect acquisition and consolidation of spatial information in rats?</t>
  </si>
  <si>
    <t>Background: This study was planned to examine the effects of whole-body exposure to GSM-950 MHz electromagnetic fields (EMFs) on acquisition and consolidation of spatial memory in rats using a watermaze task. 
Materials and Methods: In experiment 1,the animals were given two blocks of five trials per day for three consecutive days in a water maze task.The interval between blocks was 4h. Before eachtraining session, the animals were exposed to 950MHz EMFs for 45 min with lower- (0.835 mW/cm2) or higher-power (1.166 mW/cm2) densities. In experiment 2, the animals were given two blocks of 5 trials with a 3 min interval between blocks. Immediately after the last trial, they were exposed to EMFs for 45 min with lower- or higher-power densities. In both experiments, 48 h after the last training day a 60 s probe test was done
Results: Results from experiment1 (pre-training exposure to EMFs) indicated no significant differences in performances of exposed and non-exposed groups either during acquisition (learning) or during probe test memory retention). Results from experiment 2 (post training exposure to EMFs) also indicated no significant differences among groups during acquisition or probe test.
Conclusion: In these experiments, no effect of exposure to 950 MHz on acquisition or consolidation of spatial navigation of rats in a water maze was detected.
Full Text Available</t>
  </si>
  <si>
    <t>Jadidi, M., Firoozabadi SM, Rashidy-Pour A, Bolouri B, Fathollahi Y, Sajadi AA.</t>
  </si>
  <si>
    <t>http://en.journals.sid.ir/ViewPaper.aspx?ID=181088</t>
  </si>
  <si>
    <t>Mobile phone radiation and the developing brain: behavioral and morphological effects in juvenile rats</t>
  </si>
  <si>
    <t>Abstract
The increasing use of mobile phones by children and teenagers has raised concerns about their safety. Addressing such concerns is difficult, because no data are available on possible effects from long-term exposure to radiofrequency (RF) fields during the development of the nervous system. Possible morphological and functional changes were evaluated in the central nervous system of young male Wistar rats exposed to 900 MHz mobile phone signal for 2 h/day on 5 days/week. After 5 weeks of exposure at whole-body average specific energy absorption rates of 0.3 or 3.0 W/kg or sham exposure, six rats per group were examined histologically, and the remaining 18 rats per group were subjected to behavioral tests. No degenerative changes, dying neurons, or effects on the leakage of the blood-brain barrier were detected. No group differences were observed in the open-field test, plus maze test or acoustic startle response tests. In the water maze test, however, significantly improved learning (P = 0.012) and memory (P = 0.01) were detected in rats exposed to RF fields. The results do not indicate a serious threat to the developing brain from mobile phone radiation at intensities relevant to human exposure. However, the interesting finding of improved learning and memory warrants further studies.</t>
  </si>
  <si>
    <t>Kumlin T, Iivonen H, Miettinen P, Juvonen A, van Groen T, Puranen L, Pitkäaho R, Juutilainen J, Tanila H.</t>
  </si>
  <si>
    <t>https://www.emf-portal.org/en/article/15114</t>
  </si>
  <si>
    <t>Electromagnetic Field Effect or Simply Stress? Effects of UMTS Exposure on Hippocampal Longterm Plasticity in the Context of Procedure Related Hormone Release</t>
  </si>
  <si>
    <t>Abstract
Harmful effects of electromagnetic fields (EMF) on cognitive and behavioural features of humans and rodents have been controversially discussed and raised persistent concern about adverse effects of EMF on general brain functions. In the present study we applied radio-frequency (RF) signals of the Universal Mobile Telecommunications System (UMTS) to full brain exposed male Wistar rats in order to elaborate putative influences on stress hormone release (corticosteron; CORT and adrenocorticotropic hormone; ACTH) and on hippocampal derived synaptic long-term plasticity (LTP) and depression (LTD) as electrophysiological hallmarks for memory storage and memory consolidation. Exposure was computer controlled providing blind conditions. Nominal brain-averaged specific absorption rates (SAR) as a measure of applied mass-related dissipated RF power were 0, 2, and 10 W/kg over a period of 120 min. Comparison of cage exposed animals revealed, regardless of EMF exposure, significantly increased CORT and ACTH levels which corresponded with generally decreased field potential slopes and amplitudes in hippocampal LTP and LTD. Animals following SAR exposure of 2 W/kg (averaged over the whole brain of 2.3 g tissue mass) did not differ from the sham-exposed group in LTP and LTD experiments. In contrast, a significant reduction in LTP and LTD was observed at the high power rate of SAR (10 W/kg). The results demonstrate that a rate of 2 W/kg displays no adverse impact on LTP and LTD, while 10 W/kg leads to significant effects on the electrophysiological parameters, which can be clearly distinguished from the stress derived background. Our findings suggest that UMTS exposure with SAR in the range of 2 W/kg is not harmful to critical markers for memory storage and memory consolidation, however, an influence of UMTS at high energy absorption rates (10 W/kg) cannot be excluded.
Full Text Available</t>
  </si>
  <si>
    <t>Prochnow N, Gebing T, Ladage K, Krause-Finkeldey D, El Ouardi A, Bitz A, Streckert J, Hansen V, Dermietzel R.</t>
  </si>
  <si>
    <t>https://www.ncbi.nlm.nih.gov/pubmed/21573218</t>
  </si>
  <si>
    <t>The influence of microwave radiation on the behaviour of Rattus norvegicus</t>
  </si>
  <si>
    <t xml:space="preserve">Abstract
The use of mobile phones has been the target of a great controversy due to possible biological and behavioural effects. This research presents a preliminary evaluation, regarding the learning and stress levels in subjects of the species Rattus norvegicus, submitted to microwave radiation. The psychological analysis was based on laboratory tests using the aquatic maze (tank of Morris), to determine the capacity of learning and memorisation and the elevated cross maze, designed to evaluate the levels of anxiety and stress. The consumption of water and food was monitored as well as the weight of the animals. The experiments were accomplished using irradiated rats (Experimental Group), and non-irradiated rats (Control Group). No significant differences were observed in the learning or performance of the groups in the aquatic maze experiment. For the elevated cross maze tests, the subjects of the Experimental Group manifested lower stress levels.
Outcomes: The discussion indicates a great deal of uncertainty in the results. For example: "The results obtained from the elevated cross maze tests and water intake monitoring showed significant alterations between the groups. In the case of the aquatic maze, weight of the animals and food consumption, no significant variations were observed. Regarding the increase in water consumption by the subjects of the Experimental Group, although no individual temperature was measured, it can be inferred that the increase in water consumption is related to the heating caused by microwave radiation."
</t>
  </si>
  <si>
    <t>Rocha J, Ribeiro P, Ribeiro Lopes Lino AK, Sampaio De Alencar M, Carvalho M, Nain.</t>
  </si>
  <si>
    <t>Analogue Transmitter</t>
  </si>
  <si>
    <t>Rats - Rattus norvegicus.</t>
  </si>
  <si>
    <t>http://www.inderscienceonline.com/doi/abs/10.1504/IJRAM.2009.030322</t>
  </si>
  <si>
    <t>Species specificity, age factors, and various neurochemical correlates of the animal spontaneous behavior after exposure to electromagnetic field of the ultralow intensity</t>
  </si>
  <si>
    <t>Abstract
Behavioral and neurochemical reactions of small laboratory animals (mice and rats of different age) under exposure to ultralow-intensity electromagnetic fields (EMF, frequency of 4200 and 970 MHz, modulated by a quasistochastic signal in the range of 20-20,000 Hz, power density 15 microW/cm2, specific body absorption rate up to 4.5 mJ/kg) were studied. The EMF basically inhibited the locomotor and exploratory activity in the "open-field" test. The species- and age-specific features rather than radiation conditions dominated. However, decrease in the EMF frequency considerably intensified the observed effect. Change in animal behavior was accompanied by shifts in neurochemical processes, i.e., sharp activation of serotoninergic and inhibition of norepinephrinergic system.</t>
  </si>
  <si>
    <t xml:space="preserve">Shtemberg AS,  Uzbekov MG,  Shikhov SN,  Bazian AS,  Cherniakov GM.  </t>
  </si>
  <si>
    <t>http://europepmc.org/abstract/med/10984915</t>
  </si>
  <si>
    <t>Low-level exposure to pulsed 900 MHz microwave radiation does not cause deficits in the performance of a spatial learning task in mice</t>
  </si>
  <si>
    <t>Abstract
There is some concern that short-term memory loss or other cognitive effects may be associated with the use of mobile cellular telephones. In this experiment, the effect of repeated, acute exposure to a low intensity 900 MHz radiofrequency (RF) field pulsed at 217 Hz was explored using an appetitively-motivated spatial learning and working memory task. Adult male C57BL/6J mice were exposed under far field conditions in a GTEM cell for 45 min each day for 10 days at an average whole-body specific energy absorption rate (SAR) of 0.05 W/kg. Their performance in an 8-arm radial maze was compared to that of sham-exposed control animals. All behavioral assessments were performed without handlers having knowledge of the exposure status of the animals. Animals were tested in the maze immediately following exposure or after a delay of 15 or 30 min. No significant field-dependent effects on performance were observed in choice accuracy or in total times to complete the task across the experiment. These results suggest that exposure to RF radiation simulating a digital wireless telephone (GSM) signal under the conditions of this experiment does not affect the acquisition of the learned response. Further studies are planned to explore the effects of other SARs on learned behavior.  
Outcomes: No significant field-dependent effects on performance were found in choice accuracy or in total times to complete the task across the experiment. These data suggest that exposure to radiofrequency radiation simulating a GSM signal under the conditions of this experiment does not affect the acquisition of the learned response.</t>
  </si>
  <si>
    <t>Sienkiewicz ZJ, Blackwell RP, Haylock RG, Saunders RD, Cobb BL.</t>
  </si>
  <si>
    <t>RF Signal GeneratorMobile Phone GSM Simulated</t>
  </si>
  <si>
    <t>Mice strain C57BL/6J Wild Type</t>
  </si>
  <si>
    <t>https://pubmed.ncbi.nlm.nih.gov/10723014/</t>
  </si>
  <si>
    <t>Study of high-frequency electromagnetic field effect on some somatic and neuro-behavioral characteristics in healthy and neurodefective mice</t>
  </si>
  <si>
    <t>Abstract
The effect of long-term exposure to high frequency electromagnetic field (HF EMF) on some somatic and neural characteristics was studied in neurodefective Lurcher mutant (+/Lc) and normal wild type mice (+/+). Both newborn and young adult (3 months) animals derived from two strains (C3H, B6CBA) were exposed to HF EMF (870 MHz) from 1st to 21st day or from 91st to 120th day respectively. In animals of both groups and controls we observed the development of body weight. Moreover, in the HF EMF exposed adult B6CBA animals we studied spatial learning ability, motor functions and the CNS excitability. To investigate specific energy absorption rate (SAR) in experimental animals we have done the basic 3D calculations of the electromagnetic energy distribution in the simplified model of the mouse. The HF EMF exposed animals exhibited mild differences of body weight between them and unexposed controls. The long-term exposure to HF EMF did not significantly influence the ability to learn in the Morris water maze. However, significant lower swimming speed was found in the irradiated +/Lc as well as lower motor activity of +/+ in the open field when compared to controls. No significant differences were found between HF EMF irradiated animals and controls in examination of the CNS excitability and motor functions.
Outcomes: The exposed animals exhibited mild differences of body weight compared to unexposed controls. The long-term exposure did not significantly influence the ability to learn in the Morris water maze. Significant lower swimming speed was found in the irradiated Lurcher mutant mice when compared to controls. No significant differences were found between irradiated animals and controls in the CNS excitability and motor functions.
Mixed finds classified as uncertain</t>
  </si>
  <si>
    <t>Vozeh F, Donek A, Cendelin J, Korelusova I, Vrba J.</t>
  </si>
  <si>
    <t>Mice - Lurcher mutant</t>
  </si>
  <si>
    <t>https://www.emf-portal.org/en/article/15819</t>
  </si>
  <si>
    <t>Acute exposure to pulsed 2450-MHz microwaves affects water-maze performance of rats</t>
  </si>
  <si>
    <t>Abstract
Rats were trained in six sessions to locate a submerged platform in a circular water maze. They were exposed to pulsed 2450-MHz microwaves (pulse width 2 micros, 500 128;pulses/s, average power density 2 mW/cm(2), average whole body specific absorption rate 1.2 W/kg) for 1 h in a circular waveguide system immediately before each training session. One hour after the last training session, they were tested in a probe trial during which the platform was removed and the time spent in the quadrant of the maze in which the platform had been located during the 1-min trial was scored. Three groups of animals, microwave-exposed, sham-exposed, and cage control, were studied. Microwave-exposed rats were slower than sham-exposed and cage control rats in learning to locate the platform. However, there was no significant difference in swim speed among the three groups of animals, indicating that the difference in learning was not due to a change in motor functions or motivation. During the probe trial, microwave-exposed animals spent significantly less time in the quadrant that had contained the platform, and their swim patterns were different from those of the sham-exposed and cage control animals. The latter observation indicates that microwave-exposed rats used a different strategy in learning the location of the platform. These results show that acute exposure to pulsed microwaves caused a deficit in spatial "reference" memory in the rat.</t>
  </si>
  <si>
    <t>Wang B, Lai H.</t>
  </si>
  <si>
    <t>https://www.emf-portal.org/en/article/3955</t>
  </si>
  <si>
    <t>1439 MHz pulsed TDMA fields affect performance of rats in a T-maze task only when body temperature is elevated</t>
  </si>
  <si>
    <t>Abstract
This study sought to clarify the effects of exposure to electromagnetic waves (EMW) used in cellular phones on learning and memory processes. Sprague-Dawley rats were exposed for either 1 h daily for 4 days or for 4 weeks to a pulsed 1439 MHz time division multiple access (TDMA) field in a carousel type exposure system. At the brain, average specific absorption rate (SAR) was 7.5 W/kg, and the whole body average SAR was 1.7 W/kg. Other subjects were exposed at the brain average SAR of 25 W/kg and the whole body average SAR of 5.7 W/kg for 45 min daily for 4 days. Learning and memory were evaluated by reversal learning in a food rewarded T-maze, in which rats learned the location of food (right or left) by using environmental cues. The animals exposed to EMW with the brain average SAR of 25 W/kg for 4 days showed statistically significant decreases in the transition in number of correct choices in the reversal task, compared to sham exposed or cage control animals. However, rats exposed to the brain average SAR of 7.5 W/kg for either 4 days or for 4 weeks showed no T-maze performance impairments. Intraperitoneal temperatures, as measured by a fiber optic thermometer, increased in the rats exposed to the brain average SAR of 25 W/kg but remained the same for the brain average SAR of 7.5 W/kg. The SAR of a standard cellular phone is restricted to a maximum of 2 W/kg averaged over 10 g tissue. These results suggest that the exposure to a TDMA field at levels about four times stronger than emitted by cellular phones does not affect the learning and memory processes when there are no thermal effects.
Outcomes: The animals exposed to electromagnetic waves with the brain average SAR of 25 W/kg for 4 days showed statistically significant decreases in the transition in number of correct choices in the reversal task. However, rats exposed to the brain average SAR of 7.5 W/kg for either 4 days or for 4 weeks showed no T-maze performance impairments. In conclusion, exposure to a 1439 MHz TDMA field, as used in cellular phones, at SARs much stronger than those emitted by cellular phones did not affect the learning and memory processes of rats when exposure did not cause thermal effects.</t>
  </si>
  <si>
    <t>Yamaguchi H, Tsurita G, Ueno S, Watanabe S, Wake K, Taki M, Nagawa H.</t>
  </si>
  <si>
    <t>https://www.emf-portal.org/en/article/9845</t>
  </si>
  <si>
    <t>Effects of pulsed and continuous wave 902 MHz mobile phone exposure on brain oscillatory activity during cognitive processing</t>
  </si>
  <si>
    <t>Abstract
The aim of the current double-blind studies was to partially replicate the studies by Krause et al. [2000ab, 2004] and to further investigate the possible effects of electromagnetic fields (EMF) emitted by mobile phones (MP) on the event-related desynchronisation/synchronisation (ERD/ERS) EEG (electroencephalogram) responses during cognitive processing. Two groups, both consisting of 36 male participants, were recruited. One group performed an auditory memory task and the other performed a visual working memory task in six exposure conditions: SHAM (no EMF), CW (continuous wave EMF) and PM (pulse modulated EMF) during both left- and right-side exposure, while the EEG was recorded. In line with our previous studies, we observed that the exposure to EMF had modest effects on brain oscillatory responses in the alpha frequency range ( approximately 8-12 Hz) and had no effects on the behavioural measures. The effects on the EEG were, however, varying, unsystematic and inconsistent with previous reports. We conclude that the effects of EMF on brain oscillatory responses may be subtle, variable and difficult to replicate for unknown reasons.</t>
  </si>
  <si>
    <t>Krause CM, Pesonen M, Haarala Björnberg C, Hämäläinen H.</t>
  </si>
  <si>
    <t>https://www.emf-portal.org/en/article/14405</t>
  </si>
  <si>
    <t>The effects of pulsed low-level EM fields on memory processes</t>
  </si>
  <si>
    <t xml:space="preserve">Abstract
This pilot study examined the effects of pulsed electromagnetic fields on the organism in humans. Using a psychophysiological test, the changes in memory performance were tested in 33 volunteers both at rest and upon exposure to pulsed fields (GSM standard). To evaluate the cognition performance, we applied a psycho-physiological test paradigm (auditory discrimination task) based on the "Order Threshold". The investigation took place in an acoustically-shielded room, and the volunteers were requested to relax on a stretcher. The exposure to electromagnetic fields took place during this relaxation time (30 minutes). Measurements were performed before and after the exposure phase, and compared to a reference situation of change in vigilance. Exposure to pulsed fields resulted in reduced mental-regeneration performance in 21 of the 33 test participants, as reflected by an increase of order threshold.
[Article in German]
</t>
  </si>
  <si>
    <t>Maier R, Greter SE, Schaller G, Hommel G.</t>
  </si>
  <si>
    <t>https://www.ncbi.nlm.nih.gov/pubmed/15323288</t>
  </si>
  <si>
    <t>Mobile phone use facilitates memory in male, but not female, subjects</t>
  </si>
  <si>
    <t>Abstract
In the present study we report on the effects of mobile phone exposure on short- and long-term memory in male and female subjects. Subjects were university undergraduate students, and consisted of right-handed, males (n = 33) and females (n = 29). Individuals were randomly assigned to one of three experimental conditions: no phone exposure; inactive phone exposure; and active phone exposure. They were provided with a series of words to learn, structured in a two-dimensional shape, and given 3 min to memorise the words. After a 12 min distraction task, they were then asked to draw the shape (spatial) and place the correct words (semantic) into the appropriate boxes. One week later the same subjects were brought back to again redraw the shape and words. Error scores were determined and analysed by non-parametric techniques. The results show that males exposed to an active phone made fewer spatial errors than those exposed to an active phone condition, while females were largely unaffected. These results further indicate that mobile phone exposure has functional consequences for human subjects, and these effects appear to be sex-dependent.</t>
  </si>
  <si>
    <t>Smythe JW, Costall B.</t>
  </si>
  <si>
    <t>https://www.emf-portal.org/en/article/10014</t>
  </si>
  <si>
    <t>Effect of 1.8 GHz radiofrequency electromagnetic radiation on novel object associative recognition memory in mice</t>
  </si>
  <si>
    <t>Abstract
Mounting evidence suggests that exposure to radiofrequency electromagnetic radiation (RF-EMR) can influence learning and memory in rodents. In this study, we examined the effects of single exposure to 1.8 GHz RF-EMR for 30 min on subsequent recognition memory in mice, using the novel object recognition task (NORT). RF-EMR exposure at an intensity of &gt;2.2 W/kg specific absorption rate (SAR) power density induced a significant density-dependent increase in NORT index with no corresponding changes in spontaneous locomotor activity. RF-EMR exposure increased dendritic-spine density and length in hippocampal and prefrontal cortical neurons, as shown by Golgi staining. Whole-cell recordings in acute hippocampal and medial prefrontal cortical slices showed that RF-EMR exposure significantly altered the resting membrane potential and action potential frequency, and reduced the action potential half-width, threshold, and onset delay in pyramidal neurons. These results demonstrate that exposure to 1.8 GHz RF-EMR for 30 min can significantly increase recognition memory in mice, and can change dendritic-spine morphology and neuronal excitability in the hippocampus and prefrontal cortex. The SAR in this study (3.3 W/kg) was outside the range encountered in normal daily life, and its relevance as a potential therapeutic approach for disorders associated with recognition memory deficits remains to be clarified.
Free Full Text Available.</t>
  </si>
  <si>
    <t>Wang K, Lu JM, Xing ZH, Zhao QR, Hu LQ, Xue L, Zhang J, Mei YA.</t>
  </si>
  <si>
    <t>https://www.ncbi.nlm.nih.gov/pubmed/28303965</t>
  </si>
  <si>
    <t>Response of Caenorhabditis elegans to wireless devices radiation exposure</t>
  </si>
  <si>
    <t>Abstract
PURPOSE: To examine the impact of electromagnetic radiation, produced by GSM (Global System for Mobile communications) mobile phones, Wi-Fi (Wireless-Fidelity) routers and wireless DECT (Digital Enhanced Cordless Telecommunications) phones, on the nematode Caenorhabditis elegans.
MATERIALS AND METHODS: We exposed synchronized populations, of different developmental stages, to these wireless devices at E-field levels below ICNIRP's (International Commission on Non-Ionizing Radiation Protection) guidelines for various lengths of time. WT (wild-type) and aging- or stress-sensitive mutant worms were examined for changes in growth, fertility, lifespan, chemotaxis, short-term memory, increased ROS (Reactive Oxygen Species) production and apoptosis by using fluorescent marker genes or qRT-PCR (quantitative Reverse Transcription-Polymerase Chain Reaction).
RESULTS: No statistically significant differences were found between the exposed and the sham/control animals in any of the experiments concerning lifespan, fertility, growth, memory, ROS, apoptosis or gene expression.
CONCLUSIONS: The worm appears to be robust to this form of (pulsed) radiation, at least under the exposure conditions used.</t>
  </si>
  <si>
    <t>Fasseas MK, Fragopoulou AF, Manta AK, Skouroliakou A, Vekrellis K, Margaritis LH, Syntichaki P.</t>
  </si>
  <si>
    <t xml:space="preserve">Round worm - Caenorhabditis elegans  </t>
  </si>
  <si>
    <t>https://www.emf-portal.org/en/article/26224</t>
  </si>
  <si>
    <t>Glial markers and emotional memory in rats following acute cerebral radiofrequency exposures</t>
  </si>
  <si>
    <t>Abstract
The widespread mobile phone use raises concerns on the possible cerebral effects of radiofrequency electromagnetic fields (RF EMF). Reactive astrogliosis was reported in neuroanatomical structures of adaptive behaviors after a single RF EMF exposure at high specific absorption rate (SAR, 6 W/kg). Here, we aimed to assess if neuronal injury and functional impairments were related to high SAR-induced astrogliosis. In addition, the level of beta amyloid 1-40 (Aβ 1-40) peptide was explored as a possible toxicity marker. Sprague Dawley male rats were exposed for 15 min at 0, 1.5, or 6 W/kg or for 45 min at 6 W/kg. Memory, emotionality, and locomotion were tested in the fear conditioning, the elevated plus maze, and the open field. Glial fibrillary acidic protein (GFAP, total and cytosolic fractions), myelin basic protein (MBP), and Aβ1-40 were quantified in six brain areas using enzyme-linked immunosorbent assay. According to our data, total GFAP was increased in the striatum (+114 %) at 1.5 W/kg. Long-term memory was reduced, and cytosolic GFAP was increased in the hippocampus (+119 %) and in the olfactory bulb (+46 %) at 6 W/kg (15 min). No MBP or Aβ1-40 expression modification was shown. Our data corroborates previous studies indicating RF EMF-induced astrogliosis. This study suggests that RF EMF-induced astrogliosis had functional consequences on memory but did not demonstrate that it was secondary to neuronal damage.</t>
  </si>
  <si>
    <t>Barthelemy A, Mouchard A, Bouji M, Blazy K, Puigsegur R, Villégier AS</t>
  </si>
  <si>
    <t>https://www.ncbi.nlm.nih.gov/pubmed/27696165</t>
  </si>
  <si>
    <t>Behavior and memory evaluation of Wistar rats exposed to 1·8 GHz radiofrequency electromagnetic radiation</t>
  </si>
  <si>
    <t>Abstract
BACKGROUND: The development of communication systems has brought great social and economic benefits to society. As mobile phone use has become widespread, concerns have emerged regarding the potential adverse effects of radiofrequency electromagnetic radiation (RF-EMR) used by these devices.
OBJECTIVE: To verify potential effects of mobile phone radiation on the central nervous system (CNS) in an animal model.
METHODS: Male Wistar rats (60 days old) were exposed to RF-EMR from a Global System for Mobile (GSM) cell phone (1·8 GHz) for 3 days. At the end of the exposure, the following behavioral tests were performed: open field and object recognition.
RESULTS: Our results showed that exposed animals did not present anxiety patterns or working memory impairment, but stress behavior actions were observed.
CONCLUSION: Given the results of the present study, we speculate that RF-EMR does not promote CNS impairment, but suggest that it may lead to stressful behavioral patterns.</t>
  </si>
  <si>
    <t>de Caires Jr LC, da Silveira Goulart Guimarães E, Manso Musso C, Stabler CT, Garcia RMG, Mourao Jr CA, Andreazzi AE</t>
  </si>
  <si>
    <t>https://www.ncbi.nlm.nih.gov/pubmed/24620965</t>
  </si>
  <si>
    <t>Cell Phone Generated Radio Frequency Electromagnetic Field Effects on the Locomotor Behaviors of the Fishes Poecilia reticulata and Danio rerio</t>
  </si>
  <si>
    <t>Abstract
PURPOSE: The locomotor behavior of small fish was characterized under a cell phone-generated radio frequency electromagnetic field (RF EMF).
MATERIALS AND METHODS: The trajectory of movement of 10 pairs of guppy (Poecilia reticulate) and 15 pairs of Zebrafish (Danio rerio) in a fish tank was recorded and tracked under the presence of a cell phone-generated RF EMF. The measures were based on spatial and temporal distributions. A time-series trajectory was utilized to emphasize the dynamic nature of locomotor behavior. Fish movement was recorded in real-time. Their spatial, velocity, turning angle and sinuosity distribution were analyzed in terms of F(v,x), P[n(x,t)], P(v), F (θ) and F(s), respectively. In addition, potential temperature elevation caused by a cellular phone was also examined.
RESULTS: We demonstrated that a cellular phone-induced temperature elevation was not relevant, and that our measurements reflected RF EMF-induced effects on the locomotor behavior of Poecilia reticulata and Danio rerio. Fish locomotion was observed under normal conditions, in the visual presence of a cell phone, after feeding, and under starvation. Fish locomotor behavior was random both in normal conditions and in the presence of an off-signaled cell phone. However, there were significant changes in the locomotion of the fish after feeding under the RF EMF.
CONCLUSIONS: The locomotion of the fed fish was affected in terms of changes in population and velocity distributions under the presence of the RF EMF emitted by the cell phone. There was, however, no significant difference in angular distribution.</t>
  </si>
  <si>
    <t>Lee D, Lee J, Lee I.</t>
  </si>
  <si>
    <t>Fish : Guppy (Poecilia reticulata) and zebrafish (Danio rerio)</t>
  </si>
  <si>
    <t>https://www.ncbi.nlm.nih.gov/pubmed/26073525</t>
  </si>
  <si>
    <t>Effects of electromagnetic radiation on spatial memory and synapses in rat hippocampal CA1</t>
  </si>
  <si>
    <t xml:space="preserve">Abstract
In this study, we investigated the effects of mobile phone radiation on spatial learning, reference memory, and morphology in related brain regions. After the near-field radiation (0.52–1.08 W/kg) was delivered to 8-week-old Wistar rats 2 hours per day for 1 month, behavioral changes were examined using the Morris water maze. Compared with the sham-irradiated rats, the irradiated rats exhibited impaired performance. Morphological changes were investigated by examining synaptic ultrastructural changes in the hippocampus. Using the physical dissector technique, the number of pyramidal neurons, the synaptic profiles, and the length of postsynaptic densities in the CA1 region were quantified stereologically. The morphological changes included mitochondrial degenerations, fewer synapses, and shorter postsynaptic densities in the radiated rats. These findings indicate that mobile phone radiation can significantly impair spatial learning and reference memory and induce morphological changes in the hippocampal CA1 region.
Full Free Text Available
</t>
  </si>
  <si>
    <t>Li Y, Shi C, Lu G, Xu Q, Liu S.</t>
  </si>
  <si>
    <t>https://www.ncbi.nlm.nih.gov/pmc/articles/PMC4336960/</t>
  </si>
  <si>
    <t>Nonthermal Effects of Lifelong High-Frequency Electromagnetic Field Exposure on Social Memory Performance in Rats</t>
  </si>
  <si>
    <t xml:space="preserve">Abstract
We are today surrounded almost constantly by high-frequency electromagnetic fields (EMFs) from mobile communications base stations. To date, however, there has been little concern regarding nonthermal effects of EMFs on cognition. In the present study, male and female rats were subjected to continuous far-field exposure to a frequency of 900-MHz (Global System for Mobile Communications [GSM]) or 1.966-GHz (Universal Mobile Telecommunications System [UMTS]) at 0.4 W/kg. Memory performance of adult EMF-exposed and sham-exposed female rats (at 6 months of age) and male rats (at 3 and 6 months of age) was tested using a social discrimination procedure. For this procedure, a target juvenile male was introduced to the subject's home cage for 4 min (Trial 1). After 30 min, the same target animal and a novel juvenile male were simultaneously presented to the subject for 4 min (Trial 2). Differences in sniffing duration to the familiar and novel target rats during Trial 2 were used to assess memory performance. EMF-exposed females exhibited no differences in sniffing duration compared with controls. In contrast, the sniffing durations of EMF-exposed males at 3 months of age were significantly affected. At 6 months of age, GSM-, but not UMTS-, exposed male adults showed a memory performance deficit. These findings provide new insight into the nonthermal effects of long-term high-frequency EMF exposure on memory.
</t>
  </si>
  <si>
    <t>Schneider J, Stangassinger M</t>
  </si>
  <si>
    <t xml:space="preserve">Rats - Wistar Albinotic Hanover </t>
  </si>
  <si>
    <t>https://www.ncbi.nlm.nih.gov/pubmed/24999587</t>
  </si>
  <si>
    <t>1950 MHz radiofrequency electromagnetic fields do not aggravate memory deficits in 5xFAD mice</t>
  </si>
  <si>
    <t>Abstract
The increased use of mobile phones has generated public concern about the impact of radiofrequency electromagnetic fields (RF-EMF) on health. In the present study, we investigated whether RF-EMFs induce molecular changes in amyloid precursor protein (APP) processing and amyloid beta (Aβ)-related memory impairment in the 5xFAD mouse, which is a widely used amyloid animal model. The 5xFAD mice at the age of 1.5 months were assigned to two groups (RF-EMF- and sham-exposed groups, eight mice per group). The RF-EMF group was placed in a reverberation chamber and exposed to 1950 MHz electromagnetic fields for 3 months (SAR 5 W/kg, 2 h/day, 5 days/week). The Y-maze, Morris water maze, and novel object recognition memory test were used to evaluate spatial and non-spatial memory following 3-month RF-EMF exposure. Furthermore, Aβ deposition and APP and carboxyl-terminal fragment β (CTFβ) levels were evaluated in the hippocampus and cortex of 5xFAD mice, and plasma levels of Aβ peptides were also investigated. In behavioral tests, mice that were exposed to RF-EMF for 3 months did not exhibit differences in spatial and non-spatial memory compared to the sham-exposed group, and no apparent change was evident in locomotor activity. Consistent with behavioral data, RF-EMF did not alter APP and CTFβ levels or Aβ deposition in the brains of the 5xFAD mice. These findings indicate that 3-month RF-EMF exposure did not affect Aβ-related memory impairment or Aβ accumulation in the 5xFAD Alzheimer's disease model.
Full Free Text Available</t>
  </si>
  <si>
    <t>Son Y, Jeong YJ, Kwon JH, Choi HD, Pack JK, Kim N, Lee YS, Lee HJ</t>
  </si>
  <si>
    <t>Mice - Female Transgenic (TG-5xFAD)</t>
  </si>
  <si>
    <t>https://www.ncbi.nlm.nih.gov/pubmed/27434853</t>
  </si>
  <si>
    <t>Identification of a Novel Rat NR2B Subunit Gene Promoter Region Variant and Its Association with Microwave-Induced Neuron Impairment</t>
  </si>
  <si>
    <t>Abstract
Microwave radiation has been implicated in cognitive dysfunction and neuronal injury in animal models and in human investigations; however, the mechanism of these effects is unclear. In this study, single nucleotide polymorphism (SNP) sites in the rat GRIN2B promoter region were screened. The associations of these SNPs with microwave-induced rat brain dysfunction and with rat pheochromocytoma-12 (PC12) cell function were investigated. Wistar rats (n = 160) were exposed to microwave radiation (30 mW/cm(2) for 5 min/day, 5 days/week, over a period of 2 months). Screening of the GRIN2B promoter region revealed a stable C-to-T variant at nucleotide position -217 that was not induced by microwave exposure. The learning and memory ability, amino acid contents in the hippocampus and cerebrospinal fluid, and NR2B expression were then investigated in the different genotypes. Following microwave exposure, NR2B protein expression decreased, while the Glu contents in the hippocampus and CSF increased, and memory impairment was observed in the TT genotype but not the CC and CT genotypes. In PC12 cells, the effects of the T allele were more pronounced than those of the C allele on transcription factor binding ability, transcriptional activity, NR2B mRNA, and protein expression. These effects may be related to the detrimental role of the T allele and the protective role of the C allele in rat brain function and PC12 cells exposed to microwave radiation.
NR2B Subunit - The N-methyl-D-aspartate (NMDA) receptor is an example of a heteromeric ligand-gated ion channel that interacts with multiple intracellular proteins by way of different subunits.</t>
  </si>
  <si>
    <t>Wang LF, Tian DW, Li HJ, Gao YB, Wang CZ, Zhao L, Zuo HY, Dong J, Qiao SM, Zou Y, Xiong L, Zhou HM, Yang YF, Peng RY, Hu XJ.</t>
  </si>
  <si>
    <t>https://www.ncbi.nlm.nih.gov/pubmed/25917873</t>
  </si>
  <si>
    <t>2450 MHz EMR exposure causes cognition deficit with mitochondrial dysfunction &amp; activation of intrinsic pathway of apoptosis in rats</t>
  </si>
  <si>
    <t>Abstract
Electromagnetic radiation (EMR) can induce or modulate several neurobehavioral disorders. Duration and frequency of exposure of EMR is critical to develop cognitive disorders. Even though EMR-2450 is widely used, its effects on cognition in relation to mitochondrial function and apoptosis would provide better understanding of its pathophysiological effects. Therefore, a comparative study of different frequencies of EMR exposure would give valuable information on effects of discrete frequencies of EMR on cognition. Male rats were exposed to EMR (900, 1800 and 2450 MHz) every day for 1 h for 28 consecutive days. The cognitive behavior in terms of novel arm entries in Y-maze paradigm was evaluated every week after 1 h to last EMR exposure. Animals exposed to EMR-2450 MHz exhibited significant cognitive deficits. EMR-2450 MHz caused loss of mitochondrial function and integrity, an increase in amyloid beta expression. There was release of cytochrome-c and activation of apoptotic factors such as caspase-9 and -3 in the hippocampus. Further, there was decrease in levels of acetylcholine, and increase in activity of acetyl cholinesterase, indicating impairment of cholinergic system. Therefore, exposure of EMR-2450 in rats caused cognitive deficit with related pathophysiological changes in mitochondrial and cholinergic function, and amyloidogenesis.</t>
  </si>
  <si>
    <t>Gupta SK, Mesharam MK, Krishnamurth S.</t>
  </si>
  <si>
    <t>https://link.springer.com/article/10.1007/s12038-018-9744-7</t>
  </si>
  <si>
    <t>A Prospective Cohort Study of Adolescents' Memory Performance and Individual Brain Dose of Microwave Radiation from Wireless Communication</t>
  </si>
  <si>
    <t>Abstract
BACKGROUND: The potential impact of microwave radiofrequency electromagnetic fields (RF-EMF) emitted by wireless communication devices on neurocognitive functions of adolescents is controversial. In a previous analysis, we found changes in figural memory scores associated with a higher cumulative RF-EMF brain dose in adolescents.
OBJECTIVE: We aimed to follow-up our previous results using a new study population, dose estimation, and approach to controlling for confounding from media usage itself.
METHODS: RF-EMF brain dose for each participant was modelled. Multivariable linear regression models were fitted on verbal and figural memory score changes over 1 y and on estimated cumulative brain dose and RF-EMF related and unrelated media usage (n=669-676). Because of the hemispheric lateralization of memory, we conducted a laterality analysis for phone call ear preference. To control for the confounding of media use behaviors, a stratified analysis for different media usage groups was also conducted.
RESULTS: We found decreased figural memory scores in association with an interquartile range (IQR) increase in estimated cumulative RF-EMF brain dose scores: -0.22 (95% CI: -0.47, 0.03; IQR: 953 mJ/kg per day) in the whole sample, -0.39 (95% CI: -0.67, -0.10; IQR: 953 mJ/kg per day) in right-side users (n=532), and -0.26 (95% CI: -0.42, -0.10; IQR: 341 mJ/kg per day) when recorded network operator data were used for RF-EMF dose estimation (n=274). Media usage unrelated to RF-EMF did not show significant associations or consistent patterns, with the exception of consistent (nonsignificant) positive associations between data traffic duration and verbal memory.
CONCLUSIONS: Our findings for a cohort of Swiss adolescents require confirmation in other populations but suggest a potential adverse effect of RF-EMF brain dose on cognitive functions that involve brain regions mostly exposed during mobile phone use.
Free Full Text Available</t>
  </si>
  <si>
    <t>Foerster M, Thielens A, Joseph W, Eeftens M, Röösli M.</t>
  </si>
  <si>
    <t>https://www.ncbi.nlm.nih.gov/pubmed/30044230</t>
  </si>
  <si>
    <t>Selective changes in locomotor activity in mice due to low-intensity microwaves amplitude modulated in the EEG spectral domain</t>
  </si>
  <si>
    <t>Abstract
Despite the numerous benefits of microwave applications in our daily life, microwaves were associated with diverse neurological complaints such as headaches and impaired sleep patterns, and changes in the electroencephalogram (EEG). To which extent microwaves influence the brain function remains unclear. This exploratory study assessed the behavior and neurochemistry in mice immediately or 4 weeks after a 6-day exposure to low-intensity 10-GHz microwaves with an amplitude modulation (AM) of 2 or 8Hz. These modulation frequencies of 2 and 8Hz are situated within the delta and theta-alpha frequency bands in the EEG spectrum and are associated with sleep and active behavior, respectively. During these experiments, the specific absorbance rate was 0.3W/kg increasing the brain temperature with 0.23°C. For the first time, exposing mice to 8-Hz AM significantly reduced locomotor activity in an open field immediately after exposure which normalized after 4 weeks. This in contrast to 2-Hz AM which didn't induce significant changes in locomotor activity immediately and 4 weeks after exposure. Despite this difference in motor behavior, no significant changes in striatal dopamine (DA) and 3,4-dihydroxyphenylacetic acid (DOPAC) levels and DOPAC/DA turnover nor in cortical glutamate (GLU) concentrations were detected. In all cases, no effects on motor coordination on a rotarod, spatial working memory, anxiety nor depressive-like behavior were observed. The outcome of this study indicates that exposing mice to low-intensity 8-Hz AM microwaves can alter the locomotor activity in contrast to 2-Hz AM which did not affect the tested behaviour.
Free Full Text Available</t>
  </si>
  <si>
    <t>Van Eeghem V, El Arfani A, Anthoula A, Walrave L, Pourkazemi A, Bentea E, Demuyser T, Smolders I, Stiens J.</t>
  </si>
  <si>
    <t>https://www.ncbi.nlm.nih.gov/pubmed/28687311</t>
  </si>
  <si>
    <t>Dataset on significant role of Candesartan on cognitive functions in rats having memory impairment induced by electromagnetic waves</t>
  </si>
  <si>
    <t>Abstract
Rapid growing of mobile phones users has raised about the possible effects of these electromagnetic waves (EMW) on human health. Many studies have examined the role of these EMW on biological systems, but the results are still contradictory and controversial. In addition to EMW, over-activation of angiotensin type 1 receptor (AT1R) has been associated with cognitive decline, incidence and progression of neurodegenerative diseases. Candesartan, an AT1R blocker, is well recognized for treatment of hypertension. However, its role on cognitive functions such as spatial and recognition memory remains elusive. Thus, young rats were divided into 3 groups: control, exposed to radiofrequency electromagnetic waves (EMW), and exposed to EMW during Candesartan treatment (EMW+Cand). Spatial memory performance was assessed using the object recognition test and recognition memory performance using Morris water maze test. Significant differences where found between EMW exposed rats and EMW+Cand exposed rats treated with Candesartan compared to control, EMW group impaired learning, spatial and short term memory along with unaffected sensorimotor function whereas EMW+Cand group improved learning, spatial memory and short term memory deficit induced by EMW in addition to absence of its role on sensorimotor function. Although our data provides evidences of the protective role of Candesartan against EMW-induced cognitive decline, more future studies are still needed to confirm these findings which can provide new fields in treatment of EMW-induced damage by Candesartan.
Candesartan is an angiotensin II receptor antagonist. Candesartan keeps blood vessels from narrowing, which lowers blood pressure and improves blood flow. Candesartan is used to treat high blood pressure (hypertension) in adults and children. Both candesartan and beta blockers can cause hypotension (low blood pressure) and drowsiness.</t>
  </si>
  <si>
    <t>Nasser M, Chedid P, Salami A, Khalifeh M, El Shamieh S, Joumaa WH.</t>
  </si>
  <si>
    <t>https://www.ncbi.nlm.nih.gov/pubmed/30547063</t>
  </si>
  <si>
    <t>A Study on the Influence of Electromagnetic Radiation on Nervous System</t>
  </si>
  <si>
    <t>Abstract
Being applied widely, electromagnetic wave is closely related with our life. But this material has brought pollutions to the environment as well as influences on functions of organisms. In order to explore the influence of electromagnetic radiation on nervous system, this paper takes adult mice on 35th day as research objects, designs a water maze experiment and explores features of escaping latency of mice in the control group and in the group with radiation. In this research, methods of building a GHz TEM cell and a simulation model of mouse head with AutoCAD 2010 and XFDTD are provided, verifying that the simulation model meets the needs of the experiment. It concludes that the electromagnetic radiation causes memory deterioration of mice, and exerts its certain influence on nervous system.
Free Full Text Available</t>
  </si>
  <si>
    <t>Dong X,Niu L,Wang D, He Y.</t>
  </si>
  <si>
    <t>https://www.matec-conferences.org/articles/matecconf/abs/2015/03/matecconf_iceta2015_01004/matecconf_iceta2015_01004.html</t>
  </si>
  <si>
    <t>2.45-GHz Microwave Radiation Impairs Hippocampal Learning and Spatial Memory: Involvement of Local Stress Mechanism-Induced Suppression of iGluR/ERK/CREB Signaling</t>
  </si>
  <si>
    <t>Abstract
Microwave (MW) radiation induced oxidative stress reduces dendritic arborization, spine density and number of hippocampal pyramidal neurons and hence, impair learning and spatial memory through p53-dependent/independent apoptosis of hippocampal neuronal and nonneuronal cells. However, the mechanisms responsible for MW radiation induced impairment in memory formation remains still unknown. This study elucidates the effect of short (15 days) and long-term (30 and 60 days) low level 2.45 GHz MW radiation-induced local stress on the hippocampal spatial memory formation pathway in adult male mice. Twelve-weeks old mice were exposed to 2.45 GHz MW radiation (continuous-wave with overall average Power density of 0.0248 mW/cm2 and overall average whole body SAR value of 0.0146 W/Kg) @ 2 h/d for 15, 30, and 60 days. Learning and spatial memory was assessed by 8-arm radial maze. We have investigated the alterations in serum corticosterone level and the expression of glucocorticoid receptor, corticotropin-releasing hormone (CRH), inducible nitric oxide synthase (i-NOS), iGluRs, PSD-95-neuronal NOS (n-NOS) system, protein kinase A, protein kinase Cε-ERK1/2-pERK1/2 in all the hippocampal subregions, viz. CA1, CA2, CA3, and DG through immunohistochemistry/immunofluorescence and alterations in the expression of hippocampal glucocorticoid receptor, CRH-receptor 1 (CRH-R1), cAMP-response element-binding (CREB), and phosphorylated-CREB (p-CREB) through western blot analysis. We observed that 2.45 GHz MW irradiated mice showed slow learning and significantly increased number of working and reference memory errors in radial maze task. Further, 2.45 GHz MW radiation exposure increases serum corticosterone level and the expression of CRH, CRH-R1, and i-NOS, while the expression of iGluRs, n-NOS, PSD-95, protein kinase Cε, protein kinase A, ERK-p-ERK, CREB, and p-CREB decreases in above mentioned hippocampal subregions in a duration dependent manner. Our findings led us to conclude that 2.45 GHz MW radiation exposure induced local stress suppresses signaling mechanism(s) of hippocampal memory formation.
Free Full Text Available.</t>
  </si>
  <si>
    <t>Shahin S, Banerjee S, Swarup V, Singh SP, Chaturvedi CM.</t>
  </si>
  <si>
    <t>https://www.ncbi.nlm.nih.gov/pubmed/29069439</t>
  </si>
  <si>
    <t>Mobile phone use for 5 minutes can cause significant memory impairment in humans</t>
  </si>
  <si>
    <t>Abstract
INTRODUCTION: Concerns about the possible adverse health effects of mobile phones (MP) have increased along with the expansion of their use. A number of research papers have tried to address this issue. Although many investigations concluded that MP use does have negative consequences, in terms of cognitive function of the human brain, the results so far have been divisive. A number of studies reported impairment of cognitive function after exposure to mobile phone electromagnetic field (MP EMF), while others observed no effect or improved performance. The variance in the results may be attributed to methodological issues. The present article focuses on possible effects of MP use on cognitive function and more specifically on working memory processes. An emphasis is placed in the lack of a validated tool, a cognitive task, that can produce MP EMF effects on human cognition in a repeatable fashion.  
METHODS: Sixty four (64) healthy participants as well as 20 with Mild Cognitive Impairment (MCI) were the experimental group, while 36 healthy individuals were the control group. A computerized list of 10 words was presented and the participants were asked to reproduce it. The words were presented very briefly in order to increase the difficulty and hence the sensitivity of the task. Three measurements were taken for the experimental group: a) before using the MP, b) immediately after using the MP for a duration of 5 minutes, c) 5 minutes after the second measurement with no usage of the MP in between. Three measurements of the memory task were also taken for the control group in the same time intervals with no usage of a MP. The effect of age and gender in the performance of the task was taken into account.
RESULTS: Healthy participants of the experimental group performed worst in the memory task after using the MP. While the third measurement (5 minutes after the 2nd measurement) was better than the second (after using the MP), but worse than the first (before using the MP). In contrast for the control group the second measurement was better than the first and the third even better than both previous ones. All differences were statistically significant. The reduction of the performance in the task after using the MP was even higher for the age group of 60-80 years old in comparison with younger age groups, as well as for the individuals with MCI in comparison to healthy participants. Age was significantly negative correlated with performance in the task, while gender showed no significant correlation.
CONCLUSION:MP use has a significant negative impact on working memory performance of human participants. The effect is apparent even for a 5 minute use of the MP. Working memory deficits are greater not only for the 60 years old and above participants but also for individuals with Mild Cognitive Impairment. These results are in agreement with previous studies on animals as well as humans on the effects of MP use on the brain. It is argued that low sensitivity of some of the cognitive tasks used until now and the lack of a validated tool in the form of a cognitive task may account for some of the variability in the literature so far. It is suggested that the experimental paradigm that was used in this study for an increased sensitivity measurement of cognitive function and working memory processes in particular may be used for the display of the effects of MP use on cognitive function and for the development of other tasks sensitive to it. Overall, it is concluded that the development of certain restrictions on MP use is necessary for the protection of the brain health of the users.</t>
  </si>
  <si>
    <t>Kalafatakis F, Bekiaridis-Moschou D, Gkioka E, Tsolaki M.</t>
  </si>
  <si>
    <t>https://www.ncbi.nlm.nih.gov/pubmed/29324924</t>
  </si>
  <si>
    <t>Effect of Mobile Phone Microwaves on Fetal Period of BALB/c Mice in Histological Characteristics of Hippocampus and Learning Behaviors</t>
  </si>
  <si>
    <t xml:space="preserve">Abstract
Objective(s): The possible risks of radio-frequency electromagnetic fields (EMF) for the living organisms and human body are a growing concern for our society. In this study, we examined the possibility of changes in working memory and hippocampal histological characteristics effects in mice brain following whole body exposure to microwave radiation.
Materials and Methods: During gestation period, we exposed mice for 4 hr to Global system for mobile communications (GSM), Specific Absorption Rate (SAR) of 200 mW/kg. Pregnant control mice were sham-exposed or free in a cage without further restraining. Three month after exposure, animals were prepared for behavioral (Radial Arm Maze (RAM) and Morris Water Maze (MWM)) and histological studies.
Results: The results showed that microwave exposed mice were slower than sham, and control in finding the platform. Analyses of error rates in RAM and MWM performance revealed significant differences which emphasize the effect of acute exposure to pulsed microwaves in deficit of spatial reference memory in the mice. However in this study exposed group didn’t show any statistically significant loss of hippocampal CA1, CA3 neurons versus controls or sham.
Conclusion: We conclude that there is evidence from the current study that exposure to MW radiation under parameters examined caused decrements in the ability of mice to learn the spatial memory task.
</t>
  </si>
  <si>
    <t>Ali Moghimi A, J Baharara J, Musavi SS.</t>
  </si>
  <si>
    <t>https://www.researchgate.net/publication/38111513_Effect_of_Mobile_Phone_Microwaves_on_Fetal_Period_of_BALBc_Mice_in_Histological_Characteristics_of_Hippocampus_and_Learning_Behaviors</t>
  </si>
  <si>
    <t>Possible effects of different doses of 2.1 GHz electromagnetic radiation on learning, and hippocampal levels of cholinergic biomarkers in Wistar rats</t>
  </si>
  <si>
    <t>Abstract
The present study evaluated whether short-term exposure to different doses of 2.1 GHz radiofrequency electromagnetic radiation (RF-EMR) has different effects on rats' behaviour and hippocampal levels of central cholinergic biomarkers. Animals were divided into three equal groups namely; group 1 was sham-exposed group, group 2-3 were exposed to 45 V/m and 65 V/m doses of 2.1 GHz frequency for 1 week respectively. Numerical dosimetry simulations were carried out. Object location and Y-maze were used as behavioural tasks. The protein and mRNA expression levels of AChE, ChAT, and VAChT, in the hippocampus were tested using Western Blotting and Real-Time PCR. The impairment performance of rats subjected to 65 V/m dose of 2.1 GHz RF-EMR in both object location and Y-maze tasks was observed. The hippocampal levels of AChE, ChAT, and VAChT, were significantly lower in rats exposed to 65 V/m dose of 2.1 GHz RF-EMR than others. The stronger effect of "65 V/m" dose on both rat's hippocampal-dependent behavioural performances and hippocampal levels of cholinergic biomarkers may be due to the stronger effect of "65 V/m" dose where rats' snouts were located at the nearest distance from the monopole antenna. Furthermore, the simulated SAR values were high for 65 V/m electric-field strengths. For the first time, we report the potential dose-dependent effects of short-term exposure to 2.1 GHz radiation on rat's behavioural performances as well as hippocampal levels of cholinergic biomarkers. Further studies are needed to understand the mechanisms by which RF-EMR influences the function of the central cholinergic system in the brain.</t>
  </si>
  <si>
    <t>Gökçek-Saraç Ç, Akçay G, Karakurt S, Ateş K, Özen Ş, Derin N.</t>
  </si>
  <si>
    <t>https://pubmed.ncbi.nlm.nih.gov/33259237/</t>
  </si>
  <si>
    <t>Effect of electromagnetic radiation on redox status, acetylcholine esterase activity and cellular damage contributing to the diminution of the brain working memory in rats</t>
  </si>
  <si>
    <t>Abstract
Behavioral impairments are the most pragmatic outcome of long-term mobile uses but the underlying causes are still poorly understood. Therefore, the Aim of the present study to determine the possible mechanism of mobile induced behavioral alterations by observing redox status, cholinesterase activity, cellular, genotoxic damage and cognitive alterations in rat hippocampus. This study was carried out on 24 male Wistar rats, randomly divided into four groups (n = 6 in each group): group I consisted of sham-exposed (control) rats, group II-IV consisted of rats exposed to microwave radiation (900 MHz) at different time duration 1 h, 2 h, and 4 h respectively for 90 days. After 90 days of exposure, rats were assessing learning ability by using T-Maze. A significantly increased level of malondialdehyde (MDA) with concomitantly depleted levels of superoxide dismutase (SOD), catalase (CAT) and redox enzymes (GSH, GPX, GR, GST, G-6PDH) indicated an exposure of mobile emitted EMR induced oxidative stress by the depleted redox status of brain cells. The depletion in the acetylcholinesterase (AChE) level reveals altered neurotransmission in brain cells. Resultant cellular degeneration was also observed in the radiation-exposed hippocampus. Conclusively, the present study revealed that microwave radiation induces oxidative stress, depleted redox status, and causes DNA damage with the subsequent reduction in working memory in a time-dependent manner. This study provides insight over the associative reciprocity between redox status, cellular degeneration and reduced cholinergic activity, which presumably leads to the behavioral alterations following mobile emitted electromagnetic radiation.</t>
  </si>
  <si>
    <t>Sharma S, Shukla S.</t>
  </si>
  <si>
    <t>https://pubmed.ncbi.nlm.nih.gov/32205214/</t>
  </si>
  <si>
    <t>Paper Notebooks vs. Mobile Devices: Brain Activation Differences During Memory Retrieval</t>
  </si>
  <si>
    <t>Abstract
It remains to be determined how different inputs for memory-encoding, such as the use of paper notebooks or mobile devices, affect retrieval processes. We compared three groups of participants who read dialogues on personal schedules and wrote down the scheduled appointments on a calendar using a paper notebook (Note), an electronic tablet (Tablet), or a smartphone (Phone). After the retention period for an hour including an interference task, we tested recognition memory of those appointments with visually presented questions in a retrieval task, while scanned with functional magnetic resonance imaging. We obtained three major results. First, the duration of writing down schedules was significantly shorter for the Note group than the Tablet and Phone groups, and accuracy was much higher for the Note group in easier (i.e., more straightforward) questions. Because the input methods were equated as much as possible between the Note and Tablet groups, these results indicate that the cognitive processes for the Note group were deeper and more solid. Second, brain activations for all participants during the retrieval phase were localized in the bilateral hippocampus, precuneus, visual cortices, and language-related frontal regions, confirming the involvement of verbalized memory retrieval processes for appointments. Third, activations in these regions were significantly higher for the Note group than those for the Tablet and Phone groups. These enhanced activations for the Note group could not be explained by general cognitive loads or task difficulty, because overall task performances were similar among the groups. The significant superiority in both accuracy and activations for the Note group suggested that the use of a paper notebook promoted the acquisition of rich encoding information and/or spatial information of real papers and that this information could be utilized as effective retrieval clues, leading to higher activations in these specific regions.
Full Free Text Available</t>
  </si>
  <si>
    <t>Umejima K, Ibaraki T, Yamazaki T, Sakai KL.</t>
  </si>
  <si>
    <t>https://pubmed.ncbi.nlm.nih.gov/33815075/</t>
  </si>
  <si>
    <t xml:space="preserve">Evaluating Short-Term Exposure to Wi-Fi Signals on Students' Reaction Time, Short-Term Memory and Reasoning </t>
  </si>
  <si>
    <t>Abstract
This study investigated the effect of short-term exposure to Wi-Fi signals on the cognitive functions of the mind. After obtaining permission from the local Ethics Committee of Shiraz University of Medical Sciences and approval by the Iranian Registry of Clinical Trials (IRCT2017041233398N1), 45 male and female students from Shiraz University of Medical Sciences volunteered to participate in this study. They were exposed to Wi-Fi signals in two sham and exposure sessions, each for 2 hours. After completion, they took part in reaction time, short-term memory, and reasoning ability tests. After scoring, the data were analysed by SPSS software. In addition, the electric field strength and power density were calculated. The results showed no statistically significant differences between the mean scores of reaction time, short-term memory, and reasoning ability in sham and exposure. Also, the obtained values from the electric field strength and power density (E = 4.1 Vm-1, P = 0.446 Wm-2) were lower than that of threshold values by the International Commission on Non-Ionizing Radiation Protection (ICNIRP). Our results can greatly reduce concerns regarding the effects of short-term exposure to Wi-Fi waves on cognitive functions.
Full Free Text Available</t>
  </si>
  <si>
    <t xml:space="preserve">Hosseini MA, Hosseini A, Jarideh S, Argasi H, Shekoohi-Shooli F, Zamani A, Taeb S, Haghani M.
</t>
  </si>
  <si>
    <t>https://pubmed.ncbi.nlm.nih.gov/31251356/</t>
  </si>
  <si>
    <t>Long-term exposure of 2450 MHz electromagnetic radiation induces stress T and anxiety like behavior in rats</t>
  </si>
  <si>
    <t>Abstract
Long term exposure of electromagnetic radiations (EMR) from cell phones and Wi-Fi hold greater propensity to cause anxiety disorders. However, the studies investigating the effects of repeated exposure of EMR are limited. Therefore, we investigated the effects of repeated exposure of discrete frequencies of EMR in experimental animals. Male rats were exposed to EMR (900, 1800 and 2450 MHz) for 28 (1 h/day) days. Long term exposure of EMR (2450 MHz) induced anxiety like behavior. It deregulated the hypothalamic pituitary adrenal (HPA) axis in rats as observed by increase in plasma corticosterone levels apart from decreased corticotrophin releasing hormone-2 (CRH-2) and Glucocorticoid receptor (GR) expression in amygdala. Further, it impaired mitochondrial function and integrity. The expression of Bcl2 showed significant decrease while Bax and ratio of Bax: Bcl2 were increased in the mitochondria and vice versa in cytoplasm indicating altered regulation of apoptosis. EMR exposure caused release of cytochrome-c and expression of caspase-9 ensuing activation of apoptotic cell death. Additional set of experiments performed to estimate the pattern of cell death showed necrotic and apoptotic amygdalar cell death after EMR exposure. Histopathological studies also revealed a significant decrease in neuronal cells in amygdala. The above findings indicate that long-term exposure of EMR radiation (2450 MHz) acts as a stressor and induces anxiety-like behaviors with concomitant pathophysiological changes in EMR subjected rats.</t>
  </si>
  <si>
    <t>Gupta SK, Patel SK, Tomar MS, Singh SK, Mesharam MK, Krishnamurthy</t>
  </si>
  <si>
    <t>https://pubmed.ncbi.nlm.nih.gov/30954502/</t>
  </si>
  <si>
    <t>880MHz</t>
  </si>
  <si>
    <t>5.2GHz</t>
  </si>
  <si>
    <t xml:space="preserve">Physical activity as an option to reduce adverse effect of EMF exposure during pregnancy </t>
  </si>
  <si>
    <t xml:space="preserve">Abstract
The popularity of using wireless fidelity over the last decades increased apprehensions about impact of high frequency electromagnetic fields (EMF) on health. Most of previous studies mentioned adverse effect of EMF on cognitive processes, but so far, no study has provided a way to control adverse effects of EMF exposure. The purpose of this study was to examine the effect of Wi-Fi EMF and physical activity on spatial learning and motor function in pregnant rat's offspring. Forty Albino-Wistar pregnant rats divided randomly into four groups (EMF, physical activity, combined 2.4GHZ EMF and physical activity and control groups). For assessing spatial learning in 56 post-natal days’ old (PND) male offspring, Morris Water Maze (MWM) was used and to examine motor function Open-field test was taken. Although results of MWM test revealed that Wi-Fi modem EMF caused impairment in spatial learning in rats exposed to EMF but physical activity could reduce negative effect of EMF in pregnant rat's offspring who exposed during pregnancy but performed swimming. In addition, results of open-field test showed that litter's motor function in EMF group significantly declined in comparison with physical activity and combined 2.4GHZ EMF and physical activity groups. According to our findings, it can be concluded that execution physical activity individually or along with wave-exposed pregnancy can significantly progressive effect on offspring' cognitive and motor functions.
</t>
  </si>
  <si>
    <t>DastAmooz S, Tahmasebi Boroujeni S, Shahbazi M, Vali Y.</t>
  </si>
  <si>
    <t>Rats - Wistar Albino Pregnant</t>
  </si>
  <si>
    <t>https://pubmed.ncbi.nlm.nih.gov/30076989/</t>
  </si>
  <si>
    <t>2.45 GHz microwave radiation impairs learning, memory, and hippocampal synaptic plasticity in the rat</t>
  </si>
  <si>
    <t xml:space="preserve">Abstract
Microwave (MW) radiation has a close relationship with neurobehavioral disorders. Due to the widespread usage of MW radiation, especially in our homes, it is essential to investigate the direct effect of MW radiation on the central nervous system. Therefore, this study was carried out to determine the effect of MW radiation on memory and hippocampal synaptic plasticity. The rats were exposed to 2.45 GHz MW radiation (continuous wave with overall average power density of 0.016 mW/cm2 and overall average whole-body specific absorption rate value of 0.017 W/kg) for 2 h/day over a period of 40 days. Spatial learning and memory were tested by radial maze and passive avoidance tests. We evaluated the synaptic plasticity and hippocampal neuronal cells number by field potential recording and Giemsa staining, respectively. Our results showed that MW radiation exposure decreased the learning and memory performance that was associated with decrement of long-term potentiation induction and excitability of CA1 neurons. However, MW radiation did not have any effects on short-term plasticity and paired-pulse ratio as a good indirect index for measurement of glutamate release probability. The evaluation of hippocampal morphology indicated that the neuronal density in the hippocampal CA1 area was significantly decreased by MW.
</t>
  </si>
  <si>
    <t>Karimi N, Bayat M, Haghani M, Saadi HF, Ghazipour GR.</t>
  </si>
  <si>
    <t>Wi-Fi</t>
  </si>
  <si>
    <t>https://pubmed.ncbi.nlm.nih.gov/30345889/</t>
  </si>
  <si>
    <t>“How learning doesn't work” Children evaluate their cell phone use – An empirical pilot study</t>
  </si>
  <si>
    <t>Abstract
In our increasingly digitally organized society, we enjoy great benefits from easier working conditions and the acceleration of developmental processes. Children are expected to be prepared for this and to receive a tablet or cell phone as early as possible. This, however, poses a huge risk because a child’s brain must initially organize itself in an analog fashion. This means that the spatial-modular building of neural networks and the rhythmic timing of brain activities mature very slowly through upbringing and school education to support memory formation and thinking. Once this foundation has been established, a digital workplace will be easily accessible to any young adult. To investigate in more detail the impacts of private cell phone use on the learning abilities of children, we designed a cognitive test that, among other things, measures spatiotemporal abilities and memory performance. A total of 54 third-grade students (aged 8 and 9) were subjected to the testing at an elementary school in the Rhein-Neckar-Kreis/Baden Württemberg region from December 2019 to March 2020. The intensity of private cell phone use was measured with a nonverbal method, the evidence-based water glass method. Prior to testing, we evaluated the children’s ability to evaluate themselves with this nonverbal method and designed a lie item, which allowed us to filter out those children who were unable to evaluate themselves. Due to the high data quality, variance analysis was used to analyze the quantified data statistically.
The results showed that prefrontal cortex skills such as spatial perception, concentration, and anticipation were significantly poorer in third-graders with heavy cell phone use compared to those with little or no cell phone use. The heavier the cell phone use, the less well developed was their cognitive memory performance if it included a time delay. Furthermore, we observed a significant impact of the intensity of cell phone use on the motivation to go to school. The frequency of sports activities, playing outdoors, friendships, and homework was not significantly affected by cell phone use. The reason for this could be that modern schoolchildren only have rather limited control over the timing of these activities. Overall, the data suggest that other cognitive and emotional-motivational abilities such as spelling and handwriting are also adversely affected by heavy cell phone use. This could be verified by an investigation with a larger sample size. The findings of this pilot study should be a warning: with the digital transformation, our society could cause severe and also irreversible cognitive damage to the young generation. The discussion shows that brain research findings from the past half century provide comprehensive evidence for this. Full Free Text Available</t>
  </si>
  <si>
    <t>Supper A, Teuchert-Noodt G.</t>
  </si>
  <si>
    <t>Human - Student Group (aged 8 and 9</t>
  </si>
  <si>
    <t>https://www.sciencexcel.com/Neurology+and+Neuroscience</t>
  </si>
  <si>
    <t>1.0 - 1.9 W/kg</t>
  </si>
  <si>
    <t>Evaluating the Effect of Jammer Radiation on Learning and Memory in Male Rats</t>
  </si>
  <si>
    <t>Abstract
Background: Previous studies shown that mobile phone can impairment of working memory in humans.
Objective: In this study, the effect of radiofrequency radiation emitted from common mobile jammers have been studied on the learning and memory of rats.
Material and methods: In this prospective study, 90 Sprague-Dawley rats, were divided into 9 groups (N=10): Control, Sham1st (exposed to a switched-off mobile jammer device at a distance of 50 or 100 cm/1 day, 2 hours), Sham2nd (similar to Sham1st, but for 14 days, 2 h/day), Experimental1st -50 cm/1 day &amp;100 cm/1 day (exposed to a switched-on device at a distance of 50 or 100 cm for 2 hours), Experimental2nd (similar to experimental1st, but for 14 days, 2 h/day). The animals were tested for learning and memory the next day, by the shuttle box. The time that a rat took to enter the dark part was considered as memory.
Results: Mean short-term memory was shorter in the experimental- 50 cm/1 day than control and sham- 50 cm/1 day (P=0.034), long-term memory was similar. Mean short- and long-term memory were similar in the experimental- 100 cm/1 day, control and sham- 100 cm/1 day (P&gt;0.05). Mean short-term memory was similar in experimental- 50 cm/14 days, control, and sham- 50 cm/14 days (P=0.087), but long-term learning memory was shorter in the radiated group (P=0.038). Mean short- and long-term were similar among experimental-100 cm/14 days, control or sham 100 cm/14 days (P&gt;0.05).
Conclusion: Rats exposed to jammer device showed dysfunction in short- and long-term memory, which shown the unfavorable effect of jammer on memory and learning. Our results indicated that the distance from radiation source was more important than the duration.
Free Full Text Available (Open Access)</t>
  </si>
  <si>
    <t>Yazdanpanahi M, Namazi A, Shojaeifard MB, Nematolahi S, Pourahmad S.</t>
  </si>
  <si>
    <t>Mobile Phone blocker</t>
  </si>
  <si>
    <t>https://pubmed.ncbi.nlm.nih.gov/36818009/</t>
  </si>
  <si>
    <t>The association between real-life markers of phone use and cognitive performance, health-related quality of life and sleep</t>
  </si>
  <si>
    <t xml:space="preserve">Abstract
Introduction: The real-life short-term implications of electromagnetic fields (RF-EMF) on cognitive performance and health-related quality of life have not been well studied. The SPUTNIC study (Study Panel on Upcoming Technologies to study Non-Ionizing radiation and Cognition) aimed to investigate possible correlations between mobile phone radiation and human health, including cognition, health-related quality of life and sleep.
Methods: Adult participants tracked various daily markers of RF-EMF exposures (cordless calls, mobile calls, and mobile screen time 4 h prior to each assessment) as well as three health outcomes over ten study days: 1) cognitive performance, 2) health-related quality of life (HRQoL), and 3) sleep duration and quality. Cognitive performance was measured through six "game-like" tests, assessing verbal and visuo-spatial performance repeatedly. HRQoL was assessed as fatigue, mood and stress on a Likert-scale (1-10). Sleep duration and efficiency was measured using activity trackers. We fitted mixed models with random intercepts per participant on cognitive, HRQoL and sleep scores. Possible time-varying confounders were assessed at daily intervals by questionnaire and used for model adjustment.
Results: A total of 121 participants ultimately took part in the SPUTNIC study, including 63 from Besancon and 58 from Basel. Self-reported wireless phone use and screen time were sporadically associated with visuo-spatial and verbal cognitive performance, compatible with chance findings. We found a small but robust significant increase in stress 0.03 (0.00-0.06; on a 1-10 Likert-scale) in relation to a 10-min increase in mobile phone screen time. Sleep duration and quality were not associated with either cordless or mobile phone calls, or with screen time.
Discussion: The study did not find associations between short-term RF-EMF markers and cognitive performance, HRQoL, or sleep duration and quality. The most consistent finding was increased stress in relation to more screen time, but no association with cordless or mobile phone call time.
</t>
  </si>
  <si>
    <t>Eeftens M, Pujol S, Klaiber A, Chopard G, Riss A, Smayra F, Flückiger B, Gehin T, Diallo K, Wiart J, Mazloum T, Mauny F, Röösli M.</t>
  </si>
  <si>
    <t>https://pubmed.ncbi.nlm.nih.gov/37127107/</t>
  </si>
  <si>
    <t>Single and combined neurotoxic, cytotoxic and genotoxic effects of 5GHz MIMO waves and computed tomography irradiation in male Wistar rats</t>
  </si>
  <si>
    <t>Abstract
A significant public concern is how technologies that emit electromagnetic waves interact and affect the biota because they are linked to the dysregula-tion of genes involved in neurotransmission, oxidative stress, and normal cellular function. Standard methods have been used to study how the combi-nation of electromagnetic waves from 5 GHz radio and computed tomography (CT) irradiation affects whole blood parameters, neurobehavioural profiles, genomic DNA, and p53 gene expression in Wistar rats grouped into five, namely, I-Negative control, II-sham, III-5 GHz only, IV-5 GHz + CT, V-CT. The 5 GHz router was connected to the internet using an ethernet cable and the specific absorbance rate (SAR) was measured as 0.54W/kg and 24 V/0.5A power density, while CT parameters were set at 140 K.v, 300 mA, 5.3 cv at a 1.0-s speed for 60 s. Genomic DNA was isolated from rats’ cerebral cortex, while target gene and internal control primers (GAPDH) were synthesized for tumor sup-pressor (p53) gene expression and electrophoresed on a 1.2% agarose gel. We found that CT irradiation had gross effects on platelets, white blood cell counts, memory, hepatic and testicular histoarchitectures compared to the 5 GHz-only group. However, there was a loss of p53 (exons 5–7) gene bands in electro-phoresed data with increased micronucleated polychromatic erythrocyte count in the 5 GHz group. Regardless of the interferential interaction in the combination group, the deleterious effects of non-ionizing and ionizing irradiation in the single and combined exposure groups predict functional abnormalities and dysregulated cellular processes from high electromagnetic fields exposure in biological systems.
Free Full Text Available (Open Access)</t>
  </si>
  <si>
    <t>Obajuluwa AO, Lec h JC, Amina D, , Onwuka CC, Bolarinwa RA, Obajuluwa TM, Fafure AA, Krüger TPJ, Afolabi OB, Anish A, Emoruwa O, Baker M.</t>
  </si>
  <si>
    <t>https://www.researchgate.net/publication/376228435</t>
  </si>
  <si>
    <t>Exposure to pulse modulated radiofrequency electromagnetic fields does not affect Sternberg working memory performance</t>
  </si>
  <si>
    <t>Abstract
Purpose: To replicate a previously reported finding that radiofrequency electromagnetic field (RF-EMF) exposure improves performance on the Sternberg working memory task, as indicated by decreased reaction time, and to test whether this effect, if verified, can also be induced by exposure to an infrared electromagnetic field (IR-EMF).
Materials and methods: Forty-eight healthy adults participated in a randomized, counterbalanced provocation study. Working memory performance was assessed using a modified Sternberg working memory task, which was calibrated to individual performance levels in a preliminary testing session. An sXh920 planar exposure system was used to generate a 920 MHz GSM-like signal, providing two double-blind conditions (peak-spatial SAR average over 10 g) of 0 W/kg (Sham) and 2 W/kg (RF-EMF). A standard, 'off the shelf' 250 W infrared globe provided an IR-EMF exposure with an equivalent heating profile over the skin as that due to the RF-EMF exposure (circa 0.3 °C).
Results: RF-EMF exposure did not reduce reaction time in the Sternberg working memory task. Exploratory tests also revealed there was no effect of IR-EMF on reaction time, and no other performance measures (response bias and response discrimination) were affected by either RF-EMF or IR-EMF exposure.
Conclusions: The current study found no evidence that acute exposure to RF-EMF decreases reaction time on a Sternberg working memory task. The failure to replicate our previously reported effect of RF-EMF exposure on reaction time indicates that our initial finding was not an effect of RF-EMF exposure and was likely due to chance.
Free Full Text Available (Open Access)</t>
  </si>
  <si>
    <t>Verrender A, Dalecki A, Loughran SP, Duff A, Shore JL, Croft RJ.</t>
  </si>
  <si>
    <t>https://pubmed.ncbi.nlm.nih.gov/42771042/</t>
  </si>
  <si>
    <t>Memory</t>
  </si>
  <si>
    <t>Evaluation of oxidant stress and antioxidant defence in discrete brain regions of rats exposed to 900 MHz radiation</t>
  </si>
  <si>
    <t>Abstract
AIM: In the current study, the effects of 900 MHz radio-frequency electromagnetic radiation (RF-EMR) on levels of thiobarbituric acid-reactive substances (TBARS), total antioxidants (TA), and glutathione S-transferase (GST) activity in discrete brain regions were studied in adolescent rats.
MATERIALS AND METHODS: Thirty-six male Wistar rats (6-8 weeks old) were allotted into three groups (n = 12 in each group). Control group (1) remained undisturbed in their home cage; sham group (2) was exposed to mobile phone in switch off mode for four weeks; RF-EMR-exposed group (3) was exposed to 900 MHz of RF-EMR (1 hr/day with peak power density of 146.60 µW/cm2) from an activated Global System for Mobile communication (GSM) mobile phone (kept in silent mode; no ring tone and no vibration) for four weeks. On 29th day, behavioral analysis was done. Followed by this, six animals from each group were sacrificed and biochemical parameters were studied in amygdala, hippocampus, frontal cortex, and cerebellum.
RESULTS: Altered behavioral performances were found in RF-EMR-exposed rats. Additionally, elevated TBARS level was found with all brain regions studied. RF-EMR exposure significantly decreased TA in the amygdala and cerebellum but its level was not significantly changed in other brain regions. GST activity was significantly decreased in the hippocampus but, its activity was unaltered in other brain regions studied.
CONCLUSION: RF-EMR exposure for a month induced oxidative stress in rat brain, but its magnitude was different in different regions studied. RF-EMR-induced oxidative stress could be one of the underlying causes for the behavioral deficits seen in rats after RF-EMR exposure (Fig. 5, Ref. 37).
Full Free Text Available</t>
  </si>
  <si>
    <t>Narayanan SN, Kumar RS, Kedage V, Nalini K, Nayak S, Bhat PG.</t>
  </si>
  <si>
    <t>https://www.ncbi.nlm.nih.gov/pubmed/25174055</t>
  </si>
  <si>
    <t>Prenatal and postnatal exposure to cell phone use and behavioral problems in children</t>
  </si>
  <si>
    <t>Method: Mothers were recruited to the Danish National Birth Cohort early in pregnancy. When the children of those pregnancies reached 7 years of age in 2005 and 2006, mothers were asked to complete a questionnaire regarding the current health and behavioral status of children, as well as past exposure to cell phone use. Mothers evaluated the child's behavior problems using the Strength and Difficulties Questionnaire.
Results: Mothers of 13,159 children completed the follow-up questionnaire reporting their use of cell phones during pregnancy as well as current cell phone use by the child. Greater odds ratios for behavioral problems were observed for children who had possible prenatal or postnatal exposure to cell phone use. After adjustment for potential confounders, the odds ratio for a higher overall behavioral problems score was 1.80 (95% confidence interval = 1.45-2.23) in children with both prenatal and postnatal exposure to cell phones.
Conclusion: Exposure to cell phones prenatally and, to a lesser degree, postnatally was associated with behavioral difficulties such as emotional and hyperactivity problems around the age of school entry. These associations may be noncausal and may be due to unmeasured confounding. If real, they would be of public health concern given the widespread use of this technology.
Outcomes: About 11 % of the children were prenatally and postnatally exposed to cell phones whereas nearly half of the children had neither prenatal nor postnatal exposure. About 90 % of the children were reported to have no behavioural problems. Prenatal and postnatal exposure to cell phones was associated with overall behavioral problems in children (OR 1.80; CI 1.45-2.23). The authors concluded that these results should be interpreted with caution. The observed association are not necessarily causal and may be due to factors not investigated in this study.</t>
  </si>
  <si>
    <t>Divan HA, Kheifets L, Obel C, Olsen J.</t>
  </si>
  <si>
    <t>http://www.emf-portal.de/viewer.php?l=e&amp;aid=15935</t>
  </si>
  <si>
    <t>Cell phone use and behavioural problems in young children</t>
  </si>
  <si>
    <t>Abstract 
BACKGROUND: Potential health effects of cell phone use in children have not been adequately examined. As children are using cell phones at earlier ages, research among this group has been identified as the highest priority by both national and international organisations. The authors previously reported results from the Danish National Birth Cohort (DNBC), which looked at prenatal and postnatal exposure to cell phone use and behavioural problems at age 7 years. Exposure to cell phones prenatally, and to a lesser degree postnatally, was associated with more behavioural difficulties. The original analysis included nearly 13 000 children who reached age 7 years by November 2006.
METHODS: To see if a larger, separate group of DNBC children would produce similar results after considering additional confounders, children of mothers who might better represent current users of cell phones were analysed. This 'new' dataset consisted of 28 745 children with completed Age-7 Questionnaires to December 2008.
RESULTS: The highest OR for behavioural problems were for children who had both prenatal and postnatal exposure to cell phones compared with children not exposed during either time period. The adjusted effect estimate was 1.5 (95% CI 1.4 to 1.7).
CONCLUSIONS: The findings of the previous publication were replicated in this separate group of participants demonstrating that cell phone use was associated with behavioural problems at age 7 years in children, and this association was not limited to early users of the technology. Although weaker in the new dataset, even with further control for an extended set of potential confounders, the associations remained.</t>
  </si>
  <si>
    <t>http://www.ncbi.nlm.nih.gov/pubmed/21138897</t>
  </si>
  <si>
    <t>Effect on human attention of exposure to the electromagnetic field emitted by mobile phones</t>
  </si>
  <si>
    <t>Abstract 
This study examined the effect of exposure to the electromagnetic field emitted by mobile phones on human attention. Three measures of attention were administered to 72 teenagers, 37 of whom were mobile phone users. The results showed that the mobile phone users performed better on one of the three measures of attention than did the non-mobile phone users. The results suggest that exposure to the electromagnetic field emitted by mobile phones may have a mild facilitating effect on attention functions, which is consistent with previous observations that exposure to the electromagnetic field has a facilitating effect on cognitive processing. The possibility that mobile phone users may be naturally better at multiple tasking tasks was discussed.</t>
  </si>
  <si>
    <t>Lee TM, Ho SM, Tsang LY, Yang SH, Li LS, Chan CC, Yang SY.</t>
  </si>
  <si>
    <t>http://www.ncbi.nlm.nih.gov/pubmed/11277573</t>
  </si>
  <si>
    <t>Prevalence and psychiatric comorbidity of self-reported electromagnetic field sensitivity in Taiwan: a population-based study</t>
  </si>
  <si>
    <t>Abstract 
BACKGROUND/PURPOSE: Psychological factors have been implicated in the etiology of idiopathic environmental illness in many studies. Few studies have ever reported psychiatric morbidity among individuals with electromagnetic hypersensitivity. We aimed to estimate the prevalence and identify the associated factors of self-reported electromagnetic field sensitivity (SREMFS) in adults of Taiwan.
METHODS: A total of 1251 adults selected from a nationwide Computer-Assisted Telephone Interviewing system received a telephone survey about the perception of risk from various environmental agents and their effects on health and well-being.
RESULTS: The estimated prevalence of people with SREMFS was 13.3 % (95% confidence interval: 11.2-15.3). People aged &gt;65 years were associated with a lower risk of reporting sensitivity to electromagnetic fields, whereas people with a very poor self-reported health status, those who were unable to work, and those who had psychiatric morbidity were associated with a higher risk of having SREMFS.
CONCLUSION: The prevalence of SREMFS in the general population of Taiwan is higher than that reported in western countries. People with psychiatric morbidity are more likely to report sensitivity to electromagnetic fields. The cross-sectional design precludes the causal inference of all identified correlates and electromagnetic field sensitivity.
Comorbidity refers to the presence of more than one diagnosis occurring in an individual at the same time.</t>
  </si>
  <si>
    <t>Meg Tseng MC, Lin YP, Cheng TJ.</t>
  </si>
  <si>
    <t>http://www.ncbi.nlm.nih.gov/pubmed/21982467</t>
  </si>
  <si>
    <t>Exposure to radio-frequency electromagnetic fields and behavioural problems in Bavarian children and adolescents</t>
  </si>
  <si>
    <t xml:space="preserve">Abstract
Only few studies have so far investigated possible health effects of radio-frequency electromagnetic fields (RF EMF) in children and adolescents, although experts discuss a potential higher vulnerability to such fields. We aimed to investigate a possible association between measured exposure to RF EMF fields and behavioural problems in children and adolescents. 1,498 children and 1,524 adolescents were randomly selected from the population registries of four Bavarian (South of Germany) cities. During an Interview data on participants' mental health, socio-demographic characteristics and potential confounders were collected. Mental health behaviour was assessed using the German version of the Strengths and Difficulties Questionnaire (SDQ). Using a personal dosimeter, we obtained radio-frequency EMF exposure profiles over 24 h. Exposure levels over waking hours were expressed as mean percentage of the reference level. Overall, exposure to radiofrequency electromagnetic fields was far below the reference level. Seven percent of the children and 5% of the adolescents showed an abnormal mental behaviour. In the multiple logistic regression analyses measured exposure to RF fields in the highest quartile was associated to overall behavioural problems for adolescents (OR 2.2; 95% CI 1.1-4.5) but not for children (1.3; 0.7-2.6). These results are mainly driven by one subscale, as the results showed an association between exposure and conduct problems for adolescents (3.7; 1.6-8.4) and children (2.9; 1.4-5.9). As this is one of the first studies that investigated an association between exposure to mobile telecommunication networks and mental health behaviour more studies using personal dosimetry are warranted to confirm these findings.
Authors state: Children showed a slightly higher prevalence of abnormal overall behaviour (7%) than adolescents  (5%). Four percent of the children and 5% of the adolescents were categorized as hyperactive. </t>
  </si>
  <si>
    <t>Thomas S, Heinrich S, von Kries R, Radon K.</t>
  </si>
  <si>
    <t>http://www.ncbi.nlm.nih.gov/pubmed/19960235</t>
  </si>
  <si>
    <t>Exposure to mobile phone electromagnetic field radiation, ringtone and vibration affects anxiety-like behaviour and oxidative stress biomarkers in albino wistar rats.</t>
  </si>
  <si>
    <t>Abstract
Research on the effects of Mobile phone radio frequency emissions on biological systems has been focused on noise and vibrations as auditory stressors. This study investigated the potential effects of exposure to mobile phone electromagnetic field radiation, ringtone and vibration on anxiety-like behaviour and oxidative stress biomarkers in albino wistar rats. Twenty five male wistar rats were randomly divided into five groups of 5 animals each: group I: exposed to mobile phone in switched off mode (control), group II: exposed to mobile phone in silent mode, group III: exposed to mobile phone in vibration mode, group IV: exposed to mobile phone in ringtone mode, group V: exposed to mobile phone in vibration and ringtone mode. The animals in group II to V were exposed to 10 min call (30 missed calls for 20 s each) per day for 4 weeks. Neurobehavioural studies for assessing anxiety were carried out 24 h after the last exposure and the animals were sacrificed. Brain samples were collected for biochemical evaluation immediately. Results obtained showed a significant decrease (P &lt; 0.05) in open arm duration in all the experimental groups when compared to the control. A significant decrease (P &lt; 0.05) was also observed in catalase activity in group IV and V when compared to the control. In conclusion, the results of the present study indicates that 4 weeks exposure to electromagnetic radiation, vibration, ringtone or both produced a significant effect on anxiety-like behavior and oxidative stress in young wistar rats.</t>
  </si>
  <si>
    <t>Shehu A, Mohammed A, Magaji RA, Muhammad MS.</t>
  </si>
  <si>
    <t>http://www.ncbi.nlm.nih.gov/pubmed/26546224?dopt=Abstract</t>
  </si>
  <si>
    <t>Behavioural in-effectiveness of high frequency electromagnetic field in mice</t>
  </si>
  <si>
    <t xml:space="preserve">Aim:To investigate the effects of whole body exposure of mice to a 2.45 GHz electromagnetic field on the fear -, forced and depression - behavior are investigated. 
Background: The mice were subjected to the following groups allocated (n = 8): 1) exposure and 2) sham exposure for testing for anxiety - behavior , 3) exposure and 4) sham exposure for tests to obsessive-compulsive disorder, 5) exposure and 6) sham exposure for tests Depressions -artigem behavior. All experiments were after 7, 30, 60, 90 and 120 days of exposure carried out.
Outcomes: Between the exposure groups (1, 3, 5) and their respective sham exposure groups (2, 4, 6), no significant differences were found. 
 </t>
  </si>
  <si>
    <t>Salunke BP, Umathe SN, Chavan JG.</t>
  </si>
  <si>
    <t>Mice - Swiss</t>
  </si>
  <si>
    <t>Association between mobile phone use and inattention in 7102 Chinese adolescents: a population-based cross-sectional study</t>
  </si>
  <si>
    <t xml:space="preserve">Aim: A cross-sectional study was conducted in China to investigate the association between mobile phone use and inattention in adolescents.
Background: Inattention was assessed by using the most stable psychometric properties of the Attention Deficit component of Attention deficit/Hyperactivity disorder (ADHD) by the Diagnostic and Statistical Manual of Mental Disorders. The choice of nine inattention descriptions was 'yes' or 'no'. Inattention was defined when the teacher chose six or more 'yes' responses to the descriptions.
Outcomes: Overall, 5668 (79.8%) participants owned mobile phones at the time of the survey and had been using a mobile phone for a mean of 3.50 ± 2.48 years. Participants spent 57.36± 71.96 minutes on entertainment and 8.64 ± 15.48 minutes on making calls daily. The overall prevalence of inattention was 69.8% out of the 7102 valid questionnaires. 
Inattention was significantly associated with mobile ownership (OR 2.92, CI 2.51-3.39) and time spent on entertainment daily (more than 60 min: OR 1.87, CI 1.28-2.73). Compared to students, who did not carry their mobile phones, a significant reduced risk for inattention was observed among students who hung their mobile phones in front of the chest (OR 0.44, CI 0.19-0.99) and a significant increased risk was found for students who put their mobile phones in trouser pockets (OR 1.34, CI 1.10-1.62). Furthermore, participants who powered off their mobile phones at night showed significantly less inattention than those students who left their mobile phones on at night (OR 0.75, CI 0.63-0.90). The authors conclude that mobile phone ownership, the time spent on entertainment on the mobile phone, the position of the during the day and the mode of the MP at night were all significantly associated with inattention in Chinese adolescents. Decreasing mobile phone use for entertainment to less than 60 minutes per day and turning off during sleep may help adolescents to stay focused and centred.
</t>
  </si>
  <si>
    <t>Zheng F, Gao P, He M, Li M, Wang C, Zeng Q, Zhou Z, Yu Z, Zhang L.</t>
  </si>
  <si>
    <t>http://www.emf-portal.de/viewer.php?l=e&amp;aid=25862</t>
  </si>
  <si>
    <t>Maternal mobile phone exposure adversely affects the electrophysiological properties of Purkinje neurons in rat offspring</t>
  </si>
  <si>
    <t>Aim: To assess whether maternal exposure to 900 MHz electromagnetic fields would adversely affect the cerebellar function of rat offspring using electrophysiological and behavioural studies.
Background: Pregnant rats were divided into a control group (n=10) or a mobile phone exposure group (n=10). Pups were weaned on postnatal day 23 and all experiments were performed on postnatal days 30-32.
Outcomes: The data did not show any behavioural changes in rats chronically exposed to electromagnetic fields. However, patch-clamp recordings revealed a decreased neuronal excitability of Purkinje cells in exposed rats. The most significant changes were observed when recording the spontaneous activity of neuronal excitability including the after-hyperpolarization amplitude, spike frequency and half width. 
Pregnancy length, body temperature and litter sizes of exposed dams were not significantly different from values of sham exposed dams. Mobile phone exposure did not significantly affect mortality rate and the body weights of pups. 
In conclusion, the findings showed that prenatal exposure to electromagnetic fields resulted in altered electrophysiological properties of Purkinje cells. Both male and female pups were sensitive to many electrophysiological effects following maternal exposure. However, these changes may not be severe enough to alter the cerebellum-dependent functionality.</t>
  </si>
  <si>
    <t>Haghani M, Shabani M, Moazzami K.</t>
  </si>
  <si>
    <t>http://www.emf-portal.de/viewer.php?l=e&amp;aid=23293</t>
  </si>
  <si>
    <t>Mobile phone use, blood lead levels, and attention deficit hyperactivity symptoms in children: a longitudinal study</t>
  </si>
  <si>
    <t>Aim: A cohort study was conducted in Korea to investigate the association between mobile phone use and symptoms of Attention Deficit Hyperactivity Disorder (ADHD) considering the modifying effect of lead exposure.
Background: The blood lead level was investigated as co-exposure because children exposed to relatively low levels of lead have inattention, cognitive loss and may develop Attention Deficit Hyperactivity Disorder. 
The Korean version of the ADHD rating scale (K-ARS) was administered to parents or guardians to assess symptoms of the children in 2008 and 2010. A rating of 0-3 (depending on symptom severity) was used for each of the 18 questions and the results were summed. Total scores of ≥ 19 were regarded as positive for ADHD symptoms.
Method: mobile phone assessment by questionnaire (ownership of a mobile phone by children, mobile phone accessibility (do not own or use a mobile phone, do not own a mobile phone but use others own a mobile phone), age when first owned a mobile phone, monthly mobile phone bill, average time of mobile phone use per day, number of received (outgoing) calls per day average time spent per voice call, number of received (sent) text messages a day, average time spent playing games on a mobile phone per day, and use of the Internet on a mobile phone)assessment by calculation (cumulative time spent for voice calls (number of received calls per day plus the number of outgoing calls per day and then multiplied by the average time spent per voice call and duration of mobile phone owned))
Outcomes: Ownership of a mobile phone (22.7 % in 2008 vs. 64.5 % in 2010) increased almost three times and the cumulative time spent for voice call use (1.36 hours in 2008 vs. 2.33 hours in 2010) increased almost two times over 2 years. The geometric mean level of blood lead (1.64 µg/dl in 2008 vs. 1.60 µg/dl in 2010) decreased slightly for the 2 years. The prevalence of ADHD symptoms in the present study was 10.4% in 2008 and 8.4% in 2010. The ADHD symptom risk associated with mobile phone use for voice calls but the association was limited to children exposed to relatively high lead. The authors concluded that simultaneous exposure to lead and RF from mobile phone use was associated with increased ADHD symptom risk, although possible reverse causality could not be ruled out.
Free Full Text Available</t>
  </si>
  <si>
    <t>Byun YH, Ha M, Kwon HJ, Hong YC, Leem JH, Sakong J, Kim SY, Lee CG, Kang D, Choi HD, Kim N.</t>
  </si>
  <si>
    <t>http://www.emf-portal.de/viewer.php?aid=22037&amp;l=e</t>
  </si>
  <si>
    <t>Maternal cell phone and cordless phone use during pregnancy and behaviour problems in 5-year-old children</t>
  </si>
  <si>
    <t xml:space="preserve">Aim : A study was conducted in the Netherlands to investigate the association between maternal mobile phone and cordless phone use during pregnancy and child behaviour problems at 5 years of age as reported by teachers and mothers.
Background : Teachers and mothers reported child behaviour problems using the Strength and Difficulties Questionnaire at the age of 5 years.
Outcomes : Among all mothers, 6.1% reported not using a cell phone, 38.4% less than 1 call/day, 38.5% 1-4 calls/day and 17% 5 or more calls/day during pregnancy. Regarding cordless phone use, 13% reported not using a cordless phone, 46% less than 1 call/day, 33.5% 1-4 calls/day and 7.5% 5 or more calls/day during pregnancy. 
Overall, 9.6% of the children were classified as having overall behaviour problems based on the teacher reports, compared with only 3.3% based on the maternal reports. 
Children with prenatal exposure to mobile phones showed an increased but non-significant association of having teacher-reported overall behaviour problems, although without dose-response relationship with the number of calls (0R 2.12, CI 0.95-4.74 for &lt; 1 call/day; OR 1.58, CI 0.69-3.60 for 1-4 calls/day; OR 2.04 CI 0.86-4.80 for ≥ 5 calls/day). No association between teacher-reported overall behavior problems and cordless phone use was found. Associations of maternal mobile phone and cordless phone use with maternal-reported overall behaviour problems remained non-significant. 
The authors conclude that the results do not suggest that maternal mobile phone or cordless phone use during pregnancy increases the risk of behaviour problems in their children.
</t>
  </si>
  <si>
    <t>Guxens M, van Eijsden M, Vermeulen R, Loomans E, Vrijkotte TG, Komhout H, van Strien RT, Huss A</t>
  </si>
  <si>
    <t>http://www.emf-portal.de/viewer.php?aid=21748&amp;l=e</t>
  </si>
  <si>
    <t>Effects of GSM-Frequency Electromagnetic Radiation on Some Physiological and Biochemical Parameters in Rats</t>
  </si>
  <si>
    <t>Aim: To investigate the main behavioral patterns and biochemical stress parameters in rats exposed to a GSM signal.
Background: In the first experiment, acute and delayed effects of a GSM signal on behavioral pattern were examined. Therefore, 4 groups of male rats and 4 groups of female rats were investigated: 1.) 5 min after sham exposure, 2.) 5 min after exposure, 3.) 24 h after sham exposure and 4.) 24 h after exposure. 
In the second experiment, acute (20 min) and delayed (24 h) effects of a GSM signal on the antioxidant defense system and on oxidative stress parameters were examined. Again, 4 male and 4 female groups (see above) were used. Each group contained 10 rats.
Outcomes: In the open field test, 5 minutes after exposure, male rats from the exposed group showed an increased vertical motor activity and more center visits compared to sham exposed males. On the contrary, exposed female rats showed a decreased horizontal and vertical motor activity, as well as less center visits, while the freezing time and the number of defecations was increased compared to sham exposed females. 24 hours after the exposure, exposed male rats showed less center visits than sham exposed males, while exposed females showed an increased number of defecations and an elongated freezing time compared with the sham exposed group. 
Analysis of plasma levels of glucocorticoids revealed an increase 20 minutes after the exposure in male and female exposed rats compared to sham exposed ones, while the delayed effects (24 hours after exposure) were only seen in male exposed rats (decreased glucocorticoid levels). 
Evaluation of the effects of exposure on the antioxidant defense system showed that the levels of lipid hydroperoxides decreased in male rats 20 minutes after exposure in comparison to the control. In exposed females, increased superoxide dismutase-like activity was detected 24 hours after exposure. No changes in other parameters of the antioxidant defense system occurred. The authors suggest that a single exposure to a GSM signal with a frequency of 905 MHz could have an influence on locomotor, orientation and exploratory activities and anxiety of rats, as well as on the antioxidant defense system. Some of the observed effects could depend on animal gender.</t>
  </si>
  <si>
    <t>Khirazova EE, Baizhumanov AA, Trofimova LK, Deev LI, Maslova MV, Sokolova NA, Kudryashova NY.</t>
  </si>
  <si>
    <t>http://www.emf-portal.de/viewer.php?l=e&amp;aid=21407</t>
  </si>
  <si>
    <t xml:space="preserve">Effect of radio-frequency electromagnetic radiations (RF-EMR) on passive avoidance behaviour and hippocampal morphology in Wistar rats
</t>
  </si>
  <si>
    <t>Aim: To study the effect of radiofrequency electromagnetic field exposure from mobile phones on passive avoidance behaviour and hippocampal morphology in male rats (n=12). A group of another 12 rats formed the control group.
Method: Morphological/histopathological changes: hippocampus morphology (hematoxylin-eosin stain)
cognitive/behavioral endpoints: passive avoidance test (latency to enter the dark compartment (as marker for positive memory retention)) Investigated material: tissue slices (in vitro) Investigation on living organism Investigated organ system: brain/CNS.
Outcomes: Passive avoidance behaviour was significantly affected in mobile phone-exposed rats demonstrated as shorter latency to enter the dark compartment when compared to the control rats. Marked morphological changes (shrunken, darkly stained neurons) were also found in the CA3 region of the hippocampus of the exposed rats.  The authors conclude that mobile phone exposure significantly altered the passive avoidance behaviour and hippocampal morphology in rats.</t>
  </si>
  <si>
    <t>Narayanan SN, Kumar RS, Potu BK, Nayak S, Bhat PG, Mailankot M.</t>
  </si>
  <si>
    <t>http://www.emf-portal.de/viewer.php?aid=17896&amp;l=e</t>
  </si>
  <si>
    <t>Acute Dosimetry and Estimation of Threshold Inducing Behavioral Signs of Thermal Stress in Rabbits at 2.45-GHz Microwave Exposure</t>
  </si>
  <si>
    <t>Aim: To clarify the relationship between whole body average specific absorption rate (SAR) and the rectal temperature elevation in rabbits and to estimate the threshold for inducing a behavioural sign due to microwave provoked thermal stress.The main aim of the study also was to conduct acute dosimetry for high thermal loads due to microwave energy (the experimental conditions were determined with a computational code for electromagnetic-thermal dosimetry via a numeric rabbit phantom).
Background: Rabbits were chosen because of their high susceptibility to heat stress, since they have few sweat glands, and experience difficulty in eliminating excess body heat. 
The study was performed with 14 unanesthetized and 10 anesthetized rabbits. 
In the current international guidelines for human exposure to microwaves, the limit value is determined by the whole body average SAR value. Although it is known that absorbed microwave energy causes the behavioral sign of thermal stress, the relationship of whole body average SAR with temperature/temperature elevation has not been sufficiently investigated.
Method: Cognitive/behavioral endpoints: behavioural signs due to thermal stress (breathing rates, repetitive movement, nose licking, slobbering and movement of the ear lobe)
thermoregulation: thermal stress (core temperature, rectal temperature, eye temperature and behavioral signs)
investigation on living organism 
Time of investigation: during and after exposure.
Outcomes: The data suggest that a core temperature elevation of 1°C is an estimate of the threshold inducing complex behavioral signs of microwave-induced thermal stress in rabbits for different whole body exposure average SAR values and exposure durations. The whole body exposure average SAR value required for microwave-induced behavioral signs in rabbits was estimated as approximately 1.3 W/kg for 2.45 GHz microwaves.</t>
  </si>
  <si>
    <t>Hirata A, Kojima M, Kawai H, Yamashiro Y, Watanabe S, Sasaki H, Fujiwara O</t>
  </si>
  <si>
    <t>http://www.emf-portal.de/viewer.php?aid=17982&amp;l=e</t>
  </si>
  <si>
    <t>Prenatal cell phone use and developmental milestone delays among infants</t>
  </si>
  <si>
    <t xml:space="preserve">Aim: The association of maternal cell phone use during pregnancy with developmental milestone delays of motor, cognitive, and language milestones at age 6 and 18 months among offspring was investigated in a cohort study in Denmark.
Background: Outcomes for developmental milestones were obtained from two telephone interviews completed by mothers at age 6 and 18 months of their child. Mobile phone use was assessed in a questionnaire completed by mothers at age 7 years of their children. Studies on behavioural problems in the 7-year old children were published in Divan et al. (2008) and Divan et al. (2010
Method: Assessment by questionnaire (use of cell phone during pregnancy (years since first use, trimester of use during pregnancy, average times spoken daily on phone, location of mobile phone when not in use (handbag or clothing pocket), proportion of time that phone was powered on, and use of earpiece (hands-free equipment)) Group 1: no exposure  Group 2: prenatal exposure  Group 3: times spoken per day: 0 - 1 
Group 4: times spoken per day: 2 - 3  Group 5: times spoken per day: ≥ 4 Group 6: % of time turned on: 0 
Group 7: % of time turned on: &lt; 50  Group 8: %  of time turned on: 50 - 99 Group 9:% of time turned on: 10
Study group: children, aged from 0 to 7 years Group characteristics: cohort of mothers and newborn's, between 1997 and 2002, follow-up at the age of 7 years Observation period: 1996 - 2002, 2008 Study location: Denmark Source of data: Danish National Birth Cohort Exclusion criteria: twins or triplets.
Outcomes: Nearly 34% of mothers used a cell phone during pregnancy between 1997-2002. Less than 5% of children at age 6 and 18 months had motor, cognitive or language developmental delays. 
No evidence of an association between maternal cell phone use during pregnancy and motor, cognitive or language developmental delays among infants at 6 and 18 months of age was observed. Even when considering dose-response associations for cell phone, associations were null. 
Free Text Available
</t>
  </si>
  <si>
    <t>Divan HA, Kheifets L, Olsen J.</t>
  </si>
  <si>
    <t>http://www.emf-portal.de/viewer.php?aid=19099&amp;l=e</t>
  </si>
  <si>
    <t>GSM base stations: Short-term effects on well-being</t>
  </si>
  <si>
    <t>AIM: To evaluate whether different intensities of radiofrequency electromagnetic field exposure from an operating mobile phone GSM-signal base station with only short-term exposure can cause detectable differences in subjective well-being. Secondary it was investigated whether symptoms could be shown to be associated with a "nocebo" effect caused by anxiety, concerns and stress.
BACKGROUND: 57 participants (35 women) were randomly assigned to one of three different exposure scenarios with three exposure levels (low, medium, high). Hypersensitive individuals were neither actively recruited, nor excluded from the tests.
OUTCOMES: Participants that received high or medium exposure were significantly calmer during the sessions than participants in the low exposure condition. No significant differences between the different intensities on the parameters "good mood" or "alertness" were found. Self-rated electromagnetic hypersensitivity was low in prevalence and did not correlate with any of the factors describing psychological stress. The authors conclude that short-term exposure to GSM base station signals may have an impact on well-being by reducing psychological arousal.</t>
  </si>
  <si>
    <t>Augner C, Florian M, Pauser G, Oberfeld G, Hacker GW.</t>
  </si>
  <si>
    <t>https://www.emf-portal.org/en/article/16387</t>
  </si>
  <si>
    <t>Social behavioral testing and brain magnetic resonance imaging in chicks exposed to mobile phone radiation during development</t>
  </si>
  <si>
    <t>Abstract
BACKGROUND: The potential adverse effect of mobile phone radiation is currently an area of great concern in the field of public health. In the present study, we aimed to investigate the effect of mobile phone radiation (900 MHz radiofrequency) during hatching on postnatal social behaviors in chicks, as well as the effect on brain size and structural maturity estimated using 3.0 T magnetic resonance imaging. At day 4 of incubation, 76 normally developing chick embryos were divided into the control group (n = 39) and the radiation group (n = 37). Eggs in the radiation group were exposed to mobile phone radiation for 10 h each day from day 4 to 19 of incubation. Behavioral tests were performed 4 days after hatching. T2-weighted MR imaging and diffusion tensor imaging (DTI) were subsequently performed. The size of different brain subdivisions (telencephalon, optic lobe, brain stem, and cerebellum) and corresponding DTI parameters were measured. The Chi-square test and the student's t test were used for statistical analysis. P &lt; 0.05 was considered statistically significant.
RESULTS: Compared with controls, chicks in the radiation group showed significantly slower aggregation responses (14.87 ± 10.06 vs. 7.48 ± 4.31 s, respectively; P &lt; 0.05), lower belongingness (23.71 ± 8.72 vs. 11.45 ± 6.53 s, respectively; P &lt; 0.05), and weaker vocalization (53.23 ± 8.60 vs. 60.01 ± 10.45 dB/30 s, respectively; P &lt; 0.05). No significant differences were found between the radiation and control group for brain size and structural maturity, except for cerebellum size, which was significantly smaller in the radiation group (28.40 ± 1.95 vs. 29.95 ± 1.41 cm(2), P &lt; 0.05). The hatching and heteroplasia rates were also calculated and no significant difference was found between the two groups.
CONCLUSIONS: Mobile phone radiation exposure during chick embryogenesis impaired social behaviors after hatching and possibly induced cerebellar retardation. This indicates potential adverse effects of mobile phone radiation on brain development 
FREE  FULL TEXT AVAILABLE</t>
  </si>
  <si>
    <t>Zhou Z, Shan J, Zu J, Chen Z, Ma W, Li L, Xu J.</t>
  </si>
  <si>
    <t>http://www.ncbi.nlm.nih.gov/pubmed/27287450?dopt=Abstract</t>
  </si>
  <si>
    <t>Biological effects of millimeter-wave irradiation on mice -- preliminary results</t>
  </si>
  <si>
    <t>Abstract
Millimeter waves at 60 GHz are suitable for discreet radio contact in restricted area, especially for indoor high rate communications. Such wave exposures have not been reported. That is the reason why a study of possible biological effects upon living beings was required. An experimental irradiation device was calibrated and used to irradiate mice. Specific absorption rate and internal fields have been computed for a mouse irradiated at 60 GHz. The measured power flux in free space at the irradiation area is close to 0.5 mW/cm2, this probably produces some subtle biological effects. To look for possible biological effects, the authors exposed DBA2 mice grafted either with L1210 cells or with Lewis tumor cells and healthy Swiss mice. There were four obvious observations: there is an individual sensitiveness to 60 GHz waves; the survival of mice grafted with L1210 cells could be increased; the growth of Lewis tumor was enhanced; and the activity of Swiss mice was increased. In any way, those effects have to be taken into account, and the authors suggest prudence before using a 60-GHz waves for indoor communications.</t>
  </si>
  <si>
    <t>Bellossi, A, Dubost G, Moulinoux JP, Himdi M, Ruelloux M, Rocher C</t>
  </si>
  <si>
    <t>Mice - Swiss female</t>
  </si>
  <si>
    <t>https://www.researchgate.net/publication/3121339_Biological_effects_of_millimeter-wave_irradiation_on_mice_-_Preliminary_results</t>
  </si>
  <si>
    <t>Prenatal exposure to 900 MHz, cell-phone electromagnetic fields had no effect on operant-behavior performances of adult rats</t>
  </si>
  <si>
    <t>Abstract
To clarify potential health risks of radio-frequency electromagnetic fields (EMFs) used in cellular telephone technology to the developing brain, Wistar rats were continuously exposed during pregnancy to a low-level (0.1 mW/cm(2)) 900 MHz, 217 Hz pulse modulated EMF that approximated the highest legal exposure of normal populations to the radiation of base antennas of the GSM digital cell-phone technology. Whole body average specific absorption rate (SAR) values for the freely roaming, pregnant animals were measured in models; they ranged between 17.5 and 75 mW/kg. The offspring of exposed and of sham-exposed dams were coded and tested later as adults in a battery of ten simultaneously operated test chambers (Skinner boxes) during night time. Eight groups of ten coded animals in each group were tested for learning deficits in a sequence of nine, computer-controlled, 15 h sessions of the food-reinforced contingency Differential Reinforcement of Rate with increasing performance requirements. Two different sets of events were recorded: The food-reinforced lever-pressing activity of the animals and the inter-response intervals (IRIs) between consecutive lever presses. IRI-occurence patterns discriminated consistently between "learners" and "non-learners". Analyses of performance scores and of IRI-patterns both showed that exposure in-utero to the GSM field did not induce any measurable cognitive deficits.</t>
  </si>
  <si>
    <t>Bornhausen M, Scheingraber H.</t>
  </si>
  <si>
    <t>https://www.emf-portal.org/en/article/4919</t>
  </si>
  <si>
    <t>Effect of Electromagnetic Pulses (EMP) on associative learning in mice and a preliminary study of mechanism</t>
  </si>
  <si>
    <t xml:space="preserve">Abstract 
PURPOSE: To investigate the effects of electromagnetic pulses (EMP) on associative learning in mice and test a preliminary mechanism for these effects.
MATERIALS AND METHODS: A tapered parallel plate gigahertz transverse electromagnetic (GTEM) cell with a flared rectangular coaxial transmission line was used to expose male BALB/c mice to EMP (peak-intensity 400 kV/m, rise-time 10 ns, pulse-width 350 ns, 0.5 Hz and total 200 pulses). Concurrent sham-exposed mice were used as a control. Associative learning, oxidative stress in the brain, serum chemistry and the protective action of tocopherol monoglucoside (TMG) in mice were measured, respectively.
RESULTS: (1) Twelve hour and 1 day post EMP exposure associative learning was reduced significantly compared with sham control (p&lt;0.05) but recovered at 2 d post EMP exposure. (2) Compared with the sham control, lipid peroxidation of brain tissue and chemiluminescence (CL) intensity increased significantly (p&lt;0.05), while the activity of the antioxidant enzymes Superoxide Dismutase [SOD], Glutathione [GSH], Glutathione Peroxidase [GSH-Px], Catalase [CAT]) decreased significantly (p&lt;0.05) at 3 h, 6 h, 12 h and 1 d post EMP exposure. All these parameters recovered at 2 d post EMP exposure. (3) No significant differences between the sham control group and EMP exposed group were observed in serum cholesterol and triglycerides. (4) Pretreatment of mice with TMG showed protective effects to EMP exposure.
CONCLUSIONS: EMP exposure significantly decreased associative learning in mice and TMG acted as an effective protective agent from EMP exposure. This mechanism could involve an increase of oxidative stress in brain by EMP exposure.
 </t>
  </si>
  <si>
    <t>Chen YB, Li J, Liu JY, Zeng LH, Wan Y, Li YR, Ren D, Guo GZ.</t>
  </si>
  <si>
    <t>https://www.ncbi.nlm.nih.gov/pubmed/21929296</t>
  </si>
  <si>
    <t>Neural and behavioral teratological evaluation of rats exposed to ultra-wideband electromagnetic fields</t>
  </si>
  <si>
    <t>Exposure: Dams were exposed during gestation days 3 to 18 either to  ultra-wide-band (UWB )or sham irradiation or, as a positive control, to lead (Pb) acetate solution (2 g/l) continuously available in the drinking water. The second exposure regimen group received the same prenatal exposures, but in addition, the pups were postnatally exposed (UWB), sham, or Pb acetate) from day 1 to 10. The Pb-exposed rats were transported to and from the UWB exposure facility, but were not placed inside the parallel plates.
Outcomes: Behavioural, functional, and morphological effects of ultra wide-band irradiation were unremarkable with these exceptions: (1) The exposed pups emitted significantly more stress vocalizations than the sham-exposed pups; (2) the medial-to-lateral length of the hippocampus was significantly longer in the exposed animals than in the sham-exposed pups; (3) male offspring exposed in utero mated significantly less frequently than sham-exposed males, but when they did mate there was no difference in fertilization and offspring numbers from the sham-exposed group. 
There does not appear to be a unifying physiological or behavioural relationship among the significant differences revealed, and the data could be due to the expected spurious results derived when a large number of statistical comparisons are made.</t>
  </si>
  <si>
    <t>Cobb BL, Jauchem JR, Mason PA, Dooley MP, Miller SA, Ziriax JM, Murphy MR.</t>
  </si>
  <si>
    <t>Rats - Pups</t>
  </si>
  <si>
    <t>https://www.emf-portal.org/en/article/3934</t>
  </si>
  <si>
    <t>A possible effect of electromagnetic radiation from mobile phone base stations on the number of breeding house sparrows (Passer domesticus)</t>
  </si>
  <si>
    <t>Abstract
A possible effect of long-term exposure to low-intensity electromagnetic radiation from mobile phone (GSM) base stations on the number of House Sparrows during the breeding season was studied in six residential districts in Belgium. We sampled 150 point locations within the 6 areas to examine small-scale geographic variation in the number of House Sparrow males and the strength of electromagnetic radiation from base stations. Spatial variation in the number of House Sparrow males was negatively and highly significantly related to the strength of electric fields from both the 900 and 1800 MHz downlink frequency bands and from the sum of these bands (Chi(2)-tests and AIC-criteria, P&lt;0.001). This negative relationship was highly similar within each of the six study areas, despite differences among areas in both the number of birds and radiation levels. Thus, our data show that fewer House Sparrow males were seen at locations with relatively high electric field strength values of GSM base stations and therefore support the notion that long-term exposure to higher levels of radiation negatively affects the abundance or behavior of House Sparrows in the wild.</t>
  </si>
  <si>
    <t xml:space="preserve">Everaert J, Bauwens D.
</t>
  </si>
  <si>
    <t>Sparrows - House ( Passer domesticus)</t>
  </si>
  <si>
    <t>https://www.emf-portal.org/en/article/14674</t>
  </si>
  <si>
    <t>Mobile phone-induced honeybee worker piping</t>
  </si>
  <si>
    <t>Abstract
The worldwide maintenance of the honeybee has major ecological, economic, and political implications. In the present study, electromagnetic waves originating from mobile phones were tested for potential effects on honeybee behavior. Mobile phone handsets were placed in the close vicinity of honeybees. The sound made by the bees was recorded and analyzed. The audiograms and spectrograms revealed that active mobile phone handsets have a dramatic impact on the behavior of the bees, namely by inducing the worker piping signal. In natural conditions, worker piping either announces the swarming process of the bee colony or is a signal of a disturbed bee colony.
Free Full Text Available</t>
  </si>
  <si>
    <t>Favre D.</t>
  </si>
  <si>
    <t>Bees (Honey)</t>
  </si>
  <si>
    <t>https://www.emf-portal.org/en/article/19270</t>
  </si>
  <si>
    <t>Exposure to cell phone radiations produces biochemical changes in worker honey bees</t>
  </si>
  <si>
    <t>Abstract
The present study was carried out to find the effect of cell phone radiations on various biomolecules in the adult workers of Apis mellifera L. The results of the treated adults were analyzed and compared with the control. Radiation from the cell phone influences honey bees' behavior and physiology. There was reduced motor activity of the worker bees on the comb initially, followed by en masse migration and movement toward "talk mode" cell phone. The initial quiet period was characterized by rise in concentration of biomolecules including proteins, carbohydrates and lipids, perhaps due to stimulation of body mechanism to fight the stressful condition created by the radiations. At later stages of exposure, there was a slight decline in the concentration of biomolecules probably because the body had adapted to the stimulus.
Outcomes: The exposed worker bees showed a reduced motor activity on the comb initially, followed by en masse migration and movement toward the "talk mode" cell phone. The initial quiet period was characterized by a rise in concentration of biomolecules including proteins, carbohydrates and lipids, perhaps due to stimulation of body mechanism to fight the stressful condition created by the mobile phone irradiation. At later stages of exposure (40 min.), there was a slight decline in the concentration of biomolecules probably because the body had adapted to the stimulus.
Full Text Available</t>
  </si>
  <si>
    <t>Kumar NR, Sangwan S, Badotra P.</t>
  </si>
  <si>
    <t>Bees (Honey) (Apis mellifera carnica)</t>
  </si>
  <si>
    <t>https://www.emf-portal.org/en/article/19126</t>
  </si>
  <si>
    <t>Hypoactivity of Wistar rats exposed to mobile phone on elevated plus maze</t>
  </si>
  <si>
    <t>Aim: To study whether mobile phone exposure causes changes in behaviour of rats in the elevated plus maze.
Background/further details: The animals were divided into two groups of six rats each: control group and exposure group. Three of the exposed rats were tested one hour after the last exposure while the other three were tested 24h after exposure. Controls were tested along with the 24h post exposure group.
Outcomes: The preliminary data indicated that the mobile phone exposure induced behavioural changes in rats, expressed as a deficit in open arm exploration in the elevated plus maze. Additionally, the number of defecation pellets of exposed animals was increased compared to control animals.</t>
  </si>
  <si>
    <t>Kumar RS, Sareesh NN, Nayak S, Mailankot M.</t>
  </si>
  <si>
    <t>https://www.emf-portal.org/en/article/18061</t>
  </si>
  <si>
    <t>Analysis of emotionality and locomotion in radio-frequency electromagnetic radiation exposed rats</t>
  </si>
  <si>
    <t>Abstract
In the current study the modulatory role of mobile phone radio-frequency electromagnetic radiation (RF-EMR) on emotionality and locomotion was evaluated in adolescent rats. Male albino Wistar rats (6-8 weeks old) were randomly assigned into the following groups having 12 animals in each group. Group I (Control): they remained in the home cage throughout the experimental period. Group II (Sham exposed): they were exposed to mobile phone in switch-off mode for 28 days, and Group III (RF-EMR exposed): they were exposed to RF-EMR (900 MHz) from an active GSM (Global system for mobile communications) mobile phone with a peak power density of 146.60 μW/cm(2) for 28 days. On 29th day, the animals were tested for emotionality and locomotion. Elevated plus maze (EPM) test revealed that, percentage of entries into the open arm, percentage of time spent on the open arm and distance travelled on the open arm were significantly reduced in the RF-EMR exposed rats. Rearing frequency and grooming frequency were also decreased in the RF-EMR exposed rats. Defecation boli count during the EPM test was more with the RF-EMR group. No statistically significant difference was found in total distance travelled, total arm entries, percentage of closed arm entries and parallelism index in the RF-EMR exposed rats compared to controls. Results indicate that mobile phone radiation could affect the emotionality of rats without affecting the general locomotion.</t>
  </si>
  <si>
    <t>Narayanan SN, Kumar RS, Paval J, Kedage V, Bhat MS, Nayak S, Bhat PG.</t>
  </si>
  <si>
    <t>https://www.ncbi.nlm.nih.gov/pubmed/22976773</t>
  </si>
  <si>
    <t>Evaluation of the maximum permissible level of low-intensity electromagnetic radiation at mobile connection frequency (1 GHz) by changes in motor activity of Spirostomum Ambiguum</t>
  </si>
  <si>
    <t>Abstract
Electromagnetic radiation at the mobile connection frequency (1 GHz) at maximum energy flow density (10 microW/cm(2)) permitted in Russia causes serious functional disorders in the studied unicellular hydrobionts infusoria Spirostomum ambiguum: reduction of their spontaneous motor activity. The form of biological reaction is uncommon: the effect is threshold, overall, and does not depend on the duration of microwave exposure
Outcomes: Electromagnetic exposure at the mobile connection frequency (1 GHz) at maximum energy flow density permitted in Russia caused serious functional disorders in the studied protozoa Spirostomum ambiguum: reduction of their spontaneous motor activity. This effect was observed after 30 minutes of exposure and occurred in the same manner during the prolonged exposure (independent of time).
Spirostomum ambiguum is a large elongated ciliate belonging to the order Heterotricha. RF is shown to modify the  behaviour of these prenervous organisms.</t>
  </si>
  <si>
    <t>Sarapultseva EI, Igolkina JV, Litovchenko AV.</t>
  </si>
  <si>
    <t>Protozoan Spirostomum (single cell organisms)</t>
  </si>
  <si>
    <t>https://www.emf-portal.org/en/article/17468</t>
  </si>
  <si>
    <t>Changes in honeybee behaviour and biology under the influence of cellphone radiations</t>
  </si>
  <si>
    <t xml:space="preserve">Abstract
Increase in the usage of electronic gadgets has led to electropollution of the environment. Honeybee behaviour and biology has been affected by electrosmog since these insects have magnetite in their bodies which helps them in navigation. There are reports of sudden disappearance of bee populations from honeybee colonies. The reason is still not clear. We have compared the performance of honeybees in cellphone radiation exposed and unexposed colonies. A significant (p &lt; 0.05) decline in colony strength and in the egg laying rate of the queen was observed. The behaviour of exposed foragers was negatively influenced by the exposure, there was neither honey nor pollen in the colony at the end of the experiment.
Aim : To study the effects of electromagnetic fields emitted by mobile phones on honeybee behaviour and biology.
Background/further details: Two colonies of honeybees were exposed and two colonies were sham exposed twice a week from February to April (during two brood cycles).
Outcomes: A significant decline in colony strength (nine comb frames in sham exposed and five frames in exposed colonies) and in the egg laying rate of the queen (144.8 eggs/day in the exposed colony, 376.2 eggs/day in the sham exposed colony) was found. The honey storing ability declined due to loss of returning bees (28.3 bees/min in exposed colony and 41.3 bees/min in sham exposed colony) and at the end of the experiment there was neither honey, nor pollen or brood and bees in the exposed colony resulting in complete loss of the colony. 
The authors conclude that colony collapse does occur as a result of exposure to cell phone irradiations.
Free Full Text Available </t>
  </si>
  <si>
    <t>Sharma, VP, Kumar NR.</t>
  </si>
  <si>
    <t>https://www.emf-portal.org/en/article/18302</t>
  </si>
  <si>
    <t>Some neurotropic effects of low-intensity electromagnetic waves in rats with different typological characteristics of higher nervous activity</t>
  </si>
  <si>
    <t>Abstract
The effects of low-intensity electromagnetic waves (4200 MHz, modulated with quasichaotic signals at 20–20000 Hz, energy density 15 μW/cm2; specific energy absorption not greater than 15 mJ/kg) on the neurochemical systems of the brain and on behavioral reactions were studied in experimental animals with different typological characteristics of higher nervous activity. These studies showed that electromagnetic waves produced marked changes in the state and activity of the monoaminergic mediator systems which were in general terms concordant with changes at the integrative level (mostly selective inhibitory effects). The nature of these processes depended to a significant extent on the typological characteristics of the animals.
Monoamine neurotransmitters are neurotransmitters and neuromodulators that contain one amino group that is connected to an aromatic ring by a two-carbon chain (-CH2-CH2-). All monoamines are derived from aromatic amino acids like phenylalanine, tyrosine, tryptophan, and the thyroid hormones by the action of aromatic amino acid decarboxylase enzymes. Monoaminergic systems, i.e., the networks of neurons that utilize monoamine neurotransmitters, are involved in the regulation of cognitive processes such as emotion, arousal, and certain types of memory. It has been found that monoamine neurotransmitters play an important role in the secretion and production of neurotrophin-3 by astrocytes, a chemical which maintains neuron integrity and provides neurons with trophic support</t>
  </si>
  <si>
    <t>Shtemberg AS, Uzbekov MG, Shikhov SN,  Bazyan AS,  Chernyakov GM.</t>
  </si>
  <si>
    <t>http://link.springer.com/article/10.1023/A:1010435217212</t>
  </si>
  <si>
    <t>The effect of melatonin on body mass and behaviour of rats during an exposure to microwave radiation from mobile phone</t>
  </si>
  <si>
    <t xml:space="preserve">Abstract
BACKGROUND: Microwave radiation (MW) produced by wireless telecommunications and a number of electrical devices used in household or in healthcare institutions may cause various disorders in human organism. On the other hand, melatonin is a potent antioxidant, immunostimulator and neuromodulator. The aim of this research was to determine body mass and behaviour changes in rats after a chronic microwave exposure, as well as to determine the effects of melatonin on body mass and behaviour in irradiated rats.
METHODS: Wistar rats were divided into the four experimental groups: I group (control) - rats treated with 0,9 % saline, II group (Mel) - rats treated with melatonin (2 mg/kg), III group (MW) - rats exposed to MW radiation (4 h/day), IV group (MW+Mel) - rats, which were both exposed to MW radiation and received melatonin premedication (2 mg/kg).
RESULTS: A significant body mass reduction was noted in animals exposed to MW radiation when compared to controls after 20, 40 and 60 days (p&lt;0.001). Furthermore, body weight was significantly increased (p&lt;0.05) in irradiated rats, which received melatonin pretreatment (MW+Mel) in comparison to irradiated group (MW) after 20 days. Microwave radiation exposed animals showed an anxiety related behaviour (agitation, irritability) after 10 days of exposure. After the radiation source removal, changes in behaviour were less noticeable. Melatonin administration to irradiated rats caused a decrease in the stress induced behaviour.
CONCLUSION: Microwave radiation causes body mass decrease and anxiety related behaviour in rats, however melatonin causes a reverse of those effects on both body weight and behaviour of irradiated animals </t>
  </si>
  <si>
    <t>Sokolovic D, Djordjevic B, Kocic G, Babovic P, Ristic G, Stanojkovic Z, Sokolovic DM, Veljkovic A, Jankovic A, Radovanovic Z.</t>
  </si>
  <si>
    <t>https://www.emf-portal.org/en/article/20782</t>
  </si>
  <si>
    <t>Effect of delta-rhythm-modulated extremely high frequency electromagnetic radiation on rats</t>
  </si>
  <si>
    <t>Abstract
Extremely high frequency electromagnetic radiation modulated with a frequency equal to cerebral delta-rhythm oscillations induced electrosleep in rats.
Outcomes: Extremely high frequency electromagnetic irradiation modulated with a frequency equal to cerebral delta-rhythm oscillations induced electrosleep.</t>
  </si>
  <si>
    <t>Subbotina TI, Khadartsev AA, Yashin MA, Yashin AA.</t>
  </si>
  <si>
    <t>https://www.emf-portal.org/de/article/11289</t>
  </si>
  <si>
    <t>Effects of millimeter wave exposure on termite behavior</t>
  </si>
  <si>
    <t xml:space="preserve">Abstract
This paper presents experimental evidence, which demonstrates that resonant heating of termites at 28 GHz affects not only individual insects, but also their collective behavior. Termites have been attracted by, or repelled from the microwave beam. Collective behavior provoked by the beam included two modes: huddling by workers, and sacrificial exposure by soldiers.
Full Text Available </t>
  </si>
  <si>
    <t>Tirkel AZ, Lai JCS, Evans TA, Rankin GA.</t>
  </si>
  <si>
    <t>Termites</t>
  </si>
  <si>
    <t>https://www.researchgate.net/publication/258432296_Effects_of_Millimeter_Wave_Exposure_on_Termite_Behavior</t>
  </si>
  <si>
    <t>Effect of Radiofrequency Electromagnetic Field Exposure on Hematological Parameters of Mice</t>
  </si>
  <si>
    <t xml:space="preserve">Abstract
Radio frequency electromagnetic field (RF EMF) exposures due to Global System for Mobile communication (GSM) window frequencies were investigated in this study. 158 Swiss Albino mice in unrestrained conditions were used as surrogate and divided into four groups. The average field strength generated and measured inside the cages placed at a far field from the antennas was 6mW/m2 and the specific absorption rate was 0.3W/kg. Three samples of the exposed mice chosen at random at the end of exposure after 4 weeks and subsequently on biweekly basis were taken for haematology and histopathology tests. The complete blood count result shows that haematological parameters of both the sham exposed and exposed mice were within the normal range of mice in the control group. The mean values of haematological parameters were found to be significant with prolong exposure. The histopathology examinations on bone marrow of the mice were normal for all the three experimental groups. Observation of individual and collective behaviour of the mice shows some manifestation in the form of aggressiveness and hyperactivity. In contrast, these signs were not so apparent in the mice in sham exposed group.
Full Text Available </t>
  </si>
  <si>
    <t>Usman AD, Wan Ahmad F, Ab Kadir M, Mokhtar M, Ariffin R.</t>
  </si>
  <si>
    <t>http://www.idosi.org/wasj/wasj16(5)12/5.pdf</t>
  </si>
  <si>
    <t>Potential Impact of Simulated Mobile Phone Radiation on Blood-Brain Barrier</t>
  </si>
  <si>
    <t>Abstract
Rats were experimentally exposed to the chemical factor, inorganic manganese (Mn), and the physical factor, simulated radiation of mobile phone to detect possible interactions, resulting in changes of brain Mn level or other changes. In acute test, significant increase in brain Mn level was observed in rats exposed to both factors as compared to Mn only. Within subchronic 3-month' test such interaction did not appear, but in vivo observation of exposed rats at the end of the test have demonstrated signficant behavioral changes as compared to unexposed rats.</t>
  </si>
  <si>
    <t>Vojtisek M, Knotkova J, Kasparova L, Hornychova M, Frantik M, Svandova E.</t>
  </si>
  <si>
    <t>https://www.emf-portal.org/en/article/13487</t>
  </si>
  <si>
    <t>Does acute exposure to mobile phones affect human attention?</t>
  </si>
  <si>
    <t xml:space="preserve">Abstract
Recent studies have indicated that acute exposure to low level radiofrequency (RF) electromagnetic fields generated by mobile phones affects human cognition. However, the relatively small samples used, in addition to methodological problems, make the outcomes of these studies difficult to interpret. In our study we tested a large sample of volunteers (168) using a series of cognitive tasks apparently sensitive to RF exposure (a simple reaction task, a vigilance task, and a subtraction task). Participants performed those tasks twice, in two different sessions. In one session they were exposed to RFs, with half of subjects exposed to GSM signals and the other half exposed to CW signals, while in the other session they were exposed to sham signals. No significant effects of RF exposure on performance for either GSM or CW were found, independent of whether the phone was positioned on the left or on the right side.
</t>
  </si>
  <si>
    <t>Russo R, Fox E, Cinel C, Boldini A, Defeyter MA, Mirshekar-Syahkal D, Mehta A.</t>
  </si>
  <si>
    <t>https://www.ncbi.nlm.nih.gov/pubmed/16304701</t>
  </si>
  <si>
    <t>Experimental Study of Relationship between Biological Hazards of Low-Dose Radiofrequency Exposure and Energy Flow Density in Spirostomum Ambiguum Infusoria Exposed at a Mobile Connection Frequency (1 GHz)</t>
  </si>
  <si>
    <t>Abstract
Radiofrequency exposure at the mobile connection frequency (1 GHz) at different energy flow densities, 5 μW/cm(2)(2-fold below the maximum permissible level) and 50 μW/cm(2)(5-fold surpassing this level), caused a reduction of motor activity in unicellular hydrobionts Spirostomum ambiguum Ehrbg infusoria. In all cases, the effect was similar by the intensity and developed in a jump-wise manner after exposure of a certain duration, after which did not increase with prolongation of the exposure. The duration of radiofrequency exposure safe for the object varied significantly: 8-9 h and 10 min at 5 and 50 μW, respectively. These innovation data on harmful biological effects of very low radiofrequency exposure (5 μW/cm(2)), the threshold form of biological reaction, presence of "safe" periods of exposure, and the data demonstrating a clear-cut relationship between these periods and energy flow density are interesting from theoretical viewpoint and in connection with the problem of evaluating permissible levels of radiofrequency exposure of biological objects.</t>
  </si>
  <si>
    <t>Sarapultseva EI, Igolkina JV.</t>
  </si>
  <si>
    <t>Cells : Unicellular hydrobionts Spirostomum ambiguum</t>
  </si>
  <si>
    <t>https://www.ncbi.nlm.nih.gov/pubmed/22448371</t>
  </si>
  <si>
    <t>Problematic mobile phone use of Swiss adolescents: is it linked with mental health or behaviour?</t>
  </si>
  <si>
    <t>Abstract 
OBJECTIVES: To investigate the associations between problematic mobile phone use and mental health and behavioural problems in 412 Swiss adolescents owning a mobile phone while controlling for amount of mobile phone use.
METHODS: Problematic mobile phone use was determined by the MPPUS-10 (Mobile Phone Problem Use Scale) and related to health and behavioural problems by means of multivariable regression modelling.
RESULTS: MPPUS-10 was 4.7 (95 % CI 1.8, 7.6) units higher in girls than in boys, increased significantly with age and was significantly decreased with increasing educational level of the parents. Furthermore, problematic mobile phone use was associated with impaired psychological well-being, impaired parent and school relationships and more behavioural problems but was not related to peer support and social acceptance.
CONCLUSIONS: Our study indicates that problematic mobile phone use is associated with external factors such as worse home and school environment and internal factors such as impaired mental health and behavioural problems of the adolescents and thus problematic mobile phone use should be addressed, in particular when dealing with adolescents showing behavioural or emotional problems.</t>
  </si>
  <si>
    <t>Roser K, Schoeni A, Foerster M, Röösli M.</t>
  </si>
  <si>
    <t>Human - Adolescents</t>
  </si>
  <si>
    <t>https://www.ncbi.nlm.nih.gov/pubmed/26450576</t>
  </si>
  <si>
    <t>Effects of prenatal exposure to WIFI signal (2.45GHz) on postnatal development and behavior in rat: Influence of maternal restraint</t>
  </si>
  <si>
    <t>Abstract
The present study was carried out to investigate the potential combined influence of maternal restraint stress and 2.45GHz WiFi signal exposure on postnatal development and behavior in the offspring of exposed rats. 24 pregnant albino Wistar rats were randomly assigned to four groups: Control, WiFi-exposed, restrained and both WiFi-exposed and restrained groups. Each of WiFi exposure and restraint occurred 2h/day along gestation till parturition. The pups were evaluated for physical development and neuromotor maturation. Moreover, elevated plus maze test, open field activity and stationary beam test were also determined on postnatal days 28, 30 and 31, respectively. After behavioral tests, the rats were anesthetized and their brains were removed for biochemical analysis. Our main findings showed no detrimental effects on gestation progress and outcomes at delivery in all groups. Subsequently, WiFi and restraint, per se and mainly in concert altered physical development of pups with slight differences between genders. Behaviorally, the gestational WiFi irradiation, restraint and especially the associated treatment affected the neuromotor maturation mainly in male progeny. At adult age, we noticed anxiety, motor deficit and exploratory behavior impairment in male offspring co-exposed to WiFi radiation and restraint, and in female progeny subjected to three treatments. The biochemical investigation showed that, all three treatments produced global oxidative stress in brain of both sexes. As for serum biochemistry, phosphorus, magnesium, glucose, triglycerides and calcium levels were disrupted. Taken together, prenatal WiFi radiation and restraint, alone and combined, provoked several behavioral and biochemical impairments at both juvenile and adult age of the offspring.</t>
  </si>
  <si>
    <t>https://www.ncbi.nlm.nih.gov/pubmed/28288806</t>
  </si>
  <si>
    <t>Maternal cell phone use during pregnancy and child behavioral problems in five birth cohorts</t>
  </si>
  <si>
    <t>Abstract
INTRODUCTION: Previous studies have reported associations between prenatal cell phone use and child behavioral problems, but findings have been inconsistent and based on retrospective assessment of cell phone use. This study aimed to assess this association in a multi-national analysis, using data from three cohorts with prospective data on prenatal cell phone use, together with previously published data from two cohorts with retrospectively collected cell phone use data.
METHODS: We used individual participant data from 83,884 mother-child pairs in the five cohorts from Denmark (1996-2002), Korea (2006-2011), the Netherlands (2003-2004), Norway (2004-2008), and Spain (2003-2008). We categorized cell phone use into none, low, medium, and high, based on frequency of calls during pregnancy reported by the mothers. Child behavioral problems (reported by mothers using the Strengths and Difficulties Questionnaire or Child Behavior Checklist) were classified in the borderline/clinical and clinical ranges using validated cut-offs in children aged 5-7years. Cohort specific risk estimates were meta-analyzed.
RESULTS: Overall, 38.8% of mothers, mostly from the Danish cohort, reported no cell phone use during pregnancy and these mothers were less likely to have a child with overall behavioral, hyperactivity/inattention or emotional problems. Evidence for a trend of increasing risk of child behavioral problems through the maternal cell phone use categories was observed for hyperactivity/inattention problems (OR for problems in the clinical range: 1.11, 95%CI 1.01, 1.22; 1.28, 95%CI 1.12, 1.48, among children of medium and high users, respectively). This association was fairly consistent across cohorts and between cohorts with retrospectively and prospectively collected cell phone use data.
CONCLUSIONS: Maternal cell phone use during pregnancy may be associated with an increased risk for behavioral problems, particularly hyperactivity/inattention problems, in the offspring. The interpretation of these results is unclear as uncontrolled confounding may influence both maternal cell phone use and child behavioral problems.</t>
  </si>
  <si>
    <t>Birks L, Guxens M, Papadopoulou E, Alexander J, Ballester F, Estarlich M, Gallastegi M, Ha M, Haugen M, Huss A, Kheifets L, Lim H, Olsen J, Santa-Marina L, Sudan M, Vermeulen R, Vrijkotte T, Cardis E, Vrijheid M</t>
  </si>
  <si>
    <t>Human - Infant Groups</t>
  </si>
  <si>
    <t>https://www.emf-portal.org/en/article/31668</t>
  </si>
  <si>
    <t>Neurobehavioural Changes and Brain Oxidative Stress Induced by Acute Exposure to GSM900 Mobile Phone Radiations in Zebrafish (Danio rerio)</t>
  </si>
  <si>
    <t>Abstract
The impact of mobile phone (MP) radiation on the brain is of specific interest to the scientific community and warrants investigations, as MP is held close to the head. Studies on humans and rodents revealed hazards MP radiation associated such as brain tumors, impairment in cognition, hearing etc. Melatonin (MT) is an important modulator of CNS functioning and is a neural antioxidant hormone. Zebrafish has emerged as a popular model organism for CNS studies. Herein, we evaluated the impact of GSM900MP (GSM900MP) radiation exposure daily for 1 hr for 14 days with the SAR of 1.34W/Kg on neurobehavioral and oxidative stress parameters in zebrafish. Our study revealed that, GSM900MP radiation exposure, significantly decreased time spent near social stimulus zone and increased total distance travelled, in social interaction test. In the novel tank dive test, the GSM900MP radiation exposure elicited anxiety as revealed by significantly increased time spent in bottom half; freezing bouts and duration and decreased distance travelled, average velocity, and number of entries to upper half of the tank. Exposed zebrafish spent less time in the novel arm of the Y-Maze, corroborating significant impairment in learning as compared to the control group. Exposure decreased superoxide dismutase (SOD), catalase (CAT) activities whereas, increased levels of reduced glutathione (GSH) and lipid peroxidation (LPO) was encountered showing compromised antioxidant defense. Treatment with MT significantly reversed the above neurobehavioral and oxidative derangements induced by GSM900MP radiation exposure. This study traced GSM900MP radiation exposure induced neurobehavioral aberrations and alterations in brain oxidative status. Furthermore,. MT proved to be a promising therapeutic candidate in ameliorating such outcomes in zebrafish.
 Full Free Text Available</t>
  </si>
  <si>
    <t>Nirwane A, Sridhar V, Majumdar A.</t>
  </si>
  <si>
    <t>Fish : Zebrafish (Danio rerio, AB wild type strain)</t>
  </si>
  <si>
    <t>https://www.emf-portal.org/en/article/29387</t>
  </si>
  <si>
    <t>Postnatal development and behavior effects of in-utero exposure of rats to radiofrequency waves emitted from conventional WiFi devices</t>
  </si>
  <si>
    <t>Abstract
The present work investigated the effects of prenatal exposure to radiofrequency waves of conventional WiFi devices on postnatal development and behavior of rat offspring. Ten Wistar albino pregnant rats were randomly assigned to two groups (n=5). The experimental group was exposed to a 2.45GHz WiFi signal for 2h a day throughout gestation period. Control females were subjected to the same conditions as treated group without applying WiFi radiations. After delivery, the offspring was tested for physical and neurodevelopment during its 17 postnatal days (PND), then for anxiety (PND 28) and motricity (PND 40-43), as well as for cerebral oxidative stress response and cholinesterase activity in brain and serum (PND 28 and 43). Our main results showed that the in-utero WiFi exposure impaired offspring neurodevelopment during the first seventeen postnatal days without altering emotional and motor behavior at adult age. Besides, prenatal WiFi exposure induced cerebral oxidative stress imbalance (increase in malondialdehyde level (MDA) and hydrogen peroxide (H2O2) levels and decrease in catalase (CAT) and superoxide dismutase (SOD) activities) at 28 but not 43 days old, also the exposure affected acethylcolinesterase activity at both cerebral and seric levels. Thus, the current study revealed that maternal exposure to WiFi radiofrequencies led to various adverse neurological effects in the offspring by affecting neurodevelopment, cerebral stress equilibrium and cholinesterase activity.</t>
  </si>
  <si>
    <t>Othman H, Ammari M, Rtibi K, Bensaid N, Sakly M, Abdelmelek H.</t>
  </si>
  <si>
    <t>https://www.ncbi.nlm.nih.gov/pubmed/28458069</t>
  </si>
  <si>
    <t>Use of mobile and cordless phones and change in cognitive function: a prospective cohort analysis of Australian primary school children</t>
  </si>
  <si>
    <t>Abstract
BACKGROUND: Some previous studies have suggested an association between children's use of mobile phones (MPs)/cordless phones (CPs) and development of cognitive function. We evaluated possible longitudinal associations between the use of MPs and CPs in a cohort of primary school children and effects on their cognitive function.
METHODS: Data on children's socio-demographics, use of MPs and CPs, and cognitive function were collected at baseline (2010-2012) and follow-up (2012-2013). Cognitive outcomes were evaluated with the CogHealth™ test battery and Stroop Color-Word test. The change in the number of MP/CP voice calls weekly from baseline to follow-up was dichotomized: "an increase in calls" or a "decrease/no change in calls". Multiple linear regression analyses, adjusting for confounders and clustering by school, were performed to evaluate the associations between the change in cognitive outcomes and change in MP and CP exposures.
RESULTS: Of 412 children, a larger proportion of them used a CP (76% at baseline and follow-up), compared to a MP (31% at baseline and 43% at follow-up). Of 26 comparisons of changes in cognitive outcomes, four demonstrated significant associations. The increase in MP usage was associated with larger reduction in response time for response inhibition, smaller reduction in the number of total errors for spatial problem solving and larger increase in response time for a Stroop interference task. Except for the smaller reduction in detection task accuracy, the increase in CP usage had no effect on the changes in cognitive outcomes.
CONCLUSION: Our study shows that a larger proportion of children used CPs compared to MPs. We found limited evidence that change in the use of MPs or CPs in primary school children was associated with change in cognitive function.
Free Full Text Available</t>
  </si>
  <si>
    <t>Bhatt CR, Benke G, Smith CL, Redmayne M, Dimitriadis C, Dalecki A, Macleod S, Sim MR, Croft RJ, Wolfe R, Kaufman J, Abramson MJ.</t>
  </si>
  <si>
    <t>https://www.ncbi.nlm.nih.gov/pmc/articles/PMC5477374/</t>
  </si>
  <si>
    <t>Long-term RF exposure on behavior and cerebral glucose metabolism in 5xFAD mice</t>
  </si>
  <si>
    <t>Abstract
Given the increased public concern about the deleterious biological consequences of radiofrequency electromagnetic fields (RF-EMFs), the involvement of RF-EMFs in neurodegenerative diseases, especially Alzheimer's disease (AD), has received increased consideration. To investigate the effect of long-term RF-EMF exposure on AD progression, we exposed 5xFAD mice to 1950 MHz RF-EMF at a specific absorption rate of 5.0 W/kg for 2 h/day and 5 days/week for 8 months. Behavioral changes were assessed by an open field test and an object recognition memory task after RF exposure was terminated. In addition, cerebral glucose metabolism was analyzed in the brains of the 5xFAD mice using 18F-deoxyglucose positron emission tomography. The hyperactivity-like and anxiolytic behaviors of the 5xFAD mice in open field tests were rescued by RF exposure. Furthermore, long-term RF-EMF exposure improved the cognitive deficits of 5xFAD mice that were observed in the object recognition memory test. Consistent with the behavioral changes, glucose metabolism in the hippocampus and amygdala regions of the brains of 5xFAD mice following RF exposure was significantly increased compared to glucose metabolism in the brains of sham-exposed mice. These data suggest that long-term exposure to RF-EMF might exert beneficial effects on AD in 5xFAD mice.</t>
  </si>
  <si>
    <t>Son Y, Kim JS, Jeong YJ, Jeong YK, Kwon JH, Choi HD, Pack JK, Kim N, Lee YS, Lee HJ.</t>
  </si>
  <si>
    <t>https://www.ncbi.nlm.nih.gov/pubmed/29273398</t>
  </si>
  <si>
    <t>Food collection and response to pheromones in an ant species exposed to electromagnetic radiation</t>
  </si>
  <si>
    <t xml:space="preserve">Abstract
We used the ant species Myrmica sabuleti as a model to study the impact of electromagnetic waves on social insects' response to their pheromones and their food collection. We quantified M. sabuleti workers' response to their trail, area marking and alarm pheromone under normal conditions. Then, we quantified the same responses while under the influence of electromagnetic waves. Under such an influence, ants followed trails for only short distances, no longer arrived at marked areas and no longer orientated themselves to a source of alarm pheromone. Also when exposed to electromagnetic waves, ants became unable to return to their nest and recruit congeners; therefore, the number of ants collecting food increases only slightly and slowly. After 180 h of exposure, their colonies deteriorated. Electromagnetic radiation obviously affects social insects' behavior and physiology.
Pheromone is a chemical substance produced and released into the environment by an animal, especially a mammal or an insect, affecting the behaviour or physiology of others of its species.
https://en.wikipedia.org/wiki/Pheromone
</t>
  </si>
  <si>
    <t>Cammaerts MC, Rachidi Z, Bellens F, De Doncker P</t>
  </si>
  <si>
    <t>https://www.ncbi.nlm.nih.gov/pubmed/23320633</t>
  </si>
  <si>
    <t>Frequent cellular phone use modifies hypothalamic-pituitary-adrenal axis response to a cellular phone call after mental stress in healthy children and adolescents: A pilot study</t>
  </si>
  <si>
    <t>Abstract
OBJECTIVE: The hypothalamic-pituitary-adrenal (HPA) axis is the main "gate-keeper" of the organism's response to every somatic or mental stress. This prospective study aims to investigate the HPA-axis response to a cellular phone call exposure after mental stress in healthy children and adolescents and to assess the possible predictive role of baseline endocrine markers to this response.
SUBJECTS AND METHODS: Two groups of healthy school-age children aged 11-14 (12.5±1.5) years were included in the study, the one comprising those who are occasional users of a cellular phone (Group A) while the second those who do regularly use one (Group B). Blood samples were obtained from all participants at 8.00 am after a 12-hour overnight fasting for thyroid hormone, glucose, insulin, and cortisol levels determination. The participants performed the Trier Social Stress Test for Children (TSST-C) (5 minoral task followed by 5 min arithmetic task). Salivary cortisol samples were obtained at baseline, 10' and 20' min after the TSST-C and 10' and 20' after a 5 minute cellular phone call.
RESULTS: Significant changes in the salivary cortisol levels were noted between 10' and 20' mins after the cellular phone call with different responses between the two groups. Baseline thyroid hormone levels seem to predict the cortisol response to mental stress mainly in group A, while HOMA had no impact on salivary cortisol response at any phase of the test, in either group.
CONCLUSIONS: HPA axis response to cellular phone after mental stress in children and adolescents follow a different pattern in frequent users than in occasional users that seems to be influenced by the baseline thyroid hormone levels.</t>
  </si>
  <si>
    <t>Geronikolou SA, Chamakou A, Mantzou A, Chrousos G, KanakaGantenbein C</t>
  </si>
  <si>
    <t>https://www.ncbi.nlm.nih.gov/pubmed/26204054</t>
  </si>
  <si>
    <t>The Effects of 900 Megahertz Electromagnetic Field Applied in the Prenatal Period on Spinal Cord Morphology and Motor Behavior in Female Rat Pups</t>
  </si>
  <si>
    <t>Abstract
This study investigated the effect of a 900 megahertz (MHz) electromagnetic field (EMF) applied in the prenatal period on the spinal cord and motor behavior of female rat pups. Beginning of the study, female Sprague Dawley rats (180–250 g) were left to mate with male rats. Rats identified as pregnant were then divided into control (n=3) and EMF groups (n=3). The EMF group was exposed to 1-h 900 MHz EMF daily between days 13 and 21 of pregnancy. At 21 days old, rat pups were removed from their mothers and divided into two newborn rat groups, control (n=13) and EMF (n=10). The rotarod test was applied to the rat pups to assess motor functions and the open field test to evaluate locomotor activity. On day 32 of the study, the rat pups were decapitated, and the spinal cord in the upper thoracic region was removed. Following routine histological tests, they were stained with Cresyl fast violet. Rotarod test results revealed a significant increase in EMF group rat pups’ motor functions (p=0.037). However, no difference was observed in the open field test results (p&gt;0.05). In the EMF group’ rat pups, we observed pathological changes in the spinal cord. On the basis of our results, 900 MHz EMF applied in the prenatal period affected spinal cord development. This effect was observed in the form of pathological changes in the spinal cord of rat pups, and it may be that these pathological changes led to an increase in rat pups’ motor activities.
Full Free Text Available</t>
  </si>
  <si>
    <t>Odaci E, Ikinci A, Yildirim M, Kaya H, Akca M, Hanci H, Sönmez OF, Aslan A, Okuyan M, Bas O</t>
  </si>
  <si>
    <t>https://www.neuroquantology.com/index.php/journal/article/view/698</t>
  </si>
  <si>
    <t>Effect of a single 30 min UMTS mobile phone-like exposure on the thermal pain threshold of young healthy volunteers</t>
  </si>
  <si>
    <t>Abstract
One of the most frequently investigated effects of radiofrequency electromagnetic fields (RF EMFs) on the behavior of complex biological systems is pain sensitivity. Despite the growing body of evidence of EMF-induced changes in pain sensation, there is no currently accepted experimental protocol for such provocation studies for the healthy human population. In the present study, therefore, we tested the effects of third generation Universal Mobile Telecommunications System (UMTS) RF EMF exposure on the thermal pain threshold (TPT) measured on the surface of the fingers of 20 young adult volunteers. The protocol was initially validated with a topical capsaicin treatment. The exposure time was 30 min and the genuine (or sham) signal was applied to the head through a patch antenna, where RF EMF specific absorption rate (SAR) values were controlled and kept constant at a level of 1.75 W/kg. Data were obtained using randomized, placebo-controlled trials in a double-blind manner. Subjective pain ratings were tested blockwise on a visual analogue rating scale (VAS). Compared to the control and sham conditions, the results provide evidence for intact TPT but a reduced desensitization effect between repeated stimulations within the individual blocks of trials, observable only on the contralateral side for the genuine UMTS exposure. Subjective pain perception (VAS) data indicated marginally decreased overall pain ratings in the genuine exposure condition only. The present results provide pioneering information about human pain sensation in relation to RF EMF exposure and thus may contribute to cover the existing gap between safety research and applied biomedical science targeting the potential biological effects of environmental RF EMFs.</t>
  </si>
  <si>
    <t>Vecsei Z, Csatho A, Thuroczy G, Hernadi I.</t>
  </si>
  <si>
    <t>https://www.ncbi.nlm.nih.gov/pubmed/23787775</t>
  </si>
  <si>
    <t>Exposure to radio-frequency electromagnetic waves alters acetylcholinesterase gene expression, exploratory and motor coordination-linked behaviour in male rats</t>
  </si>
  <si>
    <t>Abstract
Humans in modern society are exposed to an ever-increasing number of electromagnetic fields (EMFs) and some studies have demonstrated that these waves can alter brain function but the mechanism still remains unclear. Hence, this study sought to investigate the effect of 2.5 Ghz band radio-frequency electromagnetic waves (RF-EMF) exposure on cerebral cortex acetylcholinesterase (AChE) activity and their mRNA expression level as well as locomotor function and anxiety-linked behaviour in male rats. Animals were divided into four groups namely; group 1 was control (without exposure), group 2-4 were exposed to 2.5 Ghz radiofrequency waves from an installed WI-FI device for a period of 4, 6 and 8 weeks respectively. The results revealed that WiFi exposure caused a significant increase in anxiety level and affect locomotor function. Furthermore, there was a significant decrease in AChE activity with a concomitant increase in AChE mRNA expression level in WiFi exposed rats when compared with control. In conclusions, these data showed that long term exposure to WiFi may lead to adverse effects such as neurodegenerative diseases as observed by a significant alteration on AChE gene expression and some neurobehavioral parameters associated with brain damage.</t>
  </si>
  <si>
    <t>Obajuluwa AO, Akinyemi AJ, Afolabi OB, Adekoya K, Sanya JO, Ishola AO.</t>
  </si>
  <si>
    <t>https://www.ncbi.nlm.nih.gov/pubmed/?term=Obajuluwa%20AO%5BAuthor%5D&amp;cauthor=true&amp;cauthor_uid=29657919</t>
  </si>
  <si>
    <t>Impact of Long-Term RF-EMF on Oxidative Stress and Neuroinflammation in Aging Brains of C57BL/6 Mice</t>
  </si>
  <si>
    <t>Abstract
The expansion of mobile phone use has raised questions regarding the possible biological effects of radiofrequency electromagnetic field (RF-EMF) exposure on oxidative stress and brain inflammation. Despite accumulative exposure of humans to radiofrequency electromagnetic fields (RF-EMFs) from mobile phones, their long-term effects on oxidative stress and neuroinflammation in the aging brain have not been studied. In the present study, middle-aged C57BL/6 mice (aged 14 months) were exposed to 1950 MHz electromagnetic fields for 8 months (specific absorption rate (SAR) 5 W/kg, 2 h/day, 5 d/week). Compared with those in the young group, levels of protein (3-nitro-tyrosine) and lipid (4-hydroxy-2-nonenal) oxidative damage markers were significantly increased in the brains of aged mice. In addition, levels of markers for DNA damage (8-hydroxy-2'-deoxyguanosine, p53, p21, γH2AX, and Bax), apoptosis (cleaved caspase-3 and cleaved poly(ADP-ribose) polymerase 1 (PARP-1)), astrocyte (GFAP), and microglia (Iba-1) were significantly elevated in the brains of aged mice. However, long-term RF-EMF exposure did not change the levels of oxidative stress, DNA damage, apoptosis, astrocyte, or microglia markers in the aged mouse brains. Moreover, long-term RF-EMF exposure did not alter locomotor activity in aged mice. Therefore, these findings indicate that long-term exposure to RF-EMF did not influence age-induced oxidative stress or neuroinflammation in C57BL/6 mice.
Free Full Text Available</t>
  </si>
  <si>
    <t>Jeong YJ, Son Y, Han NK, Choi HD, Pack JK, Kim N, Lee YS, Lee HJ.</t>
  </si>
  <si>
    <t>Mice strain C57BL/6J Wild Type Female</t>
  </si>
  <si>
    <t>https://www.ncbi.nlm.nih.gov/pubmed/30029554</t>
  </si>
  <si>
    <t>Symptom attribution and risk perception in individuals with idiopathic environmental intolerance to electromagnetic fields and in the general population</t>
  </si>
  <si>
    <t>Abstract
AIM: To investigate differences in health perception and electromagnetic fields (EMF) between people within the general population reporting sensitivity or non-sensitivity to EMF, and people who registered themselves as sensitive to EMF at a non-governmental organisation (NGO).
METHODS: Correlations and regression analysis to compare a sample of the general population recruited via internet panel to individuals with idiopathic environmental intolerance to EMF (IEI-EMF) recruited via an interest group.
RESULTS: The general population sensitive group was more similar to the non-sensitive group in personal characteristics than to the NGO sensitive group. They experienced more - and more frequent - non-specific symptoms, reported higher perceived risk of EMF, and attributed their symptoms more to EMF than the non-sensitive group, but less than the NGO sensitive group. There was a positive association between attribution of symptoms to EMF and reported intensity of non-specific symptoms, which was stronger for the NGO sensitive subjects than for the general population.
CONCLUSIONS: People sensitive to EMF and recruited via an internet panel differ from people sensitive to EMF and recruited via an NGO, who reported a higher frequency of non-specific symptoms. Attribution of symptoms to EMF is one of the predictors of the intensity of physical symptoms. Changing the perceived association between EMF and health problems in individuals with IEI-EMF might contribute to a better health experience.</t>
  </si>
  <si>
    <t>van Dongen D, Smid T, Timmermans DR.</t>
  </si>
  <si>
    <t>https://www.ncbi.nlm.nih.gov/pubmed/23912159</t>
  </si>
  <si>
    <t>The effects of radar on avian behavior: Implications for wildlife management at airports</t>
  </si>
  <si>
    <t>Abstract
Airports often contain foraging, breeding, and roosting resources for wildlife. Airports also have different types of radars to assist with air traffic control, monitoring weather, and tracking wildlife that could become a risk for collision with aircraft. The effect of radar electromagnetic radiation on wildlife behavior is not well understood. The goal of this study was to determine whether bird behavior is affected by radar in two contexts: stationary radar (e.g., surveillance radar) and approaching radar (e.g., aircraft weather radar). We used brown-headed cowbirds (Molothrusater) as a model species as they are common at airports. We hypothesized that radar challenges attention mechanisms and thus might distract birds from foraging or avoiding threats (i.e. aircraft). In the stationary radar context, we performed one experiment in the summer and one in the winter. In the summer, we found indication of changes in vigilance and movement behaviors during and after exposure to stationary radar. For example, movement rate increased from before to during radar exposure in the summer (t101 = −3.21, P = 0.002). In the winter, we also found that stationary radar increased movement behaviors. In the approaching radar context, we found that birds exposed to an approaching vehicle with radar showed earlier escape responses (t56.3 = −2.66, P = 0.010) or escape flights that dodged sideways more than with the radar off (t41.5 = −2.67, P = 0.011). Taking these findings together, we suggest that birds might avoid stationary radar units, and moving radar units (e.g., aircraft) might enhance escape responses at low vehicle speeds during taxi, but likely not at higher speeds during take-off, landing, and flight.</t>
  </si>
  <si>
    <t>Sheridana E,  Randoleta J,  DeVault TE,  Seamans TW,  Blackwell BF ,  Fernández-Juricica E.</t>
  </si>
  <si>
    <t>Bird : Brown Headed Cowbirds</t>
  </si>
  <si>
    <t>https://www.sciencedirect.com/science/article/abs/pii/S0168159115001914#!</t>
  </si>
  <si>
    <t>Alteration of adaptive behaviors of progeny after maternal mobile phone exposure</t>
  </si>
  <si>
    <t xml:space="preserve">Abstract
Exposure of pregnant women to radiofrequency (RF) devices raises questions on their possible health consequences for their progeny. We examined the hazard threshold of gestational RF on the progeny's glial homeostasis, sensory-motor gating, emotionality, and novelty seeking and tested whether maternal immune activation would increase RF toxicity. Pregnant dams were daily restrained with loop antennas adjoining the abdomen (fetus body specific absorption rates (SAR): 0, 0.7, or 2.6 W/kg) and received three lipopolysaccharide (LPS) intra-peritoneal injections (0 or 80 μg/kg). Scores in the prepulse startle inhibition, fear conditioning, open field, and elevated plus maze were assessed at adolescence and adulthood. Glial fibrillary acidic protein (GFAP) and interleukines-1β (ILs) were quantified. LPS induced a SAR-dependent reduction of the prepulse startle inhibition in adults. Activity in the open field was reduced at 2.6 W/kg at adolescence. GFAP and ILs, emotional memory, and anxiety-related behaviors were not modified. These data support the hypothesis that maternal immune activation increased the developmental RF exposure-induced long-term neurobiological impairments. These data support the fact that fetuses who receive combined environmental exposures with RF need special attention for protection.
Lipopolysaccharides (LPS), also known as lipoglycans and endotoxins, are large molecules consisting of a lipid and a polysaccharide composed of O-antigen, outer core and inner core joined by a covalent bond; they are found in the outer membrane of Gram-negative bacteria.
</t>
  </si>
  <si>
    <t>Petitdant N, Lecomte A, Robidel F, Gamez C, Blazy K, Villégier AS.</t>
  </si>
  <si>
    <t>https://www.ncbi.nlm.nih.gov/pubmed/29397508</t>
  </si>
  <si>
    <t>Effects of continuous 1-h a day 900-MHz EMF applied through early &amp; mid-adolescence on hippocampus morphology &amp; learning behavior in late adolescent male rats</t>
  </si>
  <si>
    <t>Abstract
The purpose of this study was to investigate hippocampus morphology and changes in learning behavior in male rats in late adolescence exposed to the effect of a continuous 1-h a day 900-megahertz (MHz) electromagnetic field (EMF). Twenty-four male Sprague Dawley rats aged 3-weeks were divided equally into control, sham and EMF groups. EMF group rats were exposed to a 900-MHz EMF inside an EMF cage, while the sham group rats were placed in the same cage but were not exposed to such an effect. No procedure was performed on the control group. Following 25-day application of EMF, passive avoidance, 8-arm radial maze and Y-maze tests were applied to determine rats' learning and memory performances. Open field and rotarod tests were applied to assess locomotor activity. At the end of the tests, the animals' brains were removed. Sections were taken and stained with toluidine blue. The regions of the hippocampus were subjected to histopathological evaluation. At histopathological examination, impairments of pyramidal and granular cell structures were observed in the EMF group hippocampus. No significant change was observed in learning, memory or locomotor behavior in any group. In conclusion, 900-MHz EMF applied in early and mid-adolescence causes no changes in learning, memory or locomotor behavior.</t>
  </si>
  <si>
    <t>Keleş Aİ, Yıldırım M, Gedikli Ö, Çolakoğlu S, Kaya H, Baş O, Sönmez OF, Odacı E.</t>
  </si>
  <si>
    <t>https://www.ncbi.nlm.nih.gov/pubmed/30189239</t>
  </si>
  <si>
    <t>Decreased dopamine in striatum and difficult locomotor recovery from MPTP insult after exposure to radiofrequency electromagnetic fields</t>
  </si>
  <si>
    <t>Abstract
Concern is growing about possible neuronal effects of human exposure to radiofrequency electromagnetic fields because of the increasing usage of cell phones and the close proximity of these devices to the brain when in use. We found that exposure to a radiofrequency electromagnetic field (RF-EMF) of 835 MHz (4.0 W/kg specific absorption rate [SAR] for 5 h/day for 12 weeks) affects striatal neurons in C57BL/6 mice. The number of synaptic vesicles (SVs) in striatal presynaptic boutons was significantly decreased after RF-EMF exposure. The expression levels of synapsin I and II were also significantly decreased in the striatum of the RF-EMF-exposed group. RF-EMF exposure led to a reduction in dopamine concentration in the striatum and also to a decrease in the expression of tyrosine hydroxylase in striatal neurons. Furthermore, in behavioral tests, exposure to RF-EMF impeded the recovery of locomotor activities after repeated treatments with 1-methyl-4-phenyl-1,2,3,6-tetrahydropyridine (MPTP). These results suggest that the observed decrease in dopamine concentration in the striatum was caused by both a reduction in the number of dopaminergic neurons and a decline in the number of SVs. The decreased dopamine neuron numbers and concentration seen after RF-EMF exposure would have caused the difficult recovery after MPTP treatment. In summary, our results strongly suggest that exposing the brain to RF-EMF can decrease the number of SVs and dopaminergic neurons in the striatum. These primary changes impair the recovery of locomotor activities following MPTP damage to the striatum.
Full Text Available</t>
  </si>
  <si>
    <t>Kim JH, Lee CH, Kim HG, Kim HR.</t>
  </si>
  <si>
    <t>https://www.ncbi.nlm.nih.gov/pubmed/30718744</t>
  </si>
  <si>
    <t>Exposure to 1800 MHz GSM-like radiofrequency electromagnetic field reduces follicular development and overall fertility of female rats</t>
  </si>
  <si>
    <t>Abstract 
Objective: To investigate the effects of 1800 MHz Global system for mobile communications (GSM)-like RFR exposure on female rats’ fertility. 
Methods: The study was conducted on nine groups of Sprague- Dawley rats (20 rats/group). Control group and exposure groups which exposed to EMF 1 hr/day and 2 hr/ day for 15, 30 and 60 days respectively. Animals were whole body exposed to electromagnetic field using GSM-like radiofrequency at SAR level 0.048 W/kg. Immediately after the last exposure, rats were divided into two subgroups for fertility evaluation, ovarian follicles count, sex hormones and oxidative stress assessment. 
Results: Prolonged cohabitation days until delivery (P&lt;0.01, P&lt;0.05) in exposure groups during intervals 30 and 60 days compared to control was observed. Moreover, a significant decrease in the number of pups per delivery was observed during intervals 30 and 60 days (P both &lt;0.01) respectively. Ovarian follicles count showed a dramatic decrease in exposure groups throughout the experiment except the number of atretic follicles was significantly increased compared to control groups. FSH level was significantly reduce within periods of 30 and 60 day exposure groups (P&lt;0.001, P&lt;0.001). LH level was remain constant during the periods of 15 and 30 days and was reduced significantly in 2 hr/day group for 60 days (P&lt;0.04). Melatonin levels were significantly lowered in exposure groups of periods 30 and 60 days (P&lt;0.05, P&lt;0.001). Glutathion peroxidaes activity was reduced in all exposure groups except in 1hr./ day exposure group during 30 day period which remained constant. Malondialdehyde levels were raised significantly in exposure groups for 30 and 60 days compared to the control (P&lt;0.001). 
Conclusions: Our findings conclude that exposure to electromagnetic fields causes female reproductive activity impairment.
Full Free Text Available</t>
  </si>
  <si>
    <t>Ali SH, Alchalabi, Erkihun Aklilu, Abd Rahman Aziz1, F. Malek, S. H. Ronald, Mohd Azam Khan</t>
  </si>
  <si>
    <t>https://www.semanticscholar.org/paper/Exposure-to-1800-MHz-GSM-like-radiofrequency-field-Alchalabi-Aklilu/5aefc7735025717ade9bb8cfbe1f9691e894f83b</t>
  </si>
  <si>
    <t>Early-Life Exposure to Pulsed LTE Radiofrequency Fields Causes Persistent Changes in Activity and Behavior in C57BL/6 J Mice</t>
  </si>
  <si>
    <t>Abstract
Despite much research, gaps remain in knowledge about the potential health effects of exposure to radiofrequency (RF) fields. This study investigated the effects of early-life exposure to pulsed long term evolution (LTE) 1,846 MHz downlink signals on innate mouse behavior. Animals were exposed for 30 min/day, 5 days/week at a whole-body average specific energy absorption rate (SAR) of 0.5 or 1 W/kg from late pregnancy (gestation day 13.5) to weaning (postnatal day 21). A behavioral tracking system measured locomotor, drinking, and feeding behavior in the home cage from 12 to 28 weeks of age. The exposure caused significant effects on both appetitive behaviors and activity of offspring that depended on the SAR. Compared with sham-exposed controls, exposure at 0.5 W/kg significantly decreased drinking frequency (P ≤ 0.000) and significantly decreased distance moved (P ≤ 0.001). In contrast, exposure at 1 W/kg significantly increased drinking frequency (P ≤ 0.001) and significantly increased moving duration (P ≤ 0.005). In the absence of other plausible explanations, it is concluded that repeated exposure to low-level RF fields in early life may have a persistent and long-term effect on adult behavior.</t>
  </si>
  <si>
    <t>Broom KA, Findlay R, Addison DS, Goiceanu C, Sienkiewicz Z.</t>
  </si>
  <si>
    <t>LTE Downlink simulated</t>
  </si>
  <si>
    <t xml:space="preserve">Mice stain C57BL/6J Pregnant </t>
  </si>
  <si>
    <t>https://www.ncbi.nlm.nih.gov/pubmed/31522469</t>
  </si>
  <si>
    <t>Antipruritic effect of millimeter waves in mice: evidence for opioid involvement</t>
  </si>
  <si>
    <t xml:space="preserve">Abstract
In our previous studies, exposure of mice to millimeter waves (MW) increased the duration of anesthesia caused by either ketamine or chloral hydrate, and this effect was blocked by naloxone. To further characterize the biological effects of MW, we have chosen a new animal model of experimental itch. Male Swiss albino mice were injected s.c. in the rostral part of the back with the pruritogenic agent, compound 48/80, with or without naloxone pretreatment. After a 15-min exposure of mice to MW (frequency, 61.22 GHz; incident power density, 15 mW/cm2), the number of scratches of the injected site was counted for 90 min post-injection. MW inhibited the scratching activity of mice by more than 2 times in comparison with the sham-exposed controls (p&lt;0.005). Pretreatment of animals with (-)-naloxone (0.1-1.0 mg/kg, i.p.) suppressed the antipruritic effect of MW in a dose-dependent manner, while the inactive enantiomer (+)-naloxone at 1 mg/kg did not alter the effect. These results suggest that MW trigger the release of opioids in exposed subjects.
Pruritogenic causing pruritus, or itching
</t>
  </si>
  <si>
    <t>Rojavin MA, Cowan A, Radzievsky AA, Ziskin MC.</t>
  </si>
  <si>
    <t>https://pubmed.ncbi.nlm.nih.gov/9806220/</t>
  </si>
  <si>
    <t>Pain relief caused by millimeter waves in mice: results of cold water tail flick tests</t>
  </si>
  <si>
    <t>Abstract
Purpose: To find out if millimeter waves can decrease experimental pain response in mice using cold water tail flick test.
Materials and methods: Male Swiss albino mice (15 mice per group) were exposed to continuous millimeter waves at a frequency of 61.22 GHz with incident power densities (IPD) ranging from 0.15 to 5.0 mW/cm2 for 15 min or sham exposed. Latency of tail withdrawal in a cold water (1 +/- 0.5 degrees C) tail flick test was measured before the exposure (baseline) and then four times after the exposure with 15 min breaks.
Results: The mean latency of the tail flick response in mice exposed to millimeter waves was more than twice that of sham-exposed controls (p&lt;0.05). This effect was proportional to the power of millimeter waves and completely disappeared at an IPD level of &lt; or = 0.5 mW/cm2. Pretreatment of mice with the opioid antagonist naloxone (1 mg/kg i.p.) blocked the effect of millimeter waves.
Conclusions: Results suggest that the antinociceptive effect of millimeter waves is mediated through endogenous opioids.</t>
  </si>
  <si>
    <t>Rojavin MA, Radzievsky AA, Cowan A, Ziskin MC.</t>
  </si>
  <si>
    <t>https://pubmed.ncbi.nlm.nih.gov/10815639/</t>
  </si>
  <si>
    <t>Radiofrequency electromagnetic fields, screen time, and emotional and behavioural problems in 5-year-old children</t>
  </si>
  <si>
    <t>Abstract
Background: Little is known about the exposure of young children to radiofrequency electromagnetic fields (RF-EMF) and potentially associated health effects. We assessed the relationship of RF-EMF exposure from different sources and screen time exposure with emotional and behavioural problems in 5-year-old children.
Methods: Cross-sectional study including 3102 children aged 5 years from the Amsterdam Born Children and their Development (ABCD) study, in the Netherlands. Residential RF-EMF exposure from mobile phone base stations was estimated with a 3D geospatial radio wave propagation model. Residential presence of RF-EMF indoor sources (cordless phone base stations and Wireless Fidelity (WiFi)), children's mobile phone and cordless phone calls and screen time exposure (computer/video game and television watching) was reported by the mother. Teachers (n = 2617) and mothers (n = 3019) independently reported child emotional and behavioural problems using the Strengths and Difficulties Questionnaire.
Results: No associations were found between mobile phone and cordless phone calls and emotional and behavioural problems. Children exposed to higher RF-EMF levels from mobile phone base stations showed higher odds of maternal-reported emotional symptoms (OR 1.82, 95%CI 1.07 to 3.09). Children with cordless phone at home had lower odds of teacher-reported problematic prosocial behaviour (OR 0.68, 95%CI 0.48 to 0.97) and of maternal-reported peer relationship problems (OR 0.61, 95% CI 0.39 to 0.96). Children who watched television ≥1.5 h/day had higher odds of maternal-reported hyperactivity/inattention (OR 3.13, 95%CI 1.43 to 6.82).
Conclusion: Mobile phone and cordless phone calls, which lead to peak RF-EMF exposures to the head, were not associated with any emotional and behavioural problems in 5-year-old children. Environmental RF-EMF exposure from mobile phone base stations and from indoor sources and television watching, which both contribute very little to RF-EMF exposure, were associated with specific emotional and behavioural problems but mainly when reported by the mothers. We cannot, however, discard residual confounding or reverse causality. Further longitudinal research in particular as children will increase the use of telecommunication devices with the age may help to better understand the exact contribution of the different RF-EMF exposure sources if any. Moreover, a thorough control for confounding is essential for a correct interpretation of the studies on screen time and emotional and behavioural problems.</t>
  </si>
  <si>
    <t>Guxens M, Vermeulen R, Steenkamer I, Beekhuizen J, Vrijkotte TGM, Kromhout H, Huss A.</t>
  </si>
  <si>
    <t>Human - Children Aged 5</t>
  </si>
  <si>
    <t>https://pubmed.ncbi.nlm.nih.gov/30314943/</t>
  </si>
  <si>
    <t>Behavioral teratologic studies using microwave radiation: is there an increased risk from exposure to cellular phones and microwave ovens?</t>
  </si>
  <si>
    <t>Abstract The objective of the investigations presented in this review was to determine if there are adverse effects due to chronic prenatal microwave exposure in rats at term and/or alterations in neonatal and adult offspring psychophysiologic development and growth. Following the establishment of a nonhyperthermal power density level of microwave radiation, pregnant rats were exposed throughout pregnancy to continuous wave 915 MHz, 2450 MHz, or 6000 MHz radiation at power density levels of 10, 20, or 35 mW/cm2, respectively. Teratologic evaluation included the following parameters: maternal weight and weight gain; mean litter size; maternal organ weight and organ weight/body weight ratios; body weight ratios of brain, liver, kidneys, and ovaries; maternal peripheral blood parameters including hematocrit, hemoglobin, and white cell counts; number of resorptions and resorption rate; number of abnormalities and abnormality rate; mean term fetal weight. Mothers were rebred, and the second, nonexposed litters were evaluated for teratogenic effects. Exposed offspring were evaluated using the following perinatal and adult tests: eye opening, surface righting, negative geotaxis, auditory startle, air righting, open field, activity wheel, swimming, and forelimb hanging. Offspring were also monitored for weekly weight and weight gain. Animals exposed to 915 MHz did not exhibit any consistent significant alterations in any of the above parameters. Exposure to 2450 MHz resulted only in a significantly increased adult offspring activity level compared to nonexposed offspring. Offspring exposed to 6000 MHz radiation exhibited an initial slight, but significant, retardation in term weight, while mothers had a significantly reduced monocyte count. No changes in any of the other term parameters were observed. A few postnatal parameters were affected in offspring exposed to 6000 MHz. Weekly weights were lower in the exposed offspring, but they recovered by the fifth week. Eye opening was delayed, and there were changes in the water T-maze and open field performance levels. Several organ/body weight ratios differed from those of the control offspring. These results indicate that exposure to 6000 MHz radiation at this power density level may result in subtle long-term neurophysiologic alterations. However, in the absence of a hyperthermic state, the microwave frequencies tested, which included frequencies used in cellular phones and microwave ovens, do not induce a consistent, significant increase in reproductive risk as assessed by classical morphologic and postnatal psychophysiologic parameters.Historical paper.</t>
  </si>
  <si>
    <t>Jensh RP</t>
  </si>
  <si>
    <t>https://pubmed.ncbi.nlm.nih.gov/9241682/</t>
  </si>
  <si>
    <t>Whole-body exposure to 2.45 GHz electromagnetic fields does not alter anxiety responses in rats: a plus-maze study including test validation</t>
  </si>
  <si>
    <t>Abstract
In a first phase of this investigation, a validation of our elevated plus-maze apparatus was performed in male Sprague-Dawley rats by testing anxiety response at various ambient light intensities (200, 30, 10 and 2.5 lux), as well as the effects of diazepam treatment (0.5 and 1.0 mg/kg, i.p. at 30 lux). Anxiety responses were found to decrease with decreasing light intensity and to be attenuated by diazepam treatment. Subsequently, a separate set of rats was exposed to 2.45 GHz EMFs (2 micros pulse width, 500 pulses per second, whole-body and time averaged of SAR 0.6 W/kg +/-2 dB, brain-averaged SAR of 0.9 W/kg +/-3 dB) for 45 min to assess whether EMF exposure altered anxiety responses in the same apparatus. As we made no a priori hypothesis on whether the effects would be anxiogenic or anxiolytic, part of the rats were tested under an ambient light intensity of 2.5 lux, the other one being tested at 30 lux. The low intensity level set the behavioural baseline for the detection of anxiogenic effects, while the higher one corresponded to the detection of anxiolytic effects. Sham-exposed and naive rats were used as controls. Whatever light intensity was used, EMF exposure failed to induce any significant effect on anxiety responses in the plus maze. The present experiment demonstrates that exposure to EMFs, which was previously found to increase the number of benzodiazepine receptors in the rat cortex [Lai H, Carino MA, Horita A, Guy AW. Single vs. repeated microwave exposure: effects on benzodiazepine receptors in the brain of the rat. Bioelectromagnetics 1992;13(1):57–66], does not alter anxiety responses assessed in the elevated plus maze.
Full Free Text Available</t>
  </si>
  <si>
    <t>Cosquer B, Galani R, Kuster N, Cassel JC.</t>
  </si>
  <si>
    <t>https://pubmed.ncbi.nlm.nih.gov/15474651/</t>
  </si>
  <si>
    <t>Age-Dependent Effect of Long-Term Microwave Radiation on Postnatal Neurogenesis in Rats: Morphological and Behavioral Study</t>
  </si>
  <si>
    <t>Abstract
Processes of adult neurogenesis can be influenced by environmental factors. Here, we investigated the effect of microwave radiation (MWR) on proliferation and cell dying in the rat rostral migratory stream (RMS) - a migration route for the neuroblasts of the subventricular zone. Adult and juvenile (two weeks old) rats were exposed to a pulsed-wave MWR at the frequency of 2.45 GHz for 1 or 3 h daily during 3 weeks. Adult rats were divided into two groups: without survival and with two weeks survival after irradiation. Juvenile rats survived till adulthood, when were tested in the light/dark test. Proliferating cells in the RMS were labeled by Ki-67; dying cells were visualized by Fluoro-Jade C histochemistry. In both groups of rats irradiated as adults we have observed significant decrease of the number of dividing cells within the RMS. Exposure of juvenile rats to MWR induced only slight decrease in proliferation, however, it strikingly affected cell death even two months following irradiation. In addition, these rats displayed locomotor hyperactivity and decreased risk assessment in adulthood. Our results suggest that the long-lasting influence of radiation is manifested by affected cell survival and changes in animals´ behavior.
Full Free Text Available</t>
  </si>
  <si>
    <t xml:space="preserve">Racek A, Beňová K, Arnoul P, Závodská M, Angelidis A, Cigánková V, Šimaiová V, Račeková E.
</t>
  </si>
  <si>
    <t>https://pubmed.ncbi.nlm.nih.gov/29527915/</t>
  </si>
  <si>
    <t>Effects of Acute Exposure to 3500 MHz (5G) Radiofrequency Electromagnetic Radiation on Anxiety-Like Behavior and the Auditory Cortex in Guinea Pigs</t>
  </si>
  <si>
    <t>Abstract
Numerous studies have shown that radiofrequency electromagnetic radiation (RF-EMR) may negatively affect human health. We detected the effect of 3500 MHz RF-EMR on anxiety-like behavior and the auditory cortex (ACx) in guinea pigs. Forty male guinea pigs were randomly divided into four groups and exposed to a continuous wave of 3500 MHz RF-EMF at an average specific absorption rate (SAR) of 0, 2, 4, or 10 W/kg for 72 h. After exposure, malondialdehyde (MDA) levels, antioxidant enzyme activity, anxiety-like behavior, hearing thresholds, cell ultrastructure, and apoptosis were detected. Our results revealed that hearing thresholds and basic indexes of animal behavior did not change significantly after exposure (P &gt; 0.05). However, the MDA levels of ACx were increased (P &lt; 0.05), and catalase (CAT), superoxide dismutase (SOD), and glutathione peroxidase (GSH-px) activities were decreased (P &lt; 0.05) in the exposure groups compared to the sham group. Ultrastructural changes of ACx, including swollen mitochondria and layered myelin sheaths, were observed. Cytochrome-c relocalization, caspase-9, and cleaved caspase-3 activation were detected in the exposure groups. In conclusion, these results suggest that oxidative stress is an important mechanism underlying the biological effects of RF-EMR, which can induce ultrastructural damage to the ACx and cell apoptosis through a mitochondria-dependent mechanism. Moreover, oxidative stress, apoptosis induction and ultrastructural damage increase in a SAR-dependent manner. However, RF-EMR does not increase hearing thresholds or induce anxiety.</t>
  </si>
  <si>
    <t>Yang H, Zhang Y, Wu X, Gan P, Luo X, Zhong S, Zuo W.</t>
  </si>
  <si>
    <t>Guinea pigs - Male</t>
  </si>
  <si>
    <t>https://pubmed.ncbi.nlm.nih.gov/35066900/</t>
  </si>
  <si>
    <t>Observing-responses of rats exposed to 1.28- and 5.62-GHz microwaves</t>
  </si>
  <si>
    <t>Abstract
The effects of microwave irradiation at two different frequencies (1.28 and 5.62 GHz) on observing-behavior of rodents were investigated. During daily irradiation, eight male hooded rats performed on a two-lever task; depression of one lever produced one of two different tones and the other lever produced food when depressed in the presence of the appropriate tone. At 5.62 GHz, the observing-response rate was not consistently affected until the power density approximated 26 mW/cm2 at 1.28 GHz, the observing-response rate of all rats was consistently affected at a power density of 15 mW/cm2. The respective whole-body specific absorption rates (SARs) were 4.94 and 3.75 W/kg. Measurements of localized SAR in a rat-shaped model of simulated muscle tissue revealed marked differences in the absorption pattern between the two frequencies. The localized SAR in the model's head at 1.28 GHz was higher on the side distal to the source of radiation. At 5.62 GHz the localized SAR in the head was higher on the proximal side. It is concluded that the rat's observing behavior is disrupted at a lower power density at 1.28 than at 5.62 GHz because of deeper penetration of energy at the lower frequency, and because of frequency-dependent differences in anatomic distribution of the absorbed microwave energy.</t>
  </si>
  <si>
    <t>de Lorge JO, Ezell CS.</t>
  </si>
  <si>
    <t>Rats - Long-Evans Male</t>
  </si>
  <si>
    <t>https://pubmed.ncbi.nlm.nih.gov/7284023/</t>
  </si>
  <si>
    <t>Impact of 2.45 GHz Microwave Irradiation on the Fruit Fly, Drosophila melanogaster</t>
  </si>
  <si>
    <t>Abstract
The physiological and behavioral influences of 2.45 GHz microwaves on Drosophila melanogaster were examined. Standing waves transitioned into heat energy effectively when passing through the insect body. On the contrary, travelling waves did not transit into heat energy in the insect body. This indicated that there was no concern regarding the thermal effects of microwave irradiation for levels of daily usage. However, we detected genotoxicity and behavioral alterations associated with travelling wave irradiation, which can be attributed to the non-thermal effects of the waves. Electron spin resonance (ESR) revealed that fruit flies possessed paramagnetic substances in the body such as Fe3+, Cu2+, Mn2+, and organic radicals. The temperature dependent intensities of these paramagnetic substances indicated that females possessed more of the components susceptible to electromagnetic waves than males, and the behavioral tests supported the differences between the sexes.
Free Full Text Available (Open Access)</t>
  </si>
  <si>
    <t>Yanagawa A, Tomaru M, Kajiwara A, Nakajima H, Quemener ED, Steyer JP, Mitani T.</t>
  </si>
  <si>
    <t>Drosophila Melanogaster (Fly)</t>
  </si>
  <si>
    <t>https://www.ncbi.nlm.nih.gov/pmc/articles/PMC7564283/</t>
  </si>
  <si>
    <t>Effect of mobile phone usage on cognitive functions, sleep pattern, visuospatial ability in Parkinsons patients; a possible correlation with onset of clinical symptoms</t>
  </si>
  <si>
    <t xml:space="preserve">Abstract
Objectives: The global increase in various neurological disorders is a serious problem to be concerned. This study mainly focused on the changes in cognitive impairment, sleep pattern, visuospatial ability in the Parkinson's disease (PD) and its possible association with the usage of smartphones durations.
Methods: Parkinson's patients (40-60 years) visiting neurology clinics were included in this study. Based on their age the grouping was designed as Group I (&gt;60) and Group II (40-60 years). All the patients were evaluated for the various motor symptoms in the presence of a neurologist and graded accordingly. The non-motor symptoms included the analysis cognitive function and sleep patterns. The mobile phone usage time was also collected. The Hoehn and Yahr system was used as assessment tool for gradations of PD signs.
Results: Duration of mobile phone usage in the Parkinson's patients ranging from 45-60 year was more when compared to the patients aged more than 60 years. The usage of mobile phone did not show significant variation on severity of motor symptoms and cognitive functions. Increased incidence of sleep deprivation was observed in the PD patients aged 40-60 years. Increased usage of mobile phone has been inversely associated with the increased progression of the Parkinson's disease.
Conclusion: The present study pointed out the significant association of mobile phone usage with the early onset of Parkinsonism.
</t>
  </si>
  <si>
    <t>Tuteja D, Arun Kumar N, Pai DS, Kunal K.</t>
  </si>
  <si>
    <t>https://pubmed.ncbi.nlm.nih.gov/33155995/</t>
  </si>
  <si>
    <t>Studies on acute in vivo exposure of rats to 2450-MHz microwave radiation. III. Biochemical and hematologic effects</t>
  </si>
  <si>
    <t xml:space="preserve">Abstract
Male rats were exposed to 2450-MHz cw microwave radiation for 8 hr at incident power densities of 0 (sham), 2, or 10 mW/ cm2. Following exposure, rats were killed by decapitation, and blood samples were collected for determination of hematocrit, hemoglobin, red and white cell count, and differential white cell percentages. The total red and white cell counts were not affected by either exposure level. The blood hemoglobin level was also unaffected by the 8-hr microwave exposure, having a value of approximately 15.5 g% for all three groups. The percentages of lymphocytes and neutrophils for both exposed groups was similar to those of the sham group. The other cell types were also unchanged by the microwave exposure. None of the serum biochemistries examined were affected by either microwave exposure level. These data therefore demonstrate that acute (8 hr) exposure to 2450-MHz cw microwave radiation has no effect on the hematologic and biochemical parameters examined.
Historical paper. </t>
  </si>
  <si>
    <t>Galvin MJ, Ortner MJ, McRee DI.</t>
  </si>
  <si>
    <t>https://www.emf-portal.org/en/article/5900</t>
  </si>
  <si>
    <t>Non-thermal Effects of Microwave Radiation on Birds</t>
  </si>
  <si>
    <t xml:space="preserve">Abstract
MICROWAVE radiation produces both thermal and non-thermal effects in biological systems1,2. The thermal effect is manifested as a rise in temperature of the irradiated system and is accompanied by physiological responses depending on the intensity and duration of the field. Non-thermal effects are manifested as changes in cellular metabolism caused by both resonance absorption and induced EMFs and, when neural structures are involved, are often accompanied by a specific behavioural response. An important difference between thermal and non-thermal effects is in the matter of time scale. Chickens exposed to a “slightly thermal” microwave field (20–50 mW/cm2) respond with an escape or avoidance reaction within a few seconds of the onset of radiation.
Historical paper.  Available free download
</t>
  </si>
  <si>
    <t xml:space="preserve">Tanner  JA., Romero-Sierra C,  Davie SJ.
</t>
  </si>
  <si>
    <t>Chickens</t>
  </si>
  <si>
    <t>https://www.nature.com/articles/2161139a0</t>
  </si>
  <si>
    <t>Chronic non-thermal exposure of modulated 2450 MHz microwave radiation alters thyroid hormones and behavior of male rats</t>
  </si>
  <si>
    <t>Abstract
Purpose: The purpose of this investigation was to analyze the effects of leakage microwave (2450 MHz) irradiation on thyroid hormones and behavior of male rats.
Materials and methods: TExperiments were carried out on two groups of male rats (exposure and control, respectively). Radio-immuno assay (RIA) methods were used for estimation of 3,5,3′-triiodothyronine (T3), thyroxine (T4) and thyrotrophin or thyroid stimulating hormone (TSH). The assessments of behavioral changes were performed in Open-Field (OF) and Elevated Plus-Maze (EPM) apparatuses.
Results: Following chronic microwave exposure, rats were found hyperactive and aggressive on the 16th and 21st days. Behavioral changes in OF were analyzed and found to be significantly changed from controls (p &lt; 0.05) for immobilization, rearing and ambulation behavior. In EPM, rats showed increased activity with decreased time spent in the open arm and more time spent in the center on the 11th (p &lt; 0.05), 16th (p &lt; 0.05) and 21st day (p &lt; 0.01) after irradiation. Changes in behavioral parameters are also correlated with the trend of changes, compared to control animals, in hormonal blood levels of T3 (decreased on the 16th day, p &lt; 0.05 and 21st day, p &lt; 0.01) and T4 (increased on the 21st day, p &lt; 0.05).
Conclusion: Low energy microwave irradiation may be harmful as it is sufficient to alter the levels of thyroid hormones as well as the emotional reactivity of the irradiated compared to control animals.</t>
  </si>
  <si>
    <t>Sinha RK</t>
  </si>
  <si>
    <t>https://pubmed.ncbi.nlm.nih.gov/18470749/</t>
  </si>
  <si>
    <t>Link between Wi-Fi, cordless devices, mobile phone usage patterns, and behavioral problems among Japanese children: A prospective cohort study</t>
  </si>
  <si>
    <t>Abstract
Background: With the recent advent of technology, it is important to confirm the health and safety of the youth. This study aimed to prospectively evaluate the relationship between Wi-Fi, cordless phones, and mobile phone usage patterns and behavioral problems.
Methods: This study involved 2465 children aged 8-17 years from the Hokkaido Study on Environment and Children's Health from October 2020 to January 2021, with a follow-up from September 2021 to March 2022. The mother-child dyad provided information on the presence of residential Wi-Fi and cordless phones, cordless phone call duration, and mobile phone usage pattern (duration of calls using mobile network and internet, online audio streaming, online video streaming, and playing online games) via a baseline questionnaire. Based on the scores on Strength and Difficulties Questionnaire at baseline and follow-up, the children were categorized into four groups: normal, persistent, improved, and concurrent.
Results: No significant association was found between Wi-Fi, mobile phone calls via mobile networks, and behavioral problems. Cordless phone at home had higher odds for improvement in total difficulty scores, and cordless phone for calling more than 4 min per week had lower odds of persistent problematic prosocial behavior. Longer duration of mobile phone calling via the internet (&gt;40 min/week) had higher odds of concurrent total difficulties. Mobile phone calling via mobile network for &lt;5 min per week had higher odds for improved total difficulty scores. Audio streaming via mobile phones for 60-120 min had lower odds of persistent total difficulties.
Conclusion: Our results showed sporadic findings between residential RF-EMF indoor sources and mobile phone usage pattern. These observed findings could be affected by residual confounding and chance findings. Ongoing follow-up studies are necessary to further explore this association through detailed exposure assessment and addressing the potential limitations of our study.</t>
  </si>
  <si>
    <t>Ajmal A, Yamazaki K, Tamura N, Ait Bamai Y, Yoshikawa T, Hikage T, Ikeda A, Kishi R</t>
  </si>
  <si>
    <t>https://pubmed.ncbi.nlm.nih.gov/39096992/</t>
  </si>
  <si>
    <t>Effects of 4G Long-Term Evolution Electromagnetic Fields on Thyroid Hormone Dysfunction and Behavioral Changes in Adolescent Male Mice</t>
  </si>
  <si>
    <t>Abstract
Radiofrequency electromagnetic fields (RF-EMFs) can penetrate tissues and potentially influence endocrine and brain development. Despite increased mobile phone use among children and adolescents, the long-term effects of RF-EMF exposure on brain and endocrine development remain unclear. This study investigated the effects of long-term evolution band (LTE) EMF exposure on thyroid hormone levels, crucial for metabolism, growth, and development. Four-week-old male mice (C57BL/6) were exposed to LTE EMF (whole-body average specific absorption rate [SAR] 4 W/kg) or a positive control (lead; Pb, 300 ppm in drinking water) for 4 weeks. Subsequently, the mice underwent behavioral tests including open field, marble burying, and nest building. Blood pituitary and thyroid hormone levels, and thyroid hormone-regulating genes within the hypothalamus-pituitary-thyroid (HPT) axis were analyzed. LTE exposure increased T3 levels, while Pb exposure elevated T3 and T4 and decreased ACTH levels. The LTE EMF group showed no gene expression alterations in the thyroid and pituitary glands, but hypothalamic Dio2 and Dio3 expressions were significantly reduced compared to that in the sham-exposed group. Pb exposure altered the hypothalamic mRNA levels of Oatp1c1 and Trh, pituitary mRNA of Trhr, and Tpo and Tg expression in the thyroid. In conclusion, LTE EMF exposure altered hypothalamic Dio2 and Dio3 expression, potentially impacting the HPT axis function. Further research is needed to explore RF-EMF's impacts on the endocrine system.
Free Full Text Available (Open Access)</t>
  </si>
  <si>
    <t>Kim HY, Son Y, Jeong YJ, Lee SH, Kim N, Ahn YH, Jeon SB, Choi HD, Lee HJ.</t>
  </si>
  <si>
    <t>Simulated LTE- signal generator</t>
  </si>
  <si>
    <t>Mice stain C57BL/6 Male</t>
  </si>
  <si>
    <t>https://pubmed.ncbi.nlm.nih.gov/39456657/</t>
  </si>
  <si>
    <t>Sex‑dependent impact of perinatal 5G electromagnetic field exposure in the adolescent rat behavior</t>
  </si>
  <si>
    <t>Abstract
The fifth generation (5G) network is currently being worldwide spread out, raising questions about the potential impact of this new technology, particularly on immature organisms. The current study aimed to investigate the effects of daily 5G electromagnetic field (EMF) perinatal exposure on the neurodevelopment of rats. The exposure level was set to the limit of whole-body public exposure defined by the International Commission on Non-Ionizing Radiation Protection. The mother rat specific absorption rate (SAR) was 0.07 W/kg for 22 h/day at 3500 MHz continuous wave from gestational day (GD) 8 to post-natal day (PND) 21. Clinical observations were performed on weight, length, sex ratio, number of pups per litter, and number of stillborn in sham and EMF-exposed groups (n = 7). The age of pinna ear detachment, incisor eruption, and eye opening were recorded. Behavior was assessed on righting, gripping, and negative geotaxis reflexes at PND 3 or 7 and on stereotyped and horizontal movements in the open field at PND 43. Our results indicated that both male and female pups showed delayed incisor eruption in the EMF-exposed group compared to the sham group (+ 1 day). Regarding activity in the open field, adolescent females showed less stereotyped movements (- 70%), while adolescent males showed more stereotyped movements (+ 50%) compared to the sham-exposed adolescent rats. Thus, the present study suggested that perinatal exposure to 5G at SAR level below reglementary threshold led to perturbations in the descendants seen in juveniles and adolescents.</t>
  </si>
  <si>
    <t>Bodin R, Seewooruttun C, Corona A, Delanaud S, Pelletier A, Villégier AS.</t>
  </si>
  <si>
    <t>Radio Frequency Generator</t>
  </si>
  <si>
    <t>https://pubmed.ncbi.nlm.nih.gov/37851267/</t>
  </si>
  <si>
    <t>Characterization of the Core Temperature Response of Free-Moving Rats to 1.95 GHz Electromagnetic Fields</t>
  </si>
  <si>
    <t xml:space="preserve">Abstract
The present study investigated the core body temperature (CBT) response of free-moving adult male and female Sprague Dawley rats, during and following a 3-h exposure to 1.95 GHz radiofrequency electromagnetic fields (RF-EMFs) within custom-built reverberation chambers, using temperature capsules implanted within the intraperitoneal cavity and data transmitted via radiotelemetry. Comparing RF-EMF exposures (at Whole-Body Average-Specific Absorption Rate [WBA-SAR] levels of 0.1, 0.4, and 4 W/kg) to the sham exposed condition, we identified a statistically significant peak increase in CBT after 26 min of RF-EMF exposure at 4 W/kg (+0.49°C), but not in the 0.1 or 0.4 W/kg conditions at the same timepoint. In the last 30 min of the RF-EMF exposure, temperature was significantly increased in both the 4 W/kg (0.62°C) and 0.4 W/kg (0.14°C) conditions, but not 0.1 W/kg, when compared to sham. After 20 min following cessation of exposure, post temperature was still significantly higher in the 4 W/kg condition when compared to the sham (0.37°C), but not in either 0.1 or 0.4 W/kg. Based on our findings, it is apparent that rats can effectively compensate for increased thermal loads of up to 4 W/kg as the maximum temperature rise was substantially lower than 1°C. In addition, the elevated CBT during exposure in the 4 W/kg condition was significantly reduced immediately after exposure cessation, indicating that measures of CBT following RF-EMF exposure cessation may not reflect maximum RF-EMF-mediated changes in the CBT of rats. 
Full Free Text Available
</t>
  </si>
  <si>
    <t>Bala N, Croft RJ, McIntosh RL, Iskra S, Frankland JV, McKenzie RJ, Deng C</t>
  </si>
  <si>
    <t xml:space="preserve">Radio Frequency Generator </t>
  </si>
  <si>
    <t>https://pubmed.ncbi.nlm.nih.gov/40569088/</t>
  </si>
  <si>
    <t xml:space="preserve">Effects of Radiofrequency Electromagnetic Fields on Cognitive Function in Elderly Subjects (60+ years) - Results of an Experimental Randomized Sham Controlled Double- Blind Cross- Over Study in Women and in Men
</t>
  </si>
  <si>
    <t>Abstract
Background: During the regular use of digital communication devices, the human head is exposed to different levels of radiofrequency electromagnetic fields (RF-EMF). Several experimental human studies on possible effects of RF-EMF from different technical systems on cognitive performance over the last decades show contradictory results. Most of the results come from studies with young male participants.
Objectives: The present study examined whether cognitive functions of older women and men are more vulnerable and therefore may react differently to RF-EMF exposure than younger individuals.
Methods: Sixty healthy women (30) and men (30) between the ages of 60 and 80 years took part in a double-blind randomized sham-controlled experimental study. All participants completed four different attentional tasks in nine separate sessions, separated by two weeks, while being exposed to either RF-EMF of Global System for Mobile Communications (GSM 900 MHz), Terrestrial Trunked Radio (TETRA 385 MHz) signals, or sham in three sessions each.
Results: Two performance outcome measures out of 16 were statistically significantly affected by exposure in women only: accuracy in an n-back task was worse under GSM exposure in the easier version and under TETRA exposure in the highest level of the task. Performance of women and men did not differ significantly. Only one significant sex-exposure interaction effect was observed under TETRA exposure, indicating a better performance in men, and a worse performance in women as compared to sham.
Discussion: Overall, cognitive performance of healthy elderly participants was not affected by short-term RF-EMF exposure, which corresponds to the results of the most recent comprehensive meta-analyses for the non-elderly population. No conclusion can be drawn for older adults with health-related restrictions or disorders, or effects from long-term exposure.
Free Full Text Available (Open Access)</t>
  </si>
  <si>
    <t>Sauter C, Dorn H, Bueno-Lopez A, Eggert T, Schmid G, Danker-Hopfe H.</t>
  </si>
  <si>
    <t>Human - Volunteers (60 to 80 yrs old)</t>
  </si>
  <si>
    <t>https://pubmed.ncbi.nlm.nih.gov/40744201/</t>
  </si>
  <si>
    <t>Radiofrequency Electromagnetic Field Emissions and Neurodevelopmental Outcomes in Infants: A Prospective Cohort Study</t>
  </si>
  <si>
    <t xml:space="preserve">Abstract
Purpose It has been argued that children are particularly at risk of developing health effects due to the emitted radiofrequency electromagnetic fields (RF-EMF). We designed this cohort to measure the association between exposure to RF-EMF radiation and neurodevelopmental changes in neonates and infants. 
Methods We present an analysis of 261 observations from a cohort of 105 neonates. The cohort was formed of pregnant women, and the neonates born to these women were followed for a period of one year. We assessed the level of radiation in the house using the Selective Radiation Meter 3006 (Narda Worldwide, Germany) and neurodevelopment using the Ages and Stages Questionnaire® (ASQ®)-3. We used random effects models for multiple observations in the same individual, and the main explanatory variable was household radiation levels (divided into tertiles as low/medium/high). 
Results The median (interquartile range (IQR)) range of radiation in all the households was 8.66 (IQR: 1.58, 23.11) mW/m2. It was 0.62 (IQR: 0.43, 1.58) mW/m2 in the lowest tertile, 8.66 (IQR: 5.00, 10.78) mW/m2 in the middle tertile, and 32.36 (IQR: 23.11, 45.60) mW/m2 in the highest tertile (p=0.0001). The mean scores were significantly lower in the middle and higher tertiles of LOR for the gross motor, fine motor, and problem-solving domains. The odds of children classified as 'monitor/refer' was significantly higher in the 'high radiation group' compared with 'low radiation group' for the fine motor (adjusted odds ratio (aOR): 2.74, 95% CI: 1.10, 6.78; p=0.03) and problem-solving domains (aOR: 3.67, 95% CI: 1.41, 9.55; p=0.008). We also found that low birth weight babies were significantly more likely to be classified as 'monitor/refer' for fine motor (aOR: 4.19, 95% CI: 1.73, 10.14; p=0.001), and problem solving (aOR: 2.57, 95% CI: 1.08, 6.13; p=0.033) domains. 
Conclusions Even after adjusting for low birth weight, we found that higher levels of radiation were associated with poorer outcomes for cognitive domains of development such as problem solving, and personal-social areas. Thus, there is a need to monitor the neuro-development of children in whom the RF-EMF radiations are expected to be higher (such as very close to cell phone towers, too many gadgets in the house).
Free Full Text Available (Open Access)
</t>
  </si>
  <si>
    <t>Setia MS, Natesan R, Samant P, Mhapankar S, Kumar S, Singh IV, Nair A, Seth B.</t>
  </si>
  <si>
    <t>https://pubmed.ncbi.nlm.nih.gov/40786381/</t>
  </si>
  <si>
    <t>Neurobehavioural</t>
  </si>
  <si>
    <t>1300-9200</t>
  </si>
  <si>
    <t>Mobile Phone, Cordless phone</t>
  </si>
  <si>
    <t>Funding</t>
  </si>
  <si>
    <t>Effects of prenatal exposure to a 900 MHz electromagnetic field on 60-day-old rat testis and epididymal sperm quality</t>
  </si>
  <si>
    <t xml:space="preserve">Abstract
We investigated the effects of exposure in utero to a 900 megahertz (MHz) electromagnetic field (EMF) on 60-day-old rat testis and epididymis. Pregnant rats were divided into control (CG; no treatment) and EMF (EMFG) groups. The EMFG was exposed to 900 MHz EMF for 1 h each day during days 13 - 21 of pregnancy. Newborn rats were either newborn CG (NCG) or newborn EMF groups (NEMFG). On postnatal day 60, a testis and epididymis were removed from each animal. Epididymal semen quality, and lipid and DNA oxidation levels, apoptotic index and histopathological damage to the testis were compared. We found a higher apoptotic index, greater DNA oxidation levels and lower sperm motility and vitality in the NEMFG compared to controls. Immature germ cells in the seminiferous tubule lumen, and altered seminiferous tubule epithelium and seminiferous tubule structure also were observed in hematoxylin and eosin stained sections of NEMFG testis. Nuclear changes that indicated apoptosis were identified in TUNEL stained sections and large numbers of apoptotic cells were observed in most of the seminiferous tubule epithelium in the NEMFG. Sixty-day-old rat testes exposed to 900 MHz EMF exhibited altered sperm quality and biochemical characteristics. </t>
  </si>
  <si>
    <t>Odacı E, Hancı H, Yuluğ E, Türedi S, Aliyazıcıoğlu Y, Kaya H, Çolakoğlu S.</t>
  </si>
  <si>
    <t>Funding not declared by Author</t>
  </si>
  <si>
    <t>http://www.ncbi.nlm.nih.gov/pubmed/26472053?dopt=Abstract</t>
  </si>
  <si>
    <t>Impact of mobile phone radiation on the quality and DNA methylation of human sperm in vitro</t>
  </si>
  <si>
    <t>Abstract
OBJECTIVE: To investigate the influences of mobile phone radiation on the quality and DNA methylation of human sperm in vitro.
METHODS: According to the fifth edition of the WHO Laboratory Manual for the Examination and Processing of Human Semen, we randomly selected 97 male volunteers with normal semen parameters and divided each semen sample from the subjects into two equal parts, one exposed to mobile phone radiation at 1950 M Hz, SAR3. 0 W/kg for 3 hours while the other left untreated as the control. We obtained routine semen parameters as well as the acrosomal reaction ability, apoptosis and DNA methylation of sperm, and compared them between the two groups.
RESULTS: Compared with the control, the radiation group showed significantly decreased progressive sperm motility ([36.64 ± 16.93] vs [27.56 ± 16.92]%, P &lt; 0.01) and sperm viability ([63.72 ± 16.35] vs [54.31 ± 17.35]%, P &lt; 0.01) and increased sperm head defects ([69.92 ± 4.46] vs [71.17 ± 4.89]%, P &lt; 0.05), but no significant differences in sperm acrosomal reaction ([66.20 ± 6.75] vs [64.50 ± 3.47]%, P &gt; 0.05). The early apoptosis rate of sperm cells was remarkably higher in the radiation group ([6.89 ± 9.84]%) than in the control ([4.44 ± 5.89]%) (P &lt; 0.05). However, no statistically significant differences were found between the control and radiation groups in the DNA methylation patterns of the paternal imprinting gene H19 ICR ([0.60 ± 0.02] vs [1.40 ± 0.03]%, P &gt; 0.05) or the maternal imprinting gene KvDMR1 ([0.00 ± 0.00] vs [1.80 ± 0.031%, P &gt; 0.05).
CONCLUSION: Mobile phone radiation reduces the progressive motility and viability of human sperm and increases sperm head defects and early apoptosis of sperm cells.
[Article in Chinese]</t>
  </si>
  <si>
    <t>Wang D, Li B, Liu Y, Ma YF, Chen SQ, Sun HJ, Dong J, Ma XH, Zhou J, Wang XH.</t>
  </si>
  <si>
    <t>Not Known - Non English Paper</t>
  </si>
  <si>
    <t>http://www.ncbi.nlm.nih.gov/pubmed/26242041?dopt=Abstract</t>
  </si>
  <si>
    <t>Electromagnetic radiation at 900 MHz induces sperm apoptosis through bcl-2, bax and caspase-3 signalling pathways in rats</t>
  </si>
  <si>
    <t>Abstract
BACKGROUND: The decreased reproductive capacity of men is an important factor contributing to infertility. Accumulating evidence has shown that Electromagnetic radiation potentially has negative effects on human health. However, whether radio frequency electromagnetic radiation (RF-EMR) affects the human reproductive system still requires further investigation. Therefore, The present study investigates whether RF-EMR at a frequency of 900 MHz can trigger sperm cell apoptosis and affect semen morphology, concentration, and microstructure.
METHODS: Twenty four rats were exposed to 900 MHz electromagnetic radiation with a special absorption rate of 0.66 ± 0.01 W/kg for 2 h/d. After 50d, the sperm count, morphology, apoptosis, reactive oxygen species (ROS), and total antioxidant capacity (TAC), representing the sum of enzymatic and nonenzymatic antioxidants, were investigated. Western blotting and reverse transcriptase PCR were used to determine the expression levels of apoptosis-related proteins and genes, including bcl-2, bax, cytochrome c, and capase-3.
RESULTS: In the present study, the percentage of apoptotic sperm cells in the exposure group was significantly increased by 91.42% compared with the control group. Moreover, the ROS concentration in exposure group was increased by 46.21%, while the TAC was decreased by 28.01%. Radiation also dramatically decreased the protein and mRNA expression of bcl-2 and increased that of bax, cytochrome c, and caspase-3.
CONCLUSION: RF-EMR increases the ROS level and decreases TAC in rat sperm. Excessive oxidative stress alters the expression levels of apoptosis-related genes and triggers sperm apoptosis through bcl-2, bax, cytochrome c and caspase-3 signaling pathways.
Free Full Text Available</t>
  </si>
  <si>
    <t>Liu Q, Si T, Xu X, Liang F, Wang L, Pan S.</t>
  </si>
  <si>
    <t>simulated</t>
  </si>
  <si>
    <t>China National citrus industry technology system program</t>
  </si>
  <si>
    <t>http://www.ncbi.nlm.nih.gov/pubmed/26239320?dopt=Abstract</t>
  </si>
  <si>
    <t>Effects of Wi-Fi (2.45 GHz) Exposure on Apoptosis, Sperm Parameters and Testicular Histomorphometry in Rats: A Time Course Study</t>
  </si>
  <si>
    <t>Abstract
OBJECTIVE: In today's world, 2.45-GHz radio-frequency radiation (RFR) from industrial, scientific, medical, military and domestic applications is the main part of indoor-outdoor electromagnetic field exposure. Long-term effects of 2.45-GHz Wi-Fi radiation on male reproductive system was not known completely. Therefore, this study aimed to investigate the major cause of male infertility during short- and long-term exposure of Wi-Fi radiation.
METHODS: This is an animal experimental study, which was conducted in the Department of Anatomical Sciences, Faculty of Medicine, Zanjan University of Medical Sciences, Zanjan, IRAN, from June to August 2014. Three-month-old male Wistar rats (n=27) were exposed to the 2.45 GHz radiation in a chamber with two Wi-Fi antennas on opposite walls. Animals were divided into the three following groups: I. control group (n=9) including healthy animals without any exposure to the antenna, II. 1-hour group (n=9) exposed to the 2.45 GHz Wi-Fi radiation for 1 hour per day during two months and III.7-hour group (n=9) exposed to the 2.45 GHz Wi-Fi radiation for 7 hours per day during 2 months. Sperm parameters, caspase-3 concentrations, histomorphometric changes of testis in addition to the apoptotic indexes were evaluated in the exposed and control animals.
RESULTS: Both 1-hour and 7-hour groups showed a decrease in sperm parameters in a time dependent pattern. In parallel, the number of apoptosis-positive cells and caspase-3 activity increased in the seminiferous tubules of exposed rats. The seminal vesicle weight reduced significantly in both 1-hour or 7-hour groups in comparison to the control group.
CONCLUSION: Regarding to the progressive privilege of 2.45 GHz wireless networks in our environment, we concluded that there should be a major concern regarding the time dependent exposure of whole-body to the higher frequencies of Wi-Fi networks existing in the vicinity of our living places.
Free Text Available</t>
  </si>
  <si>
    <t>Shokri S, Soltani A, Kazemi M, Sardari D, Mofrad FB.</t>
  </si>
  <si>
    <t>https://www.ncbi.nlm.nih.gov/pmc/articles/PMC4503846/</t>
  </si>
  <si>
    <t>Exposure to a 900 MHz electromagnetic field for 1 hour a day over 30 days does change the histopathology and biochemistry of the rat testis</t>
  </si>
  <si>
    <t>Aim: The effects of exposure of rats to a 900 MHz electromagnetic field on histology, oxidative stress and apoptosis in the testes should be investigated.
Background : Rats were divided into 3 groups: 1) cage control (n=8), 2) sham exposure (n=7) and 3) exposure to the electromagnetic field (n=8).
Outcomes: The diameter and epithelium thickness of the seminiferous tubules were significantly lower, while the histopathological damage and apoptosis rate were significantly higher in the exposure group compared to the cage control and sham exposure. However, histopathological damage and the apoptosis rate in the sham exposure group were also significantly higher compared to the cage control but significantly lower in comparison to the exposure group. The enzyme activities of catalase and superoxide dismutase, the amount of glutathione and lipid peroxidation were significantly decreased in the exposure group compared to the cage control. On the other hand, the enzyme activities of the catalase and superoxide dismutase and the amount of lipid peroxidation were significantly increased in the exposure group compared to the sham exposure group. In the sham exposure, the enzyme activity of the superoxide dismutase and the amount of glutathione and lipid peroxidation were significantly decreased compared to the cage control. The significant differences in the sham exposure group in comparison to the cage control were probably stress-induced by the experimental procedure. The authors conclude that exposure of rats to a 900 MHz electromagnetic field could alter histology, the oxidative status and apoptosis induction in the testes.</t>
  </si>
  <si>
    <t>Odacı E, Ozyılmaz C.</t>
  </si>
  <si>
    <t>http://www.emf-portal.de/viewer.php?l=e&amp;aid=26694</t>
  </si>
  <si>
    <t>University funded</t>
  </si>
  <si>
    <t>National Research Foundation of Korea (NRF) funded by the Ministry of Science, ICT, and Future Planning</t>
  </si>
  <si>
    <t>The effects of prenatal exposure to a 900-MHz electromagnetic field on the 21-day-old male rat heart</t>
  </si>
  <si>
    <t>Aim : The effects of prenatal exposure of rats to a 900 MHz electromagnetic field on oxidative stress and the histology of the heart should be investigated.
Background : Six pregnant rats were divided into 2 groups (n=3 each): 1) exposure to the electromagnetic field and a 2) non-exposed control group. From each group, 6 pups were randomly selected 21 days after birth and investigated.
Outcomes : The growing spread of mobile phone use is raising concerns about the effect on human health of the electromagnetic field (EMF) these devices emit. The purpose of this study was to investigate the effects on rat pup heart tissue of prenatal exposure to a 900 megahertz (MHz) EMF. For this purpose, pregnant rats were divided into experimental and control groups. Experimental group rats were exposed to a 900 MHz EMF (1 h/d) on days 13-21 of pregnancy. Measurements were performed with rats inside the exposure box in order to determine the distribution of EMF intensity. Our measurements showed that pregnant experimental group rats were exposed to a mean electrical field intensity of 13.77 V/m inside the box (0.50 W/m(2)). This study continued with male rat pups obtained from both groups. Pups were sacrificed on postnatal day 21, and the heart tissues were extracted. Malondialdehyde, superoxide dismutase and catalase values were significantly higher in the experimental group rats, while glutathione values were lower. Light microscopy revealed irregularities in heart muscle fibers and apoptotic changes in the experimental group. Electron microscopy revealed crista loss and swelling in the mitochondria, degeneration in myofibrils and structural impairments in Z bands. Our study results suggest that exposure to EMF in the prenatal period causes oxidative stress and histopathological changes in male rat pup heart tissue.
Used in-vivo in FDA report ID: 3596</t>
  </si>
  <si>
    <t>Turedi S, Hancı H, Topal Z, Ünal D, Mercantepe T, Bozkurt İ, Kaya H, Odacı E.</t>
  </si>
  <si>
    <t>http://www.emf-portal.de/viewer.php?aid=25683&amp;l=e</t>
  </si>
  <si>
    <t>The effect of prenatal exposure to 900-MHz electromagnetic field on the 21-old-day rat testicle</t>
  </si>
  <si>
    <t>Abstract
The aim of this study was to investigate the effect of exposure to a 900-MHz electromagnetic field (EMF) in the prenatal term on the 21-old-day rat testicle. Pregnant rats were divided into control (CG) and EMF (EMFG) groups. EMFG was exposed to 900-MHz EMF during days 13–21 of pregnancy. Newborn CG rat swere obtained from the CG and newborn EMFG (NEMFG) rats from the EMFG. Testicles were extracted at postnatal day 21. Lipid peroxidation and DNA oxidation levels, apoptotic index and histopathological damage scores were compared. NEMFG rats exhibited irregularities in seminiferous tubule basal membrane and epithelium, immature germ cells in the lumen, and a decreased diameter in seminiferous tubules and thickness of epithelium. Apoptotic index, lipid peroxidation and DNA oxidation were higher in NEMFG rats than in NCG. 21-day-old rat testicles exposed to 900-MHz EMF in the prenatal term maybe adversely affected, and this effect persists after birth.</t>
  </si>
  <si>
    <t>Hanci H, Odaci E, Kaya H, Aliyazicioglu Y, Turan I, Demir S, Colakoglu S.</t>
  </si>
  <si>
    <t>http://www.ncbi.nlm.nih.gov/pubmed/24095929?dopt=Abstract</t>
  </si>
  <si>
    <t>Effects of microwaves (950 MHZ mobile phone) on morphometric and apoptotic changes of rabbit epididymis</t>
  </si>
  <si>
    <t>Abstract
The effect of mobile phone radiation on human reproduction system is still a matter of debate. In this study, 18 male rabbits were randomly divided into two experimental groups and one control group. Experimental groups received simulated microwaves with the frequency of 950 MHz and the output power of 3 and 6 watts for 2 weeks, 2 h a day. After a week of rest, the microscopic slides from the quada of the excised epididymis were prepared. Then, the diameter of epididymis, the height of epithelium and the number of apoptotic cells in epithelium in study groups were determined. The data were compared using spss software and one-way anova test. The epithelial height and diameter of the epididymis in 3 watt and 6 watt groups had a significant decrease compared to the control group (P &lt; 0.001), while the testosterone level only in 6 watt group was significantly decreased compared to control group. The rate of apoptosis in the epithelial cells of the epididymis had a significant increase only in 6 watt group compared to the control group (P &lt; 0.001). This study showed that the microwaves with the frequency of 950 MHz can have negative impacts on morphometric and apoptotic changes of rabbit epididymis.
The epididymis is a tube that connects a testicle to a vas deferens in the male reproductive system.</t>
  </si>
  <si>
    <t>Oskouyi EA, Rajaei F, Variani AS, Sarokhani MR, Javadi A.</t>
  </si>
  <si>
    <t>http://www.ncbi.nlm.nih.gov/pubmed/25060044?dopt=Abstract</t>
  </si>
  <si>
    <t>Selenium reduces mobile phone (900 MHz)-induced oxidative stress, mitochondrial function, and apoptosis in breast cancer cells</t>
  </si>
  <si>
    <t>Abstract
Exposure to mobile phone-induced electromagnetic radiation (EMR) may affect biological systems by increasing free oxygen radicals, apoptosis, and mitochondrial depolarization levels although selenium may modulate the values in cancer. The present study was designed to investigate the effects of 900 MHz radiation on the antioxidant redox system, apoptosis, and mitochondrial depolarization levels in MDA-MB-231 breast cancer cell line. Cultures of the cancer cells were divided into four main groups as controls, selenium, EMR, and EMR + selenium. In EMR groups, the cells were exposed to 900 MHz EMR for 1 h (SAR value of the EMR was 0.36 ± 0.02 W/kg). In selenium groups, the cells were also incubated with sodium selenite for 1 h before EMR exposure. Then, the following values were analyzed: (a) cell viability, (b) intracellular ROS production, (c) mitochondrial membrane depolarization, (d) cell apoptosis, and (e) caspase-3 and caspase-9 values. Selenium suppressed EMR-induced oxidative cell damage and cell viability (MTT) through a reduction of oxidative stress and restoring mitochondrial membrane potential. Additionally, selenium indicated anti-apoptotic effects, as demonstrated by plate reader analyses of apoptosis levels and caspase-3 and caspase-9 values. In conclusion, 900 MHz EMR appears to induce apoptosis effects through oxidative stress and mitochondrial depolarization although incubation of selenium seems to counteract the effects on apoptosis and oxidative stress.</t>
  </si>
  <si>
    <t>Kahya MC, Nazıroğlu M, Çiğ B.</t>
  </si>
  <si>
    <t>http://www.ncbi.nlm.nih.gov/pubmed/24965080?dopt=Abstract</t>
  </si>
  <si>
    <t>Biochemical Modifications and Neuronal Damage in Brain of Young and Adult Rats After long-term Exposure to Mobile Phone Radiations</t>
  </si>
  <si>
    <t>Abstract
This study investigated the effect of exposure to mobile phone radiations on oxidative stress and apoptosis in brain of rats. Rats were allocated into six groups (three young and three adult). Groups 1 and 4 were not subjected to the radiation source and served as control groups. In groups 2 and 5, the mobile phones were only connected to the global system for mobile communication, while in groups 3 and 6, the option of calling was in use. Microwaves were generated by a mobile test phone (SAR = 1.13 W/kg) during 60 days (2 h/day). Significant increments in conjugated dienes, protein carbonyls, total oxidant status, and oxidative stress index along with a significant reduction of total antioxidant capacity levels were evident after exposure. Bax/Bcl-2 ratio, caspase-3 activity, and tumor necrosis factor-alpha level were enhanced, whereas no DNA fragmentation was detected. The relative brain weight of young rats was greatly affected, and histopathological examination reinforced the neuronal damage. The study highlights the detrimental effects of mobile phone radiations on brain during young and adult ages. The interaction of these radiations with brain is via dissipating its antioxidant status and/or triggering apoptotic cell death
Real mobile phone used GSM mobile phone (model Alcatel OT-105; Alcatel Mobile Phones Ltd.)</t>
  </si>
  <si>
    <t>Motawi TK, Darwish HA, Moustafa YM, Labib MM.</t>
  </si>
  <si>
    <t>University funded. No conflict of interest stated.</t>
  </si>
  <si>
    <t>http://www.ncbi.nlm.nih.gov/pubmed/24801773?dopt=Abstract</t>
  </si>
  <si>
    <t xml:space="preserve">Funding not declared by Author </t>
  </si>
  <si>
    <t>Oxidative changes and apoptosis induced by 1800-MHz electromagnetic radiation in NIH/3T3 cells</t>
  </si>
  <si>
    <t xml:space="preserve">Abstract
To investigate the potential adverse effects of mobile phone radiation, we studied reactive oxygen species (ROS), DNA damage and apoptosis in mouse embryonic fibroblasts (NIH/3T3) after intermittent exposure (5 min on/10 min off, for various durations from 0.5 to 8 h) to an 1800-MHz GSM-talk mode electromagnetic radiation (EMR) at an average specific absorption
rate of 2 W/kg. A 20,70-dichlorofluorescin diacetate fluorescence probe was used to detect intracellular ROS levels, immunofluorescence was used to detect gH2AX foci as a marker for DNA damage, and flow cytometry was used to measure apoptosis. Our results showed a significant increase in intracellular ROS levels after EMR exposure and it reached the highest
level at an exposure time of 1 h (p50.05) followed by a slight decrease when the exposure continued for as long as 8 h. No significant effect on the number of gH2AX was detected after EMR exposure. The percentage of late-apoptotic cells in the EMR-exposed group was significantly higher than that in the sham-exposed groups (p50.05). These results indicate that an 1800-MHz EMR enhances ROS formation and promotes apoptosis in NIH/3T3 cells.
 </t>
  </si>
  <si>
    <t>Hou Q, Wang M, Wu S, Ma X, An G, Liu H, Xie F.</t>
  </si>
  <si>
    <t>Government Agencies</t>
  </si>
  <si>
    <t>http://www.emf-portal.de/viewer.php?aid=24552&amp;l=e</t>
  </si>
  <si>
    <t>Investigation of the Effects of 2.1 GHz Microwave Radiation on Mitochondrial Membrane Potential (ΔΨ m), Apoptotic Activity and Cell Viability in Human Breast Fibroblast Cells</t>
  </si>
  <si>
    <t>Abstract 
In the present study we aimed to investigate the effects of 2.1 GHz Wideband Code Division Multiple Access (W-CDMA) modulated Microwave (MW) Radiation on cell survival and apoptotic activity of human breast fibroblast cells. The cell cultures were exposed to W-CDMA modulated MW at 2.1 GHz at a SAR level of 0.607 W/kg for 4 and 24 h. The cell viability was assessed by MTT [3-(4, 5-dimethylthiazol-2-yl)-2,5-diphenyltetrazolium bromide] method. The percentage of apoptotic cells was analyzed by Annexin V-FITC and PI staining. 5,5',6,6'-Tetrachloro-1,1',3,3'- tetraethylbenzimidazolcarbocyanine iodide (JC-1) was used to measure Mitochondrial Membrane Potential (ΔΨm). sFasL and Fas/APO-1 protein levels were determined by ELISA method. 2.1 GHz MW radiation was shown to be able to inhibit cell proliferation and induce apoptosis in human breast fibroblast cells. The cell viability of MW-exposed cells was decreased significantly. The percentages of Annexin V-FITC positive cells were higher in MW groups. ΔΨm was decreased significantly due to MW radiation exposure. However, neither sFas nor FasL level was significantly changed in MW-exposed fibroblast cells. The results of this study showed that 2.1 GHz W-CDMA modulated MW radiation-induced apoptotic cell death via the mitochondrial pathway.</t>
  </si>
  <si>
    <t>Esmekaya MA, Seyhan N, Kayhan H, Tuysuz MZ, Kurşun AC, Yağcı M.</t>
  </si>
  <si>
    <t>http://www.ncbi.nlm.nih.gov/pubmed/23723005?dopt=Abstract</t>
  </si>
  <si>
    <t>Effect of 3G Cell Phone Exposure with Computer Controlled 2-D Stepper Motor on Non-thermal Activation of the hsp27/p38MAPK Stress Pathway in Rat Brain</t>
  </si>
  <si>
    <t>Abstract 
Cell phone radiation exposure and its biological interaction is the present concern of debate. Present study aimed to investigate the effect of 3G cell phone exposure with computer controlled 2-D stepper motor on 45-day-old male Wistar rat brain. Animals were exposed for 2 h a day for 60 days by using mobile phone with angular movement up to zero to 30°. The variation of the motor is restricted to 90° with respect to the horizontal plane, moving at a pre-determined rate of 2° per minute. Immediately after 60 days of exposure, animals were scarified and numbers of parameters (DNA double-strand break, micronuclei, caspase 3, apoptosis, DNA fragmentation, expression of stress-responsive genes) were performed. Result shows that microwave radiation emitted from 3G mobile phone significantly induced DNA strand breaks in brain. Meanwhile a significant increase in micronuclei, caspase 3 and apoptosis were also observed in exposed group (P &lt; 0.05). Western blotting result shows that 3G mobile phone exposure causes a transient increase in phosphorylation of hsp27, hsp70, and p38 mitogen-activated protein kinase (p38MAPK), which leads to mitochondrial dysfunction-mediated cytochrome c release and subsequent activation of caspases, involved in the process of radiation-induced apoptotic cell death. Study shows that the oxidative stress is the main factor which activates a variety of cellular signal transduction pathways, among them the hsp27/p38MAPK is the pathway of principle stress response. Results conclude that 3G mobile phone radiations affect the brain function and cause several neurological disorders.</t>
  </si>
  <si>
    <t>Kesari KK, Meena R, Nirala J, Kumar J, Verma HN.</t>
  </si>
  <si>
    <t>Council for Scientific and Industrial Research</t>
  </si>
  <si>
    <t>http://www.ncbi.nlm.nih.gov/pubmed/23949848</t>
  </si>
  <si>
    <t>The protective effect of autophagy on mouse spermatocyte derived cells exposure to 1800MHz radiofrequency electromagnetic radiation</t>
  </si>
  <si>
    <t xml:space="preserve">Abstract 
The increasing exposure to radiofrequency (RF) radiation emitted from mobile phone use has raised public concern regarding the biological effects of RF exposure on the male reproductive system. Autophagy contributes to maintaining intracellular homeostasis under environmental stress. To clarify whether RF exposure could induce autophagy in the spermatocyte, mouse spermatocyte-derived cells (GC-2) were exposed to 1800MHz Global System for Mobile Communication (GSM) signals in GSM-Talk mode at specific absorption rate (SAR) values of 1w/kg, 2w/kg or 4w/kg for 24h, respectively. The results indicated that the expression of LC3-II increased in a dose- and time-dependent manner with RF exposure, and showed a significant change at the SAR value of 4w/kg. The autophagosome formation and the occurrence of autophagy were further confirmed by GFP-LC3 transient transfection assay and transmission electron microscopy (TEM) analysis. Furthermore, the conversion of LC3-I to LC3-II was enhanced by co-treatment with Chloroquine (CQ), indicating autophagic flux could be enhanced by RF exposure. Intracellular ROS levels significantly increased in a dose- and time-dependent manner after cells were exposed to RF. Pretreatment with anti-oxidative NAC obviously decreased the conversion of LC3-I to LC3-II and attenuated the degradation of p62 induced by RF exposure. Meanwhile, phosphorylated extracellular-signal-regulated kinase (ERK) significantly increased after RF exposure at the SAR value of 2w/kg and 4w/kg. Moreover, we observed that RF exposure did not increase the percentage of apoptotic cells, but inhibition of autophagy could increase the percentage of apoptotic cells. These findings suggested that autophagy flux could be enhanced by 1800MHz GSM exposure (4w/kg), which is mediated by ROS generation. Autophagy may play an important role in preventing cells from apoptotic cell death under RF exposure stress.
</t>
  </si>
  <si>
    <t>Liu K, Zhang G, Wang Z, Liu Y, Dong J, Dong X, Liu J, Cao J, Ao L, Zhang S</t>
  </si>
  <si>
    <t>This study was funded by National Basic Research Program (973Program) (No. 2011CB503705). 
Authors affiliated with the Military - Third Military Medical University
No conflict of Interest  stated</t>
  </si>
  <si>
    <t>http://www.ncbi.nlm.nih.gov/pubmed/24813634?dopt=Abstract</t>
  </si>
  <si>
    <t>The effects of mobile phones on apoptosis in cerebral tissue: an experimental study on rats</t>
  </si>
  <si>
    <t>Abstract 
INTRODUCTION: The concern about mobile phone effects is increasing as the number of users increasing too. Different studies have different results, so this topic is still open to discussion. Aim of this report was to investigate the effects of the mobile phones on the Bcl-2 gene and p53 proteins in rat brains.
MATERIALS AND METHODS: In the study group of 10 rats; mobile phones that spread EMW at a frequency between 1900-2100 MHz and Specific Absorption Rate range between 0.005 W/kg and 0.288 W/kg (Dialing mode), 0.004 W/kg and 0.029 W/kg (Calling mode) were attached to rat ears for simulating usage in daily life for 7 times a day during 5 minutes (3 seconds dialing mode, 4 minutes and 47 seconds of calling mode) for a four week period. Sham group (n=10) rats were only immobilized without EMW exposure. Another group of rats (n=10) were counted as control without any application. immunohistopathological examination was performed for p53 and Bcl-2 expression.
RESULTS: Immunohistopathological examinations revealed that the samples in the study group had more p53 and Bcl-2 positive stained cells and they were stained denser. In both evaluations, these differences between the study and control group were found statistically significant (p &lt; 0.003); In Bcl-2 evaluation statistically significant difference was found between study and sham group to (p &lt; 0.005); however, the p53 evaluation between the 
study and the sham group did not show any statistically significant difference (p &gt; 0.005).
CONCLUSIONS: Our results showed that the electro-magnetic waves emitted by the mobile phones may have effect on apoptosis. Besides, obtained data revealed that more realistic application of mobile phones during experiments is more important as expected.
Full Text Available</t>
  </si>
  <si>
    <t>Yilmaz A, Yilmaz N, Serarslan Y, Aras M, Altas M, Özgür T, Sefil F.</t>
  </si>
  <si>
    <t>University Grant</t>
  </si>
  <si>
    <t>http://www.ncbi.nlm.nih.gov/pubmed/24763879?dopt=Abstract</t>
  </si>
  <si>
    <t>Exposure to 1800 MHz radiofrequency radiation impairs neurite outgrowth of embryonic neural stem cells</t>
  </si>
  <si>
    <t xml:space="preserve">Abstract 
Aim: The effects of an in vitro exposure to a 1800 MHz electromagnetic GSM field on the differentiation of mouse embryonic neural stem cells should be investigated.
Background: All-trans-retinoic acid was used as positive control in the testing of neurite outgrowth because of its promotive effects on neuronal cell differentiation. PD98059 was used as negative control in these tests as it is a specific inhibitor of the ERK1/2 pathway, which regulates neurite outgrowth.
Outcomes: No significant differences could be observed for apoptosis, proliferation, cell cycle analysis and the ratio of differentiated astrocytes and neurons between exposure and sham exposure. However, cells exposed to the 4 W/kg field for 3 days showed a significantly decreased neurite outgrowth compared to sham exposure. Simultaneously, RNA and protein expression of the pro-neuronal genes Tuj1, Ngn1 and NeuroD were significantly decreased while Hes1 expression, an inhibitor of pro-neuronal genes, expression was significantly increased. 
The authors conclude that an in vitro exposure of mouse embryonic neural stem cells to a 1800 MHz electromagnetic GSM field impairs the neurite outgrowth in differentiated neurons and that further studies should investigate possible consequences.
</t>
  </si>
  <si>
    <t>Chen C, Ma Q, Liu C, Deng P, Zhu G, Zhang L, He M, Lu Y, Duan W, Pei L, Li M, Yu Z, Zhou Z.</t>
  </si>
  <si>
    <t>National Natural Science Foundation</t>
  </si>
  <si>
    <t>http://www.emf-portal.de/viewer.php?l=e&amp;aid=25033</t>
  </si>
  <si>
    <t>Effects of 2.4 Ghz radiofrequency radiation emitted from wi-fi equipment on microRNA expression in brain tissue</t>
  </si>
  <si>
    <t xml:space="preserve">Abstract 
Aim: The effects of a chronic exposure of rats to a 2.4 GHz electromagnetic field (WLAN) on the expression rates of some microRNAs in the brain should be investigated.
Background: MicroRNAs are small, non-coding RNA molecules, which play an important role in growth, differentiation, proliferation and cell death by influencing the gene expression in cells.
Rats were divided in 2 groups (n=8 each): 1) exposure and 2) sham exposure.
All measurements were conducted in triplicates.
Outcomes: The expression rates of rno-miR-106b-5p and rno-miR-107 were significantly decreased in the exposure group in comparison to the sham exposure group.
The authors conclude that a chronic exposure of rats to a 2.4 GHz electromagnetic field (WLAN) could influence the expression rates of some microRNAs in the brain with possibly adverse consequences for the brain.
</t>
  </si>
  <si>
    <t>Dasdag S, Akdag MZ, Erdal ME, Erdal N, Ay OI, Ay ME, Yilmaz SG, Tasdelen B, Yegin K.</t>
  </si>
  <si>
    <t>WiFi Simulated</t>
  </si>
  <si>
    <t>Funding not declared by Author. No Conflict of Interest Stated</t>
  </si>
  <si>
    <t>http://www.ncbi.nlm.nih.gov/pubmed/25775055?dopt=Abstract</t>
  </si>
  <si>
    <t>Experimental analysis of HSP 90 and 70 in-vivo changes induced in the thyroid by exposure to microwave electromagnetic fields</t>
  </si>
  <si>
    <t>Abstract
Non-ionizing radiation at 2.45 GHz may modify the expression of genes that codify heat shock proteins (HSP) in the thyroid gland. Using the Enzyme-Linked ImmunoSorbent Assay (ELISA) technique, we studied levels of HSP-90 and HSP- 70. We also used hematoxilin eosin to look for evidence of lesions in the gland and applied the DAPI technique of fluorescence to search for evidence of chromatin condensation and nuclear fragmentation in the thyroid cells of adult female Sprague-Dawley rats. Fifty-four rats were individually exposed for 30 min to 2.45 GHz radiation in a Gigahertz Transverse Electromagnetic (GTEM) cell at different levels of non-thermal SAR, which was calculated using the FDTD technique. Ninety minutes after radiation, HSP-90 and HSP-70 had decreased significantly (p&lt;0.01) after applying a SAR of 0.046±1.10 or 0.104±5.10-3W/kg. Twenty-four hours after radiation, HSP-90 had partially recovered and HSP-70 had recovered completely. There are few indications of lesions in the glandular structure and signs of apoptosis were negative in all radiated animals. The results suggest that acute sub-thermal radiation at 2.45 GHz may alter levels of cellular stress in rat thyroid gland without initially altering their anti-apoptotic capacity.
Conference Paper
Related paper 4349</t>
  </si>
  <si>
    <t>Agustiño MJ, Leiro JM, Jorge Mora MT, Rodriguez-Gonzalez, JA.</t>
  </si>
  <si>
    <t>https://www.emf-portal.org/en/article/26617</t>
  </si>
  <si>
    <t>Electromagnetic radiation (Wi-Fi) and epilepsy induce calcium entry and apoptosis through activation of TRPV1 channel in hippocampus and dorsal root ganglion of rats</t>
  </si>
  <si>
    <t>Aim: The effects of exposure of hippocampal and dorsal root ganglion neurons of rats to a 2.45 GHz electromagnetic field (WLAN) on TRPV1 ion channel activity, oxidative stress and apoptosis in association with epilepsy should be investigated.
Background: In the study, two different types of cells were extracted from rats and divided into the following groups: a) groups using hippocampal neurons: 1) from healthy rats (n=10) (control group), 2) from epileptic rats (n=8 or 10?), 3) exposed neurons from epileptic rats (n=8 or 10?), 4) exposed neurons from epileptic rats (n=8 or 10?) and addition of capsazepine.
b) groups using dorsal root ganglion neurons: 5) from healthy rats (n=8) (control group), 6) treatment with capsaicin (from 6 rats), 7) exposed neurons (from 6 rats), 8) exposed neurons (from 6 rats) and addition of capsaicin plus capsazepine after 1 hour, 9) treatment with different calcium channel inhibitors (from 6 rats), 10) exposed neurons and treatment with different calcium channel inhibitors (from 6 rats).
TRPV1 is a calcium-permeable and non-selective ion channel, gated by noxious heat, oxidative stress and capsaicin. To induce epilepsy, pentylenetetrazol was administered to rats. Capsaicin was used to activate TRPV1 ion channels while capsazepine was used as a capsaicin antagonist to block TRPV1.
 Outcomes: The free intracellular calcium, oxidative stress, apoptosis, mitochondrial membrane depolarization and the enzyme activities of caspase-3 and -9 were significantly increased while cell viability was significantly decreased in epileptic rat hippocampus neurons (group 2) compared to the control group. Additional WLAN exposure (group 3) induced a further intracellular calcium increase, while a treatment of the neurons with capsazepine (group 4) resulted in a protection against epilepsy-induced calcium influx, apoptosis and oxidative stress.
The test on TRPV1 ion channel activity in WLAN exposed and non-exposed dorsal root ganglion neurons and treatment with calcium channel inhibitors (group 10) indicated that WLAN exposure induced calcium influx via the TRPV1 channels.
The authors conclude that exposure of hippocampal and dorsal root ganglion neurons of rats to a 2.45 GHz electromagnetic field (WLAN) and epilepsy could induce a calcium influx in cells via TRPV1 ion channels, oxidative stress and apoptosis and that capsazepine might attenuate these effects.</t>
  </si>
  <si>
    <t>Ghazizadeh V, Nazıroğlu M.</t>
  </si>
  <si>
    <t>http://www.emf-portal.de/viewer.php?aid=24789&amp;l=e</t>
  </si>
  <si>
    <t>The semen quality of the mobile phone users</t>
  </si>
  <si>
    <t>Abstract 
BACKGROUND: The increased use of mobile phones, the media's attention for general health, and the increase of idiopathic male infertility suggest to investigate the possible consequences of an excessive use of mobile phones on semen quality.
AIM: To evaluate the conventional and some of the main biofunctional sperm parameters in healthy men according to the different use of the mobile phone.
SUBJECTS AND METHODS: All the enrolled subjects in this study were divided into four groups according to their active cell phone use: group A= no use (no.=10 subjects); group B= &lt;2 h/day (no.=16); group C= 2-4 h/day (no.=17); and group D= &gt;4 h/day (no.=20). Among the subjects of the group D (&gt;4 h/day), a further evaluation was made between the "trousers users"(no.=12) and "shirt users"(no.=8), and they underwent semen collection to evaluate conventional and biofunctional sperm parameters (density, total count, morphology, progressive motility, apoptosis, mithocondrial membrane potential, chromatin compaction, DNA fragmentation).
RESULTS: None of the conventional sperm parameters examined were significantly altered. However, the group D and the trousers users showed a higher percentage of sperm DNA fragmentation compared to other groups.
CONCLUSION: These results suggest that the sperm DNA fragmentation could represent the only parameter significantly altered in the subjects who use the mobile phone for more than 4 h/day and in particular for those who use the device in the pocket of the trousers.</t>
  </si>
  <si>
    <t>Rago R, Salacone P, Caponecchia L, Sebastianelli A, Marcucci I, Calogero AE, Condorelli R, Vicari E, Morgia G, Favilla V, Cimino S, Arcoria AF, La Vignera S.</t>
  </si>
  <si>
    <t>http://www.ncbi.nlm.nih.gov/pubmed/23722985?dopt=Abstract</t>
  </si>
  <si>
    <t>Effects of Pulsed 2.856 GHz Microwave Exposure on BM-MSCs Isolated from C57BL/6 Mice</t>
  </si>
  <si>
    <t>Abstract 
The increasing use of microwave devices over recent years has meant the bioeffects of microwave exposure have been widely investigated and reported. However the exact biological fate of bone marrow MSCs (BM-MSCs) after microwave radiation remains unknown. In this study, the potential cytotoxicity on MSC proliferation, apoptosis, cell cycle, and in vitro differentiation were assayed following 2.856 GHz microwave exposure at a specific absorption rate (SAR) of 4 W/kg. Importantly, our findings indicated no significant changes in cell viability, cell division and apoptosis after microwave treatment. Furthermore, we detected no significant effects on the differentiation ability of these cells in vitro, with the exception of reduction in mRNA expression levels of osteopontin (OPN) and osteocalcin (OCN). These findings suggest that microwave treatment at a SAR of 4 W/kg has undefined adverse effects on BM-MSCs. However, the reduced-expression of proteins related to osteogenic differentiation suggests that microwave can the influence at the mRNA expression genetic level. 
Full Text Available</t>
  </si>
  <si>
    <t>Wang C, Wang X, Zhou H, Dong G, Guan X, Wang L, Xu X, Wang S, Chen P, Peng R, Hu X.</t>
  </si>
  <si>
    <t>http://www.ncbi.nlm.nih.gov/pubmed/25658708?dopt=Abstract</t>
  </si>
  <si>
    <t>Neural Cell Apoptosis Induced by Microwave Exposure Through Mitochondria-dependent Caspase-3 Pathway</t>
  </si>
  <si>
    <t>Abstract 
To determine whether microwave (MW) radiation induces neural cell apoptosis, differentiated PC12 cells and Wistar rats were exposed to 2.856 GHz for 5 min and 15 min, respectively, at an average power density of 30  mW/cm². JC-1 and TUNEL staining detected significant apoptotic events, such as the loss of mitochondria membrane potential and DNA fragmentation, respectively. Transmission electron microscopy and Hoechst staining were used to observe chromatin ultrastructure and apoptotic body formation. Annexin V-FITC/PI double staining was used to quantify the level of apoptosis. The expressions of Bax, Bcl-2, cytochrome c, cleaved caspase-3 and PARP were examined by immunoblotting or immunocytochemistry. Caspase-3 activity was measured using an enzyme-linked immunosorbent assay. The results showed chromatin condensation and apoptotic body formation in neural cells 6h after microwave exposure. Moreover, the mitochondria membrane potential decreased, DNA fragmentation increased, leading to an increase in the apoptotic cell percentage. Furthermore, the ratio of Bax/Bcl-2, expression of cytochrome c, cleaved caspase-3 and PARP all increased. In conclusion, microwave radiation induced neural cell apoptosis via the classical mitochondria-dependent caspase-3 pathway. This study may provide the experimental basis for further investigation of the mechanism of the neurological effects induced by microwave radiation.
Free Text Available</t>
  </si>
  <si>
    <t xml:space="preserve">Zuo H, Lin T, Wang D, Peng R, Wang S, Gao Y, Xu X, Li Y, Wang S, Zhao L, Wang L, Zhou H.
</t>
  </si>
  <si>
    <t>http://www.ncbi.nlm.nih.gov/pubmed/24688304?dopt=Abstract</t>
  </si>
  <si>
    <t>The genotoxic effect of radiofrequency waves on mouse brain</t>
  </si>
  <si>
    <t>Abstract 
Concerns about the health effects of radiofrequency (RF) waves have been raised because of the gradual increase in usage of cell phones, and there are scientific questions and debates about the safety of those instruments in daily life. The aim of this study is to evaluate the genotoxic effects of RF waves in an experimental brain cell culture model. Brain cell cultures of the mice were exposed to 10.715 GHz with specific absorbtion rate (SAR) 0.725 W/kG signals for 6 h in 3 days at 25°C to check for the changes in the micronucleus (MNi) assay and in the expression of 11 proapoptotic and antiapoptotic genes. It was found that MNi rate increased 11-fold and STAT3 expression decreased 7-fold in the cell cultures which were exposed to RF. Cell phones which spread RF may damage DNA and change gene expression in brain cells.</t>
  </si>
  <si>
    <t>Karaca E, Durmaz B, Aktug H, Yildiz T, Guducu C, Irgi M, Koksal MG, Ozkinay F, Gunduz C, Cogulu O.</t>
  </si>
  <si>
    <t>https://www.ncbi.nlm.nih.gov/pubmed/21732071?dopt=Abstract</t>
  </si>
  <si>
    <t>Influence of Smartphone Wi-Fi Signals on Adipose-Derived Stem Cells</t>
  </si>
  <si>
    <t>Abstract
The use of smartphones is expanding rapidly around the world, thus raising the concern of possible harmful effects of radiofrequency generated by smartphones. We hypothesized that Wi-Fi signals from smartphones may have harmful influence on adipose-derived stem cells (ASCs). An in vitro study was performed to assess the influence of Wi-Fi signals from smartphones. The ASCs were incubated under a smartphone connected to a Wi-Fi network, which was uploading files at a speed of 4.8 Mbps for 10 hours a day, for a total of 5 days. We constructed 2 kinds of control cells, one grown in 37°C and the other grown in 39°C. After 5 days of Wi-Fi exposure from the smartphone, the cells underwent cell proliferation assay, apoptosis assay, and flow cytometry analysis. Three growth factors, vascular endothelial growth factor, hepatocyte growth factor, and transforming growth factor-β, were measured from ASC-conditioned media. Cell proliferation rate was higher in Wi-Fi-exposed cells and 39°C control cells compared with 37°C control cells. Apoptosis assay, flow cytometry analysis, and growth factor concentrations showed no remarkable differences among the 3 groups. We could not find any harmful effects of Wi-Fi electromagnetic signals from smartphones. The increased proliferation of ASCs under the smartphone, however, might be attributable to the thermal effect.</t>
  </si>
  <si>
    <t>Lee SS, Kim HR, Kim MS, Park S, Yoon ES, Park SH, Kim DW.</t>
  </si>
  <si>
    <t>https://pubmed.ncbi.nlm.nih.gov/25098574/</t>
  </si>
  <si>
    <t>Radiofrequency radiation at 1950 MHz (UMTS) does not affect key cellular endpoints in neuron-like PC12 cells</t>
  </si>
  <si>
    <t>Aim: Rat pheochromocytoma cells (PC12) were exposed as a model of neuron-like cells, to 1950 MHz radiofrequency UMTS irradiation to assess possible adverse effects associated with carcinogenesis and other diseases of the central nervous system.
Background: Cells were investigated immediately and 24 h after exposure. Positive controls were performed with ethanol (cell viability), etoposide (apoptosis) and methyl methanesulfonate (DNA damage). Additionally, negative controls were included. All experiments and measurements were replicated several times.
Method: genotoxicity/mutation: DNA damage cell viability/cell division/proliferation: cell viability and apoptosis
Outcomes: The 24 h of radiofrequency UMTS exposure was not able to elicit any effect in the selected cellular endpoints in undifferentiated PC12 cells.</t>
  </si>
  <si>
    <t>Zeni O, Sannino A, Sarti M, Romeo S, Massa R, Scarfi MR.</t>
  </si>
  <si>
    <t>Italian Ministry of University and Scientific Research; Grant number: PRIN 2007</t>
  </si>
  <si>
    <t>https://www.emf-portal.org/en/article/20288</t>
  </si>
  <si>
    <t>Effects of long-term pre- and post-natal exposure to 2.45 GHz wireless devices on developing male rat kidney</t>
  </si>
  <si>
    <t>Abstract
PURPOSE: The aim of the present study was to investigate oxidative stress and apoptosis in kidney tissues of male Wistar rats that pre- and postnatally exposed to wireless electromagnetic field (EMF) with an internet frequency of 2.45 GHz for a long time.
METHODS: The study was conducted in three groups of rats which were pre-natal, post-natal. and sham exposed groups. Oxidative stress markers and histological evaluation of kidney tissues were studied.
RESULTS: Renal tissue malondialdehyde (MDA) and total oxidant (TOS) levels of pre-natal group were high and total antioxidant (TAS) and superoxide dismutase (SOD) levels were low. Spot urine NAG/creatinine ratio was significantly higher in pre- and post-natal groups (p &lt; 0.001). Tubular injury was detected in most of the specimens in post-natal groups. Immunohistochemical analysis showed low-intensity staining with Bax in cortex, high-intensity staining with Bcl-2 in cortical and medullar areas of pre-natal group (p values, 0.000, 0.002, 0.000, respectively) when compared with sham group. Bcl2/Bax staining intensity ratios of medullar and cortical area was higher in pre-natal group than sham group (p = 0.018, p = 0.011).
CONCLUSION: Based on this study, it is thought that chronic pre- and post-natal period exposure to wireless internet frequency of EMF may cause chronic kidney damages; staying away from EMF source in especially pregnancy and early childhood period may reduce negative effects of exposure on kidney.</t>
  </si>
  <si>
    <t>Kuybulu AE, Öktem F, Çiriş İM, Sutcu R, Örmeci AR, Çömlekçi S, Uz E.</t>
  </si>
  <si>
    <t>https://www.ncbi.nlm.nih.gov/pubmed/26905323</t>
  </si>
  <si>
    <t>Exposure to cell phone radiation up-regulates apoptosis genes in primary cultures of neurons and astrocytes</t>
  </si>
  <si>
    <t>Abstract 
The health effects of cell phone radiation exposure are a growing public concern. This study investigated whether expression of genes related to cell death pathways are dysregulated in primary cultured neurons and astrocytes by exposure to a working Global System for Mobile Communication (GSM) cell phone rated at a frequency of 1900MHz. Primary cultures were exposed to cell phone emissions for 2h. We used array analysis and real-time RT-PCR to show up-regulation of caspase-2, caspase-6 and Asc (apoptosis associated speck-like protein containing a card) gene expression in neurons and astrocytes. Up-regulation occurred in both "on" and "stand-by" modes in neurons, but only in "on" mode in astrocytes. Additionally, astrocytes showed up-regulation of the Bax gene. The effects are specific since up-regulation was not seen for other genes associated with apoptosis, such as caspase-9 in either neurons or astrocytes, or Bax in neurons. The results show that even relatively short-term exposure to cell phone radiofrequency emissions can up-regulate elements of apoptotic pathways in cells derived from the brain, and that neurons appear to be more sensitive to this effect than astrocytes.
Full Text Available</t>
  </si>
  <si>
    <t>Zhao TY, Zou SP, Knapp PE.</t>
  </si>
  <si>
    <t>https://www.ncbi.nlm.nih.gov/pubmed/17187929</t>
  </si>
  <si>
    <t>Mobile phone usage and male infertility in Wistar rats</t>
  </si>
  <si>
    <t>Abstract 
Aim: To study the effects of mobile phone exposure on parameters of male fertility in rats.
Background/further details:  Six animals were exposed and six animals were sham exposed.
Investigated material: sperms and sperm suspensions.
Outcomes: A significant decrease in protein kinase C and total sperm count along with increased apoptosis were observed in male Wistar rats exposed to mobile phone frequencies (2 h/day x 35 days at 0.9 W/kg specific absorption rate). The results suggest that a reduction in protein kinase activity may be related to overproduction of reactive oxygen species (ROS) under microwave field exposure. Decrease in sperm count and an increase in apoptosis may be causative factor due to mobile radiation exposure leading to infertility.
Free Text Available</t>
  </si>
  <si>
    <t>Kesari KK, Kumar S, Behari J.</t>
  </si>
  <si>
    <t>Indian Council of Medical Research, New Delhi</t>
  </si>
  <si>
    <t>http://www.emf-portal.de/viewer.php?aid=19004&amp;l=e</t>
  </si>
  <si>
    <t>The effect of prenatal exposure to 1800 MHz electromagnetic field on calcineurin and bone development in rats</t>
  </si>
  <si>
    <t>Abstract 
PURPOSE: To investigated the effects of exposure to an 1800 MHz electromagnetic field (EMF) on bone development during the prenatal period in rats.
METHODS: Pregnant rats in the experimental group were exposed to radiation for six, 12, and 24 hours daily for 20 days. No radiation was given to the pregnant rats in the control group. We distributed the newborn rats into four groups according to prenatal EMF exposure as follows: Group 1 was not exposed to EMF; groups 2, 3, and 4 were exposed to EMF for six, 12, and 24 hours a day, respectively. The rats were evaluated at the end of the 60th day following birth.
RESULTS: Increasing the duration of EMF exposure during the prenatal period resulted in a significant reduction of resting cartilage levels and a significant increase in the number of apoptotic chondrocytes and myocytes. There was also a reduction in calcineurin activities in both bone and muscle tissues. We observed that the development of the femur, tibia, and ulna were negatively affected, especially with a daily EMF exposure of 24 hours.
CONCLUSION: Fetal chondrocytes of bone tissue and myocytes of muscle tissue are more susceptible to electromagnetic field (EMF) exposure during the prenatal period. EMF may lead to the formation of oxygen radicals by a direct toxic effect, and increase apoptosis and excessive osteoblast inhibition by suppressing CN. EMF exposure during the prenatal period may lead to obvious damage to muscle, bone, and cartilage tissues. 
Free Text Available</t>
  </si>
  <si>
    <t>Erkut A, Tumkaya L, Balik MS, Kalkan Y, Guvercin Y, Yilmaz A, Yuce S, Cure E, Sehitoglu I.</t>
  </si>
  <si>
    <t>http://www.ncbi.nlm.nih.gov/pubmed/26959616?dopt=Abstract</t>
  </si>
  <si>
    <t>Effect of microwave radiation on primary cultured Sertoli cells</t>
  </si>
  <si>
    <t>Abstract
OBJECTIVE: To explore whether microwave radiation may cause injury of primary cultured Sertoli cells.
METHODS: The model of primary cultured Sertoli cells in vitro was established, which was radiated by microwave with average power density 0, 30 and 100 mW/cm(2) for five minutes. The changes of cell cycle, apoptosis and death, and intracellular Ca2+ concentration in the Sertoli cells were measured at sixth hours through Annexin V-PI double labeling and Fluo-3-AM labeling, flow cytometry combined with laser scanning confocal microscopy after microwave exposure.
RESULTS: The numbers of Sertoli cells were obviously reduced in G0-G1 and G2-M phase (62.57% +/- 3.22% and 8.25% +/- 1.75%) and increased in S phase (29.17% +/- 4.87%) compared with the control groups (79.18% +/- 0.24%, 11.17% +/- 0.50% and 9.64% +/- 0.62%) (P &lt; 0.05 or P &lt; 0.01), but the changes of rate of apoptosis and death and intracellular Ca2+ concentration showed no difference at 6 h after exposure to 30 mW/cm(2) microwave. There was a significant increase in the Sertoli cell counts of G0-G1 phase (87.69% +/- 1.32%), and decrease in the Sertoli cell counts of G2-M and S phase (7.41% +/- 0.60% and 4.87% +/- 0.91%) (P &lt; 0.01). There was also a significant increase in intracellular Ca2+ concentration and rate of apoptosis and death (P &lt; 0.05 or P &lt; 0.01) at 6 h after exposure to 100 mW/cm(2) microwave.
CONCLUSION: 100 mW/cm(2) microwave radiation may cause growth inhibition and increase of apoptosis and death in the primary cultured Sertoli cells. The increase of intracellular Ca2+ concentration is one of the injury mechanisms. 
Article in Chinese</t>
  </si>
  <si>
    <t>Gao XF, Wang SM, Peng RY, Wang LF, Zuo HY, Gao YB, Dong Q, Dong B.</t>
  </si>
  <si>
    <t>http://www.ncbi.nlm.nih.gov/pubmed/20137297</t>
  </si>
  <si>
    <t>Electromagnetic fields at mobile phone frequency induce apoptosis and inactivation of the multi-chaperone complex in human epidermoid cancer cells</t>
  </si>
  <si>
    <t>Abstract
The exposure to non-thermal microwave electromagnetic field (MW-EMF) at 1.95 MHz, a frequency used in mobile communication, affects the refolding kinetics of eukaryotic proteins (Mancinelli et al., 2004). On these basis we have evaluated the in vivo effect of MW-EMF in human epidermoid cancer KB cells. We have found that MW-EMF induces time-dependent apoptosis (45% after 3 h) that is paralleled by an about 2.5-fold decrease of the expression of ras and Raf-1 and of the activity of ras and Erk-1/2. Although also the expression of Akt was reduced its activity was unchanged likely as a consequence of the increased expression of its upstream activator PI3K. In the same experimental conditions an about 2.5-fold increase of the ubiquitination of ras and Raf-1 was also found and the addition for 12 h of proteasome inhibitor lactacystin at 10 microM caused an accumulation of the ubiquitinated isoforms of ras and Raf-1 and counteracted the effects of MW-EMF on ras and Raf-1 expression suggesting an increased proteasome-dependent degradation induced by MW-EMF. The exposure of KB cells to MW-EMF induced a differential activation of stress-dependent pathway with an increase of JNK-1 activity and HSP70 and 27 expression and with a reduction of p38 kinase activity and HSP90 expression. The overexpression of HSP90 induced by transfection of KB cells with a plasmid encoding for the factor completely antagonized the apoptosis and the inactivation of the ras --&gt; Erk-dependent survival signal induced by MW-EMF. Conversely, the inhibition of Erk activity induced by 12 h exposure to 10 mM Mek-1 inhibitor U0126 antagonized the effects induced by HSP90 transfection on apoptosis caused by MW-EMF. In conclusion, these results demonstrate for the first time that MW-EMF induces apoptosis through the inactivation of the ras --&gt; Erk survival signaling due to enhanced degradation of ras and Raf-1 determined by decreased expression of HSP90 and the consequent increase of proteasome dependent degradation.</t>
  </si>
  <si>
    <t>Caraglia M, Marra M, Mancinelli F, D'Ambrosio G, Massa R, Giordano A, Budillon A, Abbruzzese A, Bismuto E.</t>
  </si>
  <si>
    <t>Italian Minister for Research; Contract grant number: PRIN2004; Contract grant sponsor: Italian
Ministry of Health; Contract grant numbers: FSN2003, FSN2004</t>
  </si>
  <si>
    <t>https://www.ncbi.nlm.nih.gov/pubmed/15754340</t>
  </si>
  <si>
    <t>Pulse modulated 900 MHz radiation induces hypothyroidism and apoptosis in thyroid cells: a light, electron microscopy and immunohistochemical study</t>
  </si>
  <si>
    <t xml:space="preserve">Abstract
PURPOSE: In the present study we investigated the possible histopathological effects of pulse modulated Radiofrequency (RF) fields on the thyroid gland using light microscopy, electron microscopy and immunohistochemical methods.
MATERIALS AND METHODS: Two months old male Wistar rats were exposed to a 900 MHz pulse-modulated RF radiation at a specific absorption rate (SAR) of 1.35 Watt/kg for 20 min/day for three weeks. The RF signals were pulse modulated by rectangular pulses with a repetition frequency of 217 Hz and a duty cycle of 1:8 (pulse width 0.576 ms). To assess thyroid endocrine disruption and estimate the degree of the pathology of the gland, we analysed structural alterations in follicular and colloidal diameters and areas, colloid content of the follicles, and height of the follicular epithelium. Apoptosis was confirmed by Transmission Electron Microscopy and assessing the activites of an initiator (caspase-9) and an effector (caspase-3) caspases that are important markers of cells undergoing apoptosis.
RESULTS: Morphological analyses revealed hypothyrophy of the gland in the 900 MHz RF exposure group. The results indicated that thyroid hormone secretion was inhibited by the RF radiation. In addition, we also observed formation of apoptotic bodies and increased caspase-3 and caspase-9 activities in thyroid cells of the rats that were exposed to modulated RF fields.
CONCLUSION: The overall findings indicated that whole body exposure to pulse-modulated RF radiation that is similar to that emitted by global system for mobile communications (GSM) mobile phones can cause pathological changes in the thyroid gland by altering the gland structure and enhancing caspase-dependent pathways of apoptosis.
</t>
  </si>
  <si>
    <t>Esmekaya MA, Seyhan N, Ömeroğlu S.</t>
  </si>
  <si>
    <t>https://www.ncbi.nlm.nih.gov/pubmed/20807179</t>
  </si>
  <si>
    <t>Does MW Radiation Affect Gene Expression, Apoptotic Level, and Cell Cycle Progression of Human SH-SY5Y Neuroblastoma Cells?</t>
  </si>
  <si>
    <t xml:space="preserve">Abstract
Neuroblastoma (NB) is a cancer that occurs in sympathetic nervous system arising from neuroblasts and nerve tissue of the adrenal gland, neck, chest, or spinal cord. It is an embryonal malignancy and affects infants and children. In this study, we investigated the effects of microwave (MW) radiation on apoptotic activity, cell viability, and cell cycle progression in human SH-SY5Y NB cells which can give information about MW radiation effects on neural cells covering the period from the embryonic stages to infants. SH-SY5Y NB cells were exposed to 2.1 GHz W-CDMA modulated MW radiation for 24 h at a specific absorption rate of 0.491 W/kg. Control samples were in the same conditions with MW-exposed samples but they were not exposed to MW radiation. The apoptotic activity of cells was measured by Annexin-V-FITC and propidium iodide staining. Moreover, mRNA levels of proliferative and cell cycle proteins were determined by real-time RT-PCR. The change in cell cycle progression was observed by using CycleTest-Plus DNA reagent. No significant change was observed in apoptotic activity of MW-exposed cells compared to control cells. The mRNA levels of c-myc and cyclin D1 were significantly reduced in MW group (p &lt; 0.05). The percentage of MW-exposed cells in G1 phase was significantly higher than the percentage of control cells in G1 phase. MW radiation caused cell cycle arrest in G1 phase. These results showed that 2.1 GHz W-CDMA modulated MW radiation did not cause apoptotic cell death but changed cell cycle progression. </t>
  </si>
  <si>
    <t>Kayhan H, Esmekaya MA, Saglam AS, Tuysuz MZ, Canseven AG, Yagci AM, Seyhan N.</t>
  </si>
  <si>
    <t>https://www.ncbi.nlm.nih.gov/pubmed/27260669</t>
  </si>
  <si>
    <t>Comparison of biological effects between continuous and intermittent exposure to GSM-900-MHz mobile phone radiation: detection of apoptotic cell-death features</t>
  </si>
  <si>
    <t>Aim: To compare the influence of different patterns of intermittent exposures with different intervals, with the effects of continuous exposure of the same total duration of GSM exposure on the reproductive capacity of the fly Drosophila melanogaster.
Background/further details: The aim of the study was to examine whether the various intervals of intermittent exposures would indicate the possible existence of DNA repair mechanisms. A further aim of the study was to evaluate whether GSM irradiation has any effect on the disorganization of the actin-cytoskeleton network, which is another characteristic aspect of cell death in the egg chambers. 
Each group consisted of nine female and nine male newly emerged flies kept in separate vials for the first 48 h. After the 48 h, when both males and females of each group were sexually mature, they were put together (nine pairs) in another glass vial and they were allowed to mate and lay eggs for the next 72 h. The flies were exposed by the different patterns of 6 min total daily exposure during the first 5 days of each experiment. On the sixth day there was an additional last exposure and 2-3 h later the parent fIies were removed from the vials. The flies were divided into five exposure groups (one continuous exposure group and four intermittent exposure groups) and one sham exposure group. 
Outcomes : The data showed that intermittent exposure decreased the reproductive capacity and altered the actin-cytoskeleton network of the egg chambers, and that the effect is also due to DNA fragmentation. Intermittent exposures with 10 minutes intervals between exposure sessions were almost equally effective as continuous exposure of the same total duration, whereas longer intervals between the exposures seemed to allow the flies to recover and partly overcome the above-mentioned effects of the GSM exposure.</t>
  </si>
  <si>
    <t>Chavdoula ED, Panagopoulos DJ, Margaritis LH.</t>
  </si>
  <si>
    <t>Research Grants from the National and Kapodistrian University of Athens</t>
  </si>
  <si>
    <t>https://www.emf-portal.org/en/article/18222</t>
  </si>
  <si>
    <t>The effects of antioxidants on testicular apoptosis and oxidative stress produced by cell phones</t>
  </si>
  <si>
    <t>Abstract
Aim: The aim of this study was to determine the probable effects of cellular phone usage on apoptosis and oxidative/antioxidative balance in testicular tissue, and the probable protective role of vitamin C and E on these processes.
Materials and methods: Forty-two male rats were divided into 6 groups: control, antioxidant, calling, stand-by, calling plus antioxidant,  and stand-by plus antioxidant. Oxidant and antioxidant parameters and apoptotic indexes were studied. Two identical cell phones were  used in the calling and stand-by groups.
Results: Cell phone usage significantly increased apoptosis in call, but not in the stand-by position, in testicular tissue. Apoptosis produced in the calling mode was significantly more excessive than in the stand-by mode. Oxidative stress was found as high to some extent in both calling and stand-by positions. However, no ameliorating effect of antioxidants could be demonstrated on either apoptosis or oxidative stress.
Conclusion: The effects of cell phones on testicular apoptosis and oxidative stress in the calling and stand-by positions and the effects of antioxidants on both injuries have been investigated for the first time. In addition, increased apoptosis by cell phones has been shown for the first time in this report.</t>
  </si>
  <si>
    <t>KOÇ A, ÜNAL D, ÇİMENTEPE E, BAYRAK O, KARATAŞ OF, YILDIRIM ME, BAYRAK R, AYDIN M.</t>
  </si>
  <si>
    <t>http://dergipark.ulakbim.gov.tr/tbtkmedical/article/view/5000024749</t>
  </si>
  <si>
    <t>Effects of head-only exposure of rats to GSM-900 on blood-brain barrier permeability and neuronal degeneration</t>
  </si>
  <si>
    <t>Abstract
Salford et al. reported in 2003 that a single 2-h exposure to GSM-900 mobile telephony signals induced brain damage (increased permeability of the blood-brain barrier and presence of dark neurons) 50 days after exposure. In our study, 16 Fischer 344 rats (14 weeks old) were exposed head-only to the GSM-900 signal for 2 h at various brain-averaged SARs (0, 0.14 and 2.0 W/kg) or were used as cage or positive controls. Albumin leakage and neuron degeneration were evaluated 14 and 50 days after exposure. No apoptotic neurons were found 14 days after the last exposure using the TUNEL method. No statistically significant albumin leakage was observed. Neuronal degeneration, assessed using cresyl violet or the more specific marker Fluoro-Jade B, was not significantly different among the tested groups. No apoptotic neurons were detected. The findings of our study did not confirm the previous results of Salford et al.
Outcomes: Exposure of rat brains at two SAR values induced no neuronal degeneration, permeability of blood-brain barrier or neuronal apoptosis. These data differ from those obtained by Salford et al. 2003 even at the higher SAR of 2 W/kg, i.e. ten times higher than the maximum used by the Swedish group. 
The authors conclude that, under these exposure conditions, GSM-900 radiofrequency irradiation does not generate brain damage at levels up to the standard local exposure limit for the public.</t>
  </si>
  <si>
    <t>de Gannes FP, Billaudel B, Taxile M, Haro E, Ruffié G, Lévêque P, Veyret B, Lagroye I.</t>
  </si>
  <si>
    <t>https://www.emf-portal.org/en/article/17360</t>
  </si>
  <si>
    <t>Reactive oxygen species formation and apoptosis in human peripheral blood mononuclear cell induced by 900 MHz mobile phone radiation</t>
  </si>
  <si>
    <t>Abstract
We demonstrate that reactive oxygen species (ROS) plays an important role in the process of apoptosis in human peripheral blood mononuclear cell (PBMC) which is induced by the radiation of 900 MHz radiofrequency electromagnetic field (RFEMF) at a specific absorption rate (SAR) of ~0.4 W/kg when the exposure lasts longer than two hours. The apoptosis is induced through the mitochondrial pathway and mediated by activating ROS and caspase-3, and decreasing the mitochondrial potential. The activation of ROS is triggered by the conformation disturbance of lipids, protein, and DNA induced by the exposure of GSM RFEMF. Although human PBMC was found to have a self-protection mechanism of releasing carotenoid in response to oxidative stress to lessen the further increase of ROS, the imbalance between the antioxidant defenses and ROS formation still results in an increase of cell death with the exposure time and can cause about 37% human PBMC death in eight hours.
Free Full Text Available</t>
  </si>
  <si>
    <t>Lu YS, Huang BT, Huang YX.</t>
  </si>
  <si>
    <t>https://www.ncbi.nlm.nih.gov/pubmed/22778799?dopt=Abstract</t>
  </si>
  <si>
    <t>Effects of electromagnetic radiation produced by 3G mobile phones on rat brains: magnetic resonance spectroscopy, biochemical, and histopathological evaluation</t>
  </si>
  <si>
    <t>Abstract
OBJECTIVE: The effects of electromagnetic radiation (EMR) produced by a third-generation (3G) mobile phone (MP) on rat brain tissues were investigated in terms of magnetic resonance spectroscopy (MRS), biochemistry, and histopathological evaluations.
METHODS: The rats were randomly assigned to two groups: Group 1 is composed of 3G-EMR-exposed rats (n = 9) and Group 2 is the control group (n = 9). The first group was subjected to EMR for 20 days. The control group was not exposed to EMR. Choline (Cho), creatinin (Cr), and N-acetylaspartate (NAA) levels were evaluated by MRS. Catalase (CAT) and glutathione peroxidase (GSH-Px) enzyme activities were measured by spectrophotometric method. Histopathological analyses were carried out to evaluate apoptosis in the brain tissues of both groups.
RESULTS: In MRS, NAA/Cr, Cho/Cr, and NAA/Cho ratios were not significantly different between Groups 1 and 2. Neither the oxidative stress parameters, CAT and GSH-Px, nor the number of apoptotic cells were significantly different between Groups 1 and 2.
CONCLUSIONS: Usage of short-term 3G MP does not seem to have a harmful effect on rat brain tissue.</t>
  </si>
  <si>
    <t>Dogan M, Turtay MG, Oguzturk H, Samdanci E, Turkoz Y, Tasdemir S, Alkan A, Bakir S.</t>
  </si>
  <si>
    <t>https://www.emf-portal.org/en/article/19350</t>
  </si>
  <si>
    <t>Exposure to 2.45 GHz microwave radiation provokes cerebral changes in induction of HSP-90 a/ß.heat shock protein in rat</t>
  </si>
  <si>
    <t>Abstract
Physical agents such as non-ionizing continuous-wave 2.45 GHz radiation may cause damage that alters cellular homeostasis and may trigger activation of the genes that encode heat shock proteins (HSP). We used Enzyme-Linked ImmunoSorbent Assay (ELISA) and Immunohistochemistry to analyze the changes in levels of HSP-90 and its distribution in the brain of Sprague-Dawley rats, ninety minutes and twenty-four hours after acute (30min) continuous exposure to 2.45 GHz radiation in a the Gigahertz Transverse Electromagnetic (GTEM cell). In addition, we studied further indicators of neuronal insult: dark neurons, chromatin condensation and nucleus fragmentation, which were observed under optical conventional or fluorescence microscopy after DAPI staining. The cellular distribution of protein HSP-90 in the brain increased with each corresponding SAR ((0.034 ± 3.10−3, 0.069 ± 5.10−3 , 0.27 ± 21.10−3 W/kg) , in hypothalamic nuclei, limbiccortex and somatosensorial cortex after exposure to the radiation. At twenty-four hours post-irradiation, levels of HSP-90 protein remained high in all hypothalamic nuclei for all SARs, and in the parietal cortex, except the limbic system, HSP-90 levels were lower than in non-irradiated rats, almost half the levels in rats exposed to the highest power radiation. Non-apoptotic cellular nuclei and a some dark neurons were found ninety minutes and twenty-four hours after maximal SAR exposure. 
The results suggest that acute exposure to electromagnetic fields triggered an imbalance in anatomical HSP-90 levels but the anti-apoptotic mechanism is probably sufficient to compensate the non-ionizing stimulus. Further studies are required to determine the regional effects of chronic electromagnetic pollution on heat shock proteins and their involvement in neurological processes.
Free Full Text Available</t>
  </si>
  <si>
    <t>Jorge-Mora, T. Alvarez-Folgueiras M, Leiro J, Jorge-Barreiro FJ, Ares-Pena FJ, Lopez-Martin E</t>
  </si>
  <si>
    <t>Secretariat General for Research and Development of the Xunta de Galicia, Spain
Ministerio de Educacion (Ministry of Education), Spain Xunta de Galicia, Spain</t>
  </si>
  <si>
    <t>https://www.emf-portal.org/en/article/19509</t>
  </si>
  <si>
    <t>Microwave Exposure Affecting Reproductive System in Male Rats</t>
  </si>
  <si>
    <t>Abstract
The object of present study is to investigate the effects of 50 GHz microwave frequency electromagnetic fields on reproductive system of male rats. Male rats of Wistar strain were used in the study. Animals 60 days old were divided into two groups--group I sham exposed and group II experimental (microwave exposed). During exposure, rats were confined in Plexiglas cages with drilled ventilation holes for 2 h a day for 45 days continuously at a specified specific absorption rate of 8.0 x 10(-4) W/kg. After the last exposure, the rats were sacrificed immediately and sperms were collected. Antioxidant enzyme (superoxide dismutase (SOD), glutathione peroxidase (GPx), and catalase), histone kinase, apoptosis, and cell cycle were analyzed in sperm cells. Result shows a significant decrease in the level of sperm GPx and SOD activity (p &lt; or = 0.05), whereas catalase shows significant increase in exposed group of sperm samples as compared with control (p &lt; 0.02). We observed a statistically significant decrease in mean activity of histone kinase as compared to the control (p &lt; 0.016). The percentage of cells dividing in a spermatogenesis was estimated by analyzing DNA per cell by flow cytometry. The percentage of apoptosis in electromagnetic field exposed group shows increased ratio as compared to sham exposed (p &lt; 0.004). There were no significant differences in the G(0)/G(1) phase; however, a significant decrease (p &lt; 0.026) in S phase was obtained. Results also indicate a decrease in percentage of G(2)/M transition phase of cell cycle in exposed group as compared to sham exposed (p &lt; 0.019). We conclude that these radiations may have a significant effect on reproductive system of male rats, which may be an indication of male infertility.</t>
  </si>
  <si>
    <t>Kesari KK, Behari J.</t>
  </si>
  <si>
    <t>https://www.emf-portal.org/en/article/17556</t>
  </si>
  <si>
    <t>Evidence for mobile phone radiation exposure effects on reproductive pattern of male rats: role of ROS</t>
  </si>
  <si>
    <t>Abstract
The relationship between radiofrequency electromagnetic fields emitted from mobile phone and infertility is a matter of continuing debate. It is postulated that these radiations may affect the reproduction pattern spell by targeting biochemistry of sperm. In an attempt to expedite the issue, 70 days old Wistar rats (n = 6) were exposed to mobile phone radiofrequency (RF) radiation for 2 h per day for 45 days and data compared with sham exposed (n = 6) group. A significant decrease (P &lt; 0.05) in the level of testosterone and an increase in caspase-3 activity were found in the RF-exposed animals. Distortions in sperm head and mid piece of sperm mitochondrial sheath were also observed as captured by Transmission Electron Microscope (TEM). In addition, progeny from RF-exposed rats showed significant decreases in number and weight as compared with that of sham-exposed animals. A reduction in testosterone, an increase in caspase-3, and distortion in spermatozoa could be caused by overproduction of reactive oxygen species (ROS) in animals under mobile phone radiation exposure. Our findings on these biomarkers are clear indications of possible health implications of repeated exposure to mobile phone radiation.
Outcomes: Spermatozoa from exposed rats showed significant morphological changes in midpiece region, microtubules, outer dense fibers of mitochondria and membranes and distortions in sperm head, compared to sham exposed rats. A statistically significant increase in activation of caspase-3 was observed in the sperm of exposed animals compared to sham exposed animals. Serum testosterone level was significantly decreased in exposed animals in comparison to sham exposed ones.  Exposed parents produced litters with a significantly decreased number of pups and the average body weight of the pups was significantly lower in comparison to those of sham exposed parents.</t>
  </si>
  <si>
    <t>https://www.emf-portal.org/en/article/21125</t>
  </si>
  <si>
    <t>Effects of Radiofrequency Electromagnetic Wave Exposure from Cellular Phones on the Reproductive Pattern in Male Wistar Rats</t>
  </si>
  <si>
    <t>Abstract
The present study investigates the effect of free radical formation due to mobile phone exposure and effect on fertility pattern in 70-day-old male Wistar rats (sham exposed and exposed). Exposure took place in Plexiglas cages for 2 h a day for 35 days to mobile phone frequency. The specific absorption rate was estimated to be 0.9 W/kg. An analysis of antioxidant enzymes glutathione peroxidase (P &lt; 0.001) and superoxide dismutase (P &lt; 0.007) showed a decrease, while an increase in catalase (P &lt; 0.005) was observed. Malondialdehyde (P &lt; 0.003) showed an increase and histone kinase (P = 0.006) showed a significant decrease in the exposed group. Micronuclei also show a significant decrease (P &lt; 0.002) in the exposed group. A significant change in sperm cell cycle of G(0)-G(1) (P = 0.042) and G(2)/M (P = 0.022) were recorded. Generation of free radicals was recorded to be significantly increased (P = 0.035). Our findings on antioxidant, malondialdehyde, histone kinase, micronuclei, and sperm cell cycle are clear indications of an infertility pattern, initiated due to an overproduction of reactive oxygen species. It is concluded that radiofrequency electromagnetic wave from commercially available cell phones might affect the fertilizing potential of spermatozoa.
Outcomes : The antioxidant enzyme activities of glutathione peroxidase and superoxide dismutase decreased, while the catalase enzyme activity increased in the exposed group compared to the control group. The malondialdehyde level increased and histone kinase showed a significant decrease in the exposed group. The micronuclei formation in the blood samples of the exposed group also significantly decreased compared to the control group. A significant change (decrease) in sperm cell cycle of G0 phase/G1 phase and G2 phase/mitosis were recorded. Production of free radicals significantly increased in the exposed group. 
The findings on antioxidant enzyme activities, malondialdehyde level, histone kinase, micronuclei formation, and sperm cell cycle are clear indications of an infertility pattern, induced by an overproduction of reactive oxygen species. The authors conclude that radiofrequency electromagnetic fields from cell phones might affect the fertilizing potential of spermatozoa.</t>
  </si>
  <si>
    <t>Indian Council of Medical Research (ICMR), India</t>
  </si>
  <si>
    <t>https://www.emf-portal.org/en/article/18931</t>
  </si>
  <si>
    <t>Local exposure of 849 MHz and 1763 MHz radiofrequency radiation to mouse heads does not induce cell death or cell proliferation in brain</t>
  </si>
  <si>
    <t>Abstract
Even though there is no direct evidence to prove the cellular and molecular changes induced by radiofrequency (RF) radiation itself, we cannot completely exclude the possibility of any biological effect of mobile phone frequency radiation. We established a carousel-type exposure chamber for 849 MHz or 1763 MHz of mobile phone RF radiation to expose RF to the heads of C57BL mice. In this chamber, animals were irradiated intermittently at 7.8 W/kg for a maximum of 12 months. During this period, the body weights of 3 groups-sham, 849 MHz RF, and 1763 MHz RF-did not show any differences between groups. The brain tissues were obtained from 3 groups at 6 months and 12 months to examine the differences in histology and cell proliferation between control and RF exposure groups, but we could not find any change upon RF radiation. Likewise, we could not find changes in the expression and distribution of NeuN and GFAP in hippocampus and cerebellum, or in cell death by TUNEL assay in RF exposure groups. From these data, we conclude that the chronic exposure to 849 MHz and 1763 MHz RF radiation at a 7.8 W/kg specific absorption rate (SAR) could not induce cellular alterations such as proliferation, death, and reactive gliosis.
Free Full Text Available</t>
  </si>
  <si>
    <t>Kim TH, Huang TQ, Jang JJ, Kim MH, Kim HJ, Lee JS, Pack JK, Seo JS, Park WY.</t>
  </si>
  <si>
    <t>Mobile Phone  CDMA Simulated</t>
  </si>
  <si>
    <t>Ministry of Information and Communication &amp; Education and Human Resources Development, Korea</t>
  </si>
  <si>
    <t>https://www.emf-portal.org/en/article/16105</t>
  </si>
  <si>
    <t>Influence of microwave exposure on fertility of male rats</t>
  </si>
  <si>
    <t>Abstract
The present study investigates the effect of 10-GHz microwave radiation on the fertility pattern of 70-day-old male rats (sham exposed and exposed), which were exposed for 2 h/d for 45 days continuously at a specific absorption rate of 0.014 W/kg and a power density of 0.21 mW/cm(2). Results show a significant change in the level of reactive oxygen species, histone kinase, apoptotic cells, and percentage of G(2)/M transition phase of cell cycle in the exposed group compared with the sham-exposed group. The study concludes that there is a significant effect of microwave radiations on the reproductive pattern in male rats, which is a causative factor of male infertility.
Outcomes: The data showed significant changes in the level of reactive oxygen species (increase), histone kinase enzyme activity (decrease), apoptotic cells (increase), and percentage of G2 phase/mitosis phase cells (decrease) of cell cycle in the exposed group compared with the sham exposed group. 
The authors conclude that there is a significant effect of microwave exposure on reproductive parameters in male rats.
Full Free Text Available</t>
  </si>
  <si>
    <t>Kumar S, Kesari KK, Behari J.</t>
  </si>
  <si>
    <t>https://www.emf-portal.org/en/article/18562</t>
  </si>
  <si>
    <t>The effects of simultaneous combined exposure to CDMA and WCDMA electromagnetic fields on rat testicular function</t>
  </si>
  <si>
    <t xml:space="preserve">Abstract
Wireless mobile phones and other telecommunication devices are used extensively in daily life. We therefore examined the effects of combined exposure to radiofrequency electromagnetic fields (RF-EMF) on rat testicular function, specifically with respect to sensitive processes such as spermatogenesis. Male rats were exposed to single code division multiple access (CDMA) and wideband code division multiple access (WCDMA) RF signals for 12 weeks. The RF exposure schedule comprised 45 min/day, 5 days/week for a total of 12 weeks. The whole-body average specific absorption rate (SAR) of CDMA and WCDMA was 2.0 W/kg each or 4.0 W/kg in total. We then investigated the correlates of testicular function such as sperm count in the cauda epididymis, testosterone concentration in the blood serum, malondialdehyde concentrations in the testes and epididymis, frequency of spermatogenesis stages, and appearance of apoptotic cells in the testes. We also immunoblotted for p53, bcl2, GADD45, cyclin G, and HSP70 in the testes of sham- and combined RF-exposed animals. Based on the results, we concluded that simultaneous exposure to CDMA and WCDMA RF-EMFs at 4.0 W/kg SAR did not have any observable adverse effects on rat spermatogenesis.
</t>
  </si>
  <si>
    <t>Lee HJ, Jin YB, Kim TH, Pack JK, Kim N, Choi HD, Lee JS, Lee YS.</t>
  </si>
  <si>
    <t>Mobile Phone  CDMA and WCDMA Simulated</t>
  </si>
  <si>
    <t>Korea Communications Commission (KCC), Korea (Government Communications Authority)</t>
  </si>
  <si>
    <t>https://pubmed.ncbi.nlm.nih.gov/22012556/</t>
  </si>
  <si>
    <t>The lack of histological changes of CDMA cellular phone-based radio frequency on rat testis</t>
  </si>
  <si>
    <t>Abstract
We examined the histological changes by radiofrequency (RF) fields on rat testis, specifically with respect to sensitive processes such as spermatogenesis. Male rats were exposed to 848.5 MHz RF for 12 weeks. The RF exposure schedule consisted of two 45-min RF exposure periods, separated by a 15-min interval. The whole-body average specific absorption rate (SAR) of RF was 2.0 W/kg. We then investigated correlates of testicular function such as sperm counts in the cauda epididymis, malondialdehyde concentrations in the testes and epididymis, frequency of spermatogenesis stages, germ cell counts, and appearance of apoptotic cells in the testes. We also performed p53, bcl-2, caspase 3, p21, and PARP immunoblotting of the testes in sham- and RF-exposed animals. Based on these results, we concluded that subchronic exposure to 848.5 MHz with 2.0 W/kg SAR RF did not have any observable adverse effects on rat spermatogenesis.
Outcomes: No significant differences in any parameter investigated were noted during spermatogenesis in rats exposed to 12 weeks of radiofrequency electromagnetic field at 848.5 MHz with a SAR of 2 W/kg. Thus, these data suggest that exposure to 848.5 MHz at a SAR of 2 W/kg has no adverse effects on the male reproductive system.
Related to paper id 1524</t>
  </si>
  <si>
    <t>Lee HJ, Pack JK, Kim TH, Kim N, Choi SY, Lee JS, Kim SH, Lee YS.</t>
  </si>
  <si>
    <t>Korea Communications Commission (KCC), Korea
Korea (Government Communications Authority)</t>
  </si>
  <si>
    <t>https://www.emf-portal.org/en/article/18427</t>
  </si>
  <si>
    <t>Mobile phone electromagnetic radiation activates MAPK signaling and regulates viability in Drosophila</t>
  </si>
  <si>
    <t>Abstract
Mobile phones are widely used in the modern world. However, biological effects of electromagnetic radiation produced by mobile phones are largely unknown. In this report, we show biological effects of the mobile phone 835 MHz electromagnetic field (EMF) in the Drosophila model system. When flies were exposed to the specific absorption rate (SAR) 1.6 W/kg, which is the proposed exposure limit by the American National Standards Institute (ANSI), more than 90% of the flies were viable even after the 30 h exposure. However, in the SAR 4.0 W/kg strong EMF exposure, viability dropped from the 12 h exposure. These EMF exposures triggered stress response and increased the production of reactive oxygen species. The EMF exposures also activated extracellular signal regulated kinase (ERK) and c-Jun N-terminal kinase (JNK) signaling, but not p38 kinase signaling. Interestingly, SAR 1.6 W/kg activated mainly ERK signaling and expression of an anti-apoptotic gene, whereas SAR 4.0 W/kg strongly activated JNK signaling and expression of apoptotic genes. In addition, SAR 4.0 W/kg amplified the number of apoptotic cells in the fly brain. These findings demonstrate that the exposure limit on electromagnetic radiation proposed by ANSI triggered ERK-survival signaling but the strong electromagnetic radiation activated JNK-apoptotic signaling in Drosophila.
Outcomes: At the specific absorption rate 1.6 W/kg, more than 90% of the flies were viable even after the 30 hours exposure. However, at the specific absorption rate 4 W/kg, viability was decreasing from the 12 hours exposure. Only 10% of the flies survived after the 30 hours exposure.The exposure significantly increased intercellular ROS levels by time and intensity. Superoxide dismutase defect mutants showed lower viability compared to the wild type.
The electromagnetic field exposures activated ERK and JNK signal transduction pathway, but not p38 kinase signal transduction pathway. Interestingly, the specific absorption rate 1.6 W/kg activated mainly ERK signal transduction pathway and expression of an anti-apoptotic gene, whereas the specific absorption rate 4 W/kg strongly activated JNK signal transduction pathway and expression of apoptotic genes. In addition, the specific absorption rate 4 W/kg amplified the number of apoptotic cells in the fly brain.</t>
  </si>
  <si>
    <t>Lee KS, Choi JS, Hong SY, Son TH, Yu K.</t>
  </si>
  <si>
    <t>https://pubmed.ncbi.nlm.nih.gov/18286519/</t>
  </si>
  <si>
    <t>Effect of 835 MHz radiofrequency radiation exposure on calcium binding proteins in the hippocampus of the mouse brain</t>
  </si>
  <si>
    <t xml:space="preserve">Abstract
Worldwide expansion of mobile phones and electromagnetic field (EMF) exposure has raised question of their possible biological effects on the brain and nervous system. Radiofrequency (RF) radiation might alter intracellular signaling pathways through changes in calcium (Ca(2+)) permeability across cell membranes. Changes in the expression of calcium binding proteins (CaBP) like calbindin D28-k (CB) and calretinin (CR) could indicate impaired Ca(2+)homeostasis due to EMF exposure. CB and CR expression were measured with immunohistochemistry in the hippocampus of mice after EMF exposure at 835 MHz for different exposure times and absorption rates, 1 h/day for 5 days at a specific absorption rate (SAR)=1.6 W/kg, 1 h/day for 5 days at SAR=4.0 W/kg, 5 h/day for 1 day at SAR=1.6 W/kg, 5 h/day for 1 day at SAR=4.0 W/kg, daily exposure for 1 month at SAR=1.6 W/kg. Body weights did not change significantly. CB immunoreactivity (IR) displayed moderate staining of cells in the cornu ammonis (CA) areas and prominently stained granule cells. CR IR revealed prominently stained pyramidal cells with dendrites running perpendicularly in the CA area. Exposure for 1 month produced almost complete loss of pyramidal cells in the CA1 area. CaBP differences could cause changes in cellular Ca(2+)levels, which could have deleterious effect on normal hippocampal functions concerned with neuronal connectivity and integration.
Pyramidal neurons (pyramidal cells) are a type of multipolar neuron found in areas of the brain including the cerebral cortex, the hippocampus, and the amygdala. Pyramidal neurons are the primary excitation units of the mammalian prefrontal cortex and the corticospinal tract. Loss of the large pyramidal cells of the association neocortex and hippocampus, along with plaques and tangles, is fundamental to the neuropathology of Alzheimer's disease. </t>
  </si>
  <si>
    <t>Maskey D, Kim M, Aryal B, Pradhan J, Choi IY, Park KS, Son T, Hong SY, Kim SB, Kim HG, Kim MJ.</t>
  </si>
  <si>
    <t>Research fund from Institute of Bio-science and Technology at Dankook University</t>
  </si>
  <si>
    <t>https://www.ncbi.nlm.nih.gov/pubmed/19968972</t>
  </si>
  <si>
    <t>Effect of GSM-900 and -1800 signals on the skin of hairless rats. I: 2-hour acute exposures</t>
  </si>
  <si>
    <t>Abstract
PURPOSE: The acute influence on the skin of non-ionizing electromagnetic fields in the radiofrequency (RF) range used in mobile telephony has not been widely studied to date. The purpose of this work was to determine whether the cells of hairless rat skin are affected by acute local exposure to Global System for Mobile Communication: GSM-900 or -1800 RadioFrequency Radiation (RFR).
MATERIALS AND METHODS: Hairless female rats were exposed or sham-exposed for 2 h to GSM-900 or -1800 signals, using a loop-antenna located on the right part of the rats' back. The local Specific Absorption rate (SAR) at skin level was ca. 5 W/kg (5.8+/-0.4 and 4.8+/-0.4 W/kg at 900 and 1800 MHz, respectively). A skin biopsy was done at the end of the experiment not only at the location of exposure, but also on the symmetrical part of the back.
RESULTS: Analysis of skin sections using Hematoxylin Eosin Saffron (HES) coloration showed no difference in skin thickness or apparent cell toxicity (with no sign of cellular necrosis) among the animal groups. Histological analysis of the epidermis showed that the ratio between cells expressing the antigen Ki-67 (cellular proliferation marker) and the total number of cells remained within the range of normal proliferation ratio for the exposed side of the animal. No Ki-67 labelling was observed at the dermis level. Results on filaggrin, collagen and elastin levels also showed an insignificant influence of RFR.
CONCLUSIONS: These results do not demonstrate any major physical and histological variations at skin level induced by RFR used in mobile telephony.</t>
  </si>
  <si>
    <t>Masuda H, Sanchez S, Dulou PE, Haro E, Anane R, Billaudel B, Lévêque P, Veyret B.</t>
  </si>
  <si>
    <t>https://www.ncbi.nlm.nih.gov/pubmed/17050479</t>
  </si>
  <si>
    <t>Electromagnetic fields at 2.45 GHz trigger changes in heat shock proteins 90 and 70 without altering apoptotic activity in rat thyroid gland</t>
  </si>
  <si>
    <t>Abstract
Non-ionizing radiation at 2.45 GHz may modify the expression of genes that codify heat shock proteins (HSP) in the thyroid gland. Using the enzyme-linked immunosorbent assay (ELISA) technique, we studied levels of HSP-90 and HSP-70. We also used hematoxilin eosin to look for evidence of lesions in the gland and applied the DAPI technique of fluorescence to search for evidence of chromatin condensation and nuclear fragmentation in the thyroid cells of adult female Sprague-Dawley rats. Fifty-four rats were individually exposed for 30 min to 2.45 GHz radiation in a Gigahertz transverse electromagnetic (GTEM) cell at different levels of non-thermal specific absorption rate (SAR), which was calculated using the finite difference time domain (FDTD) technique. Ninety minutes after radiation, HSP-90 and HSP-70 had decreased significantly (P&lt;0.01) after applying a SAR of 0.046±1.10 W/Kg or 0.104±5.10(-3) W/Kg. Twenty-four hours after radiation, HSP-90 had partially recovered and HSP-70 had recovered completely. There were few indications of lesions in the glandular structure and signs of apoptosis were negative in all radiated animals. The results suggest that acute sub-thermal radiation at 2.45 GHz may alter levels of cellular stress in rat thyroid gland without initially altering their anti-apoptotic capacity.
Full Text Available</t>
  </si>
  <si>
    <t>Misa Agustiño MJ, Leiro JM, Jorge Mora MT, Rodríguez-González JA, Jorge Barreiro FJ, Ares-Pena FJ, López-Martín E.</t>
  </si>
  <si>
    <t>RF Signal Generator &amp; Gigahertz Transverse Electromagnetic (GTEM) Cell</t>
  </si>
  <si>
    <t>Direccion General de Investigacion y Desarrollo of the Xunta de Galicia</t>
  </si>
  <si>
    <t>https://www.ncbi.nlm.nih.gov/pubmed/23213477</t>
  </si>
  <si>
    <t>Testicular apoptosis and histopathological changes induced by a 2.45 GHz electromagnetic field</t>
  </si>
  <si>
    <t>Abstract
There is a growing public concern about the potential human health hazard caused by exposure to electromagnetic radiation (EMR). The objective of this study is to investigate the effects of 2450 mhz electromagnetic field on apoptosis and histopathological changes on rat testis tissue. Twelve-week-old male Wistar Albino rats were used in this study. Eighteen rats equally divided into three different groups which were named group I, II and III. Cage control (group I), sham control (group II) and 2.45 GHz EMR (group III) groups were formed. Group III were exposed to 2.45 GHz EMR, at 3.21 W/kg specific absorption rate for 60 minutes/ day for 28 days. There was no difference among the groups for the diameter of the seminiferous tubules, pyknotic, karyolectic and karyotic cells. However, the number of Leydig cells of testis tissue of the rats in group III was significantly reduced comparing with the group I (p &lt; 0.05). Estimation of spermatogenesis using the Johnsen testicular biopsy score revealed that the difference between groups is statistically significant. The level of TNF-α, Caspase-3 and Bcl-2 were compared, and no significant difference was found between the groups. When Bax apoptosis genes and Caspase-8 apoptosis enzyme were compared, there were significant differences between the groups (p &lt; 0.05). Electromagnetic field affects spermatogenesis and causes to apoptosis due to the heat and other stress-related events in testis tissue.</t>
  </si>
  <si>
    <t>Sarookhani, MR, Safari A,  Zahedpanah, M,  Zaroushani V.</t>
  </si>
  <si>
    <t>S.D.U. (Suleyman Demirel University) Unit of Scientific Research Projects, Turkey</t>
  </si>
  <si>
    <t>https://www.emf-portal.org/en/article/19016</t>
  </si>
  <si>
    <t>Melatonin protects rat thymus against oxidative stress caused by exposure to microwaves and modulates proliferation/apoptosis of thymocytes</t>
  </si>
  <si>
    <t>Abstract
Outcomes: In the exposed groups without melatonin (after 20, 40 and 60 days), the level of lipid peroxidation and protein oxidation, as well as the enzyme activities of catalase, xanthine oxidase, DNAse I and DNAse II were significantly increased compared to the control group. An administration of melatonin prevented these effects in the exposed group (except for the protein oxidation after 20 and 40 days). The number of apoptotic cells was significantly increased in the exposed groups without melatonin compared to the control group. Moreover, the number of apoptotic cells increased with longer exposure duration. An administration of melatonin significantly reduced the apoptosis rate in the exposed group. The proliferation of the thymocytes was significantly decreased in the exposed groups without melatonin in comparison to the control group. This effect was stronger the longer the rats had been exposed. An administration of melatonin significantly increased the proliferation rate in the exposed group when compared to the exposed group without melatonin injection. The authors conclude that melatonin could have a protective effect against oxidative stress and could modulate processes of apoptosis and proliferation in thymus tissue of microwave-exposed rats.</t>
  </si>
  <si>
    <t>Sokolovic D, Djordjevic B, Kocic G, Veljkovic A, Marinkovic M, Basic J, Jevtovic-Stoimenov T, Stanojkovic Z, Sokolovic DM, Pavlovic V, Djindjic B, Krstic D.</t>
  </si>
  <si>
    <t>Ministry for Science and Technology Development, Serbia</t>
  </si>
  <si>
    <t>https://pubmed.ncbi.nlm.nih.gov/23531837/</t>
  </si>
  <si>
    <t>Lack of mutation induction with exposure to 1.5 GHz electromagnetic near fields used for cellular phones in brains of Big Blue mice</t>
  </si>
  <si>
    <t xml:space="preserve">Abstract
The possible mutagenic potential of exposure to 1.5 GHz electromagnetic near field (EMF) was investigated using brain tissues of Big Blue mice (BBM). Male BBM were locally exposed to EMF in the head region at 2.0, 0.67, and 0 W/kg specific absorption rate for 90 min/day, 5 days/week, for 4 weeks. No gliosis or degenerative lesions were histopathologically noted in brain tissues, and no obvious differences in Ki-67 labeling and apoptotic indices of glial cells were evident among the groups. There was no significant variation in the frequency of independent mutations of the lacI transgene in the brains. G:C to A:T transitions at CpG sites constituted the most prevalent mutations in all groups and at all time points. Deletion mutations were slightly increased in both the high and low EMF exposure groups as compared with the sham-exposed group, but the differences were not statistically significant. These findings suggest that exposure to 1.5 GHz EMF is not mutagenic to mouse brain cells and does not create any increased hazard with regard to brain tumor development.
Free Full Text Available </t>
  </si>
  <si>
    <t>Takahashi S, Inaguma S, Cho YM, Imaida K, Wang J, Fujiwara O, Shirai T.</t>
  </si>
  <si>
    <t>RF Signal Mobile Phone  TDMA Simulated</t>
  </si>
  <si>
    <t>https://www.emf-portal.org/en/article/8665</t>
  </si>
  <si>
    <t>Post-continuous whole body exposure of rabbits to 650 MHz electromagnetic fields: effects on liver, spleen, and brain</t>
  </si>
  <si>
    <t xml:space="preserve">Abstract
This study deals with the effects of post (12 or 18 months) whole body continuous (2 years) exposure of rabbits to 650 MHz electromagnetic fields (EMF) that are characteristic of those produced by broadcasting stations, on body weight and body mass, on the morphology of liver, spleen and brain, and on apoptosis rates and glycogen distribution in the liver. Two groups of rabbits were continuously exposed for 2 years to EMF of 650 MHz followed by 12 months (group 1) or 18 months (group 2) of post-exposure; a third group (group 3) was sham exposed. It was shown that the changes in apoptosis rates were conditional during the time of exposure, but not on a specific organ and that the whole body continuous exposure gave rise to modifications whose types and intensities were related to the time of post-exposure (12 or 18 months, respectively), the type of organ, and the individual animal. A number of effects were observed only in group 1, and not in group 2, which suggests some kind of adaptive response or of long-term recovery in the rabbits following continuous exposure to 650 MHz EMF.
Outcomes: The continuous exposure resulted in modifications whose types and intensities were related to the time of post-exposure (12 or 18 months, respectively), The type and the extent of changes were different in different organs and -with regard to the same organs - they varied from animal to animal. A number of effects were revealed only in group 1, and not in group 2, which suggests some kind of adaptive response or of long-term recovery following continuous exposure.
</t>
  </si>
  <si>
    <t>Tarantino P, Lanubile R, Lacalandra G, Abbro L, Dini L.</t>
  </si>
  <si>
    <t>https://www.emf-portal.org/en/article/11804</t>
  </si>
  <si>
    <t>Ballardin M, Tusa I, Fontana N, Monorchio A, Pelletti C, Rogovich A, Barale R, Scarpato R.</t>
  </si>
  <si>
    <t>Modulation of heat shock protein response in SH-SY5Y by mobile phone microwaves</t>
  </si>
  <si>
    <t>Abstract
AIM: To investigate putative biological damage caused by GSM mobile phone frequencies by assessing electromagnetic fields during mobile phone working.
METHODS: Neuron-like cells, obtained by retinoic-acid-induced differentiation of human neuroblastoma SH-SY5Y cells, were exposed for 2 h and 4 h to microwaves at 1800 MHz frequency bands.
RESULTS: Cell stress response was evaluated by MTT assay as well as changes in the heat shock protein expression (Hsp20, Hsp27 and Hsp70) and caspase-3 activity levels, as biomarkers of apoptotic pathway. Under our experimental conditions, neither cell viability nor Hsp27 expression nor caspase-3 activity was significantly changed. Interestingly, a significant decrease in Hsp20 expression was observed at both times of exposure, whereas Hsp70 levels were significantly increased only after 4 h exposure.
CONCLUSION: The modulation of the expression of Hsps in neuronal cells can be an early response to radiofrequency microwaves.
Full Text Available</t>
  </si>
  <si>
    <t>Calabro E, Condello S, Curro M, Ferlazzo N, Caccamo D, Magazu S, Ientile R.</t>
  </si>
  <si>
    <t>https://www.emf-portal.org/de/article/20318</t>
  </si>
  <si>
    <t>Apoptosis of human lung carcinoma cell line GLC-82 induced by high power electromagnetic pulse</t>
  </si>
  <si>
    <t xml:space="preserve">Abstract
BACKGROUND &amp; OBJECTIVE: Electromagnetic pulse (EMP) could be used for sterilization of food and the efficiency is higher than 2450 MHz continuous microwave done. This study was designed to evaluate the effect of electromagnetic pulse (EMP) on apoptosis of human lung carcinoma cell line GLC-82, so that to explore and develop therapeutic means for cancer.
METHODS: The injury changes in GLC-82 cells after irradiated with EMP (electric field intensity was 60 kV/m, 5 pulses/2 min) were analyzed by cytometry, MTT chronometry, and flow cytometry. The immunohistochemical SP staining was used to determine the expressions of bcl-2 protein and p53 protein. The stained positive cells were analyzed by CMIAS-II image analysis system at a magnification 400. All data were analyzed by SPSS8.0 software.
RESULTS: EMP could obviously inhibited proliferation and activity of lung carcinoma cell line GLC-82. The absorbance value (A570) of MTT decreased immediately, at 0 h, 1 h, and 6 h after the GLC-82 cells irradiated by EMP as compared with control group. The highest apoptosis rate was found to reach 13.38% by flow cytometry at 6 h after EMP irradiation. Down-regulation of bcl-2 expression and up-regulation of p53 expression were induced by EMP.
CONCLUSION: EMP promotes apoptosis of GLC-82 cells. At same time, EMP can down-regulate bcl-2 expression and up-regulate p53 expression in GLC-82 cells. The bcl-2 and the p53 protein may involve the apoptotic process.
[Article in Chinese]
</t>
  </si>
  <si>
    <t>Cao XZ, Zhao ML, Wang DW, Dong B.</t>
  </si>
  <si>
    <t>https://www.ncbi.nlm.nih.gov/pubmed/12508535</t>
  </si>
  <si>
    <t>900-MHz microwave radiation enhances gamma-ray adverse effects</t>
  </si>
  <si>
    <t xml:space="preserve">Abstract
Mobile phones are widely used globally. However, the biological effects due to exposure to electromagnetic fields (EMF) produced by mobile phones are largely unknown. Environmental and occupational exposure of humans to gamma-rays is a biologically relevant phenomenon. Consequently studies were undertaken to examine the interactions between gamma-rays and EMF on human health. In this study, exposure to 900-MHz EMF expanded gamma-ray damage to SHG44 cells. Preexposure EMF enhanced the decrease in cell proliferation induced by gamma-ray irradiation and the rate of apoptosis. The combination of EMF and gamma-ray exposure resulted in a synergistic effect by triggering stress response, which increased reactive oxygen species, but the expression of hsp70 at both mRNA and protein levels remained unaltered. Data indicate that the adverse effects of gamma-rays on cellular functions are strengthened by EMF.
</t>
  </si>
  <si>
    <t>Cao Y, Zhang W, Lu MX, Xu Q, Meng QQ, Nie JH, Tong J.</t>
  </si>
  <si>
    <t>the Jiangsu Key Project Foundation (05KJA33013) and Jiangsu Key Laboratory of Radiation Medicine and Protection.</t>
  </si>
  <si>
    <t>https://www.emf-portal.org/en/article/17160</t>
  </si>
  <si>
    <t>1800 MHz radiofrequency (mobile phones, different Global System for Mobile communication modulations) does not affect apoptosis and heat shock protein 70 level in peripheral blood mononuclear cells from young and old donors</t>
  </si>
  <si>
    <t xml:space="preserve">Abstract
PURPOSE: To study if prolonged in vitro exposure to 1800MHz radiofrequency (RF) could exert an effect on human peripheral blood mononuclear cells (PBMC) from young and elderly donors by affecting apoptosis, mitochondrial membrane potential and heat shock protein (HSP) 70 levels.
MATERIALS AND METHODS: Endpoints were analysed in the presence or absence of the apoptosis-inducing agent 2-deoxy-D-ribose. Three different signal modulations typical of the Global System for Mobile communication (GSM) system were applied. The modulations are widely used in mobile telephony (GSM Basic, discontinuous transmission [DTX] and Talk) at specific absorption rates of 1.4 and 2.0 W kg(-1).
RESULTS: In all conditions and for all endpoints tested, there was no significant difference between RF- and sham-exposed cells.
CONCLUSION: 1800MHz RF could not induce apoptosis by itself or affect the apoptotic phenomenon when induced by an apoptotic agent. Moreover, RF did not modify the mitochondrial functionality and the expression of HSP 70.
</t>
  </si>
  <si>
    <t>Capri M, Scarcella E, Bianchi E, Fumelli C, Mesirca P, Agostini C, Remondini D, Schuderer J, Kuster N, Franceschi C, Bersani F.</t>
  </si>
  <si>
    <t>https://www.emf-portal.org/en/article/11157</t>
  </si>
  <si>
    <t>In vitro exposure of human lymphocytes to 900 MHz CW and GSM modulated radiofrequency: studies of proliferation, apoptosis and mitochondrial membrane potential</t>
  </si>
  <si>
    <t>Abstract
The aim of this study was to investigate the nonthermal effects of radiofrequency (RF) fields on human immune cells exposed to a Global System for Mobile Communication (GSM) signal generated by a commercial cellular phone and by a sinusoidal non-modulated signal. To assess whether mobile phone RF-field exposure affects human immune cell functions, peripheral blood mononuclear cells (PBMCs) from healthy donors were exposed in vitro to a 900 MHz GSM or continuous-wave (CW) RF field 1 h/day for 3 days in a transverse electromagnetic mode (TEM) cell system (70-76 mW/kg average specific absorption rate, SAR). The cells were cultured for 48 or 72 h, and the following end points were studied: (1) mitogen-induced proliferation; (2) cell cycle progression; (3) spontaneous and 2-deoxy-D-ribose (dRib)-induced apoptosis; (4) mitochondrial membrane potential modifications during spontaneous and dRib-induced-apoptosis. Data obtained from cells exposed to a GSM-modulated RF field showed a slight decrease in cell proliferation when PBMCs were stimulated with the lowest mitogen concentration and a slight increase in the number of cells with altered distribution of phosphatidylserine across the membrane. On the other hand, cell cycle phases, mitochondrial membrane potential and susceptibility to apoptosis were found to be unaffected by the RF field. When cells were exposed to a CW RF field, no significant modifications were observed in comparison with sham-exposed cells for all the end points investigated.</t>
  </si>
  <si>
    <t>Capri M, Scarcella E, Fumelli C, Bianchi E, Salvioli S, Mesirca P, Agostini C, Antolini A, Schiavoni A, Castellani G, Bersani F, Franceschi C</t>
  </si>
  <si>
    <t>https://www.emf-portal.org/en/article/11293</t>
  </si>
  <si>
    <t>Mobile Phone CDMA Simulated</t>
  </si>
  <si>
    <t>Mobile phone radiation does not induce pro-apoptosis effects in human spermatozoa</t>
  </si>
  <si>
    <t>Abstract
Recent reports suggest that mobile phone radiation may diminish male fertility. However, the effects of this radiation on human spermatozoa are largely unknown. The present study examined effects of the radiation on induction of apoptosis-related properties in human spermatozoa. Ejaculated, density-purified, highly motile human spermatozoa were exposed to mobile phone radiation at specific absorption rates (SARs) of 2.0 and 5.7 W/kg. At various times after exposure, flow cytometry was used to examine caspase 3 activity, externalization of phosphatidylserine (PS), induction of DNA strand breaks, and generation of reactive oxygen species. Mobile phone radiation had no statistically significant effect on any of the parameters studied. This suggests that the impairment of fertility reported in some studies was not caused by the induction of apoptosis in spermatozoa.</t>
  </si>
  <si>
    <t>Falzone N, Huyser C, Franken DR, Leszczynski D.</t>
  </si>
  <si>
    <t>This research was funded by the National Research Foundation (NRF), Pretoria, South Africa
(Grant No: 2054206), NRF mobility fund, the South African Bureau of Standards (SABS), Pretoria, South Africa and the Finnish Radiation and Nuclear Safety Authority (STUK), Helsinki, Finland</t>
  </si>
  <si>
    <t>https://www.emf-portal.org/en/article/18217</t>
  </si>
  <si>
    <t>Phosphorylation and gene expression of p53 are not affected in human cells exposed to 2.1425 GHz band CW or W-CDMA modulated radiation allocated to mobile radio base stations</t>
  </si>
  <si>
    <t>Abstract
A large-scale in vitro study focusing on low-level radiofrequency (RF) fields from mobile radio base stations employing the International Mobile Telecommunication 2000 (IMT-2000) cellular system was conducted to test the hypothesis that modulated RF fields induce apoptosis or other cellular stress response that activate p53 or the p53-signaling pathway. First, we evaluated the response of human cells to microwave exposure at a specific absorption rate (SAR) of 80 mW/kg, which corresponds to the limit of the average whole-body SAR for general public exposure defined as a basic restriction by the International Commission on Non-Ionizing Radiation Protection (ICNIRP) guidelines. Second, we investigated whether continuous wave (CW) and wideband code division multiple access (W-CDMA) modulated signal RF fields at 2.1425 GHz induced apoptosis or any signs of stress. Human glioblastoma A172 cells were exposed to W-CDMA radiation at SARs of 80, 250, and 800 mW/kg, and CW radiation at 80 mW/kg for 24 or 48 h. Human IMR-90 fibroblasts from fetal lungs were exposed to both W-CDMA and CW radiation at a SAR of 80 mW/kg for 28 h. Under the RF field exposure conditions described above, no significant differences in the percentage of apoptotic cells were observed between the test groups exposed to RF signals and the sham-exposed negative controls, as evaluated by the Annexin V affinity assay. No significant differences in expression levels of phosphorylated p53 at serine 15 or total p53 were observed between the test groups and the negative controls by the bead-based multiplex assay. Moreover, microarray hybridization and real-time RT-PCR analysis showed no noticeable differences in gene expression of the subsequent downstream targets of p53 signaling involved in apoptosis between the test groups and the negative controls. Our results confirm that exposure to low-level RF signals up to 800 mW/kg does not induce p53-dependent apoptosis, DNA damage, or other stress response in human cells.</t>
  </si>
  <si>
    <t>Hirose H, Sakuma N, Kaji N, Suhara T, Sekijima M, Nojima T, Miyakoshi J.</t>
  </si>
  <si>
    <t>NTT DoCoMo, Japan</t>
  </si>
  <si>
    <t>https://www.emf-portal.org/en/article/13863</t>
  </si>
  <si>
    <t>Measurement of DNA damage and apoptosis in Molt-4 cells after in vitro exposure to radiofrequency radiation</t>
  </si>
  <si>
    <t>Abstract
To determine whether exposure to radiofrequency (RF) radiation can induce DNA damage or apoptosis, Molt-4 T lymphoblastoid cells were exposed with RF fields at frequencies and modulations of the type used by wireless communication devices. Four types of frequency/modulation forms were studied: 847.74 MHz code-division multiple-access (CDMA), 835.62 MHz frequency-division multiple-access (FDMA), 813.56 MHz iDEN(R) (iDEN), and 836.55 MHz time-division multiple-access (TDMA). Exponentially growing cells were exposed to RF radiation for periods up to 24 h using a radial transmission line (RTL) exposure system. The specific absorption rates used were 3.2 W/kg for CDMA and FDMA, 2.4 or 24 mW/kg for iDEN, and 2.6 or 26 mW/kg for TDMA. The temperature in the RTLs was maintained at 37 degrees C +/- 0.3 degrees C. DNA damage was measured using the single-cell gel electrophoresis assay. The annexin V affinity assay was used to detect apoptosis. No statistically significant difference in the level of DNA damage or apoptosis was observed between sham-treated cells and cells exposed to RF radiation for any frequency, modulation or exposure time. Our results show that exposure of Molt-4 cells to CDMA, FDMA, iDEN or TDMA modulated RF radiation does not induce alterations in level of DNA damage or induce apoptosis.</t>
  </si>
  <si>
    <t>Hook GJ, Zhang P, Lagroye I, Li L, Higashikubo R, Moros EG, Straube WL, Pickard WF, Baty JD, Roti Roti JL</t>
  </si>
  <si>
    <t>Motorola</t>
  </si>
  <si>
    <t>https://www.emf-portal.org/en/article/10635</t>
  </si>
  <si>
    <t>The Effect of Combined Exposure of 900 MHz Radiofrequency Fields and Doxorubicin in HL-60 Cells</t>
  </si>
  <si>
    <t xml:space="preserve">Abstract
Human promyelocytic leukemia HL-60 cells were pre-exposed to non-ionizing 900 MHz radiofrequency fields (RF) at 12 µW/cm(2) power density for 1 hour/day for 3 days and then treated with a chemotherapeutic drug, doxorubicin (DOX, 0.125 mg/L). Several end-points related to toxicity, viz., viability, apoptosis, mitochondrial membrane potential (MMP), intracellular free calcium (Ca(2+)) and Ca(2+)-Mg(2+) -ATPase activity were measured. The results obtained in un-exposed and sham-exposed control cells were compared with those exposed to RF alone, DOX alone and RF+DOX. The results indicated no significant differences between un-exposed, sham-exposed control cells and those exposed to RF alone while treatment with DOX alone showed a significant decrease in viability, increased apoptosis, decreased MMP, increased Ca(2+) and decreased Ca(2+)-Mg(2+-)ATPase activity. When the latter results were compared with cells exposed RF+DOX, the data showed increased cell proliferation, decreased apoptosis, increased MMP, decreased Ca(2+) and increased Ca(2+)-Mg(2+)-ATPase activity. Thus, RF pre-exposure appear to protect the HL-60 cells from the toxic effects of subsequent treatment with DOX. These observations were similar to our earlier data which suggested that pre-exposure of mice to 900 MHz RF at 120 µW/cm(2) power density for 1 hours/day for 14 days had a protective effect in hematopoietic tissue damage induced by subsequent gamma-irradiation.
</t>
  </si>
  <si>
    <t>Jin Z, Zong C, Jiang B, Zhou Z, Tong J, Cao Y.</t>
  </si>
  <si>
    <t>https://www.ncbi.nlm.nih.gov/pubmed/23029402</t>
  </si>
  <si>
    <t>Apoptosis is induced by radiofrequency fields through the caspase-independent mitochondrial pathway in cortical neurons</t>
  </si>
  <si>
    <t xml:space="preserve">Abstract
In the present study, we investigated whether continuous-wave (CW) radiofrequency (RF) fields induce neuron apoptosis in vitro. Rat primary neuronal cultures were exposed to a CW 900 MHz RF field with a specific absorption rate (SAR) of 2 W/kg for 24 h. During exposure, an increase of 2°C was measured in the medium; control experiments with neurons exposed to 39°C were then performed. Apoptosis was assessed by condensation of nuclei with 4′,6-diamino-2-phenylindole (DAPI) staining observed with an epifluorescence microscope and fragmentation of DNA with TdT-mediated dUTP nick-end labeling (TUNEL) analyzed by flow cytometry. A statistically significant difference in the rate of apoptosis was found in the RF-field-exposed neurons compared to the sham-, 37°C- and 39°C-exposed neurons either 0 or 24 h after exposure using both methods. To assess whether the observed apoptosis was caspase-dependent or -independent, assays measuring caspase 3 activity and apoptosis-inducing factor (AIF) labeling were performed. No increase in the caspase 3 activity was found, whereas the percentage of AIF-positive nuclei in RF-field-exposed neurons was increased by three- to sevenfold compared to other conditions. Our results show that, under the experimental conditions used, exposure of primary rat neurons to CW RF fields may induce a caspase-independent pathway to apoptosis that involves AIF.
AIF is a mitochondrial intermembrane flavoprotein that can induce apoptosis through a caspase-independent pathway
</t>
  </si>
  <si>
    <t>Joubert V, Bourthoumieu S, Leveque P, Yardin C.</t>
  </si>
  <si>
    <t>Conseil Regional du Lim- ousin and the University of Limoges.</t>
  </si>
  <si>
    <t>http://www.rrjournal.org/doi/abs/10.1667/RR1077.1?code=rrs-site</t>
  </si>
  <si>
    <t>Evaluation of bax, bcl-2, p21 and p53 genes expression variations on cerebellum of BALB/c mice before and after birth under mobile phone radiation exposure</t>
  </si>
  <si>
    <t>Abstract
Objective(s): The increasing rate of over using cell phones has been considerable in youths and pregnant women. We examined the effect of mobile phones radiation on genes expression variation on cerebellum of BALB/c mice before and after of the birth.
Materials and Methods: In this study, a mobile phone jammer, which is an instrument to prevent receiving signals between cellular phones and base transceiver stations (two frequencies 900 and 1800 MHz) for exposure was used and twelve pregnant mice (BALB/c) divided into two groups (n=6), first group irradiated in pregnancy period (19th day), the second group did not irradiate in pregnancy period. After childbirth, offspring were classified into four groups (n=4): Group1: control, Group 2: B1 (Irradiated after birth), Group 3: B2 (Irradiated in pregnancy period and after birth), Group 4: B3 (Irradiated in pregnancy period). When maturity was completed (8-10 weeks old), mice were dissected and cerebellum was isolated. The expression level of bax, bcl-2, p21 and p53 genes examined by real- time reverse transcription polymerase chain reaction (Real-Time RT- PCR).
Results: The data showed that mobile phone radio waves were ineffective on the expression level of bcl- 2 and p53 genes) P&gt;0.05(. Also gene expression level of bax decreased and gene expression level of p21 increased comparing to the control group (P&lt;0.05).
Conclusion: From the obtained data it could be concluded that the mobile phone radiations did not induce apoptosis in cells of the cerebellum and the injured cells can be repaired by cell cycle arrest.
Free Full Text Available</t>
  </si>
  <si>
    <t>Ghatei N, Nabavi AS, Toosi MHB, Azimian H, Homayoun M, Targhi RG, Haghir H</t>
  </si>
  <si>
    <t>Mobile Phone Jammer</t>
  </si>
  <si>
    <t>Mashhad University of Medical Sciences, Iran. No conflict of Interest.</t>
  </si>
  <si>
    <t>https://pubmed.ncbi.nlm.nih.gov/29085599/</t>
  </si>
  <si>
    <t>Exposure to 1950-MHz TD-SCDMA Electromagnetic Fields Affects the Apoptosis of Astrocytes via Caspase-3-Dependent Pathway</t>
  </si>
  <si>
    <t>Abstract
The usage of mobile phone increases globally. However, there is still a paucity of data about the impact of electromagnetic fields (EMF) on human health. This study investigated whether EMF radiation would alter the biology of glial cells and act as a tumor-promoting agent. We exposed rat astrocytes and C6 glioma cells to 1950-MHz TD-SCDMA for 12, 24 and 48 h respectively, and found that EMF exposure had differential effects on rat astroctyes and C6 glioma cells. A 48 h of exposure damaged the mitochondria and induced significant apoptosis of astrocytes. Moreover, caspase-3, a hallmark of apoptosis, was highlighted in astrocytes after 48 h of EMF exposure, accompanied by a significantly increased expression of bax and reduced level of bcl-2. The tumorigenicity assays demonstrated that astrocytes did not form tumors in both control and exposure groups. In contrast, the unexposed and exposed C6 glioma cells show no significant differences in both biological feature and tumor formation ability. Therefore, our results implied that exposure to the EMF of 1950-MHz TD-SCDMA may not promote the tumor formation, but continuous exposure damaged the mitochondria of astrocytes and induce apoptosis through a caspase-3-dependent pathway with the involvement of bax and bcl-2.
Astrocytes are shaped like a star with many long processes. They provide structural support for neurons, regulate the extracellular ionic and chemical environment, and have a high-affinity neurotransmitter uptake system.
Full Free Text Available</t>
  </si>
  <si>
    <t>Liu YX, Tai JL, Li GQ, Zhang ZW, Xue JH, Liu HS, Zhu H, Cheng JD, Liu YL, Li AM, Zhang Y.</t>
  </si>
  <si>
    <t>National Basic Research Program of China</t>
  </si>
  <si>
    <t>https://www.emf-portal.org/en/article/21076</t>
  </si>
  <si>
    <t>Exposure to 900 MHz electromagnetic field induces an unbalance between pro-apoptotic and pro-survival signals in T-lymphoblastoid leukemia CCRF-CEM cells</t>
  </si>
  <si>
    <t>Abstract
It has been recently established that low-frequency electromagnetic field (EMFs) exposure induces biological changes and could be associated with increased incidence of cancer, while the issue remains unresolved as to whether high-frequency EMFs can have hazardous effect on health. Epidemiological studies on association between childhood cancers, particularly leukemia and brain cancer, and exposure to low- and high-frequency EMF suggested an etiological role of EMFs in inducing adverse health effects. To investigate whether exposure to high-frequency EMFs could affect in vitro cell survival, we cultured acute T-lymphoblastoid leukemia cells (CCRF-CEM) in the presence of unmodulated 900 MHz EMF, generated by a transverse electromagnetic (TEM) cell, at various exposure times. We evaluated the effects of high-frequency EMF on cell growth rate and apoptosis induction, by cell viability (MTT) test, FACS analysis and DNA ladder, and we investigated pro-apoptotic and pro-survival signaling pathways possibly involved as a function of exposure time by Western blot analysis. At short exposure times (2-12 h), unmodulated 900 MHz EMF induced DNA breaks and early activation of both p53-dependent and -independent apoptotic pathways while longer continuous exposure (24-48 h) determined silencing of pro-apoptotic signals and activation of genes involved in both intracellular (Bcl-2) and extracellular (Ras and Akt1) pro-survival signaling. Overall our results indicate that exposure to 900 MHz continuous wave, after inducing an early self-defense response triggered by DNA damage, could confer to the survivor CCRF-CEM cells a further advantage to survive and proliferate.</t>
  </si>
  <si>
    <t>Marinelli F, La Sala D, Cicciotti G, Cattini L, Trimarchi C, Putti S, Zamparelli A, Giuliani L, Tomassetti G, Cinti C.</t>
  </si>
  <si>
    <t xml:space="preserve">RF Signal Generator and Transverse Electromagnetic (TEM) Cell
</t>
  </si>
  <si>
    <t>Ministry of University and Research, Italy; National Research Council (CNR; Consiglio Nazionale delle Ricerche); Italy;  ISPESL; National Institute for Occupational Safety and Prevention, Italy WWF, Italy</t>
  </si>
  <si>
    <t>https://www.emf-portal.org/en/article/10381</t>
  </si>
  <si>
    <t>Non-thermal effects of continuous 2.45 GHz microwaves on Fas-induced apoptosis in human Jurkat T-cell line</t>
  </si>
  <si>
    <t>Abstract
Non-thermal effects of microwaves (MWs) are one of the main issues studied for revising standards. The effects of MW exposure on apoptosis at non-thermal level (48 h, 2.45 GHz, 5 mW/cm2) have been studied. Results obtained assess non-thermal MW effects on Fas, but neither on butyrate- nor on ceramide-induced apoptosis in human Jurkat T-cell line. These data show that MW interacts either with Fas pathway between receptor and caspase-3 activation or on membrane proteins (i.e. Fas receptor or neurosphyngomyelinase).</t>
  </si>
  <si>
    <t>Peinnequin A, Piriou A, Mathieu J, Dabouis V, Sebbah C, Malabiau R, Debouzy JC.</t>
  </si>
  <si>
    <t xml:space="preserve">Direction générale de l'armement (DGA) - Ministère de la Défense / DGA for the French defence industry </t>
  </si>
  <si>
    <t>https://www.emf-portal.org/en/article/6204</t>
  </si>
  <si>
    <t>Exposure to ELF-pulse modulated X band microwaves increases in vitro human astrocytoma cell proliferation</t>
  </si>
  <si>
    <t>Abstract
Common concern about the biological effects of electromagnetic fields (EMF) is increasing with the expansion of X-band microwaves (MW). The purpose of our work was to determine whether exposure to MW pulses in this range can induce toxic effects on human astrocytoma cells. Cultured astrocytoma cells (Clonetics line 1321N1) were submitted to 9.6 GHz carrier, 90% amplitude modulated by extremely low frequency (ELF)-EMF pulses inside a Gigahertz Transversal Electromagnetic Mode cell (GTEM-cell). Astrocytoma cultures were maintained inside a GTEM-incubator in standard culture conditions at 37+/-0.1 degrees C, 5% CO2, in a humidified atmosphere. Two experimental conditions were applied with field parameters respectively of: PW 100-120 ns; PRF 100-800 Hz; PRI 10-1.25 ms; power 0.34-0.60 mW; electric field strength 1.25-1.64 V/m; magnetic field peak amplitude 41.4-54.6 microOe. SAR was calculated to be 4.0 x 10-4 W/Kg. Astrocytoma samples were grown in a standard incubator. Reaching 70-80% confluence, cells were transferred to a GTEM-incubator. Experimental procedure included exposed human astrocytoma cells to MW for 15, 30, 60 min and 24 h and unexposed sham-control samples. Double blind method was applied. Our results showed that cytoskeleton proteins, cell morphology and viability were not modified. Statistically significant results showed increased cell proliferation rate under 24h MW exposure. Hsp-70 and Bcl-2 antiapoptotic proteins were observed in control and treated samples, while an increased expression of connexin 43 proteins was found in exposed samples. The implication of these results on increased proliferation is the subject of our current research.
Full Free Text Available</t>
  </si>
  <si>
    <t>Perez-Castejon C, Perez-Bruzon RN, Llorente M, Pes N, Lacasa C, Figols T, Lahoz M, Maestu C, Vera-Gil A, del Moral A, Azanza MJ.</t>
  </si>
  <si>
    <t>Diputación General de Aragón, Spain &amp; Ministerio de Defensa de Espana (Ministry of Defence, Spain)</t>
  </si>
  <si>
    <t>https://pubmed.ncbi.nlm.nih.gov/19795354/</t>
  </si>
  <si>
    <t>Influence of high-frequency electromagnetic fields on different modes of cell death and gene expression</t>
  </si>
  <si>
    <t>Abstract
PURPOSE: International thresholds for exposure to non-ionizing radiation leading to non-thermal effects were conservatively set by the International Commission on Non-Ionizing Radiation Protection (ICNIRP). The aim of this study was to examine whether biological effects such as different modes of cell death and gene expression modifications related to tumorgenesis are detectable above the threshold defined.
MATERIALS AND METHODS: Human leukaemia cells (HL-60) grown in vitro were exposed to electromagnetic fields (EMF; t 1/2(r) about 1 ns; field strength about 25 times higher than the ICNIRP reference levels for occupational exposure) leading to non-thermal effects using a high-voltage-improved GTEM cell 5302 (EMCO) connected to a pulse generator NP20 (C = 1 nF, U(Load) = 20kV). HL-60 cells were harvested at 0, 24, 48 and 72 h after radiation exposure. Micronuclei, apoptosis and abnormal cells (e.g. necrosis) were determined using morphological criteria. In parallel, the expression of 1176 genes was measured using Atlas Human 1.2. Array. Based on high data reproducibility calculated from two independent experiments (&gt; 99%), array analysis was performed.
RESULTS: No significant change in apoptosis, micronucleation, abnormal cells and differential gene expression was found.
CONCLUSIONS: Exposure of HL-60 cells to EMFs 25 times higher than the ICNIRP reference levels for occupational exposure failed to induce any changes in apoptosis, micronucleation, abnormal morphologies and gene expression. Further experiments using EMFs above the conservatively defined reference level set by the ICNIRP may be desirable.</t>
  </si>
  <si>
    <t>Port M, Abend M, Römer B, Van Beuningen D.</t>
  </si>
  <si>
    <t>Signal Generator</t>
  </si>
  <si>
    <t>German Ministry of Defence.</t>
  </si>
  <si>
    <t>https://www.ncbi.nlm.nih.gov/pubmed/14703943</t>
  </si>
  <si>
    <t>In vitro study of the stress response of human skin cells to GSM-1800 mobile phone signals compared to UVB radiation and heat shock</t>
  </si>
  <si>
    <t>Abstract
The evolution of mobile phone technology is toward an increase of the carrier frequency up to 2.45 GHz. Absorption of radiofrequency (RF) radiation becomes more superficial as the frequency increases. This increasingly superficial absorption of RF radiation by the skin, which is the first organ exposed to RF radiation, may lead to stress responses in skin cells. We thus investigated the expression of three heat-shock proteins (HSP70, HSC70, HSP27) using immunohistochemistry and induction of apoptosis by flow cytometry on human primary keratinocytes and fibroblasts. A well-characterized exposure system, SXC 1800, built by the IT'IS foundation was used at 1800 MHz, with a 217 Hz modulation. We tested a 48-h exposure at an SAR of 2 W/kg (ICNIRP local exposure limit). Skin cells were also irradiated with a 600 mJ/cm2 single dose of UVB radiation and subjected to heat shock (45 degrees C, 20 min) as positive controls for apoptosis and HSP expression, respectively. The results showed no effect of a 48-h GSM-1800 exposure at 2 W/kg on either keratinocytes or fibroblasts, in contrast to UVB-radiation or heat-shock treatments, which injured cells. We thus conclude that the GSM-1800 signal does not act as a stress factor on human primary skin cells in vitro.</t>
  </si>
  <si>
    <t>Sanchez S, Haro E, Ruffie G, Veyret B, Lagroye I.</t>
  </si>
  <si>
    <t>https://www.emf-portal.org/en/article/14686</t>
  </si>
  <si>
    <t>Fondation Santé et Radiofréquences, France</t>
  </si>
  <si>
    <t>Microwave electromagnetic field regulates gene expression in T-lymphoblastoid leukemia CCRF-CEM cell line exposed to 900 MHz</t>
  </si>
  <si>
    <t xml:space="preserve">Abstract
Electric, magnetic, and electromagnetic fields are ubiquitous in our society, and concerns have been expressed regarding possible adverse effects of these exposures. Research on Extremely Low-Frequency (ELF) magnetic fields has been performed for more than two decades, and the methodology and quality of studies have improved over time. Studies have consistently shown increased risk for childhood leukemia associated with ELF magnetic fields. There are still inadequate data for other outcomes. More recently, focus has shifted toward Radio Frequencies (RF) exposures from mobile telephony. There are no persuasive data suggesting a health risk, but this research field is still immature with regard to the quantity and quality of available data. This technology is constantly changing and there is a need for continued research on this issue. To investigate whether exposure to high-frequency electromagnetic fields (EMF) could induce adverse health effects, we cultured acute T-lymphoblastoid leukemia cells (CCRF-CEM) in the presence of 900 MHz MW-EMF generated by a transverse electromagnetic (TEM) cell at short and long exposure times. We evaluated the effect of high-frequency EMF on gene expression and we identified functional pathways influenced by 900 MHz MW-EMF exposure.
Outcomes : After 48 hours, a significantly decreased number of viable cells was found in the exposed cell cultures when compared to the 48 hours-control group. After 2 hours of exposure, the number of cells undergoing apoptosis was significantly increased in comparison to the 2 hours control group. This effect decreased after 48 hours, but remained statistically significant. Analysis via microarray revealed that the gene expression of numerous genes involved in DNA repair, apoptosis, cell cycle regulation, angiogenesis and chromosomal organization was significantly down-regulated, respectively up-regulated in the exposed groups compared to the control groups. Most of the results were verified via Western blot. The results indicate that microwave-exposure could induce changes in gene expression and influence the cell growth.
</t>
  </si>
  <si>
    <t>Trivino Pardo JC, Grimaldi S, Taranta M, Naldi I, Cinti C.</t>
  </si>
  <si>
    <t>National Research Council (CNR; Consiglio Nazionale delle Ricerche); Italy</t>
  </si>
  <si>
    <t>https://www.emf-portal.org/en/article/20263</t>
  </si>
  <si>
    <t>The effect of microwave emission from mobile phones on neuron survival in rat central nervous system</t>
  </si>
  <si>
    <t>Abstract
To investigate the effect of microwave emitted by mobile phones on the rat central nervous system (CNS), in vitro cultured cortical neuronal cells and in vivo rat's brain were exposed to the electromagnetic waves emitted by a microwave transmitter that mimics the working frequency of mobile phones. Trypan blue staining and terminal deoxynucleotidy transferase-mediated dUTP nick-end labeling (TUNEL) were used to determine the survival state of neuronal cells while immunohistochemistry method was used to determine the expression level of Bcl-2 and Bax. Our results show that microwave lead to significant cell death in culture and more in vivo brain neuronal cells were stained positive for TUNEL, Bax and Bcl-2 in rats with cranial defect after exposure than that for control groups (with intact cranium, or had no microwave exposure) (P &lt; 0.01). However, no significant differences were observed in the ratio of Bax/Bcl-2 among the groups studied. Therefore, microwave emitted from mobile phones is harmful to both in vitro cultured cortical cells and in vivo brain neuronal cells from rat with cranial defect. The integrity of cranium is important in protecting the CNS against apoptotic injuries inflicted by the microwaves from mobile phones.
Full Text Available</t>
  </si>
  <si>
    <t>Zhu, Y, Gao F, Yang X, Shen H, Liu W.</t>
  </si>
  <si>
    <t>Chinese National Science Foundation under Grant Nos. 60531020.</t>
  </si>
  <si>
    <t>https://www.researchgate.net/publication/242055963_The_effect_of_microwave_emission_from_mobile_phones_on_neuron_survival_in_rat_central_nervous_system</t>
  </si>
  <si>
    <t>Effect of superposed electromagnetic noise on DNA damage of lens epithelial cells induced by microwave radiation</t>
  </si>
  <si>
    <t>Abstract (Retracted: https://www.ncbi.nlm.nih.gov/pubmed/19776345)
Purpose: To investigate the influence of the 1.8-GHz radiofrequency fields (RFs) of the Global System for Mobile Communications on DNA damage, intracellular reactive oxygen species (ROS) formation, cell cycle, and apoptosis in human lens epithelial cells (hLECs) and whether the effects induced by RF could be blocked by superposing of electromagnetic noise.
Methods: After 24-hour intermittent exposure at the specific absorption rate of 1 W/kg, 2 W/kg, 3 W/kg, and 4 W/kg, the DNA damage of hLECs was examined by alkaline comet assay and immunofluorescence microscope detection of the phosphorylated form of histone variant H2AX (γH2AX) foci, respectively. ROS production was quantified by the fluorescent probe 2′,7′-dichlorodihydrofluorescein diacetate (DCFH-DA). Cell cycle and cell apoptosis were determined by flow cytometry.
Results: DNA damage examined by alkaline comet assay was significantly increased after 3 W/kg and 4 W/kg radiation (P &lt; 0.05), whereas the double-strand breaks (DSBs) evaluated by γH2AX foci were significantly increased only after 4 W/kg radiation (P &lt; 0.05). Significantly elevated intracellular ROS levels were also detected in the 3-W/kg and 4-W/kg groups (P &lt; 0.05). After exposure to 4 W/kg for 24 hours, hLECs exhibited significant G0/G1 arrest (P &lt; 0.05). There was no detectable difference in cell apoptosis between the microwave radiation and sham exposure groups (P &gt; 0.05). All the effects mentioned were blocked when the RF was superposed with 2 μT electromagnetic noise.
Conclusions: Microwave radiation induced hLEC DNA damage after G0/G1 arrest does not lead to cell apoptosis. The increased ROS observed may be associated with DNA damage. Superposed electromagnetic noise blocks microwave radiation-induced DNA damage, ROS formation, and cell cycle arrest.</t>
  </si>
  <si>
    <t>Yao K, Wu W, Yu Y, Zeng Q, He J, Lu D, Wang K.</t>
  </si>
  <si>
    <t>https://www.ncbi.nlm.nih.gov/pubmed/18436834</t>
  </si>
  <si>
    <t>Mobile phone radiation alters proliferation of hepatocarcinoma cells</t>
  </si>
  <si>
    <t xml:space="preserve">Abstract
This study investigated the effects of intermittent exposure (15 min on, 15 min off for 1, 2, 3, or 4 h, at a specific absorption rate of 2 W/kg) to enhanced data rates for global system for mobile communication evolution-modulated radiofrequency radiation (RFR) at 900- and 1,800-MHz frequencies on the viability of the Hepatocarcinoma cells (Hep G2). Hep G2 cell proliferation was measured by a colorimetric assay based on the cleavage of the tetrazolium salt WST-1 by mitochondrial dehydrogenases in viable cells. Cell injury was evaluated by analyzing the levels of lactate dehydrogenase (LDH) and glucose released from lysed cells into the culture medium. Morphological observation of the nuclei was carried out by 4',6-diamidino-2-phenylindole (DAPI) staining using fluorescence microscopy. In addition, TUNEL assay was performed to confirm apoptotic cell death. It was observed that cell viability, correlated with the LDH and glucose levels, changed according to the frequency and duration of RFR exposure. Four-hour exposure produced more pronounced effects than the other exposure durations. 1,800-MHz RFR had a larger impact on cell viability and Hep G2 injury than the RFR at 900 MHz. Morphological observations also supported the biochemical results indicating that most of the cells showed irregular nuclei pattern determined by using the DAPI staining, as well as TUNEL assay which shows DNA damage especially in the cells after 4 h of exposure to 1,800-MHz RFR. Our results indicate that the applications of 900- and 1,800-MHz (2 W/kg) RFR cause to decrease in the proliferation of the Hep G2 cells after 4 h of exposure. Further studies will be conducted on other frequency bands of RFR and longer duration of exposure.
</t>
  </si>
  <si>
    <t>Ozgur E, Guler G, Kismali G, Seyhan N.</t>
  </si>
  <si>
    <t>https://www.ncbi.nlm.nih.gov/pubmed/24817642</t>
  </si>
  <si>
    <t>European Union (EU)/European Commission  THALES Programme</t>
  </si>
  <si>
    <t>Quantitative proteomics reveals effects of environmental radiofrequency electromagnetic fields on embryonic neural stem cells</t>
  </si>
  <si>
    <t>Abstract
The effects of environmental radiofrequency electromagnetic fields (RF-EMF) on embryonic neural stem cells have not been determined, particularly at the proteomic level. This study aims to elucidate the effects of environmental levels of RF-EMF radiation on embryonic neural stem cells. Neuroectodermal stem cells (NE-4C cells) were randomly divided into a sham group and an RF group, which were sham-exposed and continuously exposed to a 1950 MHz RF-EMF at 2 W/kg for 48 h. After exposure, cell proliferation was determined by a Cell Counting Kit-8 (CCK8) assay, the cell cycle distribution and apoptosis were measured by flow cytometry, protein abundance was detected by liquid chromatography-tandem mass spectrometry (LC-MS/MS), and mRNA expression was evaluated by quantitative reverse transcription polymerase chain reaction (qRT-PCR). We did not detect differences in cell proliferation, cell cycle distribution, and apoptosis between the two groups. However, we detected differences in the abundance of 23 proteins between the two groups, and some of these differences were consistent with alterations in transcript levels determined by qRT-PCR (P &lt; 0.05). A bioinformatics analysis indicated that the differentially regulated proteins were mainly enriched in 'localization' in the cellular process category; however, no significant pathway alterations in NE-4C cells were detected. We conclude that under the experimental conditions, low-level RF-EMF exposure was not neurotoxic but could induce minor changes in the abundance of some proteins involved in neurodevelopment or brain function 
In the Conclusion  " ....This study provides novel insights into the effects of low-level RF-EMF exposure on embryonic neural stem cells and has implications for public health."</t>
  </si>
  <si>
    <t>An G, Jing Y, Zhao T, Zhang W, Guo L, Guo J, Miao X, Xing J, Li J, Liu J, Ding G.</t>
  </si>
  <si>
    <t xml:space="preserve">This work was supported by the [National Natural Science Foundation of China] under grant </t>
  </si>
  <si>
    <t>https://pubmed.ncbi.nlm.nih.gov/37549098/</t>
  </si>
  <si>
    <t>Mobile-phone radiation-induced perturbation of gene-expression profiling, redox equilibrium and sporadic-apoptosis control in the ovary of Drosophila melanogaster</t>
  </si>
  <si>
    <t>Abstract
The daily use by people of wireless communication devices has increased exponentially in the last decade, begetting concerns regarding its potential health hazards. Drosophila melanogaster four days-old adult female flies were exposed for 30 min to radiation emitted by a commercial mobile phone at a SAR of 0.15 W/kg and a SAE of 270 J/kg. ROS levels and apoptotic follicles were assayed in parallel with a genome-wide microarrays analysis. ROS cellular contents were found to increase by 1.6-fold (x), immediately after the end of exposure, in follicles of pre-choriogenic stages (germarium - stage 10), while sporadically generated apoptotic follicles (germarium 2b and stages 7-9) presented with an averaged 2x upregulation in their sub-population mass, 4 h after fly's irradiation with mobile device. Microarray analysis revealed 168 genes being differentially expressed, 2 h post-exposure, in response to radiofrequency (RF) electromagnetic field-radiation exposure (≥1.25x, P &lt; 0.05) and associated with multiple and critical biological processes, such as basic metabolism and cellular subroutines related to stress response and apoptotic death. Exposure of adult flies to mobile-phone radiation for 30 min has an immediate impact on ROS production in animal's ovary, which seems to cause a global, systemic and non-targeted transcriptional reprogramming of gene expression, 2 h post-exposure, being finally followed by induction of apoptosis 4 h after the end of exposure. Conclusively, this unique type of pulsed radiation, mainly being derived from daily used mobile phones, seems capable of mobilizing critical cytopathic mechanisms, and altering fundamental genetic programs and networks in D. melanogaster.
Full Free Text Available</t>
  </si>
  <si>
    <t>Manta AK, Papadopoulou D, Polyzos AP, Fragopoulou AF, Skouroliakou AS, Thanos D, Stravopodis DJ, Margaritis LH.</t>
  </si>
  <si>
    <t>European Union (European Social Fund – ESF) , Greek national funds &amp; Funding Program: THALIS –UOA- - MIS-375784: “Biological effects of non-ionizing electromagnetic radiation: a multidisciplin- ary approach” grant coordinated by L.H. Margaritis. A.K. Manta is supported by this grant for PhD fulfillment.</t>
  </si>
  <si>
    <t>https://www.ncbi.nlm.nih.gov/pubmed/27960592</t>
  </si>
  <si>
    <t xml:space="preserve">National Natural Science Foundation of China and the National Science and Technology Major Projects Research Program supported by Health and Family Planning Commission of Jilin Province  </t>
  </si>
  <si>
    <t>GSM-like radiofrequency exposure induces apoptosis via caspase-dependent pathway in infant rabbits</t>
  </si>
  <si>
    <t>Abstract
BACKGROUND: There have been several Radio Frequency (RF) field researches on various populations and groups of different ages in recent years. However, the most important group for research has been declared as the pregnant women and their babies.
OBJECTIVE: The aim of the study was to analyse the effect on apoptotic factors of RF fields on newborn rabbit liver tissues.
MATERIALS AND METHODS: Cytochrome c and AIF (Apoptosis Inducing Factor) levels were measured by western blot and caspase 1, 3 and 9 activities were measured by colorimetric method.
RESULTS: Cytochrome c and AIF levels were not altered, but all caspase activities were increased in female infant rabbits that exposed to 1800 MHz GSM-like RF signals when they reached 1 month of age and caspase 1 and caspase 3 levels were decreased in male infant rabbits that exposed to 1800 MHz GSM-like RF signals between 15th and 22nd days of the gestational period. Results showed that 1800 MHz GSM-like RF exposure might lead to apoptosis in infant rabbit's liver tissues.
CONCLUSION:According to the results, we suggest that postnatal RF exposure causes caspase dependent apoptosis in female infant rabbits liver tissues (Tab. 1, Fig. 2, Ref. 27).
Full Free Text Available</t>
  </si>
  <si>
    <t>Meral O, Ozgur E, Kismali G, Guler G, Alpay M, Sel T, Seyhan N.</t>
  </si>
  <si>
    <t>https://www.ncbi.nlm.nih.gov/pubmed/28125894</t>
  </si>
  <si>
    <t>Micronuclei Formation and 8-Hydroxy-2-Deoxyguanosine Enzyme Detection in Ovarian Tissues After Radiofrequency Exposure at 1800 MHz in Adult Sprague–Dawley Rats</t>
  </si>
  <si>
    <t>Abstract
Human fertility and its correlation to ovarian function and cytological changes are linked to ever-increasing use of mobile phones. Wireless communications have become a critical topic of concern because of an increasing number of studies in this field with controversial outcomes. The aim of this study was to assess the genotoxic effect of GSM frequency at 1800 MHz on ovarian function. Sixty female Sprague–Dawley rats were distributed over six groups (control group and the exposure groups with whole-body exposure for 2 h/day, 7 days/week for 15, 30 and 60 continuous days). The study investigated the oxidative stress, 8-hydroxy-2-deoxyguanosine enzyme, micronuclei formation and histopathological changes in ovarian tissue. The results showed an induced oxidative stress via an increase in lipid peroxidation and decreased antioxidant enzyme activity. There was also an elevation in the 8-hydroxy-2-deoxyguanosine enzyme and an increased rate of micronuclei formation in ovarian tissues of exposed animals with 60-day exposure compared with control animals. Cytological changes were recorded such as micronuclei formation, vacuolation, degeneration and impaired folliculogenesis. The study suggests that GSM frequency at 1800 MHz was negatively impacted on female reproductive performances mediated by oxidative stress induction and 8-hydroxy-2-deoxyguanosine formation leading to overall impaired ovarian function.
Free Full Text Available</t>
  </si>
  <si>
    <t>Alchalabi ASH, AbdulMalek HRMF, Aklilu E, Aziz AR, Ronald SH, Khan MA.</t>
  </si>
  <si>
    <t>Faculty of Veterinary Medicine of Universiti Malaysia Kelantan.</t>
  </si>
  <si>
    <t>http://www.sciencedirect.com/science/article/pii/S1978301917301754</t>
  </si>
  <si>
    <t>post graduate scholarship scheme provided by AICTE</t>
  </si>
  <si>
    <t>Neurodegenerative changes and apoptosis induced by intrauterine and extrauterine exposure of radiofrequency radiation</t>
  </si>
  <si>
    <t>Abstract
Adverse health effects of radiofrequency radiation (RFR) on the ongoing developmental stages of children from conception to childhood are scientifically anticipated subject. This study was performed to identify the effects of global system for mobile communications (GSM) modulated mobile phone like RFR in 1800MHz frequency on oxidative DNA damage and lipid peroxidation beside the apoptotic cell formation, using histopathological and immunohistochemical methods in the brain tissue of 1-month-old male and female New Zealand White rabbits that were exposed to these fields at their mother's womb and after the birth. Oxidative DNA damage and lipid peroxidation levels were investigated by measuring the 8-hydroxy-2'-deoxyguanosine (8-OHdG) and malondialdehyde (MDA) levels, respectively. Histopathological changes were observed using by hematoxylin and eosin (HE) staining. Apoptotic cells were detected in the examined organs by terminal deoxynucleotidyl transferase-mediated dUTP nick end-labeling (TUNEL) staining. For both male and female infants; 8-OHdG levels increased in the group exposed to RFR in both intrauterine and extrauterine periods compared to the infants that were never exposed to RFR and the ones were exposed when they reached one month of age (p&lt;0.05). MDA results were different for male and female rabbits. There was no difference between all female infant groups (p&gt;0.05), while only intrauterine exposure significantly causes MDA level increase for the male infants. HE staining revealed mild lessions in neuronal necrobiosis in brain tissues of female rabbits that had only intaruterine exposure and male rabbits had only extrauterine exposure. Gliosis were mildly positive in brain tissues of rabbits that are exposed only intrauterine period, also the group exposed both intrauterine and extrauterine periods. However, there was no apoptotic change detected by TUNEL staining in the brain tissues of all groups.
Used in-vivo in FDA report ID: 3596</t>
  </si>
  <si>
    <t>https://www.ncbi.nlm.nih.gov/pubmed/26520616</t>
  </si>
  <si>
    <t xml:space="preserve"> National Basic Research Program of China  and the National Natural Science Foundation of China</t>
  </si>
  <si>
    <t>p25/CDK5 is partially involved in neuronal injury induced by radiofrequency electromagnetic field exposure</t>
  </si>
  <si>
    <t>Abstract
PURPOSE: Several studies suggest that radiofrequency electromagnetic field (RF-EMF) exposure can induce neuronal injury. The aim of the present work was to investigate whether the cyclin-dependent kinase 5 (CDK5) pathway is involved in neuronal injury induced by RF-EMF exposure.
MATERIALS AND METHODS: Newborn Sprague-Dawley rats' primary cultured cortical neurons were exposed to pulsed 2.45 GHz RF-EMF for 10 min. The cellular viability was assessed using the 3-(4,5-Dimethylthiazol-2-yl)-2,5-diphenyltetrazolium bromide assay. The apoptosis was assessed by Hoechst 33342 and terminal deoxynucleotidyl transferase (TdT)-mediated dUTP nick-end labeling co-staining. The protein expressions of CDK5, p35, p25, and phosphorylated tau at Ser(404) were examined by Western blot analysis. The CDK5 activity was detected using a histone-H1 kinase assay.
RESULTS: The cellular viability of neurons was significantly decreased (p &lt; 0.01, Partial Eta Squared [ηp(2)]: 0.554), and the percentage of apoptotic nuclei (p &lt; 0.01, ηp(2) = 0.689), activity of CDK5 (p &lt; 0.05, ηp(2) = 0.589), ratio of p25 and p35 (p &lt; 0.05, ηp(2 =) 0.670), levels of tau phosphorylation at Ser(404) (p &lt; 0.01, ηp(2) = 0.896) were significantly increased after RF-EMF exposure. No significant change was detected in CDK5 expression after RF-EMF exposure. Pretreatment with Roscovitine (a CDK5 inhibitor) significantly blocked the RF-EMF-induced decrease of cellular viability (p &lt; 0.05, ηp(2) = 0.398) and tau hyperphosphorylation at Ser(404) (p &lt; 0.01, ηp(2 =) 0.917), but did not significantly block the RF-EMF-induced apoptosis (p &gt; 0.05, ηp(2) = 0.130).
CONCLUSIONS: These results suggest that abnormal activity of p25/CDK5 is partially involved in primary cultured cortical neuron injury induced by RF-EMF exposure.</t>
  </si>
  <si>
    <t>Zhang Y, She F, Li L, Chen C, Xu S, Luo X, Li M, He M, Yu Z.</t>
  </si>
  <si>
    <t>National Natural Science Foundation of China
Author is associated with the Military</t>
  </si>
  <si>
    <t>https://www.ncbi.nlm.nih.gov/pubmed/23786497</t>
  </si>
  <si>
    <t>RKIP regulates neural cell apoptosis induced by exposure to microwave radiation partly through the MEK/ERK/CREB pathway</t>
  </si>
  <si>
    <t>Abstract
In the present study, we investigated whether Raf-1 kinase inhibitory protein (RKIP) is important for neural cell apoptosis induced by microwave exposure and explored the role of MEK/ERK/CREB pathway regulated by RKIP in the apoptosis. Differentiated PC12 cells were exposed to continuous microwave radiation at 2.856 GHz for 5 min with average power density of 30 mW/cm(2). RKIP sense and anti-sense recombinant plasmids were constructed and transfected into PC12 cells, respectively. Terminal deoxynucleotidyl transferase (TdT)-mediated dUTP nick end labeling (TUNEL) staining and caspase-3 activity assay were used to detect cell apoptosis. The results showed that RKIP was downregulated after microwave exposure while the MEK/ERK/CREB signaling pathway was activated excessively. Moreover, the ratio of Bcl-2/Bax decreased, activity of caspase-3 increased, and thus apoptotic DNA fragmentation increased. RKIP overexpression significantly inhibited the phosphorylation of MEK, ERK, and CREB, while RKIP downregulation had the reverse effect. Furthermore, U0126 was found to antagonize the changes caused by RKIP downregulation after exposure to radiation. In conclusion, RKIP plays an important role in the neural cell apoptosis induced by microwave radiation, and the regulation of cell apoptosis by RKIP is partly through the MEK/ERK/CREB pathway. This suggests that RKIP may act as a key regulator of neuronal damage caused by microwave radiation.</t>
  </si>
  <si>
    <t>Zuo H, Lin T, Wang D, Peng R, Wang S, Gao Y, Xu X, Zhao L, Wang S, Su Z.</t>
  </si>
  <si>
    <t>National Natural Science Foundation of China  the Military Medical Fund, and the Major National Science and Technology Program of China</t>
  </si>
  <si>
    <t>https://www.ncbi.nlm.nih.gov/pubmed/25108669</t>
  </si>
  <si>
    <t>Impacts of exposure to 900 MHz mobile phone radiation on liver function in rats</t>
  </si>
  <si>
    <t>Abstract
OBJECTIVE:To study the impacts of exposure to electromagnetic radiation (EMR) on liver function in rats.
METHODS:Twenty adult male Sprague-Dawley rats were randomly divided into normal group and radiated group. The rats in normal group were not radiated, those in radiated group were exposed to EMR 4 h/ d for 18 consecutive days. Rats were sacrificed immediately after the end of the experiment. The serum levels of alanine aminotransferase (ALT) and aspartate aminotransferase (AST), and those of malondialdehyde (MDA) and glutathione (GSH) in liver tissue were evaluated by colorimetric method. The liver histopathological changes were observed by hematoxylin and eosin staining and the protein expression of bax and bcl- 2 in liver tissue were detected by immunohistochemical method. Terminal-deoxynucleotidyl transferase mediated nick and labelling (TUNEL) method was used for analysis of apoptosis in liver.
RESULTS:Compared with the normal rats, the serum levels of ALT and AST in the radiated group had no obvious changes (P&gt;0.05), while the contents of MDA increased (P &lt; 0.01) and those of GSH decreased (P &lt; 0.01) in liver tissues. The histopathology examination showed diffuse hepatocyte swelling and vacuolation, small pieces and focal necrosis. The immunohistochemical results displayed that the expression of the bax protein was higher and that of bcl-2 protein was lower in radiated group. The hepatocyte apoptosis rates in radiated group was higher than that in normal group (all P &lt; 0.01).
CONCLUSION:The exposure to 900 MHz mobile phone 4 h/d for 18 days could induce the liver histological changes, which may be partly due to the apoptosis and oxidative stress induced in liver tissue by electromagnetic radiation.
Article in Chinese but translated by machine</t>
  </si>
  <si>
    <t>Ma HR, Ma ZH, Wang GY, Song CM, Ma XL, Cao XH, Zhang GH.</t>
  </si>
  <si>
    <t>https://www.ncbi.nlm.nih.gov/pubmed/27215026</t>
  </si>
  <si>
    <t>A histopathological and biochemical evaluation of oxidative injury in the sciatic nerves of male rats exposed to a continuous 900-megahertz electromagnetic field throughout all periods of adolescence</t>
  </si>
  <si>
    <t>Abstract
The effects on human health of the electromagnetic field (EMF) emitted by mobile phones, used by approximately 7 billion people worldwide, have become an important subject for scientific research. Studies have suggested that the EMF emitted by mobile phones can cause oxidative stress in different tissues and age groups. Young people in adolescence, a time period when risky behaviors and dependences increase, use mobile phones more than adults. The EMF emitted by mobile phones, which are generally carried in the pocket or in bags when not in use, will very probably affect the sciatic nerve. No previous study has investigated the effect of mobile phone use in adolescence on peripheral nerve. This study was planned accordingly. Twenty-four male Sprague Dawley rats aged 21 days were divided equally into control (CGr), Sham (SGr) and EMF (EMFGr) groups. No procedure was performed on CGr rats. EMFGr were exposed to the effect of a 900-megahertz (MHz) EMF for 1 h at the same time every day between postnatal days 21-59 (the entire adolescent period) inside a cage in the EMF apparatus. SGr rats were placed inside the cage for 1 h every day without being exposed to EMF. All rats were sacrificed at the end of the study period, and 1 cm sections of sciatic nerve were extracted. Malondialdehyde (MDA), glutathione, catalase (CAT) superoxide dismutase (SOD) values were investigated biochemically in half of the right sciatic nerve tissues. The other halves of the nerve tissues were subjected to routine histopathological tissue procedures, sectioned and stained with hematoxylin and eosin (H&amp;E) and Masson's trichrome. Histopathological evaluation of slides stained with Masson's trichrome and H&amp;E revealed a normal appearance in Schwann cells and axons in all groups. However, there was marked thickening in the epineurium of sciatic nerves from EMFGr rats. MDA, SOD and CAT levels were higher in EMFGr than in CGr and SGr at biochemical analyses. Apoptotıc index (AI) analysis revealed a significant increase in the number of TUNEL (+) cells when EMFGr was compared with CGr and SGr. In conclusion, our study results suggest that continuous exposure to a 900-MHz EMF for 1 h throughout adolescence can cause oxidative injury and thickening in the epineurium in the sciatic nerve in male rats.</t>
  </si>
  <si>
    <t>Kerimoglu G, Güney C, Ersöz Ş, Odacı E.</t>
  </si>
  <si>
    <t>https://www.ncbi.nlm.nih.gov/pubmed/29331319</t>
  </si>
  <si>
    <t>Continuous 900-megahertz electromagnetic field applied in middle and late-adolescence causes qualitative and quantitative changes in the ovarian morphology, tissue and blood biochemistry of the rat</t>
  </si>
  <si>
    <t>Abstract 
PURPOSE: The purpose of this study was to use histological and biochemical methods in order to evaluate changes taking place in the ovarian of rats exposed to the effect of a 900-megahertz (MHz) electromagnetic field (EMF) in middle and late adolescence.
MATERIALS AND METHODS: Twenty-four 34-d-old female Sprague-Dawley rats were assigned equally to control, sham and EMF groups. EMF group rats were exposed to the effect of a 900-MHz EMF for 1 h a day, at the same time every day between postnatal days 35 and 59, while inside an EMF cage. Sham group rats were kept inside the EMF cage for the same time between postnatal days 35 and 59 without being exposed to any EMF effect. At the end of the study, rats' ovarian were removed and blood specimens were taken. Right ovarium tissues were subjected to routine histological procedures and stained with hematoxylin and eosin, periodic acid shift and Masson's trichrome. Follicles were counted in ovarian sections stained with hematoxylin and eosin. The TUNEL method was used to evaluate apoptosis. Left ovarian tissue and blood specimens were investigated biochemically
RESULTS: Histopathological examination of EMF group ovarian tissue revealed thinning in the zona granulosa and theca layers, shrinking in granulosa cells, reduced mitotic activity and leukocyte infiltration in the follicles and stroma. Secondary follicle numbers in the EMF group were significantly lower than in the other groups. In terms of biochemistry, EMF and sham group superoxide dismutase, catalase and anti-Mullerian hormone levels and EMF group 3-nitrotyrosine values increased significantly compared to the control group. EMF and sham group serum catalase and 8-hydroxy-deoxiguanosine values increased significantly compared to the control group, and EMF group total oxidant status and oxidative stress index values were significantly higher compared to the sham and control groups.
CONCLUSIONS: A total of 900-MHz EMF applied in middle and late adolescence may cause changes in the morphology and biochemistry of the rat ovarium.</t>
  </si>
  <si>
    <t>Okatan DÖ, Kaya H, Aliyazıcıoğlu Y, Demir S, Çolakoğlu S, Odacı E.</t>
  </si>
  <si>
    <t>https://www.ncbi.nlm.nih.gov/pubmed/29268055</t>
  </si>
  <si>
    <t>Radiofrequency electromagnetic radiation exposure effects on amygdala morphology, place preference behavior and brain caspase-3 activity in rats</t>
  </si>
  <si>
    <t>Abstract
The purpose of the study was to evaluate the changes in amygdala morphology and emotional behaviors, upon exposure to chronic RF-EMR in adolescent rats. Four weeks old male albino Wistar rats were exposed to 900 MHz (power density:146.60 μW/cm2) from a mobile phone in silent-mode for 28 days. Amygdala morphology was studied using cresyl violet, TUNEL and Golgi-Cox staining. Place preference behavior was studied using light/dark chamber test and following this brain caspase-3 activity was determined. Number of healthy neurons was decreased in the basolateral amygdala and cortical amygdala but not in the central amygdala after RF-EMR exposure. It also induced apoptosis in the amygdala. RF-EMR exposure altered dendritic arborization pattern in basolateral amygdala but not in the central amygdala. Altered place preference and hyperactivity-like behavior was evident after RF-EMR exposure, but brain caspase-3 activity did not change. RF-EMR exposure perturbed normal cellular architecture of amygdala and this was associated with altered place preference.
Highlights
• Chronic 900 MHz exposure perturbed cellular architecture of rat amygdala.
• Number of healthy neurons decreased in basolateral, cortical nuclei but not in central nuclei.
• Dendritic arborization of basolateral neurons was found to be reduced.
• This was associated with altered place preference behavior.
• Brain caspase-3 was not found to be altered after chronic radiation exposure.</t>
  </si>
  <si>
    <t>Narayanan SN, Mohapatra N, John P, K N, Kumar RS, Nayak SB, Bhat PG.</t>
  </si>
  <si>
    <t>https://www.ncbi.nlm.nih.gov/pubmed/29413766</t>
  </si>
  <si>
    <t>Biochemical and histological studies on adverse effects of mobile phone radiation on rat's brain</t>
  </si>
  <si>
    <t>Abstract
With the rapid development of electronic technologies, the public concern about the potential health hazards induced by radiofrequency (RF) radiation has been grown. To investigate the effect of 1800MHz RF radiation emitted from mobile phone on the rat's brain, the present study was performed. Forty male rats were randomly divided into two equal groups; control and exposed group. The later one exposed to 1800MHz emitted from mobile phone with an SAR value of 0.6W/kg for two hours/day for three months. The brain tissues were collected at the end of the experimental period and separated into hippocampus and cerebellum for subsequent biochemical, histological, immunohistochemical and electron microscopic investigations. The rats that were exposed to RF- radiation had a significant elevation in MDA content and a significant reduction in antioxidant parameters (glutathione, super oxide dismutase and glutathione peroxidase) in both regions. Degenerative changes were observed in the hippocampus pyramidal cells, dark cells and cerebellar Purkinje cells with vascular congestion. In addition a significant DNA fragmentation and over expression of cyclooxygenase-2 apoptotic gene was detected. Those results suggested that, direct chronic exposure to mobile phone caused severe biochemical and histopathological changes in the brain.</t>
  </si>
  <si>
    <t>Hussein S, El-Saba AA, Galal MK.</t>
  </si>
  <si>
    <t>No Conflict of Interest Stated</t>
  </si>
  <si>
    <t>https://www.ncbi.nlm.nih.gov/pubmed/27474378</t>
  </si>
  <si>
    <t>1950 MHz RF EMR Inhibits Testosterone Secretion of Mouse Leydig Cells</t>
  </si>
  <si>
    <t>Abstract
More studies that are focused on the bioeffects of radio-frequency (RF) electromagnetic radiation that is generated from the communication devices, but there were few reports with confirmed results about the bioeffects of RF radiation on reproductive cells. To explore the effects of 1950 MHz RF electromagnetic radiation (EMR) on mouse Leydig (TM3) cells. TM3 cells were irradiated or sham-irradiated continuously for 24 h by the specific absorption rate (SAR) 3 W/kg radiation. At 0, 1, 2, 3, 4, and 5 days after irradiation, cell proliferation was detected by cell counting kit-8 (CCK-8) method, cell cycle distribution, percentage of apoptosis, and cellular reactive oxygen species (ROS) were examined by flow cytometry, Testosterone level was measured using enzyme-linked immunosorbent assay (ELISA) assay, messenger ribonucleic acid (mRNA) expression level of steroidogenic acute regulatory protein (StAR) and P450scc in TM3 cells was detected by real-time polymerase chain reaction (PCR). After being irradiated for 24 h, cell proliferation obviously decreased and cell cycle distribution, secretion capacity of Testosterone, and P450scc mRNA level were reduced. While cell apoptosis, ROS, and StAR mRNA level did not change significantly. The current results indicated that 24 h of exposure at 1950 MHz 3 W/kg radiation could cause some adverse effects on TM3 cells proliferation and Testosterone secretion, further studies about the biological effects in the reproductive system that are induced by RF radiation are also needed.
Full Free Text Available</t>
  </si>
  <si>
    <t>Lin YY, Wu T, Liu JY, Gao P, Li KC, Guo QY, Yuan M, Lang HY, Zeng LH, Guo GZ.</t>
  </si>
  <si>
    <t>https://www.ncbi.nlm.nih.gov/pubmed/29295490</t>
  </si>
  <si>
    <t xml:space="preserve">Selenium supplementation ameliorates electromagnetic field-induced oxidative stress in the hek293 cells
</t>
  </si>
  <si>
    <t>Abstract
There is a widespread use of 2.4 GHz electromagnetic radiation emitting devices especially in communication and education. Recent studies show the adverse effects of electromagnetic fields (EMF) such as oxidative stress, cellular damage and apoptosis on tissues. Selenium (Se) has an antioxidant properties by inhibiting oxidative damage being within the structure of antioxidant enzymes like glutathione peroxidase (GSH-Px) and it has also regulatory function for cell cycle and apoptosis. The aim of this study was to investigate the effect of Se on 2.4 GHz frequency EMF exposed human embryonic kidney cells (HEK293) by means of alterations in apoptotic and oxidative stress parameters. Our study was planned as control, EMF, 100 nM Se + EMF, 200 nM Se + EMF groups. EMF groups were exposed to 2.4 GHz EMF for 1 h, element groups were incubated with two different doses of Se added cell culture medium for 48 h before EMF exposure. MDA levels were significantly higher whereas SOD and GSH-Px activities were significantly lower in EMF compared to control. 100 and 200 nM Se + EMF application decreased MDA levels, increased SOD and GSH-Px activities than EMF. Apoptosis and caspase-3 were statistically significantly higher but bcl-2 was lower in EMF than control. Apoptosis and caspase-3 were lower in 100 and 200 nM Se + EMF, although bcl-2 were higher than EMF. In conclusion, Se has protective effects against 2.4 GHz EMF-induced oxidative stress by reducing lipid peroxidation, regulating SOD and GSH-Px activity. Also, Se has inhibitory effect on 2.4 GHz EMF induced apoptosis by increasing the expression of anti-apoptotic protein bcl-2 and suppressing apoptosis regulatory protein caspase-3.</t>
  </si>
  <si>
    <t>Ozsobacı NP, Düzgün Ergün D, Durmuş S, Tunçdemir M, Uzun H, Gelişgen R, Özçelik D.</t>
  </si>
  <si>
    <t>Research Fund of Istanbul University.</t>
  </si>
  <si>
    <t>https://www.ncbi.nlm.nih.gov/pubmed/29685784</t>
  </si>
  <si>
    <t>Indian Institute of Technology–Banaras Hindu University (IIT-BHU)</t>
  </si>
  <si>
    <t>The effect of a 900-MHz Electromagnetic Field on the Cerebellum: A Histopathological Investigation</t>
  </si>
  <si>
    <t>Objectives: Today’s widely used technological devices give rise to electromagnetic  fields at various frequencies. Recent studies have reported that electromagnetic  fields damage the central nervous system. The cerebellum is of considerable importance to human life due to its involvement in motor control, language and cognitive-sensory functions. Damage occurring in the histological layers of the cerebellar cortex causes various neurological and psychiatric diseases, such as paralysis, tumour, autism and schizophrenia. Our study involved a histopathological evaluation of the effects on the cerebellum of communication systems’ standard 900-MHz electromagnetic  field.
Methods: Sprague Dawley rats were assigned into two groups, control and electromagnetic  field, containing six animals each. The electromagnetic  field group was exposed to a 24-h 900-MHz radio frequency electromagnetic  field over 20 days with a digital modulation signal generator (Anritsu MG3670 B type, Japan) installed in the middle of their cage. Ten days after electromagnetic  eld application, rats were sacrificed by cervical dislocation under anaesthesia induced with 50 mg/kg ketamine hydrochloride (Ketalar®, Eczacıbaşı Parke Davis, Istanbul, Turkey) and 10 mg/kg intraperitoneal (IP) xylazine HC1 (Alfazyne®, Alfasan International BV Woerden®, the Netherlands).
Results: Intense caspase-3 expression occurred in Purkinje cells and granular cells in the granular layer exposed to a 900-MHz frequency electromagnetic  eld. Pyknotic nuclei were clearly visible in Purkinje and granule cells exposed to a 900-MHz electromagnetic  field. We also observed a decrease in the cytoplasm of Purkinje and granule cells, and significant caspase-3 expression in Purkinje cells and granule cells in the granular layer (p &lt;0.05). Specimens from the electromagnetic  eld group exhibited decreases in molecular layer thickness, Purkinje cell layer thickness and granular layer thickness compared to the control group. However, the differences were not statistically significant (p&gt;0.05).
Conclusion: A 900-MHz electromagnetic  field causes deleterious effects on the cerebellum by giving rise to apoptosis accompanied by caspase-3 expression in Purkinje and granule cells in particular.
 Free Full Text Available</t>
  </si>
  <si>
    <t>Mercantepe T, Tumkaya L, Gokçe MF, Zehra, Topal ZS, Esmer E.</t>
  </si>
  <si>
    <t>http://www.sislietfaltip.org/jvi.aspx?un=SETB-42275</t>
  </si>
  <si>
    <t>Normothermic Microwave Irradiation Induces Death of HL-60 Cells through Heat-Independent Apoptosis</t>
  </si>
  <si>
    <t>Abstract
Microwaves have been used in various cancer therapies to generate heat and increase tumor cell temperature; however, their use is limited by their side-effects in normal cells and the acquisition of heat resistance. We previously developed a microwave irradiation method that kills cultured cancer cells, including a human promyelomonocytic leukemia (HL-60) cell line, by maintaining a cellular temperature of 37 °C during treatment. In the present study, we investigated the mechanisms underlying HL-60 cell death during this treatment. The microwave-irradiated HL-60 cells appear to undergo caspase-independent apoptosis, whereby DNA fragmentation was induced by mitochondrial dysfunction-related expression of apoptosis-inducing factor (AIF). Caspase-dependent apoptosis was also interrupted by the loss of apoptotic protease-activating factor 1 (Apaf-1) and caspase 9. Moreover, these cells did not exhibit a heat-stress response, as shown by the lack of heat shock protein 70 (HSP70) upregulation. Alternatively, in HL-60 cells heated at 42.5 °C, HSP70 expression was upregulated and a pathway resembling death receptor-induced apoptosis was activated while mitochondrial function was maintained. Collectively, these results suggest that the cell death pathway activated by our 37 °C microwave irradiation method differs from that induced during other heating methods and support the use of normothermic microwave irradiation in clinical cancer treatments.
Normothermic - normal body temperature
Free Full Text Available</t>
  </si>
  <si>
    <t>Asano M, Tanaka S, Sakaguchi M, Matsumura H, Yamaguchi T, Fujita Y, Tabuse K.</t>
  </si>
  <si>
    <t>Semiconductor Microwave Oscillator</t>
  </si>
  <si>
    <t xml:space="preserve">Japan Society for the Promotion of Science (JSPS) KAKENHI Grant  http://www.jsps.go.jp/english/
</t>
  </si>
  <si>
    <t>https://www.ncbi.nlm.nih.gov/pubmed/28900243</t>
  </si>
  <si>
    <t>Direct and indirect effects of exposure to 900 MHz GSM radiofrequency electromagnetic fields on CHO cell line: Evidence of bystander effect by non-ionizing radiation</t>
  </si>
  <si>
    <t>Abstract INTRODUCTION: The rapid rise in global concerns about the adverse health effects of exposure to radiofrequency radiation (RFR) generated by common devices such as mobile phones has prompted scientists to further investigate the biological effects of these environmental exposures. Non-targeted effects (NTEs) are responses which do not need a direct exposure to be expressed and are particularly significant at low energy radiations. Although NTEs of ionizing radiation are well documented, there are scarcely any studies on non-targeted responses such as bystander effect (BE) after exposure to non-ionizing radiation. The main goal of this research is to study possible RFR-induced BE.
MATERIAL AND METHODS: Chinese hamster ovary cells were exposed to 900 MHz GSM RFR at an average speciﬁc absorption rate (SAR) of 2 W/kg for 4, 12 and 24 hours (h). To generate a uniformly distributed electromagnetic field and avoid extraneous RF exposures a cavity was desined and used. Cell membrane permeability, cell redox activity, metabolic and mitotic cell death and DNA damages were analyzed. Then the most effective exposure durations and statistically significant altered parameters were chosen to assess the induction of BE through medium transfer procedure. Furthermore, intra and extra cellular reactive oxygen species (ROS) levels were measured to assess the molecular mechanism of BE induced by non-ionizing radiation.
RESULTS: No statistically significant alteration was found in cell membrane permeability, cell redox activity, metabolic cell activity and micronuclei (MN) frequency in the cells directly exposed to RFR for 4, 12, or 24 h. However, RFR exposure for 24 h caused a statistically signiﬁcant decrease in clonogenic ability as well as a statistically significant increase in olive moment in both directly exposed and bystander cells which received media from RFR-exposed cells (conditioned culture medium; CCM). Exposure to RFR also statistically significant elevated both intra and extra cellular levels of ROS.
CONCLUSION: Our observation clearly indicated the induction of BE in cells treated with CCM. To our knowledge, this is the ﬁrst report that a non-ionizing radiation (900 MHz GSM RFR) can induce bystander effect. As reported for ionizing radiation, our results proposed that ROS can be a potential molecule in indirect effect of RFR. On the other hand, we found the importance of ROS in direct effect of RFR but in different ways.</t>
  </si>
  <si>
    <t>Jooyan N, Goliaei B, Bigdeli B, Faraji-Dana R, Zamani A, Entezami M, Mortazavi SMJ.</t>
  </si>
  <si>
    <t>This research did not receive any specific grant from funding agencies in the public, commercial, or not-for-profit sectors.</t>
  </si>
  <si>
    <t>https://www.ncbi.nlm.nih.gov/pubmed/31036329</t>
  </si>
  <si>
    <t>Assessment of the effects of radiofrequency radiation on human colon epithelium cells</t>
  </si>
  <si>
    <t>Abstract
OBJECTIVES: The aim of the study was to investigate the possible effects of radiofrequency radiation (RFR) at different frequencies for different exposure durations on caspase-dependent apoptosis pathways in human colon adenocarcinoma (HT-29).
METHODS: HT-29 cells were exposed to 1800 MHz; 2100 MHz and 2600 MHz RFR for 3 h cont., 6 h int. and 6 h cont.. Cell viability measurements were performed by Trypan Blue exclusion assay and the gene expressions of CASP8, CASP9, CASP3 and CASP12 were analyzed using qRT-PCR.
RESULTS: Exposure to 2100 MHz RFR for all 3 durations of exposures was more effective for the ratio of the number of viable HT-29 cells w.r.t 1800 MHz RFR and 2600 MHz RFR exposures. After 2100 MHz RFR exposure, caspase activation increased significantly (for 3h cont. and 6 h int. exposures CASP8 and CASP9 levels; for 6 h cont. exposure CASP3 levels) (p 0.05).
CONCLUSION: Decreases in the cell viability of HT-29 cells for certain frequencies and also durations are consistent with significant increases in caspase activations. The results of caspase activation after 1800 MHz or 2600 MHz RFR exposures can be interpreted as the activation of different types of cell death pathway by caspase signaling cascades (Fig. 15, Ref. 56).
Free Full Text Available
From : https://en.wikipedia.org/wiki/Caspase
Caspases (cysteine-aspartic proteases, cysteine aspartases or cysteine-dependent aspartate-directed proteases) are a family of protease enzymes playing essential roles in programmed cell death (including apoptosis, pyroptosis and necroptosis) and inflammation</t>
  </si>
  <si>
    <t>Tomruk A, Terzi YK, Guler GO.</t>
  </si>
  <si>
    <t>https://www.ncbi.nlm.nih.gov/pubmed/31023054</t>
  </si>
  <si>
    <t>Effects of 220 MHz Pulsed Modulated Radiofrequency Field on the Sperm Quality in Rats</t>
  </si>
  <si>
    <t>Abstract
Under some occupational conditions, workers are inevitably exposed to high-intensity radiofrequency (RF) fields. In this study, we investigated the effects of one-month exposure to a 220 MHz pulsed modulated RF field at the power density of 50 W/m² on the sperm quality in male adult rats. The sperm quality was evaluated by measuring the number, abnormality and survival rate of sperm cells. The morphology of testis was examined by hematoxylin-eosin (HE) staining. The levels of secreting factors by Sertoli cells (SCs) and Leydig cells (LCs) were determined by enzyme linked immunosorbent assay (ELISA). The level of cleaved caspase 3 in the testis was detected by immunofluorescence staining. Finally, the expression levels of the apoptosis-related protein (caspase 3, BAX and BCL2) in the testis were assessed by Western blotting. Compared with the sham group, the sperm quality in the RF group decreased significantly. The levels of secreting factors of SCs and the morphology of the testis showed an obvious change after RF exposure. The level of the secreting factor of LCs decreased significantly after RF exposure. The levels of cleaved caspase 3, caspase 3, and the BAX/BCL2 ratio in the testis increased markedly after RF exposure. These data collectively suggested that under the present experimental conditions, 220 MHz pulsed modulated RF exposure could impair sperm quality in rats, and the disruption of the secreting function of LCs and increased apoptosis of testis cells induced by the RF field might be accounted for by this damaging effect.
Full Free Text Available</t>
  </si>
  <si>
    <t>Guo L, Lin JJ, Xue YZ, An GZ, Zhang JP, Zhang KY, He W, Wang H, Li W, Ding GR.Guo L, Lin JJ, Xue YZ, An GZ, Zhang JP, Zhang KY, He W, Wang H, Li W, Ding GR.</t>
  </si>
  <si>
    <t>https://www.ncbi.nlm.nih.gov/pubmed/30974849</t>
  </si>
  <si>
    <t>Dynamic changes in cytoskeleton proteins of olfactory ensheathing cells induced by radiofrequency electromagnetic fields</t>
  </si>
  <si>
    <t>Abstract
Several evidences have suggested the ability of radio frequency electromagnetic fields to influence biological systems, even if the action mechanisms are not well understood. Only few data have reported about the effect of radio frequency electromagnetic fields on self-renewal of neural progenitor cells. A particular glial type, which shows characteristics of stem cells, are Olfactory Ensheathing Cells (OECs). Herein, we assessed the non-thermal effects induced on Olfactory Ensheathing Cells through radio frequency electromagnetic fields changing the envelope of the electromagnetic wave. Primary OEC cultures were exposed to continuous or amplitude modulated 900 MHz electromagnetic fields, in far field condition and at different exposition times (10, 15, 20 min). The expression of Olfactory Ensheathing Cells markers (S-100 and Nestin), cytoskeletal proteins (GFAP and Vimentin), apoptotic pathway activation by Caspase-3 cleavage and cell viability were evaluated.Our results highlight that 20 min of exposure to continuous or amplitude modulated 900 MHz electromagnetic fields induced a different and significant decrease in cell viability. In addition, according to the electromagnetic fields waveform, diverse dynamic changes in the expression of the analysed markers in Olfactory Ensheathing Cells and activation of apoptotic pathway were observed. The data suggest that radio frequency electromagnetic fields might play different and important role in the self-renewal of OEC stem cells, which are involved in nervous system repair.</t>
  </si>
  <si>
    <t>Grasso R, Pellitteri R, Caravella SA, Musumeci F, Raciti G, Scordino A, Sposito G, Triglia A, Campisi A.</t>
  </si>
  <si>
    <t>https://www.ncbi.nlm.nih.gov/pubmed/32041804</t>
  </si>
  <si>
    <t>Association between Mobile Phone Using and DNA Damage of Epithelial Cells of the Oral Mucosa</t>
  </si>
  <si>
    <t>Abstract
Exposure to high levels of radiofrequency radiation can potentially cause tissue damage characteristic of many diseases including cancer. This study explored relationship between use of mobile phone and DNA damage in oral mucosal cells. One hundred individuals completed a questionnaire were grouped according to frequency and duration of mobile usage. Comet and TUNEL assays were used to determine DNA damage and rate of apoptosis, respectively. Number of damaged cells in right cheek was significantly higher than in left cheek in right ear phone dominant users, but not in left ear dominant people. Years of phone use was not positively correlated to degree of DNA damage, however, damage increased with increased frequency of phone use. Apoptotic cells were highest in medium (30-60 min/day) phone users. Although no significant correlation was observed between degree of apoptosis and cumulative year of mobile phone use, phone use must be minimized to reduce health effects.
Full Free Text Available</t>
  </si>
  <si>
    <t>Khalil AM, Alemam IF, Al-Qaoud KM.</t>
  </si>
  <si>
    <t xml:space="preserve">University/Jordan for financially supporting this research </t>
  </si>
  <si>
    <t>http://www.fortunejournals.com/abstract/association-between-mobile-phone-using-and-dna-damage-of-epithelial-cells-of-the-oral-mucosa-1332.html</t>
  </si>
  <si>
    <t>Effects of pulse-modulated radiofrequency magnetic field (RF-EMF) exposure on apoptosis, autophagy, oxidative stress and electron chain transport function in human neuroblastoma and murine microglial cells</t>
  </si>
  <si>
    <t>Abstract
The use of body-worn wireless devices with different communication protocols and rapidly changing exposure scenarios is still multiplying and the need to identify possible health effects of radiofrequency electromagnetic field (RF-EMF) exposure with extremely low-frequency (ELF) modulation envelops. In this study, effects of ELF-modulated 935 MHz RF-EMF on apoptosis, autophagy, oxidative stress and electron exchange in N9 microglial and SH-SY5Y neuroblastoma cells were investigated. Cells were exposed at 4 W/kg or sham-exposed for 2 and 24 h. RF-EMF exposure of both cell types did not alter apoptosis, the number of living cells nor the apoptosis-inducing factor (AIF), irrespective of the exposure duration. RF-EMF exposure for 24, but not for 2 h, increased protein levels of the autophagy marker ATG5, whereas LC3B-I and II and pERK were not altered in both cell types and exposure times investigated. A transient increase in glutathione (GSH), but not hydrogen peroxide and cytochrome c oxidase was found only in SH-SY5Y cells, indicating that short-time RF-EMF at SAR levels accepted by today's safety guidelines might cause autophagy and oxidative stress with the effect being dependent on cell type and exposure duration. Further studies are needed to evaluate possible underlying mechanisms involved in pulse-modulated RF-EMF exposure.</t>
  </si>
  <si>
    <t>Zielinski J, Ducray AD, Moeller AM, Murbach M, Kuster N, Mevissen M.</t>
  </si>
  <si>
    <t>https://pubmed.ncbi.nlm.nih.gov/32777439/</t>
  </si>
  <si>
    <t>Funding not declared by Author. No conflict of Interest Stated.</t>
  </si>
  <si>
    <t>Continuous Exposure to 1.7 GHz LTE Electromagnetic Fields Increases Intracellular Reactive Oxygen Species to Decrease Human Cell Proliferation and Induce Senescence</t>
  </si>
  <si>
    <t>Abstract
Due to the rapid development of mobile phone technology, we are continuously exposed to 1.7 GHz LTE radio frequency electromagnetic fields (RF-EMFs), but their biological effects have not been clarified. Here, we investigated the non-thermal cellular effects of these RF-EMFs on human cells, including human adipose tissue-derived stem cells (ASCs), Huh7 and Hep3B liver cancer stem cells (CSCs), HeLa and SH-SY5Y cancer cells, and normal fibroblast IMR-90 cells. When continuously exposed to 1.7 GHz LTE RF-EMF for 72 h at 1 and 2 SAR, cell proliferation was consistently decreased in all the human cells. The anti-proliferative effect was higher at 2 SAR than 1 SAR and was less severe in ASCs. The exposure to RF-EMF for 72 h at 1 and 2 SAR did not induce DNA double strand breaks or apoptotic cell death, but did trigger a slight delay in the G1 to S cell cycle transition. Cell senescence was also clearly observed in ASC and Huh7 cells exposed to RF-EMF at 2 SAR for 72 h. Intracellular ROS increased in these cells and the treatment with an ROS scavenger recapitulated the anti-proliferative effect of RF-EMF. These observations strongly suggest that 1.7 GHz LTE RF-EMF decrease proliferation and increase senescence by increasing intracellular ROS in human cells.
Free Full Text Available</t>
  </si>
  <si>
    <t>Choi J, Min K, Jeon S, Kim N, Pack JK, Song K.</t>
  </si>
  <si>
    <t>This work was supported by the Bio &amp; Medical Technology Development Program of the National Research Foundation (NRF) funded by the Korean government (MSIT) [No. NRF-2016M3A9C6918275], and by Korea Mobile EMF consortium</t>
  </si>
  <si>
    <t>https://pubmed.ncbi.nlm.nih.gov/32514068/</t>
  </si>
  <si>
    <t>Assessment of nuclear abnormalities in exfoliated cells from the oral epithelium of mobile phone users</t>
  </si>
  <si>
    <t>Abstract
Transmission and reception of mobile telephony signals take place through electromagnetic wave radiation, or electromagnetic radiofrequency fields, between the mobile terminal and the radio base station. Based on reports in the literature on adverse effects from exposure to this type of radiation, the objective of this study was to evaluate the genotoxic and cytotoxic potential of such exposure, by means of the micronucleus test on exfoliated cells from the oral epithelium. The sample included 45 individuals distributed in 3 groups according to the amount of time in hours per week (t) spent using mobile phones: group I, t &gt; 5 h; group II, t &gt; 1 h and ≤ 5 h; and group III, t ≤ 1 h. Cells from the oral mucosa were analyzed to assess the numbers of micronuclei, broken egg structures and degenerative nuclear abnormalities indicative of apoptosis (condensed chromatin, karyorrhexis and pyknosis) or necrosis (karyolysis in addition to these changes). The occurrences of micronuclei and degenerative nuclear abnormalities did not differ between the groups, but the number of broken egg (structures that may be associated with gene amplification) was significantly greater in the individuals in group I (p &lt; 0.05).</t>
  </si>
  <si>
    <t>Souza Lda C, Cerqueira Ede M, Meireles JR.</t>
  </si>
  <si>
    <t xml:space="preserve"> https://pubmed.ncbi.nlm.nih.gov/23713418/</t>
  </si>
  <si>
    <t>Microwaves from mobile phone induce reactive oxygen species but not DNA damage, preleukemic fusion genes and apoptosis in hematopoietic stem/progenitor cells</t>
  </si>
  <si>
    <t>Abstract
Exposure to electromagnetic fields (EMF) has been associated with the increased risk of childhood leukemia, which arises from mutations induced within hematopoietic stem cells often through preleukemic fusion genes (PFG). In this study we investigated whether exposure to microwaves (MW) emitted by mobile phones could induce various biochemical markers of cellular damage including reactive oxygen species (ROS), DNA single and double strand breaks, PFG, and apoptosis in umbilical cord blood (UCB) cells including CD34+ hematopoietic stem/progenitor cells. UCB cells were exposed to MW pulsed signals from GSM900/UMTS test-mobile phone and ROS, apoptosis, DNA damage, and PFG were analyzed using flow cytometry, automated fluorescent microscopy, imaging flow cytometry, comet assay, and RT-qPCR. In general, no persisting difference in DNA damage, PFG and apoptosis between exposed and sham-exposed samples was detected. However, we found increased ROS level after 1 h of UMTS exposure that was not evident 3 h post-exposure. We also found that the level of ROS rise with the higher degree of cellular differentiation. Our data show that UCB cells exposed to pulsed MW developed transient increase in ROS that did not result in sustained DNA damage and apoptosis. 
Free Full Text Available</t>
  </si>
  <si>
    <t>Durdik M, Kosik P, Markova E, Somsedikova A, Gajdosechova B, Nikitina E, Horvathova E, Kozics K, Davis D, Belyaev I.</t>
  </si>
  <si>
    <t>Test Mobile Phone (GSM)</t>
  </si>
  <si>
    <t>Work was supported by the Structural Funds of EU (Protonbeam, ITMS: 26220220200), the Slovak Research and Development Agency (APVV 0669-10, APVV-15-0250); the Vedecká grantová agentúra (VEGA) Grant Agency (2/0147/17 and 2/0089/18) of the Slovak Republic and the Environmental Health Trust (USA)</t>
  </si>
  <si>
    <t>https://pubmed.ncbi.nlm.nih.gov/31700008/</t>
  </si>
  <si>
    <t>Mobile phone radiofrequency exposure has no effect on DNA double strand breaks (DSB) in human lymphocytes</t>
  </si>
  <si>
    <t>Abstract
Background: The use of mobile phones has been associated with an increased risk of developing certain type of cancer, especially in long term users. Therefore, this study was aimed to investigate the potential genotoxic effect of mobile phone radiofrequency exposure on human peripheral blood mononuclear cells in vitro.
Methods: The study population consisted in 14 healthy volunteers. After collection of two whole blood samples, the former was placed in a plastic rack, 1 cm from the chassis of a commercial mobile phone (900 MHz carrier frequency), which was activated by a 30-min call. The second blood sample was instead maintained far from mobile phones or other RF sources. The influence of mobile phone RF on DNA integrity was assessed by analyzing γ-H2AX foci in lymphocytes using immunofluorescence staining kit on AKLIDES.
Results: No measure of γ-H2AX foci was significantly influenced by mobile phone RF exposure, nor mobile phone exposure was associated with significant risk of genetic damages in vitro (odds ratio comprised between 0.27 and 1.00).
Conclusions: The results of this experimental study demonstrate that exposure of human lymphocytes to a conventional 900 MHz RF emitted by a commercial mobile phone for 30 min does not significantly impact DNA integrity.
Free Full Text Available</t>
  </si>
  <si>
    <t>Danese E, Lippi G, Buonocore R, Benati M, Bovo C, Bonaguri C, Salvagno GL, Brocco G, Roggenbuck D, Montagnana M.</t>
  </si>
  <si>
    <t>Funding not declared by Author. No conflict of interest stated</t>
  </si>
  <si>
    <t>https://pubmed.ncbi.nlm.nih.gov/28758098/</t>
  </si>
  <si>
    <t>Evaluation of the potential of mobile phone specific electromagnetic fields (UMTS) to produce micronuclei in human glioblastoma cell lines</t>
  </si>
  <si>
    <t xml:space="preserve">Abstract
Some epidemiological studies indicate that mobile phones cause glioblastomas in humans. Since it is known that genomic instability plays a key role in the etiology of cancer, we investigated the effects of the universal mobile telecommunications system radiofrequency (UMTS-RF) signal, which is used in "smart" phones, on micronucleus (MN) formation and other anomalies such as nuclear buds (NBUDs) and nucleoplasmatic bridges (NPBs). MN are formed by structural and numerical aberrations, NBs reflect gene amplification and NPBs are formed from dicentric chromosomes. The experiments were conducted with human glioblastoma cell lines, which differ in regard to their p53 status, namely U87 (wild-type) and U251 (mutated). The cells were cultivated for 16h in presence and absence of fetal calf serum and exposed to different SAR doses (0.25, 0.50 and 1.00W/kg), which reflect the exposure of humans, in presence and absence of mitomycin C as former studies indicate that RF may cause synergistic effects in combination with this drug. We found no evidence for induction of MN and other anomalies. However, with the highest dose, induction of apoptosis was observed in U251 cells on the basis of the morphological features of the cells. Our findings indicate that the UMTS-RF signal does not cause chromosomal damage in glioblastoma cells; the mechanisms which lead to induction of programmed cell death will be investigated in further studies. </t>
  </si>
  <si>
    <t xml:space="preserve">Al-Serori H, Kundi M, Ferk F, Mišík M, Nersesyan A, Murbach M, Lah TT, Knasmüller S. </t>
  </si>
  <si>
    <t>This study was supported by the Austrian Workers Compensation Board (Allgemeine
Unfallversicherungsanstalt, AUVA), Vienna, Austria.</t>
  </si>
  <si>
    <t>https://pubmed.ncbi.nlm.nih.gov/28126644/</t>
  </si>
  <si>
    <t xml:space="preserve">Effects of different mobile phone UMTS signals on DNA, apoptosis and oxidative stress in human lymphocytes </t>
  </si>
  <si>
    <t xml:space="preserve">Abstract
Different scientific reports suggested link between exposure to radiofrequency radiation (RF) from mobile communications and induction of reactive oxygen species (ROS) and DNA damage while other studies have not found such a link. However, the available studies are not directly comparable because they were performed at different parameters of exposure, including carrier frequency of RF signal, which was shown to be a critical for appearance of the RF effects. For the first time, we comparatively analyzed genotoxic effects of UMTS signals at different frequency channels used by 3G mobile phones (1923, 1947.47, and 1977 MHz). Genotoxicity was examined in human lymphocytes exposed to RF for 1 h and 3 h using complimentary endpoints such as induction of ROS by imaging flow cytometry, DNA damage by alkaline comet assay, mutations in TP53 gene by RSM assay, preleukemic fusion genes (PFG) by RT-qPCR, and apoptosis by flow cytometry. No effects of RF exposure on ROS, apoptosis, PFG, and mutations in TP53 gene were revealed regardless the UMTS frequency while inhibition of a bulk RNA expression was found. On the other hand, we found relatively small but statistically significant induction of DNA damage in dependence on UMTS frequency channel with maximal effect at 1977.0 MHz. Our data support a notion that each specific signal used in mobile communication should be tested in specially designed experiments to rule out that prolonged exposure to RF from mobile communication would induce genotoxic effects and affect the health of human population.
</t>
  </si>
  <si>
    <t>Gulati S, Kosik P, Durdik M, Skorvaga M, Jakl L, Markova E, Belyaev I.</t>
  </si>
  <si>
    <t>Mobile Phone UMTS Test Phone and TEM Cell</t>
  </si>
  <si>
    <t>This study was supported by the Slovak Research and Development Agency (APVV-15-0250); the Vedecka grantova agentúra (VEGA) Grant Agency (2/0089/18) of the Slovak Republic, and the Structural Funds of EU (Protonbeam, ITMS: 26220220200).</t>
  </si>
  <si>
    <t>https://pubmed.ncbi.nlm.nih.gov/33254645/</t>
  </si>
  <si>
    <t>The Effects of Mobile Phone Radiofrequency Radiation on Cochlear Stria Marginal Cells in Sprague–Dawley Rats</t>
  </si>
  <si>
    <t>Abstract
To investigate the possible mechanisms for biological effects of 1,800 MHz mobile radiofrequency radiation (RFR), the radiation-specific absorption rate was applied at 2 and 4 W/kg, and the exposure mode was 5 min on and 10 min off (conversation mode). Exposure time was 24 h short-term exposure. Following exposure, to detect cell DNA damage, cell apoptosis, and reactive oxygen species (ROS) generation, the Comet assay test, flow cytometry, DAPI (4',6-diamidino-2-phenylindole dihydrochloride) staining, and a fluorescent probe were used, respectively. Our experiments revealed that mobile phone RFR did not cause DNA damage in marginal cells, and the rate of cell apoptosis did not increase (P &gt; 0.05). However, the production of ROS in the 4 W/kg exposure group was greater than that in the control group (P &lt; 0.05). In conclusion, these results suggest that mobile phone energy was insufficient to cause cell DNA damage and cell apoptosis following short-term exposure, but the cumulative effect of mobile phone radiation still requires further confirmation. Activation of the ROS system plays a significant role in the biological effects of RFR.
Full Free Text Available</t>
  </si>
  <si>
    <t>Yang H, Zhang Y, Wang Z, Zhong S, Hu G, Zuo W.</t>
  </si>
  <si>
    <t>The Foundation and Frontier Research Project, Science and Technology Commission, grant number: 20180105; Grant sponsor: Science and Technology Research Program of Chongqing Municipal Education Commission, grant number: KJQN201900433; Grant sponsor: National Nature Science Foundation of China, grant number: 81700916. No conflict of interest.</t>
  </si>
  <si>
    <t>https://pubmed.ncbi.nlm.nih.gov/32072661/</t>
  </si>
  <si>
    <t>Wi-Fi (2.4 GHz) affects anti-oxidant capacity, DNA repair genes expression and, apoptosis in pregnant mouse placenta</t>
  </si>
  <si>
    <t>Abstract
Objectives: The placenta provides nutrients and oxygen to embryo and removes waste products from embryo's blood. As far as we know, the effects of exposure to Wi-Fi (2.4 GHz) signals on placenta have not been evaluated. Hence, we examined the effect of prenatal exposure to Wi-Fi signals on anti-oxidant capacity, expressions of CDKNA1, and GADD45a as well as apoptosis in placenta and pregnancy outcome.
Materials and methods: Pregnant mice were exposed to Wi-Fi signal (2.4 GHz) for 2 and 4 hr. Placenta tissues were examined to measure the MDA and SOD levels. To measure SOD, CDKNA1, GADD45a, Bax, and Bcl-2 expressions were compared by real-time PCR analysis. TUNEL assay was used to assess apoptosis in placenta tissues. The results were analyzed by one-way analysis of variance (ANOVA) using Prism version 6.0 software.
Results: MDA and SOD levels had significantly increased in exposed Wi-Fi signal groups (P-value&lt; 0.05). Also, quantitative PCR experiment showed that SOD mRNA expression significantly increased in Wi-Fi signal groups. The data showed that CDKN1A and GADD45a genes were increased in Wi-Fi groups (P-value&lt;0.05). The quantitative PCR and the TUNEL assay showed that apoptosis increased in Wi-Fi groups (P-value&lt;0.05).
Conclusion: Our results provide evidence that Wi-Fi signals increase lipid peroxidation, SOD activity (oxidative stres), apoptosis and CDKN1A and GADD45a overexpression in mice placenta tissue. However, further experimental studies are warranted to investigate other genes and aspects of pregnancy to determine the role of Wi-Fi radiation on fertility and pregnancy.
Full Free Text Available</t>
  </si>
  <si>
    <t>Vafaei H, Kavari G, Izadi HR, Zare Dorahi Z, Dianatpour M, Daneshparvar A, Jamhiri I.</t>
  </si>
  <si>
    <t xml:space="preserve">Shiraz University of Medical Sciences </t>
  </si>
  <si>
    <t>https://pubmed.ncbi.nlm.nih.gov/32695301/</t>
  </si>
  <si>
    <t>This research did not receive any specific grant from any funding agency in the public, commercial or not-for-profit sector. Private is set as an indicator of self funded.</t>
  </si>
  <si>
    <t>The Protective Effects of EMF-LTE against DNA Double-Strand Break Damage In Vitro and In Vivo</t>
  </si>
  <si>
    <t>Abstract
With the rapid growth of the wireless communication industry, humans are extensively exposed to electromagnetic fields (EMF) comprised of radiofrequency (RF). The skin is considered the primary target of EMFs given its outermost location. Recent evidence suggests that extremely low frequency (ELF)-EMF can improve the efficacy of DNA repair in human cell-lines. However, the effects of EMF-RF on DNA damage remain unknown. Here, we investigated the impact of EMF-long term evolution (LTE, 1.762 GHz, 8 W/kg) irradiation on DNA double-strand break (DSB) using the murine melanoma cell line B16 and the human keratinocyte cell line HaCaT. EMF-LTE exposure alone did not affect cell viability or induce apoptosis or necrosis. In addition, DNA DSB damage, as determined by the neutral comet assay, was not induced by EMF-LTE irradiation. Of note, EMF-LTE exposure can attenuate the DNA DSB damage induced by physical and chemical DNA damaging agents (such as ionizing radiation (IR, 10 Gy) in HaCaT and B16 cells and bleomycin (BLM, 3 μM) in HaCaT cells and a human melanoma cell line MNT-1), suggesting that EMF-LTE promotes the repair of DNA DSB damage. The protective effect of EMF-LTE against DNA damage was further confirmed by attenuation of the DNA damage marker γ-H2AX after exposure to EMF-LTE in HaCaT and B16 cells. Most importantly, irradiation of EMF-LTE (1.76 GHz, 6 W/kg, 8 h/day) on mice in vivo for 4 weeks reduced the γ-H2AX level in the skin tissue, further supporting the protective effects of EMF-LTE against DNA DSB damage. Furthermore, p53, the master tumor-suppressor gene, was commonly upregulated by EMF-LTE irradiation in B16 and HaCaT cells. This finding suggests that p53 plays a role in the protective effect of EMF-LTE against DNA DSBs. Collectively, these results demonstrated that EMF-LTE might have a protective effect against DNA DSB damage in the skin, although further studies are necessary to understand its impact on human health.
 Full Free Text Available</t>
  </si>
  <si>
    <t>Kim HJ, Kim HH, Ku H, Yoo KD, Lee S, Park JI, Kim HJ, Kim K, Chung MK, Lee KH, Kim JH.</t>
  </si>
  <si>
    <t>ICT R&amp;D Program of MSIT/IITP. [2019-0-00102. A Study on Public Health and Safety in a Complex EMF Environment] and RP-Grant 2021 of Ewha Womans University (Hee Jin). No conflict of interest stated. IITP objective is the promotion of information and telecommunication technologies and industries by supporting ICT R&amp;D</t>
  </si>
  <si>
    <t>https://pubmed.ncbi.nlm.nih.gov/34066270/</t>
  </si>
  <si>
    <t>Effects of 2600 MHz Radiofrequency Radiation in Brain Tissue of Male Wistar Rats and Neuroprotective Effects of Melatoni</t>
  </si>
  <si>
    <t>Abstract
The debate on the biological effects of radiofrequency radiation (RFR) still continues due to differences in the design of studies (frequency, power density, specific absorption rate [SAR], exposure duration, cell, tissue, or animal type). The current study aimed to investigate the effects of 2,600 MHz RFR and melatonin on brain tissue biochemistry and histology of male rats. Thirty-six rats were divided into six groups randomly: cage-control, sham, RFR, melatonin, sham melatonin, and RFR melatonin. In RFR groups, animals were exposed to 2,600 MHz RFR for 30 days (30 min/day, 5 days/week) and the melatonin group animals were subcutaneously injected with melatonin (7 days/week, 10 mg/kg/day) for 30 days. SAR in brain gray matter was calculated as 0.44 and 0.295 W/kg for 1 and 10 g averaging, respectively. RFR exposure decreased the GSH, GSH-Px, and SOD levels and increased the MPO, MDA, and NOx levels (P &lt; 0.005) significantly. RFR exposure also led to an increase in structural deformation and apoptosis in the brain tissue. This study revealed that exogenous high-dose melatonin could reduce these adverse effects of RFR. Limiting RFR exposure as much as possible is recommended, and taking daily melatonin supplements may be beneficial.</t>
  </si>
  <si>
    <t>Delen K, Sırav B, Oruç S, Seymen CM, Kuzay D, Yeğin K, Take Kaplanoğlu G.</t>
  </si>
  <si>
    <t>https://pubmed.ncbi.nlm.nih.gov/33440456/</t>
  </si>
  <si>
    <t xml:space="preserve">Decreased level of plasma nesfatin-1 in rats exposed to cell phone radiation is correlated with thyroid dysfunction, oxidative stress, and apoptosis </t>
  </si>
  <si>
    <t>Abstract
Context: Exposure to Electromagnetic radiation fields of cell phones causes thyroid dysfunction and a previous study revealed that nesfatin-1 may affect functions of the thyroid gland. 
Objective: To study the role of nesfatin-1 on functions of rat’s thyroid gland exposed to EMRF.
Materials and methods: Thirty adult male rats were divided equally into 3 groups as group I, group II and group III. The experiment extended for 30 days then the plasma nesfatin-1 level, thyroid functions, and thyroid tissue oxidative stress were assessed. Also; histological and immunohistochemical study studies were done to evaluate structural and apoptotic changes of the thyroid gland. 
Results: There was a significant decrease in plasma nesfatin-1 level and thyroid functions with an increase in oxidative stress and apoptosis. Interestingly, there was a correlation between nesfatin-1 level and markers of thyroid function, oxidative stress and apoptosis.
Conclusion: Nesfatin-1 plays a role in thyroid dysfunctions of rats exposed to mobile phone radiation.</t>
  </si>
  <si>
    <t xml:space="preserve">Hussien NI, Mousa AM, Shoman AA. </t>
  </si>
  <si>
    <t xml:space="preserve">Funding not declared by Author. No conflict of Interest Stated
</t>
  </si>
  <si>
    <t>https://pubmed.ncbi.nlm.nih.gov/32552170/</t>
  </si>
  <si>
    <t>The detrimental effect of cell phone radiation on sperm biological characteristics in normozoospermic</t>
  </si>
  <si>
    <t>Abstract
Radiofrequency electromagnetic radiation emitted from cell phone has harmful effects on some organs of the body, such as the brain, heart, and testes. This study aimed to assess the effects of cell phones on sperm parameters, DNA fragmentation, and apoptosis in normozoospermic. Normal sperm samples were divided into two groups of control and case. The samples from the case were placed for 60 min at a distance of approximately 2.5 cm from the cell phone set in the active antenna position. Control samples were exposed to cell phones without active antennas. All specimens were analysed by World Health Organization criteria. Sperm viability, sperm with chromatin abnormality and maturity, DNA fragmentation, and apoptosis were examined. Viability and motility in the case were significantly lower than the control (p &lt; .001, p = .004 respectively). The percentage of apoptotic sperms and DNA fragmentation were significantly higher in the case when compared with the control (p = .031, p &lt; .001 respectively). The other parameters studied such as morphology, chromatin abnormality, and maturity showed no significant difference between the case and control groups. Cell phone waves had a detrimental effect on human sperm's biological features. Therefore, it is recommended to keep the cell phone away from the pelvis as much as possible.
Normozoospermia is the presence of normal sperm in semen upon semen analysis. For a semen sample to be labeled as normozoospermic, there has to be an adequate concentration of sperm that is normal in appearance and function.</t>
  </si>
  <si>
    <t>Hassanzadeh-Taheri M, Khalili MA, Hosseininejad Mohebati A, Zardast M, Hosseini M, Palmerini MG, Doostabadi MR.</t>
  </si>
  <si>
    <t>Research deputy for financial support Birjand University of Medical Sciences, Birjand, Iran.</t>
  </si>
  <si>
    <t>https://pubmed.ncbi.nlm.nih.gov/34628682/</t>
  </si>
  <si>
    <t>2.45 GHz microwave radiation induced oxidative and nitrosative stress mediated testicular apoptosis: Involvement of a p53 dependent bax-caspase-3 mediated pathway</t>
  </si>
  <si>
    <t xml:space="preserve">Abstract
Deleterious effects of MW radiation on the male reproduction are well studied. Previous reports although suggest that 2.45 GHz MW irradiation induced oxidative and nitrosative stress adversely affects the male reproductive function but the detailed molecular mechanism occurring behind it has yet to be elucidated. The aim of present study was to investigate the underlying detailed pathway of the testicular apoptosis induced by free radical load and redox imbalance due to 2.45 GHz MW radiation exposure and the degree of severity along with the increased exposure duration. Twelve-week old male mice were exposed to 2.45 GHz MW radiation [continuous-wave (CW) with overall average Power density of 0.0248 mW/cm2 and overall average whole body SAR value of 0.0146 W/kg] for 2 hr/day over a period of 15, 30, and 60 days. Testicular histology, serum testosterone, ROS, NO, MDA level, activity of antioxidant enzymes, expression of pro-apoptotic proteins (p53 and Bax), anti-apoptotic proteins (Bcl-2 and Bcl-xL ), cytochrome-c, inactive/active caspase-3, and uncleaved PARP-1 were evaluated. Findings suggest that 2.45 GHz MW radiation exposure induced testicular redox imbalance not only leads to enhanced testicular apoptosis via p53 dependent Bax-caspase-3 mediated pathway, but also increases the degree of apoptotic severity in a duration dependent </t>
  </si>
  <si>
    <t xml:space="preserve">Shahin S, Singh SP, Chaturvedi CM. </t>
  </si>
  <si>
    <t>RF Signal generator</t>
  </si>
  <si>
    <t xml:space="preserve">Indian Council of Medical Research, New Delhi, India to CMC, Grant/Award Number: 5/10/FR/13/2010-RHN; ICMR Senior Research Fellowship, Grant/Award Number: 45/2/2012-PHY/BMS 
</t>
  </si>
  <si>
    <t>https://pubmed.ncbi.nlm.nih.gov/29968967/</t>
  </si>
  <si>
    <t>Non-thermal effects of 2.45 GHz microwaves on spindle assembly, mitotic cells and viability of Chinese hamster V-79 cells</t>
  </si>
  <si>
    <t>Abstract
The production of mitotic spindle disturbances and activation of the apoptosis pathway in V79 Chinese hamster cells by continuous 2.45 GHz microwaves exposure were studied, in order to investigate possible non-thermal cell damage. We demonstrated that microwave (MW) exposure at the water resonance frequency was able to induce alteration of the mitotic apparatus and apoptosis as a function of the applied power densities (5 and 10 mW/cm2), together with a moderate reduction in the rate of cell division. After an exposure time of 15 min the proportion of aberrant spindles and of apoptotic cells was significantly increased, while the mitotic index decreased as well, as compared to the untreated V79 cells. Additionally, in order to understand if the observed effects were due to RF exposure per se or to a thermal effect, V79 cells were also treated in thermostatic bath mimicking the same temperature increase recorded during microwave emission. The effect of temperature on the correct assembly of mitotic spindles was negligible up to 41°C, while apoptosis was induced only when the medium temperature achieved 40°C, thus exceeding the maximum value registered during MW exposure. We hypothesise that short-time MW exposures at the water resonance frequency cause, in V79 cells, reversible alterations of the mitotic spindle, this representing, in turn, a pro-apoptotic signal for the cell line.
ICNIRP guideline limit 10 mW/cm2    Thermal effects</t>
  </si>
  <si>
    <t>Funding not declared by Author. No conflict of Interest  stated</t>
  </si>
  <si>
    <t>https://pubmed.ncbi.nlm.nih.gov/21827772/</t>
  </si>
  <si>
    <t>An experimental multi-frequency system for Studying dosimetry and acute Effects on cell and nuclear morphology in rat tissues</t>
  </si>
  <si>
    <t>Abstract
Simultaneous exposure to multiple electromagnetic signals with widely differing carrier frequencies is a reality of daily life, but its possible effects on health are unknown. In this study, we exposed rats to non-thermal levels of 900 and 2450MHz TEM-mode radiation, applied individually or simultaneously, and we obtained estimates of 1g mean SAR (specific absorption rate) in various tissues using a numerical model of the rat and finite-difference time- domain software. The experimental system comprised a GTEM (gigahertz TEM) chamber connected to two vector signal generators, a signal mixer and amplifier, a directional coupler, a spectrum analyzer and a power meter. Tissue sections from rats sacrificed 24h after exposure, and from negative controls and positive controls exposed to gamma radiation, were stained with haematoxylineosin for evaluation of general cell morphology and with DAPI (4’, 6- diamidino-2-phenylindole) for evaluation of apoptosis. Lesions, tissue destruction and apoptosis were only observed in positive controls. The results for rats exposed to either frequency, or to both simultaneously, were similar to those of unexposed negative controls. It remains to determine whether chronic exposure is similarly innocuous.</t>
  </si>
  <si>
    <t>A López-Furelos, Miñana Maiques MM, Leiro JM, Rodriguez Gonzalez JA, Ares-Pena F.</t>
  </si>
  <si>
    <t xml:space="preserve">https://www.researchgate.net/publication/267725762 </t>
  </si>
  <si>
    <t>Indian Institute of Technology–Banaras Hindu University (IIT-BHU), Varanasi, India</t>
  </si>
  <si>
    <t>Protective Effects of Zinc on 2.45 GHz Electromagnetic Radiation-Induced Oxidative Stress and Apoptosis in HEK293 Cells</t>
  </si>
  <si>
    <t>Abstract
Several epidemiological studies have shown that exposure to electromagnetic radiation (EMR) can be harmful to human health. The purpose of this study was to examine oxidative parameters and apoptosis induced by EMR in human kidney embryonic cells (HEK293) and to investigate whether zinc (Zn) has protective effect on EMR-induced apoptosis in HEK293 cells. For our experiment, HEK293 cells were divided into four main groups, control, EMR, 50 μM Zn + EMR, and 100 μM Zn + EMR. HEK293 cells of EMR groups were exposed to 2.45 GHz EMR for 1 h. In Zn groups, HEK293 cells were incubated with different concentrations of Zn for 48 h before EMR exposure. Oxidative stress parameters were determined by spectrophotometric method; bcl-2 and caspase-3 were assessed immunohistochemically and TUNEL method was performed for apoptotic activity. EMR group had higher malondialdehyde (MDA) level and lower superoxide dismutase (SOD) activity compared with control group. In Zn-applied groups, MDA was decreased and SOD activity was increased compared with EMR group. The number of the apoptotic cells and caspase-3 immunopositive cells at EMR group was increased significantly compared with the control group, whereas bcl-2 was decreased. Besides, Zn-treated groups showed a significant reduction in the number of apoptotic cells and caspase-3 from that of EMR group, whereas there was an increase in bcl-2 immunopositivity. Our findings show that EMR caused oxidative stress and apoptotic activation in HEK293 cells. Zn seems to have protective effects on the EMR by increasing SOD activity and bcl-2 immunopositivity, decreasing lipid peroxidation and caspas-3 immunopositivity.</t>
  </si>
  <si>
    <t>Ozsobacı NP, Ergün DD, Tunçdemir M, Özçelik D.</t>
  </si>
  <si>
    <t xml:space="preserve">The present work was supported by the Research Fund of Istanbul University </t>
  </si>
  <si>
    <t>https://pubmed.ncbi.nlm.nih.gov/31317470/</t>
  </si>
  <si>
    <t>The impact of electromagnetic radiation (2.45 GHz, Wi-Fi) on the female reproductive system: The role of vitamin C</t>
  </si>
  <si>
    <t>Abstract
The present study investigated the effects of applied continuous 2.45 GHz electromagnetic radiation (EMR), which might cause physiopathological or morphological changes in the ovarian, fallopian tubal, and uterine tissues of rats. We proposed that the addition of vitamin C (Vit C) may reduce these severe effects. Eighteen female Sprague Dawley rats were randomly divided into three groups with six animals in each: Sham, EMR (EMR, 1 h/day for 30 days), and EMR + Vit C (EMR, 1 h/day for 30 days 250 mg/kg/daily). Total oxidant status (TOS) and oxidative stress index (OSI) levels increased ( p = 0.011 and p = 0.002, respectively) in the EMR-only group in ovarian tissues. In all tissues, TOS and OSI levels significantly decreased in the Vit C-treated group in ovarian, fallopian tubal, and uterine tissues ( p &lt; 0.05). Anti-müllerian hormone levels significantly increased in the EMR group ( p &lt; 0.05) and decreased in the Vit C-treated groups. Estrogen (E2) levels were unchanged in the EMR group, as the differences were not statistically significant. Immunohistochemical examination of the ovaries revealed significant increases in Caspase-3 expressions in the epithelial cells of the EMR group ( p &lt; 0.05). In the EMR group, hyperemia was observed in uterine tissues. Also, Caspase-3 and Caspase-8 were significantly increased in the EMR group ( p &lt; 0.001). Caspase-3 was significantly diminished with Vit C application in the ovarian and uterine tissues ( p &lt; 0.05). Caspase-8 was significantly diminished only in uterine tissues ( p &lt; 0.05). These results indicate that prolonged EMR exposure induced physiopathological changes in the ovarian, fallopian tubal, and uterine tissues due to oxidative damage. Under the conditions of this study, Vit C may have protective effects on female reproductive system against oxidative damage.</t>
  </si>
  <si>
    <t>Saygin M, Ozmen O, Erol O, Ellidag HY, Ilhan I, Aslankoc R.</t>
  </si>
  <si>
    <t>no financial support for the research, authorship, and/or publication of this article</t>
  </si>
  <si>
    <t>https://pubmed.ncbi.nlm.nih.gov/29848237/</t>
  </si>
  <si>
    <t xml:space="preserve">The effect of 2.45 GHz non-ionizing radiation on the structure and ultrastructure of the testis in juvenile rats </t>
  </si>
  <si>
    <t>Abstract
Background: Nowadays, mobile devices that emit non-ionizing electromagnetic radiation (EMR) are predominantly used by juveniles and pubescents. The aim of the present study was to evaluate the effect of whole body pulsed EMR on the juvenile Wistar albino rat testis at a frequency of 2.45 GHz and mean power density of 2.8 mW/cm².
Methods: The investigated animals (n=24) were divided into two control and two EMR groups (5 and 6 week old rats; 6 rats per group). Both EMR groups were irradiated continually for 3 weeks (2h/day) from postnatal days 14 and 21, respectively.
Results: EMR caused an irregular shape of seminiferous tubules with desquamated immature germ cells in the lumen, a large number of empty spaces along the seminiferous epithelium and dilated and congested blood vessels in the interstitial tissue of the testis. The cytoplasm of Sertoli cells showed strong vacuolization and damaged organelles, with the cytoplasm full of different heterophagic and lipid vacuoles or the cytoplasm of spermatocytes with swollen mitochondria in both irradiated groups. A significant increase in the total tubular area of seminiferous tubules was observed in both EMR groups compared with controls (P&lt;0.001). A significant increase in the TUNEL-positive apoptotic nuclei (P&lt;0.01) was accompanied by a significant rise in both Cu-Zn-SOD (P&lt;0.01) and Mn-SOD (P&lt;0.001) positive cells in the 6 week old experimental rats compared to control animals.
Conclusion: Our results confirmed a harmful effect of non-ionizing radiation on the structure and ultrastructure of the juvenile rat testis.
Full Text available</t>
  </si>
  <si>
    <t>Šimaiová V, Almášiová V, Holovská K, Kisková T, Horváthová F, Ševčíková S, Tóth S, Raček A, Račeková E, Beňová K, Dvořák P, Cigánková V.</t>
  </si>
  <si>
    <t>https://pubmed.ncbi.nlm.nih.gov/30259955/</t>
  </si>
  <si>
    <t>Pulsed high-power microwaves do not impair the functions of skin normal and cancer cells in vitro: A short-term biological evaluation</t>
  </si>
  <si>
    <t>Abstract
Over the past few decades, microwave (MW) radiation has been widely used, and its biological effects have been extensively investigated. However, the effect of MW radiation on human skin biology is not well understood. We study the effects of pulsed high-power microwaves (HPMs) on melanoma (G361 and SK-Mel-31) and normal human dermal fibroblast (NHDF) cells. A pulsed power generator (Chundoong) was used to generate pulsed HPMs (dominant frequency: 3.5 GHz). For treatment 1, 5, 15, and 45 shots are given to cells in which the electromagnetic energy of 0.6 J was delivered to the cells at each trigger shot. Cell viability, proliferation rate, apoptosis, cell death, metabolic activity, and oxygen-free radical regulation were evaluated after the MW exposure at low and high doses. MW exposure increased the viabilities and proliferation rates of both melanoma cell lines in a dose-dependent manner, while no significant effects on the fibroblast cells were observed. We found an elevated level of ATP and mitochondrial activity in melanoma cells. Also, it was observed that MW exposure did not affect cell death in melanoma and fibroblast cells. A polymerase chain reaction analysis indicated that the MWs induced dose-dependent proliferation markers without affecting the cell cycle and apoptotic genes in the melanoma cells. Our findings show the differential effects of the MW radiation on the melanoma cells, compared to those on the fibroblast cells.</t>
  </si>
  <si>
    <t>Mumtaz S, Bhartiya P, Kaushik N, Adhikari M, Lamichhane P, Lee SJ, Kaushik NK, Choi EH.</t>
  </si>
  <si>
    <t>This study was supported by the National Research Foundation (NRF) of Korea, funded by the Korea government (MSIT) (NRF-2016K1A4A3914113, NRF-2019M3E5D1A01069361, NRF-
2019R1I1A1A01043723), and by the Kwangwoon University, Seoul, Korea, through a Kwangwoon University Research Grant 2019–2020.</t>
  </si>
  <si>
    <t>https://www.sciencedirect.com/science/article/pii/S2090123219301857</t>
  </si>
  <si>
    <t>Label-Free Study of the Global Cell Behavior during Exposure to Environmental Radiofrequency Fields in the Presence or Absence of Pro-Apoptotic or Pro-Autophagic Treatments</t>
  </si>
  <si>
    <t>Abstract
It remains controversial whether exposure to environmental radiofrequency signals (RF) impacts cell status or response to cellular stress such as apoptosis or autophagy. We used two label-free techniques, cellular impedancemetry and Digital Holographic Microscopy (DHM), to assess the overall cellular response during RF exposure alone, or during co-exposure to RF and chemical treatments known to induce either apoptosis or autophagy. Two human cell lines (SH-SY5Y and HCT116) and two cultures of primary rat cortex cells (astrocytes and co-culture of neurons and glial cells) were exposed to RF using an 1800 MHz carrier wave modulated with various environmental signals (GSM: Global System for Mobile Communications, 2G signal), UMTS (Universal Mobile Telecommunications System, 3G signal), LTE (Long-Term Evolution, 4G signal, and Wi-Fi) or unmodulated RF (continuous wave, CW). The specific absorption rates (S.A.R.) used were 1.5 and 6 W/kg during DHM experiments and ranged from 5 to 24 W/kg during the recording of cellular impedance. Cells were continuously exposed for three to five consecutive days while the temporal phenotypic signature of cells behavior was recorded at constant temperature. Statistical analysis of the results does not indicate that RF-EMF exposure impacted the global behavior of healthy, apoptotic, or autophagic cells, even at S.A.R. levels higher than the guidelines, provided that the temperature was kept constant.
Full Free Text Available
See reviewers comment- Push review button below.</t>
  </si>
  <si>
    <t>Joushomme A, Garenne A, Dufossée M, Renom R, Ruigrok HJ, Chappe YL, Canovi A, Patrignoni L, Hurtier A, Poulletier de Gannes F, Lagroye I, Lévêque P, Lewis N, Priault M, Arnaud-Cormos D, Percherancier Y.</t>
  </si>
  <si>
    <t>https://pubmed.ncbi.nlm.nih.gov/35054844/</t>
  </si>
  <si>
    <t>Investigation of oxidative damage, antioxidant balance, DNA repair genes, and apoptosis due to radiofrequency-induced adaptive response in mice</t>
  </si>
  <si>
    <t xml:space="preserve">Abstract
This study aims to determine whether exposure to non-ionizing radiofrequency fields could induce an adaptive response (AR) in adult mice and to reveal potential molecular mechanisms triggered by RF-induced AR. The study was performed on 24 adult male Swiss-Albino mice. The average mass of the mice was 37 g. Four groups of adult mice, each consisting of 6, were formed. The radiofrequency group (R) and the adaptive response group (RB) were exposed to 900 MHz of global system for mobile communications (GSM) signal at 0.339 W/kg (1 g average specific absorption rate) 4 h/day for 7 days, while the control group (C) and the bleomycin group (B) were not exposed. 20 minutes after the last radiofrequency field (RF) exposure, the mice in the B and RB groups were injected intraperitoneal (ip) bleomycin (BLM), 37.5 mg/kg. All the animals were sacrificed 30 minutes after the BLM injection. Oxidative damage and antioxidant mechanism were subsequently investigated in the blood samples. Changes in the expression of the genes involved in DNA repair were detected in the liver tissue. TUNEL method was used to determine the apoptosis developed by DNA fragmentation in the liver tissue. The RB group, which produced an adaptive response, was compared with the control group. According to the results, the increase of reactive oxygen species (ROS) in the RB group may have played an important role in triggering the adaptive response and producing the required minimum stress level. Furthermore, tumor suppressor 53(p53), oxo guanine DNA glycosylase (OGG-1) levels responsible for DNA repair mechanism genes expression were increased in conjunction with the increase in ROS. The change in the poly (ADP-ribose) polymerase 1 (PARP-1) and glutathione peroxidase 1 (GPx-1) gene expression were not statistically significant. The antioxidant enzyme levels of superoxide dismutase (SOD), catalase (CAT), and total antioxidant capacity (TAC) were decreased in the group with adaptive response. According to the data obtained from terminal deoxynucleotidyl transferase dUTP nick end labeling (TUNEL) analysis, apoptosis was decreased in the RB group due to the decrease in cell death, which might have resulted from an increase in gene expression responsible for DNA repair mechanisms. The results of our study show that exposure to RF radiation may create a protective reaction against the bleomycin. The minimal oxidative stress due to the RF exposure leads to an adaptive response in the genes that play a role in the DNA repair mechanism and enzymes, enabling the survival of the cell.
</t>
  </si>
  <si>
    <t>Kucukbagriacik Y, Dastouri M, Ozgur-Buyukatalay E, Akarca Dizakar O, Yegin K.</t>
  </si>
  <si>
    <t>This work was supported by the Gazi University Projects of Scientific Investigation [01/2019-47]</t>
  </si>
  <si>
    <t>https://pubmed.ncbi.nlm.nih.gov/36062506/</t>
  </si>
  <si>
    <t>1800MHz microwave induces p53 and p53-Mediated caspase-3 activation leading to cell apoptosis in vitro</t>
  </si>
  <si>
    <t>Abstract
Recent studies have reported that exposure of mammalian cells to microwave radiation may have adverse effects such as induction of cell apoptosis. However, the molecular mechanisms underlying microwave induced mammalian cell apoptosis are not fully understood. Here, we report a novel mechanism: exposure to 1800MHz microwave radiation induces p53-dependent cell apoptosis through cytochrome c-mediated caspase-3 activation pathway. We first measured intensity of microwave radiation from several electronic devices with an irradiation detector. Mouse NIH/3T3 and human U-87 MG cells were then used as receivers of 1800MHz electromagnetic radiation (EMR) at a power density of 1209 mW/m2. Following EMR exposure, cells were analyzed for viability, intracellular reactive oxygen species (ROS) generation, DNA damage, p53 expression, and caspase-3 activity. Our analysis revealed that EMR exposure significantly decreased viability of NIH/3T3 and U-87 MG cells, and increased caspase-3 activity. ROS burst was observed at 6 h and 48 h in NIH/3T3 cells, while at 3 h in U-87 MG cells. Hoechst 33258 staining and in situ TUNEL assay detected that EMR exposure increased DNA damage, which was significantly restrained in the presence of N-acetyl-L-cysteine (NAC, an antioxidant). Moreover, EMR exposure increased the levels of p53 protein and p53 target gene expression, promoted cytochrome c release from mitochondrion, and increased caspase-3 activity. These events were inhibited by pretreatment with NAC, pifithrin-α (a p53 inhibitor) and caspase inhibitor. Collectively, our findings demonstrate, for the first time, that 1800MHz EMR induces apoptosis-related events such as ROS burst and more oxidative DNA damage, which in turn promote p53-dependent caspase-3 activation through release of cytochrome c from mitochondrion. These findings thus provide new insights into physiological mechanisms underlying microwave-induced cell apoptosis.
Free Full Text Available (Open Access)</t>
  </si>
  <si>
    <t>Xing F, Zhan Q, He Y, Cui J, He S, Wang G.</t>
  </si>
  <si>
    <t xml:space="preserve">Supported by Natural Science Foundation of China (61405062, 91233208   Guangdong Innovative Research Team Program  , Natural Science Foundation of Guangdong Province , Fundamental Research Grant , the Postdoctoral Science Foundation of China , the Discipline and Specialty Construction Foundation of Colleges and Universities of Guangdong Province , the Shenzhen Municipal Research Funds ( and the Young Faculty Academic Training Foundation of SCNU </t>
  </si>
  <si>
    <t>https://pubmed.ncbi.nlm.nih.gov/27689798/</t>
  </si>
  <si>
    <t>Altered morphology and biochemistry of the female rat liver following 900 megahertz electromagnetic field exposure during mid to late adolescence</t>
  </si>
  <si>
    <t xml:space="preserve">Abstract
Despite their benefits, technological devices such as cell phones may also have deleterious effects on human health. Considerable debate continues concerning the effects of the electromagnetic field (EMF) emitted during cell phone use on human health. We investigated the effects of exposure to 900 megahertz (MHz) EMF during mid to late adolescence on the rat liver. Control (ContGr), sham (ShmGr) and EMF (EMFGr) groups of female rats were established. We exposed the EMFGr rats daily to 900 MHz EMF on postnatal days 35-59. ShmGr rats underwent sham procedures. No procedure was performed on ContGr rats. Rats were sacrificed on postnatal day 60 and the livers were extracted. One part of the liver was stained with Masson's trichrome or hematoxylin and eosin. The remaining tissue was used to measure oxidative stress markers including malondialdehyde, glutathione, catalase, superoxide dismutase, 8-hydroxydeoxyguanosine (8-OHdG) and nitrotyrosine. Total antioxidant status and total oxidant status were used to calculate the oxidative stress index. We found normal hepatic morphology in the ContGr and ShmGr groups. The EMFGr group exhibited occasional irregularities in the radial arrangement of hepatocytes, cytoplasmic vacuolization, hemorrhage, sinusoid expansion, hepatocyte morphology and edema. Biochemical analysis revealed that 8-OHdG and SOD levels in EMFGr decreased significantly compared to the ContGr and ShmGr groups. Exposure to a continuous 900 MHz EMF for 1 h daily during mid to late adolescence may cause histopathological and biochemical alterations in hepatic tissue.
</t>
  </si>
  <si>
    <t>Okatan DÖ, Kulaber A, Kerimoglu G, Odacı E.</t>
  </si>
  <si>
    <t>Funding not declared by Author. No potential conflict of interest was reported by the authors</t>
  </si>
  <si>
    <t>https://pubmed.ncbi.nlm.nih.gov/31017002/</t>
  </si>
  <si>
    <t>This work was supported by Hunan Province Bairen Program. No potential conflict of interest was reported by the authors.</t>
  </si>
  <si>
    <t>Calreticulin Protects Rat Microvascular Endothelial Cells against Microwave Radiation-induced Injury by Attenuating Endoplasmic Reticulum Stress</t>
  </si>
  <si>
    <t xml:space="preserve">Abstract
Objective: This study was designed to evaluate whether exogenous CRT was beneficial for alleviating MR-induced injury by suppressing ER stress in rat MMECs.
Methods: MMECs were pretreated with CRT (25 pg/mL) for 12 hours, followed by the exposure to 2.856 GHz radiation at a mean power density of 30 mW/cm(2) for six minutes. MR-induced injury in MMECs was evaluated by LDH leakage, apoptosis, and cell viability analysis. The expression of GRP78, CRT, CHOP, Bcl-2, and Bax were examined by Western blot analysis to reflect ER stress response and ER stress-related apoptosis.
Results: MR induced marked MMECs injury, as shown by increased LDH leakage and apoptosis rate and decreased cell viability. MR also induced excessive ER stress, characterized by increased expression of GRP78 and CRT, and ER stress-related apoptotic signaling as well, as shown by the upregulation of CHOP and Bax and the downregulation of Bcl-2. Exogenous CRT pretreatment remarkably attenuated MR-induced cell apoptosis and LDH leakage, ER stress, and activation of the ER stress-related apoptotic signaling.
Conclusions: Exogenous CRT attenuates MR-induced ER stress-related apoptosis by suppressing CHOP-mediated apoptotic signaling pathways in MMECs.
</t>
  </si>
  <si>
    <t>Li WH, Li YZ, Song DD, Wang XR, Liu M, Wu XD, Liu XH.</t>
  </si>
  <si>
    <t>Study was supported by the National Natural Science Foundation of China  (No. 81070186)</t>
  </si>
  <si>
    <t>https://pubmed.ncbi.nlm.nih.gov/24589181/</t>
  </si>
  <si>
    <t>Deleterious effects of MRI on chondrocytes</t>
  </si>
  <si>
    <t xml:space="preserve">Abstract
Objective: To assess how magnetic fields (MFs), with or without concurrent radio frequency (RF), influence chondrocytes and knee joint repair, we applied an MF strength via magnetic resonance imaging (MRI) slightly greater than the frequently used dosage in the clinics and examined the effects of these treatments in vitro on human chondrocytes and in vivo in pigs.
Methods: Human chondrocytes were directly exposed to a 3-tesla (T) magnetic field (MF group) or a 3-T static magnetic field plus 125.3 MHz radio frequency (MF+RF group), and cell proliferation, apoptosis, cytosolic Ca2+ ([Ca2+]i) fluxes and expression of the apoptosis-related proteins of the treated cells were examined to assess the effects of the treatments. In the pig study, we examined the effects of the treatments on the recovery of surgically damaged pig knees.
Results: A 3-T static MF and RF suppressed cell growth and induced apoptosis through p53, p21, p27 and Bax protein expression. In the pig model, we found that MRI surveillance had a deleterious effect on the recovery of the damaged knee cartilage.
Conclusion: Magnetic strength, with or without concurrent RF, suppressed chondrocyte growth in vitro and affected recovery of damaged knee cartilage in vivo in the pig model. These results may be specific to the parameters used in this study and may not apply to other situations, field strengths, forms of cartilage injury, or animal species.
</t>
  </si>
  <si>
    <t xml:space="preserve">Hsieh CH, Lee MC, Tsai-Wu JJ, Chen MH, Lee HS, Chiang H, Herbert Wu CH, Jiang CC. </t>
  </si>
  <si>
    <t>This study was supported by grants from the National Science Council (NSC 93-2314-B-002-078) and National Taiwan University Hospital (NTUH-93A13-2).</t>
  </si>
  <si>
    <t>https://pubmed.ncbi.nlm.nih.gov/17804262/</t>
  </si>
  <si>
    <t>Low-Level Radiofrequency Exposure Does Not Induce Changes in MSC Biology: An in vitro Study for the Prevention of NIR-Related Damage</t>
  </si>
  <si>
    <t>Abstract
Background: The ubiquitous diffusion of radiofrequency (RF) radiation across human living environments has attracted the attention of scientists. Though the adverse health effects of RF exposure remain debatable, it has been reported that the interaction of such radiation with biological macromolecular structures can be deleterious for stem cells, inducing impairment of their main functions involving self-renewal and differentiation.
Purpose: The purpose of this study was to determine whether exposure to RF of 169 megahertz (MHz) that is part of very high radiofrequency (VHF) range 30-300 MHz, could cause damage to stem cells by inducing senescence and loss of regenerative and DNA repair capacity.
Methods: The study was conducted on mesenchymal stromal cells (MSCs) containing a subpopulation of stem cells. The MSCs were exposed to RFs of 169 MHz administered via an open meter 2G "Smart Meter" for different durations of time.
Result: We did not observe modifications in MSC biology as a result of the RF exposure conducted in our experiments.
Conclusion: We concluded that MSCs are insensitive to RF radiation exposure at 169 MHz for various time intervals, including longer durations.
Free Full Text Available (Open Access)
Review comment provided to justify uncertain effect classification</t>
  </si>
  <si>
    <t>Alessio N, Santoro E, Squillaro T, Aprile D, Briccola M, Giubbini P, Marchesani R, Muoio MR, Lamberti M.</t>
  </si>
  <si>
    <t>Funding support provided by e-distribuzione SpA, Via Ombrone 2 of Rome. e-distribuzione SpA is a large electric power producer in Italy and provisioner of wireless smart meters.</t>
  </si>
  <si>
    <t>https://pubmed.ncbi.nlm.nih.gov/31908499/</t>
  </si>
  <si>
    <t>Effects of 2600 MHz Radiofrequency Radiation in Brain Tissue of Male Wistar Rats and Neuroprotective Effects of Melatonin</t>
  </si>
  <si>
    <t xml:space="preserve">Abstract 
The debate on the biological effects of radiofrequency radiation (RFR) still continues due to differences in the design of studies (frequency, power density, specific absorption rate [SAR], exposure duration, cell, tissue, or animal type). The current study aimed to investigate the effects of 2,600 MHz RFR and melatonin on brain tissue biochemistry and histology of male rats. Thirty-six rats were divided into six groups randomly: cage-control, sham, RFR, melatonin, sham melatonin, and RFR melatonin. In RFR groups, animals were exposed to 2,600 MHz RFR for 30 days (30 min/day, 5 days/week) and the melatonin group animals were subcutaneously injected with melatonin (7 days/week, 10 mg/kg/day) for 30 days. SAR in brain gray matter was calculated as 0.44 and 0.295 W/kg for 1 and 10 g averaging, respectively. RFR exposure decreased the GSH, GSH-Px, and SOD levels and increased the MPO, MDA, and NOx levels (P &lt; 0.005) significantly. RFR exposure also led to an increase in structural deformation and apoptosis in the brain tissue. This study revealed that exogenous high-dose melatonin could reduce these adverse effects of RFR. Limiting RFR exposure as much as possible is recommended, and taking daily melatonin supplements may be beneficial.
</t>
  </si>
  <si>
    <t>Gazi University Scientific Research Projects Coordination Unit; grant number: 01/2018‐05.</t>
  </si>
  <si>
    <t>Protective Effects of Anthocyanins Extracted from Vaccinium Uliginosum on 661W Cells Against Microwave-Induced Retinal Damage</t>
  </si>
  <si>
    <t>Abstract Objective: To study the protective effect of anthocyanins extracted from Vaccinium Uliginosum (VU) on retinal 661W cells against microwave radiation induced retinal injury.
Methods: 661W cells were divided into 6 groups, including control, model [661W cells radiated by microwave (30 mW/cm2, 1 h)] and VU groups [661W cells pretreated with anthocyanins extracted from VU (25, 50, 100 and 200 µg/mL, respectively) for 48 h, and radiated by microwave 30 mW/cm2, 1 h]. After treatment with different interventions, the cell apoptosis index (AI) was determined using Heochst staining; contents of malonaldehyde (MDA), glutataione (GSH), and activity of superoxide dismutase (SOD) were measured. mRNA expressions of nuclear factor erythroid 2-related factor 2 (Nrf2) and heme oxygenase 1(HO-1) were detected by real time quantitative polymerase chain reaction, and the expression of HO-1 protein was examined by Western blot analysis. Nucleus and cytoplasm were separated and Nrf2 protein expression was further verified by Western blot analysis.
Results: There was significant difference in AI among the groups (F=322.83, P&lt;;0.05). Compared with the control group, AI was significantly higher in the model group and was lower in 4 VU-pretreated groups (P&lt;;0.05). Linear regression analysis showed the decline of AI was in a dose-dependent manner with VU treatment (r=0.8419, P&lt;;0.05). The MDA and GSH contents of 661W cells in VU-treated groups were significantly lower than the model group (P&lt;;0.05). Compared with the model group, the SOD activity in the VU-treated groups (50, 100 and 200 µg/mL) was significantly higher (all P&lt;;0.05). The Nrf2 and HO-1 mRNA expressions were slightly increased after irradiation, and obviously increased in 100 µg/mL VU-treated group. After irradiation, the relative expressions of HO-1 and Nrf2 proteins in nucleus were slightly increased (P&lt;;0.05), and the changes in cytoplasm were not obvious, whereas it was significantly increased in both nucleus and cytoplasm in the VU treatment groups.
Conclusions: Anthocyanins extracted from VU could reduce apoptosis, stabilize cell membrane, and alleviate oxidant injury of mouse retinal photoreceptor 661W cells. The mechanism might be through activating Nrf2/HO-1 signal pathway and inducing HO-1 transcription and translation.</t>
  </si>
  <si>
    <t xml:space="preserve">Yin L, Fan SJ, Zhang MN. </t>
  </si>
  <si>
    <t>Funding not declared by Author. Authors work for Chinese PLA (Military) General Hospital.</t>
  </si>
  <si>
    <t>https://pubmed.ncbi.nlm.nih.gov/34755291/</t>
  </si>
  <si>
    <t>Electromagnetic radiation at 900 MHz induces sperm apoptosis through bcl-2, bax and caspase-3 signaling pathways in rats</t>
  </si>
  <si>
    <t>Abstract 
Background: The decreased reproductive capacity of men is an important factor contributing to infertility. Accumulating evidence has shown that Electromagnetic radiation potentially has negative effects on human health. However, whether radio frequency electromagnetic radiation (RF-EMR) affects the human reproductive system still requires further investigation. Therefore, The present study investigates whether RF-EMR at a frequency of 900 MHz can trigger sperm cell apoptosis and affect semen morphology, concentration, and microstructure.
Methods: Twenty four rats were exposed to 900 MHz electromagnetic radiation with a special absorption rate of 0.66 ± 0.01 W/kg for 2 h/d. After 50d, the sperm count, morphology, apoptosis, reactive oxygen species (ROS), and total antioxidant capacity (TAC), representing the sum of enzymatic and nonenzymatic antioxidants, were investigated. Western blotting and reverse transcriptase PCR were used to determine the expression levels of apoptosis-related proteins and genes, including bcl-2, bax, cytochrome c, and capase-3.
Results :In the present study, the percentage of apoptotic sperm cells in the exposure group was significantly increased by 91.42 % compared with the control group. Moreover, the ROS concentration in exposure group was increased by 46.21 %, while the TAC was decreased by 28.01 %. Radiation also dramatically decreased the protein and mRNA expression of bcl-2 and increased that of bax, cytochrome c, and capase-3.
Conclusion: RF-EMR increases the ROS level and decreases TAC in rat sperm. Excessive oxidative stress alters the expression levels of apoptosis-related genes and triggers sperm apoptosis through bcl-2, bax, cytochrome c and caspase-3 signaling pathways</t>
  </si>
  <si>
    <t xml:space="preserve">Liu Q, Si T, Xu X, Liang F, Wang L, Pan S. </t>
  </si>
  <si>
    <t>This work was supported by China National citrus industry technology system program (CARS-27-05B)</t>
  </si>
  <si>
    <t>https://www.ncbi.nlm.nih.gov/pmc/articles/PMC4523914/</t>
  </si>
  <si>
    <t>Evaluation of mitochondrial stress following ultraviolet radiation and 5G radiofrequency field exposure in human skin cells</t>
  </si>
  <si>
    <t xml:space="preserve">Abstract
Whether human cells are impacted by environmental electromagnetic fields (EMF) is still a matter of debate. With the deployment of the fifth generation (5G) of mobile communication technologies, the carrier frequency is increasing and the human skin becomes the main biological target. Here, we evaluated the impact of 5G-modulated 3.5 GHz radiofrequency (RF) EMF on mitochondrial stress in human fibroblasts and keratinocytes that were exposed for 24 h at specific absorption rate of 0.25, 1, and 4 W/kg. We assessed cell viability, mitochondrial reactive oxygen species (ROS) production, and membrane polarization. Knowing that human skin is the main target of environmental ultraviolet (UV), using the same read-out, we investigated whether subsequent exposure to 5G signal could alter the capacity of UV-B to damage skin cells. We found a statistically significant reduction in mitochondrial ROS concentration in fibroblasts exposed to 5G signal at 1 W/kg. On the contrary, the RF exposure slightly but statistically significantly enhanced the effects of UV-B radiation specifically in keratinocytes at 0.25 and 1 W/kg. No effect was found on mitochondrial membrane potential or apoptosis in any cell types or exposure conditions suggesting that the type and amplitude of the observed effects are very punctual.
</t>
  </si>
  <si>
    <t>Patrignoni L, Hurtier A, Orlacchio R, Joushomme A, Poulletier de Gannes F, Lévêque P, Arnaud-Cormos D, Revzani HR, Mahfouf W, Garenne A, Percherancier Y, Lagroye I.</t>
  </si>
  <si>
    <t>QPSK modulated time-division</t>
  </si>
  <si>
    <t>ANSES, Grant/Award Number: 2019/2RF/018;New Aquitaine regional council,Grant/Award Number: AAPR2020A‐2019‐8140010</t>
  </si>
  <si>
    <t>https://pubmed.ncbi.nlm.nih.gov/38115173/</t>
  </si>
  <si>
    <t>1800 MHz radiofrequency electromagnetic fields cause energy-dependent genotoxic effects in human promyelocytic HL-60 cells</t>
  </si>
  <si>
    <t xml:space="preserve">Abstract
Different SAR levels have been examined with respect to the effect on micronuclei induction and comet formation in HL-60 cells. Comparing RF-EMF exposure (1800 MHz, continuous wave, 24 h) at SAR levels ranging from 0.2 W/kg to 3.0 W/kg with sham-exposure and incubator controls under blinded conditions indicates that both effects, micronuclei induction and comet formation, appear to be energy-dependent within a window of more than 1.0 W/kg and below 3.0 W/kg. The maximal effect was observed at a SAR of 1.3 W/kg. Experiments on the influence of the exposure duration showed that short exposure periods for MN induction (6h) caused no and for comet formation (2h, 6h) caused less pronounced effects as compared to longer exposure periods of 24h. While micronucleus frequencies were further increased after exposure for 72 h, comet formation after 72 h of exposure was less expressed as compared to 24 h exposure. First experiments on the influence of RF-signals showed that at a "maximum effect" SAR level of 1.3 W/kg all RF-signals tested, i.e. continuous wave, continuous wave 5 min on/10 min off, continuous wave 217 Hz pulse, and GSM Talk exhibited similar effects on MN induction and on comet formation. So far no hints for alteration of HL-60 genomic integrity due to apoptosis, necrosis or cytotoxicity has been detected. Additionally, RF-EMF exposure (1800 MHz, 1.3 W/kg, 24 h) had no effect on the cellular doubling time and the activity of the enzyme thymidine kinase of HL-60 cells, indicating that RF-field exposure does not influence cellular growth rates.
Conference Paper
</t>
  </si>
  <si>
    <t>Fitzner R, Gminski R, Schlatterer K.</t>
  </si>
  <si>
    <t>Funding not known</t>
  </si>
  <si>
    <t>https://www.scopus.com/record/display.uri?eid=2-s2.0-54249095171&amp;origin=inward&amp;txGid=f72485fc151ad502731e0fc10326da4d</t>
  </si>
  <si>
    <t>Does Radiofrequency Radiation From Mobile Phones Affect the Formation of Parotid Gland Malignancy? An Experimental Study</t>
  </si>
  <si>
    <t>Abstract
Objectives: The use of mobile phone is increasing around the world. Although it is beneficial in terms of communication, the electromagnetic radiations emitted by mobile phones may cause undesirable biological effects on the human body. In practical use, the tissue with which mobile phones come into most and are closest is the parotid gland. This study investigated the effects of the 1800 MHz electromagnetic field created by a generator on the parotid gland in rats. 
Methods: A total of 21 Sprague-Dawley Albino rats were included in the study. The rats were randomly divided into three equal groups. To simulate a mobile phone in conversation mode, the first study group was exposed to an 1800-MHz electromagnetic field for 6 hours a day for 30 days, and the second study group was exposed to an 1800-MHz electromagnetic field for 12 hours a day for 30 days. After 30 days, rats were sacrificed, and histopathological and immunohistochemical methods were used to evaluate the effects on the parotid gland. The total antioxidant level and the total oxidant level were measured biochemically in homogenized parotid tissue. 
Results: Histopathological results showed an increase in degeneration in rats exposed to electromagnetic fields for 6 and 12 hours a day, and immunohistochemical analysis showed an increase in the apoptotic index in both study groups (P = .001, P &lt; .001). Intranuclear inclusions was observed during histopathological examination performed by electron microscopy. 
Conclusions: This study observed that the 1800 MHz electromagnetic field caused undesirable adverse histopathological and biochemical effects on the parotid gland of rats. Histopathological and biochemical findings were detected with increasing contact and exposure time. This study will lead to other studies on this topic and contribute to the literature by completing other studies.
Free Full Text Available (Open Access)</t>
  </si>
  <si>
    <t>Coskun OZ, Tumkaya L, Yilmaz A, Dursun E, Mercantepe T, Kalkan Y, Ersoz S.</t>
  </si>
  <si>
    <t>https://pubmed.ncbi.nlm.nih.gov/39331752/</t>
  </si>
  <si>
    <t>Possible effects of radiofrequency electromagnetic radiation on contextual fear conditioning, hippocampal perivascular space, apoptosis and adrenal gland microarchitecture in rats</t>
  </si>
  <si>
    <t>Abstract
Whilst the world sees the tremendous growth of mobile phone technology, radiofrequency electromagnetic radiation (RF-EMR) induced possible health effects have emerged as a topic of recent day debate. The current study is designed to test the hypothesis that chronic 900 MHz radiation exposure would potentially dysregulate the stress response system (HPA axis) in vivo, via, its non-thermal mechanisms, leading to alterations in the microarchitecture of the adrenal gland, vulnerable brain regions such as the hippocampus which may results in altered behaviours in rats. Male albino Wistar rats aged four weeks, weighing 50-60g were subjected to 900 MHz radiation from a cellphone for four weeks at a rate of one hour per day. On the 29th day, animals from the control, sham exposed and RF-EMR exposed groups were tested for contextual fear conditioning. They were later euthanized to study hippocampal and adrenal gland cytoarchitecture. Bright and dark compartment transitions in the avoidance box were considerably elevated in the RF-EMR exposed group and they exhibited a significant decrease in the latency to enter the dark compartment during the contextual fear conditioning test. Apoptosis was apparent in the CA3 region and perivascular space was significantly increased in the hippocampus of the radiation-exposed group. In addition to lymphocytic infiltrates, congested sinusoids, and apoptotic-like changes were evident in the zona fasciculata. However, the cytoarchitecture of the adrenal medulla was comparable in all three groups. Chronic RF-EMR exposure caused changes in contextual fear conditioning, enlargement of hippocampal perivascular space, apparent CA3 apoptosis, and apoptotic-like changes in the zona fasciculate of the adrenal gland in rats.</t>
  </si>
  <si>
    <t>Narayanan SN, Kumar RS, Kumar N, Prabhakar P, Nayak SB, Bhat PG.</t>
  </si>
  <si>
    <t>https://pubmed.ncbi.nlm.nih.gov/39788457/</t>
  </si>
  <si>
    <t>Acute and Chronic Exposure to 900 MHz Radio Frequency Radiation Activates p38/JNK-mediated MAPK Pathway in Rat Testis</t>
  </si>
  <si>
    <t>Abstract
The use of electronic devices such as mobile phones has had a long stretch of rapid growth all over the world. Therefore, exposure to radio frequency radiation (RFR) has increased enormously. Here, we aimed to assess the balance between cell death and proliferation and also investigate the involvement of the JNK/p38 MAPK signaling pathway in the testis of rats exposed to 900 MHz RFR in acute and chronic periods (2 h/day, 5 days/week) for 1 or 10 weeks, respectively. The expression of proliferating cell nuclear antigen (PCNA), Bcl-xL, cleaved caspase-3, phosphorylated-JNK (p-JNK), and phosphorylated-p38 (p-p38) was analyzed in line with histopathology and TUNEL analysis in rat testis. There were no histopathological differences between sham and RFR groups in the acute and chronic groups. PCNA expression was not altered between groups in both periods. However, alterations for cleaved caspase-3 and Bcl-xL were observed depending on the exposure period. TUNEL analysis showed a significant increase in the RFR group in the acute period, whereas no difference in the chronic groups for the apoptotic index was reported. In addition, both p-p38 and p-JNK protein expressions increased significantly in RFR groups in both periods. Our study indicated that 900 MHz RFR might result in alterations during acute period exposure for several parameters, but this can be ameliorated in the chronic period in rat testis. Here, we also report the involvement of the p38/JNK-mediated MAPK pathway after exposure to 900 MHz RFR. Hence, this information might shed light in future studies toward detailed molecular mechanisms in male reproduction and infertility.</t>
  </si>
  <si>
    <t>Er H, Tas GG, Soygur B, Ozen S, Sati L.</t>
  </si>
  <si>
    <t>https://pubmed.ncbi.nlm.nih.gov/35015292/</t>
  </si>
  <si>
    <t>Radiofrequency Induced Time‐Dependent Alterations in Gene Expression and Apoptosis in Glioblastoma Cell Line</t>
  </si>
  <si>
    <t>Abstract
The widespread use of wireless communication technologies has increased human exposure to radiofrequency electromagnetic fields (RF-EMFs). Considering the brain's close proximity to mobile phones and its entirely electrical transmission network, it emerges as the organ most profoundly impacted by the RF field. This study aims to investigate the potential effects of RF radiation on cell viability, apoptosis, and gene expressions in glioblastoma cells (U118-MG) at different exposure times (1, 24, and 48 h). To achieve this, we designed and implemented an in vitro RF exposure system operating at a frequency of 2.1 GHz, specifically for cell culture studies, with an average specific absorption rate (SAR) of 1.12 ± 0.18 W/kg determined through numerical dosimetry calculations. Results reveal a significant influence of a 48 h exposure to a 2.1 GHz RF field on U118-MG cell viability, gene expression, and the induction of caspase (CASP) dependent apoptosis. Notably, increased CASP3, CASP8, and CASP9 mRNA levels were observed after 24 and 48 h of RF treatment. However, only the 48 h RF exposure resulted in apoptotic cell death and a significant elevation in the BAX/BCL-2 ratio. This observed effect may be influenced by extended exposure durations surpassing the cell's doubling time. The increased BAX/BCL-2 ratio, which acts as a key switch for apoptosis, and the heterogeneous morphology of the astrocyte-derived U118-MG cell line may also play a role in this effect.</t>
  </si>
  <si>
    <t>Tuysuz MZ, Kayhan H, Saglam ASY, Senturk F, Bagriacik EU, Yagci M, Canseven AG.</t>
  </si>
  <si>
    <t>UMTS simulated</t>
  </si>
  <si>
    <t>No funding reauired</t>
  </si>
  <si>
    <t>https://pubmed.ncbi.nlm.nih.gov/39810728/</t>
  </si>
  <si>
    <t>Rat brain and testicular tissue effects of radiofrequency radiation exposure: Histopathological, DNA damage of brain and qRT-PCR analysis</t>
  </si>
  <si>
    <t>Abstract
Background: The Background: We evaluate the effects of radiofrequency electromagnetic field (RF-EMF) on rat brain and testicular tissue using histopathology, comet assay, and real-time quantitative PCR techniques.
 Materials and Methods: Two equal groups of fourteen rats one for sham-control and the other for exposure (n = seven) were created. For a duration of 14 days, the exposure group (2100 MHz, testicular tissue SAR values of 163 mW/kg for 10 g, brain tissue SAR values of 292 mW/kg on average) was subjected to five hours of exposure per day. Evaluations were conducted on tissue gene expression levels, histopathology, and DNA damage to brain tissue. 
Results: The histological examination of brain tissue from the exposed group revealed vascular alterations and significant edema (p &lt; 0.05). It was determined that RF radiation-induced much more cellular damage in the exposed group (18.26% tail DNA) than in the control group (4.06% tail DNA). Signs of deterioration in spermatogenic cells in the testicular tissue of the exposed group also changed significantly (p &lt; 0.05). The Bax and bcl-2 genes showed a significant difference (p &lt; 0.05) in the mRNA level data, whereas the p53 genes showed no significant change (p &gt; 0.05). 
Conclusion: These findings suggest that it may cause some histopathological and cellular damage in brain and testis tissue.</t>
  </si>
  <si>
    <t>Yavas MC, Kilitci A, Çelik E, Yegin K, Sirav B, Varol S.</t>
  </si>
  <si>
    <t>No funding required</t>
  </si>
  <si>
    <t>https://ijrr.com/article-1-5507-fa.html</t>
  </si>
  <si>
    <t>Biological effects of 5G-modulated 700 MHz RF-EMF exposure on neuronal and glial cell models under isothermal conditions</t>
  </si>
  <si>
    <t>Abstract
Whether radiofrequency electromagnetic fields (RF-EMF) at wireless telecommunication frequencies can alter brain physiology remains a matter of debate. The 700 MHz band, recently allocated for 4G and early 5G deployment, is increasingly prevalent in the environment, yet its biological effects are poorly documented. Here, we investigated the impact of 700 MHz 5G-modulated RF-EMF exposure on two complementary central nervous system cell models: primary rat cortical astrocytes and human SH-SY5Y neuroblastoma cells. Cells were exposed in transverse electromagnetic (TEM) cells at specific absorption rates (SAR) of 0.08 W/kg and 4 W/kg, for 1 h or 24 h, and analyzed immediately or after a 24 h recovery period. Multiparametric flow cytometry quantified mitochondrial reactive oxygen species (ROS), cell viability, and apoptosis stratified as early and late, together with astrocytes' proliferation. Across all exposure conditions, no statistically significant differences were detected compared to sham controls, while positive controls with hydrogen peroxide elicited significant increases in ROS and apoptosis, validating assay sensitivity. These results demonstrate that, under strictly controlled iso-thermal conditions, 5G-modulated 700 MHz RF-EMF exposure does not induce measurable oxidative stress, apoptosis, or proliferative alterations in astrocytic and neuronal models. Our findings provide evidence supporting the absence of acute or subacute biological effects in vitro at isothermal exposure levels up to 4 W/kg, thereby reinforcing the scientific basis for current exposure guidelines.
Full Free Text Available</t>
  </si>
  <si>
    <t>Puginier E, Leclercq L, Poulletier de Gannes F, Hurtier A, Orlacchio R, Nabos P, Tijou H, Lévêque P, Arnaud-Cormos D, Percherancier Y, Lagroye I.</t>
  </si>
  <si>
    <t>https://pubmed.ncbi.nlm.nih.gov/41904248/</t>
  </si>
  <si>
    <t>Percentages</t>
  </si>
  <si>
    <t>Total</t>
  </si>
  <si>
    <t xml:space="preserve"> </t>
  </si>
  <si>
    <t>Medical Research Council - Country</t>
  </si>
  <si>
    <t>Ministry of Science - Country</t>
  </si>
  <si>
    <t>Indian Council of Medical Research (ICMR)</t>
  </si>
  <si>
    <t xml:space="preserve"> National Research Foundation of Korea (NRF) funded by the Ministry of Science, ICT, and Future Planning</t>
  </si>
  <si>
    <t>8-oxoG DNA Glycosylase-1 Inhibition Sensitizes Neuro-2a Cells to Oxidative DNA Base Damage Induced by 900 MHz Radiofrequency Electromagnetic Radiation</t>
  </si>
  <si>
    <t>Abstract
The purpose of this study was to explore the in vitro putative genotoxicity during exposure of Neuro-2a cells to radiofrequency electromagnetic fields (RF-EMFs) with or without silencing of 8-oxoG DNA glycosylase-1 (OGG1). Exposure to 900 MHz RF-EMFs with insufficient energy could induce oxidative DNA base damage in Neuro-2a cells. These increases were concomitant with similar increases in the generation of reactive oxygen species (ROS). Without OGG1 siRNA, 2 W/kg RF-EMFs induced oxidative DNA base damage in Neuro-2a cells. Interestingly, with OGG1 siRNA, RF-EMFs could cause DNA base damage in Neuro-2a cells as low as 1 W/kg. However, neither DNA strand breakage nor altered cell viability was observed. 
Free Full Text Available</t>
  </si>
  <si>
    <t>Wang X, Liu C, Ma Q, Feng W, Yang L, Lu Y, Zhou Z, Yu Z, Li W, Zhang L</t>
  </si>
  <si>
    <t>Mice Cells</t>
  </si>
  <si>
    <t>National Basic Research Program of China. National Natural Science Foundation (NSFC), China</t>
  </si>
  <si>
    <t>https://www.emf-portal.org/en/article/27920</t>
  </si>
  <si>
    <t>Human Sperm</t>
  </si>
  <si>
    <t>In vitro effect of cell phone radiation on motility, DNA fragmentation and clusterin gene expression in human sperm</t>
  </si>
  <si>
    <t>Aim: The effects of exposure of human sperm to an 850 MHz electromagnetic field from a mobile phone on different sperm parameters should be investigated.
Background: Clusterin is a protein, which is overexpressed in stressed tissues and appears to be potentially related pathophysiological processes. Acrosin is the major proteinase present in the acrosome of mature spermatozoa, and it is important for fertilization. Semen samples were collected from 124 donors. Each sample was analyzed in respect of the semen quality according to WHO guidelines. Afterwards, samples were divided into the following groups: 1) normal sperm quality (n=26), 2) decreased sperm motility (n=32), 3) decreased sperm motility and increased rate of sperm malformations (n=31) and 4) severely decreased sperm motility and malformations of sperms (n=35). Each sample was divided into two portions: one for exposure to the electromagnetic field and one without exposure as the control group.
Outcomes: In group 1 (normal sperm quality), the gene expression and protein expression of clusterin as well as the DNA fragmentation were significantly increased in sperms exposed to the electromagnetic field compared to the control group. In all other groups (2-4, with pre-experimental sperm quality deficiencies), sperm motility and acrosin enzyme activity were significantly decreased and the gene expression and protein expression of clusterin as well as the DNA fragmentation were significantly increased compared to the control group. A trend towards enhanced effects in sperms with more severe pre-experimental sperm quality deficiencies could be observed. The authors conclude that exposure of human sperm to an 850 MHz electromagnetic field from a mobile phone could have detrimental effects on sperm
Free Full Text Available</t>
  </si>
  <si>
    <t>Zalata A, El-Samanoudy AZ, Shaalan D, El-Baiomy Y, Mostafa T.</t>
  </si>
  <si>
    <t>Human Males Reproductive Ages</t>
  </si>
  <si>
    <t>http://www.emf-portal.de/viewer.php?aid=26969&amp;l=e</t>
  </si>
  <si>
    <t>Effect of Low-Intensity Microwave Radiation on Monoamine Neurotransmitters and Their Key Regulating Enzymes in Rat Brain</t>
  </si>
  <si>
    <t>The aim of the study was to demonstrate the effect of low-intensity microwave radiation on levels of monoamine neurotransmitters and gene expression of their key regulating enzymes in brain of Fischer rats. Animals were exposed to 900 MHz and 1800 MHz microwave radiation for 30 days (2 h/day, 5 days/week) with respective specific absorption rates as 5.953 × 10-4 and 5.835 × 10-4 W/kg. Results showed significant reduction in levels of DA, NE, E and 5-HT in hippocampus of microwave-exposed animals in comparison with sham-exposed (control) animals. In addition, significant down regulation in mRNA expression of TH, TPH1 and TPH2 was also observed in microwave-exposed animals (p &lt; 0.05).
Aim: To investigate the effects of exposure to low-intensity microwaves on monoamine neurotransmitter levels and their key regulating enzymes in the brain of rats.
Background : Three groups of rats were examined (n=6 per group): 1.) sham exposure, 2.) 900 MHz microwave exposure and 3.) 1800 MHz microwave exposure. The enzyme tyrosine hydroxylase catalyzes the reaction to form a precursor for dopamine, which, in turn, is a precursor for the neurotransmitters norepinephrine and epinephrine. Tryptophan hydroxylase is an enzyme involved in the synthesis of the neurotransmitter serotonin.
Outcomes: The levels of the neurotransmitters dopamine, norepinephrine, epinephrine were significantly decreased in exposed rats (900 MHz and 1800 MHz) compared to sham exposed rats. The level of serotonin was also decreased in the exposed groups when compared to the sham exposure, but only significantly in the group exposed to the 1800 MHz microwaves. Additionally, in both exposure groups the gene expression of the enzymes tyrosine hydroxylase and tryptophan hydroxylase was significantly decreased in comparison to the sham exposed animals. 
The authors conclude that exposure to low-intensity microwaves influences monoamine neurotransmitter levels and their key regulating enzymes in the brain of rats.</t>
  </si>
  <si>
    <t>Megha K, Deshmukh PS, Ravi AK, Tripathi AK, Abegaonkar MP, Banerjee BD.</t>
  </si>
  <si>
    <t>http://www.emf-portal.de/viewer.php?l=e&amp;aid=26521</t>
  </si>
  <si>
    <t>Oxidative stress induced by 1.8 GHz radio frequency electromagnetic radiation and effects of garlic extract in rats</t>
  </si>
  <si>
    <t>Abstract
PURPOSE: We aimed to study the oxidative damage induced by radiofrequency electromagnetic radiation (RF-EMR) emitted by mobile telephones and the protective effect of garlic extract used as an anti-oxidant against this damage.
MATERIALS AND METHODS: A total of 66 albino Wistar rats were divided into three groups. The first group of rats was given 1.8 GHz, 0.4 W/kg specific absorption rate (SAR) for 1 h a day for three weeks. The second group was given 500 mg/kg garlic extract in addition to RF-EMR. The third group of rats was used as the control group. At the end of the study, blood and brain tissue samples were collected from the rats.
RESULTS: After the RF-EMR exposed, the advanced oxidation protein product (AOPP) levels of brain tissue increased compared with the control group (p &lt; 0.001). Garlic administration accompanying the RF-EMR, on the other hand, significantly reduced AOPP levels in brain tissue (p &lt; 0.001). The serum nitric oxide (NO) levels significantly increased both in the first and second group (p &lt; 0.001). However, in the group for which garlic administration accompanied that of RF-EMR, there was no difference in serum NO levels compared with the RF-EMR exposed group (p &gt; 0.05). There was no significant difference among the groups with respect to malondialdehyde (MDA) levels in brain tissue and blood samples (p &gt; 0.05). Similarly, no difference was detected among the groups regarding serum paroxonase (PON) levels (p &gt; 0.05). We did not detect any PON levels in the brain tissue.
CONCLUSIONS: The exposure of RF-EMR similar to 1.8 GHz Global system for mobile communication (GSM) leads to protein oxidation in brain tissue and an increase in serum NO. We observed that garlic administration reduced protein oxidation in brain tissue and that it did not have any effects on serum NO levels.</t>
  </si>
  <si>
    <t>Avci B, Akar A, Bilgici B, Tunçel ÖK.</t>
  </si>
  <si>
    <t>https://www.ncbi.nlm.nih.gov/pubmed/22788526</t>
  </si>
  <si>
    <t>Indian Council of Medical Research (ICMR), New Delhi for the grant; in the form of the Extramural Research Project</t>
  </si>
  <si>
    <t>Effect of Short-term 900 MHz low level electromagnetic radiation exposure on blood serotonin and glutamate levels</t>
  </si>
  <si>
    <t>Abstract
BACKGROUND: Long term exposure to low level electromagnetic radiation (LLER) by using cellular phones causes serious health problems.
METHODS: Ten male Wistar Albino rats were anesthetized 30 min before the LLER exposure, 0.5 ml blood was taken from the tail vein of rats in order to determine control values. Rats were grouped by three and placed on a plexi-glass flat. A fixed equivalent frequency emitter device was used. A sign to be an electromagnetic field 15.14 V/m (608 mW/m(2)) in strength in the head region with 100 kHz FM modulation at 900 MHz was applied to the animals. After calculating the ideal position for the device, electromagnetic LLER energy was applied for 45 minutes from a distance to be equal with energy transmitted by a mobile phone from a 0.5-1 cm distance to their head regions. After 1.5 hours and before the rats awoke, 0.5 ml of blood was taken from the tail veins in order to determine the treatment values.
RESULTS: Plasma 5-HT and glutamate levels were measured by enzyme immunoassay (EIA) using commercial kits. It was found that a single 45 min of LLER exposure increased the blood 5-HT level significantly, but did not change the glutamate level of rats.
CONCLUSION: It was concluded that even a single 45 min of LLER exposure may produce an increase in 5-HT level without changing the blood glutamate level. Increased 5-HT level may lead to a retarded learning and a deficit in spatial memory.
Full Text Available</t>
  </si>
  <si>
    <t>Eris AH, Kiziltan HS, Meral I, Genc H, Trabzon M, Seyithanoglu H, Yagci B, Uysal O.</t>
  </si>
  <si>
    <t>https://www.emf-portal.org/en/article/26509</t>
  </si>
  <si>
    <t>Liver antioxidant stores protect the brain from electromagnetic radiation (900 and 1800 MHz)-induced oxidative stress in rats during pregnancy and the development of offspring</t>
  </si>
  <si>
    <t>Aim : To investigate the effects of electromagnetic fields emitted by mobile phones on oxidative stress in the brain and liver of young rats.
Background : 32 pregnant rats were equally divided into three groups: 1.) control group, 2.) exposure to a 900 MHz electromagnetic field and 3.) exposure to a 1800 MHz electromagnetic field. From each group 24 male pups were chosen and subjected to the same exposure condition as the respective dam. The young rats were killed and examined in the age of 4, 5, and 6 weeks (n=8 per group and time point
Method : Effects on embryo/fetus: malformation or prenatal death 
Others: oxidative stress: lipid peroxidation (via thiobarbituric acid-reactive substances), glutathione content, enzyme activity of the glutathione peroxidase, levels of vitamin A, vitamin E and beta-carotene in brain and liver tissue (spectrophotometry); concentration of chemical elements (chromium, copper, iron, magnesium, manganese, selenium, and zinc) in brain tissue (atomic absorption spectrophotometry)
Investigated material: isolated bio./chem. substance (in vitro), brain and liver homogenate
Outcomes : Malformation or prenatal death was not observed during the experiment. 
In the liver and brain of exposed rats (900 MHz and 1800 MHz), the enzyme activity of the glutathione peroxidase (in 4- and 5-week-old rats) was significantly decreased compared to the control group. In the brain of both exposure groups, the level of vitamin A (in 4-, 5-, and 6-week-old rats) and the level of beta-carotene (in 4- and 5-week-old rats) were significantly increased when compared to the control animals. In the liver of exposed rats, the lipid peroxidation (in 4-, 5-, and 6-week old rats) was significant increased in comparison to the control, while the levels of vitamin A and beta-carotene were significantly decreased (in 4-, 5-, and 6-week old rats). 
In 4-, 5-, and 6-week-old rats, the exposed groups showed significant increases regarding iron levels compared to the control, while the selenium concentration was significantly decreased in 6-week-old exposed rats. 
The authors conclude that electromagnetic fields emitted by mobile phones could be a cause of oxidative brain and liver injuries in young rats.</t>
  </si>
  <si>
    <t>Cetin H, Naziroglu M, Celik O, Yuksel M, Pastaci N, Ozkaya MO</t>
  </si>
  <si>
    <t>Rats - Wistar Albino Pregnant and Pups</t>
  </si>
  <si>
    <t>http://www.emf-portal.de/viewer.php?aid=24373&amp;l=e</t>
  </si>
  <si>
    <t>Effect of electromagnetic irradiation produced by 3G mobile phone on male rat reproductive system in a simulated scenario</t>
  </si>
  <si>
    <t>Aim: The effects of a chronic whole body exposure of rats to a 1910.5 MHz electromagnetic field on the male reproductive system should be investigated.
Background: 12 male rats were equally divided into two groups: 1) sham exposure and 2) exposure. The experiment was repeated twice.
Method: Genotoxicity/mutation: DNA damage in sperms (alkaline comet assay)
Effects on the reproductive system: sperm concentration in epididymis (haemocytometer), testicular weight
Morphological/histopathological changes: histopathological examination of testis (hematoxylin-eosin stain, microscopy), diameter of seminiferous tubules (scanning electron microscopy)
Others: oxidative stress in sperms (reaction of malondialdehyde with thiobarbituric acid, spectrophotometry)
Investigated material: tissue slices (in vitro), isolated organ (in vitro), testis, sperms
Investigated organ system: reproductive system.
Outcomes: The sperm concentration, testicular weight and the diameter of seminiferous tubules were significantly reduced in exposed animals compared to sham exposure while the concentration of malondialdehyde was significantly increased, indicating increased oxidative stress. Moreover, the comet assay revealed significant differences in exposed samples compared to sham exposure, indicating an increase of DNA strand breaks. 
The authors conclude that a chronic whole body exposure of rats to a 1910.5 MHz electromagnetic field can affect the male reproductive system. 
Full Free Text Available</t>
  </si>
  <si>
    <t>Kumar S, Nirala JP, Behari J, Paulraj R.</t>
  </si>
  <si>
    <t>Indian Council for Medical Research (ICMR)</t>
  </si>
  <si>
    <t>https://www.ncbi.nlm.nih.gov/pubmed/25241589</t>
  </si>
  <si>
    <t>Pathological effects of prenatal exposure to a 900 MHz electromagnetic field on the 21-day-old male rat kidney</t>
  </si>
  <si>
    <t>Abstract
We investigated the effects on kidney tissue of 900 megahertz (MHz) EMF applied during the prenatal period. Pregnant rats were exposed to 900 MHz EMF, 1 h/day, on days 13-21 of pregnancy; no procedure was performed on control group pregnant rats or on mothers or newborns after birth. On postnatal day 21, kidney tissues of male rat pups from both groups were examined by light and electron microscopy. Malondialdehyde (MDA), superoxide dismutase (SOD), catalase (CAT) and glutathione levels also were investigated. Light microscopy revealed some degenerative changes in the tubule epithelium, small cystic formations in the primitive tubules and large cysts in the cortico-medullary or medullary regions in the experimental group. Electron microscopy revealed a loss of peritubular capillaries and atypical parietal layer epithelial cells in the experimental group. Biochemical analysis showed significantly increased MDA levels in the experimental group and decreased SOD and CAT levels. EMF applied during the prenatal period can caused pathological changes in kidney tissue in 21-day-old male rats owing to oxidative stress and decreased antioxidant enzyme levels.</t>
  </si>
  <si>
    <t>Odacı E, Ünal D, Mercantepe T, Topal Z, Hancı H, Türedi S, Erol HS, Mungan S, Kaya H, Çolakoğlu S.</t>
  </si>
  <si>
    <t>http://www.ncbi.nlm.nih.gov/pubmed/25158858?dopt=Abstract</t>
  </si>
  <si>
    <t>Rabbit - Male NZ White</t>
  </si>
  <si>
    <t>Effect of exposure and withdrawal of 900-MHz-electromagnetic waves on brain, kidney and liver oxidative stress and some biochemical parameters in male rats</t>
  </si>
  <si>
    <t xml:space="preserve">Aim: The effects of exposure of rats to a 900 MHz electromagnetic field on oxidative stress in the brain, liver and kidneys and some blood parameters should be investigated.
Background: Rats were divided into four groups (n=10 each): 1) exposure: exposure to the electromagnetic field, 2) regeneration: exposure to the electromagnetic field and further housing for 30 days without exposure and 3) control group: no exposure.
Outcomes: In the serum of exposed rats (group 1), the levels of corticosterone, creatinine and urea as well as the enzyme activities of alanine transaminase and aspartate aminotransferase were significantly increased compared to the regeneration group (group 2) and control group (group 3).
The amount of malondialdehyde was significantly increased and the total antioxidant capacity was significantly decreased in brain, liver and kidneys of exposed rats compared to the regeneration group and control group.
There were no significant differences observed between the regeneration group and the control group.
The authors conclude that exposure of rats to a 900 MHz electromagnetic field could induce oxidative stress in the brain, liver and kidneys and change some blood parameters. The changed parameters might normalize during a subsequent regeneration phase without exposure.
</t>
  </si>
  <si>
    <t>Ragy MM.</t>
  </si>
  <si>
    <t>http://www.emf-portal.de/viewer.php?aid=24632&amp;l=e</t>
  </si>
  <si>
    <t>Circadian alterations of reproductive functional markers in male rats exposed to 1800 MHz radiofrequency field</t>
  </si>
  <si>
    <t xml:space="preserve">Abstract 
In this study, we explored the circadian effects of daily radiofrequency field (RF) exposure on reproductive functional markers in adult male Sprague-Dawley rats. Animals in circadian rhythm (as indicated by melatonin measurements), were divided into several groups and exposed to 1800 MHz RF at 205 μw/cm(2) power density (specific absorption rate 0.0405 W/kg) for 2 h/day for 32 days at different zeitgeber time (ZT) points, namely, ZT0, ZT4, ZT8, ZT12, ZT16 and ZT20. Sham-exposed animals were used as controls in the study. From each rat, testicular and epididymis tissues were collected and assessed for testosterone levels, daily sperm production and sperm motility, testis marker enzymes γ-GT and ACP, cytochrome P450 side-chain cleavage (p450cc) mRNA expression, and steroidogenic acute regulatory protein (StAR) mRNA expression. Via these measurements, we confirmed the existence of circadian rhythms in sham-exposed animals. However, rats exposed to RF exhibited a disruption of circadian rhythms, decreased testosterone levels, lower daily sperm production and sperm motility, down-regulated activity of γ-GT and ACP, as well as altered mRNA expression of cytochrome P450 and StAR. All of these observations were more pronounced when rats were exposed to RF at ZT0. Thus, our findings indicate potential adverse effects of RF exposure on male reproductive functional markers, in terms of both the daily overall levels as well as the circadian rhythmicity.
</t>
  </si>
  <si>
    <t>Qin F, Zhang J, Cao H, Guo W, Chen L, Shen O, Sun J, Yi C, Li J, Wang J, Tong J.</t>
  </si>
  <si>
    <t>RF Signal Generator and a GHz Transverse Electro Magnetic (GTEM) chamber</t>
  </si>
  <si>
    <t>This study was funded by the 973 project grant from China Ministry of Science and
Technology (2011CB503705 and 2012CB947600), the National Natural Science Foundation of China (81020108028, 81001257 and 81302463), the interdisciplinary pre-research project of Soochow University (Biological electromagnetic spectrum measurement and feature extraction), the Priority Academic Program Development of Jiangsu Higher Education Institutions (PAPD).</t>
  </si>
  <si>
    <t>http://www.ncbi.nlm.nih.gov/pubmed/24117058</t>
  </si>
  <si>
    <t>The effect of pulsed electromagnetic radiation from mobile phone on the levels of monoamine neurotransmitters in four different areas of rat brain</t>
  </si>
  <si>
    <t>Abstract 
Aim : To examine the effect of an exposure to electromagnetic fields emitted by mobile phones on the concentrations of neurotransmitters in the rat brain.
Background : 4 groups of rats were sacrificed and examined after: 1.) daily exposure for one month, 2.) daily exposure for two month, 3.) daily exposure for four months and 4.) daily exposure for four months and afterwards 1 month without exposure. Control groups were daily sham exposed in similar containers for the same periods (remark from EMF-Portal: no information about number of animals).
Outcomes : In the exposed groups, the level of serotonin was sometimes significantly increased compared to the corresponding control group (in hippocampus in groups 1, 2 and 4; in hypothalamus in groups 3 and 4; in midbrain in group 3). 
Additionally, differences occurred regarding the level of dopamine, but sometimes the level in the exposed group was significantly decreased (in hippocampus in group 2 and 4; in hypothalamus in group 2; in midbrain in group 4) and sometimes significantly increased (in hypothalamus in group 3) in comparison to the control group. 
Also in the case of norepinephrine, significantly increased (in hippocampus in group 3) and decreased levels (in midbrain in group 2 and 4) were found in comparison to the control group. 
The authors conclude that exposure to electromagnetic fields emitted by mobile phones could alter the level of neurotransmitters in the rat brain.
Free Text Available</t>
  </si>
  <si>
    <t>Aboul Ezz HS, Khadrawy YA, Ahmed NA, Radwan NM, El Bakry MM.</t>
  </si>
  <si>
    <t>http://www.emf-portal.de/viewer.php?l=e&amp;aid=23112</t>
  </si>
  <si>
    <t xml:space="preserve">Exposure to 1800 MHz radiofrequency electromagnetic radiation induces oxidative DNA base damage in a mouse spermatocyte-derived cell line
</t>
  </si>
  <si>
    <t xml:space="preserve">Abstract 
Whether exposure to radiofrequency electromagnetic radiation (RF-EMR) emitted from mobile phones can induce DNA damage in male germ cells remains unclear. In this study, we conducted a 24h intermittent exposure (5 min on and 10 min off) of a mouse spermatocyte-derived GC-2 cell line to 1800 MHz Global System for Mobile Communication (GSM) signals in GSM-Talk mode at specific absorption rates (SAR) of 1 W/kg, 2 W/kg or 4 W/kg. Subsequently, through the use of formamidopyrimidine DNA glycosylase (FPG) in a modified comet assay, we determined that the extent of DNA migration was significantly increased at a SAR of 4 W/kg. Flow cytometry analysis demonstrated that levels of the DNA adduct 8-oxoguanine (8-oxoG) were also increased at a SAR of 4 W/kg. These increases were concomitant with similar increases in the generation of reactive oxygen species (ROS); these phenomena were mitigated by co-treatment with the antioxidant α-tocopherol. However, no detectable DNA strand breakage was observed by the alkaline comet assay. Taking together, these findings may imply the novel possibility that RF-EMR with insufficient energy for the direct induction of DNA strand breaks may produce genotoxicity through oxidative DNA base damage in male germ cells. The authors conclude that exposure to radiofrequency electromagnetic fields causes a DNA damage in male germ cells via oxidative stress
Exposure Field characteristics Parameters	
field 1: 1800 MHz 
pulsed (PW)
exposure duration: intermittent (5 min on, 10 min off) for 24 hours	SAR: 1 W/kg  	
field 2: 1800 MHz 
exposure duration: intermittent (5 min on, 10 min off) for 24 hours	SAR: 2 W/kg  	
field 3: 1800 MHz 
exposure duration: intermittent (5 min on, 10 min off) for 24 hours	SAR: 4 W/kg </t>
  </si>
  <si>
    <t>Liu C, Duan W, Xu S, Chen C, He M, Zhang L, Yu Z, Zhou Z.</t>
  </si>
  <si>
    <t>National Basic Research Program of China; National Natural Science Foundation of China</t>
  </si>
  <si>
    <t>http://www.emf-portal.de/viewer.php?l=e&amp;aid=21674</t>
  </si>
  <si>
    <t>Overproduction of free radical species in embryonal cells exposed to low intensity radiofrequency radiation</t>
  </si>
  <si>
    <t>Abstract 
AIM: Long-term exposure of humans to low intensity radiofrequency electromagnetic radiation (RF-EMR) leads to a statistically significant increase in tumor incidence. Mechanisms of such the effects are unclear, but features of oxidative stress in living cells under RF-EMR exposure were previously reported. Our study aims to assess a production of initial free radical species, which lead to oxidative stress in the cell.
MATERIALS AND METHODS: Embryos of Japanese quails were exposed in ovo to extremely low intensity RF-EMR of GSM 900 MHz (0.25 µW/cm2) during 158-360 h discontinuously (48 c - ON, 12 c - OFF) before and in the initial stages of development. The levels of superoxide (O2·-), nitrogen oxide (NO·), thiobarbituric acid reactive substances (TBARS), 8-oxo-2'-deoxyguanosine (8-oxo-dG) and antioxidant enzymes' activities were assessed in cells/tissues of 38-h, 5- and 10-day RF-EMR exposed and unexposed embryos.
RESULTS: The exposure resulted in a significant persistent overproduction of superoxide and nitrogen oxide in embryo cells during all period of analyses. As a result, significantly increased levels of TBARS and 8-oxo-dG followed by significantly decreased levels of superoxide dismutase and catalase activities were developed in the exposed embryo cells.
CONCLUSION: Exposure of developing quail embryos to extremely low intensity RF-EMR of GSM 900 MHz during at least one hundred and fifty-eight hours leads to a significant overproduction of free radicals/reactive oxygen species and oxidative damage of DNA in embryo cells. These oxidative changes may lead to pathologies up to oncogenic transformation of cells.
Full Text Available</t>
  </si>
  <si>
    <t>Burlaka A, Tsybulin O, Sidorik E, Lukin S, Polishuk V, Tsehmistrenko S, Yakymenko I</t>
  </si>
  <si>
    <t>Quails embroys Japanese</t>
  </si>
  <si>
    <t xml:space="preserve">National Academy of Sciences </t>
  </si>
  <si>
    <t>http://www.ncbi.nlm.nih.gov/pubmed/24084462?dopt=Abstract</t>
  </si>
  <si>
    <t>No Conflict of Interest Stated
Authors declared there was no source of funding for this research. 
Institution Selected as authors are attached to Universities.</t>
  </si>
  <si>
    <t>Increased DNA oxidation (8-OHdG) and protein oxidation (AOPP) by Low level electromagnetic field (2.45 GHz) in rat brain and protective effect of garlic</t>
  </si>
  <si>
    <t xml:space="preserve">Method: Thirty-six Wistar rats were divided into three groups. Group I was the control group and not exposed to EMF. Group II and III were exposed to low level EMF (3.68 ± 0.36 V/m) at 2.45 GHz MWR for 1 hour/day for 30 consecutive days. Daily 500 mg/kg garlic was given to Group III during the study period. At the end of the study, thiobarbituric acid reactive substances (TBARS), advanced oxidation protein products (AOPP) and 8-hydroxydeoxyguanosine (8-OHdG) levels were investigated in brain tissue and blood samples.
Outcomes: No significant differences were found in the lipid peroxidation between the groups.
Likewise, no significant differences in the amount of oxidative protein damages in the brain were found between the groups. However, in the blood plasma, the amount of oxidative protein damages was significantly increased in the exposure group without garlic (group 1) compared to the sham exposure group and exposure with garlic (group 2).
The amount of oxidative DNA damages was significantly increased both in group 1 and 2 compared to the sham exposure group in the blood plasma. However, in the brain it was significantly increased in group 1 only compared to group 2 and the sham exposure group.
The authors conclude that exposure of rats to a 2.45 GHz electromagnetic field could induce oxidative stress in the blood and in the brain and that garlic might attenuate these effects.
Conclusions: It may be concluded that low level EMF at 2.45 GHz MWR increases the DNA damage in both brain tissues and plasma of the rats whereas it increases protein oxidation only in plasma. It may also be argued that the use of garlic decreases these effects.
</t>
  </si>
  <si>
    <t>Gurler HS, Bilgici B, Akar AK, Tomak L, Bedir A.</t>
  </si>
  <si>
    <t>http://www.emf-portal.de/viewer.php?aid=24955&amp;l=e</t>
  </si>
  <si>
    <t>Effects of olive leave extract on metabolic disorders and oxidative stress induced by 2.45 GHz WIFI signals</t>
  </si>
  <si>
    <t>Aim : To examine the effects of olive leave extracts on oxidative stress and glucose metabolism in liver and kidney of rats exposed to a 2.45 GHz electromagnetic field.
Background: Four groups of rats were examined (n=6 per group): 1.) sham exposure group, daily injection of saline solution, 2.) sham exposure group, daily injection of olive leave extract (100 mg/kg body weight), 3.) exposure group, daily injection of saline solution and 4.) exposure group, daily injection of olive leave extract (100 mg/kg body weight.
Outcomes : In the liver and kidneys of exposed rats the enzyme activities of all superoxide dismutases, catalase and glutathione peroxidase as well as the level of thiol groups were significantly decreased compared to the sham exposed rats, while an administration of olive leave extract prevented these effects. Additionally, the lipid peroxidation was significantly increased in the liver and the kidneys of exposed rats in comparison to the control group. An administration of olive leave extract led to a signifcant decrease of the lipid peroxidation in the liver of exposed rats (but not in the kidneys) compared to exposed rats without olive leave extract. 
Histopathological examinations of the liver of exposed rats revealed morphological abnormalities (e.g. hypertrophy, cell shape, steatosis) compared to the control group, while administration of olive leave extract prevented these effects. 
The exposure of rats induced a diabetes-like status. In the exposure group, 20 minutes after the injection of glucose solution, blood glucose levels were significantly higher than in the sham exposure group, while administration of olive leave extract prevented the exposure related effect. 
After exposure, various plasma parameters were changed compared to the control group: The level of total proteins, triglycerides, alanine transaminase, aspartate aminotransferase and creatinine was significantly increased while the level of uric acid was significantly decreased. In the exposure group with olive leave extract administration, the values for total proteins and creatinine were significantly reduced compared to the exposure group without olive leaf extract, while the level of uric acid was significantly increased. 
The authors conclude that exposure to a 2.45 GHz signal could induce oxidative stress and a diabetes-like status in rats, while olive leave extract could attenuate these effects.</t>
  </si>
  <si>
    <t>Salah MB, Abdelmelek H, Abderraba M</t>
  </si>
  <si>
    <t>https://www.emf-portal.org/en/article/23421</t>
  </si>
  <si>
    <t>The effects of long-term exposure to a 2450 MHz electromagnetic field on growth and pubertal development in female Wistar rats</t>
  </si>
  <si>
    <t>Aim: The effects of prenatal and postnatal exposure of female rats to 2.45 GHz electromagnetic field on growth and development should be investigated.
Background: Dams were divided into 2 groups: exposure to the electromagnetic field (n=4) and sham exposure (n=8). The (sham) exposure period started after fertilisation and ended with birth. Until the weaning, mothers and pubs were kept together without exposure. After 21 days, 2 young rats from each mother were chosen randomly and the following groups were created (n=8 each): 1) prenatal and postnatal exposure (pups from exposed dams), 2) postnatal exposure only and 3) sham exposure (groups 2+3 both with pups from sham exposed dams). Animals were killed and examined when they reached puberty. Animal (species/strain): rat/Wistar albino (in utero and young animals).
Outcomes: The mass gain per day was significantly lower and the puberty was reached significantly later in the prenatal and postnatal exposed rats (groups 1) compared to postnatal (group 2) and sham exposed rats (group 3). Oxidative stress was significantly increased in group 1 and the serum concentrations of luteinizing hormone were significantly higher in both exposure groups compared to the sham exposure group.
Histology of the brain and ovary as well as all other parameters did not show any significant differences between the groups.
The authors conclude that prenatal and postnatal exposure of rats to 2.45 GHz electromagnetic field might influence growth and development, especially when both exposure scenarios are combined.</t>
  </si>
  <si>
    <t>Sangun O, Dundar B, Darici H, Comlekci S, Doguc DK, Celik S.</t>
  </si>
  <si>
    <t>http://www.emf-portal.de/viewer.php?l=e&amp;aid=24187</t>
  </si>
  <si>
    <t>Wi-Fi (2.45 GHz)- and mobile phone (900 and 1800 MHz)-induced risks on oxidative stress and elements in kidney and testis of rats during pregnancy and the development of offspring</t>
  </si>
  <si>
    <t>Aim: To examine the effects of an exposure to radiofrequency electromagnetic fields on oxidative stress and trace element levels in the kidney and testis of rats.
Background: 32 pregnant rats and after delivery 96 male pups (the female pups were excluded from the study) were equally divided into 4 groups: 1.) cage stress (sham exposure and/or cage control, contradictory information), 2.) exposure to 2.45 GHz, 3.) exposure to 900 MHz and 4.) exposure to 1800 MHz. From each group, 8 pups were killed and examined at an age of 4, 5 and 6 weeks. After delivery, the dams were not further exposed and excluded from the study. 
The levels of trace elements were measured because they often act as cofactors for antioxidative enzymes and are involved in processes preventing oxidative stress
Outcomes: At the age of 4 weeks, in all exposure groups, the lipid peroxidation in the kidney and in the testis was significantly decreased compared to the control group. The values for copper, zinc, reduced glutathione, glutathione peroxidase, and total antioxidant status were significantly decreased in the kidney while in the testis the levels of iron, vitamin A and vitamin E were significantly increased in the exposed groups in comparison to the control group. 
At the age of 5 weeks, the concentrations of iron, vitamin A and beta-carotene were significantly increased in the kidney of exposed rats in comparison to the control group, while the level of reduced glutathione and the total antioxidant status were significantly decreased. 
At the age of six weeks, the exposed rats showed a significantly increased concentration of iron in the kidney and lipid peroxidation in the kidney and testis compared to the control rats, however the level of copper and reduced glutathione as well as the total antioxidant status were significantly decreased. 
The authors conclude that exposure to radiofrequency electromagnetic fields caused oxidative stress and decreased the level of antioxidants.</t>
  </si>
  <si>
    <t>Ozorak A, Naziroglu M, Celik O, Yuksel M, Ozcelik D, Ozkaya MO, Cetin H, Kahya MC, Kose SA</t>
  </si>
  <si>
    <t>http://www.emf-portal.de/viewer.php?l=e&amp;aid=23656</t>
  </si>
  <si>
    <t>Microwave-Induced Structural and Functional Injury of Hippocampal and PC12 Cells Is Accompanied by Abnormal Changes in the NMDAR-PSD95-CaMKII Pathway</t>
  </si>
  <si>
    <t xml:space="preserve">Abstract
Recent studies have highlighted the important role of the postsynaptic NMDAR-PSD95-CaMKII pathway for synaptic transmission and related neuronal injury. Here, we tested changes in the components of this pathway upon microwave-induced neuronal structure and function impairments. Ultrastructural and functional changes were induced in hippocampal neurons of rats and in PC12 cells exposed to microwave radiation. We detected abnormal protein and mRNA expression, as well as posttranslational modifications in the NMDAR-PSD95-CaMKII pathway and its associated components, such as synapsin I, following microwave radiation exposure of rats and PC12 cells. Thus, microwave radiation may induce neuronal injury via changes in the molecular organization of postsynaptic density and modulation of the biochemical cascade that potentiates synaptic transmission. </t>
  </si>
  <si>
    <t>Wang LF, Wei L, Qiao SM, Gao XN, Gao YB, Wang SM, Zhao L, Dong J, Xu XP, Zhou HM, Hu XJ, Peng RY.</t>
  </si>
  <si>
    <t>http://www.ncbi.nlm.nih.gov/pubmed/26337368?dopt=Abstract</t>
  </si>
  <si>
    <t>This work was supported by the National Basic Research Program of China (2011CB503706) and National Natural Science Foundation of China(30900382).</t>
  </si>
  <si>
    <t xml:space="preserve">How does long term exposure to base stations and mobile phones affect human hormone profiles? </t>
  </si>
  <si>
    <t>Abstract 
OBJECTIVES: This study is concerned with assessing the role of exposure to radio frequency radiation (RFR) emitted either from mobiles or base stations and its relations with human's hormone profiles.
DESIGN AND METHODS: All volunteers' samples were collected for hormonal analysis.
RESULTS: This study showed significant decrease in volunteers' ACTH, cortisol, thyroid hormones, prolactin for young females, and testosterone levels.
CONCLUSION: The present study revealed that high RFR effects on pituitary-adrenal axis.</t>
  </si>
  <si>
    <t>Eskander EF, Estefan SF, Abd-Rabou AA.</t>
  </si>
  <si>
    <t>http://www.ncbi.nlm.nih.gov/pubmed/22138021</t>
  </si>
  <si>
    <t>Impact of cell phone use on men's semen parameters</t>
  </si>
  <si>
    <t>Abstract 
The objective of the present retrospective study was to report our experience concerning the effects of cell phone usage on semen parameters. We examined 2110 men attending our infertility clinic from 1993 to October 2007. Semen analysis was performed in all patients. Serum free testosterone (T), follicle stimulating hormone (FSH), luteinising hormone (LH) and prolactin (PRL) were collected from all patients. The information on cell phone use of the patients was recorded and the subjects were divided into two groups according to their cell phone use: group A: cell phone use (n = 991); group B: no use (n = 1119). Significant difference was observed in sperm morphology between the two groups. In the patients of group A, 68.0% of the spermatozoa featured a pathological morphology compared to only 58.1% in the subjects of group B. Patients with cell phone usage showed significantly higher T and lower LH levels than those who did not use cell phone. No significant difference between the two groups was observed regarding FSH and PRL values. Our results showed that cell phone use negatively affects sperm quality in men. Further studies with a careful design are needed to determine the effect of cell phone use on male fertility.</t>
  </si>
  <si>
    <t>Gutschi T, Mohamad Al-Ali B, Shamloul R, Pummer K, Trummer H.</t>
  </si>
  <si>
    <t>Human - Males Reproductive Ages</t>
  </si>
  <si>
    <t>http://www.ncbi.nlm.nih.gov/pubmed/21951197</t>
  </si>
  <si>
    <t>Alterations in TSH and Thyroid Hormones following Mobile Phone Use</t>
  </si>
  <si>
    <t>Abstract 
Aim: In recent years, the widespread use of mobile phones has lead to a public debate about possible detrimental effects on human health. In spite of years of research, there is still a great controversy regarding the possibility of induction of any significant physiological effects in humans by microwave radiations emitted by mobile phones. This study aims to investigate the effects of electromagnetic fields induced by the Global System for Mobile communications (GSM) mobile phones on the Thyroid Stimulating Hormone (TSH) and thyroid hormones in humans. 77 healthy university students participated in this study. The levels of T3, T4 and TSH were measured by using appropriate enzyme-linked immunosorbent assay (ELISA) kits (Human, Germany
Results:The average levels of T3, T4 and TSH in students who moderately used mobile phones were 1.25±0.27 ng/ml, 7.76±1.73 µg/dl and 4.25±2.12 µu/l respectively. The levels in the students who severely used mobile phones were 1.18±0.30, 7.75±1.14 and 3.75±2.05 respectively. In non-users, the levels were 1.15±0.27, 8.42±2.72 and 2.70±1.75, respectively. The difference among the levels of TSH in these 3 groups was statistically significant (P&lt;0.05).
Conclusions: As far as the study is concerned, this is the first human study to assess the associations between mobile phone use and alterations in the levels of TSH and thyroid hormones. Based on the findings, a higher than normal TSH level, low mean T4 and normal T3 concentrations in mobile users were observed. It seems that minor degrees of thyroid dysfunction with a compensatory rise in TSH may occur following excessive use of mobile phones. It may be concluded that possible deleterious effects of mobile microwaves on hypothalamic-pituitary-thyroid axis affects the levels of these hormones.
Free Full Text Available</t>
  </si>
  <si>
    <t>Mortavazi S, Habib A, Ganj-Karami A, Samimi-Doost R, Pour-Abedi A, Babaie A.</t>
  </si>
  <si>
    <t>https://www.ncbi.nlm.nih.gov/pubmed/22216380</t>
  </si>
  <si>
    <t>Exposure to 1800 MHz radiofrequency radiation induces oxidative damage to mitochondrial DNA in primary cultured neurons</t>
  </si>
  <si>
    <t>Abstract 
Aim: To study whether radiofrequency irradiation can cause oxidative damage to mitochondrial DNA (mtDNA) in primary cultured cortical neurons of rats.
Background: mtDNA defects are closely associated with various nervous system diseases and mtDNA is particularly susceptible to oxidative stress. 
The cells were assigned to one of five groups: (1) sham exposure group, (2) melatonin group, (3) radiofrequency exposure group, (4) radiofrequency exposure+melatonin group, (5) hydrogen peroxide exposure (100 µM for 24 h, as a positive control of oxidative stress). In groups (2) and (4), melatonin was freshly diluted with cell medium before application (4 h prior to radiofrequency exposure, at a concentration of 200 nM). Groups (2) and (5) were put into the incubator for sham exposure.
Outcomes: Exposure to radiofrequency irradiation for a period of 24 h significantly increased the production of reactive oxygen species compared with sham exposure group. Thus, radiofrequency exposure induced oxidative stress in the neurons, and this effect could be reversed by melatonin pretreatment. 
At 24 h after exposure, radiofrequency exposure induced a significant increase in the levels of 8-hydroxy-2-deoxyguanosine in the mitochondria of neurons. Concomitant with this finding, the copy number of mitochondrial DNA and the levels of mitochondrial RNA transcripts showed an obvious reduction after radiofrequency exposure. These findings further proved that radiofrequency exposure damaged mitochondrial DNA in neurons. Each of these mitochondrial DNA disturbances could be reversed by pretreatment with the antioxidant melatonin. 
The authors conclude that these results suggested that 1800 MHz radiofrequency exposure could cause oxidative damage to mitochondrial DNA in primary cultured neurons.</t>
  </si>
  <si>
    <t>Xu S, Zhou Z, Zhang L, Yu Z, Zhang W, Wang Y, Wang X, Li M, Chen Y, Chen C, He M, Zhang G, Zhong M</t>
  </si>
  <si>
    <t>National Natural Science Foundation of China</t>
  </si>
  <si>
    <t>http://www.emf-portal.de/viewer.php?l=e&amp;aid=17674</t>
  </si>
  <si>
    <t>The influence of 1800 MHz GSM-like signals on hepatic oxidative DNA and lipid damage in nonpregnant, pregnant, and newly born rabbits</t>
  </si>
  <si>
    <t>Aim: To study the possible biological effects of 1800 MHz GSM-like radiofrequency exposure on liver oxidative DNA damage and lipid peroxidation levels in non-pregnant and pregnant rabbits, and in their newborns.
Background: 18 non-pregnant and 18 pregnant rabbits were divided into four groups which were composed of nine rabbits: 1) non-pregnant control, 2) non-pregnant exposed rabbits, 3) pregnant control, 4) pregnant exposed animals. Newborns of the pregnant rabbits were also divided into two groups: 5) nine newborns of group 3 and 6) nine newborns of group 4 (intrauterine exposure during gestational period of day 15-22).
Outcomes: No significant differences were found in liver 8-hydroxy-2-deoxyguanosine levels of exposure groups (group 2 and 4) compared to the controls (group 1 and 3). However, in exposure groups malondialdehyde level and lipid peroxidation (ferrous ion oxidation) levels were increased compared to group 1. However, no significant difference was found in malondialdehyde level of group 4 (pregnant exposed) with respect to group 3 (pregnant control). Remark EMF-Portal: Lipid peroxidation level of group 4 (pregnant, exposed) was not statistically significant different compared to group 1 (non-pregnant, control). Compared to group 3 (pregnant, control) the level of group 4 was statistically significant decreased. No significant differences were found in liver tissue of 8-hydroxy-2-deoxyguanosine and malondialdehyde levels between the newborn groups (group 6 and group 5) while lipid peroxidation (ferrous ion oxidation) was significantly increased in group 6 with respect to group 5. 
The authors conclude that whole body exposure to 1800 MHz GSM-like radiofrequency may lead to oxidative damage.
Used in-vivo in FDA report ID: 3596</t>
  </si>
  <si>
    <t>Tomruk A, Guler G, Dincel AS.</t>
  </si>
  <si>
    <t>Rabbit - female NZ White</t>
  </si>
  <si>
    <t>Gazi University Research Foundation</t>
  </si>
  <si>
    <t>http://www.emf-portal.de/viewer.php?l=e&amp;aid=17640</t>
  </si>
  <si>
    <t>Effects of radiofrequency electromagnetic waves (RF-EMW) from cellular phones on human ejaculated semen: an in vitro pilot study</t>
  </si>
  <si>
    <t>Abstract 
OBJECTIVE: To evaluate effects of cellular phone radiofrequency electromagnetic waves (RF-EMW) during talk mode on unprocessed (neat) ejaculated human semen.
DESIGN: Prospective pilot study.
SETTING: Center for reproductive medicine laboratory in tertiary hospital setting.
SAMPLES: Neat semen samples from normal healthy donors (n = 23) and infertile patients (n = 9).
INTERVENTION(S): After liquefaction, neat semen samples were divided into two aliquots. One aliquot (experimental) from each patient was exposed to cellular phone radiation (in talk mode) for 1 h, and the second aliquot (unexposed) served as the control sample under identical conditions.
MAIN OUTCOME MEASURE(S): Evaluation of sperm parameters (motility, viability), reactive oxygen species (ROS), total antioxidant capacity (TAC) of semen, ROS-TAC score, and sperm DNA damage.
RESULT(S): Samples exposed to RF-EMW showed a significant decrease in sperm motility and viability, increase in ROS level, and decrease in ROS-TAC score. Levels of TAC and DNA damage showed no significant differences from the unexposed group.
CONCLUSION(S): Radiofrequency electromagnetic waves emitted from cell phones may lead to oxidative stress in human semen. We speculate that keeping the cell phone in a trouser pocket in talk mode may negatively affect spermatozoa and impair male fertility.</t>
  </si>
  <si>
    <t>Agarwal A, Desai NR, Makker K, Varghese A, Mouradi R, Sabanegh E, Sharma R.</t>
  </si>
  <si>
    <t>Medical Centre</t>
  </si>
  <si>
    <t>http://www.ncbi.nlm.nih.gov/pubmed/18804757</t>
  </si>
  <si>
    <t>Long-term exposure to electromagnetic radiation from mobile phones and Wi-Fi devices decreases plasma prolactin, progesterone, and estrogen levels but increases uterine oxidative stress in pregnant rats and their offspring.</t>
  </si>
  <si>
    <t>Abstract 
We investigated the effects of mobile phone (900 and 1800 MHz)- and Wi-Fi (2450 MHz)-induced electromagnetic radiation (EMR) exposure on uterine oxidative stress and plasma hormone levels in pregnant rats and their offspring. Thirty-two rats and their forty newborn offspring were divided into the following four groups according to the type of EMR exposure they were subjected to: the control, 900, 1800, and 2450 MHz groups. Each experimental group was exposed to EMR for 60 min/day during the pregnancy and growth periods. The pregnant rats were allowed to stand for four generations (total 52 weeks) before, plasma and uterine samples were obtained. During the 4th, 5th, and 6th weeks of the experiment, plasma and uterine samples were also obtained from the developing rats. Although uterine lipid peroxidation increased in the EMR groups, uterine glutathione peroxidase activity (4th and 5th weeks) and plasma prolactin levels (6th week) in developing rats decreased in these groups. In the maternal rats, the plasma prolactin, estrogen, and progesterone levels decreased in the EMR groups, while the plasma total oxidant status, and body temperatures increased. There were no changes in the levels of reduced glutathione, total antioxidants, or vitamins A, C, and E in the uterine and plasma samples of maternal rats. In conclusion, although EMR exposure decreased the prolactin, estrogen, and progesterone levels in the plasma of maternal rats and their offspring, EMR-induced oxidative stress in the uteri of maternal rats increased during the development of offspring. Mobile phone- and Wi-Fi-induced EMR may be one cause of increased oxidative uterine injury in growing rats and decreased hormone levels in maternal rats. TRPV1 cation channels are the possible molecular pathways responsible for changes in the hormone, oxidative stress, and body temperature levels in the uterus of maternal rats following a year-long exposure to electromagnetic radiation exposure from mobile phones and Wi-Fi devices. It is likely that TRPV1-mediated Ca2+ entry in the uterus of pregnant rats involves accumulation of oxidative stress and opening of mitochondrial membrane pores that consequently leads to mitochondrial dysfunction, substantial swelling of the mitochondria with rupture of the outer membrane and release of oxidants such as superoxide (O2 -) and hydrogen peroxide (H2O2). The superoxide radical is converted to H2O2 by superoxide dismutase (SOD) enzyme. Glutathione peroxidase (GSH-Px) is an important antioxidant enzyme for removing lipid hydroperoxides and hydrogen peroxide and it catalyzes the reduction of H2O2 to water.</t>
  </si>
  <si>
    <t>Yuksel M, Naziroglu M, Ozkaya MO.</t>
  </si>
  <si>
    <t>Rats - Pregnant</t>
  </si>
  <si>
    <t>http://www.ncbi.nlm.nih.gov/pubmed/26578367?dopt=Abstract</t>
  </si>
  <si>
    <t>Occupational EMF exposure from radar at X and Ku frequency band and plasma catecholamine levels</t>
  </si>
  <si>
    <t>Abstract
Workers in certain occupations such as the military may be exposed to technical radiofrequency radiation exposure above current limits, which may pose a health risk. The present investigation intended to find the effect of chronic electromagnetic field (EMF) exposure from radar on plasma catecholamines (catecholamines a class of aromatic amines which includes a number of neurotransmitters such as adrenaline and dopamine) in the military workforce. In the study, 166 male personnel selected randomly were categorized into three groups: control (n = 68), exposure group-I (X-band, 8-12 GHz, n = 40), and exposure group-II (Ku-band, 12.5-18 GHz, n = 58). The three clusters were further divided into two groups according to their years of service (YOS) (up to 9 years and ≥10 years) to study the effect of years of radar exposure. Enzyme immunoassay was employed to assess catecholamine concentrations. EMF levels were recorded at different occupational distances from radar. Significant adrenaline diminution was registered in exposure group-II with no significant difference in exposure group-I when both groups were weighed against control. Nor-adrenaline and dopamine levels did not vary significantly in both exposure groups when compared to controls. Exposure in terms of YOS also did not yield any significant alteration in any of the catecholamines and in any of the exposure groups when compared with their respective control groups. The shift from baseline catecholamine values due to stress has immense significance for health and well-being. Their continual alteration may prove harmful in due course. Suitable follow-up studies are needed to further strengthen these preliminary observations and for now, exposures should be limited as much as possible with essential safeguards.   
Also see Paper ID : 2728</t>
  </si>
  <si>
    <t>Singh S, Kapoor N.</t>
  </si>
  <si>
    <t xml:space="preserve">(X-band, 8-12 GHz, </t>
  </si>
  <si>
    <t>Human Radar Workers</t>
  </si>
  <si>
    <t xml:space="preserve">Funding not declared by Author. No Conflict of Interest Stated. </t>
  </si>
  <si>
    <t>http://www.ncbi.nlm.nih.gov/pubmed/26058851?dopt=Abstract</t>
  </si>
  <si>
    <t>Effects of Prenatal and Postnatal Exposure of Wi-Fi on Development of Teeth and Changes in Teeth Element Concentration in Rats: Wi-Fi (2.45 GHz) and Teeth Element Concentrations</t>
  </si>
  <si>
    <t xml:space="preserve">Aim: The effects of a prenatal and postnatal exposure of rats to a 2.45 GHz electromagnetic field on the development and composition of teeth should be investigated.
Background/further details: 24 pregnant rats were divided into two groups (n=12 each): an exposure group and a sham exposure group, which were (sham) exposed during gestation. After birth, their offspring was further (sham) exposed in two groups with n=24 animals, respectively. On the 7th, 14th, and 21st day after birth, n=8 offspring rats from each group were killed and examined, respectively.
Outcomes: The only significant differences between exposed and sham exposed animals were found in the elemental composition of the incisors after 21 days. The amounts of strontium and iron were significantly increased whereas boron, copper and zinc were significantly decreased in the exposure group compared to the sham exposure group.
The authors conclude that a prenatal and postnatal exposure of rats to a 2.45 GHz electromagnetic field has no effects on the development of teeth. However, changes in the chemical elemental composition of teeth with unknown consequences might be induced.
</t>
  </si>
  <si>
    <t>Ciftci ZZ, Kirzioglu Z, Naziroglu M, Ozmen O.</t>
  </si>
  <si>
    <t>http://www.emf-portal.de/viewer.php?l=e&amp;aid=26015</t>
  </si>
  <si>
    <t>The Effects of Cell Phone Waves (900 MHz-GSM Band) on Sperm Parameters and Total Antioxidant Capacity in Rats</t>
  </si>
  <si>
    <t>Abstract
BACKGROUND: There is tremendous concern regarding the possible adverse effects of cell phone microwaves. Contradictory results, however, have been reported for the effects of these waves on the body. In the present study, the effect of cell phone microwaves on sperm parameters and total antioxidant capacity was investigated with regard to the duration of exposure and the frequency of these waves.
MATERIALS AND METHODS: This experimental study was performed on 28 adult male Wistar rats (200-250 g). The animals were randomly assigned to four groups (n=7): i. control; ii. two-week exposure to cell phone-simulated waves; iii. three-week exposure to cell phonesimulated waves; and iv. two-week exposure to cell phone antenna waves. In all groups, sperm analysis was performed based on standard methods and we determined the mean sperm total antioxidant capacity according to the ferric reducing ability of plasma (FRAP) method. Data were analyzed by one-way ANOVA followed by Tukey's test using SPSS version 16 software.
RESULTS: The results indicated that sperm viability, motility, and total antioxidant capacity in all exposure groups decreased significantly compared to the control group (p&lt;0.05). Increasing the duration of exposure from 2 to 3 weeks caused a statistically significant decrease in sperm viability and motility (p&lt;0.05).
CONCLUSION: Exposure to cell phone waves can decrease sperm viability and motility in rats. These waves can also decrease sperm total antioxidant capacity in rats and result in oxidative stress.
Free Full Text Available</t>
  </si>
  <si>
    <t>Ghanbari M, Mortazavi SB, Khavanin A, Khazaei M.</t>
  </si>
  <si>
    <t>Mobile Phone Base Station Simulated</t>
  </si>
  <si>
    <t>Rats - Wistar (Adult Male)</t>
  </si>
  <si>
    <t>https://www.emf-portal.org/en/article/24276</t>
  </si>
  <si>
    <t>Impact of 900 MHz electromagnetic field exposure on main male reproductive hormone levels: a Rattus norvegicus model</t>
  </si>
  <si>
    <t>Abstract
This work analyzes the effects of radiofrequency-electromagnetic field (RF-EMF) exposure on the reproductive system of male rats, assessed by measuring circulating levels of FSH, LH, inhibin B, activin B, prolactin, and testosterone. Twenty adult male Sprague-Dawley rats (180 ± 10 g) were exposed to 900 MHz RF-EMF in four equal separated groups. The duration of exposure was 1, 2, and 4 h/day over a period of 30 days and sham-exposed animals were kept under the same environmental conditions as the exposed group except with no RF-EMF exposure. Before the exposure, at 15 and 30 days of exposure, determination of the abovementioned hormone levels was performed using ELISA. At the end of the experiment, FSH and LH values of the long time exposure (LTE) group were significantly higher than the sham-exposed group (p &lt; 0.05). Serum activin B and prolactin in the LTE group showed significant increase and inhibin B showed significant decrease than sham and short time exposed (STE) groups after 30 days RF-EMF exposure (p &lt; 0.05). Also, a significant decrease in serum testosterone levels in the LTE group was found compared to short and moderate time exposed (MTE) groups after 30 days RF-EMF exposure (p &lt; 0.05). Results suggest that reproductive hormone levels are disturbed as a result of RF-EMF exposure and it may possibly affect reproductive functions. However, testosterone and inhibin B concentrations as a fertility marker and spermatogenesis were decreased significantly.</t>
  </si>
  <si>
    <t>Sepehrimanesh M, Saeb M, Nazifi S, Kazemipour N, Jelodar G, Saeb S.</t>
  </si>
  <si>
    <t>http://www.ncbi.nlm.nih.gov/pubmed/24357488?dopt=Abstract</t>
  </si>
  <si>
    <t>Effects of prenatal and postnatal exposure to GSM-like radiofrequency on blood chemistry and oxidative stress in infant rabbits, an experimental study</t>
  </si>
  <si>
    <t>Aim: To investigate the potential hazardous effects of prenatal and/or postnatal exposure to a GSM-like radiofrequency field on the blood chemistry and lipid peroxidation levels of infant rabbits.
Background: Pregnant rabbits were sham exposed (n=9) or exposed (n=9). After birth, 72 newborn were divided into four groups: 1.) sham exposure (control group), 2.) prenatal exposure, 3.) postnatal exposure and 4.) prenatal and postnatal exposure. Postnatal exposure started at an age of 1 month. During postnatal exposure, female infants were exposed for 7 days, whereas male infants were exposed for 14 days. The day after the last exposure, rabbits were killed and examined. Exposure  duration: 15 min/day for 7 days in pregnant animals (between 15th and 22nd day of gestation), for 7 days in female infants and for 14 days in male infants.
Outcomes: For infant female rabbits: There was no difference in the levels of cholesterol, uric acid, creatin kinase, creatine kinase-myocardial band isoenzyme and albumin. The level of gamma-glutamyl transpeptidase was significantly decreased in the groups with postnatal exposure compared to the control group. In the prenatal exposed group, the level of aspartate aminotransferase was significantly increased when compared to the control group. The level of alanine transaminase was significantly increased in the group with prenatal exposure and in the group with postnatal exposure in comparison to the control. In all exposure groups, the total protein content was significantly increased, while the level of glucose and the level of urea were significantly decreased compared to the control group. The amount of lipid peroxidation was significantly increased in the prenatal exposure group compared to the control group.
For infant male rabbits: There was no difference in the levels of cholesterol, urea, creatin kinase, creatine kinase-myocardial band isoenzyme, gamma-glutamyl transpeptidase, total protein and glucose. In all exposure groups, the levels of creatinine and albumin were significantly increased, while the level of gamma-glutamyl transpeptidase was significantly decreased compared to the control group. In both postnatal exposed groups, the level of uric acid was significantly increased when compared to the control. The level of alanine transaminase was significantly increased in the prenatal exposed group in comparison to he control group. The amount of lipid peroxidation was significantly increased in the prenatal exposure group compared to the control group.</t>
  </si>
  <si>
    <t>Ozgur E, Kismali G, Guler G, Akcay A, Ozkurt G, Sel T, Seyhan N.</t>
  </si>
  <si>
    <t>Pregnant New Zealand White rabbits</t>
  </si>
  <si>
    <t>http://www.emf-portal.de/viewer.php?aid=21970&amp;l=e</t>
  </si>
  <si>
    <t>Effects of simultaneous combined exposure to CDMA and WCDMA electromagnetic fields on serum hormone levels in rats</t>
  </si>
  <si>
    <t>Abstract
Despite more than a decade of research on the endocrine system, there have been no published studies about the effects of concurrent exposure of radiofrequency electromagnetic fields (RF-EMF) on this system. The present study investigated the several parameters of the endocrine system including melatonin, thyroid stimulating hormone, stress hormone and sex hormone after code division multiple access (CDMA, 849 MHz) and wideband code division multiple access (WCDMA, 1.95 GHz) signals for simultaneous exposure in rats. Sprague-Dawley rats were exposed to RF-EMF signals for 45 min/day, 5 days/week for up to 8 weeks. The whole-body average specific absorption rate (SAR) of CDMA or WCDMA was 2.0 W/kg (total 4.0 W/kg). At 4 and 8 weeks after the experiment began, each experimental group's 40 rats (male 20, female 20) were autopsied. Exposure for 8 weeks to simultaneous CDMA and WCDMA RF did not affect serum levels in rats of melatonin, thyroid stimulating hormone (TSH), triiodothyronine (T3) and thyroxin (T4), adrenocorticotropic hormone (ACTH) and sex hormones (testosterone and estrogen) as assessed by the ELISA method.
Free Full Text Available</t>
  </si>
  <si>
    <t>Jin YB, Choi HD, Kim BC, Pack JK, Kim N, Lee YS.</t>
  </si>
  <si>
    <t>http://www.ncbi.nlm.nih.gov/pubmed/23239176</t>
  </si>
  <si>
    <t xml:space="preserve">Indian Council of Medical Research (ICMR) </t>
  </si>
  <si>
    <t>The effect of radiofrequency radiation on DNA and lipid damage in non-pregnant and pregnant rabbits and their newborns</t>
  </si>
  <si>
    <t>Aim: To study the possible biological effects of GSM-like radiofrequency whole body exposure on brain oxidative DNA damage and lipid peroxidation both in non-pregnant and pregnant rabbits and in their newborns.
Background: 36 rabbits were divided into four groups: 1) non-pregnant control group (n=9), 2) non-pregnant, radiofrequency exposed group (n=9), 3) pregnant control group (n=9) and 4) pregnant, radiofrequency exposed group (n=9). Newborns (n=18; one of each litter) were also divided into two groups: newborns of control group (n=9) and newborns of exposed group (n=9).
Outcomes: Malondialdehyde and 8-hydroxy-2-deoxyguanosine levels of non-pregnant and pregnant radiofrequency exposed animals significantly increased compared with not-exposed controls. No differences were found in the newborns.
The authors conclude, that 1800 MHz GSM-like radiofrequency exposure of non-pregnant and pregnant rabbits for seven days resulted in the release of secondary messengers, such as free radicals, leading to oxidative destruction in lipids and DNA.</t>
  </si>
  <si>
    <t>Guler G, Tomruk A, Ozgur E, Seyhan N.</t>
  </si>
  <si>
    <t>http://www.emf-portal.de/viewer.php?aid=18104&amp;l=e</t>
  </si>
  <si>
    <t>Mobile Phone Radiation Induces Reactive Oxygen Species Production and DNA Damage in Human Spermatozoa In Vitro</t>
  </si>
  <si>
    <t>Aim: To study the influence of radiofrequency electromagnetic fields on the cell biology (e.g. oxidative stress, DNA damage) of human spermatozoa in vitro (of 22 healthy donors).
Background: In order to control thermal effects of radiofrequency electromagnetic field exposure, spermatozoa were also incubated at temperatures ranging from 21°C - 50°C for 2 h.
Outcomes: Sperm motility and sperm vitality were significantly reduced after radiofrequency electromagnetic field exposure with increasing SAR values, while the mitochondrial generation of reactive oxygen species and DNA fragmentation were significantly elevated. Furthermore, highly significant relationships between SAR, the oxidative DNA damage marker, 8-OH-dG, and DNA fragmentation after exposure were also observed. 
In conclusion, radiofrequency electromagnetic field exposure in both the power density and frequency range of mobile phones enhances mitochondrial reactive oxygen species generation in human spermatozoa, decreasing the sperm motility and sperm vitality while stimulating DNA fragmentation. These data have clear implications for the safety of extensive mobile phone use by males of reproductive age, potentially affecting both their fertility and the health and well-being of their offspring.
Full Text Available</t>
  </si>
  <si>
    <t>De Iuliis GN, Newey RJ, King BV, Aitken RJ</t>
  </si>
  <si>
    <t>ARC Centre of Excellence in Biotechnology and Development (CE 0348239) and NHMRC (Program Grant 494802) for financial support</t>
  </si>
  <si>
    <t>http://www.emf-portal.de/viewer.php?aid=17394&amp;l=e</t>
  </si>
  <si>
    <t>Influence of Electromagnetic Fields Emitted by GSM-900 Cellular Telephones on the Circadian Patterns of Gonadal, Adrenal and Pituitary Hormones in Men</t>
  </si>
  <si>
    <t>Abstract
The potential health risks of radiofrequency electromagnetic fields (RF EMFs) emitted by mobile phones are currently of considerable public interest. The present study investigated the effect of exposure to 900 MHz GSM radiofrequency radiation on steroid (cortisol and testosterone) and pituitary (thyroid-stimulating hormone, growth hormone, prolactin and adrenocorticotropin) hormone levels in 20 healthy male volunteers. Each subject was exposed to RF EMFs through the use of a cellular phone for 2 h/day, 5 days/ week, for 4 weeks. Blood samples were collected hourly during the night and every 3 h during the day. Four sampling sessions were performed at 15-day intervals: before the beginning of the exposure period, at the middle and the end of the exposure period, and 15 days later. Parameters evaluated included the maximum serum concentration, the time of this maximum, and the area under the curve for hormone circadian patterns. Each individual's pre-exposure hormone concentration was used as his control. All hormone concentrations remained within normal physiological ranges. The circadian profiles of prolactin, thyroid-stimulating hormone, adrenocorticotropin and testosterone were not disrupted by RF EMFs emitted by mobile phones. For growth hormone and cortisol, there were significant decreases of about 28% and 12%, respectively, in the maximum levels when comparing the 2-week (for growth hormone and cortisol) and 4-week (for growth hormone) exposure periods to the pre-exposure period, but no difference persisted in the postexposure period. Our data show that the 900 MHz EMF exposure, at least under our experimental conditions, does not appear to affect endocrine functions in men.</t>
  </si>
  <si>
    <t>Djeridane Y, Touitou Y, de Seze R.</t>
  </si>
  <si>
    <t>http://www.ncbi.nlm.nih.gov/pubmed/18302481</t>
  </si>
  <si>
    <t xml:space="preserve">National Natural Science Foundation of China </t>
  </si>
  <si>
    <t>Indian Council of Medical Research (ICMR), New Delhi</t>
  </si>
  <si>
    <t>Are people living next to mobile phone base stations more strained? Relationship of health concerns, self-estimated distance to base station, and psychological parameters.</t>
  </si>
  <si>
    <t>Abstract
BACKGROUND AND AIMS: Coeval with the expansion of mobile phone technology and the associated obvious presence of mobile phone base stations, some people living close to these masts reported symptoms they attributed to electromagnetic fields (EMF). Public and scientific discussions arose with regard to whether these symptoms were due to EMF or were nocebo effects. The aim of this study was to find out if people who believe that they live close to base stations show psychological or psychobiological differences that would indicate more strain or stress. Furthermore, we wanted to detect the relevant connections linking self-estimated distance between home and the next mobile phone base station (DBS), daily use of mobile phone (MPU), EMF-health concerns, electromagnetic hypersensitivity, and psychological strain parameters.
DESIGN, MATERIALS AND METHODS: Fifty-seven participants completed standardized and non-standardized questionnaires that focused on the relevant parameters. In addition, saliva samples were used as an indication to determine the psychobiological strain by concentration of alpha-amylase, cortisol, immunoglobulin A (IgA), and substance P.
RESULTS: Self-declared base station neighbors (DBS &lt;/= 100 meters) had significantly higher concentrations of alpha-amylase in their saliva, higher rates in symptom checklist subscales (SCL) somatization, obsessive-compulsive, anxiety, phobic anxiety, and global strain index PST (Positive Symptom Total). There were no differences in EMF-related health concern scales.
CONCLUSIONS: We conclude that self-declared base station neighbors are more strained than others. EMF-related health concerns cannot explain these findings. Further research should identify if actual EMF exposure or other factors are responsible for these results.
Full Text Available</t>
  </si>
  <si>
    <t>http://www.ncbi.nlm.nih.gov/pubmed/20442833</t>
  </si>
  <si>
    <t>Effects of 1950 MHz W-CDMA-like signal on human spermatozoa</t>
  </si>
  <si>
    <t xml:space="preserve">Aim: The effects of exposure of human sperms to a 1950 MHz electromagnetic field (W-CDMA) on sperm motility and oxidative stress should be investigated.
Details: Good-quality sperms from semen samples from 50 healthy subjects were isolated and 2 specimens were created from each sample for exposure and sham exposure, respectively (remark EMF-Portal: the real number of specimens in each group is unclear as there were 2 exposure groups (SAR of 2 W/kg and 6 W/kg) and two respective sham exposure groups). Positive control for oxidative stress was performed.
Exposure 	Parameters:
Exposure 1: 1,950 MHz
Exposure duration: continuous for 1 hour			SAR: 2 W/kg mean
Exposure 2: 1,950 MHz
Exposure duration: continuous for 1 hour			SAR: 6 W/kg mean
Method: Effects on the reproductive system: sperm motility (total motility and kinetic parameters: average path velocity, straight-line velocity, curvilinear velocity, amplitude of lateral head displacement, linearity, straightness and beat-cross frequency; microscopy); oxidative stress in sperms (8-OHdG detection, FITC stain, flow cytometry)
Investigated material: intact cell/cell culture Time of investigation: after exposure.
Conclusions: No significant differences were found between the exposure groups and respective sham exposure groups in any parameter.
The authors conclude that there is no evidence for any effect of exposure of human sperms to a 1950 MHz electromagnetic field (W-CDMA) on sperm motility and oxidative stress.  </t>
  </si>
  <si>
    <t>Nakatani-Enomoto S, Okutsu M, Suzuki S, Suganuma R, Groiss SJ, Kadowaki S, Enomoto H, Fujimori K, Ugawa Y.</t>
  </si>
  <si>
    <t>Cells : Human</t>
  </si>
  <si>
    <t xml:space="preserve">Association of Radio Industries and Businesses (ARIB), Japan </t>
  </si>
  <si>
    <t>https://www.emf-portal.org/en/article/29652</t>
  </si>
  <si>
    <t>Rat testicular impairment induced by electromagnetic radiation from a conventional cellular telephone and the protective effects of the antioxidants vitamins C and E</t>
  </si>
  <si>
    <t>Abstract
OBJECTIVE: The aim of this study was to investigate the possible effects of electromagnetic radiation from conventional cellular phone use on the oxidant and antioxidant status in rat blood and testicular tissue and determine the possible protective role of vitamins C and E in preventing the detrimental effects of electromagnetic radiation on the testes.
MATERIALS AND METHODS: The treatment groups were exposed to an electromagnetic field, electromagnetic field plus vitamin C (40 mg/kg/day) or electromagnetic field plus vitamin E (2.7 mg/kg/day). All groups were exposed to the same electromagnetic frequency for 15, 30, and 60 min daily for two weeks.
RESULTS: There was a significant increase in the diameter of the seminiferous tubules with a disorganized seminiferous tubule sperm cycle interruption in the electromagnetism-exposed group. The serum and testicular tissue conjugated diene, lipid hydroperoxide, and catalase activities increased 3-fold, whereas the total serum and testicular tissue glutathione and glutathione peroxidase levels decreased 3-5 fold in the electromagnetism-exposed animals.
CONCLUSION: Our results indicate that the adverse effect of the generated electromagnetic frequency had a negative impact on testicular architecture and enzymatic activity. This finding also indicated the possible role of vitamins C and E in mitigating the oxidative stress imposed on the testes and restoring normality to the testes.
Full Text Available</t>
  </si>
  <si>
    <t>Al-Damegh MA.</t>
  </si>
  <si>
    <t>https://www.ncbi.nlm.nih.gov/pubmed/22892924?dopt=Abstract</t>
  </si>
  <si>
    <t>Reactive oxygen species levels and DNA fragmentation on astrocytes in primary culture after acute exposure to low intensity microwave electromagnetic field</t>
  </si>
  <si>
    <t>Abstract
The exposure of primary rat neocortical astroglial cell cultures to acute electromagnetic fields (EMF) in the microwave range was studied. Differentiated astroglial cell cultures at 14 days in vitro were exposed for 5, 10, or 20min to either 900MHz continuous waves or 900MHz waves modulated in amplitude at 50Hz using a sinusoidal waveform and 100% modulation index. The strength of the electric field (rms value) at the sample position was 10V/m. No change in cellular viability evaluated by MTT test and lactate dehydrogenase release was observed. A significant increase in ROS levels and DNA fragmentation was found only after exposure of the astrocytes to modulated EMF for 20min. No evident effects were detected when shorter time intervals or continuous waves were used. The irradiation conditions allowed the exclusion of any possible thermal effect. Our data demonstrate, for the first time, that even acute exposure to low intensity EMF induces ROS production and DNA fragmentation in astrocytes in primary cultures, which also represent the principal target of modulated EMF. Our findings also suggest the hypothesis that the effects could be due to hyperstimulation of the glutamate receptors, which play a crucial role in acute and chronic brain damage. Furthermore, the results show the importance of the amplitude modulation in the interaction between EMF and neocortical astrocytes.</t>
  </si>
  <si>
    <t>Campisi A, Gulino M, Acquaviva R, Bellia P, Raciti G, Grasso R, Musumeci F, Vanella A, Triglia A.</t>
  </si>
  <si>
    <t>https://www.ncbi.nlm.nih.gov/pubmed/20156525</t>
  </si>
  <si>
    <t>Whole body exposure of rats to microwaves emitted from a cell phone does not affect the testes</t>
  </si>
  <si>
    <t>Abstract
The objective of this study was to investigate the effects of radiofrequency radiation emitted from cellular phones on the lipid composition, malondialdehyde concentration, p53 immune reactivity, sperm count, morphology, histological structure of testes, and on rectal temperature of rats exposed to microwave radiation emitted from cellular phones. Sixteen Spraque-Dawley rats were separated into two groups of eight, sham exposed (control) and experimental. The rats were confined in plexiglas cages specially designed for this study, and cellular phones were placed 0.5 cm under the cages. For the experimental group, cellular phones were activated 20 min per day (7 days a week) for 1 month. For the control group, the cellular phones were placed beneath the cages for 20 min a day, but the phones were turned off. Rectal temperatures were measured weekly. For 250 mW radiated power, the whole body average SAR (rms) is 0.52 W/kg and 1 g averaged peak SAR (rms) is 3.13 W/kg. The Mann-Whitney U-test was used for statistical comparisons of groups. No statistically significant alteration in any of the endpoints was noted. This study found no evidence suggesting an adverse effect of cell phone exposure on measures of testicular function or structure.</t>
  </si>
  <si>
    <t>Dasdag S, Zulkuf Akdag M, Aksen F, Yilmaz F, Bashan M, Mutlu Dasdag M, Salih Celik M.</t>
  </si>
  <si>
    <t>https://www.ncbi.nlm.nih.gov/pubmed/12669301</t>
  </si>
  <si>
    <t>Immunohistopathologic demonstration of deleterious effects on growing rat testes of radiofrequency waves emitted from conventional Wi-Fi devices</t>
  </si>
  <si>
    <t>Abstract
OBJECTIVE: To investigate effects on rat testes of radiofrequency radiation emitted from indoor Wi-Fi Internet access devices using 802.11.g wireless standards.
METHODS: Ten Wistar albino male rats were divided into experimental and control groups, with five rats per group. Standard wireless gateways communicating at 2.437 GHz were used as radiofrequency wave sources. The experimental group was exposed to radiofrequency energy for 24 h a day for 20 weeks. The rats were sacrificed at the end of the study. Intracardiac blood was sampled for serum 8-hydroxy-2'-deoxyguanosine levels. Testes were removed and examined histologically and immunohistochemically. Testis tissues were analyzed for malondialdehyde levels and prooxidant-antioxidant enzyme activities.
RESULTS: We observed significant increases in serum 8-hydroxy-2'-deoxyguanosine levels and 8-hydroxyguanosine staining in the testes of the experimental group indicating DNA damage due to exposure (p &lt; 0.05). We also found decreased levels of catalase and glutathione peroxidase activity in the experimental group, which may have been due to radiofrequency effects on enzyme activity (p &lt; 0.05).
CONCLUSIONS: These findings raise questions about the safety of radiofrequency exposure from Wi-Fi Internet access devices for growing organisms of reproductive age, with a potential effect on both fertility and the integrity of germ cells.</t>
  </si>
  <si>
    <t>Atasoy HI, Gunal MY, Atasoy P, Elgun S, Bugdayci G.</t>
  </si>
  <si>
    <t>Self funded</t>
  </si>
  <si>
    <t>https://www.emf-portal.org/en/article/20439</t>
  </si>
  <si>
    <t>The effect of radiofrequency radiation on DNA and lipid damage in female and male infant rabbits</t>
  </si>
  <si>
    <t>Abstract
PURPOSE: We aimed to design a prolonged radiofrequency (RF) radiation exposure and investigate in an animal model, possible bio-effects of RF radiation on the ongoing developmental stages of children from conception to childhood.
MATERIALS AND METHODS: A total of 72 New Zealand female and male white rabbits aged one month were used. Females were exposed to RF radiation for 15 min/day during 7 days, whereas males were exposed to the same level of radiation for 15 min/day during 14 days. Thirty-six female and 36 male infant rabbits were randomly divided into four groups: Group I [Intrauterine (IU) exposure (-); Extrauterine (EU) exposure (-)]: Sham exposure which means rabbits were exposed to 1800 MHz Global System for Mobile Telecommunication (GSM)-like RF signals neither in the IU nor in the EU periods. Group II [IU exposure (-); EU exposure (+)]: Infant rabbits were exposed to 1800 MHz GSM-like RF signals when they reached one month of age. Group III [IU exposure (+); EU exposure (-)]: Infant rabbits were exposed to 1800 MHz GSM-like RF signals in the IU period (between 15th and 22nd days of the gestational period). Group IV [IU exposure (+); EU exposure (+)]: Infant rabbits were exposed to 1800 MHz GSM-like RF signals both in the IU period (between 15th and 22nd days of the gestational period) and in the EU period when they reached one month of age. Biochemical analysis for lipid peroxidation and DNA damage were carried out in the livers of all rabbits.
RESULTS: Lipid peroxidation levels in the liver tissues of female and male infant rabbits increased under RF radiation exposure. Liver 8-hydroxy-2'-deoxyguanosine (8-OHdG) levels of female rabbits exposed to RF radiation were also found to increase when compared with the levels of non-exposed infants. However, there were no changes in liver 8-OHdG levels of male rabbits under RF exposure.
CONCLUSION: Consequently, it can be concluded that GSM-like RF radiation may induce biochemical changes by increasing free radical attacks to structural biomolecules in the rabbit as an experimental animal model.</t>
  </si>
  <si>
    <t>Guler G, Tomruk A, Ozgur E, Sahin D, Sepici A, Altan N, Seyhan N.</t>
  </si>
  <si>
    <t>Rabbit - Infants</t>
  </si>
  <si>
    <t>https://www.ncbi.nlm.nih.gov/pubmed/22145622</t>
  </si>
  <si>
    <t>The prophylactic effect of vitamin C on induced oxidative stress in rat testis following exposure to 900 MHz radio frequency wave generated by a BTS antenna model.</t>
  </si>
  <si>
    <t xml:space="preserve">Abstract
Radio frequency wave (RFW) generated by base transceiver station (BTS) has been reported to make deleterious effects on reproduction, possibly through oxidative stress. This study was conducted to evaluate the effect of RFW generated by BTS on oxidative stress in testis and the prophylactic effect of vitamin C by measuring the antioxidant enzymes activity, including glutathione peroxidase, superoxide dismutase (SOD) and catalase, and malondialdehyde (MDA). Thirty-two adult male Sprague-Dawley rats were randomly divided into four experimental groups and treated daily for 45 days as follows: sham, sham+vitamin C (l-ascorbic acid 200 mg/kg of body weight/day by gavage), RFW (exposed to 900 MHz RFW) 'sham' and 'RFW' animals were given the vehicle, i.e., distilled water and the RFW+vitamin C group (received vitamin C in addition to exposure to RFW). At the end of the experiment, all the rats were sacrificed and their testes were removed and used for measurement of antioxidant enzymes and MDA activity. The results indicate that exposure to RFW in the test group decreased antioxidant enzymes activity and increased MDA compared with the control groups (p &lt; 0.05). In the treated group, vitamin C improved antioxidant enzymes activity and reduced MDA compared with the test group (p &lt; 0.05). It can be concluded that RFW causes oxidative stress in testis and vitamin C improves the antioxidant enzymes activity and decreases MDA. 
</t>
  </si>
  <si>
    <t>Jelodar G, Nazifi S, Akbari A.</t>
  </si>
  <si>
    <t>https://www.ncbi.nlm.nih.gov/pubmed/23323690</t>
  </si>
  <si>
    <t>The influence of microwave radiation from cellular phone on fetal rat brain</t>
  </si>
  <si>
    <t>Abstract
The increasing use of cellular phones in our society has brought focus on the potential detrimental effects to human health by microwave radiation. The aim of our study was to evaluate the intensity of oxidative stress and the level of neurotransmitters in the brains of fetal rats chronically exposed to cellular phones. The experiment was performed on pregnant rats exposed to different intensities of microwave radiation from cellular phones. Thirty-two pregnant rats were randomly divided into four groups: CG, GL, GM, and GH. CG accepted no microwave radiation, GL group radiated 10 min each time, GM group radiated 30 min, and GH group radiated 60 min. The 3 experimental groups were radiated 3 times a day from the first pregnant day for consecutively 20 days, and on the 21st day, the fetal rats were taken and then the contents of superoxide dismutase (SOD), glutathione peroxidase (GSH-Px), malondialdehyde (MDA), noradrenaline (NE), dopamine (DA), and 5-hydroxyindole acetic acid (5-HT) in the brain were assayed. Compared with CG, there were significant differences (P&lt;0.05) found in the contents of SOD, GSH-Px, and MDA in GM and GH; the contents of SOD and GSH-Px decreased and the content of MDA increased. The significant content differences of NE and DA were found in fetal rat brains in GL and GH groups, with the GL group increased and the GH group decreased. Through this study, we concluded that receiving a certain period of microwave radiation from cellular phones during pregnancy has certain harm on fetal rat brains.</t>
  </si>
  <si>
    <t>Jing J, Yuhua Z, Xiao-qian Y, Rongping J, Dong-mei G, Xi C.</t>
  </si>
  <si>
    <t>https://www.ncbi.nlm.nih.gov/pubmed/22268709</t>
  </si>
  <si>
    <t>900-MHz microwave radiation promotes oxidation in rat brain</t>
  </si>
  <si>
    <t>Abstract
Recently, there have been several reports referring to detrimental effects due to radio frequency electromagnetic fields (RF-EMF) exposure. Special attention was given to investigate the effect of mobile phone exposure on the rat brain. Since the integrative mechanism of the entire body lies in the brain, it is suggestive to analyze its biochemical aspects. For this, 35-day old Wistar rats were exposed to a mobile phone for 2 h per day for a duration of 45 days where specific absorption rate (SAR) was 0.9 W/Kg. Animals were divided in two groups: sham exposed (n = 6) and exposed group (n = 6). Our observations indicate a significant decrease (P &lt; 0.05) in the level of glutathione peroxidase, superoxide dismutase, and an increase in catalase activity. Moreover, protein kinase shows a significant decrease in exposed group (P &lt; 0.05) of hippocampus and whole brain. Also, a significant decrease (P &lt; 0.05) in the level of pineal melatonin and a significant increase (P &lt; 0.05) in creatine kinase and caspase 3 was observed in exposed group of whole brain as compared with sham exposed. Finally, a significant increase in the level of ROS (reactive oxygen species) (P &lt; 0.05) was also recorded. The study concludes that a reduction or an increase in antioxidative enzyme activities, protein kinase C, melatonin, caspase 3, and creatine kinase are related to overproduction of reactive oxygen species (ROS) in animals under mobile phone radiation exposure. Our findings on these biomarkers are clear indications of possible health implications.</t>
  </si>
  <si>
    <t>https://www.ncbi.nlm.nih.gov/pubmed/22047460</t>
  </si>
  <si>
    <t>Assessment of oxidant/antioxidant status in saliva of cell phone users</t>
  </si>
  <si>
    <t>Abstract
Hazardous health effects resulting from exposure to radiofrequency electromagnetic radiation (RF-EMR) emitted from cell phones have been reported in the literature. However, the cellular and molecular targets of RF-EMR are still controversial. The aim of this study was to examine the oxidant/antioxidant status in saliva of cell phone users. Saliva samples collected before using a cell phone as well as at the end of 15 and 30 min calls were tested for two commonly used oxidative stress biomarkers: malondialdehyde (MDA) and 8-oxo-7,8-dihydro-2'-deoxyguanosine (8-Oxo-dG). The 8-oxo-dG levels were determined by enzyme-linked immunosorbent (ELISA) competitive assay, while the MDA levels were measured using the OxiSelect MDA adduct ELISA Kit. The antioxidant capacity of the saliva was evaluated using the oxygen radical absorption capacity (ORAC) and the hydroxyl radical averting capacity (HORAC) assays according to the manufacture instructions. The mean 8-oxo-dG and the Bradford protein concentrations (ng/ml and mg/ml, respectively) peaked at 15 min. The levels of HORAC, ORAC and MDA progressively increased with time and reached maximum at 30 min. However, there was no significant effect of talking time on the levels of 8-OxodG and MDA. Similarly, there was no statistically significant effect of talking time on the oxygen and hydroxyl radicals averting capacities, (ORAC) and (HORAC), respectively. These findings suggest that there is no relationship between exposure to radio frequency radiation (RFR) and changes in the salivary oxidant/antioxidant profile.
This study is classified as "Uncertain Effect" please click on Review button for justification</t>
  </si>
  <si>
    <t>Khalil AM, Abu Khadra KM, Aljaberi AM, Gagaa MH, Issa HS.</t>
  </si>
  <si>
    <t xml:space="preserve">Deanship of the Graduate Studies, Yarmouk University </t>
  </si>
  <si>
    <t>https://www.ncbi.nlm.nih.gov/pubmed/23781989</t>
  </si>
  <si>
    <t>8-Oxo-7, 8-dihydro-2'-deoxyguanosine as a biomarker of DNA damage by mobile phone radiation</t>
  </si>
  <si>
    <t>Abstract
We examined the effect of exposure to mobile phone 1800 MHz radio frequency radiation (RFR) upon the urinary excretion of 8-oxo-7, 8-dihydro-2'-deoxyguanosine (8-oxodG), one major form of oxidative DNA damage, in adult male Sprague-Dawley rats. Twenty-four rats were used in three independent experiments (RFR exposed and control, 12 rats, each). The animals were exposed to RFR for 2 h from Global System for Mobile Communications (GSM) signal generator with whole-body-specific absorption rate of 1.0 W/kg. Urine samples were collected from the rat while housed in a metabolic cage during the exposure period over a 4-h period at 0.5, 1.0, 2.0 and 4.0 h from the beginning of exposure. In the control group, the signal generator was left in the turn-off position. The creatinine-standardized concentrations of 8-oxodG were measured. With the exception of the urine collected in the last half an hour of exposure, significant elevations were noticed in the levels of 8-oxodG in urine samples from rats exposed to RFR when compared to control animals. Significant differences were seen overall across time points of urine collection with a maximum at 1 h after exposure, suggesting repair of the DNA lesions leading to 8-oxodG formation.
Used in-vivo in FDA report ID: 3596</t>
  </si>
  <si>
    <t>Khalil AM, Gagaa MH, Alshamali AM.</t>
  </si>
  <si>
    <t>https://www.ncbi.nlm.nih.gov/pubmed/22249391</t>
  </si>
  <si>
    <t>The influence of 1800 MHz GSM-like signals on blood chemistry and oxidative stress in non-pregnant and pregnant rabbits</t>
  </si>
  <si>
    <t>Abstract
PURPOSE: Environmental electromagnetic fields originate from man-made sources, such as mobile phones and base stations, and have led to increasing public concern about their possible adverse health effects. We aimed to investigate the possible effects of radiofrequency radiation (RFR) generated from these devices on oversensitive animals, such as pregnant rabbits.
MATERIALS AND METHODS: In the present study, the effects of whole body 1800 MHz Global System for Mobile Communications (GSM)-like RFR exposure for 15 min/day for seven days on blood chemistry and lipid peroxidation levels in both non-pregnant and pregnant New Zealand White rabbits were investigated. Thirteen-month-old rabbits were studied in the following four groups: Non-pregnant control, non-pregnant RFR-exposed, pregnant control and pregnant RFR-exposed.
RESULTS: Lipid peroxidation, namely malondialdehyde (MDA) levels, did not change after RFR exposure. However, blood chemistry parameters, such as cholesterol (CHO), total protein (TP), albumin (ALB), uric acid, creatinin and creatine kinase (CK) and creatine kinase-myocardial band isoenzyme (CK-MB) changed due to both pregnancy and RFR exposure.
CONCLUSION: Our investigations have been shown that no indication for oxidative stress was detected in the blood of pregnant rabbits upon RF exposure at specific conditions employed in the present study. Minor changes in some blood chemistry parameters were detected but CK-MB and CK increases were found remarkable. Studies on RFR exposure during pregnancy will help establish international standards for the protection of pregnant women from environmental RFR.</t>
  </si>
  <si>
    <t>Kismali G, Ozgur E, Guler G, Akcay A, Sel T, Seyhan N.</t>
  </si>
  <si>
    <t>https://www.ncbi.nlm.nih.gov/pubmed/22280439</t>
  </si>
  <si>
    <t>Radio frequency electromagnetic radiation (RF-EMR) from GSM (0.9/1.8GHz) mobile phones induces oxidative stress and reduces sperm motility in rats</t>
  </si>
  <si>
    <t>Abstract
INTRODUCTION: Mobile phones have become indispensable in the daily lives of men and women around the globe. As cell phone use has become more widespread, concerns have mounted regarding the potentially harmful effects of RF-EMR from these devices.
OBJECTIVE: The present study was designed to evaluate the effects of RF-EMR from mobile phones on free radical metabolism and sperm quality.
MATERIALS AND METHODS: Male albino Wistar rats (10-12 weeks old) were exposed to RF-EMR from an active GSM (0.9/1.8 GHz) mobile phone for 1 hour continuously per day for 28 days. Controls were exposed to a mobile phone without a battery for the same period. The phone was kept in a cage with a wooden bottom in order to address concerns that the effects of exposure to the phone could be due to heat emitted by the phone rather than to RF-EMR alone. Animals were sacrificed 24 hours after the last exposure and tissues of interest were harvested.
RESULTS: One hour of exposure to the phone did not significantly change facial temperature in either group of rats. No significant difference was observed in total sperm count between controls and RF-EMR exposed groups. However, rats exposed to RF-EMR exhibited a significantly reduced percentage of motile sperm. Moreover, RF-EMR exposure resulted in a significant increase in lipid peroxidation and low GSH content in the testis and epididymis.
CONCLUSION: Given the results of the present study, we speculate that RF-EMR from mobile phones negatively affects semen quality and may impair male fertility.
Free Text Available</t>
  </si>
  <si>
    <t>Mailankot M, Kunnath AP, Jayalekshmi H, Koduru B, Valsalan R.</t>
  </si>
  <si>
    <t>https://www.ncbi.nlm.nih.gov/pubmed/19578660</t>
  </si>
  <si>
    <t>Reactive oxygen species elevation and recovery in Drosophila bodies and ovaries following short-term and long-term exposure to DECT base EMF</t>
  </si>
  <si>
    <t>Abstract
The objective of this study was to approach the basic mechanism(s) underlying reported ovarian apoptotic cell death and fecundity decrease induced by nonionizing radiation (NIR) in Drosophila melanogaster. ROS (Reactive Oxygen Species) levels were measured in the bodies and the ovaries of (sexually mature) 4-day-old flies, following exposure for 0.5, 1, 6, 24 and 96 h to a wireless DECT (Digital Enhanced Cordless Telephone) base radiation (1.88-1.90 GHz). Electrical field intensity was 2.7 V/m, measured within the fly vials and calculated SAR (Specific Absorption Rate) value = 0.009 W/Kg. Male and female bodies showed twofold increase in ROS levels (p &lt; 0.001) after 6 h of exposure, slightly increasing with more irradiation (24 and 96 h). Ovaries of exposed females had a quick response in ROS increase after 0.5 h (1.5-fold, p &lt; 0.001), reaching 2.5-fold after 1 h with no elevation thereafter at 6, 24 and 96 h. ROS levels returned to normal, in the male and the female bodies 24 h after 6 h of exposure of the flies (p &lt; 0.05) and in the ovaries 4 h after 1 h exposure of the females (p &lt; 0.05). It is postulated that the pulsed (at 100 Hz rate and 0.08 ms duration) idle state of the DECT base radiation is capable of inducing free radical formation albeit the very low SAR, leading rapidly to accumulation of ROS in a level-saturation manner under continuous exposure, or in a recovery manner after interruption of radiation, possibly due to activation of the antioxidant machinery of the organism.</t>
  </si>
  <si>
    <t>Manta AK, Stravopodis DJ, Papassideri IS, Margaritis LH.</t>
  </si>
  <si>
    <t>https://www.ncbi.nlm.nih.gov/pubmed/23781995</t>
  </si>
  <si>
    <t>2.45-Gz wireless devices induce oxidative stress and proliferation through cytosolic Ca²⁺ influx in human leukemia cancer cells</t>
  </si>
  <si>
    <t>Abstract
PURPOSE: Electromagnetic radiation from wireless devices may affect biological systems by increasing free radicals. The present study was designed to determine the effects of 2.45 GHz radiation on the antioxidant redox system, calcium ion signaling, cell count and viability in human leukemia 60 cells.
MATERIALS AND METHODS: Twelve cell cultures were equally divided into two main groups as controls (n = 6) and irradiated (n = 6) and then subdivided into four different subgroups depending on the duration of exposure, namely 1, 2, 12 and 24 hours. The samples were analyzed immediately after the experimental period.
RESULTS: The extent of lipid peroxidation, cytosolic free Ca²⁺ and cell numbers were higher in 2.45 GHz groups than in the controls. The increase of cytosolic free Ca²⁺ concentrations was radiation time-dependent and was highest at 24-h exposure. The reduced glutathione, glutathione peroxidase, vitamin C and cell viability values did not show any changes in any of the experimental groups. 2-aminoethyl diphenylborinate inhibits Ca²⁺ ions influx by blockage of the transient receptor potential melastatin 2.
CONCLUSIONS: 2.45 GHz electromagnetic radiation appears to induce proliferative effects through oxidative stress and Ca²⁺ influx although blocking of transient receptor potential melastatin 2 channels by 2-aminoethyl diphenylborinate seems to counteract the effects on Ca²⁺ ions influx.</t>
  </si>
  <si>
    <t>Nazıroğlu M, Ciğ B, Doğan S, Uğuz AC, Dilek S, Faouzi D.</t>
  </si>
  <si>
    <t>https://www.ncbi.nlm.nih.gov/pubmed/22489926</t>
  </si>
  <si>
    <t>Protective effects of melatonin against oxidative injury in rat testis induced by wireless (2.45 GHz) devices.</t>
  </si>
  <si>
    <t xml:space="preserve">Abstract
Wireless devices have become part of everyday life and mostly located near reproductive organs while they are in use. The present study was designed to determine the possible protective effects of melatonin on oxidative stress-dependent testis injury induced by 2.45-GHz electromagnetic radiation (EMR). Thirty-two rats were equally divided into four different groups, namely cage control (A1), sham control (A2), 2.45-GHz EMR (B) and 2.45-GHz EMR+melatonin (C). Group B and C were exposed to 2.45-GHz EMR during 60 min day(-1) for 30 days. Lipid peroxidation levels were higher in Group B than in Group A1 and A2. Melatonin treatment prevented the increase in the lipid peroxidation induced by EMR. Also reduced glutathione (GSH) and glutathione peroxidase (GSH-Px) levels in Group D were higher than that of exposure group. Vitamin A and E concentrations decreased in exposure group, and melatonin prevented the decrease in vitamin E levels. In conclusion, wireless (2.45 GHz) EMR caused oxidative damage in testis by increasing the levels of lipid peroxidation and decreasing in vitamin A and E levels. Melatonin supplementation prevented oxidative damage induced by EMR and also supported the antioxidant redox system in the testis. </t>
  </si>
  <si>
    <t>Oksay T, Naziroğlu M, Doğan S, Güzel A, Gümral N, Koşar PA.</t>
  </si>
  <si>
    <t>https://www.ncbi.nlm.nih.gov/pubmed/23145464</t>
  </si>
  <si>
    <t>A novel antioxidant agent caffeic acid phenethyl ester prevents long-term mobile phone exposure-induced renal impairment in rat. Prognostic value of malondialdehyde, N-acetyl-beta-D-glucosaminidase and nitric oxide determination</t>
  </si>
  <si>
    <t>Abstract
Caffeic acid phenethyl ester (CAPE), a flavonoid like compound, is one of the major components of honeybee propolis. It has been used in folk medicine for many years in Middle East countries. It was found to be a potent free radical scavenger and antioxidant recently. The aim of this study was to examine long-term applied 900 MHz emitting mobile phone-induced oxidative stress that promotes production of reactive oxygen species (ROS) and, was to investigate the role of CAPE on kidney tissue against the possible electromagnetic radiation (EMR)-induced renal impairment in rats. In particular, the ROS such as superoxide and nitric oxide (NO) may contribute to the pathophysiology of EMR-induced renal impairment. Malondialdehyde (MDA, an index of lipid peroxidation) levels, urinary N-acetyl-beta-D-glucosaminidase (NAG, a marker of renal tubular injury) and nitric oxide (NO, an oxidant product) levels were used as markers of oxidative stress-induced renal impairment and the success of CAPE treatment. The activities of superoxide dismutase (SOD), catalase (CAT), and glutathione peroxidase (GSH-Px) in renal tissue were determined to evaluate the changes of antioxidant status. The rats used in the study were randomly grouped (10 each) as follows: i) Control group (without stress and EMR), ii) Sham-operated rats stayed without exposure to EMR (exposure device off), iii) Rats exposed to 900 MHz EMR (EMR group), and iv) A 900 MHz EMR exposed + CAPE treated group (EMR + CAPE group). In the EMR exposed group, while tissue MDA, NO levels and urinary NAG levels increased (p &lt; 0.0001), the activities of SOD, CAT, and GSH-Px in renal tissue were reduced (p &lt; 0.001). CAPE treatment reversed these effects as well (p &lt; 0.0001, p &lt; 0.001 respectively). In conclusion, the increase in NO and MDA levels of renal tissue, and in urinary NAG with the decrease in renal SOD, CAT, GSH-Px activities demonstrate the role of oxidative mechanisms in 900 MHz mobile phone-induced renal tissue damage, and CAPE, via its free radical scavenging and antioxidant properties, ameliorates oxidative renal damage. These results strongly suggest that CAPE exhibits a protective effect on mobile phone-induced and free radical mediated oxidative renal impairment in rats.</t>
  </si>
  <si>
    <t>Ozguner F, Oktem F, Ayata A, Koyu A, Yilmaz HR.</t>
  </si>
  <si>
    <t>https://www.ncbi.nlm.nih.gov/pubmed/16132717</t>
  </si>
  <si>
    <t>The work was supported by the Russian Foundation for Basic Research (08_x0002_04_x0002_90000_x0002_Bel_a)</t>
  </si>
  <si>
    <t>2.45 GHz microwave irradiation-induced oxidative stress affects implantation or pregnancy in mice, Mus musculus</t>
  </si>
  <si>
    <t>Abstract
The present experiment was designed to study the 2.45 GHz low-level microwave (MW) irradiation-induced stress response and its effect on implantation or pregnancy in female mice. Twelve-week-old mice were exposed to MW radiation (continuous wave for 2 h/day for 45 days, frequency 2.45 GHz, power density=0.033549 mW/cm(2), and specific absorption rate=0.023023 W/kg). At the end of a total of 45 days of exposure, mice were sacrificed, implantation sites were monitored, blood was processed to study stress parameters (hemoglobin, RBC and WBC count, and neutrophil/lymphocyte (N/L) ratio), the brain was processed for comet assay, and plasma was used for nitric oxide (NO), progesterone and estradiol estimation. Reactive oxygen species (ROS) and the activities of ROS-scavenging enzymes- superoxide dismutase, catalase, and glutathione peroxidase-were determined in the liver, kidney and ovary. We observed that implantation sites were affected significantly in MW-irradiated mice as compared to control. Further, in addition to a significant increase in ROS, hemoglobin (p&lt;0.001), RBC and WBC counts (p&lt;0.001), N/L ratio (p&lt;0.01), DNA damage (p&lt;0.001) in brain cells, and plasma estradiol concentration (p&lt;0.05), a significant decrease was observed in NO level (p&lt;0.05) and antioxidant enzyme activities of MW-exposed mice. Our findings led us to conclude that a low level of MW irradiation-induced oxidative stress not only suppresses implantation, but it may also lead to deformity of the embryo in case pregnancy continues. We also suggest that MW radiation-induced oxidative stress by increasing ROS production in the body may lead to DNA strand breakage in the brain cells and implantation failure/resorption or abnormal pregnancy in mice.</t>
  </si>
  <si>
    <t>Shahin S, Singh VP, Shukla RK, Dhawan A, Gangwar RK, Singh SP, Chaturvedi CM.</t>
  </si>
  <si>
    <t>Mice - Parkes strain (Female)</t>
  </si>
  <si>
    <t>Indian Council of Medical Research</t>
  </si>
  <si>
    <t>https://www.ncbi.nlm.nih.gov/pubmed/23334843</t>
  </si>
  <si>
    <t>Effects of Selenium and L-Carnitine on Oxidative Stress in Blood of Rat Induced by 2.45-GHz Radiation from Wireless Devices</t>
  </si>
  <si>
    <t>Abstract
The levels of blood lipid peroxidation, glutathione peroxidase, reduced glutathione, and vitamin C were used to follow the level of oxidative damage caused by 2.45 GHz electromagnetic radiation in rats. The possible protective effects of selenium and L-carnitine were also tested and compared to untreated controls. Thirty male Wistar Albino rats were equally divided into five groups, namely Groups A1 and A2: controls and sham controls, respectively; Group B: EMR; Group C: EMR + selenium, Group D: EMR + L-carnitine. Groups B–D were exposed to 2.45 GHz electromagnetic radiation during 60 min/ day for 28 days. The lipid peroxidation levels in plasma and erythrocytes were significantly higher in group B than in groups A1 and A2 (p&lt;0.05), although the reduced glutathione and glutathione peroxidase values were slightly lower in erythrocytes of group B compared to groups A1 and A2. The plasma lipid peroxidation level in group A2 was significantly lower than in group B (p&lt;0.05). Erythrocyte reduced glutathione levels (p&lt;0.01) in group B; erythrocyte glutathione peroxidase activity in group A2 (p&lt;0.05), group B (p&lt;0.001), and group C (p&lt;0.05) were found to be lower than in group D. In conclusion, 2.45 GHz electromagnetic radiation caused oxidative stress in blood of rat. L-carnitine seems to have protective effects on the 2.45-GHz-induced blood toxicity by inhibiting free radical supporting antioxidant redox system although selenium has no effect on the investigated values.</t>
  </si>
  <si>
    <t>Gumral N, Naziroglu M, Koyu A, Ongel K, Celik O, Saygin M, Kahriman M, Caliskan S, Kayan M, Gencel O, Flores-Arce MF.</t>
  </si>
  <si>
    <t>https://www.ncbi.nlm.nih.gov/pubmed/19396408</t>
  </si>
  <si>
    <t>Effects of electromagnetic radiation from a cellular telephone on the oxidant and antioxidant levels in rabbits</t>
  </si>
  <si>
    <t>Abstract
The number of reports on the effects induced by electromagnetic radiation (EMR) in various cellular systems is still increasing. Until now no satisfactory mechanism has been proposed to explain the biological effects of this radiation. Oxygen free radicals may play a role in mechanisms of adverse effects of EMR. This study was undertaken to investigate the influence of electromagnetic radiation of a digital GSM mobile telephone (900 MHz) on oxidant and antioxidant levels in rabbits. Adenosine deaminase, xanthine oxidase, catalase, myeloperoxidase, superoxide dismutase (SOD) and glutathione peroxidase activities as well as nitric oxide (NO) and malondialdehyde levels were measured in sera and brains of EMR-exposed and sham-exposed rabbits. Serum SOD activity increased, and serum NO levels decreased in EMR-exposed animals compared to the sham group. Other parameters were not changed in either group. This finding may indicate the possible role of increased oxidative stress in the pathophysiology of adverse effect of EMR. Decreased NO levels may also suggest a probable role of NO in the adverse effect.</t>
  </si>
  <si>
    <t>Irmak MK, Fadillioğlu E, Güleç M, Erdoğan H, Yağmurca M, Akyol O.</t>
  </si>
  <si>
    <t xml:space="preserve">Rabbit - Male Albino  NZ </t>
  </si>
  <si>
    <t>https://www.ncbi.nlm.nih.gov/pubmed/12415560</t>
  </si>
  <si>
    <t>Oxidative and genotoxic effects of 900 MHz electromagnetic fields in the earthworm Eisenia fetida</t>
  </si>
  <si>
    <t>Abstract
Accumulating evidence suggests that exposure to radiofrequency electromagnetic field (RF-EMF) can have various biological effects. In this study the oxidative and genotoxic effects were investigated in earthworms Eisenia fetida exposed in vivo to RF-EMF at the mobile phone frequency (900 MHz). Earthworms were exposed to the homogeneous RF-EMF at field levels of 10, 23, 41 and 120 V m(-1) for a period of 2h using a Gigahertz Transversal Electromagnetic (GTEM) cell. At the field level of 23 V m(-1) the effect of longer exposure (4h) and field modulation (80% AM 1 kHz sinusoidal) was investigated as well. All exposure treatments induced significant genotoxic effect in earthworms coelomocytes detected by the Comet assay, demonstrating DNA damaging capacity of 900 MHz electromagnetic radiation. Field modulation additionally increased the genotoxic effect. Moreover, our results indicated the induction of antioxidant stress response in terms of enhanced catalase and glutathione reductase activity as a result of the RF-EMF exposure, and demonstrated the generation of lipid and protein oxidative damage. Antioxidant responses and the potential of RF-EMF to induce damage to lipids, proteins and DNA differed depending on the field level applied, modulation of the field and duration of E. fetida exposure to 900 MHz electromagnetic radiation. Nature of detected DNA lesions and oxidative stress as the mechanism of action for the induction of DNA damage are discussed.</t>
  </si>
  <si>
    <t>Tkalec M, Stambuk A, Srut M, Malarić K, Klobučar GI.</t>
  </si>
  <si>
    <t>Earthworm Eisenia Fetida</t>
  </si>
  <si>
    <t>This work was supported by the Croatian Scientific Research Council (Project Nos. 119-0982934-3110, 036-0361566-1569)</t>
  </si>
  <si>
    <t>https://www.ncbi.nlm.nih.gov/pubmed/23352129</t>
  </si>
  <si>
    <t>The Effects of Single and Repeated Exposure to 2.45 GHz Radiofrequency Fields on c-Fos Protein Expression in the Paraventricular Nucleus of Rat Hypothalamus</t>
  </si>
  <si>
    <t>Abstract
This study investigated the effects of microwave radiation on the PVN of the hypothalamus, extracted from rat brains. Expression of c-Fos was used to study the pattern of cellular activation in rats exposed once or repeatedly (ten times in 2 weeks) to 2.45 GHz radiation in a GTEM cell. The power intensities used were 3 and 12 W and the Finite Difference Time Domain calculation was used to determine the specific absorption rate (SAR). High SAR triggered an increase of the c-Fos marker 90 min or 24 h after radiation, and low SAR resulted in c-Fos counts higher than in control rats after 24 h. Repeated irradiation at 3 W increased cellular activation of PVN by more than 100% compared to animals subjected to acute irradiation and to repeated non-radiated repeated session control animals. The results suggest that PVN is sensitive to 2.45 GHz microwave radiation at non-thermal SAR levels.</t>
  </si>
  <si>
    <t>Jorge-Mora T, Misa-Agustino MJ, Rodriguez-Gonzalez JA, Jorge-Barreiro FJ, Ares-Pena FJ, Lopez-Martin E.</t>
  </si>
  <si>
    <t>Xunta de Galicia, Spain</t>
  </si>
  <si>
    <t>https://www.emf-portal.org/en/article/19483</t>
  </si>
  <si>
    <t>Fifty-gigahertz microwave exposure effect of radiations on rat brain</t>
  </si>
  <si>
    <t>Abstract
The object of this study is to investigate the effects of 50-GHz microwave radiation on the brain of Wistar rats. Male rats of the Wistar strain were used in the study. Animals of 60-day age were divided into two groups-group 1, sham-exposed, and group 2, experimental (microwave-exposed). The rats were housed in a temperature-controlled room (25 degrees C) with constant humidity (40-50%) and received food and water ad libitum. During exposure, rats were placed in Plexiglas cages with drilled ventilation holes and kept in an anechoic chamber. The animals were exposed for 2 h a day for 45 days continuously at a power level of 0.86 microW/cm(2) with nominal specific absorption rate 8.0 x 10(-4) w/kg. After the exposure period, the rats were killed and homogenized, and protein kinase C (PKC), DNA double-strand break, and antioxidant enzyme activity [superoxides dismutase (SOD), catalase, and glutathione peroxidase (GPx)] were estimated in the whole brain. Result shows that the chronic exposure to these radiations causes DNA double-strand break (head and tail length, intensity and tail migration) and a significant decrease in GPx and SOD activity (p = or&lt;0.05) in brain cells, whereas catalase activity shows significant increase in the exposed group of brain samples as compared with control (p = or&lt;0.001). In addition to these, PKC decreased significantly in whole brain and hippocampus (p &lt; 0.05). All data are expressed as mean +/- standard deviation. We conclude that these radiations can have a significant effect on the whole brain.</t>
  </si>
  <si>
    <t>Council for Scientific and Industrial Research (CSIR), New Delhi, for financial assistance.</t>
  </si>
  <si>
    <t>https://www.ncbi.nlm.nih.gov/pubmed/19089649</t>
  </si>
  <si>
    <t>Detection of oxidative stress induced by mobile phone radiation in tissues of mice using 8-oxo-7, 8-dihydro-20-deoxyguanosine as a biomarker</t>
  </si>
  <si>
    <t>Abstract
We investigated oxidative DNA damage caused by radio frequency radiation using 8-oxo-7, 8-dihydro-2'-
deoxyguanosine (8-oxodG) generated in mice tissues after exposure to 900 MHz mobile phone radio frequency in three independent experiments. The RF was generated by a Global System for Mobile Communication (GSM) signal generator. The radio frequency field was adjusted to 25 V/m. The whole body specific absorption rate (SAR) was 1.0 W/kg. Animals were exposed to this field for 30 min daily for 30 days. 24 h post-exposure, blood serum, brain and spleen were removed and DNA was isolated. Enzyme-linke immunosorbent assay (ELISA) was used to measure 8-oxod concentration. All animals survived the whole experimental period.The body weight of animals did not change significantly at the end of the experiment. No statistically significant differences observed in the levels of oxidative stress. Our results are not in favor of the hypothesis that 900 MHz RF induces oxidative damage. 
Full Text Available</t>
  </si>
  <si>
    <t>Khalil AM, Alshamali AM, Gagaa MH.</t>
  </si>
  <si>
    <t>Yarmouk University, Irbid, Jordan</t>
  </si>
  <si>
    <t>https://www.emf-portal.org/en/article/20110</t>
  </si>
  <si>
    <t>Comparison of antioxidant capacity changes in rabbit blood after disconnected exposure to mobile phone microwave</t>
  </si>
  <si>
    <t>Abstract
Background and Purpose: Application of 915 MHz microwaves in mobiles causes thermal and non-thermal effects. Due to occupational exposure to microwaves particularly in telecommunication operators, and due to the importance of antioxidants in immune system and prevention of diseases, this study was designed to investigate the biological effects of 915 MHz microwaves in mobiles on antioxidant changes and their reversibility to normal after disconnected exposure.
Methods and Materials: This experimental study was conducted on 14 white male rabbits (three month old/1400-1700 gr) of pure New Zealand race. They were randomly assigned into case and control groups. Case rabbits were exposed, for three weeks 8 hours a day, to simulated mobile microwaves of 915 MHz frequency and mean density of 0.6789 mW/cm2 in radiation chamber. In order to investigate the reversibility of antioxidant capacity to normal, the exposure was disconnected for two weeks. Blood samples by cardiac puncture were obtained from both groups in three intervals (after 3 weeks exposure, after one week rest, again after two weeks) and plasma antioxidant was measured by FRAP assay. The absorption rate of TPT2-Fe+2 was read in 593 nm by spectrophotometer. The obtained data were analyzed in SPSS using ANOVA and Tukey testes. 
Results: The results of mean comparison of antioxidant concentration in control rabbits (890.61±104.555 mmol/lit) and case rabbits after three week exposure (630.61±151.08 mmol/lit) showed significant differences. The results of mean comparison of antioxidant concentration in control rabbits (870.28±104.55 mmol/lit) and case rabbits after a one-week disconnection (575.33±132.58 mmol/lit) and two weeks after disconnected exposure (526.66±20.66 mmol/lit) indicated that the induced effects were not reversible, and that they are statistically different from control rabbits' antioxidant mean. 
Conclusion: Mobile-induced microwaves decreases plasma antioxidant capacity and it can be a harmful physical effect. Disconnection from exposure for two weeks is not sufficient for returning antioxidant capacity to normal due to occupational chronic exposure to mobile microwave radiation, chain reactions producing radicals and their persistence or stability or causing instability to parent molecules.</t>
  </si>
  <si>
    <t>Khavanin A, Zaroushani V, Mortazavi SB, Rezaei A, Mirzaei R</t>
  </si>
  <si>
    <t>https://www.emf-portal.org/en/article/20221</t>
  </si>
  <si>
    <t>Effects of Green Tea on Mineral Levels of Liver and Testis of Guinea Pigs Electromagnetic Field Emitted by Mobil Phones</t>
  </si>
  <si>
    <t>Abstract
It was reported that the effects of green tea on the mineral levels of testis and liver of Guinea pigs exposed to a 900 MHz electromagnetic field. Four experimental groups labeled as controls (Group A), irradiated (Group B), irradiated receiving green tea extract (Group C) and green tea only (Group D) were formed with seven randomly chosen animals of both sexes in each group. After exposure for one month, the animals were sacrificed by decapitation and testis and liver samples were collected for biochemical analysis. In female Guinea pigs irradiation with and without green tea as well as green tea alone caused significant changes of the iron levels in liver, but no significant changes of manganese, copper, zinc and the copper/zinc ratio. In males, irradiation caused significant increases of manganese and a decrease of the iron levels in liver and of manganese, copper, zinc in testis. Combined with green tea, electromagnetic radiation resulted in changes of manganese, iron, copper and copper/zinc ratio in liver and of manganese only in testis. Green tea alone changed the levels of hepatic iron, zinc and copper/zinc ratio and of testicular concentrations of iron and zinc. The highest levels of copper were found in the liver tissue of the irradiated animals that were also treated with green tea. From present findings we can state that testis tissue is more sensitive to electromagnetic radiation than liver tissue, showing greater changes in trace mineral metabolism. Green tea brings the trace element levels to near normal values; supporting the idea that green tea as a supplement has a protective effect against the damaging effects of electromagnetic radiation.
Full Text Available</t>
  </si>
  <si>
    <t>Kilicalp, D, Dede S, Deger Y, Aslan L.</t>
  </si>
  <si>
    <t>Guinea pigs - Female</t>
  </si>
  <si>
    <t>http://scialert.net/fulltext/?doi=ajava.2009.86.92</t>
  </si>
  <si>
    <t>Effects of 900 MHz electromagnetic field on TSH and thyroid hormones in rats</t>
  </si>
  <si>
    <t xml:space="preserve">Abstract
In this study, the effects of exposure to a 900 megahertz (MHz) electromagnetic field (EMF) on serum thyroid stimulating hormone (TSH) and triiodothronine-thyroxin (T3-T4) hormones levels of adult male Sprague-Dawley rats were studied. Thirty rats were used in three independent groups, 10 of which were control (without stress and EMF), 10 of which were exposed to 900 MHz EMF and 10 of which were sham-exposed. The exposures were performed 30 min/day, for 5 days/week for 4 weeks to 900 MHz EMF. Sham-exposed animals were kept under the same environmental conditions as the study groups except with no EMF exposure. The concentration of TSH and T3-T4 hormones in the rat serum was measured by using an immunoradiometric assay (IRMA) method for TSH and a radio-immunoassay (RIA) method for T3 and T4 hormones. TSH values and T3-T4 at the 900 MHz EMF group were significantly lower than the sham-exposed group (p&lt;0.01). There were no statistically significant differences in serum TSH values and T3-T4 hormone concentrations between the control and the sham-exposed group (p&gt;0.05). These results indicate that 900 MHz EMF emitted by cellular telephones decrease serum TSH and T3-T4 levels.
</t>
  </si>
  <si>
    <t>Koyu A, Cesur G, Özgüner F, Akdogan M, Mollaoglu H, Ozen S.</t>
  </si>
  <si>
    <t>https://www.emf-portal.org/en/article/11995</t>
  </si>
  <si>
    <t>Evaluation of genotoxic effects in male Wistar rats following microwave exposure</t>
  </si>
  <si>
    <t>Abstract
Wistar rats (70 days old) were exposed for 2 h a day for 45 days continuously at 10 GHz [power density 0.214 mW/cm2, specific absorption rate (SAR) 0.014 W/kg] and 50 GHz (power density 0.86 microW/cm2, SAR 8.0 x10(-4) W/kg). Micronuclei (MN), reactive oxygen species (ROS), and antioxidant enzymes activity were estimated in the blood cells and serum. These radiations induce micronuclei formation and significant increase in ROS production. Significant changes in the level of serum glutathione peroxidase, superoxide dismutase and catalase were observed in exposed group as compared with control group. It is concluded that microwave exposure can be affective at genetic level. This may be an indication of tumor promotion, which comes through the overproduction of reactive oxygen species.
Outcomes: The data showed that microwave exposure induced micronuclei formation and a significant increase in reactive oxygen species production (both more pronounced at 50 GHz). Significant changes in the enzyme activities of serum glutathione peroxidase (decrease), superoxide dismutase (decrease) and catalase (increase) were observed in exposed group as compared with control group.
The authors conclude that microwave exposure can be effective at genetic level.
Full Text Available</t>
  </si>
  <si>
    <t xml:space="preserve">Council of Scientific and Industrial Research (CSIR), New Delhi, India &amp; Indian Council of Medical Research (ICMR), India
</t>
  </si>
  <si>
    <t>https://www.emf-portal.org/en/article/18567</t>
  </si>
  <si>
    <t xml:space="preserve"> Rats - Wistar Albino Male</t>
  </si>
  <si>
    <t>Effects of mobile phone electromagnetic fields at nonthermal SAR values on melatonin and body weight of Djungarian hamsters (Phodopus sungorus)</t>
  </si>
  <si>
    <t>Abstract
In three experiments, adult male Djungarian hamsters (Phodopus sungorus) were exposed 24 hr/day for 60 days to radio frequency electromagnetic fields (RF-EMF) at 383, 900, and 1800 MHz, modulated according to the TETRA (383 MHz) and GSM standards (900 and 1800 MHz), respectively. A radial waveguide system ensured a well defined and uniform exposure at whole-body averaged specific absorption rates of 80 mW/kg, which is equal to the upper limit of whole-body exposure of the general population in Germany and other countries. For each experiment, using two identical waveguides, hamsters were exposed (n = 120) and sham-exposed (n = 120) in a blind fashion. In all experiments, pineal and serum melatonin levels as well as the weights of testes, brain, kidneys, and liver were not affected. At 383 MHz, exposure resulted in a significant transient increase in body weight up to 4%, while at 900 MHz this body weight increase was more pronounced (up to 6%) and not transient. At 1800 MHz, no effect on body weight was seen. The results corroborate earlier findings which have shown no effects of RF-EMF on melatonin levels in vivo and in vitro. The data are in accordance with the hypothesis that absorbed RF energy may result in metabolic changes which eventually cause body weight increases in exposed animals. The data support the notion that metabolic effects of RF-EMFs need to be investigated in more detail in future studies
Outcomes : The exposure to 383 MHz resulted in a significant transient increase in body weight, while at the exposure to 900 MHz this body weight increase was more pronounced and not transient. At 1800 MHz, no effect on body weight was seen. In all exposures (383 MHz, 900 MHz or 1800 MHz) the pineal and serum melatonin level as well as the weights of brain, liver, kidneys and testes were not affected.</t>
  </si>
  <si>
    <t>Lerchl A, Kruger H, Niehaus M, Streckert JR, Bitz AK, Hansen V.</t>
  </si>
  <si>
    <t>Hamster Djungarian (Phodopus sungorus)</t>
  </si>
  <si>
    <t>https://www.emf-portal.org/en/article/15273</t>
  </si>
  <si>
    <t>Secretariat General for Research and Development of the Xunta de Galicia, Spain
Ministerio de Educacion (Ministry of Education), Spain</t>
  </si>
  <si>
    <t>Grant sponsor: National Center for Complementary and Alternative Medicine; Grant number: AT 00492.</t>
  </si>
  <si>
    <t>Variations in amino acid neurotransmitters in some brain areas of adult and young male albino rats due to exposure to mobile phone radiation</t>
  </si>
  <si>
    <t>Abstract
BACKGROUND AND OBJECTIVES: Mobile phone radiation and health concerns have been raised, especially following the enormous increase in the use of wireless mobile telephony throughout the world. The present study aims to investigate the effect of one hour daily exposure to electromagnetic radiation (EMR) with frequency of 900 Mz (SAR 1.165 w/kg, power density 0.02 mW/cm2) on the levels of amino acid neurotransmitters in the midbrain, cerebellum and medulla of adult and young male albino rats.
MATERIALS AND METHODS: Adult and young rats were divided into two main groups (treated and control). The treated group of both adult and young rats was exposed to EMR for 1 hour daily. The other group of both adult and young animals was served as control. The determination of amino acid levels was carried out after 1 hour, 1 month, 2 months and 4 months of EMR exposure as well as after stopping radiation.
RESULTS: Data of the present study showed a significant increase in both excitatory and inhibitory amino acids in the cerebellum of adult and young rats and midbrain of adult animals after 1 hour of EMR exposure. In the midbrain of adult animals, there was a significant increase in glycine level after 1 month followed by significant increase in GABA after 4 months. Young rats showed significant decreases in the midbrain excitatory amino acids. In the medulla, the equilibrium ratio percent (ER%) calculations showed a state of neurochemical inhibition after 4 months in case of adult animals, whereas in young animals, the neurochemical inhibitory state was observed after 1 month of exposure due to significant decrease in glutamate and aspartate levels. This state was converted to excitation after 4 months due to the increase in glutamate level. 
CONCLUSION: The present changes in amino acid concentrations may underlie the reported adverse effects of using mobile phones.
Full Text Available</t>
  </si>
  <si>
    <t>Noor NA, Mohammed HS, Ahmed NA, Radwan NM.</t>
  </si>
  <si>
    <t>Adults Rats  - Albino</t>
  </si>
  <si>
    <t>https://www.ncbi.nlm.nih.gov/pubmed/21780540</t>
  </si>
  <si>
    <t>Effects of short-duration electromagnetic radiation on early postnatal neurogenesis in rats: Fos and NADPH-d histochemical studies</t>
  </si>
  <si>
    <t>Abstract
The immediate effects of whole body electromagnetic radiation (EMR) were used to study postnatal neurogenesis in the subventricular zone (SVZ) and rostral migratory stream (RMS) of Wistar rats of both sexes. Newborn postnatal day 7 (P7) and young adult rats (P28) were exposed to pulsed electromagnetic fields (EMF) at a frequency of 2.45 GHz and mean power density of 2.8 mW/cm(2) for 2 h. Post-irradiation changes were studied using immunohistochemical localization of Fos and NADPH-d. We found that short-duration exposure induces increased Fos immunoreactivity selectively in cells of the SVZ of P7 and P28 rats. There were no Fos positive cells visible within the RMS of irradiated rats. These findings indicate that some differences exist in prerequisites of proliferating cells between the SVZ and RMS regardless of the age of the rats. Short-duration exposure also caused praecox maturation of NADPH-d positive cells within the RMS of P7 rats. The NADPH-d positive cells appeared several days earlier than in age-matched controls, and their number and morphology showed characteristics of adult rats. On the other hand, in the young adult P28 rats, EMR induced morphological signs typical of early postnatal age. These findings indicate that EMR causes age-related changes in the production of nitric oxide (NO), which may lead to different courses of the proliferation cascade in newborn and young adult neurogenesis.</t>
  </si>
  <si>
    <t>Orendáčová J, Orendáč M, Mojžiš M, Labun J, Martončíková M, Saganová K, Lievajová K, Blaško J, Abdiová H, Gálik J, Račeková E.</t>
  </si>
  <si>
    <t>https://www.ncbi.nlm.nih.gov/pubmed/20950843</t>
  </si>
  <si>
    <t>Biological and morphological effects on the reproductive organ of rats after exposure to electromagnetic field</t>
  </si>
  <si>
    <t>Abstract
OBJECTIVE: The biological effect of electromagnetic field (EMF) emitted from mobile phones is a current debate and still a controversial issue. Therefore, little is known on the possible adverse effects on reproduction as mobile phone bio-effects are only a very recent concern. The aim of this experimental study was to determine the biological and morphological effects of 900 MHz radiofrequency (RF) EMF on rat testes.
METHODS: The study was performed in the Physiology and Histology Research Laboratories of Süleyman Demirel University, Faculty of Medicine, Isparta, Turkey in May 2004. Twenty adult male Sprague-Dawley rats weighing 270-320 gm were randomized into 2 groups of 10 animals: Group I (control group) was not exposed to EMF and Group II (EMF group) was exposed to 30 minutes per day, 5 days a week for 4 weeks to 900 MHz EMF. Testes tissues were submitted for histologic and morphologic examination. Testicular biopsy score count and the percentage of interstitial tissue to the entire testicular tissue were registered. Serum testosterone, plasma luteinizing hormone (LH) and follicle stimulating hormone (FSH) levels were assayed biochemically.
RESULTS: The weight of testes, testicular biopsy score count and the percentage of interstitial tissue to the entire testicular tissue were not significantly different in EMF group compared to the control group. However, the diameter of the seminiferous tubules and the mean height of the germinal epithelium were significantly decreased in EMF group (p&lt;0.05). There was a significant decrease in serum total testosterone level in EMF group (p&lt;0.05). Therefore, there was an insignificant decrease in plasma LH and FSH levels in EMF group compared to the control group (p&gt;0.05). 
CONCLUSION: The biological and morphological effects resulting from 900 MHz RF EMF exposure lends no support to suggestions of adverse effect on spermatogenesis, and on germinal epithelium. Therefore, testicular morphologic alterations may possibly be due to hormonal changes.
Full Text Available</t>
  </si>
  <si>
    <t>Ozguner M, Koyu A, Cesur G, Ural M, Ozguner F, Gokcimen A, Delibas N.</t>
  </si>
  <si>
    <t>https://www.ncbi.nlm.nih.gov/pubmed/15806208?dopt=Abstract</t>
  </si>
  <si>
    <t>Effects of exposure to electromagnetic field (1.8/0.9GHz) on testicular function and structure in growing rats</t>
  </si>
  <si>
    <t>Abstract
The aim of our study was to evaluate the possible effects of whole-body electromagnetic field (EMF) exposure on reproduction in growing male rats. Male albino Wistar rats (2 days old) were exposed to EMF 1800 and 900 MHz for 2 h continuously per day for 90 days. Sham control was kept under similar conditions except that the field was not applied for the same period. After blood samples were collected, the animals were sacrificed 24 h after the last exposure and the tissues of interest were harvested. The mean plasma total testosterone showed similarity among the two study groups and was significantly higher than the sham control rats. The percentage of epididymal sperm motility was significantly higher in the 1800 MHz group (P&lt;0.05). The morphologically normal spermatozoa rates were higher and the tail abnormality and total percentage abnormalities were lower in the 900 MHz group (P&lt;0.05). Histopathologic parameters in the 1800 MHz group were significantly higher (P&lt;0.05). In conclusion, the present study indicated that exposure to electromagnetic wave caused an increase in testosterone level, epididymal sperm motility (forward), and normal sperm morphology of rats. As a consequences, 1800 and 900 MHz EMF could be considered to be a cause of precocious puberty in growing rats.</t>
  </si>
  <si>
    <t>Ozlem Nisbet H, Nisbet C, Akar A, Cevik M, Karayigit MO.</t>
  </si>
  <si>
    <t>https://www.ncbi.nlm.nih.gov/pubmed/22130559</t>
  </si>
  <si>
    <t>The effect of low level continuous 2.45 GHz waves on enzymes of developing rat brain</t>
  </si>
  <si>
    <t>Abstract
The present work describes the effect of low level continuous microwaves (2.45 GHz) on developing rat brain. Some 35-day-old Wistar rats were used for this study. The animals were exposed 2 hr/day for 35 days at a power density of 0.34 mW/cm2 [specific absorption rate (SAR), 0.1 W/kg] in a specially made anechoic chamber. After the exposure, the rats were sacrificed and the brain tissue was dissected out and used for various biochemical assays. A significant increase in calcium ion efflux and ornithine decarboxylase (ODC) activity was observed in the exposed group as compared to the control. Correspondingly, a significant decrease in the calcium-dependent protein kinase activity was observed. These results indicate that this type of radiation affects the membrane bound enzymes, which are associated with cell proliferation and differentiation, thereby pointing out its possible role as a tumor promoter.</t>
  </si>
  <si>
    <t>Paulraj R, Behari J.</t>
  </si>
  <si>
    <t>https://www.emf-portal.org/en/article/9961</t>
  </si>
  <si>
    <t>Protein kinase C activity in developing rat brain cells exposed to 2.45 GHz radiation</t>
  </si>
  <si>
    <t>Abstract
There is growing concern by the public regarding the potential human health hazard due to exposure to microwave frequencies. 2.45 GHz radiation widespread use in industry, research, and medicine, and leakage into the environment is possible. In order to quantitate this, experiments were performed on developing rat brain. Male Wistar 35-day-old rats (n = 6) were used for this study. Animals were exposed to 2.45 GHz radiation for 2 h/day for a period of 35 days at a power density of 0.344 mW/cm(2) (SAR 0.11 W/kg). The control group was sham irradiated. After 35 days these rats were sacrificed and whole brain tissue was isolated for protein kinase C (PKC) assay. For morphological study the forebrain was isolated from the whole brain and PKC activity was measured using P(32) labeled ATP. Our study reveals a statistically significant (p &lt; 0.05) decrease in PKC activity in hippocampus as compared to the remaining portion of the whole brain and the control group. A similar experiment conducted on hippocampus and the whole brain gave a similar result. Electron microscopic study shows an increase in the glial cell population in the exposed group as compared to the control group. This present study is indicative of a significant change after exposure to the above-mentioned field intensity. This suggests that chronic exposures may affect brain growth and development.</t>
  </si>
  <si>
    <t>https://www.ncbi.nlm.nih.gov/pubmed/16595335</t>
  </si>
  <si>
    <t>Biochemical Changes in Rat Brain Exposed to Low Intensity 9.9 GHz Microwave Radiation</t>
  </si>
  <si>
    <t>Abstract
Present study concerns with various biochemical changes in the developing rat brain exposed to 9.9 GHz (square wave modulated, 1 kHz) at power density 0.125 mW/cm(2) (specific absorption rate 1.0 W/kg) for 2 h/day for 35 days. Thirty days old male wistar rats were used for this present study. Each group consists of eight animals. After the exposure, biochemical assays such as calcium ion efflux, calcium-dependent protein kinase (PKC), and ornithine decarboxylase (ODC) were performed on the brain tissue. Results of this study reveal that chronic exposure of rat to microwave radiation alter the activity of certain enzymes. There was a significant increase in calcium ion efflux and the activity of ODC. On the other hand, there is a significant decrease in PKC activity. Since these enzymes are related to growth, any alteration may lead to affect functioning of the brain and its development.</t>
  </si>
  <si>
    <t>https://www.ncbi.nlm.nih.gov/pubmed/22426826</t>
  </si>
  <si>
    <t>Enzymatic alterations in developing rat brain cells exposed to a low-intensity 16.5 GHz microwave radiation</t>
  </si>
  <si>
    <t>Abstract
The present study deals with the effects of chronic exposure of low-level microwave radiation on developing rat brain. Starting at 35 days of age, male rats were exposed to 2 h/day for another 35 days to a 16.5-GHz microwave radiation field. After the exposure period, the rats were sacrificed, and brain tissues dissected out and used for biochemical assay. Results showed that exposure to a 16.5-GHz radiation caused significant changes in the activity of protein kinase C as compared to the control group. Furthermore, electron microscopic study revealed an increase in glial cell population. These results confirm that brain cell membrane is an interactive site for electromagnetic field causing an inflammation and possibly tumor promotion.</t>
  </si>
  <si>
    <t>Gunn Diode Source</t>
  </si>
  <si>
    <t>https://www.ncbi.nlm.nih.gov/pubmed/22897404</t>
  </si>
  <si>
    <t>Electromagnetic radiation from mobile phone causes no oxidative stress to the brain</t>
  </si>
  <si>
    <t>Abstract
Background and objective: Although the electromagnetic radiation (EMR) emitted by mobile phones does not possess high energy like those of much higher frequencies such as X-rays and gamma-rays, several studies were reported with results showing that mobile phone use could produce hazardous health effects. These include headaches, changes in sleep patterns, electroencephalogram (EEG) and blood pressure. The present study was aimed to examine the effect of mobile phone exposure on brain oxidative stress. Methods: A group of about 300 g body weight male Wistar rats (EMR-exposed group) was put into re-straining cages and, after an equilibration period of at least 30 minutes, was exposed to a 900 MHz electromagnetic signal from two mobile phones (GSM system) at less than 10 cm distance for one hour in a day. This exposure was repeated for one week. Another group of animals (control group) served as a control and were subject to the same procedure but at more than 10 cm distance from the mobile phones. After the last exposure, the brains were removed, weighed and homogenized for determination of malondialdehyde (MDA) and glutathione (GSH). Results: The MDA concentrations inbrain homogenates of the animals in the EMR-exposed group were not different from the control group of animals. Also, the GSH concentrations in the EMR-exposed group were at about the same levels as those in the control group. Conclusion: The present study provided no additional data indicating the probable role of oxidative stress in producing health effects of EMR exposure from mobile phone use.
Full Text Available</t>
  </si>
  <si>
    <t>Praputpittayaa C, Pleumsamrana J, Duangjaib A.</t>
  </si>
  <si>
    <t>https://pesquisa.bvsalud.org/portal/resource/pt/sea-129853</t>
  </si>
  <si>
    <t>Effects of subchronic exposure to radio frequency from a conventional cellular telephone on testicular function in adult rats</t>
  </si>
  <si>
    <t>Abstract
PURPOSE: We investigated the effects of subchronic exposure to radio frequency emitted from a conventional cellular telephone on the testicular function in adult rats.
MATERIALS AND METHODS: A total of 16 male Wistar rats at age 30 days were randomly divided into 2 groups, including experimental and control groups. The experimental group was exposed to radio frequency emitted from a conventional GSM (global system for mobile communications) cellular telephone (1,835 to 1,850 MHz) for 1 hour daily during 11 weeks. Rectal temperature was measured before and after the exposure period. Testicular and epididymal weight, lipid peroxidation levels in these organs, serum total testosterone and the epididymal sperm count were evaluated. Maturation phase spermatid retention at stage IX-X, interstitial infiltration, cellular vacuolation and multinucleate giant cells were among the qualitative testicular histopathological end points analyzed. Each rat had 10 consecutive round seminiferous tubules at stage VII-VIII evaluated for the mean seminiferous tubular diameter measurement, the crude histological count of round spermatids, pachytene spermatocytes and Sertoli's cells with evident nucleoli, and the true histological count (Abercrombie's correction factor) of round spermatids and pachytene spermatocytes.
RESULTS: Mean rectal temperature did not alter following exposure. There was no statistical difference between the control and experimental groups in any end points evaluated.
CONCLUSIONS: The current study shows that the low intensity pulsed radio frequency emitted by a conventional cellular telephone does not impair testicular function in adult rats.</t>
  </si>
  <si>
    <t>Ribeiro EP, Rhoden EL, Horn MM, Rhoden C, Lima LP, Toniolo L.</t>
  </si>
  <si>
    <t>https://www.ncbi.nlm.nih.gov/pubmed/17162098</t>
  </si>
  <si>
    <t>Effect of rotating electromagnetic fields on proteolytic activity of pepsin in rats</t>
  </si>
  <si>
    <t xml:space="preserve">Abstract
We studied the effect of 37-GHz electromagnetic field on proteolytic activity of pepsin in Wistar rats. The plane of polarization of the electromagnetic fields rotated in either right-handed or left-handed sense (D- and L-chirality). D-Polarization stimulated, while L-polarization suppressed pepsin production.
Output: D-polarization (right-handed) increased digestive activity of pepsin in relation to blood plasma proteins and hemoglobin. L-polarization (left-handed) suppressed pepsin production. 
Morphological examination revealed progressive hypertrophy of glands and chief cells on days 1-6 of exposure to D-electromagnetic fields. These changes reflected high-intensity secretion of pepsin and HCl. L-electromagnetic irradiation induced morphological changes in the gastric mucosa (progressive necrobiotic changes).
</t>
  </si>
  <si>
    <t>Subbotina TI, Khadartsev AA, Yashin MA, Yashin AA</t>
  </si>
  <si>
    <t>https://www.emf-portal.org/en/article/11290</t>
  </si>
  <si>
    <t>Effects of exposure to low level radiofrequency fields on acetylcholine release in hippocampus of freely moving rats</t>
  </si>
  <si>
    <t>Abstract
Some central cholinergic effects have been reported in animals after acute exposure to radiofrequency electromagnetic field at low intensity. We studied acetylcholine (ACh) release in the brain of freely moving rats exposed for 1 h during the day to a 2.45 GHz continuous wave radiofrequency field (RF) (2 or 4 mW/cm2) or exposed for 1 or 14 h during the night to a 800 MHz field modulated at 32 Hz (AM 200 mW/cm2). Measurements were performed by microdialysis using a membrane implanted through the upper CA1 region of the hippocampus. After irradiation with the 2.45 GHz RF, rats exposed at 2 mW/cm2 did not show a significant modification of Ach release, whereas those exposed at 4 mW/cm2 showed a significant 40% decrease in mean ACh release from hippocampus. This decrease was maximal at 5 h post exposure. Exposure to the 800 MHz RF for 1 h did not cause any significant effect, but exposure for 14 hrs induced a significant 43% decrease in ACh release during the period 11 p.m.–4 a.m. compared to control rats. In the control group we observed an increase of ACh release at the beginning of the night, which was linked to the waking period of rats. This normal increase was disturbed in rats exposed overnight to the 800 MHz RF. This work indicates that neurochemical modification of the hippocampal cholinergic system can be observed during and after an exposure to low intensity RF. 
Acetylcholine is an organic chemical that functions in the brain and body of many types of animals, including humans, as a neurotransmitter—a chemical released by nerve cells to send signals to other cells.  Acetylcholine is the neurotransmitter used at the neuromuscular junction—in other words, it is the chemical that motor neurons of the nervous system release in order to activate muscles. This property means that drugs that affect cholinergic systems can have very dangerous effects ranging from paralysis to convulsions. Acetylcholine is also used as a neurotransmitter in the autonomic nervous system, both as an internal transmitter for the sympathetic nervous system and as the final product released by the parasympathetic nervous system.</t>
  </si>
  <si>
    <t>Testylier  G, Tonduli, Malabiau, LR ,Debouzy JC</t>
  </si>
  <si>
    <t>http://onlinelibrary.wiley.com/doi/10.1002/bem.10008/abstract</t>
  </si>
  <si>
    <t>Effect of Exposure to 1,800 MHz Electromagnetic Fields on Heat Shock Proteins and Glial Cells in the Brain of Developing Rats</t>
  </si>
  <si>
    <t>Abstract
The increasing use of mobile phones by children raise issues about the effects of electromagnetic fields (EMF) on the immature Central Nervous System (CNS). In the present study, we quantified cell stress and glial responses in the brain of developing rats one day after a single exposure of 2 h to a GSM 1,800 MHz signal at a brain average Specific Absorption Rate (SAR) in the range of 1.7 to 2.5 W/kg. Young rats, exposed to EMF on postnatal days (P) 5 (n = 6), 15 (n = 5) or 35 (n = 6), were compared to pseudo-exposed littermate rats (n = 6 at all ages). We used western blotting to detect heat shock proteins (HSPs) and cytoskeleton- or neurotransmission-related proteins in the developing astroglia. The GSM signal had no significant effect on the abundance of HSP60, HSC70 or HSP90, of serine racemase, glutamate transporters including GLT1 and GLAST, or of glial fibrillary acid protein (GFAP) in either total or soluble tissue extracts. Imunohistochemical detection of CD68 antigen in brain sections from pseudo-exposed and exposed animals did not reveal any differences in the morphology or distribution of microglial cells. These results provide no evidence for acute cell stress or glial reactions indicative of early neural cell damage, in developing brains exposed to 1,800 MHz signals in the range of SAR used in our study.
Aurthor suggest no statistical effects. ORSAA Review is available.</t>
  </si>
  <si>
    <t>Watilliaux A, Edeline JM, Leveque P, Jay TM, Mallat M.</t>
  </si>
  <si>
    <t>https://www.emf-portal.org/en/article/18724</t>
  </si>
  <si>
    <t>Exposure to 2.45GHz electromagnetic fields elicits an HSP-related stress response in rat hippocampus</t>
  </si>
  <si>
    <t>Abstract
The issue of possible neurobiological effects of the electromagnetic field (EMF) exposure is highly controversial. To determine whether electromagnetic field exposure could act as an environmental stimulus capable of producing stress responses, we employed the hippocampus, a sensitive target of electromagnetic radiation, to assess the changes in its stress-related gene and protein expression after EMF exposure. Adult male Sprague-Dawley rats with body restrained were exposed to a 2.45 GHz EMF at a specific absorption rate (SAR) of 6 W/kg or sham conditions. cDNA microarray was performed to examine the changes of gene expression involved in the biological effects of electromagnetic radiation. Of 2048 candidate genes, 23 upregulated and 18 downregulated genes were identified. Of these differential expression genes, two heat shock proteins (HSP), HSP27 and HSP70, are notable because expression levels of both proteins are increased in the rat hippocampus. Result from immunocytochemistry revealed that EMF caused intensive staining for HSP27 and HSP70 in the hippocampus, especially in the pyramidal neurons of cornu ammonis 3 (CA3) and granular cells of dentate gyrus (DG). The gene and protein expression profiles of HSP27 and HSP70 were further confirmed by reverse transcription polymerase chain reaction (RT-PCR) and Western blot. Our data provide direct evidence that exposure to electromagnetic fields elicits a stress response in the rat hippocampus.</t>
  </si>
  <si>
    <t>Yang XS, He GL, Hao YT, Xiao Y, Chen CH, Zhang GB, Yu ZP.</t>
  </si>
  <si>
    <t>National Natural Science Foundation (NSFC), China</t>
  </si>
  <si>
    <t>https://www.emf-portal.org/en/article/20588</t>
  </si>
  <si>
    <t>Mercury release from dental amalgam restorations after magnetic resonance imaging and following mobile phone use</t>
  </si>
  <si>
    <t>Abstract
In the 1st phase of this study, thirty patients were investigated. Five milliliter stimulated saliva was collected just before and after MRI. The magnetic flux density was 0.23 T and the duration of exposure of patients to magnetic field was 30 minutes. In the 2nd phase, fourteen female healthy University students who had not used mobile phones before the study and did not have any previous amalgam restorations were investigated. Dental amalgam restoration was performed for all 14 students. Their urine samples were collected before amalgam restoration and at days 1, 2, 3 and 4 after restoration. The mean +/- SD saliva Hg concentrations of the patients before and after MRI were 8.6 +/- 3.0 and 11.3 +/- 5.3 microg L(-1), respectively (p &lt; 0.01). A statistical significant (p &lt; 0.05) higher concentration was observed in the students used mobile phone. The mean +/- SE urinary Hg concentrations of the students who used mobile phones were 2.43 +/- 0.25, 2.71 +/- 0.27, 3.79 +/- 0.25, 4.8 +/- 0.27 and 4.5 +/- 0.32 microg L(-1) before the amalgam restoration and at days 1, 2, 3 and 4, respectively. Whereas the respective Hg concentrations in the controls, were 2.07 +/- 0.22, 2.34 +/- 0.30, 2.51 +/- 0.25, 2.66 +/- 0.24 and 2.76 +/- 0.32 microg L(-1). It appears that MRI and microwave radiation emitted from mobile phones significantly release mercury from dental amalgam restoration. Further research is needed to clarify whether other common sources of electromagnetic field exposure may cause alterations in dental amalgam and accelerate the release of mercury.
Free Full Text Available</t>
  </si>
  <si>
    <t>Mortazavi SM, Daiee E, Yazdi A, Khiabani K, Kavousi A, Vazirinejad R, Behnejad B, Ghasemi M, Mood MB.</t>
  </si>
  <si>
    <t>https://www.ncbi.nlm.nih.gov/pubmed/18819554</t>
  </si>
  <si>
    <t>Exposure to an 890-MHz mobile phone-like signal and serum levels of S100B and transthyretin in volunteers</t>
  </si>
  <si>
    <t>Abstract
Whether low-intensity non-thermal microwave radiation alters the integrity of the blood-brain barrier has been debated since the late 1970s, yet no experimental study has been carried out on humans. The aim of this study was to test, using peripheral markers, whether exposure to a mobile phone-like signal alters the integrity of the human blood-brain and blood-cerebrospinal fluid barriers. A provocation study was carried out that exposed 41 volunteers to a 30 min GSM 890 MHz signal with an average specific energy absorption rate distribution of 1.0 W/kg in the temporal area of the head as measured over any 1g of contiguous tissue. The outcome was assessed by changes in serum concentrations of two putative markers of brain barrier integrity, S100B and transthyretin. Repeated blood sampling before and after the provocation showed no statistically significant increase in the serum levels of S100B, while for transthyretin a statistically significant increase was seen in the final blood sample 60 min after the end of the provocation as compared to the prior sample taken immediately after provocation (p=0.02). The clinical significance of this finding, if any, is unknown. Further randomized studies with use of additional more brain specific markers are needed.</t>
  </si>
  <si>
    <t>Soderqvist F, Carlberg M, Hansson Mild K, Hardell L.</t>
  </si>
  <si>
    <t>https://www.emf-portal.org/en/article/17081</t>
  </si>
  <si>
    <t>Structural and kinetic effects of mobile phone microwaves on acetylcholinesterase activity</t>
  </si>
  <si>
    <t>Abstract
The present study provides evidence that "in vitro" simple exposure of an aqueous solution of electric eel acetylcholinesterase (EeAChE; EC 3.1.1.7.) to cellular phone emission alters its enzymatic activity. This paper demonstrates, by combining different experimental techniques, that radio frequency (RF) radiations irreversibly affect the structural and biochemical characteristics of an important CNS enzyme. These results were obtained by using a commercial cellular phone to reproduce the reality of the human exposition. This experimental procedure provided surprising effects collected practically without experimental errors because they were obtained comparing native and irradiated sample of the same enzyme solution. Although these results cannot be used to conclude whether exposure to RF during the use of cellular phone can lead to any hazardous health effect, they may be a significant first step towards further verification of these effects on other "ex vivo" or "in vivo" biological systems.</t>
  </si>
  <si>
    <t>Barteri M, Pala A, Rotella S.</t>
  </si>
  <si>
    <t xml:space="preserve">Cells : Electric eel acetylcholinesterases solution (EeAChE; EC 3.1.1.7.) </t>
  </si>
  <si>
    <t>https://www.ncbi.nlm.nih.gov/pubmed/15620509</t>
  </si>
  <si>
    <t>Antiproliferative effect of millimeter radiation on human erythromyeloid leukemia cell line K562 in culture: ultrastructural- and metabolic-induced changes</t>
  </si>
  <si>
    <t>Abstract
In the present study we compared the proliferation behavior, the ultrastructural morphology and the glycolitic metabolism of K562 cells irradiated by low-power wide-band millimeter waves, with those of sham-exposed K562 cells (control), maintained in the same culture conditions. The gigaHertz radiation treatments, performed between 53 to 78 GHz, induced a noticeable inhibition of the cell proliferation that could be related to relevant ultrastructural changes. Such effects brought the irradiated cell system to lose the homeostasis and to trigger defense/reparatory mechanisms in order to reestablish a new steady state. C-13 -Nuclear magnetic resonance data on the kinetic of glucose metabolism demonstrated that the irradiated cells enhanced the glycolitic aerobic pathway, indicating that such system need to produce an extra-bioenergy. Most of the ATP synthesized served probably to perform the above processes resulting in a significant decrease of the proliferation rate without significant cell death increment.</t>
  </si>
  <si>
    <t>Beneduci A, Chidichimo G, Tripepi S, Perrotta E, Cufone F.</t>
  </si>
  <si>
    <t xml:space="preserve">Cells : Human Leukemia stable K562 cell line </t>
  </si>
  <si>
    <t>https://www.emf-portal.org/en/article/14159</t>
  </si>
  <si>
    <t>Cells : Human Lung carcinoma GLC-82 cell line</t>
  </si>
  <si>
    <t>Pulsed electromagnetic field at 9.71 GHz increase free radical production in yeast (Saccharomyces cerevisiae)</t>
  </si>
  <si>
    <t>Abstract
Potential human health hazards have been reported after exposure to electromagnetic fields at low power density. Increased oxidative stress has been suggested as a potential mechanism involved in long-term effect of such exposure. In the present work, yeast cultures were exposed for 20 min to a 9.71 GHz pulsed electromagnetic field at specific absorption rates (SAR) from 0.5 W/kg to 16 W/kg. Oxidative perturbations were investigated using ESR spin trapping experiments and their impacts on membrane fluidity were assessed using spin label five nitroxide stearate. The experiments using the water-soluble spin trap alpha-(4-pyridyl-1-oxide)-N-t-butylnitrone and the lipid-soluble N-tert-butyl-alpha-phenylnitrone showed an increase of spin adduct production both in low power density exposure (SAR&lt;4 W/kg) and in thermal conditions (SAR&gt;4 W/kg). The membrane fluidity diminutions after exposure in all the conditions were consistent with lipid peroxidation. The overall results suggest an increase of the free radical production in the intra cellular compartment; however no effect on the yeast vitality was found.
Outcomes: The data showed, in a yeast model, an increase of free radical formation under radiofrequency electromagnetic field exposure, not only under thermal condition, but also for low power density exposure. Reactive oxygen species formation was sufficient to induce lipid peroxidation and membrane fluidity modifications. However, no effect on the yeast viability was found.</t>
  </si>
  <si>
    <t>Crouzier D, Perrin A, Torres G, Dabouis V, Debouzy JC.</t>
  </si>
  <si>
    <t xml:space="preserve">Cells : Yeast (Saccharomyces cerevisiae  strains KFy417 (wild-type) </t>
  </si>
  <si>
    <t>https://www.emf-portal.org/en/article/15722</t>
  </si>
  <si>
    <t>Low power microwave interaction with phospholipase C and D signal transduction pathways in myogenic cells</t>
  </si>
  <si>
    <t>Abstract
Ionic channel proteins are possible sites of microwave interaction at the cell membrane level. Patch-clamp data, using single channel and total current recording, indicated that low level microwave fields may modify some functional parameters of the nicotinic acetylcholine receptor in primary chick myotubes, suggesting a possible effect of microwaves on myogenic cells. Here, we investigated the biological relevance of such results, in relation to the possible involvement of intracellular signaling processes. We exposed L6-C5 myogenic cells to low power electromagnetic fields and observed the consequences on hormonal activation of phospholipases C and D. We found that increased inositol phospholipid turnover, induced by acetylcholine and arginine vasopressin activation of phospholipase C, was not modified in microwave irradiated myoblasts or myotubes. Moreover, vasopressin-dependent phospholipase D activation, assessed by measuring the [3H]-free choline release, was not modified by microwave irradiation. Our conclusions suggest that low level microwave fields do not modify signal transduction pathways activated by acetylcholine and vasopressin in L6-C5 myogenic cells.</t>
  </si>
  <si>
    <t>Donato A, Ceci P, Cannavo A, Tomei F, Naro F.</t>
  </si>
  <si>
    <t>Cells : Rat Myogenic L6 cell line</t>
  </si>
  <si>
    <t>https://www.emf-portal.org/en/article/11389</t>
  </si>
  <si>
    <t>Experimental evidence of a microwave non-thermal effect in electrolyte aqueous solutions</t>
  </si>
  <si>
    <t>Abstract
Microwave non-thermal effects have aroused extensive attention. Some studies have affirmed that microwave non-thermal effects can never be observed below electric field intensities of 107 V m−1. In this paper, a precisely designed experiment was used to corroborate the existence of a microwave non-thermal effect in electrolyte aqueous solutions. The measurements were carried out at 2.45 GHz and the electric field magnitude was in the order of 104 V m−1. The electrical conductivity (EC) of sodium chloride aqueous solutions can be changed using microwaves. The measured effect is related to the concentration and temperature of the solution, and we used techniques to exclude the temperature effect in our experiments. The results validate the existence of a non-thermal microwave effect.</t>
  </si>
  <si>
    <t>Huang, K., Yang X., Hua W., Jia G., Yang L.</t>
  </si>
  <si>
    <t xml:space="preserve">Electrolyte aqueous solutions. </t>
  </si>
  <si>
    <t>http://pubs.rsc.org/en/Content/ArticleLanding/2009/NJ/b821970b#!divAbstract</t>
  </si>
  <si>
    <t>Potential Protection of Green Tea Polyphenols Against 1800 MHz Electromagnetic Radiation-Induced Injury on Rat Cortical Neurons</t>
  </si>
  <si>
    <t>Abstract
Radiofrequency electromagnetic fields (EMF) are harmful to public health, but the certain anti-irradiation mechanism is not clear yet. The present study was performed to investigate the possible protective effects of green tea polyphenols against electromagnetic radiation-induced injury in the cultured rat cortical neurons. In this study, green tea polyphenols were used in the cultured cortical neurons exposed to 1800 MHz EMFs by the mobile phone. We found that the mobile phone irradiation for 24 h induced marked neuronal cell death in the MTT (3-(4,5-dimethylthiazole-2-yl)-2,5-diphenyl-tetrazolium bromide) and TUNEL (TdT mediated biotin-dUTP nicked-end labeling) assay, and protective effects of green tea polyphenols on the injured cortical neurons were demonstrated by testing the content of Bcl-2 Assaciated X protein (Bax) in the immunoprecipitation assay and Western blot assay. In our study results, the mobile phone irradiation-induced increases in the content of active Bax were inhibited significantly by green tea polyphenols, while the contents of total Bax had no marked changes after the treatment of green tea polyphenols. Our results suggested a neuroprotective effect of green tea polyphenols against the mobile phone irradiation-induced injury on the cultured rat cortical neurons.
BAX is a member of the Bcl-2 gene family. BCL2 family members form hetero- or homodimers and act as anti- or pro-apoptotic regulators that are involved in a wide variety of cellular activities. BAX is an apoptosis regulator.</t>
  </si>
  <si>
    <t>Liu ML, Wen JQ, Fan YB.</t>
  </si>
  <si>
    <t xml:space="preserve">National Natural Science Foundation (NSFC), China ; Research Fund for the Doctoral Program of Higher Education, China
</t>
  </si>
  <si>
    <t>https://www.emf-portal.org/en/article/18995</t>
  </si>
  <si>
    <t>Effects of 1.8 GHz radiofrequency field on DNA damage and expression of heat shock protein 70 in human lens epithelial cells</t>
  </si>
  <si>
    <t>Abstract
To investigate the DNA damage, expression of heat shock protein 70 (Hsp70) and cell proliferation of human lens epithelial cells (hLEC) after exposure to the 1.8 GHz radiofrequency field (RF) of a global system for mobile communications (GSM). An Xc-1800 RF exposure system was used to employ a GSM signal at 1.8 GHz (217 Hz amplitude-modulated) with the output power in the specific absorption rate (SAR) of 1, 2 and 3 W/kg. After 2 h exposure to RF, the DNA damage of hLEC was accessed by comet assay at five different incubation times: 0, 30, 60, 120 and 240 min, respectively. Western blot and RT-PCR were used to determine the expression of Hsp70 in hLECs after RF exposure. The proliferation rate of cells was evaluated by bromodeoxyuridine incorporation on days 0, 1 and 4 after exposure. The results show that the difference of DNA-breaks between the exposed and sham-exposed (control) groups induced by 1 and 2 W/kg irradiation were not significant at any incubation time point (P &gt; 0.05). The DNA damage caused by 3 W/kg irradiation was significantly increased at the times of 0 and 30 min after exposure (P &lt; 0.05), a phenomenon that could not be seen at the time points of 60, 120 or 240 min (P &gt; 0.05). Detectable mRNA as well as protein expression of Hsp70 was found in all groups. Exposure at SARs of 2 and 3 W/kg for 2 h exhibited significantly increased Hsp70 protein expression (P &lt; 0.05), while no change in Hsp70 mRNA expression could be found in any of the groups (P &gt; 0.05). No difference of the cell proliferation rate between the sham-exposed and exposed cells was found at any exposure dose tested (P &gt; 0.05). The results indicate that exposure to non-thermal dosages of RF for wireless communications can induce no or repairable DNA damage and the increased Hsp70 protein expression in hLECs occurred without change in the cell proliferation rate. The non-thermal stress response of Hsp70 protein increase to RF exposure might be involved in protecting hLEC from DNA damage and maintaining the cellular capacity for proliferation.</t>
  </si>
  <si>
    <t>Lixia S, Yao K, Kaijun W, Deqiang L, Huajun H, Xiangwei G, Baohong W, Wei Z, Jianling L, Wei W.</t>
  </si>
  <si>
    <t xml:space="preserve">Cells : Human Lens epithelial cells (hLECs) </t>
  </si>
  <si>
    <t>Natural Science Foundation of Zhejiang Province</t>
  </si>
  <si>
    <t>https://www.ncbi.nlm.nih.gov/pubmed/17011595</t>
  </si>
  <si>
    <t>Air Force Office of Scientific Research (AFOSR), USA</t>
  </si>
  <si>
    <t>Absence of direct effect of low-power millimeter-wave radiation at 60.4 GHz on endoplasmic reticulum stress</t>
  </si>
  <si>
    <t>Abstract
Millimeter waves (MMW) at frequencies around 60 GHz will be used in the very near future in the emerging local wireless communication systems and the potential health hazards of artificially induced environmental exposures represent a major public concern. The main aim of this study was to investigate the potential effects of low-power MMW radiations on cellular physiology. To this end, the human glial cell line, U-251 MG, was exposed to 60.4 GHz radiation at a power density of 0.14 mW/cm(2) and potential effect of MMW radiations on endoplasmic reticulum (ER) stress was investigated. ER is very sensitive to environmental insults and its homeostasis is altered in various pathologies. Through several assay systems, we found that exposure to 60.4 GHz does not modify ER protein folding and secretion, nor induces XBP1 or ATF6 transcription factors maturation. Moreover, expression of ER-stress sensor, BiP/GRP78 was examined by real-time PCR, in exposed or non-exposed cells to MMW radiations. Our data demonstrated the absence of significant changes in mRNA levels for BiP/GRP78. Our results showed that ER homeostasis does not undergo any modification at molecular level after exposure to low-power MMW radiation at 60.4 GHz. This report is the first study of ER-stress induction by MMW radiations.</t>
  </si>
  <si>
    <t>Nicolas Nicolaz C, Zhadobov M, Desmots F, Sauleau R, Thouroude D, Michel D, Le Drean Y.</t>
  </si>
  <si>
    <t>Cells : Human glial cell line, U-251 MG</t>
  </si>
  <si>
    <t>French ANR 2006 under project “HIMWR” and the Health and Radiofrequencies Foundation  France Half of the budget is State funded, the other half is provided by industry.</t>
  </si>
  <si>
    <t>https://www.ncbi.nlm.nih.gov/pubmed/18685816</t>
  </si>
  <si>
    <t>Effects of 2.45 GHz microwave fields on liposomes entrapping glycoenzyme ascorbate oxidase: evidence for oligosaccharide side chain involvement</t>
  </si>
  <si>
    <t>Abstract
Previous observations reported by our group indicate that 2.45 GHz microwave fields at specific absorption rate (SAR) of 5.6 W/kg reduce the enzyme activity rate of ascorbate oxidase (AO) trapped in liposomes. In this study, we report dose-response studies on these AO containing liposomes irradiated at different SAR values (1.4, 2.8, 4.2, and 5.6 W/kg). No response was observed for SAR below 5.6 W/kg. Liposomes entrapping functional AO in its deglycated form (AO-D) were also used. In this case, no MW related enzyme activity changes were observed, demonstrating a direct involvement of oligosaccharide chains of AO. Furthermore, the catalytic properties of both AO and AO-D were not impaired by MW irradiation, neither in homogeneous solution nor loaded in liposomes, excluding possible changes in the conformation of enzyme as a mechanism. Our results suggest that the oligosaccharide chains of AO are critical to elicit the microwave observed effects on lipid membrane.
Outcomes: A statistically significant decreased enzyme activity could only be observed at high SAR values of 5.6 W/kg for native ascorbate oxidase (present of oligosaccharide side chain) entrapped in liposomes. No differences were found between native and deglycated (absence of oligosaccharide side chain) enzymes in homogenous solutions. These result may suggest a crucial role of the oligosaccharide side chane of the enzyme for the observed effects. The mechanism of the observed reduction of enzyme activity remains unclear.</t>
  </si>
  <si>
    <t>Ramundo-Orlando A, Liberti M, Mossa G, D'Inzeo G.</t>
  </si>
  <si>
    <t xml:space="preserve">Ascorbate oxidase entrapped in artifical liposomes </t>
  </si>
  <si>
    <t>https://www.emf-portal.org/en/article/10756</t>
  </si>
  <si>
    <t>Millimeter Wave-induced Modulation of Calcium Dynamics in an Engineered Skin Co-culture Model: Role of Secreted ATP on Calcium Spiking</t>
  </si>
  <si>
    <t>Abstract
We have previously designed and characterized a 94 GHz exposure system that allows real-time monitoring of subcellular interactions induced by millimeter wave (MMW) stimulation. For example, studies of the calcium dynamics in neuronal cells in response to 94 GHz irradiation suggested that MMW stimulation increased calcium spiking. In this study, we engineered a 3D co-culture model that represents the major constituents of skin. We used this experimental model along with the custom-designed MMW exposure system to investigate the effects of 94 GHz irradiation in the skin-like tissue construct. Unlike typical non-excitable cells, keratinocytes exhibited calcium spikes in their resting state. Exposure to a 94 GHz irradiation induced a statistically significant increase in the calcium spiking. When co-cultured with neuronal cells in the 3D co-culture skin model, changes in the calcium spiking in neuronal cells depended on the MMW input power. Further, the 94 GHz irradiation caused ATP secretion by keratincytes. ATP is a major factor that modulates the calcium spiking in neuronal cells. Surprisingly, while a 5-fold increase in the ATP secretion enhanced the calcium spiking in neuronal cells, a 10-fold increase significantly hindered the calcium dynamics. Computational simulation of ATP-induced calcium dynamics was in general agreement with the experimental findings, suggesting the involvement of the ATP-sensitive purinergic receptors. The engineered co-culture skin model offers a physiologically relevant environment in which the calcium dynamics is regulated both by the cell-MMW and cell-cell interactions.
Full Text Available</t>
  </si>
  <si>
    <t>Sun S, Titushkin I, Varner J, Cho M.</t>
  </si>
  <si>
    <t>mm Wave generator</t>
  </si>
  <si>
    <t>Cells : Mouse embryonal carcinoma cells (P19)</t>
  </si>
  <si>
    <t>https://www.ncbi.nlm.nih.gov/pubmed/22510588</t>
  </si>
  <si>
    <t>Exposure to 2.45 GHz electromagnetic fields induces hsp70 at a high SAR of more than 20 W/kg but not at 5W/kg in human glioma MO54 cells</t>
  </si>
  <si>
    <t>Abstract
PURPOSE: To determine potential hazards from exposure to a high-frequency electromagnetic field (HFEMF) at 2.45 GHz by studies of the expression of heat-shock protein 70 (hsp70) in MO54 cells.
METHOD: MO54 cells were exposed to a HFEMF at average specific absorption rates (SAR) of 5, 20, 50 and 100 W/kg, using input powers of 0.8, 3.2, 7.8 and 13 W, at a temperature of up to 39 degrees C. An annular culture dish provided three levels of exposure for a given input power, designated inner, middle and outer rings. Two control groups were used: the first was subjected to sham exposure and the second was a temperature control, used to determine the effect of high temperature using incubation in a conventional incubator at 39 degrees C. Cell survival was determined in intervals up to 24 h. Protein was extracted from MO54 cells in both groups after 2, 4, 8 and 16 h exposure times. Changes in the hsp70 protein levels were analysed by Western blots.
RESULTS: Little or no cell death was observed in the sham-exposed cells, nor for incubation at 39 degrees C for up to 16 h. Cell survival decreased to about 30% after exposure to HFEMF for 24 h at an average SAR of 100 W/kg. A slight increase in hsp70 was observed in cells in both the inner and outer rings of the plate after exposure at SAR levels of 25 and 78 W/kg, respectively, for 2 h. With increasing exposure time, hsp70 expression increased except for an SAR of 5 W/kg. In the raised temperature control at 39 degrees C, hsp70 expression also increased as the incubation time increased. However, the expression level of hsp70 for the HFEMF exposure was greater than that for the raised temperature control.
CONCLUSION: HFEMF can produce an increased level of hsp70 expression in MO54 cells at SAR levels above 20 W/kg, even when the effect of raised temperature is taken into account.</t>
  </si>
  <si>
    <t>Tian F, Nakahara T, Wake K, Taki M, Miyakoshi J.</t>
  </si>
  <si>
    <t>Cells : Human Malignant glioma MO54</t>
  </si>
  <si>
    <t>https://www.emf-portal.org/en/article/8791</t>
  </si>
  <si>
    <t>Evaluation of HSP70 expression and DNA damage in cells of a human trophoblast cell line exposed to 1.8 GHz amplitude-modulated radiofrequency fields</t>
  </si>
  <si>
    <t>Abstract
The aim of this study was to determine whether high-frequency electromagnetic fields (EMFs) could induce cellular effects. The human trophoblast cell line HTR-8/SVneo was used as a model to evaluate the expression of proteins (HSP70 and HSC70) and genes (HSP70A, B, C and HSC70) of the HSP70 family and the primary DNA damage response after nonthermal exposure to pulse-modulated 1817 MHz sinusoidal waves (GSM-217 Hz; 1 h; SAR of 2 W/kg). HSP70 expression was significantly enhanced by heat, which was applied as the prototypical stimulus. The HSP70A, B and C transcripts were differentially expressed under basal conditions, and they were all significantly induced above basal levels by thermal stress. Conversely, HSC70 protein and gene expression was not influenced by heat. Exposing HTR-8/SVneo cells to high-frequency EMFs did not change either HSP70 or HSC70 protein or gene expression. A significant increase in DNA strand breaks was caused by exposure to H(2)O(2), which was used as a positive stimulus; however, no effect was observed after exposure of cells to high-frequency EMFs. Overall, no evidence was found that a 1-h exposure to GSM-217 Hz induced a HSP70-mediated stress response or primary DNA damage in HTR-8/SVneo cells. Nevertheless, further investigations on trophoblast cell responses after exposure to GSM signals of different types and durations are needed.</t>
  </si>
  <si>
    <t>Valbonesi P, Franzellitti S, Piano A, Contin A, Biondi C, Fabbri E.</t>
  </si>
  <si>
    <t xml:space="preserve">Cells : Human trophoblast cell line HTR-8/SVneo </t>
  </si>
  <si>
    <t>Italian Ministry of University and Scientific Research
Funds for the purchase of the high-frequency EMF exposure system were provided by the Fondazione Flaminia (Ravenna),</t>
  </si>
  <si>
    <t>https://www.emf-portal.org/en/article/15699</t>
  </si>
  <si>
    <t>Effects of a 2450 MHz high-frequency electromagnetic field with a wide range of SARs on the induction of heat-shock proteins in A172 cells</t>
  </si>
  <si>
    <t xml:space="preserve">Abstract
In this study, we investigated whether exposure to 2450 MHz high-frequency electromagnetic fields (HFEMFs) could act as an environmental insult to evoke a stress response in A172 cells, using HSP70 and HSP27 as stress markers. The cells were exposed to a 2450 MHz HFEMF with a wide range of specific absorption rates (SARs: 5-200 W/kg) or sham conditions. Because exposure to 2450 MHz HFEMF at 50-200 W/kg SAR causes temperature increases in culture medium, appropriate heat control groups (38-44 degrees C) were also included. The expression of HSP 70 and HSP 27, as well as the level of phosphorylated HSP 27 ((78)Ser) (p-HSP27), was determined by Western blotting. Our results showed that the expression of HSP 70 increased in a time and dose-dependent manner at &gt;50 W/kg SAR for 1-3 h. A similar effect was also observed in corresponding heat controls. There was no significant change in HSP 27 expression caused by HFEMF at 5-200 W/kg or by comparable heating for 1-3 h. However, HSP 27 phosphorylation increased transiently at 100 and 200 W/kg to a greater extent than at 40-44 degrees C. Phosphorylation of HSP 27 reached a maximum after 1 h exposure at 100 W/kg HFEMF. Our results suggest that exposure to a 2450 MHz HFEMF has little or no apparent effect on HSP70 and HSP27 expression, but it may induce a transient increase in HSP27 Phosphorylation in A172 cells at very high SAR (&gt;100 W/kg).
</t>
  </si>
  <si>
    <t>Wang J, Koyama S, Komatsubara Y, Suzuki Y, Taki M, Miyakoshi J.</t>
  </si>
  <si>
    <t>Cells : Human Malignant Glioblastoma A172 Cell Line</t>
  </si>
  <si>
    <t>Ministry of Internal Affairs of Communication, Japan.</t>
  </si>
  <si>
    <t>https://www.ncbi.nlm.nih.gov/pubmed/16622864</t>
  </si>
  <si>
    <t>Effects of different dose microwave radiation on protein components of cultured rabbit lens</t>
  </si>
  <si>
    <t>Abstract
OBJECTIVE: To study the effects of different dose microwave radiation on protein components of cultured rabbit lens, and analyze the mechanisms of lens injury caused by microwave radiation.
METHODS: Cultured rabbit lens were exposed to microwave radiation with frequency of 2450 MHz and power density of 0.25, 0.50, 1.00, 2.00, 5.00 mW/cm(2) for 8 hours in vitro. The transparency of lens was observed. Changes of protein concentration were detected after different lens protein components were extracted, including water-soluble protein (WSP), urea soluble protein (USP), alkali soluble protein (ASP) and sonicated protein (SP). The influence of microwave radiation on WSP was analyzed using SDS-PAGE electrophoresis and coomassie-blue staining.
RESULTS: Transparency of lens decreased after radiation. There was obvious opacification of lens cortex after 5.00 mW/cm(2) microwave radiation for 8 hours. After 1.00, 2.00 and 5.00 mW/cm(2) radiation, the percentage of WSP decreased while USP increased obviously. There was no change of ASP. The percentage of SP decreased when the power of microwave was 5.00 mW/cm(2). The low molecular weight protein of WSP decreased while high molecular weight protein increased after microwave radiation.
CONCLUSION: Microwave radiation higher than 1.00 mW/cm(2) can affect the proportion of WSP and USP in cultured rabbit lens, and cause changes of lens transparency and refractive power, which leads to lens opacity.
[Article in Chinese]</t>
  </si>
  <si>
    <t>Wang KJ, Yao K, Lu DQ.</t>
  </si>
  <si>
    <t>Cells : Rabbit eye lens epithelial cells</t>
  </si>
  <si>
    <t>https://www.ncbi.nlm.nih.gov/pubmed/17535651</t>
  </si>
  <si>
    <t>Blocking 1800 MHz mobile phone radiation-induced reactive oxygen species production and DNA damage in lens epithelial cells by noise magnetic fields</t>
  </si>
  <si>
    <t>Abstract
OBJECTIVE: To investigate whether the exposure to the electromagnetic noise can block reactive oxygen species (ROS) production and DNA damage of lens epithelial cells induced by 1800 MHz mobile phone radiation.
METHODS: The DCFH-DA method and comet assay were used respectively to detect the intracellular ROS and DNA damage of cultured human lens epithelial cells induced by 4 W/kg 1800 MHz mobile phone radiation or/and 2 muT electromagnetic noise for 24 h intermittently.
RESULT: 1800 MHz mobile phone radiation at 4 W/kg for 24 h increased intracellular ROS and DNA damage significantly (P&lt;0.05). However, the ROS level and DNA damage of mobile phone radiation plus noise group were not significant enhanced (P&gt;0.05) as compared to sham exposure group.
CONCLUSION: Electromagnetic noise can block intracellular ROS production and DNA damage of human lens epithelial cells induced by 1800 MHz mobile phone radiation.
[Article in Chinese]</t>
  </si>
  <si>
    <t>Wu W, Yao K, Wang KJ, Lu DQ, He JL, Xu LH, Sun WJ.</t>
  </si>
  <si>
    <t>https://www.ncbi.nlm.nih.gov/pubmed/18275117</t>
  </si>
  <si>
    <t>Low power microwave radiation inhibits the proliferation of rabbit lens epithelial cells by upregulating P27Kip1 expression</t>
  </si>
  <si>
    <t>Abstract
PURPOSE: The goal of this study was to examine the effects of low power microwave radiation (&lt;10 mW/cm2) on the proliferation of cultured rabbit lens epithelial cells (RLEC).
METHODS: Cultured RLEC were exposed to continuous microwave radiation at a frequency of 2,450 MHz and power densities of 0.10, 0.25, 0.50, 1.00, and 2.00 mW/cm2 for 8 h. Cell morphologic changes were observed under a phase-contrast microscope. Cell viability was measured using the MTT assay and cell cycle analysis was measured using flow cytometry. After exposure to 2.00 mW/cm2 microwave radiation for 4, 6, and 8 h, the expression of cell cycle-regulatory proteins, P21WAF1 and P27Kip1, was examined using western blot analysis. Finally, the levels of P21WAF1 and P27Kip1 mRNA were analyzed by reverse transcription-polymerase chain reaction (RT-PCR).
RESULTS: After 8 h of radiation treatment, cells treated with 0.50, 1.00, and 2.00 mW/cm2 microwave radiation exhibited decreased cell viability, increased cell condensation and an inhibition of DNA synthesis. RLEC showed significant G0/G1 arrest. No obvious changes could be detected in the 0.10 and 0.25 mW/cm2 microwave treatment groups. Protein expression of P27Kip1 was markedly increased after microwave radiation. However, the mRNA levels were unchanged. On the other hand, there were no detectable differences in P21WAF1 protein expression and mRNA levels between microwave treatment and control groups.
CONCLUSIONS: This study suggests that low power microwave radiation higher than 0.50 mW/cm2 can inhibit lens epithelial cell proliferation, and increase the expression of P27Kip1. These effects may account for the decline of lens epithelial proliferation after exposure to microwave radiation.
Full Text Available</t>
  </si>
  <si>
    <t>Yao K, Wang KJ, Sun ZH, Tan J, Xu W, Zhu LJ, Lu DQ.</t>
  </si>
  <si>
    <t>Zhejiang Provincial Natural Science Foundation, China &amp; Zhejiang Provincial Health Bureau, China</t>
  </si>
  <si>
    <t>https://www.emf-portal.org/en/article/12449</t>
  </si>
  <si>
    <t>Electromagnetic noise inhibits radiofrequency radiation-induced DNA damage and reactive oxygen species increase in human lens epithelial cells</t>
  </si>
  <si>
    <t>Abstract
PURPOSE: The goal of this study was to investigate whether superposing of electromagnetic noise could block or attenuate DNA damage and intracellular reactive oxygen species (ROS) increase of cultured human lens epithelial cells (HLECs) induced by acute exposure to 1.8 GHz radiofrequency field (RF) of the Global System for Mobile Communications (GSM).
METHODS: An sXc-1800 RF exposure system was used to produce a GSM signal at 1.8 GHz (217 Hz amplitude-modulated) with the specific absorption rate (SAR) of 1, 2, 3, and 4 W/kg. After 2 h of intermittent exposure, the ROS level was assessed by the fluorescent probe, 2',7'-dichlorodihydrofluorescein diacetate (DCFH-DA). DNA damage to HLECs was examined by alkaline comet assay and the phosphorylated form of histone variant H2AX (gammaH2AX) foci formation assay.
RESULTS: After exposure to 1.8 GHz RF for 2 h, HLECs exhibited significant intracellular ROS increase in the 2, 3, and 4 W/kg groups. RF radiation at the SAR of 3 W/kg and 4 W/kg could induce significant DNA damage, examined by alkaline comet assay, which was used to detect mainly single strand breaks (SSBs), while no statistical difference in double strand breaks (DSBs), evaluated by gammaH2AX foci, was found between RF exposure (SAR: 3 and 4 W/kg) and sham exposure groups. When RF was superposed with 2 muT electromagnetic noise could block RF-induced ROS increase and DNA damage.
CONCLUSIONS: DNA damage induced by 1.8 GHz radiofrequency field for 2 h, which was mainly SSBs, may be associated with the increased ROS production. Electromagnetic noise could block RF-induced ROS formation and DNA damage.
Full Text Available</t>
  </si>
  <si>
    <t>Yao K, Wu W, Wang K, Ni S, Ye P, Yu Y, Ye J, Sun L.</t>
  </si>
  <si>
    <t>National Natural Science Foundation of China  and the Zhejiang Provincial Natural Science Foundation of China</t>
  </si>
  <si>
    <t>https://www.ncbi.nlm.nih.gov/pubmed/18509546</t>
  </si>
  <si>
    <t>A study on biological effects of low-intensity millimeter waves</t>
  </si>
  <si>
    <t xml:space="preserve">Abstract
Resonance-like biological effects of millimeter-wave radiation at frequencies of approximately 42 GHz on the growth rate of E. coli and on DNA have been reported in several scientific publications. In order to explore these nonthermal effects, we have measured the growth rate and the absorption spectrum of E. coli, irradiated by millimeter waves in the frequency range from 41 to 43 GHz. In addition, the effect of this radiation on DNA was studied by measuring plasmid transformation efficiency. Both the growth rate variations with varying frequency and the variations in the result of the plasmid transformation efficiency experiments were found to be statistically insignificant. Resonance-like absorption features observed in the absorption spectrum of E. coli were identified as modes generated in the millimeter-wave system, when the sample was inserted. The experimental results indicate that resonance effects are unlikely in this particular frequency range.
Cell Transformation: The conversion of a normal cell to a malignant cell. </t>
  </si>
  <si>
    <t>Yu G, Coln EA, Schoenbach KH, Gellermann M, Fox P, Rec L, Beebe SJ, Liu S.</t>
  </si>
  <si>
    <t>Cells : Escherichia Coli (Bacteria)</t>
  </si>
  <si>
    <t>https://www.emf-portal.org/en/article/18244</t>
  </si>
  <si>
    <t>Low-power millimeter wave radiations do not alter stress-sensitive gene expression of chaperone proteins</t>
  </si>
  <si>
    <t xml:space="preserve">Abstract
This article reports experimental results on the influence of low-power millimeter wave (MMW) radiation at 60 GHz on a set of stress-sensitive gene expression of molecular chaperones, namely clusterin (CLU) and HSP70, in a human brain cell line. Selection of the exposure frequency is determined by its near-future applications for the new broadband civil wireless communication systems including wireless local area networks (WLAN) for domestic and professional uses. Frequencies around 60 GHz are strongly attenuated in the earth's atmosphere and such radiations represent a new environmental factor. An exposure system operating in V-band (50-75 GHz) was developed for cell exposure. U-251 MG glial cell line was sham-exposed or exposed to MMW radiation for different durations (1-33 h) and two different power densities (5.4 microW/cm(2) or 0.54 mW/cm(2)). As gene expression is a multiple-step process, we analyzed chaperone proteins induction at different levels. First, using luciferase reporter gene, we investigated potential effect of MMWs on the activation of transcription factors (TFs) and gene promoter activity. Next, using RT-PCR and Western blot assays, we verified whether MMW exposure could alter RNA accumulation, translation, or protein stability. Experimental data demonstrated the absence of significant modifications in gene transcription, mRNA, and protein amount for the considered stress-sensitive genes for the exposure durations and power densities investigated. The main results of this study suggest that low-power 60 GHz radiation does not modify stress-sensitive gene expression of chaperone proteins.
</t>
  </si>
  <si>
    <t>Zhadobov M, Sauleau R, Le Coq L, Debure L, Thouroude D, Michel D, Le Drean Y.</t>
  </si>
  <si>
    <t>Cells : Human Chaperone Proteins</t>
  </si>
  <si>
    <t xml:space="preserve">  Grant sponsor: Re ́gion Bretagne and Rennes Me ́tropole.</t>
  </si>
  <si>
    <t>https://www.ncbi.nlm.nih.gov/pubmed/17080454</t>
  </si>
  <si>
    <t>Mobile phone signal exposure triggers a hormesis-like effect in Atm+/+ and Atm-/- mouse embryonic fibroblasts</t>
  </si>
  <si>
    <t>Abstract 
Radiofrequency electromagnetic fields (RF-EMFs) have been classified by the International Agency for Research on Cancer as possible carcinogens to humans; however, this conclusion is based on limited epidemiological findings and lacks solid support from experimental studies. In particular, there are no consistent data regarding the genotoxicity of RF-EMFs. Ataxia telangiectasia mutated (ATM) is recognised as a chief guardian of genomic stability. To address the debate on whether RF-EMFs are genotoxic, we compared the effects of 1,800 MHz RF-EMF exposure on genomic DNA in mouse embryonic fibroblasts (MEFs) with proficient (Atm+/+) or deficient (Atm-/-) ATM. In Atm+/+ MEFs, RF-EMF exposure for 1 h at an average special absorption rate of 4.0 W/kg induced significant DNA single-strand breaks (SSBs) and activated the SSB repair mechanism. This effect reduced the DNA damage to less than that of the background level after 36 hours of exposure. In the Atm-/- MEFs, the same RF-EMF exposure for 12 h induced both SSBs and double-strand breaks and activated the two repair processes, which also reduced the DNA damage to less than the control level after prolonged exposure. The observed phenomenon is similar to the hormesis of a toxic substance at a low dose. To the best of our knowledge, this study is the first to report a hormesis-like effect of an RF-EMF.
Free Full Text Available</t>
  </si>
  <si>
    <t>Sun C, Wei X, Fei Y, Su L, Zhao X, Chen G, Xu Z.</t>
  </si>
  <si>
    <t xml:space="preserve">Cells : Mouse Embryonic fibroblasts (BALB/3T3 cells) </t>
  </si>
  <si>
    <t xml:space="preserve">Ministry of Science and Technology and the National Natural Science Foundation of China. </t>
  </si>
  <si>
    <t>https://www.ncbi.nlm.nih.gov/pubmed/27857169</t>
  </si>
  <si>
    <t>Impact of RF EMF on cucumber and tomato plants</t>
  </si>
  <si>
    <t>Abstract 
Agriculture sector is one of the essential sectors to any nation. This sector is a challenging domain worldwide due to multiple biotic and abiotic stresses. The search for finding new agricultural technologies to enhance the crop productivity is a prime goal. Exposure of crop seeds or plants from short to longer term radio frequency and electromagnetic fields may have positive or negative effects on plant growth/development and final productivity. The focus of the research work was to study the impact of fixed radio frequency and electromagnetic field exposures on cucumber and tomato plants growth/development and leaf membrane stability. Initial results of studies showed that the electromagnetic field treatment generated a little stressed environment to crop plants. Both crop plants demonstrated reduced plant growth and development with impaired membrane. This phenomenon was more distinct as the treatment time proceeded. The higher electrolyte leakage coupled with reduced plant growth and development may be a function of free radical processes prompted by the EMF environment.</t>
  </si>
  <si>
    <t>Al-Kathiri F, Al-Raisi K, Al-Hinai K, Al-Droushi M, Khan M, Nadir Z.</t>
  </si>
  <si>
    <t>Plants - Cucumber</t>
  </si>
  <si>
    <t>http://ieeexplore.ieee.org/document/7746234/?reload=true</t>
  </si>
  <si>
    <t>Tunisian Ministry of Higher Education and Scientific Research</t>
  </si>
  <si>
    <t>Cells : Human Hep G2, hepatocellular carcinoma cell line</t>
  </si>
  <si>
    <t>Protective effects of β-glucan against oxidative injury induced by 2.45-GHz electromagnetic radiation in the skin tissue of rats</t>
  </si>
  <si>
    <t>Abstract
In recent times, there is widespread use of 2.45-GHz irradiation-emitting devices in industrial, medical, military and domestic application. The aim of the present study was to investigate the effect of 2.45-GHz electromagnetic radiation (EMR) on the oxidant and antioxidant status of skin and to examine the possible protective effects of β-glucans against the oxidative injury. Thirty-two male Wistar albino rats were randomly divided into four equal groups: control; sham exposed; EMR; and EMR + β-glucan. A 2.45-GHz EMR emitted device from the experimental exposure was applied to the EMR group and EMR + β-glucan group for 60 min daily, respectively, for 4 weeks. β-glucan was administered via gavage at a dose of 50 mg/kg/day before each exposure to radiation in the treatment group. The activities of antioxidant enzymes, superoxide dismutase (SOD), glutathione peroxidase (GSH-Px) and catalase (CAT), as well as the concentration of malondialdehyde (MDA) were measured in tissue homogenates of the skin. Exposure to 2.45-GHz EMR caused a significant increase in MDA levels and CAT activity, while the activities of SOD and GSH-Px decreased in skin tissues. Systemic β-glucan significantly reversed the elevation of MDA levels and the reduction of SOD activities. β-glucan treatment also slightly enhanced the activity of CAT and prevented the depletion of GSH-Px activity caused by EMR, but not statistically significantly. The present study demonstrated the role of oxidative mechanisms in EMR-induced skin tissue damages and that β-glucan could ameliorate oxidative skin injury via its antioxidant properties</t>
  </si>
  <si>
    <t>Ceyhan AM, Akkaya VB, Güleçol ŞC, Ceyhan BM, Özgüner F, Chen W.</t>
  </si>
  <si>
    <t>https://www.ncbi.nlm.nih.gov/pubmed/22237725</t>
  </si>
  <si>
    <t>Effects of chronic exposure to 950 MHz ultra-high-frequency electromagnetic radiation on reactive oxygen species metabolism in the right and left cerebral cortex of young rats of different ages</t>
  </si>
  <si>
    <t>Abstract
PURPOSE: To assess the effect of 950 MHz ultra-high-frequency electromagnetic radiation (UHF-EMR) on biomarkers of oxidative damage to DNA, proteins and lipids in the left cerebral cortex (LCC) and right cerebral cortex (RCC) of neonate and 6-day-old rats.
MATERIALS AND METHODS: Twelve rats were equally divided into two groups as controls (CR) and exposed (ER), for each age (0 and 6 days). The LCC and RCC were examined in ER and CR after exposure. Radiation exposure lasted 30 min per day for up to 27 days (throughout pregnancy and 6 days postnatal). The specific absorption rate ranged from 1.32-1.14 W/kg. The damage to lipids, proteins and DNA was verified by thiobarbituric acid reactive substances, carbonylated proteins (CP) and comets, respectively. The concentration of glucose in the peripheral blood of the rats was measured by the Accu-Chek Active Kit due to increased CP in RCC.
RESULTS: In neonates, no modification of the biomarkers tested was detected. On the other hand, there was an increase in the levels of CP in the RCC of the 6-day-old ER. Interestingly, the concentration of blood glucose was decreased in this group.
CONCLUSIONS: Our results indicate that there is no genotoxicity and oxidative stress in neonates and 6 days rats. However, the RCC had the highest concentration of CP that do not seem to be a consequence of oxidative stress. This study is the first to demonstrate the use of UHF-EMR causes different damage responses to proteins in the LCC and RCC.
Used in-vivo in FDA report ID: 3596</t>
  </si>
  <si>
    <t>Furtado-Filho OV, Borba JB, Maraschin T, Souza LM, Henriques JA, Moreira JC, Saffi J.</t>
  </si>
  <si>
    <t>Rats (Neonate)</t>
  </si>
  <si>
    <t>Brazilian financial agencies CNPq (grant number 308065/2010-7) Ministry of Science and Technology, FAPERGS (grant number 10/0044-3) Government and FINEP (grant number 04.11.0174.00) Ministry of Science. The lead author is connected to the Military School of Porto Alegre, Brazilian Army</t>
  </si>
  <si>
    <t>https://www.ncbi.nlm.nih.gov/pubmed/26272641</t>
  </si>
  <si>
    <t xml:space="preserve">The 2100MHz radiofrequency radiation of a 3G-mobile phone and the DNA oxidative damage in brain
</t>
  </si>
  <si>
    <t>Abstract
We aimed to evaluate the effect of 2100MHz radiofrequency radiation emitted by a generator, simulating a 3G-mobile phone on the brain of rats during 10 and 40 days of exposure. The female rats were randomly divided into four groups. Group I; exposed to 3G modulated 2100MHz RFR signal for 6h/day, 5 consecutive days/wk for 2 weeks, group II; control 10 days, were kept in an inactive exposure set-up for 6h/day, 5 consecutive days/wk for 2 weeks, group III; exposed to 3G modulated 2100MHz RFR signal for 6h/day, 5 consecutive days/wk for 8 weeks and group IV; control 40 days, were kept in an inactive exposure set-up for 6h/day, 5 consecutive days/wk for 8 weeks. After the genomic DNA content of brain was extracted, oxidative DNA damage (8-hydroxy-2'deoxyguanosine, pg/mL) and malondialdehyde (MDA, nmoL/g tissue) levels were determined. Our main finding was the increased oxidative DNA damage to brain after 10 days of exposure with the decreased oxidative DNA damage following 40 days of exposure compared to their control groups. Besides decreased lipid peroxidation end product, MDA, was observed after 40 days of exposure. The measured decreased quantities of damage during the 40 days of exposure could be the means of adapted and increased DNA repair mechanisms.
Used in-vivo in FDA report ID: 3596</t>
  </si>
  <si>
    <t>Sahin D, Ozgur E, Guler G, Tomruk A, Unlu I, Sepici-Dincel A, Seyhan N.</t>
  </si>
  <si>
    <t>https://www.emf-portal.org/en/article/28658</t>
  </si>
  <si>
    <t xml:space="preserve">2.45-GHz microwave irradiation adversely affects reproductive function in male mouse, Mus musculus by inducing oxidative and nitrosative stress
</t>
  </si>
  <si>
    <t>Abstract
Electromagnetic radiations are reported to produce long-term and short-term biological effects, which are of great concern to human health due to increasing use of devices emitting EMR especially microwave (MW) radiation in our daily life. In view of the unavoidable use of MW emitting devices (microwaves oven, mobile phones, Wi-Fi, etc.) and their harmful effects on biological system, it was thought worthwhile to investigate the long-term effects of low-level MW irradiation on the reproductive function of male Swiss strain mice and its mechanism of action. Twelve-week-old mice were exposed to non-thermal low-level 2.45-GHz MW radiation (CW for 2 h/day for 30 days, power density = 0.029812 mW/cm(2) and SAR = 0.018 W/Kg). Sperm count and sperm viability test were done as well as vital organs were processed to study different stress parameters. Plasma was used for testosterone and testis for 3β HSD assay. Immunohistochemistry of 3β HSD and nitric oxide synthase (i-NOS) was also performed in testis. We observed that MW irradiation induced a significant decrease in sperm count and sperm viability along with the decrease in seminiferous tubule diameter and degeneration of seminiferous tubules. Reduction in testicular 3β HSD activity and plasma testosterone levels was also noted in the exposed group of mice. Increased expression of testicular i-NOS was observed in the MW-irradiated group of mice. Further, these adverse reproductive effects suggest that chronic exposure to nonionizing MW radiation may lead to infertility via free radical species-mediated pathway.</t>
  </si>
  <si>
    <t>Shahin S, Mishra V, Singh SP, Chaturvedi CM.</t>
  </si>
  <si>
    <t>https://www.ncbi.nlm.nih.gov/pubmed/24490664</t>
  </si>
  <si>
    <t xml:space="preserve">Mitochondrial DNA damage and oxidative damage in HL-60 cells exposed to 900MHz radiofrequency fields
</t>
  </si>
  <si>
    <t>Abstract
HL-60 cells, derived from human promyelocytic leukemia, were exposed to continuous wave 900MHz radiofrequency fields (RF) at 120μW/cm2 power intensity for 4h/day for 5 consecutive days to examine whether such exposure is capable damaging the mitochondrial DNA (mtDNA) mediated through the production of reactive oxygen species (ROS). In addition, the effect of RF exposure was examined on 8-hydroxy-2'-dexoyguanosine (8-OHdG) which is a biomarker for oxidative damage and on the mitochondrial synthesis of adenosine triphosphate (ATP) which is the energy required for cellular functions. The results indicated a significant increase in ROS and significant decreases in mitochondrial transcription factor A, mtDNA polymerase gamma, mtDNA transcripts and mtDNA copy number in RF-exposed cells compared with those in sham-exposed control cells. In addition, there was a significant increase in 8-OHdG and a significant decrease in ATP in RF-exposed cells. The response in positive control cells exposed to gamma radiation (GR, which is also known to induce ROS) was similar to those in RF-exposed cells. Thus, the overall data indicated that RF exposure was capable of inducing mtDNA damage mediated through ROS pathway which also induced oxidative damage. Prior-treatment of RF- and GR-exposed the cells with melatonin, a well-known free radical scavenger, reversed the effects observed in RF-exposed cells.</t>
  </si>
  <si>
    <t>Sun Y, Zong L, Gao Z, Zhu S, Tong J, Cao Y.</t>
  </si>
  <si>
    <t>RF Signal Generator and a Gigahertz Transverse Electromagnetic Cell</t>
  </si>
  <si>
    <t>https://www.ncbi.nlm.nih.gov/pubmed/28340409</t>
  </si>
  <si>
    <t>Adaptive response in mouse bone marrow stromal cells exposed to 900MHz radiofrequency fields: Impact of poly (ADP-ribose) polymerase (PARP)</t>
  </si>
  <si>
    <t>Abstract
This study examined whether non-ionizing radiofrequency fields (RF) exposure is capable of inducing poly (ADP-ribose) polymerase-1 (PARP-1) in bone marrow stromal cells (BMSCs) and whether it plays a role in RF-induced adaptive response (AR). Bone marrow stromal cells (BMSCs) were exposed to 900MHz RF at 120μW/cm2 power flux density for 3h/day for 5days and then challenged with a genotoxic dose of 1.5Gy gamma-radiation (GR). Some cells were also treated with 3-aminobenzamide (3-AB, 2mM final concentration), a potent inhibitor of PARP-1. Un-exposed and sham (SH)-exposed control cells as well as positive control cells exposed to gamma radiation (GR) were included in the experiments. The expression of PARP-1 mRNA and its protein levels as well as single strand breaks in the DNA and the kinetics of their repair were evaluated at several times after exposures. The results indicated the following. (a) Cells exposed to RF alone showed significantly increased PARP-1 mRNA expression and its protein levels compared with those exposed to SH- and GR alone. (b) Treatment of RF-exposed cells with 3-AB had diminished such increase in PARP-1. (c) Cells exposed to RF+GR showed significantly decreased genetic damage as well as faster kinetics of repair compared with those exposed to GR alone. (d) Cells exposed to RF+3-AB+GR showed no such decrease in genetic damage. Thus, the overall date suggested that non-ionizing RF exposure was capable of inducing PARP-1 which has a role in RF-induced AR.</t>
  </si>
  <si>
    <t>He Q, Zong L, Sun Y, Vijayalaxmi, Prihoda TJ, Tong J, Cao Y.</t>
  </si>
  <si>
    <t>RF Signal Generator and a Gigahertz Transverse Electromagnetic (GTEM)</t>
  </si>
  <si>
    <t xml:space="preserve">Cells : Mouse bone marrow (MBM)-derived macrophages </t>
  </si>
  <si>
    <t>https://www.ncbi.nlm.nih.gov/pubmed/28676262</t>
  </si>
  <si>
    <t>Impact of radiofrequency radiation on DNA damage and antioxidants in peripheral blood lymphocytes of humans residing in the vicinity of mobile phone base stations</t>
  </si>
  <si>
    <t>Abstract
Radiofrequency radiations (RFRs) emitted by mobile phone base stations have raised concerns on its adverse impact on humans residing in the vicinity of mobile phone base stations. Therefore, the present study was envisaged to evaluate the effect of RFR on the DNA damage and antioxidant status in cultured human peripheral blood lymphocytes (HPBLs) of individuals residing in the vicinity of mobile phone base stations and comparing it with healthy controls. The study groups matched for various demographic data including age, gender, dietary pattern, smoking habit, alcohol consumption, duration of mobile phone use and average daily mobile phone use. The RF power density of the exposed individuals was significantly higher (p &lt; 0.0001) when compared to the control group. The HPBLs were cultured and the DNA damage was assessed by cytokinesis blocked micronucleus (MN) assay in the binucleate lymphocytes. The analyses of data from the exposed group (n = 40), residing within a perimeter of 80 m of mobile base stations, showed significantly (p &lt; 0.0001) higher frequency of micronuclei when compared to the control group, residing 300 m away from the mobile base station/s. The analysis of various antioxidants in the plasma of exposed individuals revealed a significant attrition in glutathione (GSH) concentration (p &lt; 0.01), activities of catalase (CAT) (p &lt; 0.001) and superoxide dismutase (SOD) (p &lt; 0.001) and rise in lipid peroxidation (LOO) when compared to controls. Multiple linear regression analyses revealed a significant association among reduced GSH concentration (p &lt; 0.05), CAT (p &lt; 0.001) and SOD (p &lt; 0.001) activities and elevated MN frequency (p &lt; 0.001) and LOO (p &lt; 0.001) with increasing RF power density.</t>
  </si>
  <si>
    <t>Zothansiama, Zosangzuali M, Lalramdinpuii M, Jagetia GC.</t>
  </si>
  <si>
    <t>University Grants Commission, Govt. of India, New Delhi</t>
  </si>
  <si>
    <t>https://www.ncbi.nlm.nih.gov/pubmed/28777669</t>
  </si>
  <si>
    <t>Evaluation of the mobile phone electromagnetic radiation on serum iron parameters in rats</t>
  </si>
  <si>
    <t>Abstract
BACKGROUND: Electromagnetic fields (EMF) created by mobile phones during communication have harmful effects on different organs.
OBJECTIVES: It was aimed to investigate the effects of an EMF created by a mobile phone on serum iron level, ferritin, unsaturated iron binding capacity and total iron binding capacity within a rat experiment model.
METHODS:
A total of 32 male Wistar albino rats were randomly divided into the control, sham, mobile phone speech (2h/day) and stand by (12 h/day) groups. The speech and stand by groups were subjected to the EMF for a total of 10 weeks.
RESULTS: No statistically significant difference was observed between the serum iron and ferritin values of the rats in the speech and stand by groups than the control and sham groups (p&gt;0.05). The unsaturated iron binding capacity and total iron capacity values of the rats in the speech and stand by groups were significantly lower in comparison to the control group (p&lt;0.01).
CONCLUSION:
It was found that exposure to EMF created by mobile phones affected unsaturated iron binding capacity and total iron binding capacity negatively.
Free Full Text Available</t>
  </si>
  <si>
    <t>Cetkin M, Demirel C, Kızılkan N, Aksoy N, Erbağcı H.</t>
  </si>
  <si>
    <t>https://www.ncbi.nlm.nih.gov/pubmed/29026392</t>
  </si>
  <si>
    <t>Russian Foundation for Basic Research</t>
  </si>
  <si>
    <t>Electromagnetic fields at a mobile phone frequency (900 MHz) trigger the onset of general stress response along with DNA modifications in Eisenia fetida earthworms</t>
  </si>
  <si>
    <t>Abstract
Eisenia fetida earthworms were exposed to electromagnetic field (EMF) at a mobile phone frequency (900 MHz) and at field levels ranging from 10 to 120 V m-1 for a period of two hours (corresponding to specific absorption rates ranging from 0.13 to 9.33 mW kg-1). Potential effects of longer exposure (four hours), field modulation, and a recovery period of 24 h after two hours of exposure were addressed at the field level of 23 V m-1. All exposure treatments induced significant DNA modifications as assessed by a quantitative random amplified polymorphic DNA-PCR. Even after 24 h of recovery following a two hour-exposure, the number of probe hybridisation sites displayed a significant two-fold decrease as compared to untreated control earthworms, implying a loss of hybridisation sites and a persistent genotoxic effect of EMF. Expression of genes involved in the response to general stress (HSP70 encoding the 70 kDa heat shock protein, and MEKK1 involved in signal transduction), oxidative stress (CAT, encoding catalase), and chemical and immune defence (LYS, encoding lysenin, and MYD, encoding a myeloid differentiation factor) were up-regulated after exposure to 10 and modulated 23 V m-1 field levels. Western blots showing an increased quantity of HSP70 and MTCO1 proteins confirmed this stress response. HSP70 and LYS genes were up-regulated after 24 h of recovery following a two hour-exposure, meaning that the effect of EMF exposure lasted for hours.
Full Free Text Available</t>
  </si>
  <si>
    <t>Bourdineaud JP, Šrut M, Štambuk A, Tkalec M, Brèthes D, Malarić K, Klobučar GIV.</t>
  </si>
  <si>
    <t>RF Signal Generator and Transverse Electromagetic (TEM) Cell</t>
  </si>
  <si>
    <t>https://www.ncbi.nlm.nih.gov/pubmed/28665795</t>
  </si>
  <si>
    <t>Effect of occupational EMF exposure from radar at two different frequency bands on plasma melatonin and serotonin levels</t>
  </si>
  <si>
    <t>Abstract
OBJECTIVE: To delineate the effect of chronic electromagnetic field (EMF) exposure from radar on plasma melatonin and serotonin levels in occupationally exposed military personnel.
SUBJECTS AND METHODS: A total of 166 male military personnel participated in the study out of which only 155 joined for blood draw. They were divided into three sets: Control group (n = 68), exposure group I (n = 40) exposed to 8-12 GHz and exposure group II (n = 58) working with radar at 12.5-18 GHz frequency. The three groups were further split into two groups according to their years of service (up to 10 years and &gt; 10 years) in order to investigate the effect of years of exposure from radar. Melatonin and serotonin levels were estimated by enzyme immunoassay in fasting blood samples collected from 06:00-07:00 h. EMF measurements were recorded at different locations using Satimo EME Guard 'Personal Exposure Meter' and Narda 'Broad Band Field Meter'.
RESULTS: The group I exposed population registered a minor though not significant decrease in plasma melatonin concentration while the other group II exposed population registered statistically significant decline in melatonin concentration when compared with controls. Highly significant increase in plasma serotonin levels was found in exposure group II when compared to control whereas marginal non-significant rise was also registered in exposure group I in comparison to control. Exposure in terms of length of service up to 10 years did not produce any significant effect in the indoleamine levels in both the exposure groups when they were compared with their respective control groups. Whereas, length of service greater than 10 years was observed to decrease and increase respectively the melatonin and serotonin concentration significantly in exposure group II but not in exposure group I. However, correlation test did not yield any significant association between years of service and melatonin or serotonin levels respectively in both the exposure sets I and II. No significant association was observed between melatonin and serotonin levels as well.
CONCLUSION: The study showed the EMF ability to influence plasma melatonin and serotonin concentration in radar workers, significantly in 12.5-18 GHz range with service period greater than 10 years. Also see Paper ID : 2728</t>
  </si>
  <si>
    <t>Singh S, Mani KV, Kapoor N.</t>
  </si>
  <si>
    <t>Human - Radar Workers</t>
  </si>
  <si>
    <t>https://www.ncbi.nlm.nih.gov/pubmed/25565559</t>
  </si>
  <si>
    <t>The Effect of Electromagnetic Radiation due to Mobile Phone Use on Thyroid Function in Medical Students Studying in a Medical College in South India</t>
  </si>
  <si>
    <t>Abstract
BACKGROUND: Enormous increase in mobile phone use throughout the world raises widespread concerns about its possible detrimental effect on human health. Radiofrequency waves are emitted by cell phones. They are non-ionising and the effect on the thyroid gland is part of their non thermal effects. The thyroid gland may be particularly vulnerable to this effect because of its normal anatomical position.
MATERIALS AND METHODS: The study was done to explore the association between radiation exposure and thyroid dysfunction among mobile phone users. It had an exploratory design and unit survey method to collect information from all medical students in a medical college in South India. Inclusion criteria included active use of mobile phone prior to and during the study period. Criteria for exclusion was presence of pre-existsting thyroid disease,thyroid nodule,thyroid goitre/nodule and altered thyroid function.
RESULTS: The sample size was 83 undergraduate students. 71% of respondents had no family history of thyroid illness. Among the remainder, 20.5% had a first degree relative with thyroid dysfunction,8.4% had a second degree relative affected. Clinical examination revealed that 79.5% of the respondents were normal,13.6% had thyroid swelling, 3.6% had symptoms of thyroid dysfunction and 3.6% had both thyroid swelling and symptoms of thyroid dysfunction. 53% of the respondents spent 0.5 hrs on an average talking on the phone daily, 28.9% spent 1.5 hrs daily and 10.8% of respondents spent over 3.5 hours. We found there was a significant correlation between total radiation exposure and an increase in TSH among both groups -in those with and without family history of thyroid illness.
CONCLUSION: In our study there was a significant correlation between total radiation exposure and increasing TSH values among both all respondents. 
Full Free Text Available</t>
  </si>
  <si>
    <t>Baby NM, Koshy G, Mathew A.</t>
  </si>
  <si>
    <t>https://www.ncbi.nlm.nih.gov/pubmed/29285437</t>
  </si>
  <si>
    <t>In Situ Expression of Heat-Shock Proteins and 3-Nitrotyrosine in Brains of Young Rats Exposed to a WiFi Signal In Utero and In Early Life</t>
  </si>
  <si>
    <t xml:space="preserve">Abstract
The bioeffects of exposure to Wireless High-Fidelity (WiFi) signals on the developing nervous systems of young rodents was investigated by assessing the in vivo and in situ expression levels of three stress markers: 3-Nitrotyrosine (3-NT), an oxidative stress marker and two heat-shock proteins (Hsp25 and Hsp70). These biomarkers were measured in the brains of young rats exposed to a 2450 MHz WiFi signal by immunohistochemistry. Pregnant rats were first exposed or sham exposed to WiFi from day 6 to day 21 of gestation. In addition three newborns per litter were further exposed up to 5 weeks old. Daily 2-h exposures were performed blind in a reverberation chamber and whole-body specific absorption rate levels were 0, 0.08, 0.4 and 4 W/kg. 3-NT and stress protein expression was assayed in different areas of the hippocampus and cortex. No significant difference was observed among exposed and sham-exposed groups. These results suggest that repeated exposure to WiFi during gestation and early life has no deleterious effects on the brains of young rats.
</t>
  </si>
  <si>
    <t>Aït-Aïssa S, de Gannes FP, Taxile M, Billaudel B, Hurtier A, Haro E, Ruffié G, Athané A, Veyret B, Lagroye I.</t>
  </si>
  <si>
    <t>https://www.ncbi.nlm.nih.gov/pubmed/23662649</t>
  </si>
  <si>
    <t>Interference of vitamin E on the brain tissue damage by electromagnetic radiation of cell phone in pregnant and fetal rats</t>
  </si>
  <si>
    <t>OBJECTIVE: To investigate the interlerence ot vitamin E on brain tissue damage by electromagnetic radiation of cell phone in pregnant and fetal rats. METHODS: 40 pregnant rats were randomly divided into five groups (positive control, negative control, low, middle and high dosage of vitamin E groups). The low, middle and high dosage of vitamin E groups were supplemented with 5, 15 and 30 mg/ml vitamin E respectively since the first day of pregnancy. And the negative control group and the positive control group were given peanut oil without vitamin E. All groups except for the negative control group were exposed to 900MHz intensity of cell phone radiation for one hour each time, three times per day for 21 days. After accouchement, the right hippocampus tissue of fetal rats in each group was taken and observed under electron microscope. The vitality of superoxide dismutase (SOD) and glutathione peroxidase (GSH-Px), and the content of malondialdehyde (MDA) in pregnant and fetal rats' brain tissue were tested. RESULTS: Compared with the negative control group, the chondriosomes in neuron and neuroglia of brain tissues was swelling, mild edema was found around the capillary, chromatin was concentrated and collected, and bubbles were formed in vascular endothelial cells (VEC) in the positive fetal rat control group, whereas the above phenomenon was un-conspicuous in the middle and high dosage of vitamin E groups. We can see uniform chromatin, abundant mitochondrion, rough endoplasmic reticulum and free ribosomes in the high dosage group. The apoptosis has not fond in all groups'sections. In the antioxidase activity analysis, compared with the negative control group, the vitality of SOD and GSH-Px significantly decreased and the content of MDA significantly increased both in the pregnant and fetal rats positive control group (P &lt; 0.05). In fetal rats, the vitality of SOD and GSH-Px significantly increased in the brain tissues of all three different vitamin E dosages groups when compared with the positive control group, and the content of MDA was found significantly decreased in both middle and high dosage of vitamin E groups(P &lt; 0.05). The same results have also been found in high dosage pregnant rat group, but in middle dosage group only SOD activity was found increased with significance (P &lt; 0.05). With the dosage increase of vitamin E, the vitality of SOD and GSH-Px was increasing and the content of MDA was decreasing.
CONCLUSION:Under the experimental dosage, vitamin E has certain interference on damage of antioxidant capacity and energy metabolization induced by electromagnetic radiation of cell phone in pregnant rats and fetal rats. Article in Chinese</t>
  </si>
  <si>
    <t>Gao X, Luo R, Ma B, Wang H, Liu T, Zhang J, Lian Z, Cui X</t>
  </si>
  <si>
    <t>https://www.ncbi.nlm.nih.gov/pubmed/24024380</t>
  </si>
  <si>
    <t>Effects of acute and chronic exposure to both 900 MHz and 2100 MHz electromagnetic radiation on glutamate receptor signaling pathway</t>
  </si>
  <si>
    <t>Abstract
PURPOSE: To demonstrate the molecular effects of acute and chronic exposure to both 900 and 2100 MHz radiofrequency electromagnetic radiation (RF-EMR) on the hippocampal level/activity of some of the enzymes - including PKA, CaMKIIα, CREB, and p44/42 MAPK - from N-methyl-D-aspartate receptor (NMDAR)-related signaling pathways.
MATERIALS AND METHODS: Rats were divided into the following groups: sham rats, and rats exposed to 900 and 2100 MHz RF-EMR for 2 h/day for acute (1 week) or chronic (10 weeks), respectively. Western blotting and activity measurement assays were used to assess the level/activity of the selected enzymes.
RESULTS: The obtained results revealed that the hippocampal level/activity of selected enzymes was significantly higher in the chronic groups as compared to the acute groups at both 900 and 2100 MHz RF-EMR exposure. In addition, hippocampal level/activity of selected enzymes was significantly higher at 2100 MHz RF-EMR than 900 MHz RF-EMR in both acute and chronic groups.
CONCLUSIONS: The present study provides experimental evidence that both exposure duration (1 week versus 10 weeks) and different carrier frequencies (900 vs. 2100 MHz) had different effects on the protein expression of hippocampus in Wistar rats, which might encourage further research on protection against RF-EMR exposure.</t>
  </si>
  <si>
    <t>Gökçek-Saraç Ç, Er H, Kencebay Manas C, Kantar Gok D, Özen Ş, Derin N.</t>
  </si>
  <si>
    <t xml:space="preserve">Akdeniz University The Scientific Research Projects Coordination Unit, Turkey </t>
  </si>
  <si>
    <t>https://www.ncbi.nlm.nih.gov/pubmed/28565929</t>
  </si>
  <si>
    <t>National Natural Science Foundation of China (Nos. 81172647 and 81302412).</t>
  </si>
  <si>
    <t>Microwave Exposure Impairs Synaptic Plasticity in the Rat Hippocampus and PC12 Cells through Over-activation of the NMDA Receptor Signaling Pathway</t>
  </si>
  <si>
    <t>Abstract
OBJECTIVE: The aim of this study is to investigate whether microwave exposure would affect the N-methyl-D-aspartate receptor (NMDAR) signaling pathway to establish whether this plays a role in synaptic plasticity impairment.
METHODS: 48 male Wistar rats were exposed to 30 mW/cm2 microwave for 10 min every other day for three times. Hippocampal structure was observed through H&amp;E staining and transmission electron microscope. PC12 cells were exposed to 30 mW/cm2 microwave for 5 min and the synapse morphology was visualized with scanning electron microscope and atomic force microscope. The release of amino acid neurotransmitters and calcium influx were detected. The expressions of several key NMDAR signaling molecules were evaluated.
RESULTS: Microwave exposure caused injury in rat hippocampal structure and PC12 cells, especially the structure and quantity of synapses. The ratio of glutamic acid and gamma-aminobutyric acid neurotransmitters was increased and the intracellular calcium level was elevated in PC12 cells. A significant change in NMDAR subunits (NR1, NR2A, and NR2B) and related signaling molecules (Ca2+/calmodulin-dependent kinase II gamma and phosphorylated cAMP-response element binding protein) were examined.
CONCLUSION: 30 mW/cm2 microwave exposure resulted in alterations of synaptic structure, amino acid neurotransmitter release and calcium influx. NMDAR signaling molecules were closely associated with impaired synaptic plasticity.
Full Free Text Available</t>
  </si>
  <si>
    <t>Xiong L, Sun CF, Zhang J, Gao YB, Wang LF, Zuo HY, Wang SM, Zhou HM, Xu XP, Dong J, Yao BW, Zhao L, Peng RY.</t>
  </si>
  <si>
    <t>https://www.ncbi.nlm.nih.gov/pubmed/25566859</t>
  </si>
  <si>
    <t xml:space="preserve"> National Natural Science Foundation of China </t>
  </si>
  <si>
    <t>Cells : Spague Dawely Rat Cortical Neurons</t>
  </si>
  <si>
    <t>Cells : Rat Pheochromocytoma PC12 line</t>
  </si>
  <si>
    <t>Brain Tissue/Rats</t>
  </si>
  <si>
    <t>Cells : Human embryonic kidney HEK-293</t>
  </si>
  <si>
    <t>Effects of cell phone radiation on the levels of T3, T4 and TSH, and histological changes in thyroid gland in rats treated with Allium sativum extract</t>
  </si>
  <si>
    <t>Abstract
Recent increase of hormonal disorders in human may be correlated to the increased exposure to electromagnetic fields produced by various instruments, including cell phones. Because of its position in the body, thyroid gland is one of the organs most likely to be exposed to cell phone radiation. The aim of this study was to assess the adverse effects of cell phone radiation along with the protective effects of garlic on pituitary thyroid hormones and histology of thyroid gland in rats. Five groups of rats were used: control, sham (exposed to 900 MHz wavelength), experimental 1 (receiving garlic extract), and experimental 2 and 3 (receiving both extract and microwaves). After a month, rats were weighed and serum levels of TSH, T4 and T3 were measured using ELISA kits. Thyroid glands were also removed and their probable histological changes were studied. The mean body weight in the sham group showed a statistically significant decrease compared to the control group, whereas, ‌an increase was seen in the experimental group 3 compared with sham (P&lt;0.05). In addition, the concentrations of T4 and T3 hormones were lowered while TSH increased significantly in all groups compared to the control. Furthermore, histological examination of thyroid revealed a reduction in the number of cubic cells and disorder among them, as well as a reduction in the amount of follicular fluid and follicular diameter in groups exposed to radiation and received garlic extract. Although, microwaves can cause weight lost, presence of allicin and vitamins A and B in garlic can compensate some of this weight lost. In addition, both microwaves and garlic extract have a considerable effect on thyroid gland, reflected both in its secretion and in its morphology. These changes might be attributed to induction of heat and non-specific stresses, alterations of cortisol level, production of ROS and activities of various enzymes. However, some of these overlapping effects are synergistic and others are antagonistic, and thus, garlic consumption is not always beneficial in reducing deleterious effects of cell phones.</t>
  </si>
  <si>
    <t>Hajioun B, Jowhari H, Mokhtari M.</t>
  </si>
  <si>
    <t>https://www.researchgate.net/publication/287343006_Effects_of_cell_phone_radiation_on_the_levels_of_T3_T4_and_TSH_and_histological_changes_in_thyroid_gland_in_rats_treated_with_Allium_sativum_extract</t>
  </si>
  <si>
    <t>Effects of 900 MHz Electromagnetic Fields Emitted From a Cellular Phone on the T3, T4, and Cortisol Levels in Syrian Hamsters</t>
  </si>
  <si>
    <t xml:space="preserve">Abstract
The effects of exposure to a 900 MHz electromagnetic field (EMF) on the serum cortisol and triiodothyronine–thyroxin (T3–T4) levels in adult male Syrian hamsters were evaluated. Seventy two hamsters were used in three independent groups: 24 served as controls (without exposure to stress and EMF), 24 were exposed to a 900 MHz EMF for 10 d, and 24 were exposed to a 900 MHz EMF for 50 d. The exposures were performed 1 h/d to a 900 MHz EMF emitted by cellular phones. The levels of cortisol and T3–T4 were measured by using an immunoradiometric assay (IRMA) method. The results revealed the cortisol values of the group, which was exposed to 900 MHz EMF for 50 d, were higher than those of the other groups (P&lt;0.01). The levels of T3 in the control group were higher than that of the long-term exposure group (P&lt;0.01), and levels of T4 in the 900 MHz EMF group for the long-term and short-term exposure groups, were higher than that of the control group (P &lt;0.01). These results indicate that a 900 MHz EMF emitted by cellular phones, especially in the case of long-term exposure, increased the serum cortisol and T4 levels and decreased the T3 level, and suggest that it can destroy the endocrine system in general.
Free Full Text Available
</t>
  </si>
  <si>
    <t>Shahryar HA, Lotfi A, Ghodsi MB, Bonary ARK.</t>
  </si>
  <si>
    <t xml:space="preserve"> Hamster adult male Syrian </t>
  </si>
  <si>
    <t>https://pdfs.semanticscholar.org/aefa/0325b23a1fd20dc52713cf448785b1e9b850.pdf</t>
  </si>
  <si>
    <t>Effects of 1.8 GHz radiofrequency field on microstructure and bone metabolism of femur in mice</t>
  </si>
  <si>
    <t xml:space="preserve">Abstract
To investigate the effects of 1.8 GHz radiofrequency (RF) field on bone microstructure and metabolism of femur in mice, C57BL/6 mice (male, age 4 weeks) were whole-body exposed or sham exposed to 1.8 GHz RF field. Specific absorption rates of whole body and bone were approximately 2.70 and 1.14 W/kg (6 h/day for 28 days). After exposure, microstructure and morphology of femur were observed by microcomputed tomography (micro-CT), Hematoxylin and Eosin (HE) and Masson staining. Subsequently, bone parameters were calculated directly from the reconstructed images, including structure model index, bone mineral density, trabecular bone volume/total volume, connectivity density, trabecular number, trabecular thickness, and trabecular separation. Biomarkers that reflect bone metabolism, such as serum total alkaline phosphatase (ALP), bone-specific alkaline phosphatase (BALP), and tartrate-resistant acid phosphatase 5b (TRACP-5b), were determined by biochemical assay methods. Micro-CT and histology results showed that there was no significant change in bone microstructure and the above parameters in RF group, compared with sham group. The activity of serum ALP and BALP increased 29.47% and 16.82%, respectively, in RF group, compared with sham group (P &lt; 0.05). In addition, there were no significant differences in the activity of serum TRACP-5b between RF group and sham group. In brief, under present experimental conditions, we did not find support for an effect of 1.8 GHz RF field on bone microstructure; however, it might promote metabolic function of osteoblasts in mice.  
</t>
  </si>
  <si>
    <t xml:space="preserve">Guo L, Zhang JP, Zhang KY, Wang HB, Wang H, An GZ, Zhou Y, Meng GL, Ding GR.
</t>
  </si>
  <si>
    <t>https://www.ncbi.nlm.nih.gov/pubmed/29709060</t>
  </si>
  <si>
    <t>Hippocampal lipidome and transcriptome profile alterations triggered by acute exposure of mice to GSM 1800 MHz mobile phone radiation: An exploratory study</t>
  </si>
  <si>
    <t>Abstract
BACKGROUND: The widespread use of wireless devices during the last decades is raising concerns about adverse health effects of the radiofrequency electromagnetic radiation (RF-EMR) emitted from these devices. Recent research is focusing on unraveling the underlying mechanisms of RF-EMR and potential cellular targets. The "omics" high-throughput approaches are powerful tools to investigate the global effects of RF-EMR on cellular physiology.
METHODS: In this work, C57BL/6 adult male mice were whole-body exposed (nExp  = 8) for 2 hr to GSM 1800 MHz mobile phone radiation at an average electric field intensity range of 4.3-17.5 V/m or sham-exposed (nSE  = 8), and the RF-EMR effects on the hippocampal lipidome and transcriptome profiles were assessed 6 hr later.
RESULTS: The data analysis of the phospholipid fatty acid residues revealed that the levels of four fatty acids [16:0, 16:1 (6c + 7c), 18:1 9c, eicosapentaenoic acid omega-3 (EPA, 20:5 ω3)] and the two fatty acid sums of saturated and monounsaturated fatty acids (SFA and MUFA) were significantly altered (p &lt; 0.05) in the exposed group. The observed changes indicate a membrane remodeling response of the tissue phospholipids after nonionizing radiation exposure, reducing SFA and EPA, while increasing MUFA residues. The microarray data analysis demonstrated that the expression of 178 genes changed significantly (p &lt; 0.05) between the two groups, revealing an impact on genes involved in critical biological processes, such as cell cycle, DNA replication and repair, cell death, cell signaling, nervous system development and function, immune system response, lipid metabolism, and carcinogenesis.
CONCLUSIONS: This study provides preliminary evidence that mobile phone radiation induces hippocampal lipidome and transcriptome changes that may explain the brain proteome changes and memory deficits previously shown by our group.
Free Full Text Available</t>
  </si>
  <si>
    <t>Fragopoulou AF, Polyzos A, Papadopoulou MD, Sansone A, Manta AK, Balafas E, Kostomitsopoulos N, Skouroliakou A, Chatgilialoglu C, Georgakilas A, Stravopodis DJ, Ferreri C, Thanos D, Margaritis LH.</t>
  </si>
  <si>
    <t>Mice strain C57BL/6J Wild Type - Male</t>
  </si>
  <si>
    <t>European Union (European Social Fund –ESF) and Greek national funds, Grant/Award Number: THALES – UoA – MIS 375784; Stiftelsen Samariten; Di Bella Foundation</t>
  </si>
  <si>
    <t>https://www.ncbi.nlm.nih.gov/pubmed/29786969</t>
  </si>
  <si>
    <t>Evidence of cellular stress and caspase-3 resulting from a combined two-frequency signal in the cerebrum and cerebellum of Sprague-dawley rats</t>
  </si>
  <si>
    <t>Abstract
Multiple simultaneous exposures to electromagnetic signals induced adjustments in mammal nervous systems. In this study, we investigated the non-thermal SAR (Specific Absorption Rate) in the cerebral or cerebellar hemispheres of rats exposed in vivo to combined electromagnetic field (EMF) signals at 900 and 2450 MHz. Forty rats divided into four groups of 10 were individually exposed or not exposed to radiation in a GTEM chamber for one or two hours. After radiation, we used the Chemiluminescent Enzyme-Linked Immunosorbent Assay (ChELISA) technique to measure cellular stress levels, indicated by the presence of heat shock proteins (HSP) 90 and 70, as well as caspase-3-dependent pre-apoptotic activity in left and right cerebral and cerebellar hemispheres of Sprague Dawley rats. Twenty-four hours after exposure to combined or single radiation, significant differences were evident in HSP 90 and 70 but not in caspase 3 levels between the hemispheres of the cerebral cortex at high SAR levels. In the cerebellar hemispheres, groups exposed to a single radiofrequency (RF) and high SAR showed significant differences in HSP 90, 70 and caspase-3 levels compared to control animals. The absorbed energy and/or biological effects of combined signals were not additive, suggesting that multiple signals act on nervous tissue by a different mechanism.
Free Full Text Available</t>
  </si>
  <si>
    <t>Lopez-Furelos A, Leiro-Vidal JM, Salas-Sánchez AÁ, Ares-Pena FJ, López-Martín ME.</t>
  </si>
  <si>
    <t>RF Signal Generator  and Transverse Electromagnetic (TEM) Cell</t>
  </si>
  <si>
    <t>https://www.ncbi.nlm.nih.gov/pubmed/27589837</t>
  </si>
  <si>
    <t>Radiofrequency radiation emitted from Wi-Fi (2.4 GHz) causes impaired insulin secretion and increased oxidative stress in rat pancreatic islets</t>
  </si>
  <si>
    <t>Abstract
PURPOSE: There is a great concern regarding the possible adverse effects of electromagnetic radiation (EMR). This study investigated the effects of EMR induced by Wi-Fi (2.45GHz) on insulin secretion and antioxidant redox systems in the rat pancreas.
MATERIALS AND METHODS: Adult male Sprague-Dawley rats in the weight range of 230 to 260 g were divided into control, sham, Wi-Fi exposed groups. After long term exposure (4 h/day for 45 days) to Wi-Fi electromagnetic radiation, plasma levels of glucose and insulin during intraperitoneal glucose tolerance test were measured. Islet insulin secretion and content, lipid peroxidation and antioxidant status in pancreas of rats were determined.
RESULTS: Our data showed that the weight gain in the WI-FI exposed group was significantly lower than the control group (p&lt;0.05). Wi-Fi (2.45 GHz) exposed group showed hyperglycemia. Plasma insulin level and glucose-stimulated insulin secretion from pancreatic islet were significantly reduced in the Wi-Fi exposed group. EMR emitted from Wi-Fi caused a significant increase in lipid peroxidation and a significant decrease in GSH level, SOD and GPx activities of the pancreas.
CONCLUSION: These data showed that EMR of Wi-Fi leads to hyperglycemia, increased oxidative stress and impaired insulin secretion in the rat pancreatic islets.</t>
  </si>
  <si>
    <t>Masoumi A, Karbalaei N, Mortazavi SMJ, Shabani M.</t>
  </si>
  <si>
    <t>https://www.ncbi.nlm.nih.gov/pubmed/29913098</t>
  </si>
  <si>
    <t>Program of Russian Academy of Sciences “Molecular and Cellular Biology” and by Russian Foundation for Basic Research, grants</t>
  </si>
  <si>
    <t xml:space="preserve">Epitaxy of the bound water phase on hydrophilic surfaces of biopolymers as key mechanism of microwave radiation effects on living objects </t>
  </si>
  <si>
    <t>Abstract
The research investigates the mechanism of microwave radiation effects on biological characteristics and structural-dynamic parameters of a sensor bioluminescence system. The research objects are a sterile growth medium (fish meal hydrolisate) and a bacterial culture. It has been established that irradiation causes changes of the growth medium spectral properties within the range of 200-350nm. Changes take place in the intensity and character of luminescence, as well as in relaxation parameters of nuclear magnetic resonance, growth characteristics of the bacterial culture, its cellular morphology and surface topology. The research results enabled us to establish the mechanisms of primary molecular processes that occur when the bacterial culture is exposed to microwave radiation. Transformation of the dynamic-structural state of adsorbed water phases on biopolymer surfaces has been found to be the key factor in the mechanism of microwave effects on living and water-containing objects.</t>
  </si>
  <si>
    <t>Kuznetsov DB, Orlova EV, Neschislyaev VA, Volkhin IL, Izmestiev IV, Lunegov IV, Balandina AV, Dianova DG.</t>
  </si>
  <si>
    <t>Cells : Ecoli K12 TG1</t>
  </si>
  <si>
    <t>https://www.ncbi.nlm.nih.gov/pubmed/28288341</t>
  </si>
  <si>
    <t>The Protective Effect of Autophagy on DNA Damage in Mouse Spermatocyte-Derived Cells Exposed to 1800 MHz Radiofrequency Electromagnetic Fields</t>
  </si>
  <si>
    <t>Abstract
BACKGROUND/AIMS: The effects of exposure to radiofrequency electromagnetic fields (RF-EMFs) on the male reproductive system have raised public concern and studies have shown that exposure to RF-EMFs can induce DNA damage and autophagy. However, there are no related reports on the role of autophagy in DNA damage in spermatocytes, especially after exposure to RF-EMFs. The aim of the present study was to determine the mechanism and role of autophagy induced by RF-EMFs in spermatozoa cells.
METHODS: Mouse spermatocyte-derived cells (GC-2) were exposed to RF-EMFs 4 W/kg for 24 h. The level of reactive oxygen species (ROS) was determined by ROS assay kit. Comet assay was utilized to detect DNA damage. Autophagy was detected by three indicators: LC3II/LC3I, autophagic vacuoles, and GFP-LC3 dots, which were measured by western blot, transmission electron microscopy, and transfection with GFP-LC3, respectively. The expression of the molecular signaling pathway AMP-activated protein kinase (AMPK)/mTOR was determined by western blot.
RESULTS: The results showed that RF-EMFs induced autophagy and DNA damage in GC-2 cells via ROS generation, and the autophagy signaling pathway AMPK/mTOR was activated by ROS generation. Furthermore, following inhibition of autophagy by knockdown of AMPKα, increased DNA damage was observed in GC-2 cells following RF-EMFs exposure, and overexpression of AMPKα promoted autophagy and attenuated DNA damage.
CONCLUSIONS: These findings demonstrated that the autophagy which was induced by RF-EMFs via the AMPK/mTOR signaling pathway could prevent DNA damage in spermatozoa cells.
Free Full Text Available</t>
  </si>
  <si>
    <t>Li R, Ma M, Li L, Zhao L, Zhang T, Gao X, Zhang D, Zhu Y, Peng Q, Luo X, Wang M.</t>
  </si>
  <si>
    <t>Cells : Mouse Spermatogenic  GC-2</t>
  </si>
  <si>
    <t>Natural Science Foundation of China (No. 81402656), Chongqing Municipal Science and Technology Commission Fundamental Research funded project</t>
  </si>
  <si>
    <t>https://www.ncbi.nlm.nih.gov/pubmed/29996120</t>
  </si>
  <si>
    <t>Effect of radiofrequency electromagnetic fields (RF-EMFS) from mobile phones on nickel release from orthodontic brackets: An in vitro study</t>
  </si>
  <si>
    <t>Abstract
BACKGROUND: The worldwide dramatic increase in the use of cell phones has generated great concerns about their potential adverse health effects.
OBJECTIVE : The aim of the present study was to evaluate the effects of radiofrequency electromagnetic fields (RF-EMFs) emitted from mobile phones on the level of nickel release from orthodontic brackets.
METHODS: Twenty stainless steel brackets were divided randomly into experimental and control groups (n=10). Brackets were immersed in artificial saliva at 37°C for 6 months. Experimental group were exposed to GSM 900MHz RF-EMFs emitted from a mobile phone stimulator for 4 hours. The specific absorption rate (SAR) was 2.287W/kg. The concentration of nickel in the artificial saliva in both groups was evaluated by using the cold-vapour atomic absorption spectrometry. The Mann-Whitney test was used to assess significant differences in nickel release between the exposed and non-exposed groups.
RESULTS: The mean nickel levels in the exposed and non-exposed groups were 11.95 and 2.89μg/l, respectively. This difference between the concentrations of nickel in the artificial saliva of these groups was statistically significant (P=0.001).
CONCLUSION: Exposure to RF-EMFs emitted from mobile phones can lead to human exposure to higher levels of nickel in saliva in patients with orthodontic appliances. As nickel exposure can lead to allergic reaction in humans and considering this point that about 10-20% of the population can be hypersensitive to nickel, further studies are needed to evaluate the effects of radiofrequency electromagnetic fields (RF-EMFs) emitted from common devices such as mobile phones or Wi-Fi routers on the level of nickel release from orthodontic brackets.</t>
  </si>
  <si>
    <t>Mortazavi SMJ, Paknahad M, Khaleghi I, Eghlidospour M.</t>
  </si>
  <si>
    <t xml:space="preserve">artificial saliva with brackets </t>
  </si>
  <si>
    <t>https://www.ncbi.nlm.nih.gov/pubmed/30007574</t>
  </si>
  <si>
    <t xml:space="preserve">Institute for Information &amp; communications Technology Promotion (IITP) grant funded by the Korea government (MSIT) Study on the EMF Exposure Control in Smart Society. IITP objective is the promotion of information and telecommunication technologies and industries by supporting ICT R&amp;D
</t>
  </si>
  <si>
    <t>Effects of mobile phone exposure on biochemical parameters of cord blood: A preliminary study</t>
  </si>
  <si>
    <t>Abstract
The purpose of this study is to investigate foetal impact of radiofrequencies (RFs) emitted from mobile phones in postnatal cord blood. The study carried on 149 pregnant women divided into four groups such as nonusers of mobile phone (n: 37; control group), 2-15 min/d (n: 39; group 1), 15-60 min/d (n: 37; group 2) and participants using mobile phone for more than 60 min/d (n: 36; group 3). Cord blood of the infants was taken in all groups for biochemical analyses immediately after birth. The results of the study showed that the biggest foetal impact was observed in the third study group which was pregnant exposed RFRs (RF radiation) more than 1 h/d (1 hour per day). AST (aspartat aminotransferaz), ALT (alanine aminotransferase), LDH (lactate dehydrogenase), CK (creatine kinase), CK-MB (creatine kinase-miyocardial band), CRP (c-reactive protein), PCT (procalcitonin), TnT (troponin T), uric acid and lactate levels of third group were found higher than the other groups (p &lt; 0.001). However, Mean platelet volume values of third group were found lower than the other groups (p &lt; 0.001). Finally, this is the first human study which was performed on pregnant and infants because there is no previous work in this area. However, the results of this study revealed that long-term RFR exposure of pregnant may result in some biochemical changes in the infants. Therefore, our suggestion to pregnant is to avoid from RFR exposure emitted from mobile phones at least during pregnancy.</t>
  </si>
  <si>
    <t>Bektas H, Bektas MS, Dasdag S.</t>
  </si>
  <si>
    <t>https://www.ncbi.nlm.nih.gov/pubmed/30156944</t>
  </si>
  <si>
    <t>Modulatory effect of 900 MHz radiation on biochemical and reproductive parameters in rats</t>
  </si>
  <si>
    <t>Abstract
In the present study, the effect of 900 MHz radiation exposure on blood biochemical and reproductive parameters was evaluated in adolescent rats. Male albino Wistar rats (8-10 weeks of age) were exposed to 900 MHz radiation (1hr/day, power density - 146.60 µW/cm2) from a mobile phone for 28 days. On 29th day the animals were euthanized and malondialdehyde (MDA), total antioxidants (TA) levels and Glutathione-S transferase (GST) activity were studied in the blood. Reproductive parameters such as total sperm count, percentage of non-motile sperms, and sperm morphology were determined. Testes sections were stained with H(et)E staining and their cellular integrity was evaluated. Caspase-3 activity in the testes was also determined. MDA concentration was increased but TA levels and GST activity were not found to be different in 900 MHz group compared to controls. Sperm motility was found to be slightly reduced in 900 MHz group. Percentage of abnormal sperm was significantly elevated in 900 MHz group. Additionally, loss of germ cells particularly spermatocytes and spermatids was found in the testes of 900 MHz group. Testes caspase-3 activity was slightly elevated in 900 MHz exposed rats. Chronic 900 MHz exposure induced oxidative damage in the blood and lead to alterations in reproductive parameters in rats (Fig. 4, Ref. 33).
Free Full Text Available</t>
  </si>
  <si>
    <t>Narayanan SN, Lukose ST, Arun G, Mohapatra N, Pamala J, Concessao PL, Jetti R, Kedage V, Nalini K, Bhat PG.</t>
  </si>
  <si>
    <t>https://www.ncbi.nlm.nih.gov/pubmed/30226070</t>
  </si>
  <si>
    <t>Evidence of oxidative stress after continuous exposure to Wi-Fi radiation in rat model</t>
  </si>
  <si>
    <t xml:space="preserve">Abstract
Exposure to electromagnetic radiation (EMR) is rapidly increasing in everyday environment, consequently conferring potential health effects. Oxidative stress is emerging as a mechanism implicated in pathophysiology and progression of various diseases. To our knowledge, no report has been made on the status of antioxidant redox systems after continuous exposure to radiofrequency radiation emitted from a Wi-Fi access point in animal model so far. Therefore, we aimed to continuously subject rats in the experimental group to radiofrequency (RF) radiation emitted from a commercially available Wi-Fi device. Male Wister rats were exposed to 2.45 GHz RF radiation emitted from a Wi-Fi for 24 h/day for 10 consecutive weeks. In order to assess the change in antioxidant redox system of plasma after continuous exposure to a Wi-Fi device, the total antioxidant capacity of plasma, level of thiobarbituric acid reactive substances, concentration of reduced glutathione (GSH), and activity of different enzymatic antioxidants, e.g., superoxide dismutase [SOD], catalase [CAT], glutathione peroxidase [GSH-Px], and glutathione S-transferase [GST], were measured. In the Wi-Fi exposed group, a significant decrease was detected in total antioxidant capacity of plasma and the activities of several antioxidant enzymes, including CAT, GSH-Px, and SOD (P &lt; 0.05). Meanwhile, the GST activity was significantly increased in this group (P &lt; 0.05). However, no significant changes were found in GSH and TBARS levels following exposure to RF radiation. According to the results, oxidative defense system in rats exposed to Wi-Fi signal was significantly affected compared to the control group. Further studies are needed to better understand the possible biological mechanisms of EMR emitted from Wi-Fi device and relevant outcomes.
</t>
  </si>
  <si>
    <t>Kamali K, Taravati A, Sayyadi S, Gharib FZ, Maftoon H.</t>
  </si>
  <si>
    <t>https://www.ncbi.nlm.nih.gov/pubmed/30343375</t>
  </si>
  <si>
    <t>Probing the Origins of 1,800 MHz Radio Frequency Electromagnetic Radiation Induced Damage in Mouse Immortalized Germ Cells and Spermatozoa in vitro</t>
  </si>
  <si>
    <t>Abstract
As the use of mobile phone devices is now highly prevalent, many studies have sought to evaluate the effects of the radiofrequency-electromagnetic radiation (RF-EMR) on both human health and biology. While several such studies have shown RF-EMR is capable of inducing cellular stress, the physicobiological origin of this stress remains largely unresolved. To explore the effect of RF-EMR on the male reproductive system, we exposed cultured mouse spermatogonial GC1 and spermatocyte GC2 cell lines, as well as cauda epididymal spermatozoa to a waveguide generating continuous wave RF-EMR (1.8 GHz, 0.15 and 1.5 W/kg). This study demonstrated that a 4 h exposure is capable of inducing the generation of mitochondrial reactive oxygen species (ROS) in populations of GC1 (7 vs. 18%; p &lt; 0.001) and GC2 cells (11.5 vs. 16 %; p &lt; 0.01), identifying Complex III of the electron transport chain (ETC) as the potential source of electrons producing ROS. Assessing the generation of ROS in the presence of an antioxidant, penicillamine, as well as measuring lipid peroxidation via 4-hydroxynonenal levels, indicated that the elevated incidence of ROS generation observed under our exposure conditions did not necessarily induce an overt cellular oxidative stress response. However, exposure to RF-EMR at 0.15 W/kg for 3 h did induce significant DNA fragmentation in spermatozoa (that was no longer significant after 4 h), assessed by the alkaline comet assay (p &lt; 0.05). Furthermore, this fragmentation was accompanied by an induction of oxidative DNA damage in the form of 8-hydroxy-2'-deoxyguanosine, which was significant (p &lt; 0.05) after spermatozoa were exposed to RF-EMR for 4 h. At this exposure time point, a decline in sperm motility (p &lt; 0.05) was also observed. This study contributes new evidence toward elucidating a mechanism to account for the effects of RF-EMR on biological systems, proposing Complex III of the mitochondrial ETC as the key target of this radiation.
Free Full Text Available.</t>
  </si>
  <si>
    <t>Houston BJ, Nixon B, King BV, Aitken RJ, De Iuliis GN.</t>
  </si>
  <si>
    <t>Cells : Mouse Spermatogenic  GC-1</t>
  </si>
  <si>
    <t>Australian Research Council Discovery Project scheme (grant number DP110103951) to RA and BK. BH is the recipient of an Australian Postgraduate Award Ph.D. scholarship.</t>
  </si>
  <si>
    <t>https://www.ncbi.nlm.nih.gov/pubmed/30298125</t>
  </si>
  <si>
    <t>Melatonin attenuates radiofrequency radiation (900 MHz)-induced oxidative stress, DNA damage and cell cycle arrest in germ cells of male Swiss albino mice</t>
  </si>
  <si>
    <t>Abstract
Increasing male infertility of unknown aetiology can be associated with environmental factors. Extensive use of mobile phones has exposed the general population to unprecedented levels of radiofrequency radiations (RFRs) that may adversely affect male reproductive health. Therefore, the present study investigated the effect of RFR Global System for Mobile communication (GSM) type, 900 MHz and melatonin supplementation on germ cell development during spermatogenesis. Swiss albino mice were divided into four groups. One group received RFR exposure for 3 h twice/day for 35 days and the other group received the same exposure but with melatonin ( N-acetyl-5-methoxytryptamine) (MEL; 5 mg/kg bw/day). Two other groups received only MEL or remain unexposed. Sperm head abnormality, total sperm count, biochemical assay for lipid peroxides, reduced glutathione, superoxide dismutase activity and testis histology were evaluated. Additionally, flow cytometric evaluation of germ cell subtypes and comet assay were performed in testis. Extensive DNA damage in germ cells of RFR-exposed animals along with arrest in pre-meiotic stages of spermatogenesis eventually leading to low sperm count and sperm head abnormalities were observed. Furthermore, biochemical assays revealed excess free radical generation resulting in histological and morphological changes in testis and germ cells morphology, respectively. However, these effects were either diminished or absent in RFR-exposed animals supplemented with melatonin. Hence, it can be concluded that melatonin inhibits pre-meiotic spermatogenesis arrest in male germ cells through its anti-oxidative potential and ability to improve DNA reparative pathways, leading to normal sperm count and sperm morphology in RFR-exposed animals.
Used in-vivo in FDA report ID: 3596</t>
  </si>
  <si>
    <t>Pandey N, Giri S.</t>
  </si>
  <si>
    <t>No financial support for the research, authorship, and/or publication of this article. Fellowship support by University grant commission, New Delhi (India) to NP is thankfully acknowledged.</t>
  </si>
  <si>
    <t>https://www.ncbi.nlm.nih.gov/pubmed/29562845</t>
  </si>
  <si>
    <t>The chronic effect of pulsed 1800 MHz electromagnetic radiation on amino acid neurotransmitters in three different areas of juvenile and young adult rat brain</t>
  </si>
  <si>
    <t>Abstract
The extensive use of mobile phones worldwide has raised increasing concerns about the effects of electromagnetic radiation (EMR) on the brain due to the proximity of the mobile phone to the head and the appearance of several adverse neurological effects after mobile phone use. It has been hypothesized that the EMR-induced neurological effects may be mediated by amino acid neurotransmitters. Thus, the present study investigated the effect of EMR (frequency 1800 MHz, specific absorption rate 0.843 W/kg, power density 0.02 mW/cm2, modulated at 217 Hz) on the concentrations of amino acid neurotransmitters (glutamic acid, aspartic acid, gamma aminobutyric acid, glycine, taurine, and the amide glutamine) in the hippocampus, striatum, and hypothalamus of juvenile and young adult rats. The juvenile and young adult animals were each divided into two groups: control rats and rats exposed to EMR 1 h daily for 1, 2, and 4 months. A subgroup of rats were exposed daily to EMR for 4 months and then left without exposure for 1 month to study the recovery from EMR exposure. Amino acid neurotransmitters were measured in the hippocampus, striatum, and hypothalamus using high-performance liquid chromatography. Exposure to EMR induced significant changes in amino acid neurotransmitters in the studied brain areas of juvenile and young adult rats, being more prominent in juvenile animals. It could be concluded that the alterations in amino acid neurotransmitters induced by EMR exposure of juvenile and young adult rats may underlie many of the neurological effects reported after EMR exposure including cognitive and memory impairment and sleep disorders. Some of these effects may persist for some time after stopping exposure.</t>
  </si>
  <si>
    <t>Ahmed NA, Radwan NM, Aboul Ezz HS, Khadrawy YA, Salama NA.</t>
  </si>
  <si>
    <t>https://www.ncbi.nlm.nih.gov/pubmed/30345898</t>
  </si>
  <si>
    <t>Exposure to 18 GHz EMF triggers uptake of large nanosphere clusters by pheochromocytoma cells</t>
  </si>
  <si>
    <t xml:space="preserve">Abstract  
Background: Effects of man-made electromagnetic fields (EMF) on living organisms potentially include transient and permanent changes in cell behaviour, physiology and morphology. At present, these EMF-induced effects are poorly defined, yet their understanding may provide important insights into consequences of uncontrolled (e.g., environmental) as well as intentional (e.g., therapeutic or diagnostic) exposure of biota to EMFs. In this work, for the first time, we study mechanisms by which a high frequency (18 GHz) EMF radiation affects the physiology of membrane transport in pheochromocytoma PC 12, a convenient model system for neurotoxicological and membrane transport studies.
Methods and results: Suspensions of the PC 12 cells were subjected to three consecutive cycles of 30s EMF treatment with a specific absorption rate (SAR) of 1.17 kW kg-1, with cells cooled between exposures to reduce bulk dielectric heating. The EMF exposure resulted in a transient increase in membrane permeability for 9 min in up to 90 % of the treated cells, as demonstrated by rapid internalisation of silica nanospheres (diameter d ≈ 23.5 nm) and their clusters (d ≈ 63 nm). In contrast, the PC 12 cells that received an equivalent bulk heat treatment behaved similar to the untreated controls, showing lack to minimal nanosphere uptake of approximately 1–2 %. Morphology and growth of the EMF treated cells were not altered, indicating that the PC 12 cells were able to remain viable after the EMF exposure. The metabolic activity of EMF treated PC 12 cells was similar to that of the heat treated and control samples, with no difference in the total protein concentration and lactate dehydrogenase (LDH) release between these groups.
Conclusion: These results provide new insights into the mechanisms of EMF-induced biological activity in mammalian cells, suggesting a possible use of EMFs to facilitate efficient transport of biomolecules, dyes and tracers, and genetic material across cell membrane in drug delivery and gene therapy, where permanent permeabilisation or cell death is undesirable. 
Free Full Text Available
</t>
  </si>
  <si>
    <t>Perera PGT, Nguyen THP, Dekiwadia C, Wandiyanto JV, Sbarski I, Bazaka O, Bazaka K, Crawford RJ, Croft RJ.</t>
  </si>
  <si>
    <t>https://www.dovepress.com/exposure-to-high-frequency-electromagnetic-field-triggers-rapid-uptake-peer-reviewed-article-IJN</t>
  </si>
  <si>
    <t>Exposure to cell phone radiofrequency changes corticotrophin hormone levels and histology of the brain and adrenal glands in male Wistar rat</t>
  </si>
  <si>
    <t xml:space="preserve">Abstract
OBJECTIVES: Nowadays, the electromagnetic field-emitting devices are used routinely in our lives. Controversial reports exist concerning the effects of mobile radiofrequency (RF) on different parts of the body, especially stress hormones. The main goal of the present work was to study the long-term effects of mobile RF900 MHz exposure with special focus on the adrenal gland pathophysiology and function.
MATERIALS AND METHODS: Adult male Wistar rats were exposed to mobile RF 6 hr daily for 4-8 weeks. Intact and switched-off exposed animals were considered as controls. Plasma ACTH and cortisol levels were measured by the ELISA method. At the end of the experiment, a histological study was done on adrenal gland and brain tissues by hematoxylin and eosin staining. The thickness of the fasciculate layer of the adrenal gland, and its cell count and perimeter were measured using the Fiji software.
RESULTS: Enhanced plasma ACTH and cortisol levels were found after prolonged exposure to mobile RF. The fasciculata layer of adrenal cortex eventually thickened following mobile RF radiation. While the number of cells in zona fasciculata remained constant, the cell size and perimeter increased during RF exposure. Finally, we found that vacuolization in brain tissue and the number and size of vacuoles considerably increased during two months of RF exposure.
CONCLUSION: Cell phone RF exposure induced significant hormonal and structural changes in adrenal gland and brain tissues. Therefore, the public should be aware and limit their exposure as much as possible.
Free Full Text Available
</t>
  </si>
  <si>
    <t>Shahabi S, Hassanzadeh Taji I, Hoseinnezhaddarzi M, Mousavi F, Shirchi S, Nazari A, Zarei H, Pourabdolhossein F.</t>
  </si>
  <si>
    <t>https://www.ncbi.nlm.nih.gov/pubmed/30627371</t>
  </si>
  <si>
    <t xml:space="preserve"> Dankook University in 2017 (R201601332) and Basic Science Research Program through the National Research Foundation of Korea (NRF) funded by the Ministry of Education (NRF-2017R1D1A1B03029527) awarded to HRK.</t>
  </si>
  <si>
    <t>Bio-geometrical shapes: a new option for protection against neurodegenerative insult of Wi-Fi radiation</t>
  </si>
  <si>
    <t>Abstract
This work goaled to assess the damaging impact of Wi-Fi signals on rat brain and to explore the protective function of a set of Bio-Geometrical shapes against the neurodegenerative outcomes resulting from the exposure to this radiation. The exposed group showed significant drop in serum melatonin while, it revealed significant elevation in serum HSP-70 relative to the controls. Oxidative stress in the brain was documented by the increased MDA and decreased GSH contents of brain tissue. The use of the Bio-Geometrical shapes along with exposure could cope the hazards of EMF. This was evidenced by the increasing melatonin and the decreasing HSP-70 levels as well as the restoring of brain oxidative/antioxidant homeostasis. Conclusively, this investigation shed light on the possible protective role of Bio-Geometrical shapes against detrimental effects of Wi-Fi radiation on rat brain.</t>
  </si>
  <si>
    <t>Sharaf NE, El-Sawy MS, AHmed HH, Metwally NM, El-Mishad AM.</t>
  </si>
  <si>
    <t>https://www.isisn.org/BR15(3)2018/2481-2488-15(3)2018%20BR18-291.pdf</t>
  </si>
  <si>
    <t>Effect of acute millimeter wave exposure on dopamine metabolism of NGF-treated PC12 cells</t>
  </si>
  <si>
    <t>Abstract
Several forthcoming wireless telecommunication systems will use electromagnetic frequencies at millimeter waves (MMWs), and technologies developed around the 60-GHz band will soon know a widespread distribution. Free nerve endings within the skin have been suggested to be the targets of MMW therapy which has been used in the former Soviet Union. So far, no studies have assessed the impact of MMW exposure on neuronal metabolism. Here, we investigated the effects of a 24-h MMW exposure at 60.4 GHz, with an incident power density (IPD) of 5 mW/cm², on the dopaminergic turnover of NGF-treated PC12 cells. After MMW exposure, both intracellular and extracellular contents of dopamine (DA) and 3,4-dihydroxyphenylacetic acid (DOPAC) were studied using high performance liquid chromatography. Impact of exposure on the dopamine transporter (DAT) expression was also assessed by immunocytochemistry. We analyzed the dopamine turnover by assessing the ratio of DOPAC to DA, and measuring DOPAC accumulation in the medium. Neither dopamine turnover nor DAT protein expression level were impacted by MMW exposure. However, extracellular accumulation of DOPAC was found to be slightly increased, but not significantly. This result was related to the thermal effect, and overall, no evidence of non-thermal effects of MMW exposure were observed on dopamine metabolism.
Free Full Text Available.</t>
  </si>
  <si>
    <t>Haas AJ, Le Page Y, Zhadobov M, Sauleau R, Dréan YL, Saligaut C.</t>
  </si>
  <si>
    <t>Millimeter Wave Signal Generator</t>
  </si>
  <si>
    <t>French Agency for Food, Environmental and Occupational Health &amp; Safety (ANSES) (OMCell project PNR EST no. 2012-2-061).</t>
  </si>
  <si>
    <t>https://www.ncbi.nlm.nih.gov/pubmed/28339776</t>
  </si>
  <si>
    <t>The Assessment of Mercury Released from Dental Amalgams after Exposure to Wi-Fi and X-Ray Radiation in Artificial Saliva</t>
  </si>
  <si>
    <t xml:space="preserve">Abstract
Mercury is a well-known toxic element that is found in various forms in nature. Recently, dental amalgams have been recognized as a new source of mercury. This study was carried out under in vitro condition; the amount of mercury released from teeth restored with amalgams in the presence of Wi-Fi router radiation (non-ionizing radiation) and X-ray (ionizing radiation) using a protocol similar to Computed Tomography of Para-nasal Sinuses (CT) were analyzed separately, and in combination on the samples. For this reason, 50 human premolars were restored with a certain type of commercial amalgams. The samples were divided into five groups; control, only-CT, CT+Wi-Fi, Wi-Fi+CT and only-Wi-Fi groups, and mercury measurement were investigated at 24 and 48 hours after exposure to radiation by cold-vapor atomic absorption system. The results showed a significant difference between subgroups 24 and 48 h (p-values = 0.001 and 0.008). However, over time a significant difference was only found in CT+Wi-Fi group (p-value = 0.043). In addition, in comparison with the control group, only the subgroup that was exposed to Wi-Fi waves showed a significant difference after 24 hours (p = 0.033). In line with some of the previous studies, our findings showed that electromagnetic waves are involved in mercury release process, and warnings about the consequences of electromagnetic waves on mercury release and subtitling it with a new compound in restorative dentistry should be taken into consideration.
Free Full Text Available.
 </t>
  </si>
  <si>
    <t xml:space="preserve">Hosseini MA, Mehdizadeh A,  Sanipour L ,Afrasyabi MR, Shiravani MH,  Asmarian N, Zamani A.
</t>
  </si>
  <si>
    <t>Human - Salivary</t>
  </si>
  <si>
    <t>https://www.researchgate.net/publication/322729777_The_Assessment_of_Mercury_Released_from_Dental_Amalgams_after_Exposure_to_Wi-Fi_and_X-Ray_Radiation_in_Artificial_Saliva</t>
  </si>
  <si>
    <t>Effect of radiofrequency radiation from Wi-Fi devices on mercury release from amalgam restorations</t>
  </si>
  <si>
    <t>Abstract
BACKGROUND: Dental amalgam is composed of approximately 50% elemental mercury. Despite concerns over the toxicity of mercury, amalgam is still the most widely used restorative material. Wi-Fi is a rapidly using local area wireless computer networking technology. To the best of our knowledge, this is the first study that evaluates the effect of exposure to Wi-Fi signals on mercury release from amalgam restorations.
METHODS: Standard class V cavities were prepared on the buccal surfaces of 20 non-carious extracted human premolars. The teeth were randomly divided into 2 groups (n = 10). The control group was stored in non-environment. The specimens in the experimental groups were exposed to a radiofrequency radiation emitted from standard Wi Fi devices at 2.4 GHz for 20 min. The distance between the Wi-Fi router and samples was 30 cm and the router was exchanging data with a laptop computer that was placed 20 m away from the router. The concentration of mercury in the artificial saliva in the groups was evaluated by using a cold-vapor atomic absorption Mercury Analyzer System. The independent t test was used to evaluate any significant differences in mercury release between the two groups.
RESULTS: The mean (±SD) concentration of mercury in the artificial saliva of the Wi-Fi exposed teeth samples was 0.056 ± .025 mg/L, while it was only 0.026 ± .008 mg/L in the non-exposed control samples. This difference was statistically significant (P =0.009).
CONCLUSION: Exposure of patients with amalgam restorations to radiofrequency radiation emitted from conventional Wi-Fi devices can increase mercury release from amalgam restorations.
Free Full Text Available.</t>
  </si>
  <si>
    <t>Paknahad M, Mortazavi SM, Shahidi S, Mortazavi G, Haghani M.</t>
  </si>
  <si>
    <t>https://www.ncbi.nlm.nih.gov/pubmed/27418965</t>
  </si>
  <si>
    <t>This work was funded by a research grant (5/10/FR/13/2010- RHN) from the Indian Council of Medical Research (ICMR), New Delhi, India to CMC, ICMR Senior Research Fellowship (45/2/2012-PHY/BMS) to Ms Saba Shahin and CSIR Senior Research Fellowship (09/013(0339)/2010-EMR-I) to Mr Somanshu Banerjee.</t>
  </si>
  <si>
    <t>Cells : Chinese Hamster  ovary (CHO)-K1 cells</t>
  </si>
  <si>
    <t>Effect of 900-, 1800-, and 2100-MHz radiofrequency radiation on DNA and oxidative stress in brain</t>
  </si>
  <si>
    <t>Abstract
Ubiquitous and ever increasing use of mobile phones led to the growing concern about the effects of radiofrequency radiation (RFR) emitted by cell phones on biological systems. The aim of this study is to explore whether long-term RFR exposure at different frequencies affects DNA damage and oxidant-antioxidant parameters in the blood and brain tissue of rats. 28 male Sprague Dawley rats were randomly divided into four equal groups (n = 7). They were identified as Group 1: sham-control, Group 2: 900 MHz, Group 3: 1800 MHz, and Group 4: 2100 MHz. Experimental groups of rats were exposed to RFR 2 h/day for 6 months. The sham-control group of rats was subjected to the same experimental condition but generator was turned off. Specific absorption rates (SARs) at brain with 1 g average were calculated as 0.0845 W/kg, 0.04563 W/kg, and 0.03957, at 900 MHz, 1800 MHz, and 2100 MHz, respectively. Additionally, malondialdehyde (MDA), 8-hydroxydeoxyguanosine (8-OHdG), total antioxidant status (TAS), and total oxidant status (TOS) analyses were conducted in the brain tissue samples. Results of the study showed that DNA damage and oxidative stress indicators were found higher in the RFR exposure groups than in the sham-control group. In conclusion, 900-, 1800-, and 2100-MHz RFR emitted from mobile phones may cause oxidative damage, induce increase in lipid peroxidation, and increase oxidative DNA damage formation in the frontal lobe of the rat brain tissues. Furthermore, 2100-MHz RFR may cause formation of DNA single-strand breaks.</t>
  </si>
  <si>
    <t>Alkis ME, Bilgin HM, Akpolat V, Dasdag S, Yegin K, Yavas MC, Akdag MZ.</t>
  </si>
  <si>
    <t>This work was supported by the Dicle University [grant number Tıp.16.008].</t>
  </si>
  <si>
    <t>https://www.ncbi.nlm.nih.gov/pubmed/30669883</t>
  </si>
  <si>
    <t>Aluminium foil dampened the adverse effect of 2100 MHz mobile phone-induced radiation on the blood parameters and myocardium in rats</t>
  </si>
  <si>
    <t>Abstract
Mobile phones emit a radiofrequency radiation (RFR) that might have adverse health effects. We aimed to investigate the possible protective effects of aluminium foil (AF) as a physical shield against the RFR from mobile phones on the blood parameters and the myocardium in rats. The effects of whole body 2100 MHz with 0.84-1.86 W/kg of SAR, 4 h/day for 30 days Global System for Mobile Communications (GSM)-RFR exposure for 4 h/day for 30 days on blood parameters (i.e. haemoglobin, leucocytes, thrombocytes, erythrocyte sedimentation rate, white blood cell differential count, corticosterone, CKMB), and the histology of myocardium were investigated. Three-month-old male rats (n = 32) were studied and randomised equally in the following four groups: K1 (non-AF non-RFR control), K2 (AF non-RFR control), P1 (non-AF RFR-exposed), P2 (AF RFR-exposed). Data were analysed with level of significance of p &lt; 0.05. In P1, lower leucocytes and neutrophils counts with high corticosterone levels were found compared with the control groups, whilst a significantly higher CKMB was observed compared with P2 (p = 0.034). Lower cardiomyocyte counts congruent to the area fraction of the non-fibrotic myocardium were observed in P1 compared with the other groups (p &lt; 0.01). AF might decrease the inflammatory-oxidative stress on rodent's blood cells and myocardium induced by the exposures of radiofrequency radiation of the mobile phones.</t>
  </si>
  <si>
    <t>Kalanjati VP, Purwantari KE, Prasetiowati L.</t>
  </si>
  <si>
    <t>https://www.ncbi.nlm.nih.gov/pubmed/30806932</t>
  </si>
  <si>
    <t>Long-term exposure to 4G smartphone radiofrequency electromagnetic radiation diminished male reproductive potential by directly disrupting Spock3-MMP2-BTB axis in the testes of adult rats</t>
  </si>
  <si>
    <t>Abstract
The correlation between long-term exposure to SRF-EMR and the decline in male fertility is gradually receiving increasing attention from the medical society. While male reproductive organs are often exposed to SRF-EMR, little is currently known about the direct effects of long-term SRF-EMR exposure on the testes and its involvement in the suppression of male reproductive potential. The present study was designed to investigate this issue by using 4G SRF-EMR in rats. A unique exposure model using a 4G smartphone achieved localized exposure to the scrotum of the rats for 6 h each day (the smartphone was kept on active talk mode and received an external call for 1 min over 10 min intervals). Results showed that SRF-EMR exposure for 150 days decreased sperm quality and pup weight, accompanied by testicular injury. However, these adverse effects were not evident in rats exposed to SRF-EMR for 50 days or 100 days. Sequencing analysis and western blotting suggested Spock3 overexpression in the testes of rats exposed to SRF-EMR for 150 days. Inhibition of Spock3 overexpression improved sperm quality decline and alleviated testicular injury and BTB disorder in the exposed rats. Additionally, SRF-EMR exposure suppressed MMP2 activity, while increasing the activity of the MMP14-Spock3 complexes and decreasing MMP14-MMP2 complexes; these results were reversed by Spock3 inhibition. Thus, long-term exposure to 4G SRF-EMR diminished male fertility by directly disrupting the Spock3-MMP2-BTB axis in the testes of adult rats. To our knowledge, this is the first study to show direct toxicity of SRF-EMR on the testes emerging after long-term exposure.
Free Full Text Available</t>
  </si>
  <si>
    <t>Yu G, Tang Z, Chen H, Chen Z, Wang L, Cao H, Wang G, Xing J, Shen H, Cheng Q, Li D, Wang G, Xiang Y, Guan Y, Zhu Y, Liu Z, Bai Z.</t>
  </si>
  <si>
    <t>https://www.ncbi.nlm.nih.gov/pubmed/31514029</t>
  </si>
  <si>
    <t>Melatonin Modulates NMDA-Receptor 2B/Calpain-1/Caspase-12 Pathways in Rat Brain After Long Time Exposure to GSM Radiation</t>
  </si>
  <si>
    <t xml:space="preserve">Abstract
AIM: In this study we aimed to investigate the potential protective effects of melatonin on the chronic radiation emitted by third generation mobile phones on the brain.
MATERIAL AND METHODS: 24 male Wistar albino rats were divided into four equal groups. Throughout a 90-day experiment, no application was performed on the control group. The second group was exposed to 2100 MHz radiation for 30 minutes. Subcutaneous melatonin was injected into the third group. Subcutaneous melatonin injection was applied 40 minutes before radiation and then the fourth group was exposed to radiation for 30 minutes. At the end of the experiment, brain (cerebrum and cerebellum) tissues were taken from the subjects. Histochemical, immunohistochemical, ultrastructural and Western blot analyses were applied. In addition to brain weight, Purkinje cells' number, immunohistochemical H Score analyses and the results of the Western blot were examined statistically.
RESULTS: As a result, with the application of radiation, neuronal edema, relatively-decreased numbers of neurons on hippocampal CA1 and CA3 regions, displacement of the Purkinje neurons and dark neurons findings were observed as a result of histochemical stainings. Radiation also activated the NMDA-receptor 2B/Calpain-1/Caspase-12 pathway, NMDA-receptor 2B and Calpain-1 with the findings being supported by Western blot analyses. Pre-increased protein synthesis before apoptosis was identified by electron microscopy.
CONCLUSION: Taken together, mobile phone radiation caused certain (ultra) structural changes on the brain and activated the NMDA-receptor 2B/Calpain-1/Caspase-12 pathway; in addition, melatonin was effective, but insufficient to demonstrate any protective effects.
Free Full Text Available
</t>
  </si>
  <si>
    <t>Seymen CM, Ilgaz C, Erdogan D, Elmas C, Yar Saglam AS, Elmazoglu Z, Sirav Aral B, Take Kaplanoglu G.</t>
  </si>
  <si>
    <t>https://www.ncbi.nlm.nih.gov/pubmed/31608966</t>
  </si>
  <si>
    <t>Impact of Cerebral Radiofrequency Exposures on Oxidative Stress and Corticosterone in a Rat Model of Alzheimer's Disease</t>
  </si>
  <si>
    <t>Abstract
BACKGROUND: Alzheimer's disease (AD) is the most common type of neurodegenerative disease leading to dementia. Several studies suggested that mobile phone radiofrequency electromagnetic field (RF-EMF) exposures modified AD memory deficits in rodent models.
OBJECTIVE: Here we aimed to test the hypothesis that RF-EMF exposure may modify memory through corticosterone and oxidative stress in the Samaritan rat model of AD.
METHODS: Long-Evans male rats received intracerebroventricular infusion with ferrous sulphate, amyloid-beta 1-42 peptide, and buthionine-sufloximine (AD rats) or with vehicle (control rats). To mimic cell phone use, RF-EMF were exposed to the head for 1 month (5 days/week, in restraint). To look for hazard thresholds, high brain averaged specific absorption rates (BASAR) were tested: 1.5 W/Kg (15 min), 6 W/Kg (15 min), and 6 W/Kg (45 min). The sham group was in restraint for 45 min. Endpoints were spatial memory in the radial maze, plasmatic corticosterone, heme oxygenase-1 (HO1), and amyloid plaques.
RESULTS: Results indicated similar corticosterone levels but impaired memory performances and increased cerebral staining of thioflavine and of HO1 in the sham AD rats compared to the controls. A correlative increase of cortical HO1 staining was the only effect of RF-EMF in control rats. In AD rats, RF-EMF exposures induced a correlative increase of hippocampal HO1 staining and reduced corticosterone.
DISCUSSION: According to our data, neither AD nor control rats showed modified memory after RF-EMF exposures. Unlike control rats, AD rats showed higher hippocampal oxidative stress and reduced corticosterone with the higher BASAR. This data suggests more fragility related to neurodegenerative disease toward RF-EMF exposures.</t>
  </si>
  <si>
    <t>Bouji M, Lecomte A, Gamez C, Blazy K, Villégier AS.</t>
  </si>
  <si>
    <t>https://www.ncbi.nlm.nih.gov/pubmed/31796670</t>
  </si>
  <si>
    <t>Whole-body exposures to radiofrequency-electromagnetic energy can cause DNA damage in mouse spermatozoa via an oxidative mechanism</t>
  </si>
  <si>
    <t>Abstract
Artificially generated radiofrequency-electromagnetic energy (RF-EME) is now ubiquitous in our environment owing to the utilization of mobile phone and Wi-Fi based communication devices. While several studies have revealed that RF-EME is capable of eliciting biological stress, particularly in the context of the male reproductive system, the mechanistic basis of this biophysical interaction remains largely unresolved. To extend these studies, here we exposed unrestrained male mice to RF-EME generated via a dedicated waveguide (905 MHz, 2.2 W/kg) for 12 h per day for a period of 1, 3 or 5 weeks. The testes of exposed mice exhibited no evidence of gross histological change or elevated stress, irrespective of the RF-EME exposure regimen. By contrast, 5 weeks of RF-EME exposure adversely impacted the vitality and motility profiles of mature epididymal spermatozoa. These spermatozoa also experienced increased mitochondrial generation of reactive oxygen species after 1 week of exposure, with elevated DNA oxidation and fragmentation across all exposure periods. Notwithstanding these lesions, RF-EME exposure did not impair the fertilization competence of spermatozoa nor their ability to support early embryonic development. This study supports the utility of male germ cells as sensitive tools with which to assess the biological impacts of whole-body RF-EME exposure.
Free Full Text Available</t>
  </si>
  <si>
    <t>Houston BJ, Nixon B, McEwan KE, Martin JH, King BV, Aitken RJ, De Iuliis GN.</t>
  </si>
  <si>
    <t>Mice male</t>
  </si>
  <si>
    <t>This research was supported by a National Health and Medical Research Council of Australia Project Grant (APP1156997) to G.N.D., B.N., B.V.K. and R.J.A. and B.H. was the recipient of an Australian Postgraduate Award scholarship.</t>
  </si>
  <si>
    <t>https://www.ncbi.nlm.nih.gov/pubmed/31767903</t>
  </si>
  <si>
    <t>Effect of electromagnetic radiation from mobile phone on the levels of cortical amino acid neurotransmitters in adult and young rats.</t>
  </si>
  <si>
    <t>Abstract
The present study aims to investigate the effect of electromagnetic radiation (EMR) generated by mobile phones on the levels of amino acid neurotransmitters; glutamate, aspartate, GABA, glycine and taurine in the cortex of adult and young rats. Several studies showed that EMR could influence normal brain physiology, probably by changing cortical excitability. In the present study, adult and young rats were exposed to EMR for one hour/day. Amino acids were measured after 1 hour, 1, 2 and 4 months of daily EMR exposure and after 1 month of stopping exposure that extended daily for 4 months. The present data showed that in adult rats EMR induced significant changes in the cortical levels of some studied amino acids throughout the exposure periods. However, in young rats EMR induced significant changes after 4 months of daily exposure and after stopping exposure. It could be suggested that the changes in amino acid neurotransmitters may underlie the EMR-induced changes in cortical excitability.
Free Full Text Available</t>
  </si>
  <si>
    <t>Khadrawy Y, Ahmed NA, Aboul Ezz, HS, Radwan NM.</t>
  </si>
  <si>
    <t>Rats - Rattus norvegicus
Male Albino Adults</t>
  </si>
  <si>
    <t>https://www.researchgate.net/publication/235606337_Effect_of_electromagnetic_radiation_from_mobile_phone_on_the_levels_of_cortical_amino_acid_neurotransmitters_in_adult_and_young_rats</t>
  </si>
  <si>
    <t>Cells : Mice Olfactory Ensheathing Cells (OEC)</t>
  </si>
  <si>
    <t>Long-term exposure to a 40-GHz electromagnetic field does not affect genotoxicity or heat shock protein expression in HCE-T or SRA01/04 cells</t>
  </si>
  <si>
    <t>Abstract
Millimeter waves are used in various fields, and the risks of this wavelength range for human health must be carefully evaluated. In this study, we investigated the effects of millimeter waves on genotoxicity and heat shock protein expression in human corneal epithelial (HCE-T) and human lens epithelial (SRA01/04) cells. We exposed the cells to 40-GHz millimeter waves at 1 mW/cm2 for 24 h. We observed no statistically significant increase in the micronucleus (MN) frequency or the level of DNA strand breaks in cells exposed to 40-GHz millimeter waves relative to sham-exposed and incubator controls. Heat shock protein (Hsp) expression also exhibited no statistically significant response to the 40-GHz exposure. These results indicate that exposure to 40 GHz millimeter waves under these conditions has little or no effect on MN formation, DNA strand breaks, or Hsp expression in HCE-T or SRA01/04 cells.
Full Free Text Available</t>
  </si>
  <si>
    <t>Koyama S, Narita E, Suzuki Y, Shiina T, Taki M, Shinohara N, Miyakoshi J.</t>
  </si>
  <si>
    <t xml:space="preserve">Cells : Human corneal epithelia HCE-T cells </t>
  </si>
  <si>
    <t>Ministry of Internal Affairs and Communications, Japan,  RISH, Kyoto University, and its financial support of mission-linked research.</t>
  </si>
  <si>
    <t>https://www.ncbi.nlm.nih.gov/pubmed/31197350</t>
  </si>
  <si>
    <t>Possible impact(s) of cell phone electromagnetic radiation on human sperm parameters</t>
  </si>
  <si>
    <t>Abstract
Background: Epidemiological in-vitro studies have highlighted the possibility that exposure to radiofrequency electromagnetic waves emitted from cell phones may negatively affect seminal parameters through altering the DNA integrity of sperm and releasing reactive oxygen species (ROS).
Purpose: To determine the hazardous effects of using a cell phone on semen quality in correlation with DNA damage and the release of ROS. 
Patients and methods: The study was carried out at the Department of Dermatology and Andrology and Cleopatra-IVF center Ismailia, Egypt, on a total of one hundred with infertile men. They were divided into four groups according to their cell phone use: group A: no use (n=15); group B: less than 2 h/day (n=30); group C: 2–4 h/day (n=25); and group D: more than 4 h/day (n=30). Semen analyses were carried out using computer-aided sperm analysis both dynamically and morphologically according to WHO. DNA damage and ROS level were assessed using an alkaline comet assay and a thiobarbituric acid assay, respectively. 
Results: The current study showed that the duration of cell phone usage correlated negatively with the proportion of grade A and grade B sperm motility, but correlated positively with the proportion of grade C and grade D motility. Group D showed an increased ROS level and altered DNA strands in the spermatozoa. 
Conclusion: Prolonged use of cell phones could have hazardous effects on semen quality in men. Electromagnetic radiation can lead to breakage of DNA strands and elevation in the ROS level.</t>
  </si>
  <si>
    <t>Mostafa R, Elmoemen EE, Elmoemen MS, Agres AM.</t>
  </si>
  <si>
    <t>https://www.researchgate.net/publication/271655909_Possible_impacts_of_cell_phone_electromagnetic_radiation_on_human_sperm_parameters</t>
  </si>
  <si>
    <t>Effects of short-term exposure to mobile phone radiofrequency (900 MHz) on the oxidative response and genotoxicity in honey bee larvae</t>
  </si>
  <si>
    <t>Abstract
Exposure of different animal species to radiofrequency electromagnetic fields (RF-EMF) could cause various biological effects such as oxidative stress, genotoxic effects and dysfunction of the immune system. However, there are a lack of results on oxidative stress response and genotoxicity in the honey bee (Apis mellifera) after exposure to RF-EMF. This study was per- formed to investigate the effects of exposure to RF-EMF on the activity of catalase, superoxide dismutase, glutathione         S-tranferase, lipid peroxidation level and DNA damage in honey bee larvae. Honey bee larvae were exposed to RF-EMF at 900 MHz and field levels of 10,23,41 and 120Vm−1 for 2h. At a field level of 23 Vm−1 the effect of 80% AM 1kHz sinusoidaland 217 Hz modulation was investigated as well. Catalase activity and the lipid peroxidation level decreased significantly in the honey bee larvae exposed to the unmodulated field at 10 V m−1 compared to the control. Superoxide dismutase and glutathione S-transferase activity in the honey bee larvae exposed to unmodulated fields were not statistically different compared to the control. DNA damage increased significantly in honey bee larvae exposed to modulated (80% AM 1 kHz sinus) field at 23 V m−1 compared to the control and all other exposure groups. These results suggest that RF-EMF effects in honey bee larvae appeared only after exposure to a certain EMF conditions. The increase of the field level did not cause a linear dose-response in any of the measured parameters. Modulated RF-EMF produced more negative effects than the corresponding unmodulated field. Although honey bees in nature would not be exposed to such high field levels as used in our experiments, our results show the need for further intensive research in all stages of honey bee development.
Free Full Text Available</t>
  </si>
  <si>
    <t xml:space="preserve">Vilić M, Gajger IT, Tucak P, Tkalec M.
</t>
  </si>
  <si>
    <t>Bees (Honey) Larvae</t>
  </si>
  <si>
    <t>This work was supported by University of Zagreb, Republic of Croatia [grant number BM1.77]</t>
  </si>
  <si>
    <t>https://www.researchgate.net/publication/318185267_Effects_of_short-term_exposure_to_mobile_phone_radiofrequency_900_MHz_on_the_oxidative_response_and_genotoxicity_in_honey_bee_larvae</t>
  </si>
  <si>
    <t>This study was funded by the French General Directorate of Army and the research program DRC07-AP05 of the Ministry of Ecology. The General Directorate of Army agreed the study design.
Universite ́ de Picardie Jules Verne for financial participation to the publication costs.
Military Funded</t>
  </si>
  <si>
    <t>Evaluation of Inflammation by Cytokine Production Following Combined Exposure to Ultraviolet and Radiofrequency Radiation of Mobile Phones on 3D Reconstructed Human Skin In Vitro</t>
  </si>
  <si>
    <t xml:space="preserve">Abstract
The absorption of exposure to radiofrequency (RF) emitted by wireless devices leads to a high specific absorption rate in the skin. Ultraviolet (UV) radiation can induce several damages to the skin. The aim of this study was to examine whether combined, consecutive exposure to solar UV radiation and 1950 MHz RF exposure of third generation (3G) mobile system have any effect on inflammation processes in the skin. Under in vitro experiments, the inflammation process was examined by cytokines (IL-1α, IL-6, and IL-8) and MMP-1 enzyme secretion on 3D full thickness human skin model. The RF exposure was applied before or after UV irradiation, in order to study either the possible cooperative or protective effects of exposure to RF and UV. We did not find changes in cytokines due to exposure to RF alone. The RF exposure did not enhance the effects of UV radiation. There was a statistically not-significant decrease in cytokines when the skin tissues were pre-exposed to RF before being exposed to 4 standard erythemal dose (SED) UV compared to UV exposure alone. We found that RF exposure reduced the previously UV-treated MMP-1 enzyme concentration. This study might support the evaluation of the effects on the skin exposed to microwave radiation of 5G mobile technology.
Free Full Text Available </t>
  </si>
  <si>
    <t>Szilágyi Z, Németh Z, Bakos J, Necz PP, Sáfár A, Kubinyi G, Selmaoui B, Thuróczy G.</t>
  </si>
  <si>
    <t>https://pubmed.ncbi.nlm.nih.gov/32575398/</t>
  </si>
  <si>
    <t>supported in part by the FEDER/Ministerio de Ciencia, Innovación y Universidades-Agencia Estatal de Investigación under Pro- ject TEC2017-86110-R. The work of A.A.S.-S. is supported by the Xunta de Galicia Postdoctoral Fellowship, reference ED481/008.</t>
  </si>
  <si>
    <t>Effect of 2.45 GHz microwave radiation on the fertility pattern in male mice</t>
  </si>
  <si>
    <t xml:space="preserve">Abstract
A number of studies have reported that male reproductive organs are susceptible to electromagnetic fields (EMFs). The aim of this study was to explore the effects of microwave radiation exposures on 6-8 weeks old male Swiss albino mice. Mice were divided into two groups: group I - sham-exposed (Control), and group II - microwaves-exposed (MWs). Mice were exposed to 2.45 GHz with power density 0.25 mW/cm2 and specific absorbtion rate (SAR) 0.09 W/kg. Exposure was given in Plexiglas cages for 2 h/day for 30 days. Results showed that 2.45 GHz microwave radiation resulted in a significant increase (p &lt; 0.001) in catalase (CAT), malondialdehyde (MDA), reactive oxygen species (ROS) and decrease (p &lt; 0.001) in the levels of glutathione peroxidase (GPx), testosterone and superoxide dismutase (SOD) (p &lt; 0.05). Flow cytometer analysis of blood showed the formation of micronuclei in microwave-exposed group. Histopathological changes were also seen in seminiferous tubules of microwave-exposed group as compared to the sham-exposed group. It is concluded that 2.45 GHz microwave radiation exposure causes oxidative stress in testes and it may lead to detrimental and injurious effects on fertility potential of the male reproductive system of Swiss albino mice. </t>
  </si>
  <si>
    <t>Jonwal C, Sisodia R, Saxena VK, Kesari KK.</t>
  </si>
  <si>
    <t>https://pubmed.ncbi.nlm.nih.gov/30220680/</t>
  </si>
  <si>
    <t>This study was supported by the deputy of research and technology, Babol University of Medical Sciences, Babol, Iran. The authors report no conflicts of interest for this work.</t>
  </si>
  <si>
    <t>Influences of exposure to 915-MHz radiofrequency identification signals on serotonin metabolites in rats: A pilot study</t>
  </si>
  <si>
    <t>Abstract
Purpose: The influences of radiofrequency electromagnetic exposure on animal health, particularly on serotonin metabolism, are not well-elucidated. In this in vivo study, we studied the influences of exposure to radiofrequency identification (RFID) signals on serotonin metabolism.
Materials and methods: Twenty-two male Sprague-Dawley rats were assigned to sham (n = 10) and RFID-exposed (n = 12) groups. Rats in the RFID-exposed group were exposed to RFID signals at an average whole-body specific absorption rate of 2 W/kg for 8 h/day, 5 days/week for 2 weeks. Before and after RFID exposure, 24-h urine was collected from each rat. Urinary tryptophan, 5-hydroxytryptophan, serotonin, 5-hydroxyindoleacetic acid, and 5-methoxyindole-3-acetic acid concentrations were examined using gas chromatography-mass spectrometry, and changes in the patterns of values were compared between the two groups.
Results: Urinary levels of serotonin decreased by 20% (p = 0.041, Student's t-test) and 40% (p = 0.024, Student's t-test) in both the sham and RFID-exposed groups, respectively. Level of 5-methoxyindole-3-acetic acid decreased by 30% in the RFID-exposed group (p = 0.039, Student's t-test).
Conclusion: Our results indicate that exposure to RFID signals at a specific absorption rate of 2 W/kg is sufficient to alter serotonin metabolism in rats regardless of whether the exposure level is considered biohazardous.</t>
  </si>
  <si>
    <t>Kim HS, Paik MJ, Seo C, Choi HD, Pack JK, Kim N, Ahn YH.</t>
  </si>
  <si>
    <t>RFID</t>
  </si>
  <si>
    <t>https://pubmed.ncbi.nlm.nih.gov/33135949/</t>
  </si>
  <si>
    <t>Induced mitogenic activity in AML-12 mouse hepatocytes exposed to low-dose ultra-wideband electromagnetic radiation</t>
  </si>
  <si>
    <t xml:space="preserve">Abstract
Ultra-wideband (UWB) technology has increased with the use of various civilian and military applications. In the present study, we hypothesized that low-dose UWB electromagnetic radiation (UWBR) could elicit a mitogenic effect in AML-12 mouse hepatocytes, in vitro. To test this hypothesis, we exposed AML-12 mouse hepatocytes, to UWBR in a specially constructed gigahertz transverse electromagnetic mode (GTEM) cell. Cells were exposed to UWBR for 2 h at a temperature of 23 degrees C, a pulse width of 10 ns, a repetition rate of 1 kHz, and field strength of 5-20 kV/m. UWB pulses were triggered by an external pulse generator for UWBR exposure but were not triggered for the sham exposure. We performed an MTT Assay to assess cell viability for UWBR-treated and sham-exposed hepatocytes. Data from viability studies indicated a time-related increase in hepatocytes at time intervals from 8-24 h post exposure. UWBR exerted a statistically significant (p &lt; 0.05) dose-dependent response in cell viability in both serum-treated and serum free medium (SFM) -treated hepatocytes. Western blot analysis of hepatocyte lysates demonstrated that cyclin A protein was induced in hepatocytes, suggesting that increased MTT activity after UWBR exposure was due to cell proliferation. This study indicates that UWBR has a mitogenic effect on AML-12 mouse hepatocytes and implicates a possible role for UWBR in hepatocarcinoma.
Full Free Text Available
</t>
  </si>
  <si>
    <t>Dorsey WC, Ford BD, Roane L, Haynie DT, Tchounwou PB.</t>
  </si>
  <si>
    <t>Cells : Mice AML-12 hepatocytes</t>
  </si>
  <si>
    <t xml:space="preserve">financially supported in part by a subcontract from LA-Tech University (Ruston, LA) under the Air Force Office of Scientific Research (Contract No. F49620-02-1-0136), and in part by a grant through the Title III Research Excellence Fund at Grambling State University, Grambling, LA. </t>
  </si>
  <si>
    <t>https://pubmed.ncbi.nlm.nih.gov/16705798/</t>
  </si>
  <si>
    <t>Biological Effects of Exposure to a Radiofrequency Electromagnetic Field on the Placental Barrier in Pregnant Rats</t>
  </si>
  <si>
    <t>Abstract
The placenta protects the fetus against excessive stress-associated maternal cortisol during pregnancy. We studied whether exposure to radiofrequency electromagnetic field (RF-EMF) radiation during pregnancy can cause changes in dams and their placentas. Pregnant Sprague-Dawley rats were divided into cage-control, sham-exposed, and RF-exposed groups. They were exposed to RF-EMF signals at a whole-body specific absorption rate of 4 W/kg for 8 h/day from gestational Day 1 to 19. Levels of cortisol in the blood, adrenal gland, and placenta were measured by enzyme-linked immunosorbent assay. Levels of adrenocorticotropic hormone and corticotropin-releasing hormone were monitored in maternal blood. Expression levels of placental 11β-hydroxysteroid dehydrogenase type 2 (11β-HSD2) messenger RNA (mRNA) were measured by reverse transcription polymerase chain reaction. Morphological changes in the placenta were analyzed using hematoxylin and eosin staining. Fetal parts of the placenta were measured using Zen 2.3 blue edition software. Maternal cortisol in circulating blood (RF: 230 ± 24.6 ng/ml and Sham: 156 ± 8.3 ng/ml) and the adrenal gland (RF: 58.3 ± 4.5 ng/ml and Sham: 30 ± 3.8 ng/ml) was significantly increased in the RF-exposed group (P &lt; 0.05). Placental cortisol was stably maintained, and the level of placental 11β-HSD2 mRNA expression was not changed in the RF-exposed group. RF-EMF exposure during pregnancy caused a significant elevation of cortisol levels in circulating blood; however, no changes in the placental barrier were observed in pregnant rats.
Full Text Available</t>
  </si>
  <si>
    <t>Kim HS, Choi HD, Pack JK, Kim N, Ahn YH.</t>
  </si>
  <si>
    <t>RFID Signal Generator</t>
  </si>
  <si>
    <t>https://pubmed.ncbi.nlm.nih.gov/33527465/</t>
  </si>
  <si>
    <t>Potential influence of prenatal 2.45 GHz radiofrequency electromagnetic field exposure on Wistar albino rat testis</t>
  </si>
  <si>
    <t xml:space="preserve">Abstract
An ever-increasing use of wireless devices over the last decades has forced scientists to clarify their impact on living systems. Since prenatal development is highly sensitive to numerous noxious agents, including radiation, we focused on the assessment of potential adverse effects of microwave radiation (MR) on testicular development. Pregnant Wistar albino rats (3 months old, weighing 282±8 g) were exposed to pulsed MR at a frequency of 2.45 GHz, mean power density of 2.8 mW/cm², and a specific absorption rate of 1.82 W/kg for 2 hours/day throughout pregnancy. Male offspring were no longer exposed to MR following birth. Samples of biological material were collected after reaching adulthood (75 days). In utero MR exposure caused degenerative changes in the testicular parenchyma of adult rats. The shape of the seminiferous tubules was irregular, germ cells were degenerated and often desquamated. The diameters of the seminiferous tubules and the height of the germinal epithelium were significantly decreased (both at ∗∗p&lt;0.01), while the interstitial space was significantly increased (∗∗p&lt;0.01) when compared to the controls. In the group of rats prenatally exposed to MR, the somatic and germ cells were rich in vacuoles and their organelles were often altered. Necrotizing cells were more frequent and empty spaces between Sertoli cells and germ cells were observed. The Leydig cells contained more lipid droplets. An increased Fluoro Jade - C and superoxide dismutase 2 positivity was detected in the rats exposed to MR. Our results confirmed adverse effects of MR on testicular development.
Free Full Text Available
</t>
  </si>
  <si>
    <t>Almášiová V, Holovská K, Andrašková S, Cigánková V, Ševčíková Z, Raček A, Andrejčáková Z, Beňová K, Tóth Š, Tvrdá E, Molnár J, Račeková E.</t>
  </si>
  <si>
    <t>This study was supported by the project VEGA 1/0060/18. The authors report no conflict of interest</t>
  </si>
  <si>
    <t>https://pubmed.ncbi.nlm.nih.gov/33779980/</t>
  </si>
  <si>
    <t xml:space="preserve">Comparable effects of low-intensity electromagnetic irradiation at the frequency of 51.8 and 53 GHz and antibiotic ceftazidime on Lactobacillus acidophilus growth and survival </t>
  </si>
  <si>
    <t xml:space="preserve">Abstract
The effects of low-intensity electromagnetic irradiation (EMI) with the frequencies of 51.8 and 53 GHz on Lactobacillus acidophilus growth and survival were revealed. These effects were compared with antibacterial effects of antibiotic ceftazidime. Decrease in bacterial growth rate by EMI was comparable with the inhibitory effect of ceftazidime (minimal inhibitory concentration—16 μM) and no enhanced action was observed with combined effects of EMI and the antibiotic. However, EMI-enhanced antibiotic inhibitory effect on bacterial survival. The kinetics of the bacterial suspension oxidation–reduction potential up to 24 h of the growth was changed by EMI and ceftazidime. The changes were more strongly expressed by combined effects of EMI and antibiotic especially up to 12 h. Moreover, EMI did not change overall energy (glucose)-dependent H+ efflux across the membrane but it increased N,N′-dicyclohexylcarbodiimide (DCCD)-inhibited H+ efflux. In contrast, this EMI in combination with ceftazidime decreased DCCD-sensitive H+ efflux. Low-intensity EMI had inhibitory effect on L. acidophilus bacterial growth and survival. The effect on bacterial survival was more significant in the combination with ceftazidime. The H+-translocating F 0 F 1-ATPase, for which DCCD is specific inhibitor, might be a target for EMI and ceftazidime. The revealed bactericide effects on L. acidophilus can be applied in biotechnology, food producing and safety technology.
</t>
  </si>
  <si>
    <t>Soghomonyan D, Trchounian A.</t>
  </si>
  <si>
    <t>Cells: Lactobacillus acidophilus (Bacteria)</t>
  </si>
  <si>
    <t>The study was done in framework of basic support from Ministry of Education and Science of Armenia</t>
  </si>
  <si>
    <t>https://pubmed.ncbi.nlm.nih.gov/23516095/</t>
  </si>
  <si>
    <t xml:space="preserve">Extremely high frequency electromagnetic radiation enforces bacterial effects of inhibitors and antibiotics </t>
  </si>
  <si>
    <t xml:space="preserve">Abstract
The coherent electromagnetic radiation (EMR) of the frequency of 51.8 and 53 GHz with low intensity (the power flux density of 0.06 mW/cm(2)) affected the growth of Escherichia coli K12(lambda) under fermentation conditions: the lowering of the growth specific rate was considerably (approximately 2-fold) increased with exposure duration of 30-60 min; a significant decrease in the number of viable cells was also shown. Moreover, the enforced effects of the N,N'-dicyclohexylcarbodiimide (DCCD), inhibitor of H(+)-transporting F(0)F(1)-ATPase, on energy-dependent H(+) efflux by whole cells and of antibiotics like tetracycline and chloramphenicol on the following bacterial growth and survival were also determined after radiation. In addition, the lowering in DCCD-inhibited ATPase activity of membrane vesicles from exposed cells was defined. The results confirmed the input of membranous changes in bacterial action of low intensity extremely high frequency EMR, when the F(0)F(1)-ATPase is probably playing a key role. The radiation of bacteria might lead to changed metabolic pathways and to antibiotic resistance. It may also give bacteria with a specific role in biosphere.
</t>
  </si>
  <si>
    <t xml:space="preserve">Tadevosyan H, Kalantaryan V, Trchounian A. </t>
  </si>
  <si>
    <t>Cells:  Escherichia coli Strain K12 (Bacteria)</t>
  </si>
  <si>
    <t>This study was done within the framework supported by Ministry of Education and Science of the Republic of Armenia (Grants # 0167-2005 and # 1012-2008).</t>
  </si>
  <si>
    <t>https://pubmed.ncbi.nlm.nih.gov/18633580/</t>
  </si>
  <si>
    <t>Regularities of separate and combined effects of circularly polarized millimeter waves on E. coli cells at different phases of culture growth</t>
  </si>
  <si>
    <t>Abstract
The method of anomalous viscosity time dependence (AVTD) was used to study the separate and combined effects of circularly polarized electromagnetic radiation (EMR) on the genome conformational state of E. coli cells. The bacterial cells at different phases of culture growth were exposed separately to right-handed polarized (RP) and left-handed polarized (LP) EMR (100 μW/cm2) at the resonance frequency (51.76 GHz), and to the combined influence of EMR in different sequences. It was shown that the value and sign of the effect depend strongly on the growth phase. The effect changes its sign in all variants of exposure, including exposure to linearly polarized EMR at another resonance frequency (41.32 GHz), at the transition from the logarithmic to the stationary growth phase. Variations in a spectrum of polypeptides bound to chromosomal DNA and their relation with changes in AVTD were shown by means of electrophoresis. The combined effect of circularly polarized millimeter waves on intact cells and on cells exposed to X-radiation is not additive; the effect depends most strongly on the sequence of cell exposure to LP and RP EMR.</t>
  </si>
  <si>
    <t>Belyaev IY, Shcheglov VS, Alipov YD, Radko SP.</t>
  </si>
  <si>
    <t>Cells : Escherichia coli(Bacteria)</t>
  </si>
  <si>
    <t>https://www.sciencedirect.com/science/article/pii/030245989386105A</t>
  </si>
  <si>
    <t>Evaluation of the Potential Biological Effects of the 60-GHz Millimeter Waves Upon Human Cells</t>
  </si>
  <si>
    <t>Abstract
We investigate potential biological effects of low-power millimeter-wave radiation on human cell viability and intracellular protein homeostasis. A specific exposure system allowing to perform far-field exposures with power densities close to those expected from the future wireless communications in the 60-GHz band has been developed and characterized. Specific absorption rate (SAR) values were determined for the biosamples under test using the FDTD method. It was shown that millimeter-wave radiation at 60.42 GHz and with a maximum incident power density of 1 mW/cm 2 does not alter cell viability, gene expression, and protein conformation.</t>
  </si>
  <si>
    <t>Zhadobov M, Nicolaz CN, Sauleau R, Desmots F, Thouroude D, Michel D, Le  Y.</t>
  </si>
  <si>
    <t xml:space="preserve">Cells : Human </t>
  </si>
  <si>
    <t>This work was supported in part by the Agence Nationale de la Recherche (ANR), France, under Grant 2006 SEST 19 02 (HIMWR project), by the Health and Radiofrequencies Foundation, France (StressOM project), and in part by the NIH NCCAM, USA, under Grant P01-AT002025.</t>
  </si>
  <si>
    <t>https://ieeexplore.ieee.org/document/5191131</t>
  </si>
  <si>
    <t>Indian Council of Medical Research, New Delhi for providing financial support, Jiwaji University, Gwalior, India for laboratory facilities, and Madhav Institute of Technology &amp; Science, Gwalior for providing an exposure system.</t>
  </si>
  <si>
    <t>Oxidative stress of brain and liver is increased by Wi-Fi (2.45GHz) exposure of rats during pregnancy and the development of newborns</t>
  </si>
  <si>
    <t xml:space="preserve">Abstract
An excessive production of reactive oxygen substances (ROS) and reduced antioxidant defence systems resulting from electromagnetic radiation (EMR) exposure may lead to oxidative brain and liver damage and degradation of membranes during pregnancy and development of rat pups. We aimed to investigate the effects of Wi-Fi-induced EMR on the brain and liver antioxidant redox systems in the rat during pregnancy and development. Sixteen pregnant rats and their 48 newborns were equally divided into control and EMR groups. The EMR groups were exposed to 2.45GHz EMR (1h/day for 5 days/week) from pregnancy to 3 weeks of age. Brain cortex and liver samples were taken from the newborns between the first and third weeks. In the EMR groups, lipid peroxidation levels in the brain and liver were increased following EMR exposure; however, the glutathione peroxidase (GSH-Px) activity, and vitamin A, vitamin E and β-carotene concentrations were decreased in the brain and liver. Glutathione (GSH) and vitamin C concentrations in the brain were also lower in the EMR groups than in the controls; however, their concentrations did not change in the liver. In conclusion, Wi-Fi-induced oxidative stress in the brain and liver of developing rats was the result of reduced GSH-Px, GSH and antioxidant vitamin concentrations. Moreover, the brain seemed to be more sensitive to oxidative injury compared to the liver in the development of newborns.
</t>
  </si>
  <si>
    <t>Çelik Ö, Kahya MC, Nazıroğlu M.</t>
  </si>
  <si>
    <t>https://pubmed.ncbi.nlm.nih.gov/26520617/</t>
  </si>
  <si>
    <t>Effect of mobile phone signal radiation on epigenetic modulation in the hippocampus of Wistar rat</t>
  </si>
  <si>
    <t xml:space="preserve">Abstract
Exponential increase in mobile phone uses, given rise to public concern regarding the alleged deleterious health hazards as a consequence of prolonged exposure. In 2018, the U.S. National toxicology program reported, two year toxicological studies for potential health hazards from exposure to cell phone radiations. Epigenetic modulations play a critical regulatory role in many cellular functions and pathological conditions. In this study, we assessed the dose-dependent and frequency-dependent epigenetic modulation (DNA and Histone methylation) in the hippocampus of Wistar rats. A Total of 96 male Wistar rats were segregated into 12 groups exposed to 900 MHz, 1800 MHz and 2450 MHz RF-MW at a specific absorption rate (SAR) of 5.84 × 10-4 W/kg, 5.94 × 10-4 W/kg and 6.4 × 10-4 W/kg respectively for 2 h per day for 1-month, 3-month and 6-month periods. At the end of the exposure duration, animals were sacrificed to collect the hippocampus. Global hippocampal DNA methylation and histone methylation were estimated by ELISA. However, DNA methylating enzymes, DNA methyltransferase1 (DNMT1) and histone methylating enzymes euchromatic histone methylthransferase1 (EHMT1) expression was evaluated by real-time PCR, as well as further validated with Western blot. Alteration in epigenetic modulation was observed in the hippocampus. Global DNA methylation was decreased and histone methylation was increased in the hippocampus. We observed that microwave exposure led to significant epigenetic modulations in the hippocampus with increasing frequency and duration of exposure. Microwave exposure with increasing frequency and exposure duration brings significant (p &lt; 0.05) epigenetic modulations which alters gene expression in the hippocampus.
</t>
  </si>
  <si>
    <t>Kumar R, Deshmukh PS, Sharma S, Banerjee BD.</t>
  </si>
  <si>
    <t xml:space="preserve">RF Signal Generator and Gigahertz Electromagnetic (GTEM) Cell </t>
  </si>
  <si>
    <t>Indian Council of Medical Research (ICMR), New Delhi, India, for providing a grant to support the MW exposure system. One of the authors, Ranjeet Kumar, Senior Research Fellow is grateful to the University Grant Commission (UGC), Govt. of India for fellowship support</t>
  </si>
  <si>
    <t>https://pubmed.ncbi.nlm.nih.gov/33035560/</t>
  </si>
  <si>
    <t>Effects of radiofrequency radiation on gene expression: a study of gene expressions of human keratinocytes from different origins</t>
  </si>
  <si>
    <t>No Abstract.  Letter to the Editor
Full Free Text Available</t>
  </si>
  <si>
    <t>Martin C, Percevault F, Ryder K, Sani E, Le Cun JC, Zhadobov M, Sauleau R, Le Dréan Y, Habauzit D</t>
  </si>
  <si>
    <t>Cells : Human Keratinocytes HEK_1N from Neonatal foreskin</t>
  </si>
  <si>
    <t>https://pubmed.ncbi.nlm.nih.gov/32813280/</t>
  </si>
  <si>
    <t>CeO2NPs relieve radiofrequency radiation, improve testosterone synthesis, and clock gene expression in Leydig cells by enhancing antioxidation</t>
  </si>
  <si>
    <t>Abstract
Introduction: The ratio of Ce3+/Ce4+ in their structure confers unique functions on cerium oxide nanoparticles (CeO2NPs) containing rare earth elements in scavenging free radicals and protecting against oxidative damage. The potential of CeO2NPs to protect testosterone synthesis in primary mouse Leydig cells during exposure to 1,800 MHz radiofrequency (RF) radiation was examined in vitro. 
Methods: Leydig cells were treated with different concentrations of CeO2NPs to identify the optimum concentration for cell proliferation. The cells were pretreated with the optimum dose of CeO2NPs for 24 hrs and then exposed to 1,800 MHz RF at a power density of 200.27 µW/cm2 (specific absorption rate (SAR), 0.116 W/kg) for 1 hr, 2 hrs, or 4 hrs. The medium was used to measure the testosterone concentration. The cells were collected to determine the antioxidant indices (catalase [CAT], malondialdehyde [MDA], and total antioxidant capacity [T-AOC]), and the mRNA expression of the testosterone synthase genes (Star, Cyp11a1, and Hsd-3β) and clock genes (Clock, Bmal1, and Rorα). 
Results: Our preliminary result showed that 128 μg/mL CeO2NPs was the optimum dose for cell proliferation. Cells exposed to RF alone showed reduced levels of testosterone, T-AOC, and CAT activities, increased MDA content, and the downregulated genes expression of Star, Cyp11a1, Hsd-3β, Clock, Bmal1, and Rorα. Pretreatment of the cells with 128 μg/mL CeO2NPs for 24 hrs followed by RF exposure significantly increased testosterone synthesis, upregulated the expression of the testosterone synthase and clock genes, and increased the resistance to oxidative damage in Leydig cells compared with those in cells exposed to RF alone. 
Conclusion: Exposure to 1,800 MHz RF had adverse effects on testosterone synthesis, antioxidant levels, and clock gene expression in primary Leydig cells. Pretreatment with CeO2NPs prevented the adverse effects on testosterone synthesis induced by RF exposure by regulating their antioxidant capacity and clock gene expression in vitro. Further studies of the mechanism underlying the protective function of CeO2NPs against RF in the male reproductive system are required.
Full Free Text Available</t>
  </si>
  <si>
    <t xml:space="preserve">Qin F, Shen T, Cao H, Qian J, Zou D, Ye M, Pei H.
</t>
  </si>
  <si>
    <t>Cells : Mouse Leydig cells from male testis</t>
  </si>
  <si>
    <t>https://pubmed.ncbi.nlm.nih.gov/31296989/</t>
  </si>
  <si>
    <t>Additive Effects of Millimeter Waves and 2-Deoxyglucose Co-Exposure on the Human Keratinocyte Transcriptome</t>
  </si>
  <si>
    <t>Abstract
Millimeter Waves (MMW) will be used in the next-generation of high-speed wireless technologies, especially in future Ultra-Broadband small cells in 5G cellular networks. Therefore, their biocompatibilities must be evaluated prior to their massive deployment. Using a microarray-based approach, we analyzed modifications to the whole genome of a human keratinocyte model that was exposed at 60.4 GHz-MMW at an incident power density (IPD) of 20 mW/cm2 for 3 hours in athermic conditions. No keratinocyte transcriptome modifications were observed. We tested the effects of MMWs on cell metabolism by co-treating MMW-exposed cells with a glycolysis inhibitor, 2-deoxyglucose (2dG, 20 mM for 3 hours), and whole genome expression was evaluated along with the ATP content. We found that the 2dG treatment decreased the cellular ATP content and induced a high modification in the transcriptome (632 coding genes). The affected genes were associated with transcriptional repression, cellular communication and endoplasmic reticulum homeostasis. The MMW/2dG co-treatment did not alter the keratinocyte ATP content, but it did slightly alter the transcriptome, which reflected the capacity of MMW to interfere with the bioenergetic stress response. The RT-PCR-based validation confirmed 6 MMW-sensitive genes (SOCS3, SPRY2, TRIB1, FAM46A, CSRNP1 and PPP1R15A) during the 2dG treatment. These 6 genes encoded transcription factors or inhibitors of cytokine pathways, which raised questions regarding the potential impact of long-term or chronic MMW exposure on metabolically stressed cells.
Full Free Text Available</t>
  </si>
  <si>
    <t xml:space="preserve">Soubere Mahamoud Y, Aite M, Martin C, Zhadobov M, Sauleau R, Le Dréan Y, Habauzit D.
</t>
  </si>
  <si>
    <t>Cells : Human Neonatal Keratinocytes (Skin Cells)</t>
  </si>
  <si>
    <t>This work was supported by the French National Research Agency (Agence Nationale de la
Recherche, ANR), under grant number 10-CESA-017-01 (BioREF project) and by the French Agency for Food, Environmental and Occupational Health &amp; Safety (ANSES), under grant number EST-2014/2 RF/012 (BEMAM project).</t>
  </si>
  <si>
    <t>https://pubmed.ncbi.nlm.nih.gov/27529420/</t>
  </si>
  <si>
    <t>Single-strand DNA breaks and oxidative changes in rat testes exposed to radiofrequency radiation emitted from cellular phones</t>
  </si>
  <si>
    <t>Abstract
The testes are a sensitive organ to electromagnetic pollution and people are concerned about the harmful effects of the radiofrequency radiation (RFR) emitted from cellular phones. Therefore, the purpose of this study was to investigate the effects of long-term exposure to different RFR frequencies on single-strand DNA breaks and oxidative changes in rat testicular tissue. Twenty-eight male Sprague–Dawley rats were divided randomly into four groups. Three groups were exposed to radiation emitted from 900, 1800 and 2100 MHz RF generators, 2 h/day for 6 months. The sham-control group was kept under the same experimental conditions but the RFR generator was turned off. Immediately after the last exposure, testes were removed and DNA damage, 8-hydroxydeoxyguanosine (8-OHdG), malondialdehyde (MDA), total antioxidant status (TAS), total oxidant status (TOS) and oxidative stress index (OSI) were analyzed. The results of this study indicated that RFR increased TOS, OSI, MDA and 8-OHdG (p&lt;0.05). TAS levels in the exposed group were lower than in the sham group (p&lt;0.05). In terms of DNA damage, the tail intensities in the comet assay were higher in the exposure groups (p&lt;0.05). This study demonstrated that long-term exposure to RFR emitted by cellular phones may cause oxidative stress and oxidative DNA damage in rat testicular tissue and may generate DNA single-strand breaks at high frequencies (1800 and 2100MHz). Our results showed that some RFR emitted from cellular phones has potential to lead to cell damage in the testes.</t>
  </si>
  <si>
    <t>Alkis ME, Akdag MZ, Dasdag S, Yegin K, Akpolat V.</t>
  </si>
  <si>
    <t>Funding not declared by Author. No conflict of Interest Stated</t>
  </si>
  <si>
    <t>https://www.tandfonline.com/doi/full/10.1080/13102818.2019.1696702</t>
  </si>
  <si>
    <t>Effects of Low-Intensity Microwave Radiation on Oxidant-Antioxidant Parameters and DNA Damage in the Liver of Rats</t>
  </si>
  <si>
    <t>Abstract
The continuously increasing usage of cell phones has raised concerns about the adverse effects of microwave radiation (MWR) emitted by cell phones on health. Several in vitro and in vivo studies have claimed that MWR may cause various kinds of damage in tissues. The aim of this study is to examine the possible effects of exposure to low-intensity MWR on DNA and oxidative damage in the livers of rats. Eighteen Sprague-Dawley male rats were divided into three equal groups randomly (n = 6). Group 1 (Sham-control): rats were kept under conditions the same as those of other groups, except for MWR exposure. Group 2: rats exposed to 1800 MHz (SAR: 0.62 W/kg) at 0.127 ± 0.04 mW/cm2 power density, and Group 3: rats exposed to 2,100 MHz (SAR: 0.2 W/kg) at 0.038 ± 0.03 mW/cm2 power density. Microwave application groups were exposed to MWR 2 h/day for 7 months. At the end of the exposure period, the rats were sacrificed and DNA damage, malondialdehyde (MDA), 8-hydroxydeoxyguanosine (8-OHdG), and total oxidant-antioxidant parameter analyses were conducted in their liver tissue samples. It was found that 1800 and 2100 MHz low-intensity MWR caused a significant increase in MDA, 8-OHdG, total oxidant status, oxidative stress index, and comet assay tail intensity (P &lt; 0.05), while total antioxidant status levels (P &lt; 0.05) decreased. The results of our study showed that whole-body exposure to 1800 and 2100 MHz low-intensity MWR emitted by cell phones can induce oxidative stress by altering oxidant-antioxidant parameters and lead to DNA strand breaks and oxidative DNA damage in the liver of rats.</t>
  </si>
  <si>
    <t>Alkis ME, Akdag MZ, Dasdag S.</t>
  </si>
  <si>
    <t>Dicle University, grant number: Tıp.16.008</t>
  </si>
  <si>
    <t>https://pubmed.ncbi.nlm.nih.gov/33368426/</t>
  </si>
  <si>
    <t>Comparison of effects of 2.4 GHz Wi-Fi and mobile phone exposure on human placenta and cord blood</t>
  </si>
  <si>
    <t>Abstract
The aim of this study was to investigate the effects of radiofrequency radiation emitted from Wi-Fi systems and mobile phones on cord blood and placenta. The study included 149 pregnant women who were divided in subgroups: unexposed (control), mobile phone exposed, Wi-Fi exposed and mobile phone plus Wi-Fi exposed groups. Immediately after birth, placenta and cord blood samples were collected and protein carbonyl (PCO), malondialdehyde (MDA), total oxidant status (TOS), total antioxidant status, 8-hydroxy-2′-deoxyguanosine (8-OHdG) levels and DNA single strand breaks were analysed. The results of the study showed an increase in 8-OHdG, MDA, PCO and TOS in cord blood and placenta in the group exposed to mobile phones during gestation. However, the group exposed to Wi-Fi did not show alterations in the studied oxidative stress parameters. On the other hand, tail intensity and tail moment of DNA in the mobile phone exposure groups were higher than those in the control and Wi-Fi exposure groups. In conclusion, the results of this study indicated that mobile phone exposure during pregnancy could have an important potential to cause oxidative stress and DNA damage in cord blood and placenta. The results of this study also indicated that combined effects of Wi-Fi plus mobile phone exposure have a higher potential to cause synergistic harmful effects.</t>
  </si>
  <si>
    <t>Bektas H, Dasdag S, Bektas MS.</t>
  </si>
  <si>
    <t>Humans - Pregnant Women</t>
  </si>
  <si>
    <t>https://www.tandfonline.com/doi/full/10.1080/13102818.2020.1725639</t>
  </si>
  <si>
    <t>Cells : Mouse Melanoma B16-F10 cell line</t>
  </si>
  <si>
    <t>Mobile Phone Electromagnetic Waves and Its Effect on Human Ejaculated Semen: An in vitro Study</t>
  </si>
  <si>
    <t>Abstract 
Mobile phones usage has seen an exponential growth recently. With  this  increasing  demand,  the  amount  of  electromagnetic radiation (EMR) exposed is also increasing. Hence, we studied the effect of these radiations on ejaculated human semen and speculate the contribution of these harmful radiations in male infertility.  Samples  exposed  to  EMR  showed  a  significant decrease  in  sperm  motility  and  viability,  increase  in  reactive oxygen  species  (ROS)  and  DNA  fragmentation  index  (DFI) compared  to  unexposed  group.  We  concluded  that  mobile phones  emit  electromagnetic  waves  which  lead  to  oxidative stress  in  human  semen  and  also  cause  changes  in  DNA fragmentation. We extrapolate these findings to speculate that these radiations may negatively affect spermatozoa and impair male fertility.
Full Free Text Available</t>
  </si>
  <si>
    <t>Veerachari SB, Vasan SS.</t>
  </si>
  <si>
    <t>No funding Support</t>
  </si>
  <si>
    <t>https://www.wavewallcases.com/wp-content/uploads/2018/01/Mobile_Phone_Electromagnetic_Waves.pdf</t>
  </si>
  <si>
    <t>Exposure to long-term evolution radiofrequency electromagnetic fields decreases neuroblastoma cell proliferation via Akt/mTOR-mediated cellular senescence</t>
  </si>
  <si>
    <t>Abstract
The aim of this study was to examine the potential effects of long-term evolution (LTE) radiofrequency electromagnetic fields (RF-EMF) on cell proliferation using SH-SY5Y neuronal cells. The growth rate and proliferation of SH-SY5Y cells were significantly decreased upon exposure to 1760 MHz RF-EMF at 4 W/kg specific absorption rate (SAR) for 4 hr/day for 4 days. Cell cycle analysis indicated that the cell cycle was delayed in the G0/G1 phase after RF-EMF exposure. However, DNA damage or apoptosis was not involved in the reduced cellular proliferation following RF-EMF exposure because the expression levels of histone H2A.X at Ser139 (γH2AX) were not markedly altered and the apoptotic pathway was not activated. However, SH-SY5Y cells exposed to RF-EMF exhibited a significant elevation in Akt and mTOR phosphorylation levels. In addition, the total amount of p53 and phosphorylated-p53 was significantly increased. Data suggested that Akt/mTOR-mediated cellular senescence led to p53 activation via stimulation of the mTOR pathway in SH-SY5Y cells. The transcriptional activation of p53 led to a rise in expression of cyclin-dependent kinase (CDK) inhibitors p21 and p27. Further, subsequent inhibition of CDK2 and CDK4 produced a fall in phosphorylated retinoblastoma (pRb at Ser807/811), which decreased cell proliferation. Taken together, these data suggest that exposure to RF-EMF might induce Akt/mTOR-mediated cellular senescence, which may delay the cell cycle without triggering DNA damage in SH-SY5Y neuroblastoma cells.</t>
  </si>
  <si>
    <t>Kim JH, Jeon S, Choi HD, Lee JH, Bae JS, Kim N, Kim HG, Kim KB, Kim HR.</t>
  </si>
  <si>
    <t>Cells : Human Neuroblastoma SH-SY5Y</t>
  </si>
  <si>
    <t>This work was supported by the ICT R&amp;D program of Ministry of Science and ICT / Institute of Information &amp; Communication Technology Planning &amp; Evaluation (MSIT/IITP) [2019‐0‐00102, A Study on Public Health and Safety in a Complex EMF Environment]. IITP objective is the promotion of information and telecommunication technologies and industries by supporting ICT R&amp;D</t>
  </si>
  <si>
    <t>https://pubmed.ncbi.nlm.nih.gov/34196262/</t>
  </si>
  <si>
    <t>Resolving the enigma of effect of mobile phone usage on spermatogenesis in humans in south Indian population</t>
  </si>
  <si>
    <t>Abstract
Objective: This study was aimed at to evaluate the possible risk of radiofrequency and electromagnetic waves of mobile phones on spermatogenic impairment and functional capacity of the spermatozoa along with oxidative stress, DNA damages, and hormone profile among mobile phone users.
Methods: Mobile phone users were classified into three groups are 1-5, 6-10, and above 10 hrs/day, respectively, based on the exposure to electromagnetic radiation. Blood and semen samples are collected with informed consent letter. The semen samples used to carry out to the physical examination such as volume, liquefaction time, color, odor, pH, and viscosity, and functional status of the spermatozoa was carried out such as nuclear chromatin decondensation test, hypo-osmotic swelling test, and acrosomal intactness test. Seminal plasma was used for to evaluate the oxidative stress markers superoxide dismutase (SOD) activity, reactive oxygen species (ROS) levels, and total antioxidant capacity (TAC). Blood serum was used to estimate the level of follicle stimulating hormone (FSH), luteinizing hormone (LH), and testosterone. DNA collected from blood used for DNA ladder assay.
Results: In the present investigation, both physical and microscopic examinations were negatively correlated with mobile phone usage. No variation exists in functional status of spermatozoa. Oxidative stress markers such as the presence of ROS, enzymatic scavengers such as SOD and TAC showed no statistical variations between control group and mobile phone users and even no variations in hormone profile such as testosterone, FSH, and LH of users of mobile phone compared to normal reference values.
Conclusion: In conclusion, though the literature has suggested that mobile phone use alters semen parameters, functional status of spermatozoa, increased oxidative stress, with subsequent sperm DNA damage in humans. The present study deviates from previous study stating nil impact of mobile phones on spermatogenetic impairment in humans.
ORSAA Review provided to justify "Uncertain Effect" rating which challenges Authors "NIL" effect claim</t>
  </si>
  <si>
    <t>Malini SS.</t>
  </si>
  <si>
    <t>https://innovareacademics.in/journals/index.php/ajpcr/article/view/15392</t>
  </si>
  <si>
    <t>Oxidative damage in the liver and brain of the rats exposed to frequency-dependent radiofrequency electromagnetic exposure: Biochemical and histopathological evidence</t>
  </si>
  <si>
    <t>Abstract
The study aimed to discover a link between the liver and brain's functional status due to frequency dependent-radiofrequency electromagnetic radiation (RF-EMR). 40 Wistar rats were randomly classified as control (sham-exposed) and EMR exposed groups. Animals were exposed to 900, 1800, and 2100 MHz with thespecific absorption rate (SAR) 0.434 (W/Kg), 0.433 (W/Kg), and 0.453 (W/Kg) respectively. Animal exposure was limited at 1 hour/day, 5 days/week for 1 month with a restricted power density (900 MHz- 11.638µW/m2, 1800- 11.438 µW/m2 and 2100 MHz frequency- 8.237 µW/m2). Exposure at various frequencies showed a frequency-dependent change in the body weight and hematologic parameters (RBCs, WBCs, platelets, hemoglobin, and hematocrit) as compared with the control group (P ≤ 0.01)(P ≤ 0.001). A significant elevation in serum transaminases and bilirubin, urea, uric acid, and creatinine was noted, whereas albumin significantly decreased after EMR exposure (P ≤ 0.01)(P ≤ 0.001). The blood glucose, lipid peroxidation, triglycerides, and cholesterol were elevated while adenosine triphosphatases, acetylcholinesterase, and tissue antioxidants such as glutathione, superoxide dismutase, catalase, glutathione reductase, glutathione Peroxidase, glutathione-S-transferase, and glucose-6-phosphate dehydrogenases were decreased significantly (P ≤ 0.001). Histopathological observations of the liver showed centrilobular mononuclear cell infiltration and swelling in sinusoidal spaces, while in the brain degenerated pyramidal and Purkinje neurons were seen. Furthermore, Substantial evidence was found that the brain is more susceptible to oxidative mutilation compare to the liver of exposed animals. In conclusion, RF-EMR exposure showed oxidative damage to the liver, increasing the incidence of brain damage in a frequency-dependent manner. Highlights EMR exposure showed frequency-dependent toxicity. Alterations in blood profile and modifications in the serological markers.Increasing lipid peroxidation indicating membrane damage. Inhibition of acetylcholinesterase activity affecting cholinergic neurotransmission. EMR exposure resulted in the loss of cellular energy and production of excess amounts of ROS thereby altering several antioxidant enzymes. Histopathological evidence of severe degenerative changes in the liver and brain.</t>
  </si>
  <si>
    <t>Sharma A, Shrivastava S, Shukla S.</t>
  </si>
  <si>
    <t>https://pubmed.ncbi.nlm.nih.gov/34404322/</t>
  </si>
  <si>
    <t>GSM radiocellular telephones do not disturb the secretion of antepituitary hormones in humans</t>
  </si>
  <si>
    <t xml:space="preserve">Abstract 
It is known that the endocrine system of experimental animals is susceptible to perturbation by radiofrequency (RF) radiation. Because of the recent interest in health and safety issues of cellular telephones, an experiment was designed to evaluate the effect of a 900 MHz RF radiation emitted by a Global System for Mobile radiotelephone (217 Hz impulses, one-eighth duty cycle, 2 W peak power) on human endocrine functions. Twenty healthy male volunteers aged from 19 to 40 were inducted in the present experiment. Each subject was exposed to RF radiation through the use of a cellular phone 2 h/day, 5 days/wk, for 1 month. Subjects were their own control. End points were serum adrenocorticotropin, thyrotropin, growth hormone, prolactin, luteinizing hormone, and follicle stimulating hormone concentrations. These end points were determined in nine weekly blood samples obtained starting 3 weeks before the commencement of the exposure and ending 2 weeks after exposures. All but one blood sample was drawn 48 h after each weekly session. The seventh drawing was performed the morning after the last weekly exposure. Within each individual, the preexposure hormone concentration was used as a control. Results indicated that all hormone concentrations remained within normal physiologic ranges. A difference was not noted among the nine weekly samples in five of six hormones studied. There was a significant change only in thyrotropin concentration, showing a 21% decrease on the seventh sampling. Because this change recovered fully during the postexposure period, it is concluded that 1 month of intermittent exposures to RF radiation from a cellular telephone does not induce a long-lasting or cumulative effect on the hormone secretion rate of the anterior pituitary gland in humans.
</t>
  </si>
  <si>
    <t>de Seze R, Fabbro-Peray P, Miro L.</t>
  </si>
  <si>
    <t>https://pubmed.ncbi.nlm.nih.gov/9669541/</t>
  </si>
  <si>
    <t xml:space="preserve">Are thyroid dysfunctions related to stress or microwave exposure (900 MHz)? </t>
  </si>
  <si>
    <t xml:space="preserve">Abstract 
In the last decade, numerous scientific evidence suggested possible adverse health effects from exposure to electromagnetic fields (EMF'S) and the use of mobile phones. According to some studies EMF induced changes of trans-membrane Ca++ flux may lead to altered metabolism and/or secretion of neurohormones including TSH, ACTH, GH, prolactin and melatonin. The aim of this research was to analyse the effects of mobile phone use on thyroid function and to evaluate the possible role of occupational stress. 2598 employees (1355 men and 1243 women) with different duties (vendors, operators and network technicians) were included in the study. Exposure to EMF'S, generated by mobile phones, was assessed both by submitting a questionnaire directly to the employees and acquiring data regarding conversation times. The workers were divided into three groups on the basis of their personal mobile phone use. Moreover, a group of 160 workers with TSH values below 0.4 UI/l was characterized. No statistically significant difference regarding TSH values below 0.4 UI/l was observed among workers with different duties but there was a greater prevalence of subjects with low TSH values among 192 employees with more than 33 hrs./month conversation time; this difference was statistically significant (p&lt;0.05). On the basis of our data, it is not possible to establish whether this result is determined by exposure to EMF'S from mobile phones or by the stress of using these instruments.
</t>
  </si>
  <si>
    <t xml:space="preserve">Bergamaschi A, Magrini A, Ales G, Coppeta L, Somma G. </t>
  </si>
  <si>
    <t>https://pubmed.ncbi.nlm.nih.gov/15345189/</t>
  </si>
  <si>
    <t>Effects of electromagnetic field on thyroid functions in rats</t>
  </si>
  <si>
    <t xml:space="preserve">Abstract
The effect of electromagnetic field (EMF) on serum thyroid stimulating hormone (TSH) and triiodothyronine-thyroxin  (T3-T4)  hormones  levels  of  adult  male  Sprague-Dawley  rats  were  studied. Fifty rats were used in three independent groups, 20 of which were control (without stress and EMF), 20  of  which  were  exposed  to  900  MHz  EMF  and  10  of  which  were  sham-exposed.  The  exposures were performed 30 min/day, for 5 days/week for 4 weeks to  900 MHz EMF. Sham-exposed animals were  kept  under  the  same  environmental  conditions  as  the  study  groups  except  with  no  EMF exposure. The concentration of TSH and T3-T4 hormones in the rat serum was measured by  using an  enzyme  liked  immunsorbent  assay  (ELISA)  method  for  TS,  T3,  and  T4  hormones.  TSH  values and  T3-T4  at  the  900  MHz  EMF  group  were  significantly  lower  than  the  sham-exposed  group (p&lt;0.01). There were no statistically significant differences  in serum TSH values  and T3-T4 hormones concentrations between the control and the sham-exposed group (p&gt;0.05). These results indicate that 900 MHz EMF emitted by cellular telephones decrease serum TSH and T3-T4 levels. </t>
  </si>
  <si>
    <t>Adam ANI, Taha ARM.</t>
  </si>
  <si>
    <t>https://jhiphalexu.journals.ekb.eg/article_20905_7c99e396ec521d16feec37c449ca0e82.pdf</t>
  </si>
  <si>
    <t>Effects of whole-body exposure to 915 MHz RFID on secretory functions of the thyroid system in rats</t>
  </si>
  <si>
    <t>Abstract
As a part of an investigation on the potential risks of radiofrequency identification (RFID) on human health, we studied whether exposure to 915 MHz RFID in rats significantly affected the secretory function of the thyroid system. A reverberation chamber was used as a whole-body exposure system. Male Sprague–Dawley rats were exposed for 8 h per day, 5 days per week, for a duration of 2, 4, 8, or 16 weeks. The estimated whole-body average specific absorption rate (SAR) varied from 3.2 to 4.6 W/kg depending on the age/mass of the animals for the field of the 915 MHz RFID reader. Plasma levels of triiodothyronine (T3), thyroxine (T4), and thyroid-stimulating hormone (TSH) were evaluated via enzyme-linked immunosorbent assay. Morphological changes in the thyroid gland were then analyzed. No changes in T3, T4, or TSH were observed over time between the sham- and RFID-exposed groups. We suggest that subchronic exposure to 915 MHz RFID at a SAR of 4 W/kg does not cause significant effects on thyroid secretory function.</t>
  </si>
  <si>
    <t>Kim HS, Paik MJ, Kim YJ, Lee G, Lee YS, Choi HD, Kim BC, Pack JK, Kim N, Ahn YH.</t>
  </si>
  <si>
    <t>RFID Exposure System</t>
  </si>
  <si>
    <t>https://pubmed.ncbi.nlm.nih.gov/23744731/</t>
  </si>
  <si>
    <t>Influence of microwave frequency electromagnetic radiation on terpene emission and content in aromatic plants</t>
  </si>
  <si>
    <t>Abstract
Influence of environmental stress factors on both crop and wild plants of nutritional value is an important research topic. The past research has focused on rising temperatures, drought, soil salinity and toxicity, but the potential effects of increased environmental contamination by human-generated electromagnetic radiation on plants have little been studied. Here we studied the influence of microwave irradiation at bands corresponding to wireless router (WLAN) and mobile devices (GSM) on leaf anatomy, essential oil content and volatile emissions in Petroselinum crispum, Apium graveolens and Anethum graveolens. Microwave irradiation resulted in thinner cell walls, smaller chloroplasts and mitochondria, and enhanced emissions of volatile compounds, in particular, monoterpenes and green leaf volatiles (GLV). These effects were stronger for WLAN-frequency microwaves. Essential oil content was enhanced by GSM-frequency microwaves, but the effect of WLAN-frequency microwaves was inhibitory. There was a direct relationship between microwave-induced structural and chemical modifications of the three plant species studied. These data collectively demonstrate that human-generated microwave pollution can potentially constitute a stress to the plants.
Full Free Text Available</t>
  </si>
  <si>
    <t>Soran ML, Stan M, Niinemets Ü, Copolovici L.</t>
  </si>
  <si>
    <t>Parsley (Petroselinum crispum)</t>
  </si>
  <si>
    <t>https://pubmed.ncbi.nlm.nih.gov/25050479/</t>
  </si>
  <si>
    <t>The effect of 900 MHZ radiofrequency (RF) radiation on some hormonal and biochemical parameters in rabbits</t>
  </si>
  <si>
    <t>Abstract
In this study, the effect of cell phone frequency 900 MHz radiofrequency (RF) radiation on rabbits' some hormonal and biochemical parameters was investigated. 14 male, adult, New Zealand albino rabbits were separated into two groups as control and experimental (n=7). For the experimental group, rabbits exposed to 900 MHz frequency RF radiation 2 h per day (7 days in a week) for 90 days. Control group rabbits' procedure was the same as experimental group except the exposure of RF. Before the exposure, at first and third month of exposure Hormon levels were determined from rabbits' blood which was taken from V.Marginalis in their right ear. There was not any significant difference in neither hormonal nor biochemical parameters between experimental and control groups before exposure (p&gt;0.05). At first month of RF exposure; there was not any significant difference in biochemical parameters (p&gt;0.05). However, T4, Testesterone, Estradiol, Cortisol and ACTH levels increased but this increasing was not stastistically significant (p&gt;0.05). After third month exposure, it was found that there was not any significant difference in biochemical parameters (p&gt;0.05), but there was an increase at T4, Cortisol and ACTH levels and only increasing in ACTH levels was stastistically significant (p&lt;0.05). It was concluded that 900 MHz RF exposure did not change some important biochemical and hormonal parameters except ACTH levels after 90 days exposure.</t>
  </si>
  <si>
    <t>Karadede B, Akdag MZ, Kanay Z, Bozbiyik A.</t>
  </si>
  <si>
    <t>https://www.researchgate.net/publication/268050764_The_effect_of_900_MHZ_radiofrequency_RF_radiation_on_some_hormonal_and_biochemical_parameters_in_rabbits</t>
  </si>
  <si>
    <t>Electric and magnetic fields do not modify the biochemical properties of FRTL-5 cells</t>
  </si>
  <si>
    <t xml:space="preserve">Abstract
Background: Electric and magnetic fields (EMF) might be involved in human disease and numerous research and scientific reviews have been conducted to address this question. In particular thyroid structural and functional alterations caused by various forms of non-ionizing radiation have been described.
Aim: The aim of this study was to analyze the possible effects of EMF on thyroid, in particular we analyzed the effects caused by a GSM (Global System for Mobile Communications) signal (900 MHz) on cultured thyroid cells (FRTL- 5).
Material and methods: The experimental setup was designed in order to expose samples to a radiofrequency wave in well-controlled conditions. We used the FRTL-5 cell line, an epithelial monoclonal continuous cell line derived from Fisher rat thyroid tissue growing as monolayer, expressing the TSH receptor and the sodium-iodide symporter (NIS). FRTL-5 were subsequently irradiate for 24, 48, and 96 h with EMF (800-900 MHz, power-frequency of mobile communication systems) and iodide uptake and cAMP production were measured.
Results: The irradiation of cells with EMF at 900 Mhz for 24, 48, and 96 h did not influence the level of cAMP production and was not able to modify iodide accumulation in FRTL- 5 cells with respect to basal conditions.
Conclusions: In conclusion, EMF do not seem to be able to interfere with the biochemical properties of FRTL-5 cells in vitro.
</t>
  </si>
  <si>
    <t xml:space="preserve">Dimida A, Ferrarini E, Agretti P, De Marco G, Grasso L, Martinelli M, Longo I, Giulietti D, Ricci A, Galimberti M, Siervo B, Licitra G, Francia F, Pinchera A, Vitti P, Tonacchera M. </t>
  </si>
  <si>
    <t>https://pubmed.ncbi.nlm.nih.gov/20543553/</t>
  </si>
  <si>
    <t>Radiofrequency Radiation and Human Triiodothronine Hormone: Immunoenzymometric Assay</t>
  </si>
  <si>
    <t>Abstract
The aim of this study was to investigate whether the thyroid Triiodothronine (T3) levels in the serum could be interfered by the exposure to the 900MHz cell phones in the laboratory. We also reviewed a selected number of recent patents relevant to the area of RF radiation and biomarkers. Human serum samples from 29 healthy donors were labeled with ruthenium to form a sandwich complex based on an immunoassay technique. All of them were placed into two batches, and the well heads in the first batch were exposed to 900MHz exposure emitted from a GSM mobile phone simulator for 18 min. Unexposed batch was served as the control sample under identical conditions and was compared with the exposed one in quantitative determination of T3 using the Wilcoxon test with criterion level of P = 0.050. Using the Wilcoxon test, there was no significant difference in serum T3 in the exposed group compared to the control group (P = 0.541). More accurate follow up studies are needed for the evaluation of the effects of the mobile phone use. The results here should be confirmed in the in vivo situation on mammalians and in larger series.
Related paper id 4209
Review comment provided</t>
  </si>
  <si>
    <t>Fattahi-asl J, Karbalae M, Baradaran-Ghahfarokhi M, Baradaran-Ghahfarokhi H, Khajoei-Fard R, Karbalae M, Baradaran-Ghahfarokhi M.</t>
  </si>
  <si>
    <t>Human Serum</t>
  </si>
  <si>
    <t>https://www.researchgate.net/publication/263726361_Radiofrequency_Radiation_and_Human_Triiodothronine_Hormone_Immunoenzymometric_Assay</t>
  </si>
  <si>
    <t xml:space="preserve">Plasma thyroid hormones and corticosterone levels in blood of chicken embryos and post hatch chickens exposed during incubation to 1800 MHz electromagnetic field </t>
  </si>
  <si>
    <t>Abstract
Introduction: This study attempted to determine the effect of a 1800 MHz electromagnetic field (EMF) (only carrier frequency) on thyroxine (T4), triiodothyronine (T3) and corticosterone (CORT) concentrations in the blood plasma of chick embryos, and to investigate the effect of electromagnetic field (EMF) exposure during embryogenesis on the level of these hormones in birds that are ready for slaughter.
Material and methods: Throughout the incubation period, embryos from the experimental group were exposed to a 1800 MHz EMF with power density of 0.1 W/m(2), 10 times during 24 h for 4 min. Blood samples were collected to determine T4, T3 and CORT concentrations on the 12th (E12) and 18th (E18) day of incubation, from newly hatched chicks (D1) and from birds ready for slaughter (D42).
Results: The experiment showed that T4 and T3 concentrations decreased markedly and CORT levels increased in the embryos and in the newly hatched chicks exposed to EMF during embryogenesis. However, no changes were found in the level of the analyzed hormones in the birds ready for slaughter. Differences in T4 and T3 plasma concentrations between the EMF-exposed group and the embryos incubated without additional EMF were the highest in the newly hatched chicks, which may be indicative of the cumulative effect of electromagnetic field on the hypothalamo-pituitary-thyroid axis (HPT).
Discussion: The obtained results suggest that additional 1800 MHz radio frequency electromagnetic field inhibits function of HPT axis, however, it stimulates hypothalamo-pituitary-adrenal axis by inducing adrenal steroidogenic cells to synthesize corticosterone. Further investigations are needed to elucidate the mechanisms by which radio EMFs affect HPT and HPA axis function in the chicken embryos.
Full Free Text Available</t>
  </si>
  <si>
    <t>Pawlak K, Sechman A, Nieckarz Z.</t>
  </si>
  <si>
    <t>Chicken</t>
  </si>
  <si>
    <t>https://pubmed.ncbi.nlm.nih.gov/24488772/</t>
  </si>
  <si>
    <t xml:space="preserve">The Effect of Mobile Radiation on the Oxidative Stress Biomarkers in Pregnant Mice </t>
  </si>
  <si>
    <t xml:space="preserve">Abstract
Objective: Due to the growing use of communication instruments such as cell phones and wireless devices, there is growing public concern about possible harmful effects, especially in sensitive groups such as pregnant women. This study aimed to investigate the oxidative stress induced by exposure to 900 MHz mobile phone radiation and the effect of vitamin C intake on reducing possible changes in pregnant mice.
Materials and methods: Twenty-one pregnant mice were divided into three groups (control, mobile radiation-exposed, and mobile radiation plus with vitamin C intake co-exposed (200 mg /kg)). The mice in exposure groups were exposed to 900 MHz, 2 watts, and a power density of 0.045 μw /cm2 mobile radiation for eight hours/day for ten consecutive days. After five days of rest, MDA (Malondialdehyde), 8-OHdG (8-hydroxy-2' -deoxyguanosine), and TAC (Total Antioxidant Capacity) levels were measured in the blood of animals. The results were analyzed by SPSS.22.0 software.
Results: The results showed that exposure to mobile radiation increased MDA (P=0.002), and 8-OHdG (P=0.001) significantly and decreased Total Antioxidant Capacity in the exposed groups (P=0.001). Taking vitamin C inhibited the significant increase in MDA and 8-OHdG levels in exposed groups.
Conclusion: Although exposure to mobile radiation can cause oxidative stress in the blood of pregnant mice, vitamin C as an antioxidant can prevent it.
</t>
  </si>
  <si>
    <t>Moghadasi N, Alimohammadi I, Safari Variani A, Ashtarinezhad A.</t>
  </si>
  <si>
    <t>MiceMice - Pregnant</t>
  </si>
  <si>
    <t xml:space="preserve">The Iran University of Medical Sciences supported this study under Grant [number: 94-05-27-27392]. </t>
  </si>
  <si>
    <t>https://jfrh.tums.ac.ir/index.php/jfrh/article/view/1634</t>
  </si>
  <si>
    <t xml:space="preserve">Biochemical effects of exposure to electromagnetic field in mice </t>
  </si>
  <si>
    <t xml:space="preserve">Abstract
The present study evaluated the effects of electromagnetic field radiated from cell phones with frequency between 500 to 900 MHz on total protein, albumin, Blood Urea Nitrogen (BUN), creatinine, cholesterol, glucose, Alanine Amino Transferase (ALT), Aspartate Amino Transferase (AST) and Thyroid Stimulating Hormone (TSH) of Swiss albino mice. In this study, sixty adult Swiss albino mice were divided in three groups, each consisting of twenty animals. Test groups were exposed to electromagnetic wave twice a day for 21 days. Blood samples were prepared from heart and some biochemical factors were measured and statistical analysis was also performed using SPSS. According to the results BUN, ALT and AST were increased and the average amount of body weight, creatinine, fasting blood sugar, protein, albumin, cholesterol and TSH were decreased in the test group. Electromagnetic wave has influence on the biochemical parameters in mice. </t>
  </si>
  <si>
    <t>http://ecologyresearch.info/documents/EC0328.pdf</t>
  </si>
  <si>
    <t>Combined effects of mobile phone radiation (940 Mhz) and noise (100 dB, 5700 - 700 Hz) on plasma level of the thyroid hormones of rats</t>
  </si>
  <si>
    <t>Abstract 
Background and Objective: Widespread use of cell phones and increased noise pollution in surrounding environment are the most important risk factors of human health in the age of technology. The aim of this study was to investigate the effects of mobile phone radiation and noise stress on serum levels of T3 and T4 in male rats.
Materials and Methods: In this experimental study, the male Wistar rats were divided into control, exposed to cell phone radiation (940 MHz) for 1, 3 and 6 h/day, exposed to noise stress (100 db, 700-5700 Hz) for 1 h, 3 h and 6 h/day, exposed to cell phone radiation (940 MHz) and noise stress (100 db, 700-5700 Hz) for 1, 3 and 6 h/day groups. After 8 weeks, blood samples were obtained using cardiac puncture method and after serum preparation, levels of T3 and T4 were measured using ELFA method. The data were statistically analyzed using SPSS software version 19.
Results: The results indicated that serum level of T3 significantly decreased in all experimental groups compared with control animals (p&lt;0.001). Serum level of T4 significantly decreased in rats exposed to cell phone radiation for 3 and 6 h/day and in rats exposed to noise stress for 1, 3 and 6 h/day and in rats exposed to cell phone radiation and noise stress simultaneously for 1 and 6 h/day (p&lt;0.05). These changes were not observed for serum level of T4 in groups exposed to cell phone radiation for 1 h/day and in group exposed to cell phone radiation and noise stress simultaneously for 3 h/day.
Conclusion: Results of this research showed that these two physical factors can synergistically potentiate their inhibitory effects on thyroid hormones secretion and their effect is proportionally related to exposure period.
[Article in Arabic]</t>
  </si>
  <si>
    <t>Mohammadi S, Ahmadi R, Khakpour B.</t>
  </si>
  <si>
    <t>https://www.sid.ir/en/journal/ViewPaper.aspx?id=475109</t>
  </si>
  <si>
    <t>Effects of 900MHz Mobile Phone Radiation on Human Thyroid Hormone Levels</t>
  </si>
  <si>
    <t>Abstract
Previously, preliminary results of our researches showed that, mobile phone radiofrequency radiation does not affect human serum in an in vitro immunoenzymometric assay. However, we stated that the results should be confirmed in a larger series and employing different exposure doses on a specific hormone. Considering this statement, the aim of this study was to investigate whether the exposure from a 900MHz cell phone can affect the thyroid Triiodothronine (T3) levels in human serum. In addition, a review of the recent patents in radiation and immunoenzymometric assays is also presented. Human serum samples from 63 healthy donors were placed into two groups, and the well heads in the first group were exposed to 900MHz exposure emitted from a GSM mobile phone (Nokia, Model 1202, India) with 1.09 Watt per kilogram (W/kg) of the tissue locally in the head specific absorption rate for 30 minute. Unexposed group was served as the control sample under identical conditions and was compared with the exposed one in quantitative determination of T3 using the Wilcoxon test with criterion level of P = 0.050. There was no significant difference in serum T3 in the exposed group compared to the control group (P &gt; 0.05). According to this study, mobile phone radiation at frequency of 900MHz does not affect human T3 hormone in an in vitro immunoassay under the conditions used.
Related paper id 4189
Review comment provided</t>
  </si>
  <si>
    <t>Mahmoudi G, Fattahi-Asl J, Hosseinzadeh A.</t>
  </si>
  <si>
    <t>https://www.eurekaselect.com/128041/article</t>
  </si>
  <si>
    <t>Rats - Albino Male</t>
  </si>
  <si>
    <t>Mobile Phone Use and Risk of Thyroid Gland Lesions Detected by Ultrasonography</t>
  </si>
  <si>
    <t>Abstract
In recent years, widespread use of mobile phones has led to a public debate about possible harmful effects on human health. A lot of researchers studied the possible effect of radiofrequency energy (RFE) emitted from cell phones on the human body. Up to our knowledge no one studied the effect of these waves on the thyroid gland by Ultrasonography (US). Our aim was to investigate the possible effects of EMR arising from cell phones on the thyroid gland using US. A prospective
study was done on 180 participants, 110 females and 70 males, ranging in age from 15 to 65. A constructed questionnaire was distributed among them before performing US of the neck. Demographic data along with US findings were collected and statistically analyzed. A total of 46.7% of our participants had abnormal findings of the thyroid gland more in non smart phone users and more in females. The commonest abnormality was multinodular goiter (54%). Expanded researches
are still needed to answer the question about the hazards of RFE on human health. All efforts should be made to encourage users of cellular phone to follow mobile device recommendations of manufacturers and avoid its possible hazards as possible.</t>
  </si>
  <si>
    <t>Elsayed NM, Jastaniah SD.</t>
  </si>
  <si>
    <t>https://www.researchgate.net/publication/312540145_Mobile_Phone_Use_and_Risk_of_Thyroid_Gland_Lesions_Detected_by_Ultrasonography</t>
  </si>
  <si>
    <t>Hippocampal Oxidative Stress Induced by Radiofrequency Electromagnetic Radiation and the Neuroprotective Effects of Aerobic Exercise in Rats: A Randomized Control Trial</t>
  </si>
  <si>
    <t>Abstract
Background: The present study determined whether 4 weeks of moderate aerobic exercise improves antioxidant capacity on the brain of rats against oxidative stress caused by radiofrequency electromagnetic radiation emitted from cell phones.
Methods: Responses of malondialdehyde, catalase, glutathione peroxidase, and superoxide dismutase, as well as the number of hippocampal dead cells, were examined. Male Wistar rats (10-12 wk old) were randomly assigned to 1 of 4 groups (N = 8): (1) moderate aerobic exercise (EXE) (2 × 15-30 min at 1215 m/min speed with 5 min of active recovery between sets), (2) exposure to 900/1800 MHz radiofrequency electromagnetic waves 3 hours per day (RAD), (3) EXE + RAD, and (4) exposure to an experimental phone without battery.
Results: Following the exposure, the number of the hippocampal dead cells was significantly higher in group RAD compared with groups EXE, EXE + RAD, and control group. Malondialdehyde concentration in group RAD was significantly higher than that of groups EXE, EXE + RAD, and control group. Also, the activity of catalase, glutathione peroxidase, and superoxide dismutase in groups EXE, EXE + RAD, and control group was significantly higher compared with those of the exposure group.
Conclusion: This study demonstrated that moderate aerobic exercise enhances hippocampal antioxidant capacity against oxidative challenge in the form of radiofrequency electromagnetic waves.</t>
  </si>
  <si>
    <t>Mojez MR, Ali Gaeini A, Choobineh S, Sheykhlouvand M.</t>
  </si>
  <si>
    <t>https://pubmed.ncbi.nlm.nih.gov/34697252/</t>
  </si>
  <si>
    <t>Association between daily exposure to electromagnetic  radiation from 4G smartphone and 2.45-GHz wi-fi and 
oxidative damage to semen of males attending  a genetics clinic: a primary study</t>
  </si>
  <si>
    <t>Abstract
We evaluated the semen quality and oxidative stress attack on spermatozoa nuclear DNA after men were exposed to a combination of electromagnetic radiation from an 1800-MHz 4G smartphone network and 2.45-GHz wi-fi. According to the daily network exposure time, the subjects involved were divided into three groups, namely group one: less than 30 min; group two: 31-120 min; and group three: more than 121 min. Routine semen tests, reactive oxygen species levels, total antioxidant capacity, glutathione peroxidase (GSH-Px) and superoxide dismutase, 8-hydroxy-2’-deoxyguanosine expression, and urine and comet assays were conducted for all participants and the results  for  the  three  groups  were  compared.  With  extended  exposure  time,  reactive  oxygen  increased,  while  total antioxidant capacity, glutathione and superoxide dismutase, and superoxide dismutase decreased. Increased expression of 8-OHdG and sperm DNA fragments (head DNA% decreased while tail DNA% and Olive tail moment increased) was observed. Sperm count, vitality, and motility decreased significantly. Electromagnetic radiation may induce oxidative stress, damage sperm nuclear DNA, and eventually reduce sperm quality; these factors negatively affect male fertility.</t>
  </si>
  <si>
    <t>Ding SS, Sun P, Tian H, Huo YW, Wang LR, Han Y, Zhang Z, Liu X, Xing JP.</t>
  </si>
  <si>
    <t>Mobile Phone 4G + WiFi</t>
  </si>
  <si>
    <t>Human : Males</t>
  </si>
  <si>
    <t>Funding not declared by Author 
No conflict of Interest  stated</t>
  </si>
  <si>
    <t>https://www.semanticscholar.org/paper/Association-between-daily-exposure-to-radiation-4-G-Ding-Sun/554ebdeb87ddba1153b3d31900fbc02df5cb68ed</t>
  </si>
  <si>
    <t>Stimulatory effect of exposure to low-power-density 2.45 GHz microwaves on Arabidopsis thaliana seedlings in vitro</t>
  </si>
  <si>
    <t>Abstract
Communication technologies are moving toward higher microwave frequencies and bandwidths to satisfy the growing demand for high data rates. The concern about the possible effects of microwaves on plants and animals has increased recently. There is still uncertainty concerning the effects of microwaves on plants. The present study was conducted to investigate the effect of industrial, scientific and medical (ISM) radio band microwaves on seedlings and seeds of Arabidopsis thaliana (L.). In vitro growing A. thaliana wild-type seedlings and seeds were exposed to 2.45 GHz continuous-wave microwaves at a power flux density of 1.0 ± 0.1 W m−2 for 48 h. Microwave exposure increased the hydrogen peroxide content, photosynthetic pigments, nonphotochemical quenching and fluorescence of the seedlings, while peroxidase activity and Fv/Fm values were unchanged. Anthocyanin and malondialdehyde were decreased. Seed germination rate, fresh weight and photosynthetic pigment contents of 10-day-old seedlings obtained from microwaves exposed seeds remained unchanged. Results confirmed the inexistence of oxidative stress but a stimulatory effect of microwave on A. thaliana seedlings. The increased hydrogen peroxide content and nonphotochemical quenching suggest acceptance of extra photon energy and a portion of the excess captured photon passing through the photosystem, while a portion of energy dissipated as heat.
Full Free Text Available</t>
  </si>
  <si>
    <t>Senevirathna MDHJ, Nagahage ISP, Muhetaer G.</t>
  </si>
  <si>
    <t>Arabidopsis thaliana Seeds</t>
  </si>
  <si>
    <t>https://link.springer.com/article/10.1007/s40415-020-00618-3</t>
  </si>
  <si>
    <t>Moderate Dose of Trolox Preventing the Deleterious Effects of Wi-Fi Radiation on Spermatozoa In vitro through Reduction of Oxidative Stress Damage</t>
  </si>
  <si>
    <t>Abstract
Background: The worsening of semen quality, due to the application of Wi-Fi, can be ameliorated by Vitamin E. This study aimed to demonstrate whether a moderate dose of trolox, a new Vitamin E, inhibits oxidative damage on sperms in vitro after exposure to Wi-Fi radiation.
Methods: Each of the twenty qualified semen, gathered from June to October 2014 in eugenics clinic, was separated into four aliquots, including sham, Wi-Fi-exposed, Wi-Fi plus 5 mmol/L trolox, and Wi-Fi plus 10 mmol/L trolox groups. At 0 min, all baseline parameters of the 20 samples were measured in sequence. Reactive oxygen species, glutathione, and superoxide dismutase were evaluated in the four aliquots at 45 and 90 min, as were sperm DNA fragments, sperm mitochondrial potential, relative amplification of sperm mitochondrial DNA, sperm vitality, and progressive and immotility sperm. The parameters were analyzed by one-way analysis of variance and Tukey's posttest.
Results: Among Wi-Fi plus 5 mmol/L trolox, Wi-Fi-exposed and Wi-Fi plus 10 mmol/L trolox groups, reactive oxygen species levels (45 min: 3.80 ± 0.41 RLU·10-6·ml-1 vs. 7.50 ± 0.35 RLU·10-6·ml-1 vs. 6.70 ± 0.47 RLU·10-6·ml-1, P &lt; 0.001; 90 min: 5.40 ± 0.21 RLU·10-6·ml-1 vs. 10.10 ± 0.31 RLU·10-6·ml-1 vs. 7.00 ± 0.42 RLU·10-6·ml-1, P &lt; 0.001, respectively), percentages of tail DNA (45 min: 16.8 ± 2.0% vs. 31.9 ± 2.5% vs. 61.3 ± 1.6%, P &lt; 0.001; 90 min: 19.7 ± 1.5% vs. 73.7 ± 1.3% vs. 73.1 ± 1.1%, P &lt; 0.001, respectively), 8-hydroxy-2'-deoxyguanosine (45 min: 51.89 ± 1.46 pg/ml vs. 104.89 ± 2.19 pg/ml vs. 106.11 ± 1.81 pg/ml , P = 0.012; 90 min: 79.96 ± 1.73 pg/ml vs. 141.73 ± 2.90 pg/ml vs. 139.06 ± 2.79 pg/ml; P &lt; 0.001), and percentages of immotility sperm (45 min: 27.7 ± 2.7% vs. 41.7 ± 2.2% vs. 41.7 ± 2.5%; 90 min: 29.9 ± 3.3% vs. 58.9 ± 4.0% vs. 63.1 ± 4.0%; all P &lt; 0.001) were lowest, and glutathione peroxidase (45 min: 60.50 ± 1.54 U/ml vs. 37.09 ± 1.77 U/ml vs. 28.18 ± 1.06 U/ml; 90 min: 44.61 ± 1.23 U/ml vs. 16.86 ± 0.93 U/ml vs. 29.94 ± 1.56 U/ml; all P &lt; 0.001), percentages of head DNA (45 min: 83.2 ± 2.0% vs. 68.2 ± 2.5% vs. 38.8 ± 1.6%; 90 min: 80.3 ± 1.5% vs. 26.3 ± 1.3% vs. 26.9 ± 1.1%; all P &lt; 0.001), percentages of sperm vitality (45 min: 89.5 ± 1.6% vs. 70.7 ± 3.1% vs. 57.7 ± 2.4%; 90 min: 80.8 ± 2.2% vs. 40.4 ± 4.0% vs. 34.7 ± 3.9%; all P &lt; 0.001), and progressive sperm (45 min: 69.3 ± 2.7% vs. 55.8 ± 2.2% vs. 55.4 ± 2.5%; 90 min: 67.2 ± 3.3% vs. 38.2 ± 4.0% vs. 33.9 ± 4.0%; all P &lt; 0.001) were highest in Wi-Fi plus 5 mmol/L trolox group at 45 and 90 min, respectively. Other parameters were not affected, while the sham group maintained the baseline.
Conclusion: This study found that 5 mmol/L trolox protected the Wi-Fi-exposed semen in vitro from the damage of electromagnetic radiation-induced oxidative stress.</t>
  </si>
  <si>
    <t>Ding SS, Sun P, Zhang Z, Liu X, Tian H, Huo YW, Wang LR, Han Y, Xing JP</t>
  </si>
  <si>
    <t>WiFi - Smartphone</t>
  </si>
  <si>
    <t>No financial support was received for this research.
No conflict of Interest  stated</t>
  </si>
  <si>
    <t>https://pubmed.ncbi.nlm.nih.gov/29451144/</t>
  </si>
  <si>
    <t>The radio-protective effect of rosmarinic acid against mobile phone and Wi-Fi radiation-induced oxidative stress in the brains of rat</t>
  </si>
  <si>
    <t xml:space="preserve">Abstract
Background: Rosmarinus officinalis L. is an aromatic perennial herb from which rosmarinic acid (RA) can be extracted. This research was conducted to assess the effectiveness of RA against radio frequency (RF) radiation-induced oxidative stress due to 915 MHz (mobile phone) and 2450 MHz (Wi-Fi) frequencies in rats.
Methods: The animals were separated into six groups, including group 1 receiving normal saline (NS), group 2 (NS/Wi-Fi) and group 4 (NS/mobile), which received NS plus 60 min/day of exposure to the electromagnetic radiation (EMR) for 1 month, group 3 (RA/Wi-Fi) and group 5 (RA/mobile) received RA (20 mg/kg/day, po) plus 60 min/day of EMR, and group 6 (RA) received only RA.
Results: There was a significant elevation of protein carbonylation (PC), nitric oxide (NO) and malondialdehyde (MDA) and significant reduction in glutathione (GSH), glutathione peroxidase (GPx), total antioxidant capacity (TAC), superoxide dismutase (SOD) and catalase (CAT) in the RF radiation-exposed rats' brain compared to the control group. RA reduced the levels of NO, PC and MDA and it also elevated the TAC, GPx, SOD, CAT and GSH levels in the rats' brains in the RA/Wi-Fi and RA/mobile groups compared to the NS/Wi-Fi and NS/mobile groups, respectively.
Conclusion: It can be concluded that RA can be considered a useful candidate for protecting brain tissues against RF radiation-induced oxidative stress at 915 and 2450 MHz frequencies through ameliorative effects on the antioxidant enzyme activities and oxidative stress indices.
</t>
  </si>
  <si>
    <t>Asl JF, Goudarzi M, Shoghi H.</t>
  </si>
  <si>
    <t>https://pubmed.ncbi.nlm.nih.gov/32128712/</t>
  </si>
  <si>
    <t>Hepatic injury induced by radio frequency waves emitted from conventional Wi-Fi devices in Wistar rats</t>
  </si>
  <si>
    <t xml:space="preserve">Abstract
In this study, the impact of standard 2.45 GHz radio frequency source (averaged whole-body specific absorption rate 0.01 W kg-1 24 h-1 daily for 40 consecutive days) on the liver of Wistar female rats was investigated. The rats were randomly divided into control and Wi-Fi-exposed groups. At the end of the exposure, liver samples were dissected from rats. Rats' livers were inspected through the evaluation of some oxidative stress parameters and the evaluation of glutamic oxaloacetic transaminase and glutamic-pyruvic transaminase levels as well as through the molecular investigation using Fourier transform infrared spectroscopy. Histopathological examination in addition to ultrastructure examination was also performed. The present data revealed that Wi-Fi exposure leads to severe oxidative stress in the rat liver. Furthermore, Wi-Fi exposure resulted in deleterious effects in the liver function and alters its molecular structure. Moreover, severe histological and ultrastructural alterations are reported in the hepatic tissues points to hepatotoxic effects induced by Wi-Fi exposure. In conclusion, care must be taken when using Wi-Fi emitting devices due to their severe impact on the liver. Public awareness of the need to decrease exposure time and increase the distance from Wi-Fi exposure sources must be raised wherever possible.
</t>
  </si>
  <si>
    <t>Fahmy HM, Mohammed FF.</t>
  </si>
  <si>
    <t>https://pubmed.ncbi.nlm.nih.gov/32762465/</t>
  </si>
  <si>
    <t>Protective Role of Vitamin C in Wi-Fi Induced Oxidative Stress in MC3T3-E1 Cells in Vitro</t>
  </si>
  <si>
    <t>Abstract
The increasing convenience and benefits provided by wireless technology innovations may also affect the human health because of Wi-Fi electromagnetic radiation. The effects of 2.45 GHz Wi-Fi on oxidative stress (OS) in MC3T3-E1 cells and the protective role of vitamin C are presented and analyzed in this paper. MC3T3-E1 cells were exposed to 100 mW and 500 mW 2.45 GHz Wi-Fi signals at specific absorption rates (SARs) of 0.1671 W/kg and 0.8356 W/kg, referred to as
SARa and SARb, respectively, for 0-180 minutes to determine the optimal irradiation time by testing reactive oxygen species (ROS) and glutathione (GSH). Following irradiation for the optimal irradiation time, ROS levels were assayed for 0-120 min after each irradiation. Additional vitamin C is added to the medium to investigate the effect on ROS and GSH. A FDTD
simulation showed that the cell layer temperature increased by 0.1°C and 0.5°C after being exposed in the SARa and SARb for the optimal irradiation time (90 min). Ninety min of Wi-Fi irradiation provoked an obvious increment in ROS and GSH on the first day, and the ROS level returned to the initial level 30 min after the irradiation; however, on the third day, it took 90-120 min for ROS to return to baseline. Vitamin C significantly reduced ROS levels and recovery times. In conclusion, 2.45 GHz Wi-Fi radiation triggered oxidative stress in osteoblasts 3cm from the source antenna. Vitamin C effectively reduced the ROS levels stimulated by nonthermal effects of Wi-Fi irradiation.
Full Free Text Available</t>
  </si>
  <si>
    <t>Wang M, Yang G, Li Y, Wu Q, Li Y.</t>
  </si>
  <si>
    <t>Mouse - MC3T3-E1 cells</t>
  </si>
  <si>
    <t>https://journals.riverpublishers.com/index.php/ACES/article/view/7969/6545</t>
  </si>
  <si>
    <t>Which neurophysiologic effects at low level 2.45 GHz RF exposure?</t>
  </si>
  <si>
    <t xml:space="preserve">Abstract
The LS electromagnetic band (1-4 GHz) is widely used both in domestic and industrial domains. Several studies suggested that the biological systems would exhibit a specific sensitivity to the 2.45 GHz microwaves (water resonance frequency). Potential human health hazards and especially a disruption of the cholinergic system have been reported, due to exposure to microwaves even at low power density. This work presents a multiparametric study of freely moving rat where neurophysiology was investigated during 70 hours using neurochemical (microdialysis technique), electrophysiological, behavioral (vigilance stages quantification) and thermophysiological approaches. The rats were exposed 24 hours to a 2.45 GHz pulsed electromagnetic field at low power density. In this exposure conditions, no significant effect have been reported.
</t>
  </si>
  <si>
    <t xml:space="preserve">Crouzier D, Testylier G, Perrin A, Debouzy JC. </t>
  </si>
  <si>
    <t>https://pubmed.ncbi.nlm.nih.gov/17572243/</t>
  </si>
  <si>
    <t>Human Melanoma Cell Line G-361</t>
  </si>
  <si>
    <t>Uteroplacental circulatory disturbance mediated by prostaglandin F-2 alpha in rats exposed to microwaves</t>
  </si>
  <si>
    <t xml:space="preserve">Abstract
To clarify the effects of microwaves on pregnancy, uterine or uteroplacental blood flow and endocrine and biochemical mediators, including corticosterone, estradiol, prostaglandin E(2) (PGE(2)), and prostaglandin F(2)alpha (PGF(2)alpha), were measured in rats exposed to continuous-wave (CW) microwave at 2 mW/cm(2) incident power density at 2450 MHz for 90 min. Colonic temperature in virgin and pregnant rats was not significantly altered by microwave treatment. Microwaves decreased uteroplacental blood flow and increased progesterone and PGF(2)alpha in pregnant, but not in virgin rats. Intraperitoneal (i.p.) administration of angiotensin II, a uteroplacental vasodilator, before microwave exposure prevented the reduction in uteroplacental blood flow and the increased progesterone and PGF(2)alpha in pregnant rats. Increased corticosterone and decreased estradiol during microwave exposure were observed independent of pregnancy and pretreatment with angiotensin II. These results suggest that microwaves (CW, 2 mW/cm(2), 2450 MHz) produce uteroplacental circulatory disturbances and ovarian and placental dysfunction during pregnancy, probably through nonthermal actions. The uteroplacental disturbances appear to be due to actions of PGF(2)alpha and may pose some risk for pregnancy.
</t>
  </si>
  <si>
    <t>Rats - Wistar  Female (Virgin)</t>
  </si>
  <si>
    <t>https://pubmed.ncbi.nlm.nih.gov/10838124/</t>
  </si>
  <si>
    <t>Exposure to 1.8 GHz radiofrequency field modulates ROS in human HEK293 cells as a function of signal amplitude</t>
  </si>
  <si>
    <t>Abstract
The modern telecommunications industry is ubiquitous throughout the world, with a significant percentage of the population using cellular phones on a daily basis. The possible physiological consequences of wireless emissions in the GHz range are therefore of major interest, but remain poorly understood. Here, we show that exposure to a 1.8 GHz carrier frequency in the amplitude range of household telecommunications induces the formation of ROS (Reactive Oxygen Species) in human HEK293 cultured cells. The ROS concentrations detected by fluorescent imaging techniques increased significantly after 15 minutes of RF field exposure, and were localized to both nuclear and cytosolic cellular compartments. qPCR analysis showed altered gene expression of both anti-oxidative (SOD, GPX, GPX, and CAT) and oxidative (Nox-2) enzymes. In addition, multiple genes previously identified as responsive to static magnetic fields were found to also be regulated by RF, suggesting common features in response mechanisms. By contrast, many RF effects showed evidence of hormesis, whereby biological responsivity does not occur linearly as a function of signal amplitude. Instead, biphasic dose response curves occur with 'blind' spots at certain signal amplitudes where no measureable response occurs. We conclude that modulation of intracellular ROS can be a direct consequence of RF exposure dependent on signal frequency and amplitude. Since changes in intracellular ROS may have both harmful and beneficial effects, these could provide the basis for many reported physiological effects of RF exposure.
Full Free Text Available</t>
  </si>
  <si>
    <t>Pooam M, Jourdan N, Aguida B, Dahon C, Baouz S, Terry C, Raad H, Ahmad M.</t>
  </si>
  <si>
    <t>Human : HEK293 Embryonic Kidney cells</t>
  </si>
  <si>
    <t>This work was financially supported by the Novo Nordisk Foundation, Denmark,
We acknowledge support from the National Science Foundation USA (#1658640), Air Force Office of Scientific Research USA (FA9550-14-0-0409); the Novo Nordisk Foundation, Denmark, #NNF19OC0057729</t>
  </si>
  <si>
    <t>https://pubmed.ncbi.nlm.nih.gov/35126804/</t>
  </si>
  <si>
    <t>Inhibitory effects of low thermal radiofrequency radiation on physiological parameters of Zea Mays seedlings growth</t>
  </si>
  <si>
    <t>Abstract
12-days old plantlets developed from Zea mays seeds exposed at 1 GHz inside a transverse electromagnetic cell for different exposure durations, at a specific absorption rate of energy deposition of 0.47W/kg, showed decreased levels of photo-assimilatory pigments and nucleic acid contents, than controls. Longer exposure duration inhibited the plantlets’ growth.
Full Free Text Available</t>
  </si>
  <si>
    <t>Răcuciu M, Iftode C, Miclăuş S.</t>
  </si>
  <si>
    <t>Zea mays (Corn) seeds</t>
  </si>
  <si>
    <t>https://rjp.nipne.ro/2015_60_3-4/RomJPhys.60.p603.pdf</t>
  </si>
  <si>
    <t>Non-ionizing radiofrequency field induces unfolded protein response (UPR) in endoplasmic reticulum of mouse neuronal cells</t>
  </si>
  <si>
    <t>Abstract
Objective: To examine whether exposure of mouse neuronal cells to radiofrequency fields used in mobile communication devices can induce stress in endoplasmic reticulum (ER) and activate unfolded protein response (UPR).
Methods: HT22 mouse hippocampus neuronal cells were exposed to continuous wave 900 ​MHz radiofrequency fields (RF) at 120 ​μW/cm2 power intensity for 4 ​h/d for 5 consecutive days. The positive control cells were irradiated with 4 ​Gy of 60Co γ-rays at a dose rate of 0.5 ​Gy/min (GR). Twenty-four hours after the last exposure, cells were collected, and the expressions of sensor transmembrane proteins were detected using Western blot analysis.
Results: The expression levels of Ire1, PERK, p-IRE1 and p-PERK, GRP78 and CHOP proteins were detected. There were no statistically significant differences in the expression levels of IRE1 and PERK proteins in control (CT), sham(SH)-, RF- and GR-exposed cells (P ​&lt; ​0.05). The phosphorylated protein levels of p-IRE1 and p-PERK were significantly increased in cells exposed to RF and GR (P ​&lt; ​0.05). The expression levels of GRP78 and CHOP were significantly increased in RF- and GR-exposed cells compared to CT and SH-exposed cells (P ​&lt; ​0.05). Cells treated with 1 ​μg/ml TM for 24 ​h showed significantly increased expression levels of GRP78 and CHOP proteins compared to controls (P ​&lt; ​0.05). In the presence of 2 ​mmol/L PBA, TM-induced increased levels of GRP78 and CHOP proteins were reduced (P ​&lt; ​0.05).
Conclusions: The exposure of non-ionizing 900 ​MHz RF was able to cause stress in HT22 mouse neuronal cells and activated UPR in ER. Since UPR plays an important role in both cell survival (when UPR is mitigated) and apoptosis/death (under unresolvable stress conditions), further studies are required to determine the fate of the cells exposed to RF.
Full Free Text Available</t>
  </si>
  <si>
    <t>Gao Z,Xie W,Fan C,Cao Y</t>
  </si>
  <si>
    <t>Cells : Mouse Hippocampus neuronal cells HT22</t>
  </si>
  <si>
    <t>https://www.sciencedirect.com/science/article/pii/S2666555720300435</t>
  </si>
  <si>
    <t>Acute radiofrequency electromagnetic radiation exposure impairs neurogenesis and causes neuronal DNA damage in the young rat brain</t>
  </si>
  <si>
    <t>Abstract
A mobile phone is now a commonly used device for digital media and communication among all age groups. Young adolescents use it for longer durations, which exposes them to radiofrequency electromagnetic radiation (RF-EMR). This exposure can lead to neuropsychiatric changes. The underlying cellular mechanism behind these changes requires detailed investigation. In the present study, we investigated the effect of RF-EMR emitted from mobile phones on young adolescent rat brains. Wistar rats (5 weeks, male) were exposed to RF-EMR signal (2,115MHz) at a head average specific absorption rate (SAR) of 1.51W/kg continuously for 8h. Higher level of lipid peroxidation, carbon-centered lipid radicals, and single-strand DNA damage was observed in the brain of rat exposed to RF-EMR. The number of BrdU-positive cells in the dentate gyrus (DG) decreased in RF-EMR-exposed rats, indicating reduced neurogenesis. RF-EMR exposure also induced degenerative changes and neuronal loss in DG neurons but had no effect on the CA3 and CA1 neurons of the hippocampus and cerebral cortex. The activity of Pro-caspase3 did not increase upon exposure in any of the brain regions, pointing out that degeneration observed in the DG region is not dependent on caspase activation. Results indicate that short-term acute exposure to RF-EMR induced the generation of carbon-centered lipid radicals and nuclear DNA damage, both of which likely played a role in the impaired neurogenesis and neuronal degeneration seen in the young brain's hippocampus region. The understanding of RF-EMR-induced alteration in the brain at the cellular level will help develop appropriate interventions for reducing its adverse impact.</t>
  </si>
  <si>
    <t>Singh KV, Prakash C, Nirala JP, Nanda RK, Rajamani P.</t>
  </si>
  <si>
    <t>This work is partly supported by the UPE II project (ID-58) and Department of Science and Technology PURSE fund of Jawaharlal Nehru University (JNU) and institute core funds from the International Center for Genetic Engineering and Biotechnology (ICGEB). KVS was supported by a fellowship from the Council of Scientific and Industrial Research (Award No. 09/263(1005)/2013-EMR-1) and the Indian Council of Medical Research (ICMR), Government of India (Award No. 849/2019);</t>
  </si>
  <si>
    <t>https://pubmed.ncbi.nlm.nih.gov/36336097/</t>
  </si>
  <si>
    <t>Effects of 3.5 GHz radiofrequency radiation on ghrelin, nesfatin-1, and irisin level in diabetic and healthy brains</t>
  </si>
  <si>
    <t>Abstract
Diabetes, mobile phone use, and obesity have increased simultaneously in recent years. The radiofrequency radiation (RFR) emitted from mobile phones is largely absorbed in the heads of users. With 5 G, which has started to be used in some countries without the necessary precautions being taken, the amount of RFR to which living things are exposed will increase. In this study, the changes in energy homeostasis and redox balance caused by 5 G (3.5 GHz, GSM-modulated) were explored. The effects of RFR on the brains of diabetic and healthy rats were investigated and histopathological analysis was performed. Twenty-eight Wistar albino rats weighing 200-250 g were divided into 4 groups as sham, RFR, diabetes, and RFR+diabetes groups (n = 7). The rats in each group were kept in a plexiglass carousel for 2 h a day for 30 days. While the rats in the experimental groups were exposed to RFR for 2 h a day, the rats in the sham group were kept under the same experimental conditions but with the radiofrequency generator turned off. At the end of the experiment, brain tissues were collected from euthanized rats. Total antioxidant (TAS), total oxidant (TOS), hydrogen peroxide (H2O2), ghrelin, nesfatin-1, and irisin levels were determined. In addition, histopathological analyses of the brain tissues were performed. The specific absorption rate in the gray matter of the brain was calculated as 323 mW/kg and 195 mW/kg for 1 g and 10 g averaging, respectively. After RFR exposure among diabetic and healthy rats, decreased TAS levels and increased TOS and H2O2 levels were observed in brain tissues. RFR caused increases in ghrelin and irisin and a decrease in nesfatin-1 in the brain. It was also observed that RFR increased the number of degenerated neurons in the hippocampus. Our results indicate that 3.5 GHz RFR causes changes in the energy metabolism and appetite of both healthy and diabetic rats. Thus, 5 G may not be innocent in terms of its biological effects, especially in the presence of diabetes.</t>
  </si>
  <si>
    <t>Bektas H, Algul S, Altindag F, Yegin K, Akdag MZ, Dasdag S.</t>
  </si>
  <si>
    <t>Rats - Male Wistar Albino</t>
  </si>
  <si>
    <t>https://pubmed.ncbi.nlm.nih.gov/36220504/</t>
  </si>
  <si>
    <t>Effects of continuous prenatal and postnatal global system for mobile communications electromagnetic waves (GSM-EMW) exposure on the oxidative stress biomarkers in female rat liver</t>
  </si>
  <si>
    <t>Abstract
In light of the increased use of communication technologies, the harm caused by continuous exposure to emitted radiation on pregnancy and developing newborns is among the public concerns. Using Sprague-Dawley rats, our study investigates the effects of 24 h/day prenatal and postnatal 900 MHz radiofrequency electromagnetic radiation (RF-EMR) exposure of female rats on liver oxidative stress (OS) and other hepatic parameters at postnatal days (PND) 1, 9, and 21. Our results showed that RF-EMR exposure led to an increase in oxidative stress status as indicated by a significant elevation in MDA level at PND9 and PND21, a decrease in catalase (CAT) activity at all ages, a reduction (PND1 and PND9) in catalase amounts and mRNA expression, in addition to a decrease in GPx activity at PND21 in the exposed group. Current findings also showed a significant increase in cytoSOD at PND9 and 21 and a reduction in mitoSOD at PND21 in the exposed groups compared to the control groups. However, significant increases in glutathione peroxidase (GPx) level and mitoSOD activity were observed at all studied ages. Furthermore, cytoSOD activity showed a significant reduction in PND1, whereas in PND9 the value of this parameter increased compared to the non-exposed group. Moreover, while SOD1 mRNA expression increased at PND1, it decreased at PND9 and 21. However, GPx1 expression was shown to be always decreased in the exposed group. In addition, at PND1 and 9, exposed rats showed a similar response on Akt1, nuclear factor erythroïd 2-related factor 2 (Nrf-2), and intercellular adhesion molecule-1 (ICAM-1) expression. Therefore, an increased oxidative stress status produced from a continuous (24 h/day) GSM-modulated 900 MHz radiofrequency electromagnetic radiation (RF-EMR) exposure during the prenatal and postnatal periods may result in adverse health effects during future life stages.
Free Full Text Available (Open Access)</t>
  </si>
  <si>
    <t>Salameh M, Zeitoun-Ghandour S, Sabra L, Ismail L, Daher A, Bazzi A, Khalil M, Joumaa WH.</t>
  </si>
  <si>
    <t>This work was supported by the National Council for Scientific Research in Lebanon CNRS-L; and Lebanese University (7-595). The authors declare no conflict of interest.</t>
  </si>
  <si>
    <t>https://pubmed.ncbi.nlm.nih.gov/36590500/</t>
  </si>
  <si>
    <t>Adverse effects of 900, 1800 and 2100 MHz radiofrequency radiation emitted from mobile phones on bone and skeletal muscle</t>
  </si>
  <si>
    <t>Abstract
The goal of this study was to biomechanically and morphologically research both the impact of mobile phone like radiofrequency radiations (RFR) on the tibia and the effects on skeletal muscle through oxidative stress parameters. Fifty-six rats (200-250 g) were put into groups: healthy sham (n = 7), healthy RFR (900, 1800, 2100 MHz) (n = 21), diabetic sham (n = 7) and diabetic RFR (900, 1800, 2100 MHz) (n = 21). Over a month, each group spent two hours/day in a Plexiglas carousel. The rats in the experimental group were exposed to RFR, but the sham groups were not. At the end of the experiment, the right tibia bones and skeletal muscle tissue were removed. The three-point bending test and radiological evaluations were performed on the bones, and CAT, GSH, MDA, and IMA in muscles were measured. There were differences in biomechanics properties and radiological evaluations between the groups (p &lt; .05). In the measurements in the muscle tissues, significant differences were statistically found (p &lt; .05). The average whole-body SAR values for GSM 900, 1800 and 2100 MHz were 0.026, 0.164, and 0.173 W/kg. RFRs emitted from mobile phone may cause adverse effects on tibia and skeletal muscle health, though further studies are needed.</t>
  </si>
  <si>
    <t>Bektas H, Nalbant A, Akdag MB, Demir C, Kavak S, Dasdag S.</t>
  </si>
  <si>
    <t>https://pubmed.ncbi.nlm.nih.gov/36794487/</t>
  </si>
  <si>
    <t>Exposure to a 900 MHz electromagnetic field induces a response of the honey bee organism on the level of enzyme activity and the expression of stress-related genes</t>
  </si>
  <si>
    <t>Abstract
There are many artificial sources of radiofrequency electromagnetic field (RF-EMF) in the environment, with a value between 100 MHz and 6 GHz. The most frequently used signal is with a frequency of around 900 MHz. The direction of these changes positively impacts the quality of life, enabling easy communication from almost anywhere in the world. All living organisms in the world feel the effects of the electromagnetic field on them. The observations regarding the influence of a RF-EMF on honey bees, describing the general impact of RF-EMF on the colony and/or behavior of individual bees, such as reduction in the number of individuals in colonies, extended homing flight duration, decrease in breeding efficiency, changes in flight direction (movement of bees toward the areas affected by RF-EMF), increase in the intensity and frequency of sounds characteristic for those announcing the impending danger. In this work, we describe the changes in the levels of some of the stress-related markers in honey bees exposed to varying intensities and duration of RF-EMF. One-day-old honeybee worker bees were used for the study. The bees were randomly assigned to 9 experimental groups which were exposed to the following 900 MHz EMF intensities: 12 V/m, 28 V/m, and 61 V/m for 15 min, 1 h and 3 h. The control group was not exposed to the RF-EMF. Each experimental group consisted of 10 cages in which were 100 bees. Then, hemolymph was collected from the bees, in which the activity was assessed AST, ALT, ALP, GGTP, and level of nonenzymatic antioxidants albumin, creatinine, uric acid, and urea. Bees were also collected for the analysis of rps5, ppo, hsp10, hsp70, hsp90, and vitellogenin gene expression. Our study shows that exposure to a 900 MHz electromagnetic field induces a response in the honey bees that can be detected in the level of enzyme activity and the expression of stress-related genes. The response is similar to the one previously described as a result of exposition to UVB irradiation and most likely cannot be attributed to increased temperature.
Free Full Text Available (Open Access)</t>
  </si>
  <si>
    <t>Migdal P, Bieńkowski P, Cebrat M, Berbeć E, Plotnik M, Murawska A, Sobkiewicz P, Łaszkiewicz A, Latarowski K.</t>
  </si>
  <si>
    <t xml:space="preserve"> This work was co-financed by the Department of Environment, Hygiene and Animal Welfare, project number D013/0006/23. The APC/ BPC is co-financed by Wroclaw University of Environmental and Life Sciences and project number 8211104160/K34W04D03 of Wroclaw University of Science and Technology. The funders had no role in study design, data collection andanalysis, decision to publish, or preparation of the manuscript.</t>
  </si>
  <si>
    <t>https://pubmed.ncbi.nlm.nih.gov/37172069/</t>
  </si>
  <si>
    <t>Effects of 5G-modulated 3.5 GHz radiofrequency field exposures on HSF1, RAS, ERK, and PML activation in live fibroblasts and keratinocytes cells</t>
  </si>
  <si>
    <t>Abstract
The potential health risks of exposure to radiofrequency electromagnetic fields from mobile communications technologies have raised societal concerns. Guidelines have been set to protect the population (e.g. non-specific heating above 1 °C under exposure to radiofrequency fields), but questions remain regarding the potential biological effects of non-thermal exposures. With the advent of the fifth generation (5G) of mobile communication, assessing whether exposure to this new signal induces a cellular stress response is one of the mandatory steps on the roadmap for a safe deployment and health risk evaluation. Using the BRET (Bioluminescence Resonance Energy-Transfer) technique, we assessed whether continuous or intermittent (5 min ON/ 10 min OFF) exposure of live human keratinocytes and fibroblasts cells to 5G 3.5 GHz signals at specific absorption rate (SAR) up to 4 W/kg for 24 h impact basal or chemically-induced activity of Heat Shock Factor (HSF), RAt Sarcoma virus (RAS) and Extracellular signal-Regulated Kinases (ERK) kinases, and Promyelocytic Leukemia Protein (PML), that are all molecular pathways involved in environmental cell-stress responses. The main results are (i), a decrease of the HSF1 basal BRET signal when fibroblasts cells were exposed at the lower SARs tested (0.25 and 1 W/kg), but not at the highest one (4 W/kg), and (ii) a slight decrease of As2O3 maximal efficacy to trigger PML SUMOylation when fibroblasts cells, but not keratinocytes, were continuously exposed to the 5G RF-EMF signal. Nevertheless, given the inconsistency of these effects in terms of impacted cell type, effective SAR, exposure mode, and molecular cell stress response, we concluded that our study show no conclusive evidence that molecular effects can arise when skin cells are exposed to the 5G RF-EMF alone or with a chemical stressor.
Free Full Text Available (Open Access)</t>
  </si>
  <si>
    <t>Joushomme A, Orlacchio R, Patrignoni L, Canovi A, Chappe YL, Poulletier De Gannes F, Hurtier A, Garenne A, Lagroye I, Moisan F, Cario M, Lévêque P, Arnaud-Cormos D, Percherancier Y.</t>
  </si>
  <si>
    <t>Cells : Human XP6BE Fibroblast cell line</t>
  </si>
  <si>
    <t>https://pubmed.ncbi.nlm.nih.gov/37221363/</t>
  </si>
  <si>
    <t xml:space="preserve">Cells : Mouse embryo fibroblasts NIH/3T3 </t>
  </si>
  <si>
    <t>Rats - Sprague Dawley Myocardial Microvascular Endothelial Cells (MMEC)</t>
  </si>
  <si>
    <t>Studies on genotoxic effects of mobile phone radiation on A375 cells</t>
  </si>
  <si>
    <t xml:space="preserve">Abstract
Introduction: Radiation from cell phones has been associated with an increased risk of cancer. The literature has reported evidence of certain biological effects resulting from exposure to various wavelengths, doses, and intensities of radiofrequency radiation. The present study aimed to evaluate the possible adverse effects of radiation from a GSM mobile phone operating at 900 MHz on human melanoma A375 cells. 
Material and Methods: Cellular morphology was observed under an inverted phase contrast microscope. Cell viability was determined through trypan blue dye exclusion and clonogenic assay. Moreover, flow cytometry was applied to detect DNA damage, cell cycle arrest, and reactive oxygen species (ROS) production. Cellular reduced glutathione (GSH) content was estimated by measuring the total soluble thiol. In addition, the physico-chemical changes were assessed using spectrophotometer and viscometer. 
Results: This study revealed that there was no change in cellular morphology and necrotic cell killing; although a small effect was observed on delayed cell death. Depletion in GSH content was noted, but ROS generation was not significantly different from that of the control group. No DNA damage was found during such exposure and there was no alteration in cell cycle distribution. In vitro evaluation of radiation effect on calf thymus DNA showed a slight perturbation in absorption spectra that was completely reversible with time. On the other hand, viscometric analysis showed no changes.
Conclusion: From the findings, it can be concluded that this range of mobile phone radiation for 60 min of continuous exposure has no genotoxic impact on A375 cells.
</t>
  </si>
  <si>
    <t>Manna D, Sanyal S, Ghosh R.</t>
  </si>
  <si>
    <t>Cells - Human Melanoma A375 cells</t>
  </si>
  <si>
    <t>Department of Science and Technology - Fund for Improvement of S&amp;T Infrastructure (DST-FIST), Promotion of University Research and Scientific Excellence (DST-PURSE), University Grants Commission Special Assistance Program (UGC-SAP); Government of India</t>
  </si>
  <si>
    <t>https://www.researchgate.net/publication/331646810</t>
  </si>
  <si>
    <t>Cells : Human chondrocyte</t>
  </si>
  <si>
    <t>Radiofrequency Radiation Emitted from Cell Phone induces DNA Damage and Oxidative Stress in Rat Brain Tissue</t>
  </si>
  <si>
    <t xml:space="preserve">Abstract    Conference paper 
Questions: The brain tissue is one of the main tissues which are exposed to radiation emitting from cell phones. It is claimed that the radio frequency radiation (RFR) may cause deoxyribonucleic acid (DNA) damage in tissues. The aim of this study is to investigate the effects of radiation's at different radio frequencies on brain tissues as DNA damage and oxidative stress. 
Methods: Male Sprague- Dawley rats were divided into four equal groups (n:7): sham-control, 900 MHz, 1800 MHz and 2100 MHz. Experimental group of rats were exposed to RF radiation 2 hours/day for 6 months. Sham- control group rats were subjected to the same experimental procedure except of RF application. DNA damage were determined by employing the Comet assay technique to the brain tissue sections. Malondialdehyde (MDA), 8-hydroxydeoxyguanosine (8-OHdG), total antioxidant status (TAS), total oxidant status (TOS) analyses were conducted in the brain tissue samples along with oxidative stress index (OSI) levels and serum nitric oxide (NO) levels. 
Results : It was determined that TAS levels decreased significantly in all experimental groups but a significant increase was found in TOS, OSI, MDA and 8-OHDG values compared to the sham group (p &lt;0.01). While the increase of NO levels at 1800 MHz, 2100 MHz groups when compared to sham-control were significant (p&lt;0.05), the increase was found insignificant at 900 MHz group (p&gt;0.05). Regarding Comet assay, the increase of tail intensity in experimental groups was found to be significant in the 2100 MHz group (p &lt;0.01). 
Conclusions: The exposure of rats to radiation emitting from cell phones may cause oxidative damage, induce an increase in lipid peroxidation and increase oxidative DNA damage formation in rat brain tissues. Furthermore, 2100 MHz RF radiation may cause formation of DNA single strand breaks. Keywords: Radio frequency radiation, Brain, Oxidative stress, DNA damage.
Paper 3423 appears to be the full paper for the experiment described above
</t>
  </si>
  <si>
    <t>Alkis ME, Akdag MZ, Bilgin HM, Akpolat V, Dasdag S.</t>
  </si>
  <si>
    <t>https://www.researchgate.net/publication/358574613</t>
  </si>
  <si>
    <t>Evaluation of oxidative stress and genotoxicity of 900 MHz electromagnetic radiations using Trigonella foenum-graecum test system</t>
  </si>
  <si>
    <t xml:space="preserve">Abstract 
Unprecedented growth in the communication sector and expanded usage of the number of wireless devices in the past few decades have resulted in a tremendous increase in emissions of non-ionizing electromagnetic radiations (EMRs) in the environment. The widespread EMRs have induced many significant changes in biological systems leading to oxidative stress as well as DNA damage. Considering this, the present study was planned to study the effects of EMRs at 900 MHz frequency with the power density of 10.0 dBm (0.01 W) at variable exposure periods (0.5 h, 1 h, 2 h, 4 h, and 8 h per day for 7 days) on percentage germination, morphological characteristics, protein content, lipid peroxidation in terms of malondialdehyde content (MDA), and antioxidant defense system of Trigonella foenum-graecum test system. The genotoxicity was also evaluated using similar conditions. It was observed that EMRs significantly decreased the germination percentage at an exposure time of 4 h and 8 h. Fresh weight and dry weight of root and shoot did not show significant variations, while the root and shoot length have shown significant variations for 4 h and 8 h exposure period. Further, EMRs enhanced MDA indicating lipid peroxidation. In response to exposure of EMRs, there was a significant up-regulation in the activities of enzymes such as ascorbate peroxidase (APX), superoxide dismutase (SOD), glutathione-S-transferase (GST), guaiacol peroxidase (POD), and glutathione reductase (GR) in the roots and shoots of Trigonella-foenum graecum. The genotoxicity study showed the induction of chromosomal aberrations in root tip cells of the Trigonella foenum-graecum test system. The present study revealed the induction of oxidative stress and genotoxicity of EMRs exposure in the test system.
</t>
  </si>
  <si>
    <t>Sharma S, Bahel S, Kaur Katnoria J.</t>
  </si>
  <si>
    <t>Fenugreek (Trigonella foenum-graecum) - A herb similar to clover</t>
  </si>
  <si>
    <t>The authors received financial support from the Rashtriya Uchchatar Shiksha Abhiyan 2.0 (Ministry of Human Resource Development, Government of India), University Grant Commission, DRS-
SAP, DST-FIST, and UPE</t>
  </si>
  <si>
    <t>https://pubmed.ncbi.nlm.nih.gov/35546647/</t>
  </si>
  <si>
    <t>Evaluation of 900 and 1800 Mhz Radiofrequency Radiation Emitted from Mobile Phones on Pregnant Women</t>
  </si>
  <si>
    <t>Abstract 
The purpose of the present study was to investigate effects of radiofrequency radiation (RFR) emitted from mobile phones (MOBPHs) on pregnant women and fetuses (PW&amp;F). Correlations between effects occurring and MOBPH usage duration (MOBPH-UD) and frequency of the RFR emitted were evaluated. The study comprised pregnant women divided into 4 groups: (control) non-MOBPH users; 1) MOBPH-UD: 2–15 min/day; 2) MOBPH-UD: 15–60 min/day; and 3) MOBPH-UD:
&gt;60 min/day.
We investigated were the effects of RFR exposure on protein carbonyl (PCO), malondialdehyde (MDA), total oxidant and antioxidant status (TOS, TAS), 8-hydroxy-2- deoxyguanosine (8-OHDG), and DNA single-strand breaks (SSBs) in the cord blood and placenta of pregnant women who used MOBPHs for different durations. A positive correlation existed between the MOBPH-UD and harmful effects examined. Additionally, the alkaline comet assay for determination of DNA SBs showed that using MOBPHs caused DNA SSBs. The results indicated that 900 and 1800 MHz RFR had great potential to affect PW&amp;F.
However, a correlation existed between the MOBPH-UD and harmful effects. In conclusion, the results suggested that exposure to 900 and 1800 MHz RFR from MOBPHs usage could potentially affect PW&amp;F.</t>
  </si>
  <si>
    <t>https://www.proquest.com/docview/2623459494</t>
  </si>
  <si>
    <t>Effects of Exposure to 5.8 GHz Electromagnetic Field on Micronucleus Formation, DNA Strand Breaks, and Heat Shock Protein Expressions in Cells Derived From Human Eye</t>
  </si>
  <si>
    <t xml:space="preserve">Abstract 
In the near future, electrification will be introduced to heavy-duty vehicles and passenger cars. However, the wireless power transfer (WPT) requires high energy levels, and the suitability of various types of WPT systems must be assessed. This paper describes a method for solving technical and safety issues associated with this technology. We exposed human corneal epithelial (HCE-T) cells derived from the human eye to 5.8-GHz electromagnetic fields for 24 h. We observed no statistically significant increase in micronucleus (MN) frequency in cells exposed to a 5.8-GHz field at 1 mW/cm2 (the general public level in ICNIRP) relative to sham-exposed or incubator controls. Similarly, the DNA strand breaks, and the expression of heat shock protein (Hsp) Hsp27, Hsp70, and Hsp 90α exhibited no statistically significant effects as a result of exposure. These results indicate that the exposure to 5.8-GHz electromagnetic fields at 1 mW/cm2 for 24 h has little or no effect on micronucleus formation, DNA strand breaks, and Hsp expression in human eye cells.
</t>
  </si>
  <si>
    <t>Miyakoshi J, Tonomura H, Koyama S, Narita E, Shinohara N.</t>
  </si>
  <si>
    <t xml:space="preserve">Cells - Human Corneal Epithelial (HCE-T) cells </t>
  </si>
  <si>
    <t xml:space="preserve">This work was supported in part by the RISH, Kyoto University, as a mission-linked research (Mission 5-1). </t>
  </si>
  <si>
    <t>https://ieeexplore.ieee.org/document/8667873</t>
  </si>
  <si>
    <t>Effects of a radio frequency electromagnetic field on honey bee larvae (Apis mellifera) differ in relation to the experimental study design</t>
  </si>
  <si>
    <t>Abstract 
Exposure to radiofrequency electromagnetic fields (RF-EMF) at the operating frequencies of different communication devices can cause various biological effects. However, there is a lack of studies on the oxidative stress response and genotoxicity in the honey bee (Apis mellifera) after exposure to RF-EMF. In this study, we investigated the oxidative stress and DNA damage in honey bee larvae situated in waxcomb cells, exposed to modulated RF-EMF 23 Vm-1. The glutathione S-transferase activity decreased, whereas the catalase activity increased significantly in the honey bee larvae upon RF-EMF exposure. Superoxide dismutase activity, the level of lipid peroxidation, and DNA damage were not statistically altered in exposed honey bee larvae when compared to the control group. These results suggest that the biological effects of modulated RF-EMF in honey bee larvae depend on the exposure design.
Available from ResearchGate</t>
  </si>
  <si>
    <t>Vilic M, Zaja IZ, Tkalec M, Stambuk A, Srut M, Goran K, Malaric K, Tucak P, Selim P, Gajger IT.</t>
  </si>
  <si>
    <t>Honey bee larvae (Apis meliffera)</t>
  </si>
  <si>
    <t>https://www.researchgate.net/publication/354820473</t>
  </si>
  <si>
    <t>Effect of Exposure to 900 MHz GSM Mobile Phone Radiofrequency Radiation on Estrogen Receptor Methylation Status in Colon Cells of Male Sprague Dawley Rat</t>
  </si>
  <si>
    <t>Abstract 
Background: Over the past several years, the rapidly increasing use of mobile phones has raised global concerns about the biological effects of exposure to radiofrequency (RF) radiation. Numerous studies have shown that exposure to electromagnetic fields (EMFs) can be associated with effects on the nervous, endocrine, immune, cardiovascular, hematopoietic and ocular systems. In spite of genetic diversity, the onset and progression of cancer can be controlled by epigenetic mechanisms such as gene promoter methylation. There are extensive studies on the epigenetic changes of the tumor suppressor genes as well as the identification of methylation biomarkers in colorectal cancer. Some studies have revealed that genetic changes can be induced by exposure to RF radiation. However, whether or not RF radiation is capable of inducing epigenetic alteration has not been clarified yet. To date, no study has been conducted on the effect of radiation on epigenetic alterations in colorectal cancer (CRC). Several studies have also shown that methylation of estrogen receptor α (ERα), MYOD, MGMT, SFRP2 and P16 play an important role in CRC. It can be hypothesized that RF exposure can be a reason for the high incidence of CRC in Iran. This study aimed to investigate whether epigenetic pattern of ERα is susceptible to RF radiation and if RF radiation can induce radioadaptive response as epigenetic changes after receiving the challenge dose (γ-ray).
Material and method: 40 male Sprague-Dawley rats were divided into 4 equal groups (Group I: exposure to RF radiation of a GSM cell phone for 4 hours and sacrificed after 24 hours; Group II: RF exposure for 4 hours, exposure to Co-60 gamma radiation (3 Gy) after 24 hours and sacrificed after 72 hrs; Group III: only 3Gy gamma radiation; Group 4: control group). DNA from colon tissues was extracted to evaluate the methylation status by methylation specific PCR.
Results: Our finding showed that exposure to GSM cell phone RF radiation was capable of altering the pattern of ERα gene methylation compared to that of non-exposed controls. Furthermore, no adaptive response phenomenon was induced in the pattern of ERα gene methylation after exposure to the challenging dose of Co-60 γ-rays.
Conclusion: It can be concluded that exposure to RF radiation emitted by GSM mobile phones can lead to epigenetic detrimental changes in ERα promoter methylation pattern. 
Free Full Text Available (Open Access)</t>
  </si>
  <si>
    <t>Mokarram P, Sheikhi M, Mortazavi SMJ, Saeb S, Shokrpour N.</t>
  </si>
  <si>
    <t>This study was supported by the Ionizing and Non-ionizing Radiation Protection Research Center (INIRPRC), Shiraz University  of Medical Sciences (SUMS), Shiraz, Iran.</t>
  </si>
  <si>
    <t>https://pubmed.ncbi.nlm.nih.gov/28451581/</t>
  </si>
  <si>
    <t>Estimation of some antioxidants in people exposed to electromagnetic waves from Internet towers in Samarra</t>
  </si>
  <si>
    <t>Abstract 
The current study was conducted as a preliminary study in the Samarra city of Iraq. The study explored direct and indirect impact on people exposed to Internet network towers on residential premises in the cities of Iraq. The study included collection of samples from people exposed to radioactive frequencies of Internet towers for a period ranging from 1 to 10 years. In all, 43 blood samples of males and female participants (age: 20-35 years) were collected exposed to radioactive frequencies (present at the places where constellations were located); also, 20 samples were collected from those (20-35-year old) not exposed to radioactive frequencies (from places far from the Internet towers), which acted as a control group. Measurements and analyses were made for antioxidants that included the following enzymes: glutathione peroxidase (GPx), superoxide dismutase (SOD), glutathione (GSH), malondialdehyde (MDA), and peroxynitrate (or peroxonitrite [ONOO-]). Antioxidants are one of the most essential lines of defense against free radicals that cause diseases and premature aging. The results demonstrated a significant increase in the levels of GPx and SOD concentrations and a decrease in the levels of GSH concentration in the blood serum of participants exposed to electromagnetic waves of Internet towers compared to the control group. The results also showed a significant increase in the concentrations of both MDA and ONOO- compared to the non-exposed subjects of the control group.</t>
  </si>
  <si>
    <t>Mahmood MN, Shaker AH, Mohammed HE.</t>
  </si>
  <si>
    <t>https://pubmed.ncbi.nlm.nih.gov/35848200/</t>
  </si>
  <si>
    <t>Mice Retinal 661W cells</t>
  </si>
  <si>
    <t>Ameliorative effects of crocin against electromagnetic field-induced oxidative stress and liver and kidney injuries in mice</t>
  </si>
  <si>
    <t>Abstract
Objective: The current study's goal was to examine how crocin affects organ damage such as damage to the kidney and liver in mice treated by 2100 MHz Electro Magnetic Field.
Materials and methods: The liver and kidneys of mice exposed to EMFs were used in this study to examine how crocin affected them. 24 male NMARI mice were randomly divided into 4 groups: EMF group (2100 MHZ); Crocin (Cr) group (50 mg/kg); EMF+Crocin group (2100 MHZ+50 mg/kg), and control group. The antioxidant enzymes and some serum biochemical parameters were assessed in blood samples collected after the experiment. After the animals were put to sleep, liver and kidney samples were taken for histopathological and liver samples were taken for ultrastructural analyses.
Results: The serum levels of urea and creatinine, and serum activities of alanine transaminase, aspartate transaminase, and alkaline phosphatase were higher in the EMF group than the control group, and this difference was significant. When compared to the control group, the EMF group's antioxidants, (catalase and superoxide dismutase) activity were decreased. These metrics significantly improved in the EMF + Cr group when compared to the EMF group. Different pathological damages were present in the liver and kidney of the EMF group, and the liver's ultrastructure had changed. Crocin administration decrease these changes.
Conclusion: Crocin, an antioxidant agent, may provide defense against tissue damage brought on by EMF by reducing oxidative stress.
Free Full Text Available (Open Access)</t>
  </si>
  <si>
    <t>Vafaei A, Raji AR, Maleki M, Zaeemi M, Ebrahimzadeh-Bideskan A.</t>
  </si>
  <si>
    <t>https://pubmed.ncbi.nlm.nih.gov/37333475/</t>
  </si>
  <si>
    <t>Protective effects of selenium on electromagnetic field-induced apoptosis, aromatase P450 activity, and leptin receptor expression in rat testis</t>
  </si>
  <si>
    <t xml:space="preserve">Abstract
Objectives: Electromagnetic field (EMF) emitted by mobiles may affect the male reproductive system. Selenium, as an antioxidant, may protect against electromagnetic field-induced tissue damage. Theis study aimed to investigate the effects of selenium on rat testis exposed to electromagnetic fields.
Materials and methods: Twenty-four male Wistar rats were divided into four groups, namely EM group (2100 MHZ), EM/SE group (2100 MHZ + selenium (0.2 mg/kg), SE group (selenium 0.2 mg/kg), CONT (control group). Serum LH, FSH, testosterone, leptin and aromatase levels, testis weight and volume index, sperm parameters (count and abnormal percent), seminiferous tubule diameters, germinal epithelia thickness, immunoreactivity of leptin receptor and caspase-3 (for apoptotic cells in germinal epithelium) were investigated.
Results: Our results showed that serum LH, FSH, GnRH, testosterone level, sperm count, germinal epithelium thickness, and seminiferous tubule diameter were significantly declined in the EM group compared with the CONT group (P&lt;0.05). However, in the EM group, the serum leptin level, sperm abnormality, aromatase enzyme level, apoptotic cells, and leptin receptor were increased compared with the CONT group (P&lt;0.05). Furthermore, an increase in sperm count, germinal epithelium thickness, seminiferous diameters, serum LH, FSH, and GnRH, and testosterone levels, and a significant decrease in sperm abnormality, leptin receptor and apoptotic cells in the EM/SE group compared with the EM group were also observed (P&lt;0.05).
Conclusion: This study showed that electromagnetic radiation may have detrimental impacts on the male reproductive system, which can be prevented by use of selenium.
Free Full Text Available (Open Access)
</t>
  </si>
  <si>
    <t>Khoshbakht S, Motejaded F, Karimi S, Jalilvand N, Ebrahimzadeh-Bideskan A.</t>
  </si>
  <si>
    <t>https://pubmed.ncbi.nlm.nih.gov/33995943/</t>
  </si>
  <si>
    <t>Increased serum enzyme activity in microwave-exposed rats</t>
  </si>
  <si>
    <t>Abstract
Heat stable serum enzymes were studied in rats exposed to microwaves (2.45 GHz, 120 Hz amplitude modulated) 24 hr after a single 4-hr exposure or immediately after 3 and 10 exposures to 0.1 to 55 mW/cm2. In addition, stable colonic temperature at 41.5 degrees C for 30 min was maintained by microwave exposure in a group of five rats under barbiturate anesthesia. Alkaline phosphatase and lactic dehydrogenase did not increase as a result of microwave exposure. Increased serum glutamic pyruvic transaminase (GPT) and glutamic oxaloacetic transaminase (GOT) were noted in the 41.5 degrees C group 24 hr after exposure. A threshold body temperature for acute cellular injury after microwave exposure was demonstrated. The acute cellular injury could be in the liver. These mild elevations in the serum enzyme levels (mean +/- SE, GOT = 167 +/- 40 U/liter: GPT = 74 +/- 26 U/liter) indicated that the injuries were not accompanied by any significant sequelae in the rat. From this threshold and colonic temperature (41.5 degrees C for 30 min) in barbiturate-anesthetized, microwave-exposed rats, we derived a tentative threshold for the whole-body average absorption rate at 14 W/kg (70 mW/cm2 at 2.45 GHz for adult rats) for 4 hr. This tentative threshold is subject to changes by duration of exposure and by compounding variables influencing maintenance of body temperature.
Historical paper.  SCI</t>
  </si>
  <si>
    <t>Lu ST, Michaelson SM, Pettit S.</t>
  </si>
  <si>
    <t>https://www.emf-portal.org/en/article/1730</t>
  </si>
  <si>
    <t>Evaluation of oxidant stress and antioxidant defense in discrete brain regions of rats exposed to 900 MHz radiation</t>
  </si>
  <si>
    <t>Abstract
Aim: In the current study, the effects of 900 MHz radio-frequency electromagnetic radiation (RF-EMR) on levels of thiobarbituric acid-reactive substances (TBARS), total antioxidants (TA), and glutathione S-transferase (GST) activity in discrete brain regions were studied in adolescent rats.
Materials and methods: Thirty-six male Wistar rats (6–8 weeks old) were allotted into three groups (n = 12 in each group). Control group (1) remained undisturbed in their home cage; sham group (2) was exposed to mobile phone in switch off mode for four weeks; RF-EMR-exposed group (3) was exposed to 900 MHz of RF-EMR (1 hr/day with peak power density of 146.60 μW/cm2) from an activated Global System for Mobile communication (GSM) mobile phone (kept in silent mode; no ring tone and no vibration) for four weeks. On 29th day, behavioral analysis was done. Followed by this, six animals from each group were sacrificed and biochemical parameters were studied in amygdala, hippocampus, frontal cortex, and cerebellum.
Results: Altered behavioral performances were found in RF-EMR-exposed rats. Additionally, elevated TBARS level was found with all brain regions studied. RF-EMR exposure significantly decreased TA in the amygdala and cerebellum but its level was not significantly changed in other brain regions. GST activity was significantly decreased in the hippocampus but, its activity was unaltered in other brain regions studied.
Conclusion: RF-EMR exposure for a month induced oxidative stress in rat brain, but its magnitude was different in different regions studied. RF-EMR-induced oxidative stress could be one of the underlying causes for the behavioral deficits seen in rats after RF-EMR exposure (Fig. 5, Ref. 37). 
Free Full Text Available from ResearchGate</t>
  </si>
  <si>
    <t>Rats - Albino Wistar</t>
  </si>
  <si>
    <t>https://pubmed.ncbi.nlm.nih.gov/25174055/</t>
  </si>
  <si>
    <t>Effect of Mobile Phone Radiations on Morphological and Biochemical Parameters of Mung Bean (Vigna radiata) and Wheat (Triticum aestivum) Seedlings</t>
  </si>
  <si>
    <t>Abstract
Over the last two decades an enormous escalation in wireless equipments has been made our lives easy. The uses of wireless accessories including mobile phone have been enabled instant our communication resources advance and fast, on the other hand along with their advantages there is great increase in radiations, an unprecedented type of pollution, in our environment. Current study was an attempt to observe the morphological and biochemical changes induced by cell phone radiations on Mung bean (Vigna radiata) and Wheat (Triticum aestivum) seedlings. The effect of cell phone Electromagnetic Radiations (EMR) were determined by measuring membrane damage in terms of melondialdehyde [MDA] contents and changes in the levels of antioxidant enzymes like Guaiacol Peroxidase (GPX), Ascorbate Peroxidase (APX), and Catalase (CAT). Our results showed that cell phone EMR caused significant reduction in growth, fresh weight, dry weight, and relative water contents. Where as MDA contents and antioxidant enzymes were increased in stressed seedlings as compared to unstressed seedlings. We concluded that radiations emitted by mobile phone can induce oxidative stress which results in reduced growth and increase in the activity of antioxidant enzymes in mung bean and wheat seedlings.
Free Full Text Available from ResearchGate</t>
  </si>
  <si>
    <t>Afzal M, Mansoor S.</t>
  </si>
  <si>
    <t>Seeds - Mung Bean (Vigna radiata)</t>
  </si>
  <si>
    <t>https://www.researchgate.net/publication/263084379</t>
  </si>
  <si>
    <t xml:space="preserve">Microwave heating effect on the dog thyroid gland </t>
  </si>
  <si>
    <t>Abstract
Dog thyroid glands were exposed in vivo to 2450 MHz, CW microwave fields for 2 h using a dielectrically loaded waveguide applicator. Specific absorption rates of 58, 131, and 190 W/kg in the center of the thyroid gland resulted in temperatures of 38-39°C, 40-42°C, and 44-46°C, respectively. An increase in the heated gland's thyroid hormone, thyroxine (T4) and triiodothyronine (T3), release rate was observed. This result demonstrates that the dog thyroid gland can be directly stimulated by microwave heating.
Historical Paper</t>
  </si>
  <si>
    <t>Magin RL, Lu ST, Michaelson SM.</t>
  </si>
  <si>
    <t>https://pubmed.ncbi.nlm.nih.gov/914292/</t>
  </si>
  <si>
    <t>Thyroid suppression and adrenomedullary activation by low-intensity microwave radiation</t>
  </si>
  <si>
    <t>Abstract
After exposure to low microwave power densities (15 mw/cm2 at a frequency of 2.45 GHz for 60 hr) rats showed suppression of thyroid function, as measured by serum thyroxine and protein-bound iodine levels and by thyroidal radioiodide concentrating ability. After exposure for 16 hr, rats demonstrated increased adrenal epinephrine synthesis and release
in the presence of unaltered adrenal and plasma corticosterone levels. Circulating eosinophil and lymphocyte counts were un-
changed. The ability to produce ionization is not a property of microwave radiation, so the observed thyroid suppression and
sympathetic nervous activation are due to other causes, such as the stress of a whole-body heat load or the selective stimulation of a discrete anatomical area such as brain or thyroid. 
Historical Paper</t>
  </si>
  <si>
    <t>Parker LN</t>
  </si>
  <si>
    <t>Rats - Male Sprague Dawley</t>
  </si>
  <si>
    <t>https://pubmed.ncbi.nlm.nih.gov/4123207/</t>
  </si>
  <si>
    <t>Serum Thyroid Hormone Changes in Head and Neck Cancer Patients Treated With Microwave Hyperthermia
on Lymph Node Metastasis</t>
  </si>
  <si>
    <t xml:space="preserve">Abstract
Eleven patients with head and neck cancer (ten men, one woman; mean age, 65 years) (larynx, six; oropharynx, two; tongue, one; skin, one; thyroid, one) with regional lymph node enlargements either in contiguity or firmly adherent to the vascular structures of the neck have been treated by means of external microwaves (915, 434 MHz) applicators. All patients were treated by hyperthermia (42-45 degrees C) alone (ten sessions, twice a week, each lasting 30 minutes). Thyroid hormones (T4, T3, FT4, FT3, rT3, thyroid stimulating hormone less than obTSH]) were evaluated during sessions 1, 2, 3, and 8, just before the session (time [t] = 0) and at 10-minute intervals during the heating (t = 10, t = 20, t = 30). Blood was also taken 10 (t = 40) and 30 minutes (t = 60) after the end of each session. T4 showed a decreasing trend; T3 decreased significantly from t = 10 and reached the lowest values at t = 40 and t = 60; FT4 decreased at t = 40 and t = 60 at all sessions; FT3 and rT3 showed no change; TSH decreased at t = 10 until t = 40.
</t>
  </si>
  <si>
    <t>Airoldi M, Gabriele P, Brossa PC, Pedani F, Tseroni V, D'Alberto M, Ragona R.</t>
  </si>
  <si>
    <t>Human cancer patients</t>
  </si>
  <si>
    <t>https://pubmed.ncbi.nlm.nih.gov/2297661/</t>
  </si>
  <si>
    <t>Studies on acute in vivo exposure of rats to 2450-MHz microwave radiation. II. Effects on thyroid and adrenal axes hormones</t>
  </si>
  <si>
    <t>Abstract
The effects of 8 hr continuous exposure of rats to 2450-MHz (cw) microwave radiation were studied at incident power densities of 0, 2, and 10 mW/cm2. Thyroid axis function, measured by serum thyroxine (T4) and triiodothyronine (T3) as well as T3 uptake, free roxine index, and adjusted-T4 values was not altered by the experimental conditions. Adrenal axis activity was also unaffected in rats exposed to 2 mW/cm2 microwave radiation for In the 10 mW/cm2 group, the serum corticosterone levels were less than in the 0 or 2 mW/ cm2 groups (7.8 versus 9.9 pg/dl). The experimental protocol increased serum corticosterone levels (7.0 versus 9.9 Ag/dl for the non handled and sham-exposed groups, respectively); ever, the corticosterone concentration in the 10 mW/cm2 group was similar to that untreated (non handled) controls (7.8 versus 7.0 Aig/dl). This modified adrenal axis function gives further support to the concept that microwave radiation affects endocrine function. 
Historical Paper</t>
  </si>
  <si>
    <t>Abhold RH, Ortner MJ, Galvin MJ, McRee DI.</t>
  </si>
  <si>
    <t>RF Signial Generator</t>
  </si>
  <si>
    <t>Rats - Male Albino Charles River</t>
  </si>
  <si>
    <t>https://pubmed.ncbi.nlm.nih.gov/7313074/</t>
  </si>
  <si>
    <t>Effects of mobile phone electromagnetic radiation on thyroid glands and hormones in Rattus norvegicus brain: An analysis of thyroid function, reactive oxygen species, and monocarboxylate transporter 8</t>
  </si>
  <si>
    <t>Abstract
The aim of this study was to investigate the effects of mobile phone electromagnetic radiation (MP-EMR) on the thyroid glands and hormones in Rattus norvegicus brain in term of thyroid function, reactive oxygen species (ROS), and monocarboxylate transporter 8 (MCT8) concentration. Forty rats were divided into different groups: control (without EMR exposure), EMR1 (120-min/day exposure), EMR2 (150-min), and EMR3 (180-min). The levels of serum thyroid stimulating hormone (TSH), thyroxine (T4), and malondialdehyde (MDA) and brain and MCT8 were measured using enzyme-linked immunosorbent assay. One-way analysis of variance followed by the Duncan test was used to analyze the data. Our data indicated that the levels of serum TSH and T4 in all the EMR groups were lower significant postexposure compared to the control with P &lt; 0.01 (EMR1 and EMR2) and P &lt; 0.001 (EMR3), suggesting hypothyroidism due to MP-EMR exposure. Increased MDA and decreased MCT8 levels were also observed following the intervention; however, the changes in both concentrations were notably significant after being subjected to 150-min and 180-min of exposure. In conclusion, a significant reduction in TSH, T4, and MCT8 levels indicated thyroid dysfunction due to MP-EMR exposure.</t>
  </si>
  <si>
    <t>Zufry H, Rudijanto A, Soeatmadji DW, Sakti SP, Munadi K, Sujuti H, Mintaroem K.</t>
  </si>
  <si>
    <t>GSM LTE Module</t>
  </si>
  <si>
    <t>https://www.ncbi.nlm.nih.gov/pmc/articles/PMC10226703/</t>
  </si>
  <si>
    <t>Serum-thyroxine levels in microwave-exposed rats</t>
  </si>
  <si>
    <t xml:space="preserve">Abstract
The nature of the response of the thyroid gland in animals exposed to microwave irradiation is controversial. An enlarged thyroid and an increase of radioiodine uptake in microwave workers have been reported. Absence of thyroid disorders has also been reported in other exposed populations. Animal experimentation has contributed to the controversy because both increased and decreased thyroid functions have been reported. The thyroxine concentration in rats as representative of thyroid function in animals exposed to 2.45-GHz, 120-Hz amplitude- modulated microwaves has been studied. Comparison was made between thyroxine concentrations in microwave- and sham-exposed rats by Student's t test. After a 1-hr exposure, an increased thyroxine concentration was found in rats exposed at 40 and 70 mW/cm2, but not at 1, 5, 10, 20, 50, or 60 mW/cm2. After a 2-hr exposure, increased thyroxine concentration was noted in rats exposed at 25, 30, and 40 mW/cm2, but not at 1, 5, 10, and 20 mW/cm2. After a 4-hr exposure, thyroxine concentration increased in rats exposed at 1 mW/cm2 and decreased in rats exposed at 20 mW/cm2; but changes were not noted at 5 or 10 mW/cm2. Other experiments included animals that were exposed once for 4 hr (0.1, 1, 10, 25, and 40 mW/cm2), sampled 24 hr after a 4-hr exposure (0.1, 1, 10, 25, and 40 mW/cm2), or exposed for 4 hr 3 times (1, 10, 20, 30, 40, and 55 mW/cm2) and 10 times (1, 10, 20, 25, 30, and 40 mW/cm2), to evaluate the consistency of the thyroxine response. None of the rats in these experiments displayed any alteration of thyroxine concentration, except that decreased thyroxine was noted in rats exposed at 40 mW/cm2 for the third time. These studies covered a long time span; rats from two commercial sources (BS and CR) were used and subjected to different numbers of exposures, and therefore these data were evaluated for their stability. Two factors could influence the result significantly, i.e., source of animal and number of sham exposures. Rats used in the 2-hr exposures were from two different commercial sources; rats from CR had a higher (but normal) thyroxine concentration than did rats from BS. Therefore the data of these animals were separated by commercial source for reevaluation. Instead of increased thyroxine concentration in rats exposed at 25, 30, and 40 mW/cm2, changes were not noted in any microwave-exposed rats. The influence of sham exposure revealed that appropriate concurrent control and specification of animal source are needed in longitudinal studies. Furthermore, statistical procedures used can greatly influence the conclusions. Thus the specificity of changes in thyroxine concentration in rats exposed to microwaves because of its sporadic occurrence and because of inconsistencies among experiments was doubted. </t>
  </si>
  <si>
    <t>Lu ST, Lebda N, Michaelson SM, Pettit S.</t>
  </si>
  <si>
    <t>Rats - Male Long-Evans</t>
  </si>
  <si>
    <t>https://pubmed.ncbi.nlm.nih.gov/3983359/</t>
  </si>
  <si>
    <t>Effects of 3.5-GHz radiofrequency radiation on energy-regulatory hormone levels in the blood and adipose tissue</t>
  </si>
  <si>
    <t xml:space="preserve">Abstract
In recent years exposure of living beings to radiofrequency radiation (RFR) emitted from wireless equipment has increased. In this study, we investigated the effects of 3.5-GHz RFR on hormones that regulate energy metabolism in the body. Twenty-eight rats were divided into four groups: healthy sham (n = 7), healthy RFR (n = 7), diabetic sham (n = 7), and diabetic RFR (n = 7). Over a month, each group spent 2 h/day in a Plexiglas carousel. The rats in the experimental group were exposed to RFR, but the sham groups were not. At the end of the experiment, blood and adipose tissues were collected from euthanized rats. Total antioxidant, total oxidant, hydrogen peroxide, ghrelin, nesfatin-1, and irisin were determined. Insulin expression in pancreatic tissues was examined by immunohistochemical analysis. Whole body specific absorption rate was 37 mW/kg. For the parameters analyzed in blood and fat, the estimated effect size varied within the ranges of 0.215-0.929 and 0.503-0.839, respectively. The blood and adipose nesfatin-1 (p = 0.002), blood and pancreatic insulin are decreased, (p = 0.001), gherelin (p = 0.020), irisin (p = 0.020), and blood glucose (p = 0.040) are increased in healthy and diabetic rats exposed to RFR. While nesfatin-1 are negatively correlated with oxidative stress, hyperglycemia and insulin, ghrelin and irisin are positively correlated with oxidative stress and hyperglycemia. Thus, RFR may have deleterious effects on energy metabolism, particularly in the presence of diabetes.
</t>
  </si>
  <si>
    <t>Bektas H, Dasdag S, Altindag F, Akdag MZ, Yegin K, Algul S.</t>
  </si>
  <si>
    <t>https://pubmed.ncbi.nlm.nih.gov/38369591/</t>
  </si>
  <si>
    <t>Effect of 1800 MHz radiofrequency field exposure on cytokine and signal transduction protein expression in differentiated THP-1 cells</t>
  </si>
  <si>
    <t xml:space="preserve">Abstract
Purpose: To evaluate the effects of 1800 MHz continuous wave (CW) and global system for mobile communications (GSM) modulated radiofrequency electromagnetic field (RFEMF) exposures on signal transduction (ST) protein and cytokine expression in differentiated human-derived monocytic THP-1 cells.
Materials and methods: THP-1 cells were differentiated into adherent macrophage-like cells using phorbol 12-myristate 13-acetate (PMA). Following differentiation, cells were exposed to 1800 MHz CW or GSM modulated RFEMF for 0.5, 4, or 24 h at a specific absorption rate (SAR) of 0 (sham) or 2.0 W/kg. Concurrent positive controls (lipopolysaccharide for cytokines; anisomycin for ST proteins) and negative controls were included in each experiment. The expression levels of cytokines (GM-CSF, IFN-γ, IL-1β, IL-6, IL-10, TNF-α) from culture media and phosphorylated and total ST proteins (CREB, JNK, NF-κB, p38, ERK1/2, Akt, p70S6k, STAT3, STAT5) from cell lysates were assessed using Milliplex magnetic bead array panels.
Results: No consistent effect of RFEMF exposure was observed in differentiated THP-1 cells. A statistically significant effect of overall exposure condition was observed for IL-6 with GSM modulation (P = 0.042), but no difference between RFEMF and sham for any exposure condition remained following adjustment for multiple comparisons (P ≥ 0.128). No statistically significant effect of exposure condition was detected for any other cytokine evaluated with either of the RFEMF modulations (P ≥ 0.078). There were no statistically significant changes in expression levels for any of the ST proteins under any studied exposure condition (P ≥ 0.320).
Conclusions: In this study, no evidence of changes were observed in differentiated human derived THP-1 cells following exposure of up to 24 h to 1800 MHz RFEMF at SARs of 0 and 2.0 W/kg on the expression of ST proteins or cytokines.
Free Full Text Available (Open Access)
</t>
  </si>
  <si>
    <t xml:space="preserve">Bellier PV, McGarr GW, Smiley S, McNamee JP.
</t>
  </si>
  <si>
    <t>https://pubmed.ncbi.nlm.nih.gov/39249987/</t>
  </si>
  <si>
    <t>Delineating acute neuroendocrine responses in microwave-exposed rats</t>
  </si>
  <si>
    <t>Abstract
One hundred and eighteen male rats (Long-Evans) were acclimated to experimental procedures (i.e., handling, transferring from and back to "home" cage, body weight and colonic temperature determinations) for 2 wk and then subjected to cage confinement for 3 days before microwave (MW) exposure to 2,450 MHz for 1-, h, at 1-70 mW.cm-2 or sham exposure at ambient temperature of 24 +/- 1 degree C. Colonic temperature increased after exposure to power densities greater than or equal to 20 mW.cm-2 and was the most sensitive parameter measured. Inverse relationships between corticosterone and thyrotropin or growth hormone were noted after exposure for 1 h at 50 mW.cm-2 and above. Pituitary-thyroid function was inhibited after exposure to 20 mW.cm-2 for 2-8 h. Changes in other hormones were transient or inconsistent. Corticosterone, thyrotropin, and growth hormone levels could be correlated with power density or colonic temperature in rats exposed to MW for 1 h; corticosterone and thyrotropin levles correlated with colonic temperatures in shams. Body temperature influences adenohypophysial hormones in studies of MW biological effects.
Historic Paper</t>
  </si>
  <si>
    <t>Lu ST, Lebda N, Pettit S, Michaelson SM</t>
  </si>
  <si>
    <t>https://pubmed.ncbi.nlm.nih.gov/7380706/</t>
  </si>
  <si>
    <t>Effects of whole-body microwave exposure on the plasma adrenocorticotropic hormone, thyroid-stimulating hormone and thyroid hormones in rats</t>
  </si>
  <si>
    <t xml:space="preserve">Abstract
To investigate the effects of whole-body microwave exposure on plasma adrenocorticotropic hormone (ACTH), thyroid-stimulating hormone (TSH), thyroxine (T4) and free triiodothyronine (T3) levels, rats weighing 267-306 g (light group) and 352-387 g (heavy group) were exposed to microwaves with a frequency of 2,450 MHz at the power densities of 5 and 10 mW/cm2 under an ambient temperature of 21 degrees C to 23 degrees C for an hour. Rectal temperatures were increased by 1.0 degrees C at 5 mW/cm2 and 2.1 degrees C at 10 mW/cm2 in the light group, and by 0.7 degrees C at 5 mW/cm2 and 1.5 degrees C at 10 mW/cm2 in the heavy group after microwave exposure. Plasma levels of ACTH increased significantly at 10 mW/cm2 in the light group and 5 and 10 mW/cm2 in the heavy group after microwave exposure. Plasma levels of TSH increased significantly at 10 mW/cm2 only in the light group. As for plasma levels of free T3, a significant decrease at 10 mW/cm2 was observed only in the heavy group. However, plasma levels of T4 did not change in either group after microwave exposure.
[Article in Japanese]
</t>
  </si>
  <si>
    <t>Inaba R, Watanabe S, Okada A, Moroji T.</t>
  </si>
  <si>
    <t>https://pubmed.ncbi.nlm.nih.gov/1653865/</t>
  </si>
  <si>
    <t>Thyroid Pathophysiology of Microwave Radiation</t>
  </si>
  <si>
    <t xml:space="preserve">Abstract
A wide variety of biological effects of microwave radiation have been reported. One interesting effect which has been noted but which is neither well understood nor well investigated is alteration in the neuroendocrine response of exposed organisms, both humans and laboratory animals. This study was designed to investigate the response of the pituitary-thyroid axis to microwave radiation. Rats exposed to various regimens of microwave radiation were evaluated in terms of their thyroid and thyrotropic activity. No alterations in structure or function were noted which could be attributed to a specific effect of microwave radiation. Those alterations which were detected were felt to represent nonspecific reactions of age, heat and stress.
Historic Paper
</t>
  </si>
  <si>
    <t>Milroy WC, Michaelson SM.</t>
  </si>
  <si>
    <t>https://pubmed.ncbi.nlm.nih.gov/5076616/</t>
  </si>
  <si>
    <t>5G-exposed human skin cells do not respond with altered gene expression and methylation profiles</t>
  </si>
  <si>
    <t>Abstract
Due to the ever-increasing wirelessly transmitted data, the development of new transmission standards and higher frequencies in the 5G band is required. Despite basic biophysical considerations that argue against health effects, there is public concern about this technology. Because the skin penetration depth at these frequencies is only 1 mm or less, we exposed fibroblasts and keratinocytes to electromagnetic fields up to ten times the permissible limits, for 2 and 48 h in a fully blinded experimental design. Sham-exposed cells served as negative, and UV-exposed cells as positive controls. Differences in gene expression and methylation due to exposure were small and not higher than expected by chance. These data strongly support the assessment that there is no evidence for exposure-induced damage to human skin cells.
Full Free Text Available</t>
  </si>
  <si>
    <t>Jyoti J, Gronau I, Cakir E, Hütt MT, Lerchl A, Meyer V.</t>
  </si>
  <si>
    <t>Cells : Human dermal fibroblasts</t>
  </si>
  <si>
    <t>https://pubmed.ncbi.nlm.nih.gov/40365161/</t>
  </si>
  <si>
    <t>Exposure to 26.5 GHz, 5G modulated and unmodulated signal, does not affect key cellular endpoints of human neuroblastoma cells</t>
  </si>
  <si>
    <t>Abstract
The fifth generation (5G) network is currently being worldwide spread out, raising questions about its potential health impact. The current study aimed to investigate the effects of a 26.5 GHz 5G electromagnetic field on key cellular endpoints of human neuroblastoma cells. A reverberation chamber-based exposure system was designed and realized which allowed the exposure/sham exposure of cell cultures under highly controlled exposure conditions of both electromagnetic and biological parameters. The suitability of the reverberation chambers to host cell cultures was verified by evaluating cell proliferation and cell cycle progression. The effect of 3 h exposure at specific absorption rate of 1.25 W/kg under both continuous wave and 5G modulated signal was evaluated in terms of cell cycle and DNA damage. In the latter case, the exposure was also given in combination with menadione to account for possible cooperative effects. Results showed absence of effects of exposure given alone and in combination with menadione, when both continuous wave and modulated signals were applied at the mentioned exposure level. Further investigations are needed by varying the exposure and biological parameters to strengthen the absence of effects due to 5G signals in the range of millimeter waves.
Full Free Text Available
Menadione is the synthetic form of Vitamin K that provides essential nutrients. It is used in the treatment of nutritional deficiencies. It also helps in improving the conditions which are caused due to deficiency of Vitamin K in the body.</t>
  </si>
  <si>
    <t>Sannino A, Allocca M, Scarfì MR, Romeo S, Peluso V, Panariello G, Schettino F, Chirico G, Zeni O.</t>
  </si>
  <si>
    <t>Simulated 5G FDD dup QPSK  mod- signal generator</t>
  </si>
  <si>
    <t>Cells : Human Neuroblastoma (SH-SY5Y) cell line</t>
  </si>
  <si>
    <t>https://pubmed.ncbi.nlm.nih.gov/40595799/</t>
  </si>
  <si>
    <t>Genotoxic and histopathological effects of 6 GHz radiofrequency electromagnetic radiation on rat liver tissue</t>
  </si>
  <si>
    <t>Abstract
In this study, the genotoxic and histopathological effects of 6 GHz (0.065 W/kg) Radiofrequency-Electromagnetic Radiation (RF-EMR) on rat liver tissue were investigated. Sham (control) and Radiofrequency Radiation (RFR) groups were formed with 10 adult male rats in each group. Rats in the sham group received no treatment. Rats in the RFR group were exposed to 6 GHz RF-EMR for 4 h/day for 42 days. Immediately after the completion of the exposure, the rats in both groups were sacrificed and liver tissues were removed. Comet Test was performed to determine the genotoxic effect in the samples. Masson Trichrome and Hematoxylin Eosin staining methods were applied histopathologically. According to the Comet Analysis results, the genetic damage index (GDI) and damaged cell percentage (DCP) of the RFR group were higher than the sham group, but this difference was not statistically significant (p &gt; 0.05). In histopathologic examinations, portal inflammation, single cell necrosis, vascularity and congestion were more prominent in the RFR group compared to the sham group. In our study, it was shown that 6 GHz RF-EMR can cause histopathologic and DNA level changes in rat liver tissue. As a result of the literature review, no prior studies have specifically examined the genotoxic and histopathological effects of 6 GHz RF-EMR. This makes our study important as it addresses the biological impacts of the 6 GHz frequency band.</t>
  </si>
  <si>
    <t>Ilgaz NS, Karamazı Y, Emre M, Toyran T, Karaoğlan Ö, Emre T, Dönmez Kutlu M, Öksüz Üçkayabaşı H, Aydın Ç, Yılmaz MB.</t>
  </si>
  <si>
    <t>https://pubmed.ncbi.nlm.nih.gov/40692353/</t>
  </si>
  <si>
    <t>Looking for Biomarkers Which May Explain Idiopathic Environmental Intolerance Attributed to Electromagnetic Fields (IEI-EMF): Does RF-EMF Exposure Influence Salivary Cortisol Response?</t>
  </si>
  <si>
    <t>Abstract
In order to understand Idiopathic Environmental Intolerance attributed to Electromagnetic Fields (IEI-EMF), it has been argued that it is crucial to test for effects of radiofrequency electromagnetic fields (RF-EMF) on biomarkers, given that they can be more objective than symptom reports. While no clear evidence links RF-EMF exposure to biomarker changes, research remains limited and largely speculative due to the lack of known bioeffect mechanisms. However, there is in vitro evidence that cortisol is affected by heating, which, as RF-EMF causes heating, raises the possibility that RF-EMF exposure may increase cortisol via thermally mediated processes. If cortisol is affected by RF-EMF exposure, it may form part of a broader aetiology of IEI-EMF, where RF-EMF-induced physiological (cortisol) inputs first generate somatic sensations, which are then fostered by expectancy or learning-based processes to generate symptoms. However, studies investigating whether RF-EMF exposure influences cortisol have reported inconsistent, but mostly null results, and many suffer from methodological issues. The current study was designed with several methodological improvements to determine whether RF-EMF affects cortisol. Seventy-two participants completed a randomized, double-blind, counterbalanced provocation study where they were exposed to both active (2 W/kg peak SAR10g in head) and sham RF-EMF (0 W/kg peak SAR10g in head). Despite implementing several methodological improvements, the current study failed to find an effect of RF-EMF exposure on salivary cortisol concentration. This study provides a valuable direction for future research and stresses the importance of establishing and testing theoretically plausible interactions between low-level RF-EMF exposure, the human body, and IEI-EMF symptoms.
Free Full Text Available (Open Access)</t>
  </si>
  <si>
    <t>Verrender A, Manley J, Wallace NK, Loughran SP, Croft RJ.</t>
  </si>
  <si>
    <t>https://pubmed.ncbi.nlm.nih.gov/40908801/</t>
  </si>
  <si>
    <t>Differential metabolic responses of mouse Leydig and spermatogonia cells to radiofrequency electromagnetic field exposure</t>
  </si>
  <si>
    <t>Abstract
Introduction: Although existing studies have shown that radiofrequency electromagnetic fields (RF-EMFs) have a variety of effects on living organisms, the specific impact of RF-EMFs on the metabolism of reproductive cells and their underlying mechanisms remain unclear.This study aims to explore the effects of RF-EMFs on the metabolism of mouse Leydig cells (TM3) and spermatogonia cells (GC-1) through metabolomics analysis, revealing the potential mechanisms by which RF-EMFs affect reproductive health.
Methods: We employed liquid chromatography-mass spectrometry (LC-MS) to analyze the metabolomic profiles of TM3 and GC-1 cells under two irradiation modalities: continuous and intermittent RF-EMF exposure. The data were further analyzed using KEGG pathway analysis to identify significantly enriched metabolic pathways. The ELISA (Enzyme-Linked Immunosorbent Assay) was used to detect glutathione levels.
Results: Our results showed that continuous irradiation had a more pronounced impact on the metabolism of TM3 cells, primarily affecting amino acid metabolism, the citric acid cycle, ABC transporters, bile secretion, and glutathione metabolism. In contrast, intermittent irradiation mainly altered the levels of fatty acyls and purine nucleosides, with significant enrichment in purine metabolism, biosynthesis of unsaturated fatty acids, and fatty acid metabolism. Compared to TM3 cells, GC-1 cells exhibited lower sensitivity to RF-EMF irradiation. Both irradiation modalities affected purine metabolism and lysine degradation pathways in TM3 cells, suggesting that changes in ADP levels may serve as a key metabolic signature in the cellular response to RF-EMF exposure.
Conclusion: Continuous irradiation significantly impacts TM3 cell metabolism, particularly amino acid and glutathione pathways, while intermittent irradiation mainly affects fatty acyls and purine metabolism. GC-1 cells show lower sensitivity to RF-EMF. ADP level changes may be a key metabolic signature of RF-EMF exposure.
Free Full Text Available (Open Access)</t>
  </si>
  <si>
    <t>Miao X, Lin Y, Guo J, Lin J, Gao P, Zhang W, Zeng L, Guo G, Li J.</t>
  </si>
  <si>
    <t>Cells : Mouse TM3 (mouse testicular cells)</t>
  </si>
  <si>
    <t>https://pubmed.ncbi.nlm.nih.gov/41048265/</t>
  </si>
  <si>
    <t>Swadamshtradi rasayana attenuates radiofrequency radiation-induced oxidative stress and improves sperm parameters in Swiss albino mice</t>
  </si>
  <si>
    <t>Abstract
Introduction: Exposure to radiofrequency electromagnetic radiation (RF-EMR) has been linked in several studies to male reproductive dysfunction, with oxidative stress and sperm DNA damage proposed as key underlying mechanisms.
Methods: The present study evaluated the protective effect of Swadamshtradi rasayana (SDR) against RF-EMR-induced sperm alterations in mice. Twenty-four Swiss albino mice were allocated into four groups: control, RF-EMR-exposed, RF-EMR with Swadamshtradi rasayana (729 mg/kg, orally), and RF-EMR with α-tocopherol (32.4 mg/kg, orally). Animals were exposed to RF-EMR (900-1800MHz) for 3 h/day for 35 days, and sperm count, viability, reactive oxygen species levels, antioxidant enzyme activity, lipid peroxidation, and DNA fragmentation were assessed.
Results: RF-EMR exposure was associated with a significant reduction in sperm count and viability and a significant increase in ROS levels, lipid peroxidation, and DNA fragmentation (p &lt; 0.0001 compared with control). Administration of Swadamshtradi rasayana significantly improved sperm parameters and attenuated oxidative stress compared with the RF-EMR-exposed group (p &lt; 0.0001).
Conclusion: These findings suggest that Swadamshtradi rasayana may mitigate RF-EMR-induced oxidative stress and associated sperm damage. The observed protective effects are consistent with the reported antioxidant properties of its constituent herbs.
Free Full Text Available (Open Access)</t>
  </si>
  <si>
    <t>Abdul VR, Sudha M, Easwaramangalath NP, Robin DT, Dileep A, Madhavan VR.</t>
  </si>
  <si>
    <t>https://pubmed.ncbi.nlm.nih.gov/42718837/</t>
  </si>
  <si>
    <t>Study of Oxidative Stress in Human Lens Epithelial Cells Exposed to 1.8 GHz Radiofrequency Fields</t>
  </si>
  <si>
    <t>Abstract
OBJECTIVES: The aims of the present study were to determine oxidative stress and to explore possible reasons of reactive oxygen species (ROS) increase in human lens epithelial (HLE) B3 cells exposed to low intensity 1.8 GHz radiofrequency fields (RF).
METHODS: The HLE B3 cells were divided into RF exposure and RF sham-exposure groups. The RF exposure intensity was at specific absorption rate (SAR) of 2, 3, or 4 W/kg. The ROS levels were measured by a fluorescent probe 2'7'-dichlorofluorescin diacetate (DCFH-DA) assay in the HLE B3 cells exposed to 1.8 GHz RF for 0.5, 1, and 1.5 h. Lipid peroxidation and cellular viability were detected by an MDA test and Cell Counting Kit-8 (CCK-8) assays, respectively, in the HLE B3 cells exposed to 1.8 GHz RF for 6, 12, and 24 h, respectively. The mRNA expression of SOD1, SOD2, CAT, and GPx1 genes and the expression of SOD1, SOD2, CAT, and GPx1 proteins was measured by qRT-PCR and Western blot assays in the HLE B3 cells exposed to 1.8 GHz RF for 1 h.
RESULTS: The ROS and MDA levels significantly increased (P&lt;0.05) in the RF exposure group and that the cellular viability, mRNA expression of four genes, and expression of four proteins significantly decreased (P&lt;0.05) compared with the RF sham-exposure group.
CONCLUSIONS: Oxidative stress is present in HLE B3 cells exposed to 1.8 GHz low-intensity RF and that the increased production of ROS may be related to down-regulation of four antioxidant enzyme genes induced by RF exposure.</t>
  </si>
  <si>
    <t>Ni S, Yu Y, Zhang Y, Wu W, Lai K, Yao K.</t>
  </si>
  <si>
    <t xml:space="preserve">Zhejiang Key Laboratory Fund of China, Zhejiang Key Innovation Team Project of China,  Program for the Platform Health Talents of the Health Bureau of Zhejiang Province, Qianjiang Talent Program of Zhejiang Province, National Nature Science Foundation of China </t>
  </si>
  <si>
    <t>http://www.ncbi.nlm.nih.gov/pubmed/23991100?dopt=Abstract</t>
  </si>
  <si>
    <t>Mobile phone radiation induces mode-dependent DNA damage in a mouse spermatocyte-derived cell line: a protective role of melatonin</t>
  </si>
  <si>
    <t>Abstract 
PURPOSE: To evaluate whether exposure to mobile phone radiation (MPR) can induce DNA damage in male germ cells.
MATERIALS AND METHODS: A mouse spermatocyte-derived GC-2 cell line was exposed to a commercial mobile phone handset once every 20 min in standby, listen, dialed or dialing modes for 24 h. DNA damage was determined using an alkaline comet assay.
RESULTS: The levels of DNA damage were significantly increased following exposure to MPR in the listen, dialed and dialing modes. Moreover, there were significantly higher increases in the dialed and dialing modes than in the listen mode. Interestingly, these results were consistent with the radiation intensities of these modes. However, the DNA damage effects of MPR in the dialing mode were efficiently attenuated by melatonin pretreatment.
CONCLUSIONS: These results regarding mode-dependent DNA damage have important implications for the safety of inappropriate mobile phone use by males of reproductive age and also suggest a simple preventive measure: Keeping mobile phones as far away from our body as possible, not only during conversations but during 'dialed' and 'dialing' operation modes. Since the 'dialed' mode is actually part of the standby mode, mobile phones should be kept at a safe distance from our body even during standby operation. Furthermore, the protective role of melatonin suggests that it may be a promising pharmacological candidate for preventing mobile phone use-related reproductive impairments.</t>
  </si>
  <si>
    <t>Liu C, Gao P, Xu SC, Wang Y, Chen CH, He MD, Yu ZP, Zhang L, Zhou Z.</t>
  </si>
  <si>
    <t xml:space="preserve">National Basic Research Program of China; National Natural Science Foundation of China </t>
  </si>
  <si>
    <t>http://www.ncbi.nlm.nih.gov/pubmed/23952262?dopt=Abstract</t>
  </si>
  <si>
    <t>Detection of Low Level Microwave Radiation Induced Deoxyribonucleic Acid Damage Vis-à-vis Genotoxicity in Brain of Fischer Rats</t>
  </si>
  <si>
    <t>Abstract 
BACKGROUND: Non-ionizing radiofrequency radiation has been increasingly used in industry, commerce, medicine and especially in mobile phone technology and has become a matter of serious concern in present time.
OBJECTIVE: The present study was designed to investigate the possible deoxyribonucleic acid (DNA) damaging effects of low-level microwave radiation in brain of Fischer rats.
MATERIALS AND METHODS: Experiments were performed on male Fischer rats exposed to microwave radiation for 30 days at three different frequencies: 900, 1800 and 2450 MHz. Animals were divided into 4 groups: Group I (Sham exposed): Animals not exposed to microwave radiation but kept under same conditions as that of other groups, Group II: Animals exposed to microwave radiation at frequency 900 MHz at specific absorption rate (SAR) 5.953 × 10(-4) W/kg, Group III: Animals exposed to 1800 MHz at SAR 5.835 × 10(-4) W/kg and Group IV: Animals exposed to 2450 MHz at SAR 6.672 × 10(-4) W/kg. At the end of the exposure period animals were sacrificed immediately and DNA damage in brain tissue was assessed using alkaline comet assay.
RESULTS: In the present study, we demonstrated DNA damaging effects of low level microwave radiation in brain.
CONCLUSION: We concluded that low SAR microwave radiation exposure at these frequencies may induce DNA strand breaks in brain tissue.
Used in-vivo in FDA report ID: 3596</t>
  </si>
  <si>
    <t>Deshmukh PS, Megha K, Banerjee BD, Ahmed RS, Chandna S, Abegaonkar MP, Tripathi AK.</t>
  </si>
  <si>
    <t>http://www.emf-portal.de/viewer.php?aid=22984&amp;l=e</t>
  </si>
  <si>
    <t>Cell type-dependent induction of DNA damage by 1800 MHz radiofrequency electromagnetic fields does not result in significant cellular dysfunctions</t>
  </si>
  <si>
    <t>Abstract 
BACKGROUND: Although IARC clarifies radiofrequency electromagnetic fields (RF-EMF) as possible human carcinogen, the debate on its health impact continues due to the inconsistent results. Genotoxic effect has been considered as a golden standard to determine if an environmental factor is a carcinogen, but the currently available data for RF-EMF remain controversial. As an environmental stimulus, the effect of RF-EMF on cellular DNA may be subtle. Therefore, more sensitive method and systematic research strategy are warranted to evaluate its genotoxicity.
OBJECTIVES: To determine whether RF-EMF does induce DNA damage and if the effect is cell-type dependent by adopting a more sensitive method γH2AX foci formation; and to investigate the biological consequences if RF-EMF does increase γH2AX foci formation.
METHODS: Six different types of cells were intermittently exposed to GSM 1800 MHz RF-EMF at a specific absorption rate of 3.0 W/kg for 1 h or 24 h, then subjected to immunostaining with anti-γH2AX antibody. The biological consequences in γH2AX-elevated cell type were further explored with comet and TUNEL assays, flow cytometry, and cell growth assay.
RESULTS: Exposure to RF-EMF for 24 h significantly induced γH2AX foci formation in Chinese hamster lung cells and Human skin fibroblasts (HSFs), but not the other cells. However, RF-EMF-elevated γH2AX foci formation in HSF cells did not result in detectable DNA fragmentation, sustainable cell cycle arrest, cell proliferation or viability change. RF-EMF exposure slightly but not significantly increased the cellular ROS level.
CONCLUSIONS: RF-EMF induces DNA damage in a cell type-dependent manner, but the elevated γH2AX foci formation in HSF cells does not result in significant cellular dysfunctions.
Full Text Available</t>
  </si>
  <si>
    <t>Xu S, Chen G, Chen C, Sun C, Zhang D, Murbach M, Kuster N, Zeng Q, Xu Z.</t>
  </si>
  <si>
    <t>This work was supported by grants from the Ministry of Science and Technology (2011CB503702), the Natural Science Foundation of China (81102094&amp;30872082), the Natural Science Foundation of Zhejiang Province (5Y205458), the Research Fund for the Doctoral Program of Higher Education of China (20110101120100), and the Fundamental Research Funds for the Central Universities of China (2011QNA7018, 2012QNA7019, 2012FZA7019).</t>
  </si>
  <si>
    <t>http://www.ncbi.nlm.nih.gov/pubmed/23355902?dopt=Abstract</t>
  </si>
  <si>
    <t>Radiofrequency radiations induced genotoxic and carcinogenic effects on chickpea (Cicer arietinum L.) root tip cells</t>
  </si>
  <si>
    <t>Abstract 
Present study was under taken to predict the possible DNA damages (genotoxicity) and carcinogenicity caused by radiofrequency radiations (RF) to living tissue. Dry seeds of chickpea were treated with GSM cell phone (900 MHz) and laptop (3.31 GHz) as RF source for 24 and 48 h. Untreated seeds were used as (0 h) negative control and Gamma rays (250 Gray) as positive control. Plant chromosomal aberration assay was used as genotoxicity marker. All the treatment of RF inhibits seed germination percentage. 48 h laptop treatment has the most negative effect as compared to untreated control. A decrease was observed in mitotic index (M.I) and increase in abnormality index (A.I) with the increase in exposure duration and frequency in (Hz). Cell membrane damages were also observed only in 48 h exposure of cell phone and laptop (RF). Maximum nuclear membrane damages and ghost cells were again recorded in 48 h exposure of cell phone and laptop. The radiofrequency radiations (900 MHz and 3.31 GHz) are only genotoxic as they induce micronuclei, bi-nuclei, multi-nuclei and scattered nuclei but could be carcinogenic as 48 h incubation of RF induced fragmentation and ghost cells. Therefore cell phones and laptop should not be used unnecessarily to avoid possible genotoxic and carcinogenic effects.
Free Full Text Available</t>
  </si>
  <si>
    <t>Qureshi ST, Memon SA, Abassi AR, Sia MA, Bughio FA.</t>
  </si>
  <si>
    <t>King Saud University</t>
  </si>
  <si>
    <t>http://www.sciencedirect.com/science/article/pii/S1319562X16000589</t>
  </si>
  <si>
    <t>Micronucleus frequency in buccal mucosa cells of mobile phone users</t>
  </si>
  <si>
    <t>Abstract
Mobile phones are being used extensively throughout the world, with more than four billion accounts existing in 2009. This technology applies electromagnetic radiation in the microwave range. Health effects of this radiation have been subject of debate for a long time, both within the scientific community and within the general public. This study investigated the effect of mobile phone use on genomic instability of the human oral cavity's mucosa cells. 131 Individuals donated buccal mucosa cells extracted by slightly scraping the oral cavity with a cotton swab. Every participant filled out a questionnaire about mobile phone use including duration of weekly use, overall period of exposure and headset usage. 13 Individuals did not use mobile phones at all, 85 reported using the mobile phone for three hours per week or less, and 33 reported use of more than three hours per week. Additionally, information on age, gender, body weight, smoking status, medication and nutrition was retrieved. For staining of the cells a procedure using alpha-tubulin-antibody and chromomycin A(3) was applied. Micronuclei and other markers were evaluated in 1000 cells per individual at the microscope. A second scorer counted another 1000 cells, resulting in 2000 analyzed cells per individual. Mobile phone use did not lead to a significantly increased frequency of micronuclei.</t>
  </si>
  <si>
    <t>Hintzsche H, Stopper H.</t>
  </si>
  <si>
    <t>Elite Network of Bavaria.</t>
  </si>
  <si>
    <t>http://www.ncbi.nlm.nih.gov/pubmed/20036721</t>
  </si>
  <si>
    <t>Effects of GSM 1800 MHz radiofrequency electromagnetic fields on DNA damage in Chinese hamster lung cells</t>
  </si>
  <si>
    <t>Abstract 
OBJECTIVE: To study the effects of GSM 1800 MHz radiofrequency electromagnetic fields (RF EMF) on DNA damage in Chinese hamster lung (CHL) cells.
METHODS: The cells were intermittently exposed or sham-exposed to GSM 1800 MHz RF EMF (5 minutes on/10 minutes off) at a special absorption rate (SAR) of 3.0 W/kg for 1 hour or 24 hours. Meanwhile, cells exposed to 2-acetylaminofluorene, a DNA damage agent, at a final concentration of 20 mg/L for 2 hours were used as positive control. After exposure, cells were fixed by using 4% paraformaldehyde and processed for phosphorylated form of H2AX (gammaH2AX) immunofluorescence measurement. The primary antibody used for immunofluorescence was mouse monoclonal antibody against gammaH2AX and the secondary antibody was fluorescein isothiocyanate (FITC)-conjugated goat anti-mouse IgG. Nuclei were counterstained with 4, 6-diamidino-2-phenylindole (DAPI). The gammaH2AX foci and nuclei were visualized with an Olympus AX70 fluorescent microscope. Image Pro-Plus software was used to count the gammaH2AX foci in each cell. For each exposure condition, at least 50 cells were selected to detect gammaH2AX foci. Cells were classified as positive when more than five foci were detected. The percentage of gammaH2AX foci positive cells was adopted as the index of DNA damage.
RESULTS: The percentage of gammaH2AX foci positive cell of 1800 MHz RF EMF exposure for 24 hours (37.9 +/- 8.6)% or 2-acetylaminofluorene exposure (50.9 +/- 9.4)% was significantly higher compared with the sham-exposure (28.0 +/- 8.4)%. However, there was no significant difference between the sham-exposure and RF EMF exposure for 1 hour (31.8 +/- 8.7)%. 
CONCLUSION: 1800 MHz RF EMF (SAR, 3.0 W/kg) for 24 hours might induce DNA damage in CHL cells.
Article in Chinese</t>
  </si>
  <si>
    <t>Zhang DY, Xu ZP, Chiang H, Lu DQ, Zeng QL.</t>
  </si>
  <si>
    <t>http://www.ncbi.nlm.nih.gov/pubmed/16836873</t>
  </si>
  <si>
    <t>Effects of combined radiofrequency radiation exposure on levels of reactive oxygen species in neuronal cells.</t>
  </si>
  <si>
    <t>Abstract
The objective of this study was to investigate the effects of the combined RF radiation (837 MHz CDMA plus 1950 MHz WCDMA) signal on levels of intracellular reactive oxygen species (ROS) in neuronal cells. Exposure of the combined RF signal was conducted at specific absorption rate values of 2 W/kg of CDMA plus 2 W/kg of WCDMA for 2 h. Co-exposure to combined RF radiation with either H2O2 or menadione was also performed. The experimental exposure groups were incubator control, sham-exposed, combined RF radiation-exposed with or without either H2O2 or menadione groups. The intracellular ROS level was measured by flow cytometry using the fluorescent probe dichlorofluorescein diacetate. Intracellular ROS levels were not consistently affected by combined RF radiation exposure alone in a time-dependent manner in U87, PC12 or SH-SY5Y cells. In neuronal cells exposed to combined RF radiation with either H2O2 or menadione, intracellular ROS levels showed no statically significant alteration compared with exposure to menadione or H2O2 alone. These findings indicate that neither combined RF radiation alone nor combined RF radiation with menadione or H2O2 influences the intracellular ROS level in neuronal cells such as U87, PC12 or SH-SY5Y.
Free Full Text Available</t>
  </si>
  <si>
    <t>Kang KA, Lee HC, Lee JJ, Hong MN, Park MJ, Lee YS, Choi HD, Kim N, Ko YG, Lee JS.</t>
  </si>
  <si>
    <t>http://www.ncbi.nlm.nih.gov/pubmed/24105709</t>
  </si>
  <si>
    <t xml:space="preserve">National Institute of Nuclear Physics (INFN), section of Naples, Project ARCAICA.
</t>
  </si>
  <si>
    <t>RF-EMF exposure at 1800 MHz did not elicit DNA damage or abnormal cellular behaviors in different neurogenic cells</t>
  </si>
  <si>
    <t>Abstract
Despite many years of studies, the debate on genotoxic effects of radiofrequency electromagnetic fields (RF-EMF) continues. To systematically evaluate genotoxicity of RF-EMF, this study examined effects of RF-EMF on DNA damage and cellular behavior in different neurogenic cells. Neurogenic A172, U251, and SH-SY5Y cells were intermittently (5 min on/10 min off) exposed to 1800 MHz RF-EMF at an average specific absorption rate (SAR) of 4.0 W/kg for 1, 6, or 24 h. DNA damage was evaluated by quantification of γH2AX foci, an early marker of DNA double-strand breaks. Cell cycle progression, cell proliferation, and cell viability were examined by flow cytometry, hemocytometer, and cell counting kit-8 assay, respectively. Results showed that exposure to RF-EMF at an SAR of 4.0 W/kg neither significantly induced γH2AX foci formation in A172, U251, or SH-SY5Y cells, nor resulted in abnormal cell cycle progression, cell proliferation, or cell viability. Furthermore, prolonged incubation of these cells for up to 48 h after exposure did not significantly affect cellular behavior. Our data suggest that 1800 MHz RF-EMF exposure at 4.0 W/kg is unlikely to elicit DNA damage or abnormal cellular behaviors in neurogenic cells.</t>
  </si>
  <si>
    <t>Su L, Wei X, Xu Z, Chen G.</t>
  </si>
  <si>
    <t>Ministry of Science and Technology; National Natural Science Foundation of China</t>
  </si>
  <si>
    <t>https://www.ncbi.nlm.nih.gov/pubmed/28026047</t>
  </si>
  <si>
    <t>Effects of radiofrequency field exposure on glutamate-induced oxidative stress in mouse hippocampal HT22 cells</t>
  </si>
  <si>
    <t>Abstract
PURPOSE: To define the impact of radiofrequency (RF) under in vitro experimental Alzheimer's disease conditions, we investigated the effect of RF radiation on glutamate-induced oxidative stress in mouse hippocampal neuronal HT22 cells.
MATERIALS AND METHODS: Cell survival rate was measured by MTT and trypan blue exclusion assays. Cell cycle distribution, cell death, and ROS production were analyzed using flow cytometry. Expression of proteins was analyzed by Western blot.
RESULTS: RF exposure alone had a marginal impact on cell proliferation, however significantly enhanced glutamate-induced cytotoxicity in HT22 cells. Glutamate augmented the subG1 fraction of cell cycle, annexin/propidium iodide positive cell population, and expression of cleaved poly (ADP ribose) polymerase, which were further increased by RF exposure. Glutamate induced reactive oxygen species (ROS) generation and RF exposure further upregulated it. N-acetylcysteine (NAC) treatment completely abrogated glutamate- and RF-induced ROS production followed by cell death and restored cell proliferation in HT22 cells. Finally, glutamate phosphorylated c-Jun N-terminal kinase (JNK) and RF increased this event further. Treatment with NAC and inhibitor of JNK decreased JNK phosphorylation and restored cell proliferation, respectively.
CONCLUSIONS: Our results demonstrate that RF exposure enhanced glutamate-induced cytotoxicity by further increase of ROS production in HT22 cells.</t>
  </si>
  <si>
    <t>Kim JY, Kim HJ, Kim N, Kwon JH, Park MJ.</t>
  </si>
  <si>
    <t xml:space="preserve"> IT R&amp;D program of MSIP/IITP, National  R&amp;D  Program  through  the  Korea Institute  of  Radiological  and  Medical Sciences  funded  by  the  Ministry  of  Science. IITP objective is the promotion of information and telecommunication technologies and industries by supporting ICT R&amp;D</t>
  </si>
  <si>
    <t>https://www.ncbi.nlm.nih.gov/pubmed/27648632?dopt=Abstract</t>
  </si>
  <si>
    <t>954 MHz microwaves enhance the mutagenic properties of mitomycin C</t>
  </si>
  <si>
    <t>Abstract
This paper focuses on the combined effects of microwaves from mobile communication frequencies and a chemical DNA damaging agent mitomycin C (MMC). The investigation was performed in vitro by exposing whole blood samples to a 954 MHz emitting antenna from a GSM (Global System for Mobile Communication) base station, followed by lymphocyte cultivation in the presence of MMC. A highly reproducible synergistic effect was observed as based on the frequencies of sister chromatid exchanges in metaphase figures.</t>
  </si>
  <si>
    <t>Maes A, Collier M, Slaets D, Verschaeve L.</t>
  </si>
  <si>
    <t>Mobile Phone Base Station (GSM)</t>
  </si>
  <si>
    <t>https://www.ncbi.nlm.nih.gov/pubmed/8698043</t>
  </si>
  <si>
    <t>Ginkgo biloba prevents mobile phone-induced oxidative stress in rat brain</t>
  </si>
  <si>
    <t>Abstract
BACKGROUND: The widespread use of mobile phones (MP) in recent years has raised the research activities in many countries to determine the consequences of exposure to the low-intensity electromagnetic radiation (EMR) of mobile phones. Since several experimental studies suggest a role of reactive oxygen species (ROS) in EMR-induced oxidative damage in tissues, in this study, we investigated the effect of Ginkgo biloba (Gb) on MP-induced oxidative damage in brain tissue of rats.
METHODS:  Rats (EMR+) were exposed to 900 MHz EMR from MP for 7 days (1 h/day). In the EMR+Gb groups, rats were exposed to EMR and pretreated with Gb. Control and Gb-administrated groups were produced by turning off the mobile phone while the animals were in the same exposure conditions. Subsequently, oxidative stress markers and pathological changes in brain tissue were examined for each groups.
RESULTS: Oxidative damage was evident by the: (i) increase in malondialdehyde (MDA) and nitric oxide (NO) levels in brain tissue, (ii) decrease in brain superoxide dismutase (SOD) and glutathione peroxidase (GSH-Px) activities and (iii) increase in brain xanthine oxidase (XO) and adenosine deaminase (ADA) activities. These alterations were prevented by Gb treatment. Furthermore, Gb prevented the MP-induced cellular injury in brain tissue histopathologically.
CONCLUSION: Reactive oxygen species may play a role in the mechanism that has been proposed to explain the biological side effects of MP, and Gb prevents the MP-induced oxidative stress to preserve antioxidant enzymes activity in brain tissue.</t>
  </si>
  <si>
    <t>Ilhan A, Gurel A, Armutcu F, Kamisli S, Iraz M, Akyol O, Ozen S.</t>
  </si>
  <si>
    <t>https://www.ncbi.nlm.nih.gov/pubmed/14734207</t>
  </si>
  <si>
    <t>Single- and double-strand DNA breaks in rat brain cells after acute exposure to radiofrequency electromagnetic radiation</t>
  </si>
  <si>
    <t>Abstract
We investigated the effects of acute (2-h) exposure to pulsed (2-micros pulse width, 500 pulses s(-1)) and continuous wave 2450-MHz radiofrequency electromagnetic radiation on DNA strand breaks in brain cells of rat. The spatial averaged power density of the radiation was 2mW/cm2, which produced a whole-body average-specific absorption rate of 1.2W/kg. Single- and double-strand DNA breaks in individual brain cells were measured at 4h post-exposure using a microgel electrophoresis assay. An increase in both types of DNA strand breaks was observed after exposure to either the pulsed or continuous-wave radiation, No significant difference was observed between the effects of the two forms of radiation. We speculate that these effects could result from a direct effect of radiofrequency electromagnetic energy on DNA molecules and/or impairment of DNA-damage repair mechanisms in brain cells. Our data further support the results of earlier in vitro and in vivo studies showing effects of radiofrequency electromagnetic radiation on DNA.</t>
  </si>
  <si>
    <t>Lai H, Singh NP.</t>
  </si>
  <si>
    <t>National Institute of Environmental Health Sciences</t>
  </si>
  <si>
    <t>https://www.ncbi.nlm.nih.gov/pubmed/8627134</t>
  </si>
  <si>
    <t>Melatonin and a spin-trap compound block radiofrequency electromagnetic radiation-induced DNA strand breaks in rat brain cells</t>
  </si>
  <si>
    <t>Abstract
Effects of in vivo microwave exposure on DNA strand breaks, a form of DNA damage, were investigated in rat brain cells. In previous research, we have found that acute (2 hours) exposure to pulsed (2 microseconds pulses, 500 pps) 2450-MHz radiofrequency electromagnetic radiation (RFR) (power density 2 mW/cm2, average whole body specific absorption rate 1.2 W/kg) caused an increase in DNA single- and double-strand breaks in brain cells of the rat when assayed 4 hours post exposure using a microgel electrophoresis assay. In the present study, we found that treatment of rats immediately before and after RFR exposure with either melatonin (1 mg/kg/injection, SC) or the spin-trap compound N-tert-butyl-alpha-phenylnitrone (PBN) (100 mg/kg/injection, i.p.) blocks this effects of RFR. Since both melatonin and PBN are efficient free radical scavengers it is hypothesized that free radicals are involved in RFR-induced DNA damage in the brain cells of rats. Since cumulated DNA strand breaks in brain cells can lead to neurodegenerative diseases and cancer and an excess of free radicals in cells has been suggested to be the cause of various human diseases, data from this study could have important implications for the health effects of RFR exposure.</t>
  </si>
  <si>
    <t>National Institute of Environmental Health Science</t>
  </si>
  <si>
    <t>https://www.ncbi.nlm.nih.gov/pubmed/9261542</t>
  </si>
  <si>
    <t>Enhancement of chemically induced reactive oxygen species production and DNA damage in human SH-SY5Y neuroblastoma cells by 872 MHz radiofrequency radiation</t>
  </si>
  <si>
    <t xml:space="preserve">Abstract
The objective of the study was to investigate effects of 872 MHz radiofrequency (RF) radiation on intracellular reactive oxygen species (ROS) production and DNA damage at a relatively high SAR value (5 W/kg). The experiments also involved combined exposure to RF radiation and menadione, a chemical inducing intracellular ROS production and DNA damage. The production of ROS was measured using the fluorescent probe dichlorofluorescein and DNA damage was evaluated by the Comet assay. Human SH-SY5Y neuroblastoma cells were exposed to RF radiation for 1 h with or without menadione. Control cultures were sham exposed. Both continuous waves (CW) and a pulsed signal similar to that used in global system for mobile communications (GSM) mobile phones were used. Exposure to the CW RF radiation increased DNA breakage (p&lt;0.01) in comparison to the cells exposed only to menadione. Comparison of the same groups also showed that ROS level was higher in cells exposed to CW RF radiation at 30 and 60 min after the end of exposure (p&lt;0.05 and p&lt;0.01, respectively). No effects of the GSM signal were seen on either ROS production or DNA damage. The results of the present study suggest that 872 MHz CW RF radiation at 5 W/kg might enhance chemically induced ROS production and thus cause secondary DNA damage. However, there is no known mechanism that would explain such effects from CW RF radiation but not from GSM modulated RF radiation at identical SAR.
</t>
  </si>
  <si>
    <t>Luukkonen J, Hakulinen P, Mäki-Paakkanen J, Juutilainen J, Naarala J.</t>
  </si>
  <si>
    <t xml:space="preserve">Finnish Funding Agency for Technology and Innovation TEKES; Finnish mobile phone manufacturers and operators; the Finnish Ministry of Education </t>
  </si>
  <si>
    <t>https://www.ncbi.nlm.nih.gov/pubmed/19135463</t>
  </si>
  <si>
    <t>Individual responsiveness to induction of micronuclei in human lymphocytes after exposure in vitro to 1800-MHz microwave radiation</t>
  </si>
  <si>
    <t>Abstract
The widespread application of microwaves is of great concern in view of possible consequences for human health. Many in vitro studies have been carried out to detect possible effects on DNA and chromatin structure following exposure to microwave radiation. The aim of this study is to assess the capability of microwaves, at different power densities and exposure times, to induce genotoxic effects as evaluated by the in vitro micronucleus (MN) assay on peripheral blood lymphocytes from nine different healthy donors, and to investigate also the possible inter-individual response variability. Whole blood samples were exposed for 60, 120 and 180 min to continuous microwave radiation with a frequency of 1800 MHz and power densities of 5, 10 and 20 mW/cm(2). Reproducibility was tested by repeating the experiment 3 months later. Multivariate analysis showed that lymphocyte proliferation indices were significantly different among donors (p&lt;0.004) and between experiments (p&lt;0.01), whereas the applied power density and the exposure time did not have any effect on them. Both spontaneous and induced MN frequencies varied in a highly significant way among donors (p&lt;0.009) and between experiments (p&lt;0.002), and a statistically significant increase of MN, although rather low, was observed dependent on exposure time (p=0.0004) and applied power density (p=0.0166). A considerable decrease in spontaneous and induced MN frequencies was measured in the second experiment. The results show that microwaves are able to induce MN in short-time exposures to medium power density fields. Our data analysis highlights a wide inter-individual variability in the response, which was confirmed to be a characteristic reproducible trait by means of the second experiment.
Special Note: Exposure to less than 5 mW/cm2 (i.e. 1.50 and 2.5 mW/cm2) did not result in a signiﬁcant MN
increase above the control level (data not reported).</t>
  </si>
  <si>
    <t>Zotti-Martelli L, Peccatori M, Maggini V, Ballardin M, Barale R.</t>
  </si>
  <si>
    <t>Simulated by a RF signal generator</t>
  </si>
  <si>
    <t>This work has been supported by CISAM (Ministry of Defence).</t>
  </si>
  <si>
    <t>https://www.ncbi.nlm.nih.gov/pubmed/15781209</t>
  </si>
  <si>
    <t>Measurement of DNA damage after acute exposure to pulsed-wave 2450 MHz microwaves in rat brain cells by two alkaline comet assay methods</t>
  </si>
  <si>
    <t xml:space="preserve">Abstract
PURPOSE: To investigate the effect of 2450 MHz pulsed-wave microwaves on the induction of DNA damage in brain cells of exposed rats and to discover whether proteinase K is needed to detect DNA damage in the brain cells of rats exposed to 2450 MHz microwaves.
MATERIALS AND METHODS: Sprague-Dawley rats were exposed to 2450 MHz pulsed-wave microwaves and sacrificed 4 h after a 2-h exposure. Rats irradiated whole-body with 1 Gy (137)Cs were included as positive controls. DNA damage was assayed by two variants of the alkaline comet assay on separate aliquots of the same cell preparation.
RESULTS: Significant DNA damage was observed in the rat brain cells of rats exposed to gamma-rays using both versions of the alkaline comet assay independent of the presence or absence of proteinase K. However, neither version of the assay could detect any difference in comet length and/or normalized comet moment between sham- and 2450 MHz pulsed-wave microwave-exposed rats, regardless of the inclusion or omission of proteinase K in the comet assay.
CONCLUSIONS: No DNA damage in brain cells was detected following exposure of rats to 2450 MHz microwaves pulsed-wave at a specific absorption rate of 1.2 W kg(-1) regardless of whether or not proteinase K was included in the assay. Thus, the results support the conclusion that low-level 2450 MHz pulsed-wave microwave exposures do not induce DNA damage detectable by the alkaline comet assay.
</t>
  </si>
  <si>
    <t>Lagroye I, Anane R, Wettring BA, Moros EG, Straube WL, LaRegina MC, Niehoff M, Pickard WF, Baty J, Roti Roti JL.</t>
  </si>
  <si>
    <t xml:space="preserve">Motorola, Inc., France Telecom R&amp;D, the National Centre for Scientific CNRS) and the Research Council of Aquitaine.
Roti-Roti is an ICNIRP  Scientific Expert Group Member 
</t>
  </si>
  <si>
    <t>https://www.emf-portal.org/en/article/11161</t>
  </si>
  <si>
    <t>Single strand DNA breaks in rat brain cells exposed to microwave radiation</t>
  </si>
  <si>
    <t>Abstract
This investigation concerns with the effect of low intensity microwave (2.45 and 16.5 GHz, SAR 1.0 and 2.01 W/kg, respectively) radiation on developing rat brain. Wistar rats (35 days old, male, six rats in each group) were selected for this study. These animals were exposed for 35 days at the above mentioned frequencies separately in two different exposure systems. After the exposure period, the rats were sacrificed and the whole brain tissue was dissected and used for study of single strand DNA breaks by micro gel electrophoresis (comet assay). Single strand DNA breaks were measured as tail length of comet. Fifty cells from each slide and two slides per animal were observed. One-way ANOVA method was adopted for statistical analysis. This study shows that the chronic exposure to these radiations cause statistically significant (p&lt;0.001) increase in DNA single strand breaks in brain cells of rat.</t>
  </si>
  <si>
    <t>https://www.ncbi.nlm.nih.gov/pubmed/16458332</t>
  </si>
  <si>
    <t>Bone morphogenetic protein expression in newborn rat kidneys after prenatal exposure to radiofrequency radiation</t>
  </si>
  <si>
    <t>Abstract
Effects of nonthermal radiofrequency radiation (RFR) of the global system of mobile communication (GSM) cellular phones have been as yet mostly studied at the molecular level in the context of cellular stress and proliferation, as well as neurotransmitter production and localization. In this study, a simulation model was designed for the exposure of pregnant rats to pulsed GSM-like RFR (9.4 GHz), based on the different resonant frequencies of man and rat. The power density applied was 5 microW/cm2, in order to avoid thermal electromagnetic effects as much as possible. Pregnant rats were exposed to RFR during days 1-3 postcoitum (p.c.) (embryogenesis, pre-implantation) and days 4-7 p.c. (early organogenesis, peri-implantation). Relative expression and localization of bone morphogenetic proteins (BMP) and their receptors (BMPR), members of a molecular family currently considered as major endocrine and autocrine morphogens and known to be involved in renal development, were investigated in newborn kidneys from RFR exposed and sham irradiated (control) rats. Semi-quantitative duplex RT-PCR for BMP-4, -7, BMPR-IA, -IB, and -II showed increased BMP-4 and BMPR-IA, and decreased BMPR-II relative expression in newborn kidneys. These changes were statistically significant for BMP-4, BMPR-IA, and -II after exposure on days 1-3 p.c. (P &lt;.001 each), and for BMP-4 and BMPR-IA after exposure on days 4-7 p.c. (P &lt;.001 and P =.005, respectively). Immunohistochemistry and in situ hybridization (ISH) showed aberrant expression and localization of these molecules at the histological level. Our findings suggest that GSM-like RFR interferes with gene expression during early gestation and results in aberrations of BMP expression in the newborn. These molecular changes do not appear to affect renal organogenesis and may reflect a delay in the development of this organ. The differences of relative BMP expression after different time periods of exposure indicate the importance of timing for GSM-like RFR effects on embryonic development.</t>
  </si>
  <si>
    <t>Pyrpasopoulou A, Kotoula V, Cheva A, Hytiroglou P, Nikolakaki E, Magras IN, Xenos TD, Tsiboukis TD, Karkavelas G.</t>
  </si>
  <si>
    <t>Greek General Secretariat of Research and Technology</t>
  </si>
  <si>
    <t>https://www.ncbi.nlm.nih.gov/pubmed/15042631</t>
  </si>
  <si>
    <t>DNA and Chromosomal Damage in Residents Near a Mobile Phone Base Station</t>
  </si>
  <si>
    <t xml:space="preserve">Abstract
Mobile phone base stations, continuously emit low-frequency radiofrequency (RF) radiations and thus are a cause of public health concern. In the present study, genetic damage in peripheral blood leukocytes (single cell gel electrophoresis/ comet assay) and buccal mucosal cells (buccal micronucleus cytome assay) of individuals residing in the vicinity of a mobile phone tower (n=50, power density 11.18±0.13 W/m2), and in healthy controls from areas with no nearby towers (n=25, power density, 0.04±0.00 W/m2), was assessed. Damage frequency, damage index, mean DNA migration length, frequencies of micronucleated, basal and pyknotic cells were significantly elevated (p=0.000) in the sample group. Age, diet, location of residences, distance from mobile phone base station and phone-set Specific Absorbance Rate values were significant predictors of genetic damage. Hence the observations indicate that 24x7 continuous exposure from base stations may pose genetic-damage threat to the populace residing nearby.	
 </t>
  </si>
  <si>
    <t xml:space="preserve">Gandhi G, Naru J, Kaur M, Kaur G.
</t>
  </si>
  <si>
    <t>Department of Human Genetics, Guru Nanak Dev University.</t>
  </si>
  <si>
    <t>https://www.researchgate.net/publication/287280967_DNA_and_chromosomal_damage_in_residents_near_a_mobile_phone_base_station</t>
  </si>
  <si>
    <t>Structural changes in spinal cord neurons after low-intensity SHF-irradiation</t>
  </si>
  <si>
    <t xml:space="preserve">Abstract
On anaesthetized cats carried out local irradiation by super high frequence waves (SHF) on spinal cord (SC) at a level L6-S1 of segments (lambda = 3 sm, power from 1 up to 3 mWt/sm2, time of an exposition--20 or 30 minutes). The sections of a brain painted with application of hematoxylin-eosin. The received images was studied on light microscope and were analyzed on the computer. On motho- and interneurones SC it is revealed, that such parameters as nucleus--cytoplasm relation and relation of volume of cytoplasm to surface of a nucleus are subject to the greatest influence. The effect of application are maximal during the small period after an irradiation (1-2 hours). Received results can testify on change of character of processes of a metabolism between a nucleus and cytoplasm, infringement of creation of neurotransmitter and decreasing of membrane potential of nervous cells and axons.
[Article in Russian]
</t>
  </si>
  <si>
    <t>Smoliarenko IK, Shugurov OO.</t>
  </si>
  <si>
    <t>Not Known</t>
  </si>
  <si>
    <t>https://www.ncbi.nlm.nih.gov/pubmed/19637747</t>
  </si>
  <si>
    <t>Frequency of Micronucleated Erythrocytes in Rat Bone Marrow Exposed to 2.45 GHz Radiation</t>
  </si>
  <si>
    <t>Abstract
Wistar rats were exposed to 2.45 GHz continuous, radiofrequency microwave (RF/MW) field 2 hours daily, 7 days weekly, at power density 5–10 mW/cm2. Four subgroups were created in order to be irradiated 4, 16, 30 and 60 hours. Sham-exposed controls were included in the study. Animals were euthanized on the final irradiation day of each treated subgroup. Bone marrow smears were examined to determine the extent of genotoxicity after the particular treatment time. Mann-Whitney test was used for statistical evaluation of data. In comparison to the sham-exposed subgroups, the findings of polychromatic erythrocytes revealed significant differences for the 8th and 15th experimental day. Bone marrow erythrocyte maturation and/or proliferation initiated by subthermogenic RF/MW irradiation showed temporary disturbance. Thereafter, the frequency of micronucleated bone marrow red cells was significantly increased after 15 irradiation treatments. Comparison of micronucleus frequency data obtained after 2, 8 and 30 irradiation treatments did not reveal statistically significant differences between sham and treated subgroups. Under the applied experimental conditions, RF/MW irradiation initiates transitory cytogenetic effect manifested with micronucleus formation in erythropoietic cells.</t>
  </si>
  <si>
    <t>Trosic I, Busljeta I.</t>
  </si>
  <si>
    <t>Supported by Ministry of Science, Education and Sports, Republic of Croatia, Grant No. 0022005</t>
  </si>
  <si>
    <t>http://iopscience.iop.org/article/10.1238/Physica.Topical.118a00168</t>
  </si>
  <si>
    <t>Low power density microwave radiation induced early changes in rabbit lens epithelial cells</t>
  </si>
  <si>
    <t xml:space="preserve">Abstract
OBJECTIVE: To determine whether low power density microwave radiation can induce irreversible changes in rabbit lens epithelial cells (LECs) and the mechanisms of the changes.
METHODS: One eye of each rabbit was exposed to 5 mW/cm2 or 10 mW/cm2 power density microwaves for 3 hours, while the contralateral eye served as a control. Annexin V-propidium iodide (PI) two-color flow cytometry (FCM) was used to detect the early changes in rabbit lens epithelial cells after radiation.
RESULTS: Lots of rabbit LECs were in the initial phase of apoptosis in the 5 mW/cm2 microwave radiation group. A large number of cells became secondary necrotic cells, and severe damage could be found in the group exposed to 10 mW/cm2 microwave radiation.
CONCLUSION: Low power densities of microwave radiation (5 mW/cm2 and 10 mW/cm2) can induce irreversible damage to rabbit LECs. This may be the non-thermal effect of microwave radiation.
[Article in Chinese]
</t>
  </si>
  <si>
    <t>Ye J, Yao K, Lu D, Wu R, Jiang H.</t>
  </si>
  <si>
    <t>https://www.emf-portal.org/en/article/12457</t>
  </si>
  <si>
    <t>Changes in gap junctional intercellular communication in rabbits lens epithelial cells induced by low power density microwave radiation</t>
  </si>
  <si>
    <t>Abstract
OBJECTIVE: To demonstrate the changes in gap junctional intercellular communication (GJIC) mediated by low power density microwave radiation in rabbits lens epithelial cells (LECs) and its mechanisms.
METHODS: Rabbits' eyes were exposed to 5 mW/cm(2) and 10 mW/cm(2) power densities of microwave radiation for 3 hours. The fluorescence-recovery-after-photobleaching (FRAP) method was used to determine the GJIC. The localization and function of connexin 43 in LECs was detected by laser scanning confocal microscopy.
RESULTS: The GJIC of rabbits LECs was inhibited by microwave radiation especially in the 10 mW/cm(2) irradiated samples. A decrease in connexin 43-positive staining was seen in 5 mW/cm(2) x 3 h treated LECs. Intracellular space accumulation and cytoplasmic internalization were clearly demonstrated in 10 mW/cm(2) group.
CONCLUSIONS: Low power densities microwave radiation (5 mW/cm(2) and 10 mW/cm(2)) induces damage to connexin 43 and inhibits the GJIC of rabbits LECs. These changes result in an osmotic imbalance within the lens and induce early cataract. 5 mW/cm(2) or 10 mW/cm(2) microwave radiation is cataractogenic
[Article in Chinese]</t>
  </si>
  <si>
    <t>Ye J, Yao K, Zeng Q, Lu D.</t>
  </si>
  <si>
    <t>https://www.emf-portal.org/en/article/12454</t>
  </si>
  <si>
    <t>Reactive oxygen species formation is not enhanced by exposure to UMTS 1950 MHz radiation and co-exposure to ferrous ions in Jurkat cells</t>
  </si>
  <si>
    <t>Abstract
This study was designed to assess if radiofrequency (RF) radiation induces oxidative stress in cultured mammalian cells when given alone or in combination with ferrous ions (FeSO(4)). For this purpose the production of reactive oxygen species (ROS) was measured by flow cytometry in human lymphoblastoid cells exposed to 1950 MHz signal used by the third generation wireless technology of the Universal Mobile Telecommunication System (UMTS) at Specific Absorption Rate of 0.5 and 2.0 W/kg. Short (5-60 min) or long (24 h) duration exposures were carried out in a waveguide system under strictly controlled conditions of both dosimetry and environment. Cell viability was also measured after 24 h RF exposure using the Resazurin and Neutral Red assays. Several co-exposure protocols were applied to test if RF radiation is able to alter ROS formation induced by FeSO(4) (RF given before or concurrently to FeSO(4)). The results obtained indicate that non-thermal RF exposures do not increase spontaneous ROS formation in any of the experimental conditions investigated. Consistent with the lack of ROS production, no change in cell viability was observed in Jurkat cells exposed to RF radiation for 24 h. Similar results were obtained when co-exposures were considered: combined exposures to RF radiation and FeSO(4) did not increase ROS formation induced by the chemical treatment alone. In contrast, in cultures treated with FeSO(4) as positive control, a dose-dependent increase in ROS formation was recorded, validating the sensitivity of the method employed.</t>
  </si>
  <si>
    <t>Brescia F, Sarti M, Massa R, Calabrese ML, Sannino A, Scarfi MR.</t>
  </si>
  <si>
    <t>https://www.emf-portal.org/en/article/17135</t>
  </si>
  <si>
    <t>Radiofrequency radiation (900 MHz) induces Egr-1 gene expression and affects cell-cycle control in human neuroblastoma cell</t>
  </si>
  <si>
    <t>Abstract
Many environmental signals, including ionizing radiation and UV rays, induce activation of Egr-1 gene, thus affecting cell growth and apoptosis. The paucity and the controversial knowledge about the effect of electromagnetic fields (EMF) exposure of nerve cells prompted us to investigate the bioeffects of radiofrequency (RF) radiation on SH-SY5Y neuroblastoma cells. The effect of a modulated RF field of 900 MHz, generated by a wire patch cell (WPC) antenna exposure system on Egr-1 gene expression, was studied as a function of time. Short-term exposures induced a transient increase in Egr-1 mRNA level paralleled with activation of the MAPK subtypes ERK1/2 and SAPK/JNK. The effects of RF radiations on cell growth rate and apoptosis were also studied. Exposure to RF radiation had an anti-proliferative activity in SH-SY5Y cells with a significant effect observed at 24 h. RF radiation impaired cell cycle progression, reaching a significant G2-M arrest. In addition, the appearance of the sub-G1 peak, a hallmark of apoptosis, was highlighted after a 24-h exposure, together with a significant decrease in mRNA levels of Bcl-2 and survivin genes, both interfering with signaling between G2-M arrest and apoptosis. Our results provide evidence that exposure to a 900 MHz-modulated RF radiation affect both Egr-1 gene expression and cell regulatory functions, involving apoptosis inhibitors like Bcl-2 and survivin, thus providing important insights into a potentially broad mechanism for controlling in vitro cell viability.</t>
  </si>
  <si>
    <t>Buttiglione M, Roca L, Montemurno E, Vitiello F, Capozzi V, Cibelli G.</t>
  </si>
  <si>
    <t>MIUR-PRIN. Fondazione Caripuglia—Progetto Uomo e Salute. Fondi Ateneo’’ University of Foggia ‘‘Fondi Ateneo’’ University of Bari.</t>
  </si>
  <si>
    <t>https://www.emf-portal.org/en/article/15008</t>
  </si>
  <si>
    <t>High frequency electromagnetic fields (GSM signals) affect gene expression levels in tumor suppressor p53-deficient embryonic stem cells</t>
  </si>
  <si>
    <t>Abstract
Effects of electromagnetic fields (EMF) simulating exposure to the Global System for Mobile Communications (GSM) signals were studied using pluripotent embryonic stem (ES) cells in vitro. Wild-type ES cells and ES cells deficient for the tumor suppressor p53 were exposed to pulse modulated EMF at 1.71 GHz, lower end of the uplink band of GSM 1800, under standardized and controlled conditions, and transcripts of regulatory genes were analyzed during in vitro differentiation. Two dominant GSM modulation schemes (GSM-217 and GSM-Talk), which generate temporal changes between GSM-Basic (active during talking phases) and GSM-DTX (active during listening phases thus simulating a typical conversation), were applied to the cells at and below the basic safety limits for local exposures as defined for the general public by the International Commission on Nonionizing Radiation Protection (ICNIRP). GSM-217 EMF induced a significant upregulation of mRNA levels of the heat shock protein, hsp70 of p53-deficient ES cells differentiating in vitro, paralleled by a low and transient increase of c-jun, c-myc, and p21 levels in p53-deficient, but not in wild-type cells. No responses were observed in either cell type after EMF exposure to GSM-Talk applied at similar slot-averaged specific absorption rates (SAR), but at lower time-averaged SAR values. Cardiac differentiation and cell cycle characteristics were not affected in embryonic stem and embryonic carcinoma cells after exposure to GSM-217 EMF signals. Our data indicate that the genetic background determines cellular responses to GSM modulated EMF.</t>
  </si>
  <si>
    <t>Czyz J, Guan K, Zeng Q, Nikolova T, Meister A, Schönborn F, Schuderer J, Kuster N, Wobus AM.</t>
  </si>
  <si>
    <t>VERUM Foundation, Munich under EU project (REFLEX);  Grant sponsor: Fonds der Chemischen Industrie (FCI) FRG.</t>
  </si>
  <si>
    <t>https://www.ncbi.nlm.nih.gov/pubmed/15114639</t>
  </si>
  <si>
    <t>Effect of radiofrequency electromagnetic field exposure on in vitro models of neurodegenerative disease</t>
  </si>
  <si>
    <t>Abstract
In this work we tested viability, proliferation, and vulnerability of neural cells, after continuous radiofrequency (RF) electromagnetic fields exposure (global system for mobile telecommunications (GSM) modulated 900 MHz signal at a specific absorption rate (SAR) of 1 W/kg and maximum duration 144 h) generated by transverse electromagnetic cells. We used two cellular systems, SN56 cholinergic for example, SN56 cholinergic cell line and rat primary cortical neurons, and well-known neurotoxic challenges, such as glutamate, 25-35AA beta-amyloid, and hydrogen peroxide. Exposure to RF did not change viability/proliferation rate of the SN56 cholinergic cells or viability of cortical neurons. Co-exposure to RF exacerbated neurotoxic effect of hydrogen peroxide in SN56, but not in primary cortical neurons, whereas no cooperative effects of RF with glutamate and 25-35AA beta-amyloid were found. These data suggest that only under particular circumstances exposure to GSM modulated, 900 MHz signal act as a co-stressor for oxidative damage of neural cells.</t>
  </si>
  <si>
    <t>Del Vecchio G, Giuliani A, Fernandez M, Mesirca P, Bersani F, Pinto R, Ardoino L, Lovisolo GA, Giardino L, Calza L.</t>
  </si>
  <si>
    <t>European Union (EU)/European Commission; Ministry of University and Research), Italy
Fondazione del Monte di Bologna e Ravenna, Italy ; European Project RAMP ("Risk Assessment for Exposure of Nervous System Cells to Mobile Telephone EMF: from in Vitro to in Vivo Studies")
Lion's Club, Italy; University of Bologna, Italy</t>
  </si>
  <si>
    <t>https://www.emf-portal.org/en/article/17143</t>
  </si>
  <si>
    <t>Transient DNA damage induced by high-frequency electromagnetic fields (GSM 1.8 GHz) in the human trophoblast HTR-8/SVneo cell line evaluated with the alkaline comet assay</t>
  </si>
  <si>
    <t>Abstract
One of the most controversial issue regarding high-frequency electromagnetic fields (HF-EMF) is their putative capacity to affect DNA integrity. This is of particular concern due to the increasing use of HF-EMF in communication technologies, including mobile phones. Although epidemiological studies report no detrimental effects on human health, the possible disturbance generated by HF-EMF on cell physiology remains controversial. In addition, the question remains as to whether cells are able to compensate their potential effects. We have previously reported that a 1-h exposure to amplitude-modulated 1.8 GHz sinusoidal waves (GSM-217 Hz, SAR=2 W/kg) largely used in mobile telephony did not cause increased levels of primary DNA damage in human trophoblast HTR-8/SVneo cells. Nevertheless, further investigations on trophoblast cell responses after exposure to GSM signals of different types and durations were considered of interest. In the present work, HTR-8/SVneo cells were exposed for 4, 16 or 24h to 1.8 GHz continuous wave (CW) and different GSM signals, namely GSM-217 Hz and GSM-Talk (intermittent exposure: 5 min field on, 10 min field off). The alkaline comet assay was used to evaluate primary DNA damages and/or strand breaks due to uncompleted repair processes in HF-EMF exposed samples. The amplitude-modulated signals GSM-217 Hz and GSM-Talk induced a significant increase in comet parameters in trophoblast cells after 16 and 24h of exposure, while the un-modulated CW was ineffective. However, alterations were rapidly recovered and the DNA integrity of HF-EMF exposed cells was similar to that of sham-exposed cells within 2h of recovery in the absence irradiation. Our data suggest that HF-EMF with a carrier frequency and modulation scheme typical of the GSM signal may affect the DNA integrity.</t>
  </si>
  <si>
    <t>Franzellitti S, Valbonesi P, Ciancaglini N, Biondi C, Contin A, Bersani F, Fabbri E.</t>
  </si>
  <si>
    <t>Funds for the purchase of the HF-EMF exposure system were provided by the Fondazione Flaminia (Ravenna) and funding for the research was granted by the Italian Ministry of University and
Scientific Research (PRIN 2005).</t>
  </si>
  <si>
    <t>https://www.emf-portal.org/en/article/17612</t>
  </si>
  <si>
    <t>Radiofrequency electromagnetic fields do not alter the cell cycle progression of C3H 10T and U87MG cells</t>
  </si>
  <si>
    <t>Abstract
The effects of exposure to radiofrequency electromagnetic fields (RF EMFs) on cell cycle progression of mouse fibroblasts C3H 10T(1/2) and human glioma U87MG cells were determined by the flow cytometric bromodeoxyuridine pulse-chase method. Cells were exposed to a frequency-modulated continuous wave at 835.62 MHz or a code division multiple access RF EMF centered on 847.74 MHz at an average specific absorption rate of 0.6 W/kg. Five cell cycle parameters, including the transit of cells through G(1), G(2) and S phase and the probability of cell division, were examined immediately after the cells were placed in the fields or after they had been kept in the fields for up to 100 h. The only significant change observed in the study was that associated with C3H 10T(1/2) cell cultures moving into plateau phase toward the later times in the long-exposure experiment. No changes in the cell cycle parameters were observed in cells exposed to either mode of RF EMFs when compared to sham-exposed cells in either of the cell lines studied during the entire experimental period. The results show that exposure to RF EMFs, at the frequencies and power tested, does not have any effect on cell progression in vitro.</t>
  </si>
  <si>
    <t>Higashikubo R, Ragouzis M, Moros EG, Straube WL, Roti Roti JL.</t>
  </si>
  <si>
    <t>https://www.emf-portal.org/en/article/7988</t>
  </si>
  <si>
    <t>900 MHz radiation does not induce micronucleus formation in different cell types</t>
  </si>
  <si>
    <t xml:space="preserve">Abstract
The exposure of the population to non-ionising electromagnetic radiation is still increasing, mainly due to mobile communication. Whether low-intensity electromagnetic fields can cause other effects apart from heating has been a subject of debate. One of the effects, which were proposed to be caused by mobile phone radiation, is the occurrence of mitotic disturbances. The aim of this study was to investigate possible consequences of these mitotic disturbances as manifest genomic damage, i.e. micronucleus induction. Cells were irradiated at a frequency of 900 MHz, which is located in one of the main frequency bands applied for mobile communication. Two cell types were used, HaCaT cells as human cells and A(L) cells (human-hamster hybrid cells), in which mitotic disturbances had been reported to occur. After different post-exposure incubation periods, cells were fixed and micronucleus frequencies were evaluated. Both cell types did not show any genomic damage after exposure. To adapt the protocol for the micronucleus test into the direction of the protocol for mitotic disturbances, the post-exposure incubation period was reduced and exposure time was extended to one cell cycle length. This did not result in any increase of the genomic damage. In conclusion, micronucleus induction was not observed as a consequence of exposure to non-ionising radiation, even though this agent was reported to cause mitotic disturbances under similar experimental conditions.
</t>
  </si>
  <si>
    <t>Hintzsche H, Jastrow C, Kleine-Ostmann T, Schrader T, Stopper H.</t>
  </si>
  <si>
    <t>https://www.ncbi.nlm.nih.gov/pubmed/22416057</t>
  </si>
  <si>
    <t>Proliferation, oxidative stress and cell death in cells exposed to 872 MHz radiofrequency radiation and oxidants</t>
  </si>
  <si>
    <t xml:space="preserve">Abstract
Human SH-SY5Y neuroblastoma and mouse L929 fibroblast cells were exposed to 872 MHz radiofrequency (RF) radiation using continuous waves (CW) or a modulated signal similar to that emitted by GSM mobile phones at a specific absorption rate (SAR) of 5 W/kg in isothermal conditions. To investigate possible combined effects with other agents, menadione was used to induce reactive oxygen species, and tert-butylhydroperoxide (t-BOOH) was used to induce lipid peroxidation. After 1 or 24 h of exposure, reduced cellular glutathione levels, lipid peroxidation, proliferation, caspase 3 activity, DNA fragmentation and viability were measured. Two statistically significant differences related to RF radiation were observed: Lipid peroxidation induced by t-BOOH was increased in SH-SY5Y (but not in L929) cells, and menadione-induced caspase 3 activity was increased in L929 (but not in SH-SY5Y) cells. Both differences were statistically significant only for the GSM-modulated signal. The other end points were not significantly affected in any of the experimental conditions, and no effects were observed from exposure to RF radiation alone. The positive findings may be due to chance, but they may also reflect effects that occur only in cells sensitized by chemical stress. Further studies are required to investigate the reproducibility and dose response of the possible effects.
</t>
  </si>
  <si>
    <t>Hoyto A, Luukkonen J, Juutilainen J, Naarala J.</t>
  </si>
  <si>
    <t>Finnish Cultural Foundation of Northern Savo; Finnish Graduate School of Environmental Health (SYTYKE)
Finnish mobile phone manufacturers and operators ; Tekes (National Technology Agency), Finland
GSM Association, UK/Ireland</t>
  </si>
  <si>
    <t>https://www.emf-portal.org/en/article/16193</t>
  </si>
  <si>
    <t>Molecular responses of Jurkat T-cells to 1763 MHz radiofrequency radiation</t>
  </si>
  <si>
    <t>Abstract
PURPOSE: The biological effects of exposure to mobile phone emitted radiofrequency (RF) radiation are the subject of intense study, yet the hypothesis that RF exposure is a potential health hazard remains controversial. In this paper, we monitored cellular and molecular changes in Jurkat human T lymphoma cells after irradiating with 1763 MHz RF radiation to understand the effect on RF radiation in immune cells.
MATERIALS AND METHODS: Jurkat T-cells were exposed to RF radiation to assess the effects on cell proliferation, cell cycle progression, DNA damage and gene expression. Jurkat cells were exposed to 1763 MHz RF radiation at 10 W/kg specific absorption rate (SAR) and compared to sham exposed cells.
RESULTS: RF exposure did not produce significant changes in cell numbers, cell cycle distributions, or levels of DNA damage. In genome-wide analysis of gene expressions, there were no genes changed more than two-fold upon RF-radiation while ten genes change to 1.3 approximately 1.8-fold. Among ten genes, two cytokine receptor genes such as chemokine (C-X-C motif) receptor 3 (CXCR3) and interleukin 1 receptor, type II (IL1R2) were down-regulated upon RF radiation, but they were not directly related to cell proliferation or DNA damage responses.
CONCLUSION: These results indicate that the alterations in cell proliferation, cell cycle progression, DNA integrity or global gene expression was not detected upon 1763 MHz RF radiation under 10 W/kg SAR for 24 h to Jurkat T cells.</t>
  </si>
  <si>
    <t>Huang TQ, Lee MS, Oh E, Zhang BT, Seo JS, Park WY.</t>
  </si>
  <si>
    <t>Ministry of Education and Human Resources Development, Korea &amp; MKE/IITA (Ministry of Knowledge Economy/Institute for Information Technology Advancement), Korea</t>
  </si>
  <si>
    <t>https://www.emf-portal.org/en/article/16424</t>
  </si>
  <si>
    <t>Genome-wide Response of Normal WI-38 Human Fibroblast Cells to 1,763 MHz Radiofrequency Radiation</t>
  </si>
  <si>
    <t xml:space="preserve">Abstract
Increased exposure of human to RF fields has raised concerns for its potential adverse effects on our health. To address the biological effects of RF radiation, we used genome wide gene expression as the indicator. We exposed normal WI-38 human fibroblast cells to 1763 MHz mobile phone RF radiation at a specific ab-sorption rate (SAR) of 60 W/kg with an operating cool-ing system for 24 h. There were no alterations in cell numbers or morphology after RF exposure. Through mi-croarray analysis, we identified no differentially ex-pressed genes (DEGs) at the 0.05 significance level after controlling for multiple testing errors with the Benjamini-ochberg false discovery rate (BH FDR) method. Meanwhile, 82 genes were differentially expressed between RF-exposed cells and controls when the significance level was set at 0.01 without correction for multiple comparisons. We found that 24 genes (0.08% of the total genes examined) were changed by more than 1.5-fold on RF exposure. However, significant enrichment of any gene set or pathway was not observed from the functional annotation analysis. From these results, we did not find any evidence that non-thermal RF radiation at a 60-W/kg SAR significantly affects cell proliferation or gene expression in WI-38 cells.
Full Free Text Available
</t>
  </si>
  <si>
    <t>Im, C.-N., Eun-Hye Kim, Ae-Kyung Park and a. W.-Y. Park.</t>
  </si>
  <si>
    <t xml:space="preserve">Ministry of Education, Science, and Technology </t>
  </si>
  <si>
    <t>https://www.researchgate.net/publication/232906227_Genome-wide_Response_of_Normal_WI-38_Human_Fibroblast_Cells_to_1763_MHz_Radiofrequency_Radiation</t>
  </si>
  <si>
    <t>No significant Cytogenetic Effects in Cultured Human Lymphocytes Exposed to Cell Phones Radiofrequencies (900MHz and 1800MHz)</t>
  </si>
  <si>
    <t>Abstract
The aim of this study is to examine whether radiofrequency (RF) used in cellular phone communications at a specific absorption rate (SAR) less than 1.2 w/kg could increase the spontaneous rate of sister chromatid exchanges (SCE) or elicit alterations both in the cell replication index (CRI) and mitotic index (MI) in human peripheral blood lymphocytes. Whole blood samples were obtained from twenty six healthy donors (male nonsmokers). Cultures were placed in sterile T-25 tissue flasks and sham-exposed or RF-exposed to 900 MHz or 1800 MHz radiation for 1 h, then incubated for 72 h at 37 °C. The mean SCE values of both RF exposure groups slightly increased, as compared with the sham-exposure group. However, there was no significant difference between the RF exposure groups and sham-RF exposure group. Compared with the negative control, both CRI and MI were non-significantly elevated after exposure to both frequencies, but to a lesser extent in case of 1800 MHz exposure. In view of the present guidelines of mutagenicity, which necessitates at least two-fold increase in SCE rate, RF is not considered as mutagenic.
Full Free Text Available</t>
  </si>
  <si>
    <t>Khalil A, Alshamali A.</t>
  </si>
  <si>
    <t>Deanship of Research and Graduate Studies at Yarmouk University, Irbid, Jordan,</t>
  </si>
  <si>
    <t>https://www.researchgate.net/publication/267969383_No_significant_Cytogenetic_Effects_in_Cultured_Human_Lymphocytes_Exposed_to_Cell_Phones_Radiofrequencies_900MHz_and_1800MHz</t>
  </si>
  <si>
    <t>Acute radio frequency irradiation does not affect cell cycle, cellular migration, and invasion</t>
  </si>
  <si>
    <t>Abstract
Although in vitro studies have been previously conducted to determine the biological effects of radio frequency (RF) radiation, it has not yet been determined whether or not RF radiation poses a potential hazard. This study was conducted to determine whether RF radiation exposure exerts detectable effects on cell cycle distribution, cellular invasion, and migration. NIH3T3 mouse fibroblasts were exposed to 849 MHz of RF radiation at average SAR values of 2 or 10 W/kg for either 1 h, or for 1 h per day for 3 days. During the exposure period, the temperature in the exposure chamber was maintained isothermally by circulating water throughout the cavity. Cell cycle distribution was analyzed at 24 and 48 h after exposure, by flow cytometry. We detected no statistically significant differences between the sham-exposed and RF radiation-exposed cells. Cellular invasion and migration were assessed by in vitro Matrigel invasion and Transwell migration assays. The RF radiation-exposed groups evidenced no significant changes in motility and invasiveness compared to the sham-exposed group. However, the ionizing radiation-exposed cells, used as a positive control group, manifested dramatic alterations in their cell cycle distribution, cellular invasiveness, and migration characteristics. Our results show that 849 MHz RF radiation exposure exerts no detectable effects on cell cycle distribution, cellular migration, or invasion at average SAR values of 2 or 10 W/kg.</t>
  </si>
  <si>
    <t>Lee JJ, Kwak HJ, Lee YM, Lee JW, Park MJ, Ko YG, Choi HD, Kim N, Pack JK, Hong SI, Lee JS.</t>
  </si>
  <si>
    <t>Ministry of Information and Communication, Korea</t>
  </si>
  <si>
    <t>https://www.emf-portal.org/en/article/16005</t>
  </si>
  <si>
    <t>Effects of combined radiofrequency radiation exposure on the cell cycle and its regulatory proteins</t>
  </si>
  <si>
    <t>Abstract
Alzheimer's disease (AD) is the most common progressive and irreversible neurodegenerative disease and it is caused by neuronal death in the brain. Recent studies have shown that non-ionizing radiofrequency (RF) radiation has some beneficial cognitive effects in animal models of AD. In this study, we examined the effect of combined RF radiation on amyloid-beta (Aβ)-induced cytotoxicity in HT22 rat hippocampal neurons. Treatment with Aβ suppressed HT22 cell proliferation in a concentration-dependent manner. RF exposure did not affect cell proliferation, and also had a marginal effect on Aβ-induced suppression of growth in HT22 cells. Cell cycle analysis showed that Aβ decreased the G1 fraction and increased the subG1 fraction, indicating increased apoptosis. Accordingly, Aβ increased the annexin V/propidium iodide (PI)-positive cell fraction and the degradation of poly (ADP ribose) polymerase and caspase-3 in HT22 cells. However, RF alone and the combination of Aβ and RF did not affect these events significantly. Aβ increased reactive oxygen species (ROS) generation, thereby suppressing cell proliferation. This was abrogated by N-acetylcysteine (NAC) treatment, indicating that Aβ-induced ROS generation is the main cause of suppression of proliferation. NAC also restored Aβ-induced annexin V/PI-positive cell populations. However, RF did not have a significant impact on these events. Finally, Aβ stimulated the ataxia telangiectasia and Rad3-related protein/checkpoint kinase 1 DNA single-strand breakage pathway, and enhanced beta-site amyloid precursor protein expression; RF had no effect on them. Taken together, our results demonstrate that RF exposure did not significantly affect the Aβ-induced decrease of cell proliferation, increase of ROS production, or induction of cell death in these cells.
Full Free Text Available</t>
  </si>
  <si>
    <t>Lee JS, Kim JY, Kim HJ, Kim JC, Lee JaS, Kim N, Park MJ.</t>
  </si>
  <si>
    <t>https://www.emf-portal.org/en/article/29719</t>
  </si>
  <si>
    <t>Combined effects of 872 MHz radiofrequency radiation and ferrous chloride on reactive oxygen species production and DNA damage in human SH-SY5Y neuroblastoma cells</t>
  </si>
  <si>
    <t>Abstract
The aim of the present study was to investigate possible cooperative effects of radiofrequency (RF) radiation and ferrous chloride (FeCl(2)) on reactive oxygen species (ROS) production and DNA damage. In order to test intracellular ROS production as a possible underlying mechanism of DNA damage, we applied the fluorescent probe DCFH-DA. Integrity of DNA was quantified by alkaline comet assay. The exposures to 872 MHz RF radiation were conducted at a specific absorption rate (SAR) of 5 W/kg using continuous waves (CW) or a modulated signal similar to that used in Global System for Mobile Communications (GSM) phones. Four groups were included: (1) Sham exposure (control), (2) RF radiation, (3) Chemical treatment, (4) Chemical treatment, and RF radiation. In the ROS production experiments, human neuroblastoma (SH-SY5Y) cells were exposed to RF radiation and 10 microg/ml FeCl(2) for 1 h. In the comet assay experiments, the exposure time was 3 h and an additional chemical (0.015% diethyl maleate) was used to make DNA damage level observable. The chemical treatments resulted in statistically significant responses, but no effects from either CW or modulated RF radiation were observed on ROS production, DNA damage or cell viability.</t>
  </si>
  <si>
    <t>Luukkonen J, Juutilainen J, Naarala J.</t>
  </si>
  <si>
    <t>Finnish Cultural Foundation of Northern Savo; Finnish Graduate School of Environmental Health (SYTYKE)
Finnish mobile phone manufacturers and operators; Tekes (National Technology Agency), Finland; Ministry of Education, Finland</t>
  </si>
  <si>
    <t>https://www.emf-portal.org/en/article/18142</t>
  </si>
  <si>
    <t>Ministry of Science, Education and Sports, Republic of Croatia</t>
  </si>
  <si>
    <t>The effects of low level microwaves on the fluidity of photoreceptor cell membrane</t>
  </si>
  <si>
    <t>Abstract
Due to the extensive use of electromagnetic fields in everyday life, more information is required for the detection of mechanisms of interaction and the possible side effects of electromagnetic radiation on the structure and function of the organism. In this paper, we study the effects of low-power microwaves (2.45 GHz) on the membrane fluidity of rod photoreceptor cells. The retina is expected to be very sensitive to microwave irradiation due to the polar character of the photoreceptor cells [Biochim. Biophys. Acta 1273 (1995) 217] as well as to its high water content [Stud. Biophys. 81 (1981) 39].</t>
  </si>
  <si>
    <t>Pologea-Moraru R, Kovacs E, Iliescu KR, Calota V, Sajin G.</t>
  </si>
  <si>
    <t>https://www.emf-portal.org/en/article/8788</t>
  </si>
  <si>
    <t>High frequency (900 MHz) low amplitude (5 V m-1) electromagnetic field: a genuine environmental stimulus that affects transcription, translation, calcium and energy charge in tomato</t>
  </si>
  <si>
    <t>Abstract
Using an especially-designed facility, the Mode Stirred Reverberation Chamber, we exposed tomato plants (Lycopersicon esculentum Mill. VFN8) to low level (900 MHz, 5 V m(-1)) electromagnetic fields for a short period (10 min) and measured changes in abundance of three specific mRNA soon after exposure. Within minutes of electromagnetic stimulation, stress-related mRNA (calmodulin, calcium-dependent protein kinase and proteinase inhibitor) accumulated in a rapid, large and 3-phase manner typical of an environmental stress response. Accumulation of these transcripts into the polysomal RNA also took place (indicating that the encoded proteins were translated) but was delayed (indicating that newly-synthesized mRNA was not immediately recruited into polysomes). Transcript accumulation was maximal at normal Ca(2+) levels and was depressed at higher Ca(2+), especially for those encoding calcium-binding proteins. Removal of Ca(2+) (by addition of chelating agents or Ca(2+) channel blocker) led to total suppression of mRNA accumulation. Finally, 30 min after the electromagnetic treatment, ATP concentration and adenylate energy charge were transiently decreased, while transcript accumulation was totally prevented by application of the uncoupling reagent, CCCP. These responses occur very soon after exposure, strongly suggesting that they are the direct consequence of application of radio-frequency fields and their similarities to wound responses strongly suggests that this radiation is perceived by plants as an injurious stimulus.</t>
  </si>
  <si>
    <t>Roux D, Vian A, Girard S, Bonnet P, Paladian F, Davies E, Ledoigt G.</t>
  </si>
  <si>
    <t>Ministry of National Education and Research, France</t>
  </si>
  <si>
    <t>https://www.emf-portal.org/en/article/15377</t>
  </si>
  <si>
    <t xml:space="preserve">Evaluation of Cytotoxic and Genotoxic Effects in Human Peripheral Blood Leukocytes Following Exposure to 1950-MHz Modulated Signal </t>
  </si>
  <si>
    <t>Abstract
Human peripheral blood leukocytes from six volunteers were exposed to a Universal Mobile Telecommunication System (UMTS) signal (frequency carrier of 1950 MHz) for 24 h. The exposures were carried out in a wave guide system at specific absorption rates (SAR) of 0.5 and 2.0 W/kg, and for each blood donor, sham-exposed samples were also set up. The alkaline comet assay was used to quantify DNA damage, while cytotoxicity was determined by the Trypan blue exclusion method. The results obtained indicate the absence of genotoxic and cytotoxic effects at both SAR levels investigated, as assessed by comparing sham- exposed and exposed samples. Therefore, the findings indicate that, in the experimental conditions adopted, 24-h in vitro exposure to 1950-MHz radio-frequency radiation (UMTS signal) does not induce DNA damage in human leukocytes.</t>
  </si>
  <si>
    <t>Sannino A, Calabrese ML, d'Ambrosio G, Massa R, Petraglia G, Mita P, Sarti M, Scarfi MR.</t>
  </si>
  <si>
    <t>https://www.emf-portal.org/en/article/15411</t>
  </si>
  <si>
    <t>2-GHz Band CW and W-CDMA Modulated Radiofrequency Fields Have No Significant Effect on Cell Proliferation and Gene Expression Profile in Human Cells</t>
  </si>
  <si>
    <t>Abstract
We investigated the mechanisms by which radiofrequency (RF) fields exert their activity, and the changes in both cell proliferation and the gene expression profile in the human cell lines, A172 (glioblastoma), H4 (neuroglioma), and IMR-90 (fibroblasts from normal fetal lung) following exposure to 2.1425 GHz continuous wave (CW) and Wideband Code Division Multiple Access (W-CDMA) RF fields at three field levels. During the incubation phase, cells were exposed at the specific absorption rates (SARs) of 80, 250, or 800 mW/kg with both CW and W-CDMA RF fields for up to 96 h. Heat shock treatment was used as the positive control. No significant differences in cell growth or viability were observed between any test group exposed to W-CDMA or CW radiation and the sham-exposed negative controls. Using the Affymetrix Human Genome Array, only a very small (&lt; 1%) number of available genes (ca. 16,000 to 19,000) exhibited altered expression in each experiment. The results confirm that low-level exposure to 2.1425 GHz CW and W-CDMA RF fields for up to 96 h did not act as an acute cytotoxicant in either cell proliferation or the gene expression profile. These results suggest that RF exposure up to the limit of whole-body average SAR levels as specified in the ICNIRP guidelines is unlikely to elicit a general stress response in the tested cell lines under these conditions.
Full Text Available</t>
  </si>
  <si>
    <t>Sekijima M, Takeda H, Yasunaga K, Sakuma N, Hirose H, Nojima T, Miyakoshi J.</t>
  </si>
  <si>
    <t>WCDMA Wideband Code Division Multiple Access  3G Simulated</t>
  </si>
  <si>
    <t>https://www.emf-portal.org/en/article/18030</t>
  </si>
  <si>
    <t>The influence of differently polarised microwave radiation on chromatin in human cells</t>
  </si>
  <si>
    <t xml:space="preserve">Abstract
PURPOSE: To determine the possible biological effects of differently polarised microwave radiation on the chromatin state in human cells.
MATERIALS AND METHODS: Isolated human buccal epithelium cells were irradiated by microwaves of frequency f = 35 GHz and surface power density E = 30 microW/cm(2). The state of chromatin in human cells was determined by methods of light and electron microscopy. The state of cell membranes was evaluated by the method of vital indigo carmine staining.
RESULTS: The microwave-induced condensation of chromatin in human cells is revealed. Degree of microwave-induced condensation depends on the state of polarisation of electromagnetic wave: In some cases left circularly polarised waves induce less effect than linearly polarised radiation. The linearly polarised electromagnetic waves induce cell membrane damage revealed by increase of cell staining. The data obtained are discussed in connection with mechanisms of biological effects of electromagnetic fields.
CONCLUSION: The data obtained in this work demonstrate important biological effects of monochromatic microwave irradiation at 35 GHz. Low-level microwave irradiation induces chromatin condensation in human cells and damages of cell membranes.
</t>
  </si>
  <si>
    <t>Shckorbatov YG, Pasiuga VN, Kolchigin NN, Grabina VA, Batrakov DO, Kalashnikov VV, Ivanchenko DD, Bykov VN.</t>
  </si>
  <si>
    <t>https://www.emf-portal.org/en/article/17050</t>
  </si>
  <si>
    <t>DNA damage and repair induced by acute exposure of microwave from mobile phone on cultured human lens epithelial cells</t>
  </si>
  <si>
    <t>Abstract
OBJECTIVE: To investigate the effects of acute exposure of low-power 217 Hz modulated 1. 8 GHz microwave radiation on the DNA damage of human lens epithelial cells (hLECs) and repair.
METHODS: Cultured hLECs were exposed to 217 Hz modulated 1. 8 GHz microwave radiation at SAR (specific absorption rate) of 1. 0, 2. 0, 3. 0 and 4. 0 W/kg for 2 hours in an sXc-1800 incubator and irradiate system, the DNA single strand breaks were detected with comet assay ( single-cell gel electrophoresis) in sham-irradiated cells and irradiated cells incubated for varying periods: 0, 30 and 60 minutes after irradiation. Images of comets were digitized and analyzed using an Imagine-pro plus software, and the indexes used in this study were tail length (TL) and tail moment (TM). BrdU was added into the medium with additional one hour incubation after radiation, the cell proliferation rate was determined using a BrdU-kit.
RESULTS: The difference of DNA-breaks between the exposure and sham exposure groups induced by 1.0 and 2.0 W/kg irradiation were not significant in each time points (P &gt; 0.05) ; there were significant difference in both groups at the exposure dose of 3. 0 and 4. 0 W/kg immediately and at the time of 30 minutes after irradiation (P &lt;0. 01) ; if the radiation exposure time was beyond one hour no differences were be able to detected in 3.0 W/kg group (P &gt; 0. 05) compared with control, but the evidence of significant DNA damage still existed in 4. 0 W/kg group at the same time point. Cell proliferation rate had no significant difference when the application of SAR was &lt; or = 3. 0 W/kg (P &gt;0. 05) , however the cell proliferation was decreased significantly at the dose of 4. 0 W/kg irradiation ( P &lt; 0. 01).
CONCLUSIONS: No effective DNA damage was induced using comet assay after 2 hours irradiation of 1. 8 GHz microwave on hLECs at the dose SAR &lt; or = 3.0 W/kg. 4.0 W/kg irradiation caused significantly DNA damage and inhibition of hLECs proliferation.
[Article in Chinese]</t>
  </si>
  <si>
    <t>Sun LX, Yao K, Jiang H, He JL, Lu DQ, Wang KJ, Li HW.</t>
  </si>
  <si>
    <t>https://www.ncbi.nlm.nih.gov/pubmed/17415965</t>
  </si>
  <si>
    <t>Effects of 2450 MHz electromagnetic fields with a wide range of SARs on methylcholanthrene-induced transformation in C3H10T1/2 cells</t>
  </si>
  <si>
    <t>Abstract
This study examined whether 2450 MHz continuous wave high frequency electromagnetic fields (HFEMF) could induce cancer-like changes in mouse C3H10T1/2 cells, and whether HFEMF could initiate malignant or synergistic transformation. Transformed foci, Type II and Type III, were independently counted as the experiment endpoint. The cells were exposed to HFEMF alone at a wide range of specific absorption rates (SARs) of 5 to 200 W/kg for 2 h and/or were treated with a known initiating chemical, methylcholanthrene (MC) (2.5 microg/ml). No significant differences were observed in the malignant transformation (Type II + Type III) frequency between the controls and HFEMF with or without 12-O-tetradecanoylphorbol-13-acetate (TPA) (0.5 ng/ml), a tumor promoter that could enhance transformation frequency initiated by MC in multistage carcinogenesis. However, the transformation frequency for HFEMF at SAR of more than 100 W/kg with MC or MC plus TPA was increased compared with MC alone or MC plus TPA. On the other hand, the corresponding heat groups (heat alone, heat + MC, and heat + MC + TPA) did not increase transformation compared with each control level in C3H10T1/2 cells. This result suggests that 2450 MHz HFEMF could not contribute to the initiation stage of tumor formation, but it may contribute to the promotion stage at the extremely high SAR (100 W/kg).
Full Free Text Available</t>
  </si>
  <si>
    <t>Wang J, Sakurai T, Koyama S, Komatubara Y, Suzuki Y, Taki M, Miyakoshi J.</t>
  </si>
  <si>
    <t>Ministry of Internal Affairs and Communications, Japan</t>
  </si>
  <si>
    <t>https://www.emf-portal.org/en/article/12645</t>
  </si>
  <si>
    <t>Global gene response to GSM 1800 MHz radiofrequency electromagnetic field in MCF-7 cells</t>
  </si>
  <si>
    <t>Abstract
OBJECTIVE: To investigate whether GSM 1800 MHz radiofrequency electromagnetic field (RF EMF) can change the gene expression profile in MCF-7 cells and to screen RF EMF responsive genes.
METHODS: Subcultured MCF-7 cells were intermittently (5-minute fields on/10-minute fields off) exposed or sham-exposed to GSM 1800 MHz RF EMF, which was modulated by 217 Hz EMF, for 24 hours at an average specific absorption rate (SAR) of 2.0 W/kg or 3.5 W/kg. Immediately after RF EMF exposure or sham-exposure, total RNA was isolated from MCF-7 cells and then purified. Affymetrix Human Genome U133A Genechip was applied to examine the change of gene expression profile according to the manufacturer's instruction. Data was analyzed by Affymetrix Microarray Suite 5.0 (MAS 5.0) and Affymetrix Data Mining Tool 3.0 (DMT 3.0). Quantitative reverse transcription polymerase chain reaction (RT-PCR) was used to validate the differentially expressed genes identified by Genechip analysis.
RESULTS: A small number of differential expression genes were found in each comparison after RF EMF exposure. Through reproducible and consistent analysis, no gene or five up-regulated genes were screened out after exposure to RF EMF at SAR of 2.0 W/kg or 3.5 W/kg, respectively. However, these five genes could not be further confirmed by RT-PCR.
CONCLUSION: The present study did not provide clear evidence that RF EMF exposure might distinctly change the gene expression profile in MCF-7 cells under current experimental conditions, implying that the exposure might not affect the MCF-7 cell physiology, or this cell line might be less sensitive to the RF EMF exposure.
[Article in Chinese]</t>
  </si>
  <si>
    <t>Wang LL, Chen GD, Lu DQ, Chiang H, Xu ZP.</t>
  </si>
  <si>
    <t>https://www.ncbi.nlm.nih.gov/pubmed/16836876</t>
  </si>
  <si>
    <t>Experimental study of millimeter wave-induced differentiation of bone marrow mesenchymal stem cells into chondrocytes</t>
  </si>
  <si>
    <t>Abstract
Low power millimeter wave irradiation is widely used in clinical medicine. We describe the effects of this treatment on cultured mesenchymal stem cells (MSCs) and attempted to identify the underlying mechanism. Cells cultured using the whole marrow attachment culture method proliferated dispersedly or in clones. Flow cytometric analyses showed that the MSCs were CD90 positive, but negative for CD45. The negative control group (A) did not express detectable levels of Cbfa1 or Sox9 mRNA at any time point, while cells in the millimeter wave-induced groups (B and C) increasingly expressed both genes after the fourth day post-induction. Statistical analysis showed that starting on the fourth day post-induction, there were very significant differences in the expression of Cbfa1 and Sox9 mRNA between groups A and B as well as A and C at any given time point, between treated groups B and C after identical periods of induction, and within each treated group at different induction times. Transition electron microscopy analysis showed that the rough endoplasmic reticulum of cells in the induced groups was richer and more developed than in cells of the negative control group, and that the shape of cells shifted from long-spindle to near ellipse. Toluidine blue staining revealed heterochromia in the cytoplasm and extracellular matrix of cells in the induced groups, whereas no obvious heterochromia was observed in negative control cells. Induced cells also exhibited positive immunohistochemical staining of collagen II, in contrast to the negative controls. These results show that millimeter wave treatment successfully induced MSCs to differentiate as chondrocytes and the extent of differentiation increased with treatment duration. Our findings suggest that millimeter wave irradiation can be employed as a novel non-drug inducing method for the differentiation of MSCs into chondrocytes.</t>
  </si>
  <si>
    <t>Wu GW, Liu XX, Wu MX, Zhao JY, Chen WL, Lin RH, Lin JM.</t>
  </si>
  <si>
    <t xml:space="preserve">Fujian Key Laboratory of Integrative Medicine on Geriatrics, China &amp; National Natural Science Foundation of Fujian, China
</t>
  </si>
  <si>
    <t>https://www.emf-portal.org/en/article/16868</t>
  </si>
  <si>
    <t>Effects of global system for mobile communications 1800 MHz radiofrequency electromagnetic fields on gene and protein expression in MCF-7 cells</t>
  </si>
  <si>
    <t>Abstract
Despite many studies over a decade, it still remains ambiguous as to the real biological effects induced by radiofrequency electromagnetic fields (RF EMF) utilized in mobile telephony. Here we investigated global gene and protein responses to RF EMF simulating the Global System for Mobile Communications (GSM) 1800 MHz signal in human breast cancer cell line MCF-7 using genomic and proteomic approaches. GeneChip analysis identified a handful of consistent changed genes after exposure to RF EMF at specific absorption rates (SAR) of up to 3.5 W/kg for 24 h. However, these differentially transcribed genes could not be further confirmed by real-time RT-PCR assay. Meanwhile, systematic proteome analysis of the MCF-7 cells revealed that a few but different proteins were differentially expressed under continuous or intermittent RF EMF exposure at SAR of 3.5 W/kg for 24 h or less, implying that the observed effects might have occurred by chance. Overall, the present study does not provide convincing evidence that RF EMF exposure under current experimental conditions can produce distinct effects on gene and protein expression in the MCF-7 cells.</t>
  </si>
  <si>
    <t>Zeng Q, Chen G, Weng Y, Wang L, Chiang H, Lu D, Xu Z.</t>
  </si>
  <si>
    <t>National Natural Science Foundation of China,  the Key Project of the Chinese Ministry of Education.</t>
  </si>
  <si>
    <t>https://www.emf-portal.org/en/article/14053</t>
  </si>
  <si>
    <t>The relationship between colony-forming ability, chromosome aberrations and incidence of micronuclei in V79 Chinese hamster cells exposed to microwave radiation</t>
  </si>
  <si>
    <t>Abstract
Cultured V79 Chinese hamster fibroblast cells were exposed to continuous radiation, frequency 7.7 GHz, power density 0.5 mW/cm2 for 15, 30 and 60 min. The effect of microwave radiation on cell survival and on the incidence and frequency of micronuclei and structural chromosome aberrations was investigated. The decrease in the number of irradiated V79 cell colonies was related to the power density applied and to the time of exposure. In comparison with the control samples there was a significantly higher frequency of specific chromosome aberrations such as dicentric and ring chromosomes in irradiated cells. The presence of micronuclei in irradiated cells confirmed the changes that had occurred in chromosome structure. These results suggest that microwave radiation can induce damage in the structure of chromosomal DNA.
Note: Chromosomal Aberration results are identical to those in paper id 2320 by the same author. Micronuclei Induction data is however unique to this study</t>
  </si>
  <si>
    <t>Garaj-Vrhovac V, Horvat D, Koren Z.</t>
  </si>
  <si>
    <t>Self-Managed Community of Interest for Science</t>
  </si>
  <si>
    <t>https://www.ncbi.nlm.nih.gov/pubmed/2067554</t>
  </si>
  <si>
    <t>Naltrexone blocks RFR‐induced DNA double strand breaks in rat brain cells</t>
  </si>
  <si>
    <t>Abstract
Previous research in our laboratory has shown that various effects of radiofrequency electromagnetic radiation (RFR) exposure on the nervous system are mediated by endogenous opioids in the brain. We have also found that acute exposure to RFR induced DNA strand breaks in brain cells of the rat. The present experiment was carried out to investigate whether endogenous opioids are also involved in RFR‐induced DNA strand breaks. Rats were treated with the opioid antagonist naltrexone (1 mg/kg, IP) immediately before and after exposure to 2450 MHz pulsed (2 µs pulses, 500 pps) RFR at a power density of 2 mW/cm2 (average whole body specific absorption rate of 1.2 W/kg) for 2 hours. DNA double strand breaks were assayed in brain cells at 4 hours after exposure using a microgel electrophoresis assay. Results showed that the RFR exposure significantly increased DNA double strand breaks in brain cells of the rat, and the effect was partially blocked by treatment with naltrexone. Thus, these data indicate that endogenous opioids play a mediating role in RFR‐induced DNA strand breaks in brain cells of the rat.</t>
  </si>
  <si>
    <t>Lai H, Carino M, Singh NP.</t>
  </si>
  <si>
    <t>https://www.researchgate.net/publication/220292445_Naltrexone_blocks_RFR-induced_DNA_double_strand_breaks_in_rat_brain_cells</t>
  </si>
  <si>
    <t xml:space="preserve">Acute low-intensity microwave exposure increases DNA single-strand breaks in rat brain cells
</t>
  </si>
  <si>
    <t>Abstract
Levels of DNA single-strand break were assayed in brain cells from rats acutely exposed to low-intensity 2450 MHz microwaves using an alkaline microgel electrophoresis method. Immediately after 2 h of exposure to pulsed (2 microseconds width, 500 pulses/s) microwaves, no significant effect was observed, whereas a dose rate-dependent [0.6 and 1.2 W/kg whole body specific absorption rate (SAR)] increase in DNA single-strand breaks was found in brain cells of rats at 4 h postexposure. Furthermore, in rats exposed for 2 h to continuous-wave 2450 MHz microwaves (SAR 1.2 W/kg), increases in brain cell DNA single-strand breaks were observed immediately as well as at 4 h post exposure.</t>
  </si>
  <si>
    <t xml:space="preserve">National Institute of Environmental Health Sciences </t>
  </si>
  <si>
    <t>https://www.ncbi.nlm.nih.gov/pubmed/7677797</t>
  </si>
  <si>
    <t>Major State Basic Research Development Program of China  , the National Nature Science Foundation of China
Authors thank the department of Occupational Health in Third Military Medical University of China for providing the SXc-1800 MHz system</t>
  </si>
  <si>
    <t xml:space="preserve">Effect of cell phone-like electromagnetic radiation on primary human thyroid cells
</t>
  </si>
  <si>
    <t>Abstract
PURPOSE: To evaluate the potential carcinogenic effects of radiofrequency energy (RFE) emitted by cell phones on human thyroid primary cells.
MATERIALS AND METHODS: Primary thyroid cell culture was prepared from normal thyroid tissue obtained from patients who underwent surgery at our department. Subconfluent thyroid cells were irradiated under different conditions inside a cell incubator using a device that simulates cell phone-RFE. Proliferation of control and irradiated cells was assessed by the immunohistochemical staining of antigen Kiel clone-67 (Ki-67) and tumor suppressor p53 (p53) expression. DNA ploidy and the stress biomarkers heat shock protein 70 (HSP70) and reactive oxygen species (ROS) was evaluated by fluorescence-activated cell sorting (FACS).
RESULTS: Our cells highly expressed thyroglobulin (Tg) and sodium-iodide symporter (NIS) confirming the origin of the tissue. None of the irradiation conditions evaluated here had an effect neither on the proliferation marker Ki-67 nor on p53 expression. DNA ploidy was also not affected by RFE, as well as the expression of the biomarkers HSP70 and ROS. 
CONCLUSION: Our conditions of RFE exposure seem to have no potential carcinogenic effect on human thyroid cells. Moreover, common biomarkers usually associated to environmental stress also remained unchanged. We failed to find an association between cell phone-RFE and thyroid cancer. Additional studies are recommended.</t>
  </si>
  <si>
    <t>Silva V, Hilly O, Strenov Y, Tzabari C, Hauptman Y, Feinmesser R.</t>
  </si>
  <si>
    <t>https://www.ncbi.nlm.nih.gov/pubmed/26689947</t>
  </si>
  <si>
    <t>Evaluation of the Genetic Response of U937 and Jurkat Cells to 10-Nanosecond Electrical Pulses (nsEP)</t>
  </si>
  <si>
    <t>Abstract
Nanosecond electrical pulse (nsEP) exposure activates signaling pathways, produces oxidative stress, stimulates hormone secretion, causes cell swelling and induces apoptotic and necrotic death. The underlying biophysical connection(s) between these diverse cellular reactions and nsEP has yet to be elucidated. Using global genetic analysis, we evaluated how two commonly studied cell types, U937 and Jurkat, respond to nsEP exposure. We hypothesized that by studying the genetic response of the cells following exposure, we would gain direct insight into the stresses experienced by the cell and in turn better understand the biophysical interaction taking place during the exposure. Using Ingenuity Systems software, we found genes associated with cell growth, movement and development to be significantly up-regulated in both cell types 4 h post exposure to nsEP. In agreement with our hypothesis, we also found that both cell lines exhibit significant biological changes consistent with mechanical stress induction. These results advance nsEP research by providing strong evidence that the interaction of nsEPs with cells involves mechanical stress.
10 nS = 100 Mhz
Full Free Text Available</t>
  </si>
  <si>
    <t>Roth CC, Glickman RD, Tolstykh GP, Estlack LE, Moen EK, Echchgadda I, Beier HT, Barnes RA Jr, Ibey BL.</t>
  </si>
  <si>
    <t xml:space="preserve">Office of Secretary Defense- Test and Evaluation, Defense–Wide / PE0601120D8Z National Defense Education Program (NDEP) / BA-1, Basic Research.
</t>
  </si>
  <si>
    <t>https://www.ncbi.nlm.nih.gov/pubmed/27135944</t>
  </si>
  <si>
    <t>In vitro non-thermal oxidative stress response after 1800 MHz radiofrequency radiation</t>
  </si>
  <si>
    <t xml:space="preserve">Abstract
In this study possible connection between radiofrequency exposure (RF) and development of oxidative stress was investigated by measuring impairment in cellular oxidation-reduction balance immediately after RF exposure. Fibroblast cells V79 were exposed for 10, 30 and 60 minutes to 1800 MHz RF radiation. Electric field strength was 30 V/m and specific absorption rate (SAR) was calculated to be 1.6 W/kg. Electromagnetic field was generated within Gigahertz Transversal Electromagnetic Mode cell (GTEM) equipped by signal generator, amplifier and modulator. Cell viability was determined by CCK-8 colorimetric assay and level of reactive oxygen species (ROS) was detected by dihydroethidium staining. Reduced glutathione (GSH) and glutathione peroxidase (GSH-Px) were used to assess cell antioxidant activity while lipid oxidative damage was evaluated measuring concentration of malondialdehyde. Viability of V79 cells remained within normal physiological values regardless of exposure time. Increased level of superoxide radicals was detected after 60-min exposure. Significantly higher GSH level was observed immediately after 10-min exposure with higher but insignificant activity of GSH-Px. Lipid oxidative damage in exposed cell samples was not observed. Short-term RF exposure revealed transient oxidation-reduction imbalance in fibroblast cells following adaptation to applied experimental conditions.
Full Free Text Available
</t>
  </si>
  <si>
    <t>Marjanovic Cermak AM, Pavicic I, Tariba Lovakovic B, Pizent A, Trosic I.</t>
  </si>
  <si>
    <t>https://www.ncbi.nlm.nih.gov/pubmed/28836500</t>
  </si>
  <si>
    <t>RAPD Profiling, DNA Fragmentation, and Histomorphometric Examination in Brains of Wistar Rats Exposed to Indoor 2.5 Ghz Wi-Fi Devices Radiation</t>
  </si>
  <si>
    <t>Abstract
The advent of Wi-Fi connected high technology devices in executing day-to-day activities is fast evolving especially in developing countries of the world and hence the need to assess its safety among others. The present study was conducted to investigate the injurious effect of radiofrequency emissions from installed Wi-Fi devices in brains of young male rats. Animals were divided into four equal groups; group 1 served as control while groups 2, 3, and 4 were exposed to 2.5 Ghz at intervals of 30, 45, and 60 consecutive days with free access to food and water ad libitum. Alterations in harvested brain tissues were confirmed by histopathological analyses which showed vascular congestion and DNA damage in the brain was assayed using agarose gel electrophoresis. Histomorphometry analyses of their brain tissues showed perivascular congestion and tissue damage as well.
Free Full Text Available.
Used in-vivo in FDA report ID: 3596</t>
  </si>
  <si>
    <t>Ibitayo AO, Afolabi OB, Akinyemi AJ, Ojiezeh TI, Adekoya KO, Ojewunmi OO.</t>
  </si>
  <si>
    <t>https://www.ncbi.nlm.nih.gov/pubmed/28904975</t>
  </si>
  <si>
    <t>Oxidative stress response in SH-SY5Y cells exposed to short-term 1800 MHz radiofrequency radiation</t>
  </si>
  <si>
    <t>Abstract
The exact mechanism that could explain the effects of radiofrequency (RF) radiation exposure at non-thermal level is still unknown. Increasing evidence suggests a possible involvement of reactive oxygen species (ROS) and development of oxidative stress. To test the proposed hypothesis, human neuroblastoma cells (SH-SY5Y) were exposed to 1800 MHz short-term RF exposure for 10, 30 and 60 minutes. Electric field strength within Gigahertz Transverse Electromagnetic cell (GTEM) was 30 V m-1 and specific absorption rate (SAR) was calculated to be 1.6 W kg-1. Cellular viability was measured by MTT assay and level of ROS was determined by fluorescent probe 2',7'-dichlorofluorescin diacetate. Concentrations of malondialdehyde and protein carbonyls were used to assess lipid and protein oxidative damage and antioxidant activity was evaluated by measuring concentrations of total glutathione (GSH). After radiation exposure, viability of irradiated cells remained within normal physiological values. Significantly higher ROS level was observed for every radiation exposure time. After 60 min of exposure, the applied radiation caused significant lipid and protein damage. The highest GSH concentration was detected after 10 minute-exposure. The results of our study showed enhanced susceptibility of SH-SY5Y cells for development of oxidative stress even after short-term RF exposure.</t>
  </si>
  <si>
    <t>Marjanovic Cermak AM, Pavicic I, Trosic I.</t>
  </si>
  <si>
    <t>https://www.ncbi.nlm.nih.gov/pubmed/29148897</t>
  </si>
  <si>
    <t>A genotoxic analysis of the hematopoietic system after mobile phone type radiation exposure in rats</t>
  </si>
  <si>
    <t>Abstract
PURPOSE: In our earlier study we reported that 900 MHz continuous wave (CW) radiofrequency radiation (RFR) exposure (2 W/kg specific absorption rate [SAR]) had no significant effect on the hematopoietic system of rats. In this paper we extend the scope of the previous study by testing for possible effects at: (i) different SAR levels; (ii) both 900 and 1800 MHz, and; (iii) both CW and pulse modulated (PM) RFR.
MATERIALS AND METHODS: Excised long bones from rats were placed in medium and RFR exposed in (i) a Transverse Electromagnetic (TEM) cell or (ii) a waveguide. Finite-difference time-domain (FDTD) numerical analyses were used to estimate forward power needed to produce nominal SAR levels of 2/10 and 2.5/12.4 W/kg in the bone marrow. After exposure, the lymphoblasts were extracted and assayed for proliferation rate, and genotoxicity.
RESULTS: Our data did not indicate any significant change in these end points for any combination of CW/PM exposure at 900/1800 MHz at SAR levels of nominally 2/10 W/kg or 2.5/12.4 W/kg.
CONCLUSIONS: No significant changes were observed in the hematopoietic system of rats after the exposure of CW/PM wave 900 MHz/1800 MHz RF radiations at different SAR values.</t>
  </si>
  <si>
    <t>Kumar G, McIntosh RL, Anderson V, McKenzie RJ, Wood AW.</t>
  </si>
  <si>
    <t>Institutional funding from Swinburne University of Technology and R McKenzie works for Australian Mobile Telephone Association, specifically Mobile Carriers Forum (MCF) and RL McIntosh works for Telstra</t>
  </si>
  <si>
    <t>https://www.ncbi.nlm.nih.gov/pubmed/25955504</t>
  </si>
  <si>
    <t>DNA damage in rat brain cells after in vivo exposure to 2450 MHz electromagnetic radiation and various methods of euthanasia</t>
  </si>
  <si>
    <t>Abstract
The present study was done to confirm the reported observation that low-intensity acute exposure to 2450 MHz radiation causes DNA single-strand breaks (Lai and Singh, Bioelectromagnetics 16, 207-210, 1995). Male Sprague-Dawley rats weighing approximately 250 g were irradiated with 2450 MHz continuous-wave (CW) microwaves for 2 h at a specific absorption rate of 1.2 W/kg in a cylindrical waveguide system (Guy et al., Radio Sci. 14, 63-74, 1979). There was no associated rise in the core body temperature of the rats. After the irradiation or sham treatments, rats were euthanized by either CO2 asphyxia or decapitation by guillotine (eight pairs of animals per euthanasia group). After euthanasia the brains were removed and immediately immersed in cold Ames medium and the cells of the cerebral cortex and the hippocampus were dissociated separately and subjected to the alkaline comet assay. Irrespective of whether the rats were euthanized by CO2 asphyxia or decapitated by guillotine, no significant differences were observed between either the comet length or the normalized comet moment of cells from either the cerebral cortex or the hippocampus of sham-treated rats and those from the irradiated rats. However, the data for the rats asphyxiated with CO2 showed more intrinsic DNA damage and more experiment-to-experiment variation than did the data for rats euthanized by guillotine. Therefore, the guillotine method of euthanasia is the most appropriate in studies relating to DNA damage. Furthermore, we did not confirm the observation that DNA damage is produced in cells of the rat cerebral cortex or the hippocampus after a 2-h exposure to 2450 MHz CW microwaves or at 4 h after the exposure.</t>
  </si>
  <si>
    <t>Malyapa RS, Ahern EW, Bi C, Straube WL, LaRegina M, Pickard WF, Roti RotiJL</t>
  </si>
  <si>
    <t>RF Signal Generator and a Transverse Electromagnetic (TEM) Cell</t>
  </si>
  <si>
    <t>https://www.ncbi.nlm.nih.gov/pubmed/9611103</t>
  </si>
  <si>
    <t>Measurement of DNA damage after exposure to electromagnetic radiation in the cellular phone communication frequency band (835.62 and 847.74 MHz)</t>
  </si>
  <si>
    <t>Abstract
Mouse C3H 10T1/2 fibroblasts and human glioblastoma U87MG cells were exposed to cellular phone communication frequency radiations to investigate whether such exposure produces DNA damage in in vitro cultures. Two types of frequency modulations were studied: frequency-modulated continuous-wave (FMCW), with a carrier frequency of 835.62 MHz, and code-division multiple-access (CDMA) centered on 847.74 MHz. Exponentially growing (U87MG and C3H 10T1/2 cells) and plateau-phase (C3H 10T1/2 cells) cultures were exposed to either FMCW or CDMA radiation for varying periods up to 24 h in specially designed radial transmission lines (RTLs) that provided relatively uniform exposure with a specific absorption rate (SAR) of 0.6 W/kg. Temperatures in the RTLs were monitored continuously and maintained at 37 +/- 0.3 degrees C. Sham exposure of cultures in an RTL (negative control) and 137Cs gamma-irradiated samples (positive control) were included with every experiment. The alkaline comet assay as described by Olive et al. (Exp. Cell Res. 198, 259-269, 1992) was used to measure DNA damage. No significant differences were observed between the test group exposed to FMCW or CDMA radiation and the sham-treated negative controls. Our results indicate that exposure of cultured mammalian cells to cellular phone communication frequencies under these conditions at an SAR of 0.6 W/kg does not cause DNA damage as measured by the alkaline comet assay.</t>
  </si>
  <si>
    <t>https://www.ncbi.nlm.nih.gov/pubmed/9399708</t>
  </si>
  <si>
    <t>Effects of combined radiofrequency field exposure on amyloid-beta-induced cytotoxicity in HT22 mouse hippocampal neurones</t>
  </si>
  <si>
    <t>Lee JS, Kim JY, Kim HJ, Kim JC, Lee JS, Kim N, Park MJ.</t>
  </si>
  <si>
    <t>https://www.ncbi.nlm.nih.gov/pubmed/27325640</t>
  </si>
  <si>
    <t>Evaluation of the 900 MHz Radiofrequency Radiation Effects on the Antimicrobial Susceptibility and Growth Rate of Klebsiella pneumoniae</t>
  </si>
  <si>
    <t xml:space="preserve">Abstract
Introduction: Drug resistance to one or more antibiotics is mainly believed to be a serious threat to global public health which occurs by various mechanisms. The electromagnetic field as a nonchemical tool is capable of altering the antimicrobial susceptibility of bacteria. The aim of this study is the evaluation of the antimicrobial susceptibility of the Klebsiella pneumoniae to antibiotics before and after exposure to 900 MHz radiofrequency (RF) radiation produced by a mobile phone.
Methods: Antimicrobial susceptibility of the bacteria to antibiotics disks were performed after exposure to 900 MHz radiofre- quency radiation. Antimicrobial susceptibility was carried out by Kirby-Bauer and the inhibition zone of each antibiotic disk was measured (as mean). Additionally, growth variations under exposure were recorded and an outgrowth curve was drawn.
Results: Based on the results, after 12 hours of exposure to 900MHz radiofrequency, there was observed a maximum increase in the sensitivity of K. pneumoniae and shown that radiofrequency (RF) radiation can change antimicrobial sensitivity significantly (P &lt; 0.05). Also, the radiofrequency radiation effect on the bacterial proliferation was evaluated and showed that exposure enables the bacteria to grow faster in the exponential phase than the non-exposed bacteria.
Conclusions: The findings of the study indicated that the sensitivity of K. pneumoniae was significantly increased to the various an- tibiotics after 12 hours of exposure to 900 MHz radiofrequency radiation. These observations could be interpreted by the concept of non-linearity in the responses of K. pneumoniae to different antibiotics after exposure to electromagnetic radiofrequency radiation and can be useful in the management of serious infectious diseases.
Free Full Text Available
Klebsiella pneumoniae is a Gram-negative, non-motile, encapsulated, lactose-fermenting, facultative anaerobic, rod-shaped bacterium. It appears as a mucoid lactose fermenter on MacConkey agar.
https://en.wikipedia.org/wiki/Klebsiella_pneumoniae </t>
  </si>
  <si>
    <t>Taheri M, Mortazav SMJ, Moradi M, Mansouri S, Hatam GR, Nouri F.</t>
  </si>
  <si>
    <t>Research Deputy of Kerman University of Medical Sciences, Kerman, Iran.</t>
  </si>
  <si>
    <t>https://www.researchgate.net/publication/313229248_Evaluation_of_the_900_MHz_Radiofrequency_Radiation_Effects_on_the_Antimicrobial_Susceptibility_and_Growth_Rate_of_Klebsiella_pneumoniae</t>
  </si>
  <si>
    <t>Evaluation of the genotoxicity of cell phone radiofrequency radiation in male and female rats and mice following subchronic exposure</t>
  </si>
  <si>
    <t>Abstract
The National Toxicology Program tested two common radiofrequency radiation (RFR) modulations emitted by cellular telephones in a 2-year rodent cancer bioassay that included interim assessments of additional animals for genotoxicity endpoints. Male and female Hsd:Sprague Dawley SD rats and B6C3F1/N mice were exposed from gestation day 5 or postnatal day 35, respectively, to code division multiple access (CDMA) or global system for mobile (GSM) modulations over 18 h/day, at 10 min intervals, in reverberation chambers at specific absorption rates (SAR) of 1.5, 3, or 6 W/kg (rats, 900 MHz) or 2.5, 5, or 10 W/kg (mice, 1900 MHz). After 19 (rats) or 14 (mice) weeks of exposure, animals were examined for evidence of RFR-associated genotoxicity using two different measures. Using the alkaline (pH &gt; 13) comet assay, DNA damage was assessed in cells from three brain regions, liver cells, and peripheral blood leukocytes; using the micronucleus assay, chromosomal damage was assessed in immature and mature peripheral blood erythrocytes. Results of the comet assay showed significant increases in DNA damage in the frontal cortex of male mice (both modulations), leukocytes of female mice (CDMA only), and hippocampus of male rats (CDMA only). Increases in DNA damage judged to be equivocal were observed in several other tissues of rats and mice. No significant increases in micronucleated red blood cells were observed in rats or mice. In conclusion, these results suggest that exposure to RFR is associated with an increase in DNA damage.
Also see Comment Paper ID : 3702, 3703</t>
  </si>
  <si>
    <t>Smith-Roe SL, Wyde ME, Stout MD, Winters JW, Hobbs CA, Shepard KG, Green AS, Kissling GE, Shockley KR, Tice RR, Bucher JR, Witt KL.</t>
  </si>
  <si>
    <t>Grant sponsor: National Institute of Environmental Health Sciences; Grant number: ZIA ES103316-04.
Grant sponsor: National Toxicology Program; Grant numbers: HHSN273201300009C; HHSN291200555544; N01-ES-35514</t>
  </si>
  <si>
    <t>https://www.ncbi.nlm.nih.gov/pubmed/31633839</t>
  </si>
  <si>
    <t>Spindle Disturbances in Human-Hamster Hybrid (AL) Cells Induced by the Electrical Component of the Mobile Communication Frequency Range Signal</t>
  </si>
  <si>
    <t>Abstract
The production of spindle disturbances in a human–hamster hybrid (AL) cell line by an electromagnetic field (EMF) with field strength of 90 V/m at a frequency of 900 MHz was studied in greater detail. The experimental setup presented allows investigating whether either the electrical (E) and/or the magnetic (H) field component of EMF can be associated with the effectiveness of the spindle‐disturbing potential. Therefore, both field components of a transversal electromagnetic field (TEM) wave have been separated during exposure of the biological system. This procedure should give more insight on understanding the underlying mechanisms of non‐thermal effects of EMF. A statistical comparison of the proportions of the fractions of ana‐ and telophases with spindle disturbances, obtained for five different exposure conditions with respect to unexposed controls (sham condition), showed that only cells exposed to the H‐field component of the EMF were not different from the control. Therefore, the results of the present study indicate that an exposure of cells to EMF at E‐field strengths of 45 and 90 V/m, as well as to the separated E component of the EMF, induces significant spindle disturbances in ana‐ and telophases of the cell cycle</t>
  </si>
  <si>
    <t>Schrader T, Kleine-Ostmann T, Münter K, Jastrow C, Schmid E.</t>
  </si>
  <si>
    <t>https://www.emf-portal.org/en/article/18854</t>
  </si>
  <si>
    <t>No Increased DNA Damage Observed in the Brain, Liver, and Lung of Fetal Mice Treated With Ethylnitrosourea and Exposed to UMTS Radiofrequency Electromagnetic Fields</t>
  </si>
  <si>
    <t>Abstract
The widespread use of mobile phones and Wi-Fi-based communication devices makes exposure to radiofrequency electromagnetic fields (RF-EMF) unavoidable. Previous experiments have revealed the tumor-promoting effects of non-ionizing RF-EMF in adult carcinogen-treated mice in utero. To extend these investigations, we tested whether these effects are due to the co-carcinogenicity of RF-EMF which would manifest as elevated DNA damage. Similar to previous experiments, pregnant mice were exposed to RF-EMF (Universal Mobile Telecommunication System [UMTS] standard, approximately 1,960 MHz) from day 7 post-conception (p.c.) at 0 (sham), 0.04, and 0.4 W/kg SAR. At day 14 p.c., the mice were injected with the carcinogen ethylnitrosourea (ENU, 40 mg/kg). At three time-points specifically 24, 36, and 72 h later, the pregnant females were sacrificed and the fetuses (n = 24-57) were removed. A dye (cy3) specific for adenyl adducts was used to detect DNA damage by fluorescence microscopy in the brain, liver, and lung of each fetus. Compared to control (0 W/kg SAR), exposure to RF-EMF had no effect on the formation of DNA adducts in the inspected tissues. We conclude that increased adenyl formation of DNA by RF-EMF exposure is not a valid explanation for the previously reported tumor-promoting effects of RF-RMF. Our findings may help to gain a deeper insight into the biological effects of RF-EMF exposure in the context of malignancy.
Open access:   Free Full Text Available 
DNA adducts are a form of DNA damage caused by covalent attachment of a chemical moiety to DNA. Adducts that are not removed by the cell can cause mutations that may give rise to cancer.</t>
  </si>
  <si>
    <t>Lerchl A, Klose M, Drees K (née Grote)</t>
  </si>
  <si>
    <t>Mobile Phone UMTS Simulated</t>
  </si>
  <si>
    <t>German Office for Radiation Protection (Bundesamt für Strahlenschutz), Salzgitter, Germany.</t>
  </si>
  <si>
    <t>https://pubmed.ncbi.nlm.nih.gov/33030760/</t>
  </si>
  <si>
    <t>Biological oxidation in cells exposed to microwaves in the millimeter range</t>
  </si>
  <si>
    <t>Abstract
In the cells of RH, SPEV and HEp-2 lines irradiated with 6.5 mm radiowaves of 1 mW/cm2 flux density the following phenomena were established: activation of succinate dehydrogenase and ATPase; reduction of cytochrome oxidase, NAD- and NADP-diaphorase, acid and alkaline phosphatase activities; repression of 3H-thymidine incorporation in DNA and of 3H-uridine incorporation in RNA; violation of ultrastructure; suppression of cellular proliferation; decrease of mitotic activity; occurrence of pathological forms of mitosis.
[Article in Russian] Historical Paper
6.5mm wavelength is ~46 GHz</t>
  </si>
  <si>
    <t xml:space="preserve">Zaliubovskaia NP, Kiselev RI. </t>
  </si>
  <si>
    <t>Not Known - only Abstract provided.</t>
  </si>
  <si>
    <t>https://pubmed.ncbi.nlm.nih.gov/684831/</t>
  </si>
  <si>
    <t>Adverse and beneficial effects in Chinese hamster lung fibroblast cells following radiofrequency exposure</t>
  </si>
  <si>
    <t xml:space="preserve">Abstract
In this study, the effect of radiofrequency (RF) exposure to 1950 MHz, Universal Mobile Telecommunication System signal, was investigated in Chinese hamster lung fibroblast cell line (V79). Genotoxic and cytotoxic effects of 20-h exposure at specific absorption rate (SAR) values from 0.15 W/kg to 1.25 W/kg were measured by means of cytokinesis-block micronucleus (MN) assay. Exposure was carried out blinded under strictly controlled conditions of dosimetry and temperature. The effect of RF exposure alone at four SAR values was tested, that is, 0.15, 0.3, 0.6, and 1.25 W/kg. A statistically significant increase in MN frequency was found in cultures exposed to 0.15 and 0.3 W/kg (P &lt; 0.05) compared to sham-exposed ones, in the absence of cytotoxicity. SAR values of 0.6 and 1.25 W/kg did not exert any effect. Moreover, to evaluate the ability of RF to exert protective effects with respect to a chemical mutagen, cell cultures were also pre-exposed for 20 h at 0.3 or 1.25 W/kg, and then treated with 500 ng/ml of mitomycin-C (MMC). A significant reduction in the frequency of MN was detected in cultures pre-exposed to 1.25 W/kg compared to cultures treated with MMC alone (P &lt; 0.05), indicating induction of adaptive response. Such a decrease was not induced by pre-exposure at 0.3 W/kg SAR. Taken together, our results indicated that V79 is a sensitive cell model to evidence either adverse or beneficial effects of RF exposure, depending on experimental conditions applied. </t>
  </si>
  <si>
    <t>Sannino A, Zeni O, Romeo S, Massa R, Scarfi MR.</t>
  </si>
  <si>
    <t>https://pubmed.ncbi.nlm.nih.gov/28072461/</t>
  </si>
  <si>
    <t>Morphological and cytophysiological changes in selected lines of normal and cancer human cells under the influence of a radio-frequency electromagnetic field</t>
  </si>
  <si>
    <t xml:space="preserve">Abstract
Introduction: Currently, mobile phones and Wi-Fi are the most commonly used forms of telecommunication. The popularity of mobile telecommunications has made it necessary to investigate the problem more comprehensively and cautiously assess the possible risks, because never before in history has such a substantial proportion of the population been exposed to microwaves at comparably high levels. Some studies indicate that the high frequency electromagnetic radiation emitted by mobile phone and Wi-Fi connections can have a negative effect on human health, and can cause cancer.
Objective: The aim of the study was to investigate the influence of the radiofrquency electromagnetic field (RF-EMF) on the metaboloc activity and morphology of normal human cells (fibroblasts) and cancer cells (prostate cancer cells).
Material and methods: The cell cultures (human fibroblasts and prostate cancer cells) were exposed to RF-EMF at the frequency of 2.5 GHz for 24, 48 and 72h. To quantify changes in cell viability, the Cell Counting Kit - 8 was used.
Results: It was found that the RF electromagnetic field exposure caused a significant decrease in the viability of fibroblasts, and a significant increase in cancer cells. Morphological analysis did not show significant changes in both cell lines after exposure to RF-EMF.
Conclusions: On the basis of the obtained results, the hypothesis can be formulated that a high frequency electromagnetic field can have harmful effects on human cells.
Free Full Text Available
</t>
  </si>
  <si>
    <t>Górski R, Nowak-Terpiłowska A, Śledziński P, Baranowski M, Wosiński S.</t>
  </si>
  <si>
    <t>https://pubmed.ncbi.nlm.nih.gov/33775083/</t>
  </si>
  <si>
    <t>Millimeter wave-induced changes in membrane properties of leech Retzius neurons</t>
  </si>
  <si>
    <t>Abstract
This study evaluated a novel method for modulation of neuronal excitability using non-invasive delivery of millimeter waves. Millimeter waves at 60 GHz and incident power density of 100-600 μW/cm2 were applied to three intact segmental ganglia of the adult leach, and intracellular neuronal activity was recorded from the Retzius neurons using intracellular glass electrode. Transient dose dependent increase in the plasma membrane permeability was observed. In addition, in one of the
examined neurons, a decrease in the neuronal firing rate was also evident. The results provide strong evidence for the feasibility of modulating neuronal excitability using non-invasive delivery of millimeter waves, and will be explored further for applications in basic neuroscience and treatment of neurological disorders.</t>
  </si>
  <si>
    <t>Pikov V, Siegel P.</t>
  </si>
  <si>
    <t>https://www.researchgate.net/publication/241535573_Millimeter_wave-induced_changes_in_membrane_properties_of_leech_Retzius_neurons</t>
  </si>
  <si>
    <t>One of the Authors is associated with the Military</t>
  </si>
  <si>
    <t>National Natural Science Foundation of China.</t>
  </si>
  <si>
    <t>Real-time Microwave Exposure Induces Calcium Efflux in Primary Hippocampal Neurons and Primary Cardiomyocytes</t>
  </si>
  <si>
    <t>Abstract
Objective To detect the effects of microwave on calcium levels in primary hippocampal neurons and primary cardiomyocytes by the real-time microwave exposure combined with laser scanning confocal microscopy.
Methods The primary hippocampal neurons and primary cardiomyocytes were cultured and labeled with probes, including Fluo-4 AM, Mag-Fluo-AM, and Rhod-2, to reflect the levels of whole calcium [Ca2+], endoplasmic reticulum calcium [Ca2+]ER, andmitochondrial calcium [Ca2+]MIT, respectively. Then, the cells were exposed to a pulsed microwave of 2.856 GHz with specific absorption rate (SAR) values of 0, 4, and 40 W/kg for 6 min to observe the changes in calcium levels.
Results The results showed that the 4 and 40 W/kg microwave radiation caused a significant decrease in the levels of [Ca2+], [Ca2+]ER, and [Ca2+]MIT in primary hippocampal neurons. In the primary cardiomyocytes, only the 40 W/kg microwave radiation caused the decrease in the levels of [Ca2+], [Ca2+]ER,and [Ca2+]MIT. Primary hippocampal neurons were more sensitive to microwave exposure than primary cardiomyocytes. The mitochondria were more sensitive to microwave exposure than the endoplasmic reticulum.
Conclusion The calcium efflux was occurred during microwave exposure in primary hippocampal neurons and primary cardiomyocytes. Additionally, neurons and mitochondria were sensitive cells and organelle respectively.
Full Free Text Available</t>
  </si>
  <si>
    <t>Wang H, Zhang J, Hu SH, Tan SZ, Zhang B, Zhou HM, Peng RY.</t>
  </si>
  <si>
    <t>https://pubmed.ncbi.nlm.nih.gov/30231960/</t>
  </si>
  <si>
    <t>Sperm DNA damage-the effect of stress and everyday life factors</t>
  </si>
  <si>
    <t>Abstract
The clinical significance of sperm DNA damage lies in its association with natural conception rates and also might have a serious consequence on developmental outcome of the newborn. The aim of the present study is to determine whether stress and everyday life factors are associated with sperm DNA damage in adult men. The study population consisted of 286 men who attended the infertility clinic for diagnostic purposes and who had normal semen concentration of 20-300 m ml(-1) or with slight oligozoospermia (semen concentration of 15-20 m ml(-1)) (WHO, 1999). Participants were interviewed and provided a semen sample. The sperm chromatin structure assay was assessed using flow cytometry. In the present study, we found evidence for a relationship between sperm DNA damage parameters and everyday life factors. High and medium level of occupational stress and age increase DNA fragmentation index (P=0.03, P=0.004 and P=0.03, respectively). Other lifestyle factors that were positively associated with percentage of immature sperms (high DNA stainability index) included: obesity and cell phone use for more than 10 years (P=0.02 and P=0.04, respectively). Our findings indicate that stress and lifestyle factor may affect sperm DNA damage. Data from the present study showed a significant effect of age, obesity, mobile phone radiation and occupational stress on sperm DNA damage. As DNA fragmentation represents an extremely important parameter indicative of infertility and potential outcome of assisted reproduction treatment, and most of the lifestyle factors are easily modifiable, the information about factors that may affect DNA damage are important.
Full Free Text Available</t>
  </si>
  <si>
    <t>Radwan M, Jurewicz J, Merecz-Kot D, Sobala W, Radwan P, Bochenek M, Hanke W.</t>
  </si>
  <si>
    <t>Mobiel Phone</t>
  </si>
  <si>
    <t>Pulse</t>
  </si>
  <si>
    <t>Project ‘Epidemiology of reproductive hazards - multicenter study in Poland’ supported by National Center for Research and Development in Poland and the project ‘Lifestyle factors, parabens and semen quality’ financed with a grant for statutory activity IMP 10.23/2015.</t>
  </si>
  <si>
    <t>https://pubmed.ncbi.nlm.nih.gov/27076112/</t>
  </si>
  <si>
    <t>The Adverse Effects of Mobile Phone Radiation on Some Visceral Organs</t>
  </si>
  <si>
    <t>Abstract
Aim: Investigate the effects of mobile phone–emitted radiation on some visceral organs including; heart, lung, liver and kidney. 
Methods: Fifteen rats were assigned to two groups, the 1st group served as control and the 2nd group exposed to mobile phone radiation daily for 4 weeks (1h/day). 
Results: There was a different degree of damage in these organs subsequent to mobile phone exposure. 
Conclusion: The results of this study suggested that mobile phone radiation leads to histological changes in the different visceral organs.
Full Free Text Available</t>
  </si>
  <si>
    <t>Hanafy LK, Karam SH, Saleh A.</t>
  </si>
  <si>
    <t>Modified MRI</t>
  </si>
  <si>
    <t>https://www.semanticscholar.org/paper/The-Adverse-Effects-of-Mobile-Phone-Radiation-on-Hanafy-Karam/4250ef17ef71daa3773dc94bb6015ab684f8c01f</t>
  </si>
  <si>
    <t>Electromagnetic fields (900 MHz) evoke consistent molecular responses in tomato plants</t>
  </si>
  <si>
    <t>Abstract
Although the effects of high-frequency electromagnetic fields on biological systems have been studied frequently, unequivocal results have rarely been obtained, primarily because suitably controlled experiments could not be performed. In the present work, tomato plants were exposed to a homogeneous and isotropic field (900 MHz) using a mode stirred reverberation chamber, and the stress-related transcripts (calmodulin, protease inhibitor and chloroplast mRNA-binding protein) were assayed by real-time quantitative PCR. Exposure to an electro- magnetic field induced a biphasic response, in which the levels of all three transcripts increased four- to six-fold 15 min after the end of electromagnetic stimulation, dropped to close to initial levels by 30 min, and then increased again at 60 min. We deliberately focused on the very early molecular responses to high-frequency electromagnetic fields in order to minimize secondary effects.
Full Free Text Available</t>
  </si>
  <si>
    <t xml:space="preserve"> This work was supported in part by grant RTM0005 ‘Effets biologiques et sanitaires de la radiote ́le ́pho- nie mobile’ awarded to G. Ledoigt by the Ministe`re de ́le ́gue ́ a` l’Enseignement supe ́ rieur et a` la Recherche.</t>
  </si>
  <si>
    <t>https://onlinelibrary.wiley.com/doi/full/10.1111/j.1399-3054.2006.00740.x</t>
  </si>
  <si>
    <t>Effects of Wi-Fi Radiofrequency Radiation on Carbapenem-Resistant Klebsiella pneumoniae</t>
  </si>
  <si>
    <t>Abstract
The hazardous consequences of electromagnetic field (EMF) exposure represent a public health concern. Common sources of EMF include smartphones and wireless fidelity (Wi-Fi). The aim of our study is to assess whether exposure to Wi-Fi radiofrequency radiation influences the pathogenic traits of carbapenem-resistant Klebsiella pneumoniae. The susceptibility to antibiotics was evaluated by the determination of minimum inhibitory concentrations (MIC). In this study, K. pneumoniae showed a non-linear response to treatments with Colistin and Gentamycin following different Wi-Fi exposure periods. Transmission electron microscopy revealed morphological changes in the bacterial cell membrane within 24h of Wi-Fi exposure. Crystal violet quantification and quantitative real-time polymerase chain reaction showed that the ability to form biofilms was greater in Wi-Fi exposed K. pnemoniae when compared to control. Moreover, higher levels of bcsA, mrkA, and luxS messenger RNAs were observed. Our data suggest that Wi-Fi exposure can influence bacteria in a stressful way, leading to an alteration in their antibiotic susceptibility, morphological changes, and cumulative biofilm formation.</t>
  </si>
  <si>
    <t xml:space="preserve">Said-Salman I, Yassine W, Rammal A, Hneino M, Yusef H, Moustafa M.
 </t>
  </si>
  <si>
    <t>Grant sponsor: Lebanese University.</t>
  </si>
  <si>
    <t>https://pubmed.ncbi.nlm.nih.gov/34337771/</t>
  </si>
  <si>
    <t>Radio Electric Conveyed Fields Directly Reprogram Human Dermal Skin Fibroblasts Toward Cardiac, Neuronal, and Skeletal Muscle-Like Lineages</t>
  </si>
  <si>
    <t>Abstract
Somatic cells can be directly reprogrammed to alternative differentiated fates without first becoming stem/progenitor cells. Nevertheless, the initial need for viral-mediated gene delivery renders this strategy unsafe in humans. Here, we provide evidence that exposure of human skin fibroblasts to a Radio Electric Asymmetric Conveyer (REAC), an innovative device delivering radio electric conveyed fields at a radiofrequency of 2.4 GHz, afforded remarkable commitment toward cardiac, neuronal, and skeletal muscle lineages. REAC induced the transcription of tissue-restricted genes, including Mef2c, Tbx5, GATA4, Nkx2.5, and prodynorphin for cardiac reprogramming, as well as myoD, and neurogenin 1 for skeletal myogenesis and neurogenesis, respectively. Conversely, REAC treatment elicited a biphasic effect on a number of stemness-related genes, leading to early transcriptional increase of Oct4, Sox2, cMyc, Nanog, and Klf4 within 6-20 h, followed by a downregulation at later times. The REAC action bypassed a persistent reprogramming toward an induced pluripotent stem cell-like state and involved the transcriptional induction of the NADPH oxidase subunit Nox4. Our results show for the first time the feasibility of using a physical stimulus to afford the expression of pluripotentiality in human adult somatic cells up to the attainment of three major target lineages for regenerative medicine.
Full Free Text Available</t>
  </si>
  <si>
    <t>Maioli M, Rinaldi S, Santaniello S, Castagna A, Pigliaru G, Gualini S, Cavallini C, Fontani V, Ventura C.</t>
  </si>
  <si>
    <t>This research was supported by Ministero della Salute, Italy, Programma per la Ricerca Sanitaria: attività di Ricerca sulle Cellule Staminali; Fondazione Fornasini, Poggio Renatico, Italy; Fondazione Cardinale Giacomo Lercaro, Bologna, Italy; Fondazione Luisa Fanti-Melloni, Bologna, Italy; Tavola Valdese,Rome, Italy. Salvatore Rinaldi and Vania Fontani are the inventors of the REAC. The other authors report no conflicts of interest.</t>
  </si>
  <si>
    <t>https://pubmed.ncbi.nlm.nih.gov/23057961/</t>
  </si>
  <si>
    <t>Athermal microwave radiation affects the genetic of vegetal embryos</t>
  </si>
  <si>
    <t>Abstract
In this paper low power microwave radiation impact on Zea mays root meristeme tissues was investigated. Seeds with uniform genophond were exposed for 3 hours at 10 W incident power level in controlled condition to continuous wave at three different frequencies (0.6 GHz, 1 GHz and 2.5 GHz) and let to germinate after electromagnetic exposure. Dosimetric assessment made experimentally and computationally allowed the proper energetic characterization of the interaction between vegetal tissue and radiation. Root tip cells in different division stages were analyzed and chromosomal aberration assay was used to determine the mitotic index and chromosomal aberration frequency induced by electromagnetic exposure. Results show that both genetic parameters were influenced by microwave radiation with specific absorption rates (SAR) of energy deposition between 0.3-0.9 W/kg. Mitotic division process indicates inhibition due to exposure when compared to non-irradiated sample while chromosomal aberration frequency was modulated by the absorbed energy; higher SAR values conducted to increased aberration frequencies.
Full Free Text Available</t>
  </si>
  <si>
    <t>Project financed from Lucian Blaga University of Sibiu research grant LBUSIRG-
2015-01/26.</t>
  </si>
  <si>
    <t>https://www.researchgate.net/publication/318648302_Athermal_microwave_radiation_affects_the_genetic_of_vegetal_embryo</t>
  </si>
  <si>
    <t>1 GHz low-thermal microwaves effect on mitotic division of vegetal tissues</t>
  </si>
  <si>
    <t>Abstract 
Low power microwave effects on Zea mays (corn) root meristeme tissues were studied in present work. Zea mays seeds exposed to 1GHz continuous wave for three different time durations and at two incident power levels were let to germinate post-exposure. Root tip cells in different mitotic division phases were investigated by specific cytological techniques in order to determine the mitotic index and the chromosomal aberration frequency comparatively, for the irradiated and control vegetal samples. Both mitotic and chromosomal aberration indexes were affected by the microwave exposure. A correlation between the exposure parameters and the effect intensity was obtained indicating a sensitivity of vegetal tissues on low-thermal microwaves.</t>
  </si>
  <si>
    <t>https://ieeexplore.ieee.org/document/6969978</t>
  </si>
  <si>
    <t>Abstract
To study the effect of microwave radiation on the early stages of pregnancy (implantation) and DNA damage in brain cells, female mice were exposed to 2.45 GHz electromagnetic field (EMF) for 2 hours/ day at power density of 0.1250 mW/cm 2 for the period of 30 days (pre-mating period, 22 days; mating period, 5 days; post mating period, 3 days). The results indicate asymmetrical implantation in the two horns of the uterus in addition to alteration in embryo positioning and altered embryo spacing in exposed mice as compared to control. The microwave radiation also induced significant DNA break in brain cells. Our findings point towards microwave radiation induced adverse effects on early embryonic development (implantation) as well as increased DNA damage in brain cells, although further studies are required to understand the extent and the mechanism of these effects. In view of the increased use of microwaves in the modern society and MW induced pathogenesis reported earlier as well as in the present study, it is necessary to define the safer use and threshold limit of the non-ionizing radiation in terms of its biological effects.</t>
  </si>
  <si>
    <t>Singh VP, Singh P, Shukla RK, Dhawan A, Gangwar RK, Singh SP, Chaturvedi CM.</t>
  </si>
  <si>
    <t>This work was funded by a research grant 37/(1284)/07/EMR-II) from the Indian Council of Medical Research, New Delhi, India to CMC.</t>
  </si>
  <si>
    <t>https://ieeexplore.ieee.org/document/5441089</t>
  </si>
  <si>
    <t>A cross-sectional and histological analysis to understand the cytological effects of cell phone radiation on buccal mucosa of children</t>
  </si>
  <si>
    <t>Abstract
Context: The ongoing pandemic has affected all the spheres of life and one of the severely affected avenues is the education of a child. The online education has seen an upward curve since the start of COVID-19 pandemic. Schools globally have adopted online class tutorials as the main method to impart education and directly increasing the screen time for a child.
Aim: The aim of the present study was to evaluate the cytological effects of prolonged mobile phone usage on the buccal mucosa of children.
Settings and design: Stratified sampling was used for the selection of subjects for the study. After a questionnaire regarding the usage of a mobile phone was distributed among the parents of children. Among them, 90 children were selected on the basis of pattern and frequency of mobile phone usage in the child.
Materials and methodology: The children were divided into three groups based on the per day hours of viewing of mobile phone, i.e., Group 1: Usage of 1-2 h a day, Group 2: Usage of 3-6 h a day, and Group 3: Usage of &gt;6 h a day. The time frame taken into consideration was 1 year after the pandemic started. This was specifically to understand the impact of the online education. Swab was obtained by using the conventional ice-cream stick method from the buccal mucosa.
Statistical analysis: The samples were subjected to histological and microscopical analysis to observe for cytological changes. One-way ANOVA was used to determine the statistical significance if any.
Results: The results obtained clearly showed that Group 3 (&gt;6 h usage per day) showed the highest number of cellular and chromosomal aberrations which was significant.
Conclusion: The results indicated that impact due to the prolonged screen time on the buccal mucosa is significant. A direct proportionality was seen between the apoptotic changes and chromosomal aberrations and the number of daily hour usage.</t>
  </si>
  <si>
    <t>Srujana Aravinda VS, Kandregula CR, Muppa R, Krishna MM, Nikitha BS, Yenni M.</t>
  </si>
  <si>
    <t xml:space="preserve">No funding 
</t>
  </si>
  <si>
    <t>https://pubmed.ncbi.nlm.nih.gov/35439887/</t>
  </si>
  <si>
    <t>Assessment of DNA Damage in Chick Embryo Brains Exposed to 2G and 3G Cell Phone Radiation using Alkaline Comet Assay Technique</t>
  </si>
  <si>
    <t>Abstract
Introduction: The cellular phones/mobile phones have emerged as the fastest growing man-made phenomenon ever
discovered in the history. Controversies still exist among the scientific community regarding the ill-effects of Radiofrequency
Radiation (RFR) exposure from cell phones on biological tissues. The present study will provide an insight into the basic
mechanisms by which RF fields interact with developing brain in an embryo.
Aim: To assess the possible Deoxyribonucleic Acid (DNA) damage in developing brain of chick embryo following chronic
exposure to Ultra-High Frequency/Radiofrequency Radiation (UHF/RFR) emitted from 2G and 3G cell phone.
Materials and Methods: Fertilised hen eggs were divided into three groups. Experimental Group A (exposed to 2G radiation,
24 eggs), Experimental Group B (exposed to 3G radiation, 24 eggs) and Group C sham exposed control group (24 eggs).
After the completion of scheduled duration of exposure (72 minutes per day), the chick embryos were sacrificed from
9th-12th day and the brains were dissected out. The chick embryo brains were then subjected to alkaline comet assay technique to assess the DNA damage. The results were statistically compared using one-way Analysis of Variance (ANOVA).
Results: In the present study, the exposure of chick embryo brains to 2G and 3G cell phone radiation caused increased
mean comet length (p&lt;0.001), mean tail length (p&lt;0.001), mean percentage of DNA in the tail (p&lt;0.001) and mean tail moment (p&lt;0.01) suggestive of increased DNA damage. 
Conclusion: The present study concludes that the RFR exposure caused significant increase in DNA damage in developing
brain of chick embryos with changes more pronounced in 3G exposure group.</t>
  </si>
  <si>
    <t>D’Silva MH, Swer RT, Anbalagan J, Bhargavan R.</t>
  </si>
  <si>
    <t>Funding not declared by Author. Financial or Other Competing Interests: None</t>
  </si>
  <si>
    <t>Modification of bactericidal effects of microwave heating and hyperthermia by hydrogen peroxide</t>
  </si>
  <si>
    <t xml:space="preserve">Abstract
Two different approaches for studying of bactericidal effects of microwave heating and hyperthermia were introduced. Low concentration of hydrogen peroxide (0.05%) was used to modify the sensitivity of isogenous strains of Escherichia coli K-12 to microwave heating and hyperthermia with the following assessment of their combined action. This was carried out simultaneously and successively under equal conditions of temperature rise at 50 degrees C. A method of anomalous viscosity time dependencies (AVTD) was used for measurement of the changes in genome conformational state simultaneously with bacterial survival determination. Experiments were performed to study isolated effects of hyperthermia and microwave heating over a range of temperatures from 40 to 80 degrees C and hydrogen peroxide concentrations from 0.05 to 0.3% during 10-minute exposures and their combined action. No difference was found between isolated effects of microwave heating and hyperthermia when survival of E. coli AB 1157 cells was determined. It was shown by the AVTD method that microwave heating at a temperature increase of 6 degrees C per second caused greater damage to cell genome than hyperthermia. The synergistic interaction of microwave heating and low concentrations of hydrogen peroxide was found in simultaneous and successive exposures. The essential distinctions observed in recognition of the action of microwave heating and hyperthermia combined with hydrogen peroxide in various sequences on cellular and molecular levels were attributed to the different effects of microwave and conventional heating on the systems of DNA repair.
Historical Paper
</t>
  </si>
  <si>
    <t>Kuchma T.</t>
  </si>
  <si>
    <t>https://pubmed.ncbi.nlm.nih.gov/9491581/</t>
  </si>
  <si>
    <t>Evaluation of non-thermal effect of microwave radiation and its mode of action in bacterial cell inactivation</t>
  </si>
  <si>
    <t xml:space="preserve">Abstract 
A growing body of literature has recognized the non-thermal effect of pulsed microwave radiation (PMR) on bacterial systems. However, its mode of action in deactivating bacteria has not yet been extensively investigated. Nevertheless, it is highly important to advance the applications of PMR from simple to complex biological systems. In this study, we first optimized the conditions of the PMR device and we assessed the results by simulations, using ANSYS HFSS (High Frequency Structure Simulator) and a 3D particle-in-cell code for the electron behavior, to provide a better overview of the bacterial cell exposure to microwave radiation. To determine the sensitivity of PMR, Escherichia coli and Staphylococcus aureus cultures were exposed to PMR (pulse duration: 60 ns, peak frequency: 3.5 GHz) with power density of 17 kW/cm2 at the free space of sample position, which would induce electric field of 8.0 kV/cm inside the PBS solution of falcon tube in this experiment at 25 °C. At various discharges (D) of microwaves, the colony forming unit curves were analyzed. The highest ratios of viable count reductions were observed when the doses were increased from 20D to 80D, which resulted in an approximate 6 log reduction in E. coli and 4 log reduction in S. aureus. Moreover, scanning electron microscopy also revealed surface damage in both bacterial strains after PMR exposure. The bacterial inactivation was attributed to the deactivation of oxidation-regulating genes and DNA damage.
Free Full Text Available (Open Access)
</t>
  </si>
  <si>
    <t>Shaw P, Kumar N, Mumtaz S, Lim JS, Jang JH, Kim D, Sahu BD, Bogaerts A, Choi EH.</t>
  </si>
  <si>
    <t>Microwave Pulse Generator</t>
  </si>
  <si>
    <t>https://pubmed.ncbi.nlm.nih.gov/34234197/</t>
  </si>
  <si>
    <t xml:space="preserve">Modification of membrane fluidity in melanin-containing cells by low-level microwave radiation
</t>
  </si>
  <si>
    <t xml:space="preserve">Abstract
The treatment of a B16 melanoma cell line with 2.45-GHz pulsed microwaves (10 mW/cm2, 10-microseconds pulses at 100 pps, 1-h exposure; SAR, 0.2 W/kg) resulted in changes of membrane ordering as measured by EPR (electron paramagnetic resonance) reporter techniques. The changes reflected a shift from a more fluid-like phase to a more solid (ordered) state of the cell membrane. Exposure of artificially prepared liposomes that were reconstituted with melanin produced similar results. In contrast, neither B16 melanoma cells treated with 5-Bromo-2-Deoxyuridine (3 micrograms/day x 7 days) to render them amelanotic, nor liposomes prepared without melanin, exhibited the microwave-facilitated increase of ordering. Inhibition of the ordering was achieved by the use of superoxide dismutase (SOD), which strongly implicates oxygen radicals as a cause of the membrane changes. The data indicate that a significant, specific alteration of cell-membrane ordering followed microwave exposure. This alteration was unique to melanotic membranes and was due, at least in part, to the generation of oxygen radicals.
Historical paper
</t>
  </si>
  <si>
    <t>Phelan AM, Lange DG, Kues HA, Lutty GA.</t>
  </si>
  <si>
    <t>https://pubmed.ncbi.nlm.nih.gov/1317176/</t>
  </si>
  <si>
    <t>Effects of 2.4 GHz radiofrequency electromagnetic field (RF-EMF) on glioblastoma cells (U -118 MG)</t>
  </si>
  <si>
    <t>Abstract
Introduction and objective: Mobile phones and Wi-Fi are the most commonly used forms of telecommunications. Initiated with the first generation, the mobile telephony is currently in its fifth generation without being screened extensively for any biological effects that it may have on humans or on animals. Some studies indicate that high frequency electromagnetic radiation emitted by mobile phone and Wi-Fi connection can have a negative effect upon human health, and can cause cancer, including brain tumour.
Objective: The aim of the study was to investigate the influence of 2.4 GHz radiofrequency electromagnetic field (RF-EMF) on the proliferation and morphology of normal (human embryonic kidney cell line Hek-293) and cancer cells (glioblastoma cell line U-118 MG).
Material and methods: The cell cultures were incubated in RF-EMF at the frequency of 2.4 GHz, with or without dielectric screen, for 24, 48 and 72h. In order to analyse the influence of the electromagnetic field on cell lines, Cytotoxicity test Cell Counting Kit-8 was performed. To protect cells against emission of the electromagnetic field, a dielectric screen was used.
Results: It was found that 2.4 GHz RF electromagnetic field exposure caused a significant decrease in viability of U-118 MG and Hek-293 cells. The impact of the electromagnetic field was strongest in the case of cancer cells, and the decrease in their survival was much greater compared to the healthy (normal) cells of the Hek-293 line.
Conclusions: Results of the study indicate that using a radio frequency electromagnetic field (2.4 GHz) has a clearly negative effect on the metabolic activity of glioblastoma cells. RF-EMF has much less impact on reducing the viability of normal cells (Hek -293) than cancer cells.
Free Full Text Available (Open Access)</t>
  </si>
  <si>
    <t>Nowak-Terpiłowska A, Górski R, Marszałek M, Wosiński S, Przesmycki R, Bugaj M, Nowosielski L, Baranowski M, Zeyland J.</t>
  </si>
  <si>
    <t>https://pubmed.ncbi.nlm.nih.gov/38153083/</t>
  </si>
  <si>
    <t>Effects of 5G radiofrequency electromagnetic radiation on indicators of vitality and DNA integrity of in vitro exposed boar semen</t>
  </si>
  <si>
    <t xml:space="preserve">Abstract
The effects of radiofrequency electromagnetic radiation (RF-EMR) on semen quality have been in the spotlight in recent years, though research results to date have been contradictory. The effects of RF-EMR amongst others depend upon frequency, and there is currently no literature concerning the influence of 5G frequencies on both DNA integrity and spermatozoa vitality in males. The aim of this study was to investigate the effect of 5G RF-EMR on sperm membrane integrity, mitochondrial potential, and DNA integrity of in vitro exposed semen of breeding boars. The study included semen samples of eight breeding boars of the Pietren breed and four breeding boars of the German Landrace breed, from 1.5 to 3.5 years in age. Freshly diluted semen of each boar was divided into a control (n = 12) and experimental group (n = 12). The samples of the experimental group were exposed for 2 hours to continuous RF-EMR at a single frequency (700 MHz, 2500 MHz and 3500 MHz) and an electromagnetic field strength of 10 V/m using a transverse gigahertz electromagnetic cell. Sperm DNA fragmentation was assessed using a Halomax® kit and sperm membrane integrity and mitochondrial potential was assessed using a PI⁄SYBR-14 LIVE⁄DEAD viability kit with JC-1. A significantly higher proportion of spermatozoa with DNA fragmentation was found in exposed semen samples for all frequencies compared to the control group. The highest DNA damage was recorded in semen samples exposed to 5G RF-EMR at 2500 MHz (p &lt; 0.01) and 3500 MHz (p &lt; 0.05) vs. control semen samples. A significantly higher proportion of spermatozoa with damaged cell membrane and good mitochondrial potential was recorded in semen samples exposed with 3500 MHz. In vitro exposure of breading boar semen to 5G RF-EMR significantly increases the proportion of DNA fragmentation. The harmful effect of 5G RF-EMR on the proportion of spermatozoa with damaged DNA was frequency dependent. The 3500 MHz frequency displayed the most harmful effects due to significant impacts on DNA integrity and spermatozoa vitality indicators.
</t>
  </si>
  <si>
    <t>Butković I, Vince S, Lojkić M, Folnožić I, Tur SM, Vilić M, Malarić K, Berta V, Samardžija M, Kreszinger M, Žaja IŽ</t>
  </si>
  <si>
    <t>https://pubmed.ncbi.nlm.nih.gov/39342826/</t>
  </si>
  <si>
    <t>Evaluation of the Relationship Between Mobile Phone Usage and miRNA-574-5p and miRNA-30C-5p Levels in Thyroid Cancer Patients</t>
  </si>
  <si>
    <t xml:space="preserve">Abstract
Objectives: This study aimed to evaluate the relationship between mobile phone usage and miRNA-574-5p and miRNA-30C-5p levels in patients diagnosed with differentiated thyroid cancer (DTC).
Methods: Fifty patients diagnosed with DTC and 50 healthy volunteers were included in the study. miRNA-574-5p and miRNA-30C-5p gene expression levels in the blood of all subjects were analyzed by real time-polymerase chain reaction, and a questionnaire including various questions was administered to both groups.
Results: Although there was a 7.60-fold increase in miRNA-30C-5p gene expression levels in the patient group compared with the control group, it was not found to be statistically significant. Considering the miRNA-574-5p gene expression levels, although there was a 2.96-fold increase in the patient group compared with the control group, no significant relationship was found. In our study, 85% of our patients were using mobile phones with internet access, whereas 98% of our healthy volunteers were using mobile phones (p&lt;0.05). While 53.5% of the patients had their mobile phones with them while they were sleeping, this rate was 83.7% in healthy volunteers (p&lt;0.05). However, 93.9% of the healthy volunteers did not have a Wi-Fi device in their bedrooms, and this rate was 75% in the patient group (p&lt;0.05).
Conclusion: Although miRNA-30C-5p and miRNA-574-5p gene expression levels were higher in patients than in healthy volunteers, the differences were not statistically significant. Although there was no significant difference in miRNA levels, we believe that due to the higher rate of Wi-Fi device presence in bedrooms in patients compared with healthy volunteers, the effects of electromagnetic radiation on the thyroid can be reduced by paying attention to this simple change.
</t>
  </si>
  <si>
    <t>Hasbek Z, Taş A, Ertürk SA, Sarıakçalı B, Babacan OU, Duman G, Siliğ Y.</t>
  </si>
  <si>
    <t>Mobile Phone and WiFi</t>
  </si>
  <si>
    <t>This project was supported by grants from Sivas Cumhuriyet University Scientific Research Project Unit (T-897)</t>
  </si>
  <si>
    <t>https://mirt.tsnmjournals.org/articles/evaluation-of-the-relationship-between-mobile-phone-usage-and-mirna-574-5p-and-mirna-30c-5p-levels-in-thyroid-cancer-patients/doi/mirt.galenos.2023.04880</t>
  </si>
  <si>
    <t>Altered development in rodent brain cells after 900 MHz radiofrequency exposure</t>
  </si>
  <si>
    <t>Abstract
Health risks related to 900 MHz 2 G frequency exposure remain inconclusive under current regulatory standards. Research into potential long-term effects is ongoing, particularly as the use of mobile networks and wireless devices increases. This study investigates the effects of non-thermal exposure levels of mobile phone 900 MHz radiofrequency electromagnetic field (RF-EMF) on rodent neurodevelopment. In vivo, the effects of pre- and post-natal 0.08 and 0.4 W/kg specific absorption rate (SAR) exposure were assessed for their impact on the proteomic profile at postnatal day 0 (PND 0). Brain-derived neurotrophic factor (BDNF), BrdU+ proliferative cells, synaptogenesis, and oxidative stress in the hippocampus and cortex of rat pups were studied at PND 8 and PND 17. Effects of the lowest SAR (0.08 W/kg) were assessed in vitro to afford mechanistic data regarding neural stem cells (NSCs) differentiation. In vivo results showed a decrease in BDNF level and BrdU+ proliferative cells with a decrease in synapse balance (excitatory synapses/inhibitory synapses). In vitro, at 0.08 W/kg there was an increase in Ki-67 + proliferative cells, apoptosis, and double-strand DNA breaks in NSCs. A lower ratio of B1 cells (primary progenitors of NSCs) among total cerebral cells and a higher ratio of oligodendrocyte progenitor cells and astrocytes were observed in the exposed NSCs. Our findings suggest that key cellular events for brain ontogenesis are likely to undergo changes with RF-EMF 900 MHz exposure during early development. These support the hypothesis that the developing central nervous system is vulnerable to RF-EMF exposures in rodents at regulatory thresholds.
Free Full Text Available (Open Access)</t>
  </si>
  <si>
    <t>Bodin R, Godin L, Mougin C, Lecomte A, Larrigaldie V, Feat-Vetel J, Méresse S, Montécot-Dubourg C, Marcelo P, Mortaud S, Villegier AS.</t>
  </si>
  <si>
    <t>not stated</t>
  </si>
  <si>
    <t>https://pubmed.ncbi.nlm.nih.gov/40907581/</t>
  </si>
  <si>
    <t>Mechanism of short-term ERK activation by electromagnetic fields at mobile phone frequencies</t>
  </si>
  <si>
    <t>Abstract
The exposure to non-thermal microwave electromagnetic fields generated by mobile phones affects the expression of many proteins. This effect on transcription and protein stability can be mediated by the MAPK (mitogen-activated protein kinase) cascades, which serve as central signalling pathways and govern essentially all stimulated cellular processes. Indeed, long-term exposure of cells to mobile phone irradiation results in the activation of p38 as well as the ERK (extracellular-signal-regulated kinase) MAPKs. In the present study, we have studied the immediate effect of irradiation on the MAPK cascades, and found that ERKs, but not stress-related MAPKs, are rapidly activated in response to various frequencies and intensities. Using signalling inhibitors, we delineated the mechanism that is involved in this activation. We found that the first step is mediated in the plasma membrane by NADH oxidase, which rapidly generates ROS (reactive oxygen species). These ROS then directly stimulate MMPs (matrix metalloproteinases) and allow them to cleave and release Hb-EGF [heparin-binding EGF (epidermal growth factor)]. This secreted factor activates the EGF receptor, which in turn further activates the ERK cascade. Thus this study demonstrates for the first time a detailed molecular mechanism by which electromagnetic irradiation from mobile phones induces the activation of the ERK cascade and thereby induces transcription and other cellular processes.</t>
  </si>
  <si>
    <t>Friedman J, Kraus S, Hauptman Y, Schiff Y, Seger R.</t>
  </si>
  <si>
    <t>Grant from La Foundation Raphael et Regina Levi</t>
  </si>
  <si>
    <t>https://www.ncbi.nlm.nih.gov/pubmed/17456048</t>
  </si>
  <si>
    <t>Microwave irradiation induces neurite outgrowth in PC12m3 cells via the p38 mitogen-activated protein kinase pathway</t>
  </si>
  <si>
    <t>Abstract
The increasing use of mobile phone communication has raised concerns about possible health hazard effects of microwave irradiation. We investigated damage and differentiation caused by microwave irradiation on drug-hypersensitive PC12 cell line (PC12m3). These cells showed enhancement of neurite outgrowth to various stimulants. The frequency of neurite outgrowth induced by 2.45 GHz (200 W) of microwave irradiation was approximately 10-fold greater than that of non-irradiated control cells. Incubation of PC12m3 cells with SB203580, a specific inhibitor of p38 MAPK, resulted in marked inhibition of the microwave radiation-induced neurite outgrowth. Also, activation of the transcription factor CREB induced by microwave irradiation was inhibited by SB203580. Heat shock treatment at 45 degrees C had a strong toxic effect on PC12m3 cells, whereas microwave treatment had no toxic effect on PC12m3 cells. These findings indicate that p38 MAPK is responsible for the survival of PC12m3 cells and might induce neurite outgrowth via a CREB signaling pathway when subjected to microwave irradiation.</t>
  </si>
  <si>
    <t>Inoue S, Motoda H, Koike Y, Kawamura K, Hiragami F, Kano Y.</t>
  </si>
  <si>
    <t>https://www.emf-portal.org/en/article/15527</t>
  </si>
  <si>
    <t>Radiofrequency radiation does not induce stress response in human T-lymphocytes and rat primary astrocytes</t>
  </si>
  <si>
    <t xml:space="preserve">Abstract
Heat shock proteins (HSPs) are rapidly induced by a variety of stressors, including heat shock, ethanol, heavy metals, UV, and gamma-radiation. Mitogen-activated protein kinases (MAPKs) are also involved in the stress transduction pathways in all eukaryotes. In this study, we attempted to determine whether radiofrequency (RF) radiation is able to induce a non-thermal stress response. Human T-lymphocyte Jurkat cells and rat primary astrocytes were exposed to 1763 MHz of RF radiation at an average specific absorption rate (SAR) of either 2 W/kg or 20 W/kg, for 30 min or 1 h. Temperature was completely controlled at 37 +/- 0.2 degrees C throughout the exposure period. The sham exposures were performed under exactly identical experimental conditions without exposure to RF radiation. We assessed alterations in the expression of HSPs and the activation of MAPKs in the RF-exposed cells. No detectable difference was observed in the expression levels of HSP90, HSP70, and HSP27. The phosphorylation status of MAPKs, extracellular signal-regulated kinases (ERK1/2), c-Jun N-terminal protein kinases (JNK1/2), or p38, did not change significantly. In order to determine whether RF radiation can promote the effects of 12-O-tetradecanoylphorbol 13-acetate (TPA) on stress response, cells were exposed to RF radiation coupled with TPA treatment. When TPA alone was applied, the MAPKs were found to be phosphorylated in a dose-dependent manner. However, RF radiation did not result in any enhancement of TPA-induced MAPK phosphorylation. Neither TPA nor RF radiation exerted any detectable effect on the induction of HSPs. These results indicate that 1763 MHz RF radiation alone did not elicit any stress response, nor did it have any effect on TPA-induced MAPK phosphorylation, under our experimental conditions.
</t>
  </si>
  <si>
    <t>Lee JS, Huang TQ, Kim TH, Kim JY, Kim HJ, Pack JK, Seo JS.</t>
  </si>
  <si>
    <t>https://www.emf-portal.org/en/article/13997</t>
  </si>
  <si>
    <t>Non-thermal activation of the hsp27/p38MAPK stress pathway by mobile phone radiation in human endothelial cells: molecular mechanism for cancer- and blood-brain barrier-related effects</t>
  </si>
  <si>
    <t>Abstract
We have examined whether non-thermal exposures of cultures of the human endothelial cell line EA.hy926 to 900 MHz GSM mobile phone microwave radiation could activate stress response. Results obtained demonstrate that 1-hour non-thermal exposure of EA.hy926 cells changes the phosphorylation status of numerous, yet largely unidentified, proteins. One of the affected proteins was identified as heat shock protein-27 (hsp27). Mobile phone exposure caused a transient increase in phosphorylation of hsp27, an effect which was prevented by SB203580, a specific inhibitor of p38 mitogen-activated protein kinase (p38MAPK). Also, mobile phone exposure caused transient changes in the protein expression levels of hsp27 and p38MAPK. All these changes were non-thermal effects because, as determined using temperature probes, irradiation did not alter the temperature of cell cultures, which remained throughout the irradiation period at 37 +/- 0.3 degrees C. Changes in the overall pattern of protein phosphorylation suggest that mobile phone radiation activates a variety of cellular signal transduction pathways, among them the hsp27/p38MAPK stress response pathway. Based on the known functions of hsp27, we put forward the hypothesis that mobile phone radiation-induced activation of hsp27 may (i) facilitate the development of brain cancer by inhibiting the cytochrome c/caspase-3 apoptotic pathway and (ii) cause an increase in blood-brain barrier permeability through stabilization of endothelial cell stress fibers. We postulate that these events, when occurring repeatedly over a long period of time, might become a health hazard because of the possible accumulation of brain tissue damage. Furthermore, our hypothesis suggests that other brain damaging factors may co-participate in mobile phone radiation-induced effects.</t>
  </si>
  <si>
    <t>Leszczynski D, Joenvaara S, Reivinen J, Kuokka R.</t>
  </si>
  <si>
    <t>This study was supported by the funds form the Finnish Technology Center – TEKES (COST244bis) projects ‘‘Biomedical effects of electromagnetic fields’’ and ‘‘LaVita’’ and from the 5th Framework Programme of the European Union – project: REFLEX.</t>
  </si>
  <si>
    <t>https://www.emf-portal.org/en/article/8800</t>
  </si>
  <si>
    <t>Exposure to global system for mobile communication (GSM) cellular phone radiofrequency alters gene expression, proliferation, and morphology of human skin fibroblasts</t>
  </si>
  <si>
    <t>Abstract
Human skin fibroblasts were exposed to global system for mobile communication (GSM) cellular phone radiofrequency for 1 h. GSM exposure induced alterations in cell morphology and increased the expression of mitogenic signal transduction genes (e.g., MAP kinase kinase 3, G2/mitotic-specific cyclin G1), cell growth inhibitors (e.g., transforming growth factor-beta), and genes controlling apoptosis (e.g., bax). A significant increase in DNA synthesis and intracellular mitogenic second messenger formation matched the high expression of MAP kinase family genes. These findings show that these electromagnetic fields have significant biological effects on human skin fibroblasts.</t>
  </si>
  <si>
    <t>Pacini S, Ruggiero M, Sardi I, Aterini S, Gulisano F, Gulisano M.</t>
  </si>
  <si>
    <t>University of Firenze, Italy</t>
  </si>
  <si>
    <t>https://www.emf-portal.org/en/article/9814</t>
  </si>
  <si>
    <t>A 1.8-GHz radiofrequency radiation induces EGF receptor clustering and phosphorylation in cultured human amniotic (FL) cells</t>
  </si>
  <si>
    <t>Abstract
PURPOSE: Many studies have shown that exposure to radiofrequency radiation (RFR) could activate cellular signal transduction pathways. In the present research, we investigated the effects of exposure to a 1.8-GHz RFR at different intensities on epidermal growth factor (EGF) receptor clustering and phosphorylation in human amniotic (FL) cells.
MATERIALS AND METHODS: Receptor clustering on cellular membrane surface was analyzed using immunofluorescence assessed by confocal microscopy, and phosphorylation of EGF receptors was measured by western blot technology. EGF treatment served as a positive control.
RESULTS: The results showed that, compared with sham exposure, exposure to RFR at specific absorption rate (SAR) of 0.5, 1.0, 2.0, or 4.0 W/kg for 15 min significantly induced EGF receptor clustering and enhanced phosphorylation on the tyrosine-1173 residue in FL cells, whereas exposure to a SAR 0.1 W/kg radiation for 15 min did not cause a significant effect.
CONCLUSION: Based on the results of this experiment, we conclude that membrane receptors could be one of the main targets that RFR interacts with cells, and the dose-rate threshold, in the case of EGF receptors, is between SAR of 0.1 and 0.5 W/kg. The results indicate a sigmoid dependence of RFR effects on intensity.
Signal transduction pathway:The intercellular or intracellular transfer of information (biological activation/inhibition) through a signal pathway.Signal transduction plays an important role in activating cellular functions, cell differentiation, and cell proliferation.</t>
  </si>
  <si>
    <t>Sun W, Shen X, Lu D, Fu Y, Lu D, Chiang H.</t>
  </si>
  <si>
    <t>https://www.emf-portal.org/en/article/19836</t>
  </si>
  <si>
    <t>Effects of exposure to 1.8 GHz radiofrequency field on the expression of Hsps and phosphorylation of MAPKs in human lens epithelial cells</t>
  </si>
  <si>
    <t xml:space="preserve">Letter to the Editor : Some free text available
Aim : To study whether exposure to 1.8 GHz radiofrequency can influence the cellular physiology of the lens epithelial cells, the expression of heat shock proteins and the activation of mitogen-activated protein kinases in these cells after exposure were evaluated
Outcomes: 1.8 GHz radiofrequency exposure induced the up-regulation of Hsp27 und Hsp70 when SAR value was equal or greater than 2 W/kg. 
The data showed that ERK-1/2 was markedly activated as early as 5 minutes after radiofrequency exposure; the activation peaked at 30 minutes and lasted up to 2 h after exposure. Phosphorylation of JNK-1/2 was detected at 2 h after irradiation, while p38 MAPK activation was not found. 
Phosphorylation of ERK-1/2 and JNK-1/2 together with Hsp up-regulation suggest that nonthermal radiofrequency exposure can induce the stress response in human lens epithelial cells.
Phosphorylation:  The addition of phosphate to an organic compound. Phosphorylation often results in the formations of a high-energy bond such as ATP.
 </t>
  </si>
  <si>
    <t>Yu Y, Yao K, Wu W, Wang K, Chen G, Lu D.</t>
  </si>
  <si>
    <t>National Natural Science Foundation (NSFC), China &amp; Zhejiang Provincial Natural Science Foundation, China</t>
  </si>
  <si>
    <t>https://www.emf-portal.org/en/article/16547</t>
  </si>
  <si>
    <t>1800 MHz radiofrequency fields inhibits testosterone production via CaMKI /RORα pathway</t>
  </si>
  <si>
    <t>Abstract
Exposure to radiofrequency fields (RF) has been reported to induce adverse effects on testosterone production and its daily rhythm. However, the mechanisms underneath this effect remain unknown. In this study, male mice were exposed to 1800 MHz radiofrequency fields (RF, 40 μW/cm2 power intensity and 0.0553 W/Kg SAR) 2 h per day for 32 days. The data suggested that RF exposure: (i) significantly reduced testosterone levels, (ii) altered the expression of genes involved in its synthesis (Star, P450scc, P450c17 and 3β-Hsd) in testicular tissue, (iii) significantly reduced regulatory protein CaMKI/RORα. Similar observations were also made in cultured primary Leydig cells exposed in vitro to RF. However, all of these observations were blocked by CaMK inhibitor, KN-93, and ionomycin reversed the down-regulation effects on intracellular [Ca2+]i and CaMKI/RORα expression induced by RF exposure. Thus, the data provided the evidence that RF-induced inhibition of testosterone synthesis might be mediated through CaMKI/RORα signaling pathway. Capsule: CaMKI/RORα signaling pathway was involved in the inhibition of testosterone synthesis induced by RF exposure.</t>
  </si>
  <si>
    <t>Qin F, Cao H, Yuan H, Guo W, Pei H, Cao Y, Tong J.</t>
  </si>
  <si>
    <t>National Natural Science Foundation of China , the China Postdoctoral Science Foundation   the Jiangsu Key Lab of senile disease prevention and translational medicine, the Suzhou Science and Technology Development project and the Priority Academic Program Development of Jiangsu Higher Education Institutions.</t>
  </si>
  <si>
    <t>https://www.ncbi.nlm.nih.gov/pubmed/30125682</t>
  </si>
  <si>
    <t>Radiofrequency radiation at 2.856 GHz does not affect key cellular endpoints in neuron-like PC12 cells</t>
  </si>
  <si>
    <t>Abstract 
To investigate the potential cytotoxicity of radiofrequency (RF) radiation on central nervous system, rat pheochromocytoma (PC12) cells were exposed to 2.856 GHz RF radiation at a specific absorption rate (SAR) of 4 W/kg for 8 h a day for 2 days in 35 mm Petri dishes. During exposure, the real-time variation of the culture medium temperature was monitored in the first hour. Reactive oxygen species (ROS) production, intracellular Ca2+ concentration, and cell apoptosis rate were assessed immediately after exposure by flow cytometry. The results showed that the medium temperature raised about 0.93 °C, but no significant changes were observed in apoptosis, ROS levels or intracellular Ca2+ concentration after treatment. Although several studies suggested that RF radiation does indeed cause neurological effects, this study presented inconsistent results, indicating that 2.856 GHz RF radiation exposure at a SAR of 4 W/kg does not have a dramatic impact on PC12 cells, and suggests the need for further investigation on the key cellular endpoints of other nerve cells after exposure to RF radiation.</t>
  </si>
  <si>
    <t>Zhou H, Dong G, Zheng W, Wang S, Wang L, Zhi W, Wang C.</t>
  </si>
  <si>
    <t xml:space="preserve"> Microwave</t>
  </si>
  <si>
    <t>https://www.ncbi.nlm.nih.gov/pubmed/30482060</t>
  </si>
  <si>
    <t>Effects of radiofrequency electromagnetic field exposure on neuronal differentiation and mitochondrial function in SH-SY5Y cells</t>
  </si>
  <si>
    <t>Abstract
Exposure to radiofrequency electromagnetic fields (RF-EMF) has dramatically increased in the last decades with expanding use of mobile phones worldwide. The aim of this study was to evaluate effects of RF-EMF on neuronal differentiation and underlying signaling pathways involved in neuronal differentiation, neurodegeneration, and mitochondrial function. Differentiation of SH-SY5Y cells was performed using all-trans retinoic acid or staurosporine to obtain cholinergic and dopaminergic neurons. Exposure of SH-SY5Y cells at 935 MHz, 4 W/kg for 24 h did not alter the neuronal phenotypes quantitatively. Markers of the signaling pathways investigated, namely the mitogen-activated protein kinases (MAPK), extracellular signal-regulated kinases (Erk) 1 and 2 (p-Erk1/2) and protein kinase B (Akt), glycogen synthase kinase 3 β (GSK3β) and Wnt/β-catenin were not significantly affected by RF-EMF compared to sham. RF-EMF-impaired mitochondrial respiration in cells under glucose deprivation, but glutathione levels and mitochondrial fission and fusion markers were not altered. These findings indicate that RF-EMF might lead to an impairment of mitochondrial function that is only manifest at maximal respiration and additional stressors such as glucose deprivation. Further research is needed to investigate the effects of RF-EMF on mitochondrial function in detail because mitochondrial impairment is closely related to the pathogenesis of neurodegenerative diseases.</t>
  </si>
  <si>
    <t>von Niederhäusern N, Ducray A, Zielinski J, Murbach M, Mevissen M.</t>
  </si>
  <si>
    <t>https://www.ncbi.nlm.nih.gov/pubmed/?term=von%20Niederhäusern%20N%5BAuthor%5D&amp;cauthor=true&amp;cauthor_uid=31351122</t>
  </si>
  <si>
    <t>Effects of radiofrequency fields on RAS and ERK kinases activity in live cells using the bioluminescence resonance energy transfer technique</t>
  </si>
  <si>
    <t>Abstract
Purpose: The present study was conducted to re-evaluate the effect of low-level 1800 MHz RF signals on RAS/MAPK activation in live cells.
Material and methods: Using Bioluminescence Resonance Energy Transfer technique (BRET), we assessed the effect of Continuous wave (CW) and Global System for Mobile (GSM)-modulated 1800 MHz signals (up to 2 W/kg) on ERK and RAS kinases' activity in live HuH7 cells.
Results: We found that radiofrequency field (RF) exposure for 24 h altered neither basal level of RAS and ERK activation nor the potency of phorbol-12-myristate-13-acetate (PMA) to activate RAS and ERK kinases. However, we found that exposure to GSM-modulated 1800 MHz signals at 2 W/kg decreased the PMA maximal efficacy to activate both RAS and ERK kinases' activity. Exposure with CW 1800 MHz signal at 2 W/kg only decreased maximal efficacy of PMA to activate ERK but not RAS. No effects of RF exposure at 0.5 W/kg was observed on maximal efficacy of PMA to activate either RAS or ERK whatever the signal used.
Conclusions: Our results indicate that RF exposure decreases the efficiency of the cascade of events, which, from the binding of PMA to its receptor(s), leads to the activation of RAS and ERK kinases.</t>
  </si>
  <si>
    <t>Poque E, Ruigrok HJ, Arnaud-Cormos D, Habauzit D, Chappe Y, Martin C, De Gannes FP, Hurtier A, Garenne A, Lagroye I, Le Dréan Y, Lévêque P, Percherancier Y.</t>
  </si>
  <si>
    <t>European Community’s Seventh Framework Program (FP7/2007–2013) under grant agreement no. [603794] (the GERONIMO project). This study was performed within the framework of COST action EMF-MED [BM1309] supported by European Cooperation in Science and Technology (COST). This work was also supported by FP7 Environment.</t>
  </si>
  <si>
    <t>https://pubmed.ncbi.nlm.nih.gov/32052678/</t>
  </si>
  <si>
    <t xml:space="preserve">This research was supported by the French National Research Program for Environmental and Occupational Health of Anses (grants 2015/2 RF/12 and 2018/2 RF/16).
</t>
  </si>
  <si>
    <t>Effects of the exposure to intermittent 1.8 GHz radio frequency electromagnetic fields on HSP70 expression and MAPK signaling pathways in PC12 cells</t>
  </si>
  <si>
    <t>Abstract
Purpose: We previously reported effects on heat shock protein 70 (HSP70) mRNA expression, a cytoprotective protein induced under stressful condition, in human trophoblast cells exposed to amplitude-modulated Global System for Mobile Communication (GSM) signals. In the present work the same experimental conditions were applied to the rat PC12 cells, in order to assess the stress responses mediated by HSP70 and by the Mitogen Activated Protein Kinases (MAPK) in neuronal-like cells, an interesting model to study possible effects of mobile phone frequencies exposure.
Materials and methods: HSP70 gene expression level was evaluated by reverse transcriptase polymerase chain reaction, HSP70 protein expression and MAPK phosphorylation were assessed by Western blotting. PC12 cells were exposed for 4, 16 or 24 h to 1.8 GHz continuous wave signal (CW, carrier frequency without modulation) or to two different GSM modulation schemes, GSM-217Hz and GSM-Talk (which generates temporal changes between two different GSM signals, active during talking or listening phases, respectively, thus simulating a typical conversation). Specific adsorption rate (SAR) was 2 W/kg
.
Results: After PC12 cells exposure to the GSM-217Hz signal for 16 or 24 h, HSP70 transcription significantly increased, whereas no effect was observed in cells exposed to the CW or GSM-Talk signals. HSP70 protein expression and three different MAPK signaling pathways were not affected by the exposure to any of the three different 1.8 GHz signals.
Conclusion: The positive effect on HSP70 mRNA expression, observed only in cells exposed to the GSM-217Hz signal, is a repeatable response previously reported in human trophoblast cells and now confirmed in PC12 cells. Further investigations towards a possible role of 1.8 GHz signal modulation are therefore advisable.</t>
  </si>
  <si>
    <t>Valbonesi P, Franzellitti S, Bersani F, Contin A, Fabbri E.</t>
  </si>
  <si>
    <t xml:space="preserve">Italian Ministry of University and Scientific Research </t>
  </si>
  <si>
    <t>https://pubmed.ncbi.nlm.nih.gov/24512569/</t>
  </si>
  <si>
    <t>Effects of 1800 MHz radiofrequency fields on signal transduction and antioxidant proteins in human A172 glioblastoma cells</t>
  </si>
  <si>
    <t>Abstract Purpose: To assess the effects of 1800 MHz radiofrequency electromagnetic field (RF-EMF) exposure on the expression of signal transduction and antioxidant proteins in a human-derived A172 glioblastoma cell line.
Materials and methods: Adherent human-derived A172 glioblastoma cells (1.0 x 105 cells per 35 mm culture dish, containing 2 mL DMEM media) were exposed to 1800 MHz continuous-wave (CW) or GSM-modulated RF fields, in the presence or absence of serum for 5, 30 or 240 min at a specific absorption rate (SAR) of 0 (sham) or 2.0 W/kg. Concurrent negative (vehicle) and positive controls (1 µg/mL anisomycin) were included in each experiment. Cell lysates were collected immediately after exposure, stabilized by protease and phosphatase inhibitors in lysis buffer, then frozen and maintained at -80 °C until analysis. The relative expression levels of phosphorylated- and total-signal transduction proteins (CREB, JNK, NF-κB, ERK1/2, Akt, p70S6K, STAT3 and STAT5) and antioxidant proteins (SOD1, SOD2, CAT, TRX1, PRX2) were assessed using Milliplex magnetic bead array panels and a MagPix Multiplex imaging system.
Results: In cells exposed to 1800 MHz continuous-wave RF-EMF with the presence of serum in the culture medium, CAT expression was statistically significantly decreased after a 30 min exposure, total JNK was decreased at both 30 and 240 min of exposure, STAT3 was decreased after 240 min of exposure and phosphorylated-CREB expression was decreased after 30 min of exposure. In cells exposed to 1800 MHz GSM-modulated RF-EMF in serum-free cultures, the expression level of total STAT5 was decreased after 30 and 240 min of exposure. These observed changes were detected sporadically across time-points, culture conditions and RF-EMF exposure conditions indicating the likelihood of false positive events. When cells were treated with anisomycin for 15 min as a positive control, dramatic increases in the expression of phosphorylated signalling proteins were observed in both serum-starved and serum-fed A172 cells, with larger fold change increases in the serum-free cultures. No statistically significant differences in the expression levels of SOD1, SOD2 or TRX1 were observed under any tested conditions after exposure to RF-EMF.
Conclusions: The current study found no consistent evidence of changes in the expression of antioxidant proteins (SOD1, SOD2, CAT or TRX2) or a variety of signal transductions proteins (CREB, JNK, NF-κB, ERK1/2, Akt, p70S6K, STAT3, STAT5) in a human-derived glioblastoma A172 cell line in response to exposure to 1800 MHz continuous-wave or GSM-modulated RF-EMF for 5, 30 or 240 min in either serum-free or serum-containing cultures.</t>
  </si>
  <si>
    <t>McNamee JP, Grybas VS, Qutob SS, Bellier PV.</t>
  </si>
  <si>
    <t>https://pubmed.ncbi.nlm.nih.gov/34047676/</t>
  </si>
  <si>
    <t>Changes in the excitability of primary hippocampal neurons following exposure to 3.0 GHz radiofrequency electromagnetic fields</t>
  </si>
  <si>
    <t>Abstract
Exposures to radiofrequency electromagnetic fields (RF-EMFs, 100 kHz to 6 GHz) have been associated with both positive and negative effects on cognitive behavior. To elucidate the mechanism of RF-EMF interaction, a few studies have examined its impact on neuronal activity and synaptic plasticity. However, there is still a need for additional basic research that further our understanding of the underlying mechanisms of RF-EMFs on the neuronal system. The present study investigated changes in neuronal activity and synaptic transmission following a 60-min exposure to 3.0 GHz RF-EMF at a low dose (specific absorption rate (SAR) &lt; 1 W/kg). We showed that RF-EMF exposure decreased the amplitude of action potential (AP), depolarized neuronal resting membrane potential (MP), and increased neuronal excitability and synaptic transmission in cultured primary hippocampal neurons (PHNs). The results show that RF-EMF exposure can alter neuronal activity and highlight that more investigations should be performed to fully explore the RF-EMF effects and mechanisms.
Full Free Text Available</t>
  </si>
  <si>
    <t>Echchgadda I, Cantu JC, Tolstykh GP, Butterworth JW, Payne JA, Ibey BL</t>
  </si>
  <si>
    <t>https://pubmed.ncbi.nlm.nih.gov/35241689/</t>
  </si>
  <si>
    <t>Radiofrequency field inhibits RANKL-induced osteoclast differentiation in RAW264.7 cells via modulating the NF-κB signaling pathway</t>
  </si>
  <si>
    <t>Abstract
In this study, we investigated the inhibitory effects of radiofrequency exposure on RANKL-induced osteoclast differentiation in RAW264.7 cells, along with the underlying mechanisms. RAW264.7 cells were subjected to radiofrequency exposure at three distinct power densities: 50 µW/cm2, 150 µW/cm2, and 450 µW/cm2. The results showed that, among the three dosage levels, exposure to 150 µW/cm2 of radiofrequency radiation significantly reduced the proliferation capacity of RAW 264.7 cells. RF exposure at three power densities resulted in significant increases in the level of osteoclast apoptosis and notable decreases in osteoclast differentiation. Notably, the most pronounced effects on apoptosis, differentiation in RAW 264.7 cells were observed at the 150 µW/cm2 power density. These effects were accompanied by concurrent decreases in mRNA and protein levels of osteoclast-specific genes, including RANK, NFATc1, and TRACP. Furthermore, radiofrequency exposure at power density of 150 µW/cm2 induced a significant decrease in cytoplasmic NF-κB protein levels while increasing its nuclear fraction, thereby counteracting the effects of RANKL-induced NF-κB activation. These data suggest that radiofrequency exerts inhibitory properties on RANKL-induced NF-κB transcriptional activity, subsequently indirectly suppressing the expression of downstream NF-κB target genes, such as NFATc1 and TRACP. In conclusion, our study demonstrates that radiofrequency radiation effectively inhibits osteoclast differentiation by modulating the NF-κB signalling pathway. These findings have important implications for potential therapeutic interventions in osteoporosis.
150 µW/cm2 = 1.5 W/m2</t>
  </si>
  <si>
    <t>Ding C, Wang H, Yang C, Hang Y, Zhu S, Cao Y.</t>
  </si>
  <si>
    <t>https://pubmed.ncbi.nlm.nih.gov/39305050/</t>
  </si>
  <si>
    <t>This work was supported by the Natural Science Foundation of the Jiangsu Higher Education Institutions of China (No. 23KJA360003), the Natural Science Foundation of Jiangsu Province (BK20220738), and the Science and Technology Plan Project of Jiangsu Provincial Administration for Market Regulation (KJ2025015).</t>
  </si>
  <si>
    <t>Investigation of genetic stress parameters in brain tissues of rats exposed to 1.8 GHz cell phone radiofrequency electromagnetic field</t>
  </si>
  <si>
    <t>Abstract
Heat Shock Proteins (HSPs) may induce various cellular processes, including replication, apoptosis, cell-cycle progression. Mitogen-activated protein kinase (MAPK) cascades are the primary mechanism that mediates the cellular stress response to extracellular stimuli and regulates transcriptional activity. It has been shown that mobile phone exposure can stimulate the Hsp27/p38MAPK stress pathway. In this study, twenty-seven mature female Wistar albino rats were exposed to 1.8 GHz radiofrequency electromagnetic field (RF-EMF) 2h/day for 8 weeks (SAR: 0.06 W/kg). Hsp27 and p38MAPK gene expressions were investigated in rat brains. Rats were divided into groups sham-exposed, cage control, and 1.8 GHz RF-EMF exposed. Hsp27 and p38MAPK gene expression levels were investigated from the brain. p38MAPK expression was found to be upregulated in RF-EMF exposed group (p=0.018) Hsp27 expressions were not altered (p=0.897). In conclusion, long-term exposure to 1.8 GHz cell phone radiation can activate the Hsp27/p38MAPK stress pathway. It may cause several cellular disorders and can affect brain function.
 Free Text Available</t>
  </si>
  <si>
    <t>Arslan B, Aras N, Yaman S, Comelekoglu U.</t>
  </si>
  <si>
    <t xml:space="preserve">This study was supported by the Research Fund of Mersin University in Türkiye with Project Grant  </t>
  </si>
  <si>
    <t>https://www.medicinescience.org/article/4261</t>
  </si>
  <si>
    <t>Effect of whole-body exposure to high-frequency electromagnetic field on the brain cortical and hippocampal activity in mouse experimental model</t>
  </si>
  <si>
    <t>Abstract
A direct registration of brain cortical and hippocampal activity during a high-frequency electromagnetic field (HF EMF) exposure was performed. All experimental procedures were done under urethane anaesthesia (20%, 2 g/kg i.p.) in Lurcher mutant mice, wild type (healthy littermates) were used as controls. Experimental animals were exposed to the HF EMF with frequency corresponding to cellular phones. Our method is based on the use of gel electrodes (silicon tubes or glass microcapillaries filled with agar) where the connection with classical electrodes is located out of HF EMF space. ECoG evaluation showed a distinct shift to lower frequency components but clear effect has been observed only in wild type (healthy) mice whereas in Lurcher mutant mice only gentle differences between frequency spectra were found. Measurement of hippocampal rhythmicity showed gentle changes with increase of higher frequencies (i.e. opposite effect than in cortex) and changes in theta oscillations registered from a dentate gyrus and CA1 area in both types of animals (healthy and mutant). These findings support the idea about possible influencing the central nervous system by HF EMF exposure and support also some recent results about possible health risks resulting from cellular phones use.
Free Text Available</t>
  </si>
  <si>
    <t>Barcal J, Cendelín J, Vozeh F, Zalud V.</t>
  </si>
  <si>
    <t>European Union (EU)/European Commission and Grant Agency of Czech Republic</t>
  </si>
  <si>
    <t>https://www.emf-portal.org/en/article/12229</t>
  </si>
  <si>
    <t>In-vitro exposure of neuronal networks to the GSM-1800 signal</t>
  </si>
  <si>
    <t>Abstract
The central nervous system is the most likely target of mobile telephony radiofrequency (RF) field exposure in terms of biological effects. Several electroencephalography (EEG) studies have reported variations in the alpha-band power spectrum during and/or after RF exposure, in resting EEG and during sleep. In this context, the observation of the spontaneous electrical activity of neuronal networks under RF exposure can be an efficient tool to detect the occurrence of low-level RF effects on the nervous system. Our research group has developed a dedicated experimental setup in the GHz range for the simultaneous exposure of neuronal networks and monitoring of electrical activity. A transverse electromagnetic (TEM) cell was used to expose the neuronal networks to GSM-1800 signals at a SAR level of 3.2 W/kg. Recording of the neuronal electrical activity and detection of the extracellular spikes and bursts under exposure were performed using microelectrode arrays (MEAs). This work provides the proof of feasibility and preliminary results of the integrated investigation regarding exposure setup, culture of the neuronal network, recording of the electrical activity, and analysis of the signals obtained under RF exposure. In this pilot study on 16 cultures, there was a 30% reversible decrease in firing rate (FR) and bursting rate (BR) during a 3 min exposure to RF. Additional experiments are needed to further characterize this effect.</t>
  </si>
  <si>
    <t>Moretti D, Garenne A, Haro E, Poulletier de Gannes F, Lagroye I, Leveque P, Veyret B, Lewis N</t>
  </si>
  <si>
    <t>Ministry of National Education and Research, France; University of Bordeaux; CNRS; Bouygues Telecom. CNRS; French National Centre for Scientific Research</t>
  </si>
  <si>
    <t>https://www.ncbi.nlm.nih.gov/pubmed/23913345</t>
  </si>
  <si>
    <t>Effect of electromagnetic radiation on discharge activity of neurons in the hippocampus CA1 in rats</t>
  </si>
  <si>
    <t>OBJECTIVE: In order to explore effect of electromagnetic radiation on learning and memory ability of hippocampus neuron in rats, the changes in discharge patterns and overall electrical activity of hippocampus neuron after electromagnetic radiation were observed.
METHODS: Rat neurons discharge was recorded with glass electrode extracellular recording technology and a polygraph respectively. Radiation frequency of electromagnetic wave was 900 MHZ and the power was 10 W/m2. In glass electrode extracellular recording, the rats were separately irradiated for 10, 20, 30, 40, 50 and 60 min, every points repeated 10 times and updated interval of 1h, observing the changes in neuron discharge and spontaneous discharge patterns after electromagnetic radiation. In polygraph recording experiments, irradiation group rats for five days a week, 6 hours per day, repeatedly for 10 weeks, memory electrical changes in control group and irradiation group rats when they were feeding were repeatedly monitored by the implanted electrodes, observing the changes in peak electric digits and the largest amplitude in hippocampal CA1 area, and taking some electromagnetic radiation sampling sequence for correlation analysis.
RESULTS: (1) Electromagnetic radiation had an inhibitory role on discharge frequency of the hippocampus CA1 region neurons. After electromagnetic radiation, discharge frequency of the hippocampus CA1 region neurons was reduced, but the changes in scale was not obvious. (2) Electromagnetic radiation might change the spontaneous discharge patterns of hippocampus CA1 region neurons, which made the explosive discharge pattern increased obviously. (3) Peak potential total number within 5 min in irradiation group was significantly reduced, the largest amplitude was less than that of control group. (4) Using mathematical method to make the correlation analysis of the electromagnetic radiation sampling sequence, that of irradiation group was less than that of control group, indicating that there was a tending to be inhibitory connection between neurons in irradiation group after electromagnetic radiation.
CONCLUSION: Electromagnetic radiation may cause structure and function changes of transfer synaptic in global, make hippocampal CA1 area neurons change in the overall discharge characteristic and discharge patterns, thus lead to decrease in the ability of learning and memory.
Article in Chinese</t>
  </si>
  <si>
    <t>Tong J, Chen S, Liu XM, Hao DM.</t>
  </si>
  <si>
    <t>https://www.ncbi.nlm.nih.gov/pubmed/24386818</t>
  </si>
  <si>
    <t>Modulation of neuronal activity and plasma membrane properties with low-power millimeter waves in organotypic cortical slices</t>
  </si>
  <si>
    <t>Abstract
As millimeter waves (MMWs) are being increasingly used in communications and military applications, their potential effects on biological tissue has become an important issue for scientific inquiry. Specifically, several MMW effects on the whole-nerve activity were reported, but the underlying neuronal changes remain unexplored. This study used slices of cortical tissue to evaluate the MMW effects on individual pyramidal neurons under conditions mimicking their in vivo environment. The applied levels of MMW power are three orders of magnitude below the existing safe limit for human exposure of 1 mW cm(-2). Surprisingly, even at these low power levels, MMWs were able to produce considerable changes in neuronal firing rate and plasma membrane properties. At the power density approaching 1 microW cm(-2), 1 min of MMW exposure reduced the firing rate to one third of the pre-exposure level in four out of eight examined neurons. The width of the action potentials was narrowed by MMW exposure to 17% of the baseline value and the membrane input resistance decreased to 54% of the baseline value across all neurons. These effects were short lasting (2 min or less) and were accompanied by MMW-induced heating of the bath solution at 3 degrees C. Comparison of these results with previously published data on the effects of general bath heating of 10 degrees C indicated that MMW-induced effects cannot be fully attributed to heating and may involve specific MMW absorption by the tissue. Blocking of the intracellular Ca(2+)-mediated signaling did not significantly alter the MMW-induced neuronal responses suggesting that MMWs interacted directly with the neuronal plasma membrane. The presented results constitute the first demonstration of direct real-time monitoring of the impact of MMWs on nervous tissue at a microscopic scale. Implication of these findings for the therapeutic modulation of neuronal excitability is discussed.
See Paper ID:4089, 4090, 4379,4391,4392,4393 , 4394</t>
  </si>
  <si>
    <t>Pikov V, Arakaki X, Harrington M, Fraser SE, Siegel PH.</t>
  </si>
  <si>
    <t>Financial support from the Huntington Medical Research Institutes and the Chief Scientist’s Office of the Jet Propulsion Laboratory.</t>
  </si>
  <si>
    <t>https://pubmed.ncbi.nlm.nih.gov/20644247/</t>
  </si>
  <si>
    <t>Effects of low-level microwave radiation on the eye of the crayfish</t>
  </si>
  <si>
    <t>Abstract
To study the effects of low-level microwave radiation (10 GHz CW), the compound eye of crayfish was irradiated. An eye was inserted into a waveguide and irradiated at a power of 1 mW for 1 minute. This power is below Japanese safety standards. The spontaneous discharge was measured with electrodes inserted into the optic nerve. The intervals of the spontaneous discharge during irradiation was compared with those of the control one.
The amplitude of the waves and the mean value of the interspike intervals were not significantly changed, but the distribution of the intervals (variance) was changed by irradiation. At the beginning of irradiation, the variance decreased, but then increased and approached the value found without irradiation. This response is not a thermal effect and also differs from the response to light. The data were analysed by conventional methods and the power spectrum method.</t>
  </si>
  <si>
    <t>Munemori J, Ikeda T.</t>
  </si>
  <si>
    <t>https://pubmed.ncbi.nlm.nih.gov/7098564/</t>
  </si>
  <si>
    <t>Biological effects of X-band microwave radiation on the eye of the crayfish</t>
  </si>
  <si>
    <t>Abstract
To study the effects of microwave radiation (10 GHz) we irradiated the compound eye of the crayfish. An eye was inserted into a waveguide and irradiated at powers from 0.02 μW to 200 mW for 1 min. The spontaneous discharge was measured with electrodes inserted into the optic nerve. 100 mW or more irradiation changed the spontaneous discharge: this is apparently a thermal effect. There were no changes in the mean value of the interspike interval or impulse frequency caused by 1mW irradiation However, the distribution of the intervals (variance) was decreased as the power increased. The response differs from that to light or heat.</t>
  </si>
  <si>
    <t>This work was supported in part by a Grant-in Aid for Scientific Research (Class C, No. 555136, 1980) from the Ministry of Education, Science &amp; Culture, Japan.</t>
  </si>
  <si>
    <t>https://pubmed.ncbi.nlm.nih.gov/6738133/</t>
  </si>
  <si>
    <t>Frequency-Specific Effects of Millimeter-Wavelength Electromagnetic Radiation in Isolated Nerve</t>
  </si>
  <si>
    <t>Abstract
Effects of low-intensity millimeter waves (MMW) were studied in isolated frog nerve using a high-rate stimulation (HRS) functional test. Irradiation was performed in 3 frequency bands (41.1441.54, 45.89–45.93, and 50.8-51.0 GHz), at 5 frequencies in each band. The incident power density was 2.5 m W/cm2 for the 45.8945.93 GHz band and 10-fold less for the other two bands. Each nerve underwent a single 38-min MMW or sham exposure accompanied by an HRS train (20 paired stimuli/s for 17 min). The second stimulus in each pair was delivered during the relative refractory period, 9 ms after the first one. HRS caused a temporary and reversible decrease of the amplitude and conduction velocity of compound action potentials. MMW irradiation attenuated these changes; the MMW effect on the conduction velocity could be caused by microwave heating, while the effect on the amplitude apparently was not thermal. The amplitude changed significantly only in the test action potential (the one evoked during the refractory period), thus testifying to an improvement of the nerve refractory properties. This effect depended on MMW frequency rather than intensity and reached maximum at 41.34 GHz. A 100-MHz deviation from this frequency (to 41.24 or 41.44 GHz) reduced the effect more than twofold, and a 200-MHz deviation eliminated it. The results provided further evidence for the existence of frequency-specific, resonance-type mechanisms of MMW interaction with biological systems.
Related paper id [3951]</t>
  </si>
  <si>
    <t>Pakhomov AG, Prol HK, Mathur SP, Akyel Y, Campbell CB.</t>
  </si>
  <si>
    <t>Supported by the US Army Medical Research and Materiel Command under contract DAMD17-94-C-4069 awarded to McKesson BioServices.
US Military</t>
  </si>
  <si>
    <t>https://www.tandfonline.com/doi/abs/10.3109/15368379709016172</t>
  </si>
  <si>
    <t xml:space="preserve">Search for frequency-specific effects of millimeter-wave radiation on isolated nerve function </t>
  </si>
  <si>
    <t>Abstract
Effects of a short-term exposure to millimeter waves (CW, 40-52 GHz, 0.24-3.0 mW/cm2) on the compound action potential (CAP) conduction were studied in an isolated frog sciatic nerve preparation. CAPs were evoked by either a low-rate or a high-rate electrical stimulation of the nerve (4 and 20 paired pulses/s, respectively). The low-rate stimulation did not alter the functional state of the nerve, and the amplitude, latency, and peak latency of CAPs could stay virtually stable for hours. Microwave irradiation for 10-60 min at 0.24-1.5 mW/cm2, either at various constant frequencies or with a stepwise frequency change (0.1 or 0.01 GHz/min), did not cause any detectable changes in CAP conduction or nerve refractoriness. The effect observed under irradiation at a higher field intensity of 2-3 mW/cm2 was a subtle and transient reduction of CAP latency and peak latency along with a rise of the test CAP amplitude. These changes could be evoked by any tested frequency of the radiation; they reversed shortly after cessation of exposure and were both qualitatively and quantitatively similar to the effect of conventional heating of 0.3-0.4 degree C. The high-rate electrical stimulation caused gradual and reversible decrease of the amplitude of conditioning and test CAPs and increased their latencies and peak latencies. These changes were essentially the same with and without irradiation (2.0-2.7 or 0.24-0.28 mW/cm2), except for attenuation of the decrease of the test CAP amplitude. This effect was observed at both field intensities, but was statistically significant only for certain frequencies of the radiation. Within the studied limits, this effect appeared to be dependent on the frequency rather than on the intensity of the radiation, but this observation requires additional experimental confirmation.
Related paper id [3950]</t>
  </si>
  <si>
    <t>Contract Grant sponsor: U.S. Army Medical Research and Materiel Command; Contract Grant number: DAMD17-94-C-4069.
US Military</t>
  </si>
  <si>
    <t>https://pubmed.ncbi.nlm.nih.gov/9140663/</t>
  </si>
  <si>
    <t>Role of field intensity in the biological effectiveness of millimeter waves at a resonance frequency</t>
  </si>
  <si>
    <t>Abstract
The study replicated the effect of low-intensity millimeter waves (MMW) on isolated nerve function and characterized its dependence on radiation intensity. MMW exposures lasted for 23 min at 0.02, 0.1, 0.5, or 2.6 mW cm−2 (41.34 GHz) and were accompanied by a high-rate electrical stimulation of the nerve (HRS, 20 twin pulses s−1, 9 ms interpulse interval). MMW had no effect on the conditioning compound action potentials (CAPs), but significantly attenuated the HRS-caused decrease of the test CAPs. The magnitude of this effect was virtually the same (20–25%) at field intensities of 0.02, 0.1, and 2.6 mW cm−2. Irradiation at 0.5 mW cm−2m however, did not produce statistically significant changes. The results are consistent with our earlier observations of this MMW effect and provide further evidence for its nonthermal mechanism.</t>
  </si>
  <si>
    <t>Supported by the US Army Medical Research and Materiel Command under contract DAMD17-
N-C-4069 awarded to McKesson BioServices. 
US Military</t>
  </si>
  <si>
    <t>https://www.sciencedirect.com/science/article/pii/S0302459897000226</t>
  </si>
  <si>
    <t>Microdosimetry and physiological effects of millimeter wave irradiation in isolated neural ganglion preparation</t>
  </si>
  <si>
    <t>Abstract
Possible effects of millimeter waves(MMWs) on biological objects becomes an increasingly important issue due to
development of technologies for telecommunication, telemedicine and security/military applications operating at this
extremely high radiofrequency band . Specifically, the safety limits of MMW irradiation of neuronal tissue need to be
evaluated. In this study, we evaluated the thermal and physiological effects of MMWs on the neural ganglia isolated from
the leech. The initial results indicate that low-intensity MMWs can partially suppress the neuronal activity at relatively
low levels of applied MMW power density, with associated sub-1°C heating of the ganglion. Further studies are
underway to determine if altered conductivity through the membrane channels might be responsible for the observed
effects.</t>
  </si>
  <si>
    <t>Romanenko S, Siegel PH, Pikov V.</t>
  </si>
  <si>
    <t>https://ieeexplore.ieee.org/document/6622136</t>
  </si>
  <si>
    <t xml:space="preserve">Effects of millimeter wave irradiation and equivalent thermal heating on the activity of individual neurons in the leech ganglion </t>
  </si>
  <si>
    <t>Abstract
Many of today's radiofrequency-emitting devices in telecommunication, telemedicine, transportation safety, and security/military applications use the millimeter wave (MMW) band (30–300 GHz). To evaluate the biological safety and possible applications of this radiofrequency band for neuroscience and neurology, we have investigated the physiological effects of low-intensity 60-GHz electromagnetic irradiation on individual neurons in the leech midbody ganglia. We applied incident power densities of 1, 2, and 4 mW/cm2 to the whole ganglion for a period of 1 min while recording the action potential with a standard sharp electrode electrophysiology setup. For comparison, the recognized U.S. safe exposure limit is 1 mW/cm2 for 6 min. During the exposure to MMWs and gradual bath heating at a rate of 0.04°C/s (2.4°C/min), the ganglionic neurons exhibited similar dose-dependent hyperpolarization of the plasma membrane and decrease in the action potential amplitude. However, narrowing of the action potential half-width during MMW irradiation at 4 mW/cm2 was 5 times more pronounced compared with that during equivalent bath heating of 0.6°C. Even more dramatic difference in the effects of MMW irradiation and bath heating was noted in the firing rate, which was suppressed at all applied MMW power densities and increased in a dose-dependent manner during gradual bath heating. The mechanism of enhanced narrowing of action potentials and suppressed firing by MMW irradiation, compared with that by gradual bath heating, is hypothesized to involve specific coupling of MMW energy with the neuronal plasma.</t>
  </si>
  <si>
    <t>Romanenko S, Siegel PH, Wagenaar DA, Pikov V.</t>
  </si>
  <si>
    <t>S. Romanenko was funded through a Boswell Postdoctoral Fellowship from Caltech/Huntington Medical Research Institutes. D.A. Wagenaar is funded through a Career Award at the Scientific Interface from the Burroughs Wellcome Fund.</t>
  </si>
  <si>
    <t>https://pubmed.ncbi.nlm.nih.gov/25122711/</t>
  </si>
  <si>
    <t>The effect of Wi-Fi electromagnetic waves on neuronal response properties in rat barrel cortex</t>
  </si>
  <si>
    <t xml:space="preserve">Abstract
There is a growing number of studies on the possible biological effects of Wi-Fi radiations on nervous system. In this study we investigated the effect of Wi-Fi exposure on single neuron responses to natural stimuli by using whisker to barrel pathway. This study was done on 29 male Wistar rats. Neuronal spontaneous activity and ON and OFF responses to displacement of principal whisker (PW), adjacent whisker (AW) and combination of PW-AW stimulation (as natural stimuli) were recorded in barrel cortex of anaesthetised rats. A D-link Wi-Fi device was used for 1 h exposure to 2.4 GHz microwaves in data mode (18.2 dBm and 44% for power and duty cycle). A condition test ratio (CTR) was calculated for assessing neuronal integrative properties. Wi-Fi radiations decreased CTR for ON responses. However, neuronal spontaneous activity and ON and OFF responses were not significantly changed following exposure to Wi-Fi signals. The results of this study demonstrated that exposure to Wi-Fi radiation could modulate integrative responses to natural stimuli in barrel cortex. </t>
  </si>
  <si>
    <t>Sistani S, Fatemi I, Shafeie SA, Kaeidi A, Azin M, Shamsizadeh A.</t>
  </si>
  <si>
    <t>This study was financially supported by vice chancellor of research and technology in Rafsanjan University of Medical Sciences.</t>
  </si>
  <si>
    <t>https://pubmed.ncbi.nlm.nih.gov/31718372/</t>
  </si>
  <si>
    <t>EEG/electrophysiol</t>
  </si>
  <si>
    <t>The Effects of Melatonin on Oxidative Stress Parameters and DNA Fragmentation in Testicular Tissue of Rats Exposed to Microwave Radiation</t>
  </si>
  <si>
    <t>Abstract
Aim: The effects of exposure of rats to a 900 MHz electromagnetic field (GSM) on oxidative stress in the testes should be investigated and if an administration of melatonin prevents these effects.
Background: Rats were divided into the following groups (n=21 each): 1) GSM exposure, 2) melatonin group (intraperitoneal injection of 2 mg/kg melatonin), 3) co-exposure (melatonin injection and GSM exposure), 4) control group (injection with saline). After 20, 40 and 60 days, 7 rats from each group were sacrificed and analyzed, respectively.
Outcomes: After 20 days, only the lipid peroxidation and the enzyme activity of the alkaline DNase were significantly increased and the enzyme activity of the catalase was significantly reduced in the testes of GSM exposed mice (group 1) compared to the control group (group 4). After 40 and 60 days, the lipid peroxidation, protein oxidation and enzyme activities of xanthine oxidase, alkaline and acid DNase were significantly increased and the enzyme activity of the catalase was significantly reduced in GSM exposed mice compared to the control group.
Co-exposure to the GSM field and melatonin (group 3) significantly reduced lipid peroxidation, xanthine oxidase and acid DNAse enzyme activities compared to the GSM exposure group.
Mice injected with melatonin only (group 2) showed a significantly reduced acid DNAse enzyme activity after 20-60 days compared to the control group.
The authors conclude that exposure of rats to a 900 MHz electromagnetic field (GSM) could induce oxidative stress in the testes and that melatonin might attenuate the effect.
Full Free Text Available</t>
  </si>
  <si>
    <t>Sokolovic D, Djordjevic B, Kocic G, Stoimenov TJ, Stanojkovic Z, Sokolovic DM, Veljkovic A, Ristic G, Despotovic M, Milisavljevic D, Jankovic R, Binic I.</t>
  </si>
  <si>
    <t>Mobile Phone GSM (Test Phone)</t>
  </si>
  <si>
    <t>Testicular Tissue/ Rats - Wistar</t>
  </si>
  <si>
    <t>This work was supported by the Ministry of Science and Technological Development,</t>
  </si>
  <si>
    <t>http://www.emf-portal.de/viewer.php?aid=28061&amp;l=e</t>
  </si>
  <si>
    <t xml:space="preserve">Analysis of rat testicular proteome following 30-days exposure to 900 MHz electromagnetic field radiation
</t>
  </si>
  <si>
    <t>Aim: The effects of a whole body exposure of rats to a 900 MHz electromagnetic field on the protein expression pattern in the testes should be investigated.
Background: 20 rats were divided into the following groups (n=5 each group): 1) sham exposure, 2) 1 h exposure, 3) 2 h exposure and 4) 4 h exposure. Experiments were conducted at least in triplicates.
Methods:  Molecular biosynthesis: total protein concentration in testes: Bradford protein assay; protein separation: two-dimensional gel electrophoresis (isoelectric focusing, SDS-polyacrylamide gel electrophoresis), silver nitrate staining; protein identification in testes: MALDI-MS-TOF(=time of flight)/TOF-mass spectrometry
others: weight of testes investigated material: isolated bio./chem. substance (in vitro), isolated organ (in vitro), testes, tissue homogenates, proteins investigated organ system: reproductive system.
Outcomes: No significant differences were found in weight and total protein concentration of testes between the groups. Two-dimensional gel electrophoresis revealed 16 protein spots that were found only in the sham-exposed group, while 18 protein spots existed only in the exposed groups. No clear differences in the protein expression pattern were found between the exposure groups. 6 proteins which were found only in the sham-exposed group and 7 proteins which were found only in the exposed groups were identified, e.g. several heat shock proteins in the exposed groups and a superoxide dismutase in the sham exposure. 
The authors conclude that an exposure of rats to a 900 MHz electromagnetic field could induce the expression or the absence of proteins related to stress and stress protection, respectively, in the testes. Further studies are needed to confirm and extend the results of this preliminary study.</t>
  </si>
  <si>
    <t>Sepehrimanesh M, Kazemipour N, Saeb M, Nazifi S.</t>
  </si>
  <si>
    <t>School of Veterinary Medicine and Research Council of Shiraz University, Shiraz, Iran for financial and technical support of this study Grant.</t>
  </si>
  <si>
    <t>https://pubmed.ncbi.nlm.nih.gov/25146694/</t>
  </si>
  <si>
    <t>The influence of direct mobile phone radiation on sperm quality</t>
  </si>
  <si>
    <t>Aim: The effects of an acute in vitro exposure to a 900/1800 MHz GSM electromagnetic field on human sperms should be investigated.
Background: 32 healthy men with normal sperm parameters donated a sperm sample, respectively. First, each sample was incubated for 1 hour without exposure and subsequently the test parameters were measured for the first time. Subsequently, the samples were divided equally into two portions, A and B. Portions A of all participants were used as control, portions B were exposed.
Outcomes: DNA fragmentation and non-progressive motility were significantly increased, whereas progressive motility was significantly reduced in exposed sperm samples compared to control. 
The authors conclude that an acute in vitro exposure of human sperms to a 900/1800 MHz GSM electromagnetic field influences sperm motility and DNA fragmentation and that further long-term investigations are needed to evaluate possible consequences for male fertility.
The number of spermatozoa with progressive movement in the group, influenced by electromagnetic radiation, is statistically lower than the number of spermatozoa with progressive movement in the group under no effect. The number of non-progressive movement spermatozoa was significantly higher in the group, which was influenced by cell phone radiation. The DNA fragmentation was also significantly higher in this group. A correlation exists between mobile phone radiation exposure, DNA-fragmentation level and decreased sperm motility
Full Text Available</t>
  </si>
  <si>
    <t>Gorpinchenko I, Nikitin O, Banyra O, Shulyak A.</t>
  </si>
  <si>
    <t>http://www.emf-portal.de/viewer.php?l=e&amp;aid=25254</t>
  </si>
  <si>
    <t>Effect of long-term exposure of 2.4 GHz radiofrequency radiation emitted from Wi-Fi equipment on testes functions</t>
  </si>
  <si>
    <t>Abstract 
Aim: The effects of chronic exposure of male rats to a 2.4 GHz electromagnetic field on the reproductive system should be investigated.
Background: Rats were divided into 2 groups (n=8 each): 1) exposure and 2) sham exposure
Methods: Effects on the reproductive system: weights of testis, epididymis, seminal vesicle and prostate; epididymal sperm parameters: concentration (hemocytometer), tail malformations, head malformations, total morphological malformations (eosin stain, light microscopy) and sperm motility (phase contrast microscopy)
Morphological/histopathological changes: histopathological evaluation (Johnson's biopsy score), thickness of tunica albuginea and diameter of seminiferous tubules (hematoxylin-eosin stain, light microscopy)
Investigated material: intact cell/cell culture (in vitro), tissue slices (in vitro), isolated organ (in vitro), sperms
Investigated organ system: reproductive system
Outcomes: The amount of head malformations in sperms was significantly increased, whereas the weights of the epididymis and seminal vesicle, seminiferous tubules diameter and tunica albuginea thickness were significantly decreased in the exposure group compared to the sham exposure group. All other parameters did not show any significant differences between the groups.
The authors conclude that chronic exposure of male rats to a 2.4 GHz electromagnetic field could influence some parameters of the reproductive system with possibly detrimental consequences.</t>
  </si>
  <si>
    <t xml:space="preserve">Dasdag S, Taş M, Akdag MZ, Yegin K. </t>
  </si>
  <si>
    <t>http://www.emf-portal.de/viewer.php?aid=24182&amp;l=e</t>
  </si>
  <si>
    <t>Use of laptop computers connected to internet through Wi-Fi decreases human sperm motility and increases sperm DNA fragmentation</t>
  </si>
  <si>
    <t>Abstract 
OBJECTIVE: To evaluate the effects of laptop computers connected to local area networks wirelessly (Wi-Fi) on human spermatozoa.
DESIGN: Prospective in vitro study.
SETTING: Center for reproductive medicine.
PATIENT(S): Semen samples from 29 healthy donors.
INTERVENTION(S): Motile sperm were selected by swim up. Each sperm suspension was divided into two aliquots. One sperm aliquot (experimental) from each patient was exposed to an internet-connected laptop by Wi-Fi for 4 hours, whereas the second aliquot (unexposed) was used as control, incubated under identical conditions without being exposed to the laptop.
MAIN OUTCOME MEASURE(S): Evaluation of sperm motility, viability, and DNA fragmentation.
RESULT(S): Donor sperm samples, mostly normozoospermic, exposed ex vivo during 4 hours to a wireless internet-connected laptop showed a significant decrease in progressive sperm motility and an increase in sperm DNA fragmentation. Levels of dead sperm showed no significant differences between the two groups.
CONCLUSION(S): To our knowledge, this is the first study to evaluate the direct impact of laptop use on human spermatozoa. Ex vivo exposure of human spermatozoa to a wireless internet-connected laptop decreased motility and induced DNA fragmentation by a nonthermal effect. We speculate that keeping a laptop connected wirelessly to the internet on the lap near the testes may result in decreased male fertility. Further in vitro and in vivo studies are needed to prove this contention.</t>
  </si>
  <si>
    <t>Avendano C, Mata A, Sanchez Sarmiento CA, Doncel GF.</t>
  </si>
  <si>
    <t>http://www.ncbi.nlm.nih.gov/pubmed/22112647</t>
  </si>
  <si>
    <t>Human - Males</t>
  </si>
  <si>
    <t>Effect of cell phone usage on semen analysis in men attending infertility clinic: an observational study</t>
  </si>
  <si>
    <t>Abstract 
OBJECTIVE: To investigate the effect of cell phone use on various markers of semen quality.
DESIGN: Observational study.
SETTING: Infertility clinic.
PATIENT(S): Three hundred sixty-one men undergoing infertility evaluation were divided into four groups according to their active cell phone use: group A: no use; group B: &lt;2 h/day; group C: 2-4 h/day; and group D: &gt;4 h/day.
INTERVENTION(S): None.
MAIN OUTCOME MEASURE(S): Sperm parameters (volume, liquefaction time, pH, viscosity, sperm count, motility, viability, and morphology).
RESULT(S): The comparisons of mean sperm count, motility, viability, and normal morphology among four different cell phone user groups were statistically significant. Mean sperm motility, viability, and normal morphology were significantly different in cell phone user groups within two sperm count groups. The laboratory values of the above four sperm parameters decreased in all four cell phone user groups as the duration of daily exposure to cell phones increased.
CONCLUSION(S): Use of cell phones decrease the semen quality in men by decreasing the sperm count, motility, viability, and normal morphology. The decrease in sperm parameters was dependent on the duration of daily exposure to cell phones and independent of the initial semen quality.
Full text Available</t>
  </si>
  <si>
    <t>Agarwal A, Deepinder F, Sharma RK, Ranga G, Li J.</t>
  </si>
  <si>
    <t>http://www.ncbi.nlm.nih.gov/pubmed/17482179</t>
  </si>
  <si>
    <t>Evaluation of the effect of using mobile phones on male fertility</t>
  </si>
  <si>
    <t>Abstract 
The problem of the lack of offspring is a phenomenon concerning approximately 15% of married couples in Poland. Infertility is defined as inability to conceive after a year of sexual intercourses without the use of contraceptives. In half of the cases the causative factor is the male. Males are exposed to the effect of various environmental factors, which may decrease their reproductive capabilities. A decrease in male fertility is a phenomenon which occurs within years, which may suggest that one of the reasons for the decrease in semen parameters is the effect of the development of techniques in the surrounding environment. A hazardous effect on male fertility may be manifested by a decrease in the amount of sperm cells, disorders in their mobility, as well as structure. The causative agents may be chemical substances, ionizing radiation, stress, as well as electromagnetic waves. The objective of the study was the determination of the effect of the usage of cellular phones on the fertility of males subjected to marital infertility therapy. The following groups were selected from among 304 males covered by the study: Group A: 99 patients who did not use mobile phones, Group B: 157 males who have used GSM equipment sporadically for the period of 1-2 years, and Group C: 48 people who have been regularly using mobile phone for more than 2 years. In the analysis of the effect of GSM equipment on the semen it was noted that an increase in the percentage of sperm cells of abnormal morphology is associated with the duration of exposure to the waves emitted by the GSM phone. It was also confirmed that a decrease in the percentage of sperm cells in vital progressing motility in the semen is correlated with the frequency of using mobile phones.
Full Free Text Available</t>
  </si>
  <si>
    <t>Wdowiak A, Wdowiak L, Wiktor H.</t>
  </si>
  <si>
    <t>https://www.emf-portal.org/en/article/14931</t>
  </si>
  <si>
    <t>Does prolonged radiofrequency radiation emitted from Wi-Fi devices induce DNA damage in various tissues of rats?</t>
  </si>
  <si>
    <t>Abstract
Wireless internet (Wi-Fi) providers have become essential in our daily lives, as wireless technology is evolving at a dizzying pace. Although there are different frequency generators, one of the most commonly used Wi-Fi devices are 2.4GHz frequency generators. These devices are heavily used in all areas of life but the effect of radiofrequency (RF) radiation emission on users is generally ignored. Yet, an increasing share of the public expresses concern on this issue. Therefore, this study intends to respond to the growing public concern. The purpose of this study is to reveal whether long term exposure of 2.4GHz frequency RF radiation will cause DNA damage of different tissues such as brain, kidney, liver, and skin tissue and testicular tissues of rats. The study was conducted on 16 adult male Wistar-Albino rats. The rats in the experimental group (n=8) were exposed to 2.4GHz frequency radiation for over a year. The rats in the sham control group (n=8) were subjected to the same experimental conditions except the Wi-Fi generator was turned off. After the exposure period was complete the possible DNA damage on the rat's brain, liver, kidney, skin, and testicular tissues was detected through the single cell gel electrophoresis assay (comet) method. The amount of DNA damage was measured as percentage tail DNA value. Based on the DNA damage results determined by the single cell gel electrophoresis (Comet) method, it was found that the% tail DNA values of the brain, kidney, liver, and skin tissues of the rats in the experimental group increased more than those in the control group. The increase of the DNA damage in all tissues was not significant (p&gt;0.05). However the increase of the DNA damage in rat testes tissue was significant (p&lt;0.01). In conclusion, long-term exposure to 2.4GHz RF radiation (Wi-Fi) does not cause DNA damage of the organs investigated in this study except testes. The results of this study indicated that testes are more sensitive organ to RF radiation.
Used in-vivo in FDA report ID: 3596</t>
  </si>
  <si>
    <t>Akdag MZ, Dasdag S, Canturk F, Karabulut D, Caner Y, Adalier N.</t>
  </si>
  <si>
    <t>http://www.ncbi.nlm.nih.gov/pubmed/26775760?dopt=Abstract</t>
  </si>
  <si>
    <t>Impact of radio frequency electromagnetic radiation on DNA integrity in the male germline</t>
  </si>
  <si>
    <t>Abstract
Concern has arisen over human exposures to radio frequency electromagnetic radiation (RFEMR), including a recent report indicating that regular mobile phone use can negatively impact upon human semen quality. These effects would be particularly serious if the biological effects of RFEMR included the induction of DNA damage in male germ cells. In this study, mice (mouse/CD-1 Swiss)  were exposed to 900 MHz RFEMR at a specific absorption rate of approximately 90 mW/kg inside a waveguide for 7 days at 12 h per day. Following exposure, DNA damage to caudal epididymal spermatozoa was assessed by quantitative PCR (QPCR) as well as alkaline and pulsed-field gel electrophoresis. The treated mice were overtly normal and all assessment criteria, including sperm number, morphology and vitality were not significantly affected. Gel electrophoresis revealed no gross evidence of increased single- or double-DNA strand breakage in spermatozoa taken from treated animals. However, a detailed analysis of DNA integrity using QPCR revealed statistically significant damage to both the mitochondrial genome (p &lt; 0.05) and the nuclear beta-globin locus (p &lt; 0.01). This study suggests that while RFEMR does not have a dramatic impact on male germ cell development, a significant genotoxic effect on epididymal spermatozoa is evident and deserves further investigation.
Outcomes: The exposed animals kept normal and all assessment criteria (including sperm number, morphology and vitality) were not significantly affected. Gel electrophoresis revealed no gross evidence of increased single-strand breaks or double-strand breaks in spermatozoa taken from exposed mice. However, a detailed analysis of DNA integrity using quantitative PCR revealed statistically significant damage to both the mitochondrial genome and the nuclear beta-globin locus. 
The data suggest that radiofrequency electromagnetic irradiation does not have a marked impact on male germ cell development, but a significant genotoxic effect on epididymal spermatozoa is evident and deserves further investigation.</t>
  </si>
  <si>
    <t>Aitken RJ, Bennetts LE, Sawyer D, Wiklendt AM, King BV.</t>
  </si>
  <si>
    <t>Funded by a collaboration of international and local agencies: RMC small grant no. 2521229,
NIEHS Grant (NRSA, USA) no. F32HM 08557-01, ARC large grant no. AO9918038 and the ARC Centre of Excellence in Biotechnology and Development.</t>
  </si>
  <si>
    <t>https://www.emf-portal.org/en/article/11992</t>
  </si>
  <si>
    <t>An Evaluation of the Effects of Long-term Cell Phone Use on the Testes Via Light and Electron Microscope Analysis</t>
  </si>
  <si>
    <t>Abstract
OBJECTIVE: To investigate whether the low-intensity electromagnetic waves transmitted by cell phones cause histopathological or ultrastructural changes in the testes of rats.
MATERIALS AND METHODS: Wistar-Kyoto male rats were placed into either a control group or a group that was exposed to an electromagnetic field (EMF). Two cell phones with Specific Absorbation Rate values of 1.58 were placed and left off in cages that housed 15 rats included in the control group, and four cell phones were placed and left on in cages that housed 30 rats included in the experimental group. After 3 months, weights, seminiferous tubule diameters, and spermatogenic cell conditions of all testes of the rats were evaluated. One half of each testis was examined also under an electron microscope.
RESULTS: No significant differences were observed between the testis weights, seminiferous tubule diameters, and histopathological evaluations between rats that had and had not been exposed to EMF. Electron microscope analysis revealed that the membrana propria thickness and the collagen fiber contents were increased and the capillary veins extended in the experimental group. Common vacuolization in the cytoplasm of the Sertoli cells, growth of electron-dense structures, and existence of large lipid droplets were noted as the remarkable findings of this study.
CONCLUSION: Although the cells that had been exposed to long-term, low-dose EMF did not present any findings that were contrary to the control conditions, the changes observed during ultrastructural examination gave the impression that significant changes may occur if the study period were to be extended. Longer studies are needed to better understand the effects of EMFs on testis tissue.</t>
  </si>
  <si>
    <t>Celik S, Aridogan IA, Izol V, Erdoğan S, Polat S, Doran S.</t>
  </si>
  <si>
    <t>Rats  - Wistar-Kyoto Male</t>
  </si>
  <si>
    <t>https://www.ncbi.nlm.nih.gov/pubmed/22196412</t>
  </si>
  <si>
    <t>Histological and Ultrastructural Analyses of Male Mice Exposed to Mobile Phone Radiation</t>
  </si>
  <si>
    <t>Abstract
This study evaluated the possible toxicological effects of exposure to 900 MHz Global System for Mobile
Communications (GSM) like radio frequency radiation (RFR) on the histology and ultrastructure of various body
tissues of Balb/c mice. Thirty-six Balb/c male mice were randomly divided into two groups RFR-exposed and shamexposed.
In triplicates of six, mice were exposed to FRF for 30 min/d for a month at whole body specific absorption
rate (SAR) of 1 Watt/kg. The same process was applied to the sham group but the RFR generator was turned off. On
day 30, brain, liver, ear skin, spleen, testes, kidney and retina were microscopically studied. RFR at the studied
frequency did not cause significant histological changes in the tissues examined. The only exception to this conclusion
is the noticeable changes in retinal histopathology. The findings of this and other similar studies, in many cases are
controversial. But if some results are extrapolated to man, they must alert the scientific community to the possibility
that RFR may have long-term deleterious effects.
Full Text Available</t>
  </si>
  <si>
    <t>Khalil, AM, Al-Adhammi M, Al-shara B, Gagaa M, Rawshdeh AA,  Alshamli A.</t>
  </si>
  <si>
    <t>https://www.researchgate.net/publication/258885369_Histological_and_Ultrastructural_Analyses_of_male_Mice_Exposed_to_Mobile_Phone_radiation</t>
  </si>
  <si>
    <t>Effect of Microwave Exposure on the Ovarian Development of Drosophila melanogaster</t>
  </si>
  <si>
    <t>Abstract
In the present experiments the effect of GSM radiation on ovarian development of virgin Drosophila melanogaster female insects was studied. Newly emerged adult female flies were collected and divided into separate identical groups. After the a lapse of certain number of hours-different for each group-the insects (exposed and sham-exposed) were dissected and their intact ovaries were collected and photographed under an optical microscope with the same magnification. The size of the ovaries was compared between exposed and sham-exposed virgin female insects, during the time needed for the completion of oogenesis and maturation of the first eggs in the ovarioles. Immediately after the intact ovaries were photographed, they were further dissected into individual ovarioles and treated for TUNEL and acridine-orange assays to determine the degree of DNA damage in the egg chamber cells. The study showed that the ovarian size of the exposed insects is significantly smaller than that of the corresponding sham-exposed insects, due to destruction of egg chambers by the GSM radiation, after DNA damage and consequent cell death induction in the egg chamber cells of the virgin females as shown in previous experiments on inseminated females. The difference in ovarian size between sham-exposed and exposed virgin female flies becomes most evident 39-45 h after eclosion when the first eggs within the ovaries are at the late vitellogenic and post-vitellogenic stages (mid-late oogenesis). More than 45 h after eclosion, the difference in ovarian size decreases, as the first mature eggs of the sham-exposed insects are leaving the ovaries and are laid.</t>
  </si>
  <si>
    <t>Panagopoulos DJ.</t>
  </si>
  <si>
    <t>Ovarioles / Drosophila Melanogaster (Fly)</t>
  </si>
  <si>
    <t>Special Account for Research Grants of the University of Athens</t>
  </si>
  <si>
    <t>https://www.ncbi.nlm.nih.gov/pubmed/22367734</t>
  </si>
  <si>
    <t>Cell death induced by GSM 900-MHz and DCS 1800-MHz mobile telephony radiation</t>
  </si>
  <si>
    <t>Abstract
In the present study, the TUNEL (Terminal deoxynucleotide transferase dUTP Nick End Labeling) assay--a well known technique widely used for detecting fragmented DNA in various types of cells--was used to detect cell death (DNA fragmentation) in a biological model, the early and mid stages of oogenesis of the insect Drosophila melanogaster. The flies were exposed in vivo to either GSM 900-MHz (Global System for Mobile telecommunications) or DCS 1800-MHz (Digital Cellular System) radiation from a common digital mobile phone, for few minutes per day during the first 6 days of their adult life. The exposure conditions were similar to those to which a mobile phone user is exposed, and were determined according to previous studies of ours [D.J. Panagopoulos, A. Karabarbounis, L.H. Margaritis, Effect of GSM 900-MHz mobile phone radiation on the reproductive capacity of D. melanogaster, Electromagn. Biol. Med. 23 (1) (2004) 29-43; D.J. Panagopoulos, N. Messini, A. Karabarbounis, A.L. Philippetis, L.H. Margaritis, Radio frequency electromagnetic radiation within "safety levels" alters the physiological function of insects, in: P. Kostarakis, P. Stavroulakis (Eds.), Proceedings of the Millennium International Workshop on Biological Effects of Electromagnetic Fields, Heraklion, Crete, Greece, October 17-20, 2000, pp. 169-175, ISBN: 960-86733-0-5; D.J. Panagopoulos, L.H. Margaritis, Effects of electromagnetic fields on the reproductive capacity of D. melanogaster, in: P. Stavroulakis (Ed.), Biological Effects of Electromagnetic Fields, Springer, 2003, pp. 545-578], which had shown a large decrease in the oviposition of the same insect caused by GSM radiation. Our present results suggest that the decrease in oviposition previously reported, is due to degeneration of large numbers of egg chambers after DNA fragmentation of their constituent cells, induced by both types of mobile telephony radiation. Induced cell death is recorded for the first time, in all types of cells constituting an egg chamber (follicle cells, nurse cells and the oocyte) and in all stages of the early and mid-oogenesis, from germarium to stage 10, during which programmed cell death does not physiologically occur. Germarium and stages 7-8 were found to be the most sensitive developmental stages also in response to electromagnetic stress induced by the GSM and DCS fields and, moreover, germarium was found to be even more sensitive than stages 7-8.</t>
  </si>
  <si>
    <t>Panagopoulos DJ, Chavdoula ED, Nezis IP, Margaritis LH.</t>
  </si>
  <si>
    <t>https://www.ncbi.nlm.nih.gov/pubmed/17045516</t>
  </si>
  <si>
    <t>In vitro effect of pulsed 900 MHz GSM radiation on mitochondrial membrane potential and motility of human spermatozoa</t>
  </si>
  <si>
    <t xml:space="preserve">Abstract
Ejaculated, density purified, human spermatozoa were exposed to pulsed 900 MHz GSM mobile phone radiation at two specific absorption rate levels (SAR 2.0 and 5.7 W/kg) and compared with controls over time. Change in sperm mitochondrial membrane potential was analysed using flow cytometry. Sperm motility was determined by computer assisted sperm analysis (CASA). There was no effect of pulsed 900 MHz GSM radiation on mitochondrial membrane potential. This was also the case for all kinematic parameters assessed at a SAR of 2.0 W/kg. However, over time, the two kinematic parameters straight line velocity (VSL) and beat-cross frequency (BCF) were significantly impaired (P &lt; 0.05) after the exposure at SAR 5.7 W/kg and no exposure by time interaction was present. This result should not be ascribed to thermal effects, due to the cooling methods employed in the RF chamber and temperature control within the incubator.
 </t>
  </si>
  <si>
    <t>Falzone N, Huyser C, Fourie F, Toivo T, Leszczynski D, Franken D.</t>
  </si>
  <si>
    <t>Human - Sperm</t>
  </si>
  <si>
    <t>https://www.ncbi.nlm.nih.gov/pubmed/18163440</t>
  </si>
  <si>
    <t>Effects of high frequency electromagnetic fields on micronucleus formation in CHO-K1 cells</t>
  </si>
  <si>
    <t>Abstract
To investigate the effects of high frequency electromagnetic fields (HFEMFs), we assessed the frequency of micronucleus (MN) formation induced by chromosomal breakage or inhibition of spindles during cell division in Chinese hamster ovary (CHO)-K1 cells, using the cytokinesis block micronucleus method. The MN frequency in cells in the inner, middle and outer wells of an annular culture plate was determined for the following four conditions: (1) CHO-K1 cells were exposed to a HFEMF for 18 h at average specific absorption rates (SARs) of 13, 39 and 50 W/kg with input power 7.8 W, and were compared with a sham-exposed control; (2) the cells were also exposed to a HFEMF at SARs of 78 and 100 W/kg with input power 13 W, and were compared with a sham-exposed control; (3) the cells were treated with bleomycin alone or with bleomycin followed by exposure to a HFEMF for 18 h at SARs of 25, 78 and 100 W/kg, and were compared with a bleomycin-treated positive control. The cells treated with bleomycin alone were compared with sham-exposed controls; and (4) As a high temperature control, CHO-K1 cells were incubated at 39 degrees C for 18 h. In study (1), the MN frequency of cells exposed to a HFEMF at a SAR of up to 50 W/kg was not different to that in sham-exposed cells. In study (2), there were statistically significant increases in the MN frequencies of cells in the middle and outer wells of the annular culture plate caused by exposure to a HFEMF at 100 and 78 W/kg, respectively. In study (3), the MN frequencies of cells in the middle (100 W/kg) and outer wells (78 W/kg) of the annular culture plate were statistically higher than that caused by bleomycin-treatment alone. In study (4), there was a statistically significant increase of MN frequency in the cells treated by heat at 39 degrees C. These results indicate that cells exposed to a HFEMF at a SAR of 78 W/kg and higher form MN more frequently than sham-exposed cells, while exposure to a HFEMF at up to 50 W/kg does not induce MN formation. In addition, a HFEMF at a SAR of 78 W/kg and higher may potentiate MN formation induced by bleomycin-treatment.  Authors conclude:  "the non-thermal effect of the HFEMF at a high SAR, such as 100 W/kg, may also be responsible for the MN formation, because the rate of the increase of MN formation in the treatment with HFEMF was higher than that during the heat-treatment."</t>
  </si>
  <si>
    <t>Koyama S, Nakahara T, Wake K, Taki M, Isozumi Y, Miyakoshi J.</t>
  </si>
  <si>
    <t>Hamster CHO-K1 Ovary Cells</t>
  </si>
  <si>
    <t>Grant-in-Aid from the Research for the Future Program of the Japan Society for the Promotion of Science.</t>
  </si>
  <si>
    <t>https://www.ncbi.nlm.nih.gov/pubmed/14568297</t>
  </si>
  <si>
    <t>Influence of radiofrequency-electromagnetic waves from 3rd-generation cellular phones on fertilization and embryo development in mice</t>
  </si>
  <si>
    <t>Abstract
The purpose of this study was to evaluate the effects of 3rd-generation (3G) cellular phone radiofrequency-electromagnetic wave (RF-EMW) exposure on fertilization and embryogenesis in mice. Oocytes and spermatozoa were exposed to 3G cellular phone RF-EMWs, 1.95 GHz wideband code division multiple access, at a specific absorption rate of 2 mW/g for 60 min, or to sham exposure. After RF-EMW exposure, in vitro fertilization  and intracytoplasmic sperm injection were performed. Rates of fertilization, embryogenesis (8-cell embryo, blastocyst), and chromosome aberration were compared between the combined spermatozoa and oocyte groups: both exposed, both non-exposed, one exposed, and the other non-exposed. Rates of fertilization, embryogenesis, and blastocyst formation did not change significantly across the four groups. Considering that the degree of exposure in the present study was ≥100 times greater than daily exposure of human spermatozoa and even greater than daily exposure of oocytes, the present results indicate safety of RF-EMW exposure in humans.</t>
  </si>
  <si>
    <t>Suzuki S, Okutsu M, Suganuma R, Komiya H, Nakatani-Enomoto S, Kobayashi S, Ugawa Y, Tateno H, Fujimori K.</t>
  </si>
  <si>
    <t>Cells : Mouse Embroys CBAx C57BL/6</t>
  </si>
  <si>
    <t>https://www.ncbi.nlm.nih.gov/pubmed/28628221</t>
  </si>
  <si>
    <t xml:space="preserve">Radiofrequency radiation (900 MHz)-induced DNA damage and cell cycle arrest in testicular germ cells in swiss albino mice
</t>
  </si>
  <si>
    <t>Abstract
Even though there are contradictory reports regarding the cellular and molecular changes induced by mobile phone emitted radiofrequency radiation (RFR), the possibility of any biological effect cannot be ruled out. In view of a widespread and extensive use of mobile phones, this study evaluates alterations in male germ cell transformation kinetics following RFR exposure and after recovery. Swiss albino mice were exposed to RFR (900 MHz) for 4 h and 8 h duration per day for 35 days. One group of animals was terminated after the exposure period, while others were kept for an additional 35 days post-exposure. RFR exposure caused depolarization of mitochondrial membranes resulting in destabilized cellular redox homeostasis. Statistically significant increases in the damage index in germ cells and sperm head defects were noted in RFR-exposed animals. Flow cytometric estimation of germ cell subtypes in mice testis revealed 2.5-fold increases in spermatogonial populations with significant decreases in spermatids. Almost fourfold reduction in spermatogonia to spermatid turnover (1C:2C) and three times reduction in primary spermatocyte to spermatid turnover (1C:4C) was found indicating arrest in the premeiotic stage of spermatogenesis, which resulted in loss of post-meiotic germ cells apparent from testis histology and low sperm count in RFR-exposed animals. Histological alterations such as sloughing of immature germ cells into the seminiferous tubule lumen, epithelium depletion and maturation arrest were also observed. However, all these changes showed recovery to varied degrees following the post-exposure period indicating that the adverse effects of RFR on mice germ cells are detrimental but reversible. To conclude, RFR exposure-induced oxidative stress causes DNA damage in germ cells, which alters cell cycle progression leading to low sperm count in mice.
Used in-vivo in FDA report ID: 3596</t>
  </si>
  <si>
    <t xml:space="preserve">Pandey N, Giri S, Das S, Upadhaya P.
</t>
  </si>
  <si>
    <t>University Grants Commission for providing fellowship support to NP and Department of Science and Technology-Fund for Improvement of Science and Technology for Institutional Infrastructure</t>
  </si>
  <si>
    <t>https://www.ncbi.nlm.nih.gov/labs/articles/27738269/</t>
  </si>
  <si>
    <t>Short-duration exposure to 2.45 GHz microwave radiation induces DNA damage in Sprague Dawley rat's reproductive systems</t>
  </si>
  <si>
    <t xml:space="preserve">Abstract
The genotoxic effects of 2.45 GHz microwave (MW) radiation on the testis and ovary of Sprague Dawley rats was investigated. The animals were exposed to varying levels of specific absorption rate (SAR) of 0 (control), 0.48, 0.95, 1.43, 1.91, 2.39, 2.90, 3.40, 3.80 and 4.30 Wkg-1, for 10 min. The induction of DNA damages was assessed using DNA direct amplification of length polymorphisms (DALP) and validated with single cell gel electrophoresis (SCGE) comet assay for same cells at SAR 2.39 Wkg-1. Potential damage at the organ level was assessed by histopathological study. The results show significant differences in the Olive moment and % DNA in the blood of the exposed animals when compared with the control (p &lt; 0.05). Hyperchromasia was observed in the ovary of the animals exposed to MW radiation. Also, there was reduction in the number of germ cells and cell disorganization in the testis of exposed group with increasing SARs. These results suggest that MW radiation has the potential to affect both male and female fertility adversely.
Full Free Text Available
Used in-vivo in FDA report ID: 3596
</t>
  </si>
  <si>
    <t>Usikalu M, Obembe OO, Akinyemi ML, Zhu J.</t>
  </si>
  <si>
    <t xml:space="preserve">Rats - Sprague Dawley Male </t>
  </si>
  <si>
    <t>https://www.researchgate.net/publication/286935393_Short-duration_exposure_to_245_GHz_microwave_radiation_induces_DNA_damage_in_Sprague_Dawley_rat's_reproductive_systems</t>
  </si>
  <si>
    <t>Action of UHF microwaves on the germ and somatic cells of mammals</t>
  </si>
  <si>
    <t xml:space="preserve">Abstract
The mutagenic effect of SHF microwave radiation was studied in male mice using three test: frequency of dominant lethal mutations; frequency of abnormal sperm heads and frequency of chromosome aberrations in cells of bone marrow. The results of acute (60 and 800 mW/cm2 for 12 min, and 21 s., respectively) and fractionated (800 mW/cm2 for 21 s. X 10 days exposures of male mice did not induce any mutagenic effect.
[Article in Russian] Historic Paper
</t>
  </si>
  <si>
    <t>Ramaĭia LK, Pomerantseva MD, Vilkina GA, Tikhonchuk VS</t>
  </si>
  <si>
    <t>https://pubmed.ncbi.nlm.nih.gov/7466917/</t>
  </si>
  <si>
    <t xml:space="preserve">Cytogenetic effects of microwave irradiation on male germ cells of the mouse </t>
  </si>
  <si>
    <t>Abstract
Hybrid male mice were exposed to 2.45 GHz microwaves for 30 min/day, 6 days a week for two consecutive weeks at power densities of 1.0, 100 or 400 W m-2, with sham-exposed controls. Rectal temperatures before and after exposure were measured on days 1, 6 and 12. Measurements made on day 1 were treated with caution because of heterogeneity in rectal temperatures taken before exposure between the groups of mice given different treatments. On days 6 and 12, rectal temperatures rose by approximately 1 degree C in mice sham exposed, or exposed to 1 W m-2 or 100 W m-2. Only in the group of mice exposed to 400 W m-2 was the mean rise in rectal temperature during exposure (about 3 degrees C) significantly increased above the sham value. In groups killed 2-3 days after treatment (mainly meiotic exposure) frequencies of chromosome aberrations in spermatocytes showed no significant heterogeneity although the highest frequency of 1.5 per cent was at the highest (400 W m-2) power density. Another group killed 30 days after 100 W m-2 exposures (spermatogonial sampling) showed no significant increase over controls in chromosome aberration frequency. There was a small but significant increase in sperm count with increasing power density in mice killed 12-13 days after exposure, but a non-significant one in those exposed as spermatogonia (killed 41 days later). Thus effects were markedly less severe than those reported previously by Manikowska-Czerska et al. (1985) with a very similar radiation regime and were probably caused by the temperature enhancement.
Historical Paper</t>
  </si>
  <si>
    <t>Beechey CV, Brooker D, Kowalczuk CI, Saunders RD, Searle AG.</t>
  </si>
  <si>
    <t>Mice - C3H/Heh Male Strain</t>
  </si>
  <si>
    <t>Part of this study was carried out under contract from the National Radiological Protection Board.</t>
  </si>
  <si>
    <t>https://pubmed.ncbi.nlm.nih.gov/3490452/</t>
  </si>
  <si>
    <t>Effects of 2.45 GHz microwaves on meiotic chromosomes of male CBA/CAY mice</t>
  </si>
  <si>
    <t>Abstract
Male CBA/CAY mice were exposed daily (6 days a week) for 30 minutes in an environmentally controlled waveguide to continuous 2.45 GHz microwave radiation for 2 weeks at average whole body absorbed dose rates of 0.05, 0.5, 10, and 20 mW/g. Shan exposed animals served as controls. Chain translocations were observed at diakinesis at metaphase I in microwave exposed animals. The yield of translocations increased with exposure, and varied nonlinearly with dose rate. An increase in incidence of univalents was seen after exposure at 10 and 20 mW/g. The findings are interpreted to indicate interference with normal spermatogenesis during the exposure period. 
Historical Paper</t>
  </si>
  <si>
    <t>Manikowska-Czerska E, Czerski P, Leach WM.</t>
  </si>
  <si>
    <t>Mice : CBA/CaY</t>
  </si>
  <si>
    <t>Authors are associated with the Department of Health and Human Services, Public Health Service, Food and Drug Administration</t>
  </si>
  <si>
    <t>https://pubmed.ncbi.nlm.nih.gov/3980975/</t>
  </si>
  <si>
    <t>Effects of 9.4 GHz microwave exposure on meiosis in mice</t>
  </si>
  <si>
    <t xml:space="preserve">Abstract
Exposure to 9.4 GHz pulsed microwaves at low power densities for 1 h/day during 2 weeks induces in adult male Balb/c mice disturbances in meiosis, consisting in an increase of translocations and the appearance of cells with several chromosome pair remaining univalents at MI.
Historical Paper
</t>
  </si>
  <si>
    <t>Manikowska E, Luciani JM, Servantie B, Czerski P, Obrenovitch J, Stahl A.</t>
  </si>
  <si>
    <t>Grant No.30121/120/53674 of the Centre International des Etudiants et Stagiaires to E. Manikowska and grant No.78-1017/DRED of the Direction des Recherches et Etudes Techniques du Ministere de Defense to B. Servantie accorded by the French Government are gratefully acknowledged.
Military Funded</t>
  </si>
  <si>
    <t>https://pubmed.ncbi.nlm.nih.gov/446630/</t>
  </si>
  <si>
    <t>Human - Low Sperm males selected</t>
  </si>
  <si>
    <t>Whole body 900 MHz radiation exposure effect on enzyme activity in male wistar rats</t>
  </si>
  <si>
    <t>Abstract
Microwave (MW) from cellular phones affects biological system by increasing free radicals, which may enhance lipid peroxidation (LP) and by changing the antioxidative activities which leads to oxidative damage.
The investigation concerned with the effect of low intensity microwave on whole body exposure of male wistar rats. Twenty rats were divided into two groups i.e. control (n=10) and exposed (n=10). Animals were exposed with 900 MHz frequency continuously for 2 hours a day for 35 days. The whole body specific absorption rate (SAR) was 0.9 W/Kg. After the exposure period, rats were sacrificed to analyze the enzyme activity (superoxides dismutase, catalase and glutathione peroxidase) in brain, liver and sperm.
Our findings shows a significant decrease in GPx and SOD of exposed rat brain, liver and sperm (p&lt; 0.001), where as Catalase activity shows significant increase in brain (p &lt;0.001), liver (p &lt;0.05) and sperm (p &lt;0.001) samples as compared to control. All data’s are expressed as mean ± standard deviation (SD) and were analyzed by analysis of variance (One way- ANOVA). Our results coveys that the regular use of mobile phone at domestic level can have negative impact on human enzymatic activity. This may to make the criteria for safe exposure.</t>
  </si>
  <si>
    <t>https://www.semanticscholar.org/paper/Whole-body-900-MHz-radiation-exposure-effect-on-in-Kesari-Behari/6735664dc4f797233b8d9f40c0d13a947476a842</t>
  </si>
  <si>
    <t>Impact of L-carnitine and Selenium Treatment on Testicular Apoptosis in Rats Exposed to 2.45 GHz Microwave Energy</t>
  </si>
  <si>
    <t>Abstract
Objective: It has been suggested that electromagnetic radiation (EMR) by wireless devices (2.45 GHz) induces testicular apoptosis. We investigated if supplemental selenium (Se) and L-carnitine may reduce this adverse effect.
Material: Twelve-week old male Wistar albino rats were used in this study. Twenty-four rats were equally divided into four groups which were named as: sham group, EMR-only, EMR+L-carnitine (1.5 mg L-carnitine/kg/day) and EMR+Se (1.5 mg Se/kg/-every other day).
Results: The level of Bcl-2, Bax, caspase-3 and -8 were compared and a significant difference was found between the sham and EMR-only groups (p &lt; 0.05), and Bcl-2, Bax, caspase-3 and -8 expressions increased in the EMR-only group. The level of Bcl-2, Bax, tumour necrosis factor-alpha (TNF-α), caspase-3 and -8 were compared and a significant difference was found between the sham and EMR+L-carnitine groups (p &lt; 0.05) and Bcl-2, Bax, TNF-α, caspase-3 and -8 expressions increased in the EMR+L-carnitine group. The level of Bcl-2, Bax, TNF-α, caspase-3 and -8 were compared and a significant difference was found between the sham and EMR+Se groups (p &lt; 0.05) and Bcl-2, Bax, TNF-α, caspase-3 and -8 expressions increased in the EMR+Se group. When the expression of caspase-8 was compared, a significant difference was found between the EMR-only and EMR+Se groups (p &lt; 0.05). Caspase-8 expression decreased in EMR+Se group compared with EMR-only group.
Conclusion: Electromagnetic radiation exposure resulted in testicular apoptosis in rats, mainly by the intrinsic pathways by down-regulated expression of caspase-8. Reduction in the activation of the intrinsic pathway of apoptosis was found higher with selenium administration compared with L-carnitine administration.
Full Free Text Available</t>
  </si>
  <si>
    <t>Saygin M, Caliskan S, Ozguner MF, Gumral N, Comlekci S, Karahan N.</t>
  </si>
  <si>
    <t>https://pubmed.ncbi.nlm.nih.gov/26360675/</t>
  </si>
  <si>
    <t>The thermal effect of 2.45 GHz microwave radiation on rat testes</t>
  </si>
  <si>
    <t>Abstract
The study focused on the effect of microwave radiation at a dose which commonly does not lead to tissue heating, however, in the rat testes it resulted in accumulation of heat. Adult rats were exposed to whole body pulse radiation at a frequency of 2.45 GHz and mean power density of  28 W/m2, for 3 h a day for the duration of 3 weeks. Immediately after each irradiation, the body temperature and the testicular temperature were measured in the control and experimental animals. Samples for histological and immunohistochemical analysis were taken after the last irradiation  and  processed  for  light  and  transmission  electron  microscopy.  An  evaluation  of spermatozoa motility was performed using computer-assisted sperm analysis. Although the body temperature of the rats was not elevated after the irradiations, the testicular temperature was significantly increased (P &lt; 0.004). Testes of the experimental animals had considerably dilated and congested blood vessels and the seminiferous epithelium showed degenerative changes. The Leydig  cells  showed  no  obvious  structural  abnormalities.  Transmission  electron  microscopy revealed ultrastructural changes in developing sex cells, Sertoli cells, and endothelial cells. An intensified immunoreactivity to superoxide dismutase 1 was found in spermatogonia and Leydig cells in the experimental animals. Results of the present study revealed a distinctly adverse effect of microwave radiation on the thermoregulatory capability and histological structure of rat testes as well as an oxidative damage of the tissue. The scientific knowledge confirming or denying the thermal effect of microwave radiation on living tissue is scarce and thus the present study may be regarded as unique and helpful to clarify the issue.
Full Free Text Available</t>
  </si>
  <si>
    <t>Almášiová V, Holovská K, Šimaiová V, Beňová K, Raček A, Račeková A, Martončíková M, Mihálik J,
Horváthová F, Tarabová L, Slanina T, Cigánková V</t>
  </si>
  <si>
    <t>This study was supported by the project of the Ministry of Education, Science, Research, and Sport of the Slovak Republic, VEGA No. 1/0214/15.
The authors report no conflict of interest.</t>
  </si>
  <si>
    <t>https://actavet.vfu.cz/media/pdf/actavet_2017086040413.pdf</t>
  </si>
  <si>
    <t>Low-power Density Radiations Emitted from Common Wi-Fi Routers Influence Sperm Concentration and Sperm Histomorphometric Parameters: A New Horizon on Male Infertility Treatment</t>
  </si>
  <si>
    <t xml:space="preserve">Abstract
Background: Male infertility is defined as an inability to impregnate a fertile female; it is a widespread problem which is usually caused by some male factors such as low quantity and quality of sperm, specifically oligospermia and azoospermia.
Objective: This study aimed to evaluate the bio-positive effects of low power density Wi-Fi radiation on the reproductive system of infertile and healthy mice.
Materials and methods: In this experimental study, thirty adult male Balb/c mice were randomly divided into 5 groups. Groups oligospermic-sham (OS), oligospermic-exposure 1 (OE1) and oligospermic-exposure 2 (OE2) received Busulfan, 10 mg/kg, intraperitoneally, but the control-sham (CS) and control-exposure (CE) groups left without Busulfan therapy. Groups CE, OE1 and OE2 were exposed to 2.4 GHz Wi-Fi radiation while, the CS and OS were sham exposed to Wi-Fi radiation without energizing the Wi-Fi router. The right and left testes and right epididymis were dissected out and histopathological, histomorphologic changes and the quality of the sperms were analyzed.
Results: Low power density Wi-Fi radiation significantly increased sperm concentration in the CE group compared to that in CS, while enhancement of spermatid cells was not significant. Sperm concentration in OE2 was more than that in OE1 as the spermatid cells enhanced.
Conclusion: Findings revealed that radiation hormesis induced by low power density Wi-Fi radiation have biological beneficial effects on mouse sperm concentration and sperm histomorphometric parameters.
Full Free Text Available
</t>
  </si>
  <si>
    <t xml:space="preserve">Delavarifar S , Razi Z, Tamadon A, Rahmanifar F, Mehrabani D, Owjfard M, Koohi-Hoseinabadi O, Zaker Abasali S.  </t>
  </si>
  <si>
    <t>https://pubmed.ncbi.nlm.nih.gov/32337184/</t>
  </si>
  <si>
    <t>Effects of microwave electromagnetic radiations emitted from common Wi-Fi routers on rats' sperm count and motility</t>
  </si>
  <si>
    <t xml:space="preserve">Abstract
Background: Wi-Fi  allows  electronic  devices  such  as  laptops  to  exchange data or connect to a network resource. The main goal of this study was to assess the bioeffects of short term exposure to 2.4 GHz microwave radiaton emitted  from  a  common  Wi-Fi  router  on  sperm  quality.  
Materials  and Methods: Male Wistar rats were divided into 7 groups; I, sham exposed 4 h/day for 7days at 30 cm from the router. II, exposed for 2 h/day for 7 days at 30 cm and sacrificed after 53 days. The exposure protocols for groups III to VII were 2h – 30 cm, 2h – 60 cm, 4 h – 30 cm, 4 h- 60 cm, 4 h – 30 cm (no data exchange) respectively. Rats in all the groups except group II, were sacrificed immediately after exposure and basic parameters of testicles weight, sperm motility,  morphology,  count,  and DNA  fragmentation  were  studied.  Non-parametric  tests  were  used  to  detect  statistically  significant  differences between different groups.
Results: Findings of this study showed statistically significant  differences  between  the  relative  frequency  of  progressive  and rapid  progressive  sperms  in  sham  exposed  rats  compared  to  those  of exposure groups. The testicles weight, DNA fragmentation of sperms and the frequency  of  sperms  with  normal  morphology  were  not  affected  by  Wi-Fi radiation. However, statistically significant differences between sperm count of  the  sham  exposed  rats  compared  to  those  of  exposure  group  were observed. 
Conclusion: Exposure to microwave radiation  emitted  from  Wi-Fi routers affects sperm parameters such as count and motility which are among the key parameters determining the chance of conceiving.
Full Free Text Available
</t>
  </si>
  <si>
    <t>Mahmoudi R, Mortazavi SMJ, Safari S, Nikseresht M, Mozdarani H, Barmak MJ, Zamani A, Davari M, Tabatabaie A.</t>
  </si>
  <si>
    <t>This study was supported by the Ionizing and Non-ionizing Radiation Protection Research
Center (INIRPRC), Shiraz University of Medical Sciences (SUMS), Shiraz, Iran.</t>
  </si>
  <si>
    <t>https://www.researchgate.net/publication/291165085_Effects_of_microwave_electromagnetic_radiations_emitted_from_common_Wi-Fi_routers_on_rats%27_sperm_count_and_motility</t>
  </si>
  <si>
    <t>No conflict of Interest Stated. No Financial Support.</t>
  </si>
  <si>
    <t>Lifestyle and semen quality: role of modifiable risk factors</t>
  </si>
  <si>
    <t xml:space="preserve">Abstract
The relationship between exposure to lifestyle factors and adverse effects on human reproductive health is debated in the scientific literature and these controversies have increased public and regulatory attention. The aim of the study was to examine the association between modifiable lifestyle factors and main semen parameters, sperm morphology, and sperm chromatin structure. The study population consisted of 344 men who were attending an infertility clinic for diagnostic purposes with normal semen concentration of 20-300 M/ml or with slight oligozoospermia (semen total concentration of 15-20 M/ml) [WHO 1999]. Participants were interviewed and provided semen samples. The interview included questions about demographics, socio-economic status, medical history, lifestyle factors (consumption of alcohol, tobacco, coffee intake, cell phone and sauna usage), and physical activity. The results of the study suggest that lifestyle factors may affect semen quality. A negative association was found between increased body mass index (BMI) and semen volume (p = 0.03). Leisure time activity was positively associated with sperm concentration (p = 0.04) and coffee drinking with the percentage of motile sperm cells, and the percentage of sperm head and neck abnormalities (p = 0.01, p = 0.05, and p = 0.03, respectively). Drinking red wine 1-3 times per week was negatively related to sperm neck abnormalities (p = 0.01). Additionally, using a cell phone more than 10 years decreased the percentage of motile sperm cells (p = 0.02). Men who wore boxer shorts had a lower percentage of sperm neck abnormalities (p = 0.002) and percentage of sperm with DNA damage (p = 0.02). These findings may have important implications for semen quality and lifestyle.
</t>
  </si>
  <si>
    <t>Jurewicz J, Radwan M, Sobala W, Ligocka D, Radwan P, Bochenek M, Hanke W.</t>
  </si>
  <si>
    <t>Supported by the National Center for Research and Development in Poland, from grant no. PBZ-MEiN-/8/2// 2006; contract no. K140/P01/2007/1.2.1.2 and the project ‘‘Lifestyle factors and semen quality’’ financed with a grant for statutory activity IMP 10.19/2013. The authors declare no conflicts of interest. The study was performed at the Nofer Institute of Occupational Medicine,   Department of Environmental Epidemiology, Lodz, Poland</t>
  </si>
  <si>
    <t>https://pubmed.ncbi.nlm.nih.gov/24074254/</t>
  </si>
  <si>
    <t>Lifestyle and demographic factors associated with human semen quality and sperm function</t>
  </si>
  <si>
    <t xml:space="preserve">Abstract
In this study, we sought to investigate the effect of lifestyle and demographic factors on classic and functional semen parameters. Three hundred and twenty-eight subjects who underwent semen analysis were recruited. Routine SA, sperm vitality, acrosome reaction (AR) assay and sperm DNA fragmentation index (DFI) were analyzed. Demographic and lifestyle information, including (1) BMI, (2) current smoking and alcohol drinking frequency, (3) sleep habits, (4) daily fluid intake, (5) weekly meat intake, (6) sports frequency, (7) trouser cell phone use, (8) age, and (9) abstinence time, were collected. Generalized additive models were used to analyze the possible non-linear association. The results showed that total sperm count (TSC) was significantly associated with age (P = 0.001), abstinence time (P = 0.001) and daily coffee intake (P = 0.044). Semen volume was significantly associated with age (P &lt; 0.001) and daily coffee intake (P &lt; 0.001). Sperm concentration was significantly associated with abstinence time (P = 0.011) and average sleep duration (P = 0.010). Sperm motility was significantly associated with age (P = 0.002) and daily juice intake (P = 0.001). Total motile sperm count was significantly associated with age (P = 0.003) and abstinence time (P = 0.009). DFI was significantly associated with age (P = 0.002), irregular sleeping habit (P = 0.008) and abstinence time (P = 0.032). The percentage of AR sperm was significantly associated with daily juice intake (P = 0.013). In conclusion, DFI and TSC were the most sensitive semen parameters for demographic and lifestyle features, whereas age had more influence on semen parameters than other demographic and lifestyle features.
</t>
  </si>
  <si>
    <t>Shi X, Chan CPS, Waters T, Chi L, Chan DYL, Li TC.</t>
  </si>
  <si>
    <t>https://pubmed.ncbi.nlm.nih.gov/30033774/</t>
  </si>
  <si>
    <t>Effect of electromagnetic waves on the frequency of micronucleated polychromatic erythrocytes and the sperm morphology of rats (rattus norvegicus)</t>
  </si>
  <si>
    <t xml:space="preserve">Abstract 
Every year, millions of people are added to the total number of mobile telephone users. The convenience of this device is indisputable but its safety remains inconclusive. Questions are still asked all around the world about mobile telephone safety and whether these phones pose a hazard to health. Electromagnetic waves (EMWs) are made up of linked electric and magnetic components moving together through space at the speed of light. The electric and magnetic components that form EMWs can be referred to as radiofrequency fields. The present work searched for the cytogenetic effect of EMWs emitted from mobile telephones and their relay stations. This was achieved using Micronucleated polychromatic erythrocytes (MNPCEs) and an examination of the sperm abnormality of rats. The data obtained revealed a marked increase in the frequency of micronucleated polychromatic erythrocyte cells that were taken from bone marrow cells and sperm abnormality from the testes of rats exposed for 2 weeks to electromagnetic waves emitted from global systems for mobile telephone communication base stations and mobile telephone systems. The obtained results were significant at the statistical level. In addition, the frequency of micronucleus formation was more affected in the group of rats exposed to mobile telephone systems than others and remained high in the recovery group. Also, the frequency of sperm abnormality was more sensitive in the day group of telephone base station rats than others. In the present work, the results indicated that prolonged exposure to the EMWs emitted from global systems for mobile communication base stations or cellular mobile telephone communication causes clastogenic effects at the level of MNPCEs as well as abnormally shaped sperm.
</t>
  </si>
  <si>
    <t>Zayed F, Alfifi Z, Ab Mahmoud A.</t>
  </si>
  <si>
    <t>https://www.researchgate.net/publication/267025226</t>
  </si>
  <si>
    <t>Low Level Microwave Exposure Decreases the Number of Male Germ Cells and Affect Vital Organs of Sprague Dawley Rats</t>
  </si>
  <si>
    <t>Abstract 
The effects of 2.45 GHz microwave (MW) radiation on the vital tissues of Sprague Dawley rats were investigated. The various tissues assessed through histopathological assay were liver, kidney, heart, testis, ovary, fallopian tube, prostate, seminal vesicle and epididymis. The animals were exposed to various level of Specific Absorption Rate (SAR) which were 0 (control), 0.48, 0.95, 1.43, 1.91 and 2.39 W/kg using the microwave generator, model ER660E, Serial No MX704CCR from Toshiba UK Ltd for maximum period of ten minutes. From the results it was observed that the kidney and ovary were the most affected tissues in the female animals exposed to 2.45 GHz MW radiation when compared to the control. Hyperchromasia was observed in the ovary of the animals exposed to MW radiation. Vascular/glomerular congestion, interstitial spaces hemorrhage and tubular cells cloudiness was observed in the kidney. In the male animals, the testis and liver were the most affected organs when compared with control. There was reduction in the number of germ cells and cell disorganization observed from the testis of exposed group. The degree of reduction in the number of the germ cells varies with SARs, highest reduction was observed in the group V exposed to 2.39 W/kg which suggest that MW radiation has the potential to affects male fertility adversely. Oodema, cloudiness, glomeruli congestion was observed in the liver. There is no significant proof that the microwave radiation at this study frequency produces pathologic effects on the tissue studied except for the decrease in the number of germ cells and modification of some organs.
Available from ResearchGate</t>
  </si>
  <si>
    <t>Usikalu M.R, Aweda M.A., Babatunde E.B. and Awobajo F.O.</t>
  </si>
  <si>
    <t>https://www.researchgate.net/publication/315177410</t>
  </si>
  <si>
    <t>Effects of radiation from mobile phones on fertility and the quality of semen in regular mobile phone users</t>
  </si>
  <si>
    <t>Abstract 
Objective: The  use  of  mobile  phones  over  extended  periods  of  time  is  associated  with  genotoxicity.  The  Specific  Absorption  Rate  (SAR)  values  of  mobile phones indicate that they release less radiofrequency radiation, which is discovered to be within a safer limit. This is the case because SARvalues can be measured. The use of mobile phones for extended periods of time may also cause DNA damage in human cells.Methods: The  purpose  of  this  study  is  to  analyse  the  impact  that  radiation  from  mobile  phones  have  on  fertility  by  analysing  the  quality  of  the  sperm of people who use their phones often.Results: The  research  was  carried  out  on  a  total  of  150  people  who  were  between  the  ages  of  20  and  40  and  divided  into  three  groups  (frequent  mobile  users,  moderate  mobile  users  and  less  mobile  phone  users).  Prior  to  collecting  samples  from  the  subjects,  permission  was  obtained  from  them. The researcher conducted individual interviews with each participant in the study in order to collect information for filling out a structured questionnaire. Analyses and comparisons were made between the three groups on the properties of the sperm, including their motility and shape.Conclusion: The  findings  of  a  number  of  research  indicate  that  radiations  released  by  mobile  phones  have  an  effect  on  male  fertility  by  causing permanent  alterations  in  the  morphology  of  the  semen.  The  current  research  demonstrates  that  there  is  a  problem  with  the  fertilising  ability  of  sperm due to defects and changes in sperm morphology. According to the findings of this research, radiations released by mobile phones will have an effect on male fertility. The genotoxic impact may be brought to the attention of regular users of mobile phones and the required measures can be taken via the use of biosensors, which offer a warning signal or alarm when the radiations level exceeds the usual limit.</t>
  </si>
  <si>
    <t>B SK, Selvi GP, Vendhan KE.</t>
  </si>
  <si>
    <t>Humans - Spermatozoa</t>
  </si>
  <si>
    <t>https://journals.innovareacademics.in/index.php/ijap/article/view/45558</t>
  </si>
  <si>
    <t>Effect of 900 MHz radiofrequency electromagnetic field exposure on antioxidant enzymes in serum and testicular tissue of rat</t>
  </si>
  <si>
    <t>Abstract
Potential damage due to cell phones are mostly focused on head and reproductive organs. Effects of 900 MHz electromagnetic field (EMF) exposure on rat serum and testes antioxidant enzyme levels are described. Groups of 5 rats each were exposed for 1h(STE), 2h(MTE), and 4h(LTE) for 30 consecutive days to EMF with average power density of 86mW/cm2 for 30 consecutive days. One group were sham controls. Blood sampling was performed at days 0 and 30, but testicular sampling was performed only on day 30. Serum and testicular superoxide dismutase (SOD), glutathione peroxidase (GPx) and glutathione reductase (GRx) were measured. After 30 days exposure, serum SOD or GPx activity declined (P&lt;0.05) in LTE or MTE rats compared with other or sham groups. In testicular tissue, GPx decreased in MTE (259.93±61.77 U/mg) and LTE (235.54±56.90 U/mg) groups compared with controls (677.17±194.96 U/mg) (P&lt;0.05). Results should be interpreted with caution due to small (n=5) sampling values.</t>
  </si>
  <si>
    <t>Sepehrimanesh M , Nazifi  S, Saeb M, Kazemipour N.</t>
  </si>
  <si>
    <t>https://www.researchgate.net/publication/309159755</t>
  </si>
  <si>
    <t>Mice strain  B6C3F1</t>
  </si>
  <si>
    <t>Cells : Bovine sperm</t>
  </si>
  <si>
    <t>Effect of microwaves-induced plasma on some parameters of sperms, histopathological and sperm dna fragmentation in mice</t>
  </si>
  <si>
    <t>Abstract
Using microwaves-induced plasma system of non-thermal atmospheric pressure operated with frequency 2.45 (GHz), microwave power of 800 W and used argon gas to generate the torch. The influence of microwaves-induced plasma (MIP) on male fertility by using the following tests (measurement hormone of testosterone level, sperm viability, motility and abnormalities), Sperm DNA fragmentation and on histo pathological changes of testes was studied in mice. Thirty-two adult male mice were divided into four groups one control group and three treated groups with microwaves plasma at times (20, 50, and 90 sec).The results showed significant increase (P&lt;0.05) in sperms motility and viability , decrease in the percentage of abnormalities and DNA fragmentation of sperms in mice treated with (MIP) compared with control group, while the results showed significant increase in diameters of seminiferous tubules and decrease of interstitial spaces in treated groups with (MIP) compared with control group.
 Text Available</t>
  </si>
  <si>
    <t>Ahmed HI, Sabah N Sabah Mazhir, Abdullah Nada, Alyaa Hussein Ali</t>
  </si>
  <si>
    <t>Mice Mice - Albino</t>
  </si>
  <si>
    <t>Authors thanked Biotechnology Research Center/ Al-Nahrain University/Iraq for its support in equipment. No Conflict of Interest Stated</t>
  </si>
  <si>
    <t>https://www.researchgate.net/publication/326069220</t>
  </si>
  <si>
    <t xml:space="preserve">The authors declare that no funds, grants, or other support were received during the preparation of this manuscript. </t>
  </si>
  <si>
    <t>Melatonin ameliorates RF-EMR-induced reproductive damage by inhibiting ferroptosis through Nrf2 pathway activation</t>
  </si>
  <si>
    <t>Abstract
In recent years, there has been increased attention to the deleterious impacts of radiofrequency electromagnetic radiation (RF-EMR) on male reproductive ability, necessitating the exploration of effective protective measures. Melatonin has antioxidant and anti-apoptotic effects, and there is growing evidence of its benefit to the reproductive process. However, the biochemical mechanisms by which melatonin protects against reproductive damage from RF-EMR exposure are unknown. Here, we found that prolonged (8 weeks) exposure to RF-EMR [2.45 GHz; power density, 2.5 W/ sq m; whole-body specific absorption rate (SAR), 0.125-0.5 W/kg] induced ferroptosis and oxidative stress in testicular tissue, leading to a decrease of sperm quality in male mice. Notably, the administration of melatonin mitigated the oxidative harm to the testicles and ferroptosis caused by RF-EMR in mice. Mechanistically, melatonin could inhibit ROS production and ferroptosis by stimulating the nuclear factor-erythroid 2-related factor 2 (Nrf2) signaling pathway through its receptors (MT1/MT2). Taken together, these results indicate that melatonin could potentially improve RF-EMR-induced reproductive damage in male mice by blocking ferroptosis through activation of the Nrf2 pathway.
ResearchGate</t>
  </si>
  <si>
    <t>Wang J, Dong J, Xu Q, Yan S, Wang H, Lei H, Ma X, Yang T, Wang K, Li Z, Wang X.</t>
  </si>
  <si>
    <t>Microwave generator</t>
  </si>
  <si>
    <t>Mice ICR male</t>
  </si>
  <si>
    <t>This study is supported by the Key Project of Logistics Research (BKJ21J007), the Special Research Project of Birth Control (19JSZ08) and the Youth Independent Innovation Project of Tangdu Hospital (2023BTDQN020).</t>
  </si>
  <si>
    <t>https://pubmed.ncbi.nlm.nih.gov/40344840/</t>
  </si>
  <si>
    <t>Effects of 4G mobile phone radiation exposure on reproductive, hepatic, renal, and hematological parameters of male Wistar rat</t>
  </si>
  <si>
    <t>Abstract
Background and objective: Mobile phones have become a vital part of human life. Due to drastic increase in the number of mobile phone subscribers, exposure to radiofrequency radiation (RFR) emitted from these phones has increased dramatically. Hence, the effect of RFR on humans is an area of concern. This study was performed to determine the impact of 4G mobile phone radiation on the male reproductive system, liver, kidney, and hematological parameters.
Methods: Seventy-day-old Wistar rats were exposed to 4G radiation (2350 MHz for 2 h/day for 56 days). Sperm parameters such as sperm count, viability, sperm head morphology, mitochondrial activity, total antioxidant activity, and lipid peroxidation of sperm were evaluated. Histopathology of the testis, prostate, epididymis, seminal vesicle, liver, and kidney was carried out. Complete blood count, liver and kidney function tests, and testosterone hormone analysis were done.
Results: At the end of the experiment, results showed a significant (p &lt; 0.05) decrease in sperm viability with alterations in the histology of the liver, kidney, testis, and other reproductive organs in the exposed group of rats. A reduced level of testosterone, total antioxidant capacity, and decreased sperm mitochondrial function were also observed in the exposed rats. Moreover, the exposed rats showed an increase in sperm lipid peroxidation and sperm abnormality. Hematological parameters like hemoglobin, red blood cells (RBC), and packed cell volume (PCV) showed a significant (p &lt; 0.05) increase in the exposed rats.
Conclusion: The results indicate that chronic exposure to 4G radiation may affect the male reproductive system, hematological system, liver, and kidney of rats.
ResearchGate</t>
  </si>
  <si>
    <t>Gautam R, Pardhiya S, Nirala JP, Sarsaiya P, Rajamani P.</t>
  </si>
  <si>
    <t>https://pubmed.ncbi.nlm.nih.gov/38102429/</t>
  </si>
  <si>
    <t>The Screening of Genes Sensitive to Long-Term, Low-Level Microwave Exposure and Bioinformatic Analysis of Potential Correlations to Learning and Memory</t>
  </si>
  <si>
    <t>Abstract
OBJECTIVE: To gain a better understanding of gene expression changes in the brain following microwave exposure in mice. This study hopes to reveal mechanisms contributing to microwave-induced learning and memory dysfunction.
METHODS: Mice were exposed to whole body 2100 MHz microwaves with specific absorption rates (SARs) of 0.45 W/kg, 1.8 W/kg, and 3.6 W/kg for 1 hour daily for 8 weeks. Differentially expressing genes in the brains were screened using high-density oligonucleotide arrays, with genes showing more significant differences further confirmed by RT-PCR.
RESULTS: The gene chip results demonstrated that 41 genes (0.45 W/kg group), 29 genes (1.8 W/kg group), and 219 genes (3.6 W/kg group) were differentially expressed. GO analysis revealed that these differentially expressed genes were primarily involved in metabolic processes, cellular metabolic processes, regulation of biological processes, macromolecular metabolic processes, biosynthetic processes, cellular protein metabolic processes, transport, developmental processes, cellular component organization, etc. KEGG pathway analysis showed that these genes are mainly involved in pathways related to ribosome, Alzheimer's disease, Parkinson's disease, long-term potentiation, Huntington's disease, and Neurotrophin signaling. Construction of a protein interaction network identified several important regulatory genes including synbindin (sbdn), Crystallin (CryaB), PPP1CA, Ywhaq, Psap, Psmb1, Pcbp2, etc., which play important roles in the processes of learning and memory.
CONCLUSION: Long-term, low-level microwave exposure may inhibit learning and memory by affecting protein and energy metabolic processes and signaling pathways relating to neurological functions or diseases.</t>
  </si>
  <si>
    <t>Zhao YL, Li YX, Ma HB, Li D, Li HL, Jiang R, Kan GH, Yang ZZ, Huang ZX.</t>
  </si>
  <si>
    <t xml:space="preserve"> Supported by  Astronaut Research and Training Center of China. </t>
  </si>
  <si>
    <t>http://www.ncbi.nlm.nih.gov/pubmed/26383594?dopt=Abstract</t>
  </si>
  <si>
    <t>Human cells</t>
  </si>
  <si>
    <t>Effect of 950 MHz UHF Electromagnetic radiation on biomarkers of oxidative damage, metabolism of UFA and antioxidants in the liver of young rats of different ages</t>
  </si>
  <si>
    <t>Abstract 
Aim: To investigate the effects of an exposure to a 950 MHz electromagnetic field on biochemical processes in the liver of young rats.
Background: During pregnancy, dams were exposed (n=6) or sham exposed (n=6). From each group, 6 pups were sacrificed in the age of 0, 6, 15 and 30 days, respectively and examined. In the age of 15 and 30 days, only male rats were examined.
Outcomes : Neonatal rats exposed in utero had a significanty decreased body weight, significantly decreased levels of catalase and significant lower lipid peroxidation values compared to neonatal rats from the control group. No significant differences in the body weight, the levels of catalase and the lipid peroxidation were observed after 6, 15 or 30 days between the groups. 
No differences occurred in the level of protein oxidation between exposed and sham exposed rats. 
The level of fatty acids was significantly decreased in exposed rats in comparison to sham exposed rats (Remark EMF-Portal: information about age of rats not given in this context). 
15 and 30 day-old rats showed significant differences regarding DNA damage. In the age of 15 days, in the exposed rats, the number of DNA strand breaks was significantly lower compared to the control group, while it was significantly higher in the age of 30 days. 
The data indicate that exposure to 950 MHz electromagnetic fields could have induced some biochemical changes in the liver of young rats.
Used in-vivo in FDA report ID: 3596</t>
  </si>
  <si>
    <t>Furtado-Filho OV, Borba JB, Dallegrave A, Pizzolato TM, Henriques JA, Moreira JC, Saffi J.</t>
  </si>
  <si>
    <t>Rats - neonatal</t>
  </si>
  <si>
    <t>http://www.emf-portal.de/viewer.php?l=e&amp;aid=22969</t>
  </si>
  <si>
    <t>Alteration of glycine receptor immunoreactivity in the auditory brainstem of mice following three months of exposure to radiofrequency radiation at SAR 4.0 W/kg</t>
  </si>
  <si>
    <t>Abstract
The increasing use of mobile communication has triggered an interest in its possible effects on the regulation of neurotransmitter signals. Due to the close proximity of mobile phones to hearing-related brain regions during usage, its use may lead to a decrease in the ability to segregate sounds, leading to serious auditory dysfunction caused by the prolonged exposure to radiofrequency (RF) radiation. The interplay among auditory processing, excitation and inhibitory molecule interactions plays a major role in auditory function. In particular, inhibitory molecules, such a glycine, are predominantly localized in the auditory brainstem. However, the effects of exposure to RF radiation on auditory function have not been reported to date. Thus, the aim of the present study was to investigate the effects of exposure to RF radiation on glycine receptor (GlyR) immunoreactivity (IR) in the auditory brainstem region at 835 MHz with a specific absorption rate of 4.0 W/kg for three months using free-floating immunohistochemistry. Compared with the sham control (SC) group, a significant loss of staining intensity of neuropils and cells in the different subdivisions of the auditory brainstem regions was observed in the mice exposed to RF radiation (E4 group). A decrease in the number of GlyR immunoreactive cells was also noted in the cochlear nuclear complex [anteroventral cochlear nucleus (AVCN), 31.09%; dorsal cochlear nucleus (DCN), 14.08%; posteroventral cochlear nucleus (PVCN), 32.79%] and the superior olivary complex (SOC) [lateral superior olivary nucleus (LSO), 36.85%; superior paraolivary nucleus (SPN), 24.33%, medial superior olivary nucleus (MSO), 23.23%; medial nucleus of the trapezoid body (MNTB), 10.15%] of the mice in the E4 group. Auditory brainstem response (ABR) analysis also revealed a significant threshold elevation of in the exposed (E4) group, which may be associated with auditory dysfunction. The present study suggests that the auditory brainstem region is susceptible to chronic exposure to RF radiation, which may affect the function of the central auditory system.
The glycine receptor, or GlyR, is the receptor for the amino acid neurotransmitter glycine.</t>
  </si>
  <si>
    <t>Maskey D, Kim HG, Suh MW, Roh GS, Kim MJ.</t>
  </si>
  <si>
    <t>Study was funded by the Institute of Medical Science Research of Dankook University Medical Center in 2011. Research was also supported by the Basic Science Research Program through the National Research Foundation of Korea (NRF) funded by the Ministry of Education, Science and Technology (2011-0011885).</t>
  </si>
  <si>
    <t>http://www.ncbi.nlm.nih.gov/pubmed/24866721</t>
  </si>
  <si>
    <t>Exposure of rat brain to 915 MHz GSM microwaves induces changes in gene expression but not double stranded DNA breaks or effects on chromatin conformation</t>
  </si>
  <si>
    <t>Abstract
We investigated whether exposure of rat brain to microwaves (MWs) of global system for mobile communication (GSM) induces DNA breaks, changes in chromatin conformation and in gene expression. An exposure installation was used based on a test mobile phone employing a GSM signal at 915 MHz, all standard modulations included, output power level in pulses 2 W, specific absorption rate (SAR) 0.4 mW/g. Rats were exposed or sham exposed to MWs during 2 h. After exposure, cell suspensions were prepared from brain samples, as well as from spleen and thymus. For analysis of gene expression patterns, total RNA was extracted from cerebellum. Changes in chromatin conformation, which are indicative of stress response and genotoxic effects, were measured by the method of anomalous viscosity time dependencies (AVTD). DNA double strand breaks (DSBs) were analyzed by pulsed-field gel electrophoresis (PFGE). Effects of MW exposure were observed on neither conformation of chromatin nor DNA DSBs. Gene expression profiles were obtained by Affymetrix U34 GeneChips representing 8800 rat genes and analyzed with the Affymetrix Microarray Suite (MAS) 5.0 software. In cerebellum from all exposed animals, 11 genes were upregulated in a range of 1.34-2.74 fold and one gene was downregulated 0.48-fold (P &lt; .0025). The induced genes encode proteins with diverse functions including neurotransmitter regulation, blood-brain barrier (BBB), and melatonin production. The data shows that GSM MWs at 915 MHz did not induce PFGE-detectable DNA double stranded breaks or changes in chromatin conformation, but affected expression of genes in rat brain cells.</t>
  </si>
  <si>
    <t>Belyaev IY, Koch CB, Terenius O, Roxström-Lindquist K, Malmgren LO, H Sommer W, Salford LG, Persson BR.</t>
  </si>
  <si>
    <t>The Swedish Council for Working Life and Social Research; Grant sponsor: The Swedish Authority for Radiation Protection</t>
  </si>
  <si>
    <t xml:space="preserve">http://www.emf-portal.de/viewer.php?l=e&amp;aid=13430 </t>
  </si>
  <si>
    <t>Cells : Human HeLa cell line ( adenocarcinoma cell line)</t>
  </si>
  <si>
    <t>Low-intensity microwave irradiation does not substantially alter gene expression in late larval and adult Caenorhabditis elegans</t>
  </si>
  <si>
    <t>Outcomes: No genes showed consistent expression changes across all five microarray comparisons, and all expression changes appeared modest after normalisation (&lt; / = 40% up-regulated or down-regulated). The number of statistically significant differences in gene expression (846) was less than the false-positive rate expected by chance (1131). 
The authors conclude that the pattern of gene expression in L4/adult Caenorhabditis elegans is unaffected by low-intensity microwave exposure; the minor changes found could well be false positives.
Caenorhabditis elegans (round worm)</t>
  </si>
  <si>
    <t>Dawe AS, Bodhicharla RK, Graham NS, May ST, Reader T, Loader B, Gregory A, Swicord M, Bit-Babik G, de Pomerai DI.</t>
  </si>
  <si>
    <t>Mobile Telecommunications and Health Research (MTHR), UK</t>
  </si>
  <si>
    <t>https://www.emf-portal.org/en/article/17197</t>
  </si>
  <si>
    <t>Brain proteome response following whole body exposure of mice to mobile phone or wireless DECT base radiation</t>
  </si>
  <si>
    <t>Abstract
The objective of this study was to investigate the effects of two sources of electromagnetic fields (EMFs) on the proteome of cerebellum, hippocampus, and frontal lobe in Balb/c mice following long-term whole body irradiation. Three equally divided groups of animals (6 animals/group) were used; the first group was exposed to a typical mobile phone, at a SAR level range of 0.17-0.37 W/kg for 3 h daily for 8 months, the second group was exposed to a wireless DECT base (Digital Enhanced Cordless Telecommunications/Telephone) at a SAR level range of 0.012-0.028 W/kg for 8 h/day also for 8 months and the third group comprised the sham-exposed animals. Comparative proteomics analysis revealed that long-term irradiation from both EMF sources altered significantly (p &lt; 0.05) the expression of 143 proteins in total (as low as 0.003 fold downregulation up to 114 fold overexpression). Several neural function related proteins (i.e., Glial Fibrillary Acidic Protein (GFAP), Alpha-synuclein, Glia Maturation Factor beta (GMF), and apolipoprotein E (apoE)), heat shock proteins, and cytoskeletal proteins (i.e., Neurofilaments and tropomodulin) are included in this list as well as proteins of the brain metabolism (i.e., Aspartate aminotransferase, Glutamate dehydrogenase) to nearly all brain regions studied. Western blot analysis on selected proteins confirmed the proteomics data. The observed protein expression changes may be related to brain plasticity alterations, indicative of oxidative stress in the nervous system or involved in apoptosis and might potentially explain human health hazards reported so far, such as headaches, sleep disturbance, fatigue, memory deficits, and brain tumor long-term induction under similar exposure conditions.</t>
  </si>
  <si>
    <t>Fragopoulou AF1, Samara A, Antonelou MH, Xanthopoulou A, Papadopoulou A, Vougas K, Koutsogiannopoulou E, Anastasiadou E, Stravopodis DJ, Tsangaris GT, Margaritis LH.</t>
  </si>
  <si>
    <t>University of Athens, Greece</t>
  </si>
  <si>
    <t>https://www.emf-portal.org/en/article/20130</t>
  </si>
  <si>
    <t>Subchronic exposure of hsp70.1-deficient mice to radiofrequency radiation</t>
  </si>
  <si>
    <t>Abstract
PURPOSE: Heat shock protein 70 (HSP70) is one of the most inducible proteins to play a cytoprotective role under stressful conditions. Previously we generated hsp70.1-deficient mice to elucidate the in vivo function of HSP70 in detail. The renal tissues and embryonic fibroblasts of these mice were shown to be more vulnerable to hyperosmotic stress. Since RF (radiofrequency) energy has been suggested to be an environmental stressor, we carried out a study to determine whether sub-chronic RF exposure can cause constitutive induction of a stress response at a cellular and/or molecular level in hsp70.1-deficient mice due to repeated stimulation.
MATERIALS AND METHODS: Eight-week-old hsp70.1-deficient mice were exposed twice daily for 45 min, with a 15 min interval, 5 days a week for 10 weeks. Whole-body average specific absorption rate was 0.4 W/Kg for fields of both 849 MHz and 1763 MHz. Major tissues were histopathologically analysed, and immunocytochemically evaluated for cell proliferative activity. Apoptosis was investigated by TdT-mediated dUTP nick-end labeling (TUNEL) assay. To determine whether RF radiation elicits a stress response, the expression level of heat shock proteins (HSP) and phosphorylation of the stress-activated kinases were also observed by western blots.
RESULTS: No difference was observed in the histopathological analysis between sham- and RF-exposed mice. There was no evidence of increased proliferative and apoptotic activities. The levels of HSP90, HSP70, and HSP25 showed no obvious changes. RF exposure did not affect the phosphorylation status of the major stress-activated kinase (MAPK); extracellular signal-regulated kinase 1/2 (ERK1/2), C-Jun N-terminal kinase 1/2 (JNK1/2) or p38 MAPK.
CONCLUSION: The hsp70.1-deficient mice did not show any significant changes in terms of cell proliferation, apoptosis, or stress response due to exposure of 849 or 1,763 MHz RF fields.</t>
  </si>
  <si>
    <t>Lee JS, Huang TQ, Lee JJ, Pack JK, Jang JJ, Seo JS.</t>
  </si>
  <si>
    <t xml:space="preserve">Mice - HSP70.1-deficient (hsp70.1 -/-)  </t>
  </si>
  <si>
    <t xml:space="preserve">Ministry of Information and Communication, Korea
</t>
  </si>
  <si>
    <t>https://www.emf-portal.org/en/article/13218</t>
  </si>
  <si>
    <t>Ministero dell' Università e della Ricerca (MIUR (formerly MURST (Ministero dell' Università e della Ricerca Scientifica e Tecnologica); Ministry of University and Research), Italy</t>
  </si>
  <si>
    <t>Qualitative effect on mRNAs of injury-associated proteins by cell phone like radiation in rat facial nerves</t>
  </si>
  <si>
    <t xml:space="preserve">Abstract
Rats were exposed to cell phone radiation for 6 hours per day for 18 weeks. The buccal and mandibular branches of the facial nerve were evaluated for this study. The mRNA levels of four proteins that are usually up regulated when an injury has occurred were investigated; included were Calcium ATP-ase, Endothelin, Neural Cell Adhesion Molecule, and Neural Growth Factor. These isolated mRNAs were subjected to RT-PCR and all four were up regulated. The mandibular nerve showed a higher and broader level of up regulation than the buccal nerve. All four mRNA up regulations for the mandibular nerve and two for the buccal nerve were also statistically significant. These specific injury-related findings were mild. As the use of these cell phones continues, there most likely will be permanent damage to these tissues over the years and the likelihood of tumors, cancers, and system failures will potentially increase
Outcomes: All four mRNAs were up-regulated in the exposed group compared to the control group in both nerve sampIes. These differences were statistically significant for all four proteins in the mandibular branch and two for the buccal branch. The mandibular nerve showed a higher and broader level of upregulation than the buccal nerve. 
The authors conclude that these upregulations have occurred in the cell phone exposed group because there have been injuries to the surrounding nerve tissue. The authors further conclude if the use of these cell phones continues, there most likely will be permanent damage to these tissues over the years and the likelihood of tumors, cancers, and system failures will potentially increase.
</t>
  </si>
  <si>
    <t>Yan JG, Agresti M, Zhang LL, Yan Y, Matloub HS.</t>
  </si>
  <si>
    <t>https://www.emf-portal.org/en/article/17816</t>
  </si>
  <si>
    <t>Study of p53 expression and post-transcriptional modifications after GSM-900 radiofrequency exposure of human amniotic cells</t>
  </si>
  <si>
    <t xml:space="preserve">Abstract
The potential effects of radiofrequency (RF) exposure on the genetic material of cells are very important to determine since genome instability of somatic cells may be linked to cancer development. In response to genetic damage, the p53 protein is activated and can induce cell cycle arrest allowing more time for DNA repair or elimination of damaged cells through apoptosis. The objective of this study was to investigate whether the exposure to RF electromagnetic fields, similar to those emitted by mobile phones of the second generation standard, Global System for Mobile Communications (GSM), may induce expression of the p53 protein and its activation by post-translational modifications in cultured human cells. The potential induction of p53 expression and activation by GSM-900 was investigated after in vitro exposure of human amniotic cells for 24 h to average specific absorption rates (SARs) of 0.25, 1, 2, and 4 W/kg in the temperature range of 36.3-39.7 °C. The exposures were carried out using a wire-patch cell (WPC) under strictly controlled conditions of temperature. Expression and activation of p53 by phosphorylation at serine 15 and 37 were studied using Western blot assay immediately after three independent exposures of cell cultures provided from three different donors. Bleomycin-exposed cells were used as a positive control. According to our results, no significant changes in the expression and activation of the p53 protein by phosphorylation at serine 15 and 37 were found following exposure to GSM-900 for 24 h at average SARs up to 4 W/kg in human embryonic cells.
</t>
  </si>
  <si>
    <t>Bourthoumieu S, Magnaudeix A, Terro F, Leveque P, Collin A, Yardin C.</t>
  </si>
  <si>
    <t>Cells : Human Amniotic cells</t>
  </si>
  <si>
    <t>Fondation sante ́ et radio- fre ́quences’’. http://www.fondationsante.org/index.php?id=sponsors</t>
  </si>
  <si>
    <t>https://www.emf-portal.org/en/article/20967</t>
  </si>
  <si>
    <t>Cells : Human Glioma SHG44 cell line</t>
  </si>
  <si>
    <t xml:space="preserve">Effect of high-frequency electromagnetic fields on trophoblastic </t>
  </si>
  <si>
    <t>Abstract
Connexins (Cx) are membrane proteins able to influence trophoblast functions. Here we investigated the effect of high-frequency electromagnetic fields (HF-EMF) on Cx expression and localization in extravillous trophoblast cell line HTR-8/SVneo. We also analysed cell ultrastructural changes induced by HF-EMF exposure. Samples were exposed to pulse-modulated 1817 MHz sinusoidal waves (GSM-217 Hz; 1h: SAR of 2 W/kg). Cx mRNA expression was assessed through semi-quantitative RT-PCR, protein expression by Western blotting, protein localization by indirect immunofluorescence, cell ultrastructure using electron microscopy. HF-EMF exposure significantly and selectively increased Cx40 and Cx43, without altering protein expression. Nevertheless, Cx40 and Cx43 lost their punctuate fluorescence within the cell membrane, becoming diffuse after HF-EMF exposure. Electron microscopy evidenced a sharp decrease in intercellular gap junction-like structures. This study is the first to indicate that exposure of extravillous trophoblast to GSM-217 Hz signals can modify Cx gene expression, Cx protein localization and cellular ultrastructure.</t>
  </si>
  <si>
    <t>Cervellati F, Franceschetti G, Lunghi L, Franzellitti S, Valbonesi P, Fabbri E, Biondi C, Vesce F</t>
  </si>
  <si>
    <t xml:space="preserve">Cells : Human trophoblast cell line HTR-8/SVneo Cells : Human trophoblast cell line HTR-8/SVneo </t>
  </si>
  <si>
    <t>Fondazione Cassa di Risparmio di Cento, Italy; University of Ferrara, Italy</t>
  </si>
  <si>
    <t>https://www.emf-portal.org/en/article/17161</t>
  </si>
  <si>
    <t>Health Canada Genomics R &amp; D fund</t>
  </si>
  <si>
    <t>Analysis of proto-oncogene and heat-shock protein gene expression in human derived cell-lines exposed in vitro to an intermittent 1.9 GHz pulse-modulated radiofrequency field</t>
  </si>
  <si>
    <t xml:space="preserve">Abstract
PURPOSE: Several studies have reported that radiofrequency (RF) fields, as emitted by mobile phones, may cause changes in gene expression in cultured human cell-lines. The current study was undertaken to evaluate this possibility in two human-derived immune cell-lines.
MATERIALS AND METHODS: HL-60 and Mono-Mac-6 (MM6) cells were individually exposed to intermittent (5 min on, 10 min off) 1.9 GHz pulse-modulated RF fields at a average specific absorption rate (SAR) of 1 and 10 W/kg at 37 +/- 0.5 degrees C for 6 h. Concurrent negative and positive (heat-shock for 1 h at 43 degrees C) controls were conducted with each experiment. Immediately following RF field exposure (T = 6 h) and 18 h post-exposure (T = 24 h), cell pellets were collected from each of the culture dishes and analyzed for transcript levels of proto-oncogenes (c-jun, c-myc and c-fos) and the stress-related genes (heat shock proteins (HSP) HSP27 and HSP70B) by quantitative reverse transcriptase polymerase chain reaction (RT-PCR).
RESULTS: No significant effects were observed in mRNA expression of HSP27, HSP70, c-jun, c-myc or c-fos between the sham and RF-exposed groups, in either of the two cell-lines. However, the positive (heat-shock) control group displayed a significant elevation in the expression of HSP27, HSP70, c-fos and c-jun in both cell-lines at T = 6 and 24 h, relative to the sham and negative control groups.
CONCLUSION: This study found no evidence that exposure of cells to non-thermalizing levels of 1.9 GHz pulse-modulated RF fields can cause any detectable change in stress-related gene expression.
 </t>
  </si>
  <si>
    <t>Chauhan V, Mariampillai A, Gajda GB, Thansandote A, McNamee JP.</t>
  </si>
  <si>
    <t xml:space="preserve">Health Canada Genomics R &amp; D fund
</t>
  </si>
  <si>
    <t>https://www.emf-portal.org/en/article/13925</t>
  </si>
  <si>
    <t xml:space="preserve">Is gene activity in plant cells affected by UMTS-irradiation? A whole genome </t>
  </si>
  <si>
    <t xml:space="preserve">Abstract
Mobile phone technology makes use of radio frequency (RF) electromagnetic fields transmitted through a dense network of base stations in Europe. Possible harmful effects of RF fields on humans and animals are discussed, but their effect on plants has received little attention. In search for physiological processes of plant cells sensitive to RF fields, cell suspension cultures of Arabidopsis thaliana were exposed for 24h to a RF field protocol representing typical microwave exposition in an urban environment. mRNA of exposed cultures and controls was used to hybridize Affymetrix-ATH1 whole genome microarrays. Differential expression analysis revealed significant changes in transcription of 10 genes, but they did not exceed a fold change of 2.5. Besides that 3 of them are dark-inducible, their functions do not point to any known responses of plants to environmental stimuli. The changes in transcription of these genes were compared with published microarray datasets and revealed a weak similarity of the microwave to light treatment experiments. Considering the large changes described in published experiments, it is questionable if the small alterations caused by a 24 h continuous microwave exposure would have any impact on the growth and reproduction of whole plants.
Full Free Text Available
</t>
  </si>
  <si>
    <t>Engelmann JC, Deeken R, Müller T, Nimtz G, Roelfsema MRG, Hedrich R.</t>
  </si>
  <si>
    <t>Cells : Plant Arabidopsis thaliana (Thale Cress)</t>
  </si>
  <si>
    <t xml:space="preserve">Swisscom ; E-Plus Company, Germany; Bundesministerium für Bildung und Forschung (BMBF; Federal Ministry for Education and Research), German, BMBF project FUNCRYPTA ("Funktionelle Analyse dynamischer Prozesse in cryptobiotischen Tardigraden"), Germany State of Bavaria (IZKF), Germany
</t>
  </si>
  <si>
    <t>https://www.emf-portal.org/en/article/16545</t>
  </si>
  <si>
    <t>HSP70 expression in human trophoblast cells exposed to different 1.8 Ghz mobile phone signals</t>
  </si>
  <si>
    <t>Abstract
The heat-shock proteins (HSPs) are important cellular stress markers and have been proposed as candidates to infer biological effects of high-frequency electromagnetic fields (EMFs). In the current study, HSP70 gene and protein expression were evaluated in cells of the human trophoblast cell line HTR-8/SVneo after prolonged exposure (4 to 24 h) to 1.8 GHz continuous-wave (CW) and different GSM signals (GSM-217Hz and GSM-Talk) to assess the possible effects of time and modulation schemes on cell responses. Inducible HSP70 protein expression was not modified by high-frequency EMFs under any condition tested. The inducible HSP70A, HSP70B and the constitutive HSC70 transcripts did not change in cells exposed to high-frequency EMFs with the different modulation schemes. Instead, levels of the inducible HSP70C transcript were significantly enhanced after 24 h exposure to GSM-217Hz signals and reduced after 4 and 16 h exposure to GSM-Talk signals. As in other cell systems, in HTR-8/SVneo cells the response to high-frequency EMFs was detected at the mRNA level after exposure to amplitude-modulated GSM signals. The present results suggest that the expression analysis for multiple transcripts, though encoding the same or similar protein products, can be highly informative and may account for subtle changes not detected at the protein level.</t>
  </si>
  <si>
    <t>Franzellitti S, Valbonesi P, Contin A, Biondi C, Fabbri E.</t>
  </si>
  <si>
    <t>Ministry of Education, University and Research, Italy</t>
  </si>
  <si>
    <t>https://www.emf-portal.org/en/article/16440</t>
  </si>
  <si>
    <t>Effects on protein kinase C and gene expression in a human mast cell line, HMC-1, following microwave exposure</t>
  </si>
  <si>
    <t>Abstract
We used a resonant cavity which delivered a continuous wave exposure at 864.3 MHz at an average specific absorption rate (SAR) of 7 W/kg to determine non-thermal biological effects of microwave exposure. A human mast cell line, HMC-1, was used as the biological target. Cells were given three exposures each of 20-min duration daily for 7 days. The temperature of the cell culture medium during the exposure fell to 26.5 degrees C. Effects were seen on localization of protein kinase C, and expression of three genes of 588 screened. The affected genes included the proto-oncogene c-kit, the transcription factor Nucleoside diphosphate kinase B and the apoptosis-associated gene DAD-1. Stress response genes were variably upregulated. No significant effect on morphology or on F-actin distribution was detected. We conclude that low-power microwave exposure may act on HMC-1 cells by altering gene expression via a mechanism involving activation of protein kinase C, and at temperatures well below those known to induce a heat shock response.</t>
  </si>
  <si>
    <t>Harvey C, French PW.</t>
  </si>
  <si>
    <t>Cells : Human mast cell line HMC-1</t>
  </si>
  <si>
    <t xml:space="preserve">New South Wales health research and development infrastructure grant, Australia &amp; University of New South Wales (UNSW) School of Medicine project grant, Australia
</t>
  </si>
  <si>
    <t>https://www.emf-portal.org/en/article/4178</t>
  </si>
  <si>
    <t>Cells : Human glioblastoma cells A172 line</t>
  </si>
  <si>
    <t>Cells : Human Jurkat cells (clone E6-1; T-lymphocyte hybridoma cell line)</t>
  </si>
  <si>
    <t>Characterization of biological effect of 1763 MHz radiofrequency exposure on auditory hair cells</t>
  </si>
  <si>
    <t>Abstract
PURPOSE: Radiofrequency (RF) exposure at the frequency of mobile phones has been reported not to induce cellular damage in in vitro and in vivo models. We chose HEI-OC1 immortalized mouse auditory hair cells to characterize the cellular response to 1763 MHz RF exposure, because auditory cells could be exposed to mobile phone frequencies.
MATERIALS AND METHODS: Cells were exposed to 1763 MHz RF at a 20 W/kg specific absorption rate (SAR) in a code division multiple access (CDMA) exposure chamber for 24 and 48 h to check for changes in cell cycle, DNA damage, stress response, and gene expression.
RESULTS: Neither of cell cycle changes nor DNA damage was detected in RF-exposed cells. The expression of heat shock proteins (HSP) and the phosphorylation of mitogen-activated protein kinases (MAPK) did not change, either. We tried to identify any alteration in gene expression using microarrays. Using the Applied Biosystems 1700 full genome expression mouse microarray, we found that only 29 genes (0.09% of total genes examined) were changed by more than 1.5-fold on RF exposure.
CONCLUSION: From these results, we could not find any evidence of the induction of cellular responses, including cell cycle distribution, DNA damage, stress response and gene expression, after 1763 MHz RF exposure at an SAR of 20 W/kg in HEI-OC1 auditory hair cell</t>
  </si>
  <si>
    <t>Huang TQ, Lee MS, Oh EH, Kalinec F, Zhang BT, Seo JS, Park WY</t>
  </si>
  <si>
    <t>Cells : Mouse Auditory hair cells immortalized HEI-OC1</t>
  </si>
  <si>
    <t xml:space="preserve">Ministry of Education and Human Resources Development, Korea; Program BK21 
IT R&amp;D program of MIC/IITA (Ministry of Information and Communication/Institute of Information Technology Assessment), Korea
</t>
  </si>
  <si>
    <t>https://www.emf-portal.org/en/article/16546</t>
  </si>
  <si>
    <t>Analysis of the Cellular Stress Response in MCF10A Cells Exposed to Combined Radio Frequency Radiation</t>
  </si>
  <si>
    <t>Abstract
Exposure to environmental stressors can be measured by monitoring the cellular stress response in target cells. Here, we used the cellular stress response to investigate whether single or combined radio frequency (RF) radiation could induce stress response in human cells. Cellular stress responses in MCF10A human breast epithelial cells were characterized after exposure to 4 h of RF radiation [code division multiple access (CDMA) or CDMA plus wideband CDMA (WCDMA)] or 2 h RF radiation on 3 consecutive days. Specific absorption rate (SAR) was 4.0 W/kg for CDMA signal alone exposure and 2.0 W/kg each, 4.0 W/kg in total for combined CDMA plus WCDMA signals. Expression levels and phosphorylation states of specific heat shock proteins (HSPs) and mitogen-activated protein kinases (MAPKs) were analyzed by Western blot. It was found that HSP27 and ERK1/2 phosphorylations are the most sensitive markers of the stress response in MCF10A cells exposed to heat shock or ionizing radiation. Using these markers, we demonstrated that neither one-time nor repeated single (CDMA alone) or combined (CDMA plus WCDMA) RF radiation exposure significantly altered HSP27 and ERK1/2 phosphorylations in MCF10A cells (p &gt; 0.05). The lack of a statistically significant alteration in HSP27 and ERK1/2 phosphorylations suggests that single or combined RF radiation exposure did not elicit activation of HSP27 and ERK1/2 in MCF10A cells.
Full Text Available</t>
  </si>
  <si>
    <t>Kim HN, Han NK, Hong MN, Chi SG, Lee YS, Kim T, Pack JK, Choi HD, Kim N, Lee JS.</t>
  </si>
  <si>
    <t>Cells : Human Breast cancer cell line MCF 10A</t>
  </si>
  <si>
    <t xml:space="preserve">Korea Communications Commission (KCC), Korea
</t>
  </si>
  <si>
    <t>https://www.emf-portal.org/en/article/20543</t>
  </si>
  <si>
    <t>The heat-shock factor is not activated in mammalian cells exposed to cellular phone frequency microwaves</t>
  </si>
  <si>
    <t>Abstract
There has been considerable interest in the biological effects of exposure to radiofrequency electromagnetic radiation, given the explosive growth of cellular telephone use, with the possible induction of malignancy being a significant concern. Thus the determination of whether nonthermal effects of radiofrequency electromagnetic radiation contribute to the process leading to malignancy is an important task. One proposed pathway to malignancy involves the induction of the stress response by exposures to cell phone frequency microwaves. The first step in the induction of the stress response is the activation of the DNA-binding activity of the specific transcription factor involved in this response, the heat-shock factor (HSF). The DNA-binding activity of HSF in hamster, mouse and human cells was determined after acute and continuous exposures to frequency domain multiple access (FDMA)- or code domain multiple access (CDMA)-modulated microwaves at low (0.6 W/kg) or high (approximately 5 W/kg) SARs at frequencies used for mobile communication. The DNA-binding activity of HSF was monitored using a gel shift assay; the calibration of this assay indicated that an increase of approximately 10% in the activation of the DNA-binding activity of HSF after a 1 degrees C increase in temperature could be detected. We failed to detect any increase in the DNA-binding ability of HSF in cultured mammalian cells as a consequence of any exposure tested, within the sensitivity of our assay. Our results do not support the notion that the stress response is activated as a consequence of exposure to microwaves of frequencies associated with mobile communication devices.</t>
  </si>
  <si>
    <t>Laszlo A, Moros EG, Davidson T, Bradbury M, Straube W, Roti Roti J.</t>
  </si>
  <si>
    <t>Mobile Phone  FDMA Simulated</t>
  </si>
  <si>
    <t>Cells : Human HeLa S3 cancer cells</t>
  </si>
  <si>
    <t>Motorola Corporation</t>
  </si>
  <si>
    <t>https://www.ncbi.nlm.nih.gov/pubmed/16038587</t>
  </si>
  <si>
    <t>Cells : Human Endothelial cell line E.A. Hy926</t>
  </si>
  <si>
    <t>Proteomic analysis of human lens epithelial cells exposed to microwaves</t>
  </si>
  <si>
    <t>Abstract
PURPOSE: To study proteomic changes in human lens epithelial cells (HLECs) exposed to 1800-MHz Global System for Mobile Communication (GSM)-like microwaves.
METHODS:  In three separate experiments, HLECs were exposed and sham-exposed (six dishes each) to 1800-MHz GSM-like radiation for 2 h. The specific absorption rates were 1.0, 2.0, or 3.5 W/kg. Immediately after radiation, the proteome was extracted from the HLECs. Immobilized pH gradient two-dimensional polyacrylamide gel electrophoresis(2-DE; silver staining) and PDQuest 2-DE analysis software were used to separate and analyze the proteome of exposed and sham-exposed HLECs. Four differentially expressed protein spots were selected and identified by using electrospray ionization tandem mass spectrometry (ESI-MS-MS).
RESULTS: When the protein profiles of exposed cells were compared with those of sham-exposed cells, four proteins were detected as upregulated. After analysis by ESI-MS-MS and through a database search, heat-shock protein (HSP) 70 and heterogeneous nuclear ribonucleoprotein K (hnRNP K) were determined to be upregulated in the exposed cells.
CONCLUSIONS: Two-dimensional polyacrylamide gel electrophoresis combined with mass spectrometry may be a powerful tool for screening potential electromagnetic-reaction protein markers. HSP70 and hnRNP K are involved in the stress reaction of HLECs exposed to microwaves. These cell responses are nonthermal effects of the electromagnetic field.</t>
  </si>
  <si>
    <t>Li HW, Yao K, Jin HY, Sun LX, Lu DQ, Yu YB.</t>
  </si>
  <si>
    <t xml:space="preserve">Cells : Human Lens Epithelial Cells (hLECs) </t>
  </si>
  <si>
    <t>Chinese National Science Foundation</t>
  </si>
  <si>
    <t>https://www.emf-portal.org/en/article/15513</t>
  </si>
  <si>
    <t>Effect of 900 MHz electromagnetic fields on nonthermal induction of heat-shock proteins in human leukocytes</t>
  </si>
  <si>
    <t>Abstract
Despite many studies, the evidence as to whether radiofrequency fields are detrimental to health remains controversial, and the debate continues. Cells respond to some abnormal physiological conditions by producing cytoprotective heat-shock (or stress) proteins. The aim of this study was to determine whether exposure to mobile phone-type radiation causes a nonthermal stress response in human leukocytes. Human peripheral blood was sham-exposed or exposed to 900 MHz fields (continuous-wave or GSM-modulated signal) at three average specific absorption rates (0.4, 2.0 and 3.6 W/kg) for different durations (20 min, 1 h and 4 h) in a calibrated TEM cell placed in an incubator to give well-controlled atmospheric conditions at 37 degrees C and 95% air/5% CO(2). Positive (heat-stressed at 42 degrees C) and negative (kept at 37 degrees C) control groups were incubated simultaneously in the same incubator. Heat caused an increase in the number of cells expressing stress proteins (HSP70, HSP27), measured using flow cytometry, and this increase was dependent on time. However, no statistically significant difference was detected in the number of cells expressing stress proteins after RF-field exposure. These results suggest that mobile phone-type radiation is not a stressor of normal human lymphocytes and monocytes, in contrast to mild heating.</t>
  </si>
  <si>
    <t>Lim HB, Cook GG, Barker AT, Coulton LA.</t>
  </si>
  <si>
    <t>Medical Research Council, UK</t>
  </si>
  <si>
    <t>https://www.emf-portal.org/en/article/11511</t>
  </si>
  <si>
    <t>Fundamental Research Fund for the Beijing Municipal Education Commission Science and Technology Innovation Platform, China ; National Key Basic Research Project, China</t>
  </si>
  <si>
    <t>Cells : Rat Astrocytes</t>
  </si>
  <si>
    <t xml:space="preserve">Cells : Human T-lymphoblastoid leukemia CCRF-CCM cells </t>
  </si>
  <si>
    <t>Nylund R, Leszczynski D.</t>
  </si>
  <si>
    <t>Mobile phone radiation causes changes in gene and protein expression in human endothelial cell lines and the response seems to be genome- and proteome-dependent</t>
  </si>
  <si>
    <t>Abstract
We have examined in vitro cell response to mobile phone radiation (900 MHz GSM signal) using two variants of human endothelial cell line: EA.hy926 and EA.hy926v1. Gene expression changes were examined in three experiments using cDNA Expression Arrays and protein expression changes were examined in ten experiments using 2-DE and PDQuest software. Obtained results show that gene and protein expression were altered, in both examined cell lines, in response to one hour mobile phone radiation exposure at an average specific absorption rate of 2.8 W/kg. However, the same genes and proteins were differently affected by the exposure in each of the cell lines. This suggests that the cell response to mobile phone radiation might be genome- and proteome-dependent. Therefore, it is likely that different types of cells and from different species might respond differently to mobile phone radiation or might have different sensitivity to this weak stimulus. Our findings might also explain, at least in part, the origin of discrepancies in replication studies between different laboratories.</t>
  </si>
  <si>
    <t xml:space="preserve">This work was supported  in part by the EU 5th Framework Programme  –  REFLEX  consortium,  by  the  Finnish  Technology Development Center Tekes – LaVita consortium, by the Academy of Finland Post-Doctoral Grant and by the internal funds of STUK.
</t>
  </si>
  <si>
    <t>https://www.emf-portal.org/en/article/14052</t>
  </si>
  <si>
    <t>Cells : Human skin fibroblasts</t>
  </si>
  <si>
    <t>Microarray gene expression profiling of a human glioblastoma cell line exposed in vitro to a 1.9 GHz pulse-modulated radiofrequency field</t>
  </si>
  <si>
    <t xml:space="preserve">Abstract
The widespread use of mobile phones has led to public concerns about the health effects associated with exposure to radiofrequency (RF) fields. The paramount concern of most persons relates to the potential of these fields to cause cancer. Unlike ionizing radiation, RF fields used for mobile telecommunications (800-1900 MHz) do not possess sufficient energy to directly damage DNA. Most rodent bioassay and in vitro genotoxicity/mutation studies have reported that RF fields at non-thermal levels have no direct mutagenic, genotoxic or carcinogenic effects. However, some evidence has suggested that RF fields may cause detectable postexposure changes in gene expression. Therefore, the purpose of this study was to assess the ability of exposure to a 1.9 GHz pulse-modulated RF field for 4 h at specific absorption rates (SARs) of 0.1, 1.0 and 10.0 W/kg to affect global gene expression in U87MG glioblastoma cells. We found no evidence that non-thermal RF fields can affect gene expression in cultured U87MG cells relative to the nonirradiated control groups, whereas exposure to heat shock at 43 degrees C for 1 h up-regulated a number of typical stress-responsive genes in the positive control group. Future studies will assess the effect of RF fields on other cell lines and on gene expression in the mouse brain after in vivo exposure.
</t>
  </si>
  <si>
    <t>Qutob SS, Chauhan V, Bellier PV, Yauk CL, Douglas GR, Berndt L, Williams A, Gajda GB, Lemay E, Thansandote A, McNamee JP.</t>
  </si>
  <si>
    <t>Cells : Human Glioma U87</t>
  </si>
  <si>
    <t>https://www.emf-portal.org/en/article/13899</t>
  </si>
  <si>
    <t>Gene expression changes in human cells after exposure to mobile phone</t>
  </si>
  <si>
    <t>Abstract
Possible biological effects of mobile phone microwaves were investigated in vitro. In this study, which was part of the 5FP EU project REFLEX (Risk Evaluation of Potential Environmental Hazards From Low-Energy Electromagnetic Field Exposure Using Sensitive in vitro Methods), six human cell types, immortalized cell lines and primary cells, were exposed to 900 and 1800 MHz. RNA was isolated from exposed and sham-exposed cells and labelled for transcriptome analysis on whole-genome cDNA arrays. The results were evaluated statistically using bioinformatics techniques and examined for biological relevance with the help of different databases. NB69 neuroblastoma cells, T lymphocytes, and CHME5 microglial cells did not show significant changes in gene expression. In EA.hy926 endothelial cells, U937 lymphoblastoma cells, and HL-60 leukemia cells we found between 12 and 34 up- or down-regulated genes. Analysis of the affected gene families does not point towards a stress response. However, following microwave exposure, some but not all human cells might react with an increase in expression of genes encoding ribosomal proteins and therefore up-regulating the cellular metabolism.</t>
  </si>
  <si>
    <t>Remondini D, Nylund R, Reivinen J, Poulletier de Gannes F, Veyret B, Lagroye I, Haro E, Trillo MA, Capri M, Franceschi C, Schlatterer K, Gminski R, Fitzner R, Tauber R, Schuderer J, Kuster N, Leszczynski D, Bersani F, Maercker C.</t>
  </si>
  <si>
    <t>Cells : Human Neuroblastoma NB69 cell line</t>
  </si>
  <si>
    <t>This  work  was supported  by  the  European  Union  (5th Framework  Program, REFLEX), the Verum Foundation, and the German Federal Ministry of Education and Research (projects NGFN 1 and NGFN 2).</t>
  </si>
  <si>
    <t>https://www.emf-portal.org/en/article/14041</t>
  </si>
  <si>
    <t>Ets1 oncogene induction by ELF-modulated 50 MHz radiofrequency electromagnetic field</t>
  </si>
  <si>
    <t>Abstract
We have analyzed gene expression in hemopoietic and testicular cell types after their exposure to 50 MHz radiofrequency (RF) non-ionizing radiation modulated (80%) with a 16 Hz frequency. The exposure system generates a 0.2 microT magnetic field parallel to the ground and a 60 V/m electric field orthogonal to the earth's magnetic field. Exposure conditions were selected so as to interfere with the calcium ion flow. Under these electromagnetic field (EMF) conditions, we observed an overexpression of the ets1 mRNA in Jurkat T-lymphoblastoid and Leydig TM3 cell lines. This effect was observed only in the presence of the 16 Hz modulation, corresponding to the resonance frequency for calcium ion with a DC magnetic field of 45.7 microT. We have also identified a putative candidate gene repressed after EMF exposure. The experimental model described in this paper may contribute to the understanding of the biological mechanisms involved in EMF effects.</t>
  </si>
  <si>
    <t>Romano-Spica V, Mucci N, Ursini CL, Ianni A, Bhat NK.</t>
  </si>
  <si>
    <t>Cells : Mouse DLD1 (colon carcinoma cells)</t>
  </si>
  <si>
    <t>https://www.emf-portal.org/en/article/3953</t>
  </si>
  <si>
    <t>Human keratinocytes in culture exhibit no response when exposed to short duration, low amplitude, high frequency (900 MHz) electromagnetic fields in a reverberation chamber</t>
  </si>
  <si>
    <t>Abstract
We exposed normal human epidermal keratinocytes to short duration, high frequency, and low amplitude electromagnetic fields, similar to that used by mobile phone technologies. We paid particular attention to the control of the characteristics of the electromagnetic environment generated within a mode stirred reverberation chamber (statistical homogeneity and isotropy of the field and SAR distribution). Two non-thermal exposure conditions were tested on the epidermal cells: 10-min exposure with a field amplitude of 8 V/m, and 30 min with 41 V/m. Corresponding specific absorption rates ranged from 2.6 to 73 mW/kg (continuous wave, 900 MHz carrier frequency). We collected RNA from cells subjected to these conditions and used it for a large-scale microarray screening of over 47000 human genes. Under these conditions, exposure of keratinocytes to the electromagnetic field had little effect; only 20 genes displayed significant modulation. The expression ratios were very small (close to 1.5-fold change), and none of them were shared by the two tested conditions. Furthermore, those assayed using polymerase chain reaction did not display significant expression modulation (overall mean of the exposed samples: 1.20 ± 0.18). In conclusion, the data presented here show that cultured keratinocytes are not significantly affected by EMF exposure.</t>
  </si>
  <si>
    <t>Roux D, Girard S, Paladian F, Bonnet P, Lallechere S, Gendraud M, Davies E, Vian A.</t>
  </si>
  <si>
    <t>Cells : Human keratinocytes</t>
  </si>
  <si>
    <t>https://www.emf-portal.org/en/article/18852</t>
  </si>
  <si>
    <t>Cells : Plant tomato (Lycopersicon esculentum Mill.)/VFN8</t>
  </si>
  <si>
    <t>Analysis of Gene Expression in a Human-derived Glial Cell Line Exposed to 2.45 GHz Continuous Radiofrequency Electromagnetic Fields</t>
  </si>
  <si>
    <t>Abstract
The increasing use of mobile phones has aroused public concern regarding the potential health risks of radiofrequency (RF) fields. We investigated the effects of exposure to RF fields (2.45 GHz, continuous wave) at specific absorption rate (SAR) of 1, 5, and 10 W/kg for 1, 4, and 24 h on gene expression in a normal human glial cell line, SVGp12, using DNA microarray. Microarray analysis revealed 23 assigned gene spots and 5 non-assigned gene spots as prospective altered gene spots. Twenty-two genes out of the 23 assigned gene spots were further analyzed by reverse transcription-polymerase chain reaction to validate the results of microarray, and no significant alterations in gene expression were observed. Under the experimental conditions used in this study, we found no evidence that exposure to RF fields affected gene expression in SVGp12 cells.
Full Free Text Available</t>
  </si>
  <si>
    <t>Sakurai T, Kiyokawa T, Narita E, Suzuki Y, Taki M, Miyakoshi J.</t>
  </si>
  <si>
    <t xml:space="preserve">Cells : Human fetus-derived astroglia cell line, SVGp12 </t>
  </si>
  <si>
    <t>https://www.emf-portal.org/en/article/19038</t>
  </si>
  <si>
    <t>Expression of the proto-oncogene Fos after exposure to radiofrequency radiation relevant to wireless communications</t>
  </si>
  <si>
    <t xml:space="preserve">Abstract
In this study the expression levels of the proto-oncogene Fos were measured after exposure to radiofrequency (RF) radiation at two relatively high specific absorption rates (SARs) of 5 and 10 W/kg for three types of modulated signals: 847.74 MHz code division multiple access (CDMA), 835.62 MHz frequency division multiple access (FDMA), and 836.55 MHz time division multiple access (TDMA). This work was undertaken to confirm a previous report by Goswami et al. (Radiat. Res. 151, 300-309, 1999) that CDMA and FDMA radiation caused small but statistically significant increases in Fos levels as cells entered plateau phase during exposure. No effects on Myc or Jun levels were observed in that study. Therefore, in the present study, analyses were restricted to Fos expression during the transition from exponential growth to plateau phase. Fos expression was measured using the real-time polymerase chain reaction (RT-PCR) technique. Serum-stimulated C3H 10T(1/2) cells were used as a positive control for Fos expression. Possible influences of final cell number or pH variability on Fos expression were evaluated. Expression of Fos mRNA in C3H 10T(1/2) cells was not significantly different from that found after sham exposure at either SAR level for any signal modulation. Therefore, the results of Goswami et al. could not be confirmed.
Molecular biology. Single stranded RNA molecule that is synthesized complementary to DNA in the nucleus (transcription). After transport into the cytoplasm it serves as a template for synthesis of a certain protein (translation). 
c-Fos Molecular genetics. c-Fos proteins are cellular DNA-binding proteins. They are produced by the c-fos genes in response to cell stimuli. c-Fos protein combines with c-Jun protein to form the AP-1 transcription factor that regulates the expression of many growth-related genes.  Proto-oncogene c-fos is one of the immediate early genes that are expressed in absence of de novo protein synthesis. 
</t>
  </si>
  <si>
    <t>Whitehead TD, Brownstein BH, Parry JJ, Thompson D, Cha BA, Moros EG, Rogers BE, Roti Roti JL.</t>
  </si>
  <si>
    <t>Cells : Mouse C3H 10T 1/2 fibroblasts</t>
  </si>
  <si>
    <t>Motorola &amp; Air Force Office of Scientific Research/Department of Defense Multidisciplinary University Research Initiative (AFOSR/DOD MURI), USA &amp; Air Force Office of Scientific Research (AFOSR), USA
Department of Defense (DoD), USA</t>
  </si>
  <si>
    <t>https://www.emf-portal.org/en/article/12606</t>
  </si>
  <si>
    <t>Gene expression does not change significantly in C3H 10T(1/2) cells after exposure to 847.74 CDMA or 835.62 FDMA radiofrequency radiation</t>
  </si>
  <si>
    <t>Abstract
In vitro experiments with C3H 10T(1/2) mouse cells were performed to determine whether Frequency Division Multiple Access (FDMA) or Code Division Multiple Access (CDMA) modulated radiofrequency (RF) radiations induce changes in gene expression. After the cells were exposed to either modulation for 24 h at a specific absorption rate (SAR) of 5 W/ kg, RNA was extracted from both exposed and sham-exposed cells for gene expression analysis. As a positive control, cells were exposed to 0.68 Gy of X rays and gene expression was evaluated 4 h after exposure. Gene expression was evaluated using the Affymetrix U74Av2 GeneChip to detect changes in mRNA levels. Each exposure condition was repeated three times. The GeneChip data were analyzed using a two-tailed t test, and the expected number of false positives was estimated from t tests on 20 permutations of the six sham RF-field-exposed samples. For the X-ray-treated samples, there were more than 90 probe sets with expression changes greater than 1.3-fold beyond the number of expected false positives. Approximately one-third of these genes had previously been reported in the literature as being responsive to radiation. In contrast, for both CDMA and FDMA radiation, the number of probe sets with an expression change greater than 1.3-fold was less than or equal to the expected number of false positives. Thus the 24-h exposures to FDMA or CDMA RF radiation at 5 W/kg had no statistically significant effect on gene expression.</t>
  </si>
  <si>
    <t>Whitehead TD, Moros EG, Brownstein BH, Roti Roti JL.</t>
  </si>
  <si>
    <t>Cells : Mouse  C3H 10T 1/2 cells</t>
  </si>
  <si>
    <t>Motorola Corporation and in part by (MURI-02) Subcellular Response to Narrowband and Wideband Radiofrequency Radiation, administered by Old Dominion University (AFOSR F49620-02-10320)</t>
  </si>
  <si>
    <t>https://www.emf-portal.org/en/article/13898</t>
  </si>
  <si>
    <t>The number of genes changing expression after chronic exposure to code division multiple access or frequency DMA radiofrequency radiation does not exceed the false-positive rate</t>
  </si>
  <si>
    <t>Abstract
Experiments with cultured C3H 10T 1/2 cells were performed to determine if exposure to cell phone radiofrequency (RF) radiations induce changes in gene expression. Following a 24 h exposure of 5 W/kg specific adsorption rate, RNA was extracted from the exposed and sham control cells for microarray analysis on Affymetrix U74Av2 Genechips. Cells exposed to 0.68 Gy of X-rays with a 4-h recovery were used as positive controls. The number of gene expression changes induced by RF radiation was not greater than the number of false positives expected based on a sham versus sham comparison. In contrast, the X-irradiated samples showed higher numbers of probe sets changing expression level than in the sham versus sham comparison.</t>
  </si>
  <si>
    <t>https://www.emf-portal.org/en/article/14117</t>
  </si>
  <si>
    <t>Studying gene expression profile of rat neuron exposed to 1800MHz radiofrequency electromagnetic fields with cDNA microassay</t>
  </si>
  <si>
    <t xml:space="preserve">Abstract
A widespread use of mobile phone (MP) evokes a growing concern for their possible adverse effects on human, especially the brain. Gene expression is a unique way of characterizing how cells and organism adapt to changes in the external environment, so the aim of this investigation was to determine whether 1800 MHz radiofrequency electromagnetic fields (RF EMF) can influence the gene expression of neuron. Affymetrix Rat Neurobiology U34 array was applied to investigate the changes of gene expression in rat neuron after exposed to the pulsed RF EMF at a frequency of 1800 MHz modulated by 217 Hz which is commonly used in MP. Among 1200 candidate genes, 24 up-regulated genes and 10 down-regulated genes were identified after 24-h intermittent exposure at an average special absorption rate (SAR) of 2 W/kg, which are associated with multiple cellular functions (cytoskeleton, signal transduction pathway, metabolism, etc.) after functional classification. The results were further confirmed by quantitative real-time polymerase chain reaction (RT PCR). The present results indicated that the gene expression of rat neuron could be altered by exposure to RF EMF under our experimental conditions.
Outcomes: Among 1200 candidate genes, 24 up-regulated genes and 10 down-regulated genes were identified after exposure, which are associated with multiple cellular functions. The data were further confirmed by RT-PCR. The findings indicated that the gene expression of rat neuron could be altered by exposure to radiofrequency electromagnetic fields under the present experimental conditions.
</t>
  </si>
  <si>
    <t>Zhao R, Zhang S, Xu Z, Ju L, Lu D, Yao G.</t>
  </si>
  <si>
    <t>Cells:  Rat Cortical Neuronal Culture</t>
  </si>
  <si>
    <t>https://www.emf-portal.org/en/article/14671</t>
  </si>
  <si>
    <t>Cells : Human Thyroid</t>
  </si>
  <si>
    <t>The effect of Wi-Fi electromagnetic waves in unimodal and multimodal object recognition tasks in male rats</t>
  </si>
  <si>
    <t>Abstract
Wireless internet (Wi-Fi) electromagnetic waves (2.45 GHz) have widespread usage almost everywhere, especially in our homes. Considering the recent reports about some hazardous effects of Wi-Fi signals on the nervous system, this study aimed to investigate the effect of 2.4 GHz Wi-Fi radiation on multisensory integration in rats. This experimental study was done on 80 male Wistar rats that were allocated into exposure and sham groups. Wi-Fi exposure to 2.4 GHz microwaves [in Service Set Identifier mode (23.6 dBm and 3% for power and duty cycle, respectively)] was done for 30 days (12 h/day). Cross-modal visual-tactile object recognition (CMOR) task was performed by four variations of spontaneous object recognition (SOR) test including standard SOR, tactile SOR, visual SOR, and CMOR tests. A discrimination ratio was calculated to assess the preference of animal to the novel object. The expression levels of M1 and GAT1 mRNA in the hippocampus were assessed by quantitative real-time RT-PCR. Results demonstrated that rats in Wi-Fi exposure groups could not discriminate significantly between the novel and familiar objects in any of the standard SOR, tactile SOR, visual SOR, and CMOR tests. The expression of M1 receptors increased following Wi-Fi exposure. In conclusion, results of this study showed that chronic exposure to Wi-Fi electromagnetic waves might impair both unimodal and cross-modal encoding of information.</t>
  </si>
  <si>
    <t>Hassanshahi A, Shafeie SA, Fatemi I, Hassanshahi E, Allahtavakoli M, Shabani M, Roohbakhsh A, Shamsizadeh A.</t>
  </si>
  <si>
    <t>Research Deputy of Rafsanjan University of Medical Sciences</t>
  </si>
  <si>
    <t>https://www.ncbi.nlm.nih.gov/pubmed/28332042</t>
  </si>
  <si>
    <t>Cells : Human Peripheral Blood Lymphocytes (PBL)</t>
  </si>
  <si>
    <t xml:space="preserve">No Conflict of Interested State. TWAS Research grant </t>
  </si>
  <si>
    <t>Oxidative stress and an animal neurotransmitter synthesizing enzyme in wild growing myrtle leaves after GSM radiation exposure</t>
  </si>
  <si>
    <t>Abstract
Mobile phones turned to be the most common form of public communication. Therefore, life on our planet continues wrapped in a “cloud” of non-ionizing radiations. Myrtus communis L. is an evergreen shrub, common in Mediterranean formations, exposed and adapted to two seasonally separated and qualitatively different environmental stresses. Thus, we considered it important to investigate the response of this tolerant species to emitted GSM non-ionizing radiations and compare it to already available data from thoroughly investigated plant species. Although the leaves of the exposed plants present unaffected tissue arrangement, their mesophyll cells accumulate large amounts of secondary metabolites, their photosynthetic pigments are dramatically reduced, the ROS counted are significantly increased and the presence of DDC, which cannot be detected in the leaves of the control plants, is recorded in high levels. The exposed leaves seem to experience a severe oxidative stress which probably induces DDC expression and the biosynthesis of the neurotransmitter dopamine, the activation of the shikimate pathway and, eventually, the accumulation of secondary metabolites.
DDC Dopa DeCarboxylase (DDC) antibody
Full Text Available</t>
  </si>
  <si>
    <t>Stefi AL, Vassilacopoulou D, Margaritis LH, Christodoulakisa NS.</t>
  </si>
  <si>
    <t>Plants - Myrtus communis L. (Whild Myrtle)</t>
  </si>
  <si>
    <t>Hellenic Foundation for Research and Innovation (ΕΛΙΔΕΚ) according to the framework for the
financial support of doctoral candidates who already implement their doctoral theses in Greek Universities.</t>
  </si>
  <si>
    <t>https://www.sciencedirect.com/science/article/pii/S0367253018301208</t>
  </si>
  <si>
    <t>Human Fibroblasts In Vitro Exposed to 2.45 GHz Continuous and Pulsed Wave Signals: Evaluation of Biological Effects with a Multimethodological Approach</t>
  </si>
  <si>
    <t xml:space="preserve">Abstract
The increasing exposure to radiofrequency electromagnetic fields (RF-EMF), especially from wireless communication devices, raises questions about their possible adverse health effects. So far, several in vitro studies evaluating RF-EMF genotoxic and cytotoxic non-thermal effects have reported contradictory results that could be mainly due to inadequate experimental design and lack of well-characterized exposure systems and conditions. Moreover, a topic poorly investigated is related to signal modulation induced by electromagnetic fields. The aim of this study was to perform an analysis of the potential non-thermal biological effects induced by 2.45 GHz exposures through a characterized exposure system and a multimethodological approach. Human fibroblasts were exposed to continuous (CW) and pulsed (PW) signals for 2 h in a wire patch cell-based exposure system at the specific absorption rate (SAR) of 0.7 W/kg. The evaluation of the potential biological effects was carried out through a multimethodological approach, including classical biological markers (genotoxic, cell cycle, and ultrastructural) and the evaluation of gene expression profile through the powerful high-throughput next generation sequencing (NGS) RNA sequencing (RNA-seq) approach. Our results suggest that 2.45 GHz radiofrequency fields did not induce significant biological effects at a cellular or molecular level for the evaluated exposure parameters and conditions.
Free Full Text Available
</t>
  </si>
  <si>
    <t>Regalbuto E, Anselmo A, De Sanctis S, Franchini V, Lista F, Benvenuto M, Bei R, Masuelli L, D'Inzeo G, Paffi A, Trodella E, Sgura A.</t>
  </si>
  <si>
    <t>Cells : Human Primary Fibroblasts (Dermis)</t>
  </si>
  <si>
    <t>Italian Ministry of Defense, SEGREDIFESA/DNA—5th Department of Technological Innovation (GREAM 2 Project).
Military Funded</t>
  </si>
  <si>
    <t>https://pubmed.ncbi.nlm.nih.gov/32992895/</t>
  </si>
  <si>
    <t>Protective effect of 1950 MHz electromagnetic field in human neuroblastoma cells challenged with menadione</t>
  </si>
  <si>
    <t>Abstract
This study aims to assess whether a 1950 MHz radiofrequency (RF) electromagnetic field could protect human neuroblastoma SH-SY5Y cells against a subsequent treatment with menadione, a chemical agent inducing DNA damage via reactive oxygen species formation. Cells were pre-exposed for 20 h to specific absorption rate of either 0.3 or 1.25 W/kg, and 3 h after the end of the exposure, they were treated with 10 µM menadione (MD) for 1 h. No differences were observed between sham- and RF-exposed samples. A statistically significant reduction in menadione-induced DNA damage was detected in cells pre-exposed to either 0.3 or 1.25 W/kg (P &lt; 0.05). Moreover, our analyses of gene expression revealed that the pre-exposure to RF almost inhibited the dramatic loss of glutathione peroxidase-based antioxidant scavenging efficiency that was induced by MD, and in parallel strongly enhanced the gene expression of catalase-based antioxidant protection. In addition, RF abolished the MD-dependent down-regulation of oxoguanine DNA glycosylase, which is a critical DNA repairing enzyme. Overall, our findings suggested that RF pre-exposure reduced menadione-dependent DNA oxidative damage, most probably by enhancing antioxidant scavenging efficiency and restoring DNA repair capability. Our results provided some insights into the molecular mechanisms underlying the RF-induced adaptive response in human neuroblastoma cells challenged with menadione.
Free Full Text Available</t>
  </si>
  <si>
    <t>Falone S, Sannino A, Romeo S, Zeni O, Santini SJ, Rispoli R, Amicarelli F, Scarfì MR.</t>
  </si>
  <si>
    <t>https://www.ncbi.nlm.nih.gov/pubmed/30185877</t>
  </si>
  <si>
    <t>Mice strain C57BL/6J Male</t>
  </si>
  <si>
    <t>Kim JH, Huh YH, Kim HR.</t>
  </si>
  <si>
    <t>Cells : Mice Bone marrow stromal cells</t>
  </si>
  <si>
    <t>Global gene expression analysis of Escherichia coli K-12 DH5α after exposure to 2.4 GHz wireless fidelity radiation</t>
  </si>
  <si>
    <t>Abstract	
This study investigated the non-thermal effects of Wi-Fi radiofrequency radiation of 2.4 GHz on global gene expression in Escherichia coli K-12 DH5α. High-throughput RNA-sequencing of 2.4 GHz exposed and non-exposed bacteria revealed that 101 genes were differentially expressed (DEGs) at P ≤ 0.05. The up-regulated genes were 52 while the down-regulated ones were 49. QRT-PCR analysis of pgaD, fliC, cheY, malP, malZ, motB, alsC, alsK, appB and appX confirmed the RNA-seq results. About 7% of DEGs are involved in cellular component organization, 6% in response to stress stimulus, 6% in biological regulation, 6% in localization, 5% in locomotion and 3% in cell adhesion. Database for annotation, visualization and integrated discovery (DAVID) functional clustering revealed that DEGs with high enrichment score included genes for localization of cell, locomotion, chemotaxis, response to external stimulus and cell adhesion. Kyoto encyclopedia of genes and genomes (KEGG) pathways analysis showed that the pathways for flagellar assembly, chemotaxis and two-component system were affected. Go enrichment analysis indicated that the up-regulated DEGs are involved in metabolic pathways, transposition, response to stimuli, motility, chemotaxis and cell adhesion. The down-regulated DEGs are associated with metabolic pathways and localization of ions and organic molecules. Therefore, the exposure of E. coli DH5α to Wi-Fi radiofrequency radiation for 5 hours influenced several bacterial cellular and metabolic processes.
Free Full Text Available</t>
  </si>
  <si>
    <t>Said-Salman IH, Jebaii FA, Yusef HH, Moustafa ME.</t>
  </si>
  <si>
    <t>Cells : Bacterium Escherichia coli K12 DH5α</t>
  </si>
  <si>
    <t>This study has been supported by a grant from the Lebanese University to F.A.J.</t>
  </si>
  <si>
    <t>https://pubmed.ncbi.nlm.nih.gov/31595026/</t>
  </si>
  <si>
    <t>Cells : Human adipose-derived stem cells (HADSCs)</t>
  </si>
  <si>
    <t xml:space="preserve">Human Umbilical Cord  </t>
  </si>
  <si>
    <t xml:space="preserve">Genotoxic Effects in Human Fibroblasts Exposed to Microwave Radiation </t>
  </si>
  <si>
    <t xml:space="preserve">Abstract
In the last decades, technological development has led to an increasing use of devices and systems based on microwave radiation. The increased employment of these devices has elicited questions about the potential long-term health consequences associated with microwave radiation exposure. From this perspective, biological effects of microwave radiation have been the focus of many studies, but the reported scientific data are unclear and contradictory. The aim of this study is to evaluate the potential genotoxic and cellular effects associated with in vitro exposure of human fetal and adult fibroblasts to microwave radiation at the frequency of 25 GHz. For this purpose, several genetic and biological end points were evaluated. Results obtained from comet assay, phosphorylation of H2AX histone, and antikinetochore antibody (CREST)-negative micronuclei frequency excluded direct DNA damage to human fetal and adult fibroblasts exposed to microwaves. No induction of apoptosis or changes in prosurvival signalling proteins were detected. Moreover, CREST analysis showed for both the cell lines an increase in the total number of micronuclei and centromere positive micronuclei in exposed samples, indicating aneuploidy induction due to chromosome loss. </t>
  </si>
  <si>
    <t xml:space="preserve">Franchini V, Regalbuto E, De Amicis A, De Sanctis S, Di Cristofaro S, Coluzzi E, Marinaccio J, Sgura A, Ceccuzzi S, Doria A, Gallerano GP, Giovenale E, Ravera GL, Bei R, Benvenuto M, Modesti A, Masuelli L, Lista F. </t>
  </si>
  <si>
    <t>Human - Foetal Foreskin Fibroblasts</t>
  </si>
  <si>
    <t>This work was supported by Italian Ministry of Defense, SEGREDIFESA/DNA–5° Department of Technological Innovation (GREAM project).</t>
  </si>
  <si>
    <t>https://pubmed.ncbi.nlm.nih.gov/29787439/</t>
  </si>
  <si>
    <t>This work was supported by The Scientific Research Projects Coordination Unit in Akdeniz University, Turkey [Grant Number: FBA-2018-3846].</t>
  </si>
  <si>
    <t>Cells : Human Umbilical Cord Blood Lymphocytes (PBL)</t>
  </si>
  <si>
    <t>Evidence of bystander effect induced by radiofrequency radiation in a human neuroblastoma cell line</t>
  </si>
  <si>
    <t>Abstract
In previous studies we demonstrated that radiofrequency (RF) electromagnetic fields (EMF) is able to reduce DNA damage induced by a subsequent treatment with genotoxic agents, resembling the adaptive response, a phenomenon well known in radiobiology. In this study we report on the capability of the culture medium from SH-SY5Y neuroblastoma cells exposed to 1950 MHz to elicit, in recipient non-exposed cells, a reduction of menadione-induced DNA damage (P&lt;0.05; comet assay), indicating the capability of non-ionizing radiation to elicit a bystander effect. A comparable reduction was also detected in cultures directly exposed to the same EMF conditions (P&lt;0.05), confirming the adaptive response. In the same exposure conditions, we also evidenced an increase of heat shock protein 70 (hsp70) in culture medium of cells exposed to RF with respect to sham exposed ones (western blot analysis; P&lt;0.05), while no differences were detected in the intracellular content of hsp70. On the whole, our results evidence a protective effect of RF against menadione-induced DNA damage in directly and non-directly exposed cells, and suggest hsp70 pathway to be investigated as one of the potential candidate underpinning the interaction between RF exposure and biological systems.</t>
  </si>
  <si>
    <t>Zeni O, Romeo S, Sannino A, Palumbo R, Scarfì MR.</t>
  </si>
  <si>
    <t>https://pubmed.ncbi.nlm.nih.gov/33647301/</t>
  </si>
  <si>
    <t>Effects of long term exposure to RF/MW radiations on the expression of mRNA of stress proteins in Lycopersicon esculentum</t>
  </si>
  <si>
    <t>Abstract
Low levels of RF radiation exposure can modify the protein's activity by stimulating or inhibiting their expression in cells. The proteinase inhibitor (Pin II) and Lycospersicon esculentum basic leucine Zipper1 (lebZIP1) are two wound-plants genes. The aim of this work is to study the rate of accumulation of pin II and lebZIP1 at the level of messenger RNA after 10 days of electromagnetic waves exposure. Using RT-PCR and RT-qPCR, the results show that Pin II and lebZIP1synthesis change at the level of cDNA. PinII and lebZIP1 surexpression influence the growth and the differentiation and evoke an increase of protein accumulation in the cell.
Full Free Text Available
RT–PCR is a variation of PCR, or polymerase chain reaction. The two techniques use the same process except that RT–PCR has an added step of reverse transcription of RNA to DNA, or RT, to allow for amplification.</t>
  </si>
  <si>
    <t>Rammal M, Jebal F, Rammal H, Joumaa WH.</t>
  </si>
  <si>
    <t>https://www.researchgate.net/publication/286480970_Effects_of_long_term_exposure_to_RFMW_radiations_on_the_expression_of_mRNA_of_stress_proteins_in_Lycopersicon_esculentum</t>
  </si>
  <si>
    <t>Plant tomato (Lycopersicon esculentum Mill.)/VFN8</t>
  </si>
  <si>
    <t>Studying the protein expression in human B lymphoblastoid cells exposed to 1.8-GHz (GSM) radiofrequency radiation (RFR) with protein microarray</t>
  </si>
  <si>
    <t>Abstract
In the present study, the protein microarray was used to investigate the protein expression in human B-cell lymphoblastoid cells intermittently exposed to 1.8-GHz GSM radiofrequency radiation (RFR) at the specific absorption rate (SAR) of 2.0 W/kg for 24 h. The differential expression of 27 proteins was found, which were related to DNA damage repair, apoptosis, oncogenesis, cell cycle and proliferation (ratio &gt;1.5-fold, P&lt;0.05). The results validated with Western blot assay indicated that the expression of RPA32 was significantly down-regulated (P&lt;0.05) while the expression of p73 was significantly up-regulated in RFR exposure group (P&lt;0.05). Because of the crucial roles of those proteins in DNA repair and cell apoptosis, the results of present investigation may explain the biological effects of RFR on DNA damage/repair and cell apoptosis.</t>
  </si>
  <si>
    <t>Zhijian C, Xiaoxue L, Wei Z, Yezhen L, Jianlin L, Deqiang L, Shijie C, Lifen J, Jiliang H.</t>
  </si>
  <si>
    <t>Cells : Human lymphoblastoid cell line HMy2.CIR</t>
  </si>
  <si>
    <t>National Natural Science Foundation of China , the Natural Science Foundation of Zhejiang Province  and the International Co-operative Foundation of Science-Technique Bureau of Zhejiang Province.</t>
  </si>
  <si>
    <t>https://pubmed.ncbi.nlm.nih.gov/23454122/</t>
  </si>
  <si>
    <t>Dutch ZonMw Foundation for Biomedical Research in the Programme EMF and Health</t>
  </si>
  <si>
    <t>Ameliorative effects of vitamin C against hepatic pathology related to Wi-Fi (2.45 GHz electromagnetic radiation) in rats</t>
  </si>
  <si>
    <t>Abstract
Background: The aim of this study was to investigate hepatic lesions induced by the 2.45 GHz electromagnetic radiation (EMR) of Wi-Fi and the protective effects of Vitamin C (Vit C) in rats.
Materials and Methods: Eighteen Sprague-Dawley female rats were randomly distributed into three groups, each containing six rats. The groups were Control, EMR (EMR, 1 h/day for 30 days) and EMR + Vit C (EMR, 1 h/day for 30 days and Vit C, 250 mg/kg/daily). At the end of the study, blood and liver tissue samples were collected for laboratory examinations. 
Results: Serum aspartate aminotransferase (AST) and alanine aminotransferase (ALT) levels were increased in the EMR group compared with the control group. Liver histology of rats in the EMR group revealed severe hyperemia, slight degeneration, and lipidosis. Caspase-3, hypoxia-inducible factor-1 (HIF-1), and HIF-2 immunoexpression was increased, and Sirtuin-1 (SIRT-1) expression was markedly decreased in hepatocytes in the EMR group. Vit C treatment ameliorated both biochemical and pathological findings. 
Conclusion: The results of this study showed that 2.45 GHz (Wi-Fi) EMR can cause liver damage in rats, but Vit C has an ameliorative effect.</t>
  </si>
  <si>
    <t>Ozmen O , Kavrik O.</t>
  </si>
  <si>
    <t>http://ijrr.com/article-1-2974-en.html#:~:text=Vit%20C%20treatment%20ameliorated%20both,%2C%20SIRT%2D1%2C%20immunohistochemistry.</t>
  </si>
  <si>
    <t>Evidence of the radiofrequency exposure on the antioxidant status potentially contributing to the inflammatory response and demyelination in rat brain</t>
  </si>
  <si>
    <t>Abstract
Present study exhibited the oxidative potential of microwave radiation (MWR) leading to the neurodegeneration in rats. Wistar rats were exposed at 2100 MHz frequency for 4 hours/day, 5 days/week/3 months. Animals were exposed at an estimated specific absorption rate (0.453W/kg) and power density (8.237µW/m2). After exposure irradiated group was compared with control group. Results indicated that microwave exposure significantly increased the levels of serological triglycerides and cholesterol. Oxidative stress is observed through alteration of Glutathione homeostasis followed by Activated inflammatory response further confirmed by pro and anti-inflammatory cytokines in the exposed group. Histopathological assessments and electron microscopic observation confirmed a significant change in the myelination pattern and cellular organelles in the brain of exposed animals. Taking everything into account it can be concluded that chronic exposure of 2100-MHz frequency caused oxidative stress, which leads to neural damage and demyelination and may affect neural communication.</t>
  </si>
  <si>
    <t>Sharma A, Shrivastava S, Singh A, Gupte SS, Rathore A, Reshi MS, Shukla S.</t>
  </si>
  <si>
    <t>https://pubmed.ncbi.nlm.nih.gov/35700956/</t>
  </si>
  <si>
    <t>Australian Research Council; National Health and Medical Research Council.</t>
  </si>
  <si>
    <t>WiFi Related Radiofrequency Electromagnetic Fields Promote Transposable Element Dysregulation and Genomic Instability in Drosophila melanogaster</t>
  </si>
  <si>
    <t>Abstract
Exposure to artificial radio frequency electromagnetic fields (RF-EMFs) has greatly increased in recent years, thus promoting a growing scientific and social interest in deepening the biological impact of EMFs on living organisms. The current legislation governing the exposure to RF-EMFs is based exclusively on their thermal effects, without considering the possible non-thermal adverse health effects from long term exposure to EMFs. In this study we investigated the biological non-thermal effects of low-level indoor exposure to RF-EMFs produced by WiFi wireless technologies, using Drosophila melanogaster as the model system. Flies were exposed to 2.4 GHz radiofrequency in a Transverse Electromagnetic (TEM) cell device to ensure homogenous controlled fields. Signals were continuously monitored during the experiments and regulated at non thermal levels. The results of this study demonstrate that WiFi electromagnetic radiation causes extensive heterochromatin decondensation and thus a general loss of transposable elements epigenetic silencing in both germinal and neural tissues. Moreover, our findings provide evidence that WiFi related radiofrequency electromagnetic fields can induce reactive oxygen species (ROS) accumulation, genomic instability, and behavioural abnormalities. Finally, we demonstrate that WiFi radiation can synergize with RasV12 to drive tumor progression and invasion. All together, these data indicate that radiofrequency radiation emitted from WiFi devices could exert genotoxic effects in Drosophila and set the stage to further explore the biological effects of WiFi electromagnetic radiation on living organisms.
Free Full Text Available (Open Access)</t>
  </si>
  <si>
    <t>Cappucci U, Casale AM, Proietti M, Marinelli F, Giuliani L, Piacentini L.</t>
  </si>
  <si>
    <t>Wi-Fi Router and Transverse Electromagnetic (TEM) Cell</t>
  </si>
  <si>
    <t>This research was funded by research project grants from Sapienza University of Rome (L.P. and U.C.).</t>
  </si>
  <si>
    <t>https://pubmed.ncbi.nlm.nih.gov/36552798/</t>
  </si>
  <si>
    <t>Pilot Study of the Long-Term Effects of Radiofrequency Electromagnetic Radiation Exposure on the Mouse Brain</t>
  </si>
  <si>
    <t>Abstract
The increasing radiofrequency (RF) electromagnetic radiation pollution resulting from the development and use of technologies utilizing RF has sparked debate about the possible biological effects of said radiation. Of particular concern is the potential impact on the brain, due to the close proximity of communication devices to the head. The main aim of this study was to examine the effects of long-term exposure to RF on the brains of mice in a real-life scenario simulation compared to a laboratory setting. The animals were exposed continuously for 16 weeks to RF using a household Wi-Fi router and a laboratory device with a frequency of 2.45 GHz, and were compared to a sham-exposed group. Before and after exposure, the mice underwent behavioral tests (open-field test and Y-maze); at the end of the exposure period, the brain was harvested for histopathological analysis and assessment of DNA methylation levels. Long-term exposure of mice to 2.45 GHz RF radiation increased their locomotor activity, yet did not cause significant structural or morphological changes in their brains. Global DNA methylation was lower in exposed mice compared to sham mice. Further research is needed to understand the mechanisms behind these effects and to understand the potential effects of RF radiation on brain function.
Free Full Text Available (Open Access)</t>
  </si>
  <si>
    <t>Spandole-Dinu S, Catrina AM, Voinea OC, Andone A, Radu S, Haidoiu C, Călborean O, Popescu DM, Suhăianu V, Baltag O, Tuță L, Roșu G.</t>
  </si>
  <si>
    <t>WiFi Router</t>
  </si>
  <si>
    <t>Sectoral Research and Development Program of the Romanian Ministry of National Defense.</t>
  </si>
  <si>
    <t>https://pubmed.ncbi.nlm.nih.gov/36833719/</t>
  </si>
  <si>
    <t>Millimeter Waves Alter the Genomic Architecture and Transcriptome of Primary Human Fibroblasts</t>
  </si>
  <si>
    <t xml:space="preserve">Abstract
The current understanding of the biological effects of millimeter waves (MMWs) remains incomplete, and the interaction mechanisms causing these effects are largely unknown. We found that exposure of primary human fibroblasts to MMWs
results in modified DNA secondary structure formation, altering the transcriptome and enriching many biological pathways
without inducing DNA damage. This establishes the potential for therapeutic application of MMWs to induce targeted
modifications to genomic architecture for the purpose of controlling gene expression and specific pathways
</t>
  </si>
  <si>
    <t>Lawler NB, Evans CW, Romanenko S, Chaudhari N, Fear M, Wood F, Smith NM, Iyer KS, Wallace VP.</t>
  </si>
  <si>
    <t>https://ieeexplore.ieee.org/document/9896043</t>
  </si>
  <si>
    <t xml:space="preserve">Cells : Human Mesenchymal Stromal Cells (MSCs) - Bone Marrow </t>
  </si>
  <si>
    <t>Cells : Bacterium Escherichi E coli</t>
  </si>
  <si>
    <t>Indirect effects of interference of two emerging environmental contaminants on cell health: Radiofrequency radiation and gold nanoparticles</t>
  </si>
  <si>
    <t xml:space="preserve">Abstract
Background: The global need for wireless technologies is growing rapidly. So, we have been exposed to a new type of environmental pollution: radiofrequency radiation (RFR). Recent studies have shown that RFR can cause not only direct effects but also indirect or non-targeted effects such as the bystander effect (BE). In this study, we investigated the BE induced by RFR in the present of gold nanoparticles (GNP). Moreover, we studied the expression of cyclooxygenase-2 (COX-2).
Methods: Non-toxic dose of 15-nm GNP was used to treat the Chinese Hamster Ovary (CHO) cells. After 48 h of incubation, cells were exposed to 900 MHz GSM RFR for 24 h. Then we collected the cell culture medium of these cells (conditioned culture medium, CCM) and transferred it to new cells (bystander cells). Cell deaths, DNA breaks, oxidative stress and COX-2 expression were analyzed in all groups.
Results: The results showed that RFR increased metabolic death in cells treated with GNP. Inversely, the colony formation ability was reduced in bystander cells and RFR exposed cells either in the presence or absence of GNP. Also, the level of reactive oxygen species (ROS) in GNP treated cells showed a significant reduction compared to those of untreated cells. However, RFR-induced DNA breaks and the frequencies of micronuclei (MN) were not significantly affected by GNP. The expression of COX-2 mRNA increased in RFR GNP treated cells, but the difference was not significant.
Conclusion: Our results for the first time indicated that RFR induce indirect effects in the presence of GNP. However, the molecular mediators of these effects differ from those in the absence of GNP. Also, to our knowledge, this is the first study to show that COX-2 is not involved in the bystander effect induced by 900 MHz RFR.
</t>
  </si>
  <si>
    <t>Jooyan N, Mortazavi SMJ, Goliaei B, Faraji-Dana R.</t>
  </si>
  <si>
    <t>Cells : Hamster Overy</t>
  </si>
  <si>
    <t>https://pubmed.ncbi.nlm.nih.gov/38092171/</t>
  </si>
  <si>
    <t>Cells : Glioblastoma cell line (U 118 MG)</t>
  </si>
  <si>
    <t>Mechanistic insights into microwave radiation induced cognitive impairments: The role of m6A epigenetic modifications and HNRNPA2B1 in TrkB regulation</t>
  </si>
  <si>
    <t>Abstract
Microwave radiation, a prevalent environmental stressor, significantly impacts human health. Based on previous studies, we hypothesize that microwave-induced cognitive impairments and vulnerability in the hippocampal dentate gyrus (DG) region are due to abnormal synaptic plasticity regulated by both newborn and mature neurons derived from neural stem cells (NSCs). Epigenetics links external factors to organisms, offers insights into the health effects of environmental influences. To explore the molecular mechanisms underlying the effects of microwave radiation on neuronal synaptic plasticity from the perspective of mRNA N6-methyladenosine (m6A) modification. We first assessed the impact of microwave radiation on cognitive memory abilities in rats through behavioral tests. Immunofluorescence staining were applied to clarify the influence of microwave radiation on both neurons and NSCs. Molecular mechanisms were investigated by ELISA, q-PCR, Western blot, MeRIP-seq, and RNA pull-down experiments. The microwave radiated rat model exhibiting learning and memory deficits. Impaired synaptic plasticity in mature hippocampal neurons alongside hindered NSCs proliferation and development were observed. Using our established non-contact co-culture model, we replicated the in vivo adverse effects of microwave radiation. Down-regulated HNRNPA2B1 leads to reduced binding of TrkB m6A and promoted TrkB degradation. This feedback loop results in low BDNF expression, ultimately causing cognitive impairments. Our study emphasizes the neurotoxicity of microwave radiation and identifies TrkB m6A modification as a potential target for protecting against cognitive damage induced by electromagnetic radiation.
Free Full Text Available (Open Access)</t>
  </si>
  <si>
    <t>Zhi WJ, Tang J, Zhang M, Zou Y, Qiao S, Ma L, Dong J, Yao B, Zhao X, Yang Z, Lin Z, Hu X, Wang L.</t>
  </si>
  <si>
    <t>Support for this research was provided by National Natural Science Foundation of China, Grant no.: 31800701.</t>
  </si>
  <si>
    <t>https://pubmed.ncbi.nlm.nih.gov/39999628/</t>
  </si>
  <si>
    <t>Sulforaphane effects on neuronal-like cells and peripheral blood mononuclear cells exposed to 2.45 GHz electromagnetic radiation</t>
  </si>
  <si>
    <t>Abstract
Exposure to 2.45 GHz electromagnetic radiation (EMR) emitted from commonly used devices has been reported to induce oxidative stress in several experimental models. Our study aims to evaluate the efficacy of sulforaphane, a well-known natural product, in preventing radiation-induced toxic effects caused by a 24 h exposure of SH-SY5Y neuronal-like cells and peripheral blood mononuclear cells (PBMCs) to 2.45 GHz EMR. Cells were exposed to radiation for 24 h in the presence or absence of sulforaphane at different concentrations (5–10–25 µg/mL). Cell viability, mitochondrial activity alterations, the transcription and protein levels of redox markers, and apoptosis-related genes were investigated. Our data showed a reduction in cell viability of both neuronal-like cells and PBMCs caused by EMR exposure and a protective effect of 5 µg/mL sulforaphane. The lowest sulforaphane concentration decreased ROS production and increased the Mitochondrial Transmembrane Potential (Δψm) and the NAD+/NADH ratio, which were altered by radiation exposure. Sulforaphane at higher concentrations displayed harmful effects. The hormetic behavior of sulforaphane was also evident after evaluating the expression of genes coding for Nrf2, SOD2, and changes in apoptosis markers. Our study underlined the vulnerability of neuronal-like cells to mitochondrial dysfunction and oxidative stress and the possibility of mitigating these effects by supplementation with sulforaphane. To our knowledge, there are no previous studies about the effects of SFN on these cells when exposed to 2.45 GHz electromagnetic radiation
Full Free Text Available</t>
  </si>
  <si>
    <t>Bertuccio MP, Saija C, Acri G, Ientile R, Caccamo D, Currò M.</t>
  </si>
  <si>
    <t>https://www.mdpi.com/1422-0067/25/14/7872</t>
  </si>
  <si>
    <t>No financial support was received for this research.</t>
  </si>
  <si>
    <t>3.5GHz radiofrequency electromagnetic fields (RF-EMF) on metabolic disorders in Drosophila melanogaster</t>
  </si>
  <si>
    <t>Abstract
The widespread implementation of fifth-generation (5 G) technology has raised concerns regarding its impact on biosafety. This study aims to uncover metabolic alterations in Drosophila melanogaster in response to electromagnetic radiation through metabolomics under 3.5 GHz radiofrequency electromagnetic fields (RF-EMF) conditions. Newborn male flies were continuously exposed to 3.5 GHz RF-EMF at intensities of 0.1 W/m2, 1 W/m2, and 10 W/m2 throughout their entire life cycle under 24-hour constant darkness. Metabolomic analysis was performed on Drosophila samples after long-term exposure. The results indicate that long-term exposure to RF-EMF leads to disruptions in four metabolic pathways - alanine, aspartate and glutamate metabolism, tryptophan metabolism, ascorbate and aldehyde metabolism, and purine metabolism - as well as 34 differential metabolites across various power density in Drosophila melanogaster. Notably, the most significant metabolites (GABA, glucose-6-phosphate, AMP, N-formylglycinamide nucleotide, LPC, and MG) exhibited high sensitivity to RF-EMF showing significant decreases. The suggests that long-term exposure to electromagnetic wave treatment may reduce the overall metabolic levels in fruit fly. These findings provide valuable insights into the metabolic disturbance induced by RF-EMF and enhance our understanding of the potential health effects associated with 5 G radiation.
Free Full Text Available (Open Access)</t>
  </si>
  <si>
    <t>Wang Y, Zhang Z, Zhang L, Liao Y, Cai P.</t>
  </si>
  <si>
    <t>This work is supported by the Xiamen Key Laboratory of Physical Environment. We also acknowledge the financial support from the Shanghai Military support and pension foundation.</t>
  </si>
  <si>
    <t>https://pubmed.ncbi.nlm.nih.gov/41056677/</t>
  </si>
  <si>
    <t>Exposure to 915 MHz radiation induces micronuclei in Vicia faba root tips</t>
  </si>
  <si>
    <t xml:space="preserve">Abstract
Aim: The genotoxic effects of exposure of broad bean seedlings (Vicia faba) to a 915 MHz electromagnetic field should be investigated.
Background:  Seedlings were divided into the following groups: exposure to a 1) 1.5 W, 2) 2.3 W and 3) 3 W electromagnetic field and 4) sham exposure. A positive control was conducted.
Three independent experiments were performed and in each experiment 15 root tips and 5000 cells/tip were investigated in each group by different operators.
The increasing use of mobile phones and wireless networks raised a great debate about the real carcinogenic potential of radiofrequency-electromagnetic field (RF-EMF) exposure associated with these devices. Conflicting results are reported by the great majority of in vivo and in vitro studies on the capability of RF-EMF exposure to induce DNA damage and mutations in mammalian systems. The specific absorption rate (SAR) was measured with a calorimetric method and the corresponding values were found to fall in the range of 0.4-1.5W/kg. Results of three independent experiments show the induction of a significant increase of MN frequency after exposure, ranging from a 2.3-fold increase above the sham value, at the lowest SAR level, up to a 7-fold increase at the highest SAR. These findings are in agreement with the limited number of data on cytogenetic effects detected in other plant systems exposed to mobile phone RF-EMF frequencies and clearly show the capability of radiofrequency exposure to induce DNA damage in this eukaryotic cell system.
Full Text Available
 </t>
  </si>
  <si>
    <t xml:space="preserve">Gustavino B, Carboni G, Petrillo R, Paoluzzi G, Santovetti E, Rizzoni M.
</t>
  </si>
  <si>
    <t>Plants - Broad Bean (Vicia faba) seedlings</t>
  </si>
  <si>
    <t>http://www.emf-portal.de/viewer.php?l=e&amp;aid=28074</t>
  </si>
  <si>
    <t>Department of Science and Technology, New Delhi, India, for funding. No Conflict of Interest Stated</t>
  </si>
  <si>
    <t xml:space="preserve">Chinese Educational Department Key Laboratory of Magnetism and Magnetic Materials of Lanzhou University
</t>
  </si>
  <si>
    <t>Evaluation of the cytogenotoxic damage in immature and mature rats exposed to 900 MHz radiofrequency electromagnetic fields</t>
  </si>
  <si>
    <t>Abstract 
Aim: One of the most important issues regarding radiofrequency electromagnetic fields (RF-EMF) is their effect on genetic material. Therefore, we investigated the cytogenotoxic effects of 900 MHz radiofrequency electromagnetic fields (RF-EMF) and the effect of a recovery period after exposure to RF-EMF on bone marrow cells of immature and mature rats.
MATERIALS AND METHODS: The immature and mature rats in treatment groups were exposed to RF-EMF for 2 h/day for 45 days. Average electrical field values for immature and mature rats were 28.1 ± 4.8 V/m and 20.0 ± 3.2 V/m, respectively. Whole-body specific absorption rate (SAR) values for immature and mature rats were in the range of 0.38-0.78 W/kg, and 0.31-0.52 W/kg during the 45 days, respectively. Two recovery groups were kept for 15 days after RF-EMF exposure.
RESULTS: Significant differences were observed in chromosome aberrations (CA), micronucleus (MN) frequency, mitotic index (MI) and ratio of polychromatic erythrocytes (PCE) in all treatment and recovery groups. The cytogenotoxic damage in immature rats was statistically higher than the mature rats. The recovery period did not reduce the damage to the same extent as the corresponding control groups.
CONCLUSIONS:The exposure of RF-EMF leads to cytotoxic and genotoxic damage in immature and mature rats. More sensitive studies are required to elucidate the possible carcinogenic risk of EMF exposure in humans, especially children.
Used in-vivo in FDA report ID: 3596</t>
  </si>
  <si>
    <t>Sekeroglu Z, Akar A, Şekeroğlu V.</t>
  </si>
  <si>
    <t>http://www.emf-portal.de/viewer.php?sform=&amp;fb=yes&amp;aid=22646&amp;l=e</t>
  </si>
  <si>
    <t>The toxic effects of mobile phone radiofrequency (940 MHz) on the structure of calf thymus DNA</t>
  </si>
  <si>
    <t xml:space="preserve">Abstract 
Aim: To evaluate the possible biological effects of mobile phone exposure on the structure of calf thymus DNA immediately and 2 hours after 45 minutes exposure.
Background: All data are obtained from the means of respectively three independent measurements.
Outcome: The UV-vis and circular dichroism experiments showed that the exposure caused disturbances on the structure of DNA (absorbance in the UV-vis spectrum was incremented and a shift in the maximum of the circular dichroism spectrum, as well as a decrease of the molar ellipticity in exposed DNA). In addition the exposed DNA samples were thermally more unstable than unexposed DNA (melting point decreased in exposed samples). Furthermore, the exposed DNA samples showed an increased fluorescence emission compared to the unexposed DNA samples, which may have occurred attributable to expansion of the exposed DNA (increased fluorescence intensity in exposed DNA incubated with berberine). The results of dynamic light scattering and zeta potential experiments demonstrated that the surface charge and the size of DNA was incremented in exposed samples compared to unexposed ones (hydrodynamic radius and zeta potential increased in exposed samples). The structure of the DNA examined immediately after the exposure is not significantly different from the DNA examined 2 h after the exposure.
Collectively, these experiments indicate that exposure to an electromagnetic radiofrequency field can alter the structure of DNA irreversibly.
</t>
  </si>
  <si>
    <t>Hekmat A, Saboury AA, Moosavi-Movahedi AA.</t>
  </si>
  <si>
    <t>Thymus DNA</t>
  </si>
  <si>
    <t>http://www.emf-portal.de/viewer.php?l=e&amp;aid=21475</t>
  </si>
  <si>
    <t>GSM 900 MHz cellular phone radiation can either stimulate or depress early embryogenesis in Japanese quails depending on the duration of exposure</t>
  </si>
  <si>
    <t xml:space="preserve">Abstract 
Aim: To examine the effects of mobile phone-exposure (GSM) on the early embryogenesis in Japanese quails.
Background: Four groups of fertilized eggs were examined (n=10-12 per group): 1.) control group, 38 h brooding, 2.) exposed during 38 h brooding, 3.) control group, 120 h at room temperature, then 38 h brooding (158 h in total) and 4.) exposed during 120 h at room temperature, then during 38 h brooding (158 h in total). Brooding took place in incubators (38°C). Control groups and exposure groups were brooded at the same time, however the control eggs were shielded against the electromagnetic fields by 6 layers of aluminium foil.
Outcomes: No malformations in the embryos occurred and no differences in the surface temperature of the eggs were found between the groups. 
In the 38 hours-exposed group, a significant increased number of differentiated somites was observed in comparison to the corresponding control group. Additionally, DNA strand breaks were significantly decreased compared to the control group. An exposure for 158 hours significantly decreased the number of differentiated somites and resulted in a significant increase of DNA strand breaks compared to the control group. 
The authors conclude that mobile phone-exposure can stimulate or depress the embryogenesis of Japanese quails and that this effect could depend on the exposure duration.
</t>
  </si>
  <si>
    <t>Tsybulin O, Sidorik E, Brieieva O, Buchynska L, Kyrylenko S, Henshel D, Yakymenko I.</t>
  </si>
  <si>
    <t>European Union (EU)</t>
  </si>
  <si>
    <t>http://www.emf-portal.de/viewer.php?l=e&amp;aid=22134</t>
  </si>
  <si>
    <t>Cells : Plants Chickpea (Cicer arietinum L.) root tips</t>
  </si>
  <si>
    <t>Croatian Ministry of Science and Technology</t>
  </si>
  <si>
    <t>Cells : Human Nasal mucosa epithelial cells</t>
  </si>
  <si>
    <t>Evaluation of radiation damage to the sperm DNA of radar operators</t>
  </si>
  <si>
    <t>Abstract 
OBJECTIVE: To evaluate the inflicted by radar electromagnetic radiation to the sperm DNA of radar operators.
METHODS: Sperm concentration, viability, motility, sperm abnormality were determined by routine sperm analysis and sperm chromatin structure assay (SCSA) in the highly exposed group(n = 88), lowly exposed group(n = 143) and control group(n = 39).
RESULTS: Sperm motility, viability of the highly exposed group reduced compared with that of the lowly exposed group and control group, while sperm abnormality increased. The COMP alpha reduction of the highly exposed group indicated that the highly exposed group had a medium fertility potential. The multifactor variable analysis showed that daily working time was a dangerous factor in sperm abnormality and abstinence time was a dangerous factor in the parameter of SCSA.
CONCLUSIONS: Radar radiation inflicts damage to male reproduction system and it is important to take protective measures.
[Article in Chinese]</t>
  </si>
  <si>
    <t>Liu X, Yan SW, Ding XP, Zhang N, Lu HO, Tang J.</t>
  </si>
  <si>
    <t>http://www.ncbi.nlm.nih.gov/pubmed/14628594</t>
  </si>
  <si>
    <t>Effect of mobile phones on micronucleus frequency in human exfoliated oral mucosal cells</t>
  </si>
  <si>
    <t>Aim: A cohort study was conducted in Spain to investigate the genotoxic effects of mobile phones on oral mucosal cells of healthy persons.
Background/further details: Two cell samples of buccal mucosa were collected from the right and left cheeks of the 50 subjects. The exposed cheek was defined as the cheek where the mobile phone was preferentially placed during calls, the other cheek was defined as unexposed. The cell samples were stained with the dye DAPI and microscopically examined to detect DNA damage and cytokinetic defects (micronuclei and binucleated cells), proliferation, and cell death.
Results: No statistically significant changes were found in exposed buccal mucosa cell samples compared to non-exposed buccal mucosa in healthy persons. 
The authors conclude that no genotoxic effects due to mobile phone exposure were observed.</t>
  </si>
  <si>
    <t>Ros-Llor I, Sanchez-Siles M, Camacho-Alonso F, Lopez-Jornet P.</t>
  </si>
  <si>
    <t>There were no sources of funding for the present study</t>
  </si>
  <si>
    <t>https://www.emf-portal.org/en/article/20877</t>
  </si>
  <si>
    <t>Increased frequency of micronucleated exfoliated cells among humans exposed in vivo to mobile telephone radiations</t>
  </si>
  <si>
    <t>Abstract 
The health concerns have been raised following the enormous increase in the use of wireless mobile telephones throughout the world. This investigation had been taken, with the motive to find out whether mobile phone radiations cause any in vivo effects on the frequency of micronucleated exfoliated cells in the exposed subjects. A total of 109 subjects including 85 regular mobile phone users (exposed) and 24 non-users (controls) had participated in this study. Exfoliated cells were obtained by swabbing the buccal-mucosa from exposed as well as sex-age-matched controls. One thousand exfoliated cells were screened from each individual for nuclear anomalies including micronuclei (MN), karyolysis (KL), karyorrhexis (KH), broken egg (BE) and binucleated (BN) cells. The average daily duration of exposure to mobile phone radiations is 61.26 min with an overall average duration of exposure in term of years is 2.35 years in exposed subjects along with the 9.84+/-0.745 micronucleated cells (MNCs) and 10.72+/-0.889 total micronuclei (TMN) as compared to zero duration of exposure along with average 3.75+/-0.774 MNC and 4.00+/-0.808 TMN in controls. The means are significantly different in case of MNC and TMN at 0.01% level of significance. The mean of KL in controls is 13.17+/-2.750 and in exposed subjects is 13.06+/-1.793. The value of means of KH in exposed subjects (1.84+/-0.432) is slightly higher than in controls (1.42+/-0.737). Mean frequency of broken egg is found to be more in exposed subjects (0.65+/-0.276) as compared to controls (0.50+/-0.217). Frequency of presence of more than one nucleus in a cell (binucleated) is also higher in exposed (2.72+/-0.374) in comparison to controls (0.67+/-0.231). Although there is a slight increase in mean frequency of KH, BE and BN in exposed subjects but the difference is not found statistically significant. Correlation between 0-1, 1-2, 2-3 and 3-4 years of exposure and the frequency of MNC and TMN has been calculated and found to be positively correlated.</t>
  </si>
  <si>
    <t>Yadav AS, Sharma MK.</t>
  </si>
  <si>
    <t>Financial assistance to Mr. Manoj Kumar Sharma.</t>
  </si>
  <si>
    <t>http://www.ncbi.nlm.nih.gov/pubmed/18248768</t>
  </si>
  <si>
    <t>Effect of mobile phone station on micronucleus frequency and chromosomal aberrations in human blood cells</t>
  </si>
  <si>
    <t>Abstract 
The use of mobile telephones has rapidly increased worldwide as well as the number of mobile phone base stations that lead to rise low level radiofrequency emissions which may in turn have possible harm for human health. The national radiation protection board has published the known effects of radio waves exposure on humans living close to mobile phone base stations. However, several studies have claimed that the base station has detrimental effects on different tissues. In this study, we aimed to evaluate the effects of mobile phone base stations on the micronucleus (MN) frequency and chromosomal aberrations on blood in people who were living around mobile phone base stations and healthy controls. Frequency of MN and chromosomal aberrations in study and control groups was 8.96 +/- 3.51 and 6.97 +/- 1.52 (p: 0.16); 0.36 +/- 0.31 and 0.75 +/- 0.61 (p: 0.07), respectively. Our results show that there was not a significant difference of MN frequency and chromosomal aberrations between the two study groups. The results claim that cellular phones and their base stations do not produce important carcinogenic changes.</t>
  </si>
  <si>
    <t>Yildirim MS, Yildirim A, Zamani AG, Okudan N.</t>
  </si>
  <si>
    <t>https://www.emf-portal.org/en/article/18526</t>
  </si>
  <si>
    <t>Hamster cells</t>
  </si>
  <si>
    <t>Non-thermal DNA breakage by mobile-phone radiation (1800 MHz) in human fibroblasts and in transformed GFSH-R17 rat granulosa cells in vitro</t>
  </si>
  <si>
    <t>Aim: To confirm or disprove the genotoxic potential of radiofrequency electromagnetic field by investigating possible DNA-damaging effects in different cell types by using a newly developed sophisticated exposure system (publication 7926). Information of the Medical University of Vienna (23.05.2008): Suspicion of an erroneous study by the former Division of Occupational Medicine (in German) and the press release Science and Ethics (in German) . The Austrian Agency for Research Integrity was not able to verify the suspicion of an erroneous study (see statement of 23.11.2010).
Background: The work is part of the REFLEX project (Risk Evaluation of Potential Environmental Hazards From Low Energy Electromagnetic Field Exposure Using Sensitive in vitro Methods), funded by the European Union.
Outcomes: Electromagnetic field exposure (SAR 1.2 or 2 W/kg; different modulations; during 4, 16 and 24 h; intermittent or continuous wave) induced DNA single-strand breaks and double-strand breaks. The evaluation became significant after 16 h of exposure. Effects occurred (after 16 h irradiation) in both cell types and after different modulations. The intermittent exposure showed a stronger effect than continuous exposure. 
The authors conclude that the induced DNA damage cannot be based on thermal effects.</t>
  </si>
  <si>
    <t>Diem E, Schwarz C, Adlkofer F, Jahn O, Rüdiger H.</t>
  </si>
  <si>
    <t>http://www.emf-portal.de/viewer.php?aid=11910&amp;l=e</t>
  </si>
  <si>
    <t>Genotoxic effects of exposure to radiofrequency electromagnetic fields (RF-EMF) in HL-60 cells are not reproducible</t>
  </si>
  <si>
    <t xml:space="preserve">Aim: To reproduce findings of the REFLEX project on genotoxic effects in the human lymphoblastoid cell line HL-60 (the data have not been published in a scientific journal, but they are part of the Final Report of the REFLEX project).
Background : Two independent repeat experiments were performed. Ionizing radiation (2 Gy) served as a positive control, as well as menadion (10 µM) as positive control for the comet assay and mitomycin C (0.1 µM) for the micronucleus assay. 
Method: Genotoxicity/mutation: comet assay and formation of micronuclei. genotoxicity/mutation: DNA single-strand breaks and double-strand breaks (alkaline comet assay); induction/frequency of micronuclei (micronucleus assay) investigated material: DNA/RNA (in vitro), intact cell/cell culture (in vitro), cell lysates
Outcomes: The attempts to reproduce the induction of genotoxic effects by radiofrequency electromagnetic fields in HL-60 cells failed. No genotoxic effects were found. The authors could not find an explanation for the conflicting results. However, the negative repeat experiments suggest that the biological significance of genotoxic effects of radiofrequency electromagnetic fields reported by the REFLEX project should be re-assessed.
</t>
  </si>
  <si>
    <t>Speit G, Gminski R, Tauber R.</t>
  </si>
  <si>
    <t>Charité – Universitätsmedizin Berlin</t>
  </si>
  <si>
    <t>http://www.emf-portal.de/viewer.php?l=e&amp;aid=22960</t>
  </si>
  <si>
    <t>Incidence of micronuclei in human peripheral blood lymphocytes exposed to modulated and unmodulated 2450 MHz radiofrequency fields</t>
  </si>
  <si>
    <t>Aim: To study the extent of genetic damage in human peripheral blood lymphocytes exposed to modulated wide band code division multiple access (WCDMA) and continuous wave (CW) radiofrequency exposures and whether the damage, if any, can be prevented by treatment of the cells with melatonin.
Background: Blood of four healthy volunteers was collected. Gamma radiation (1.5 Gy) was used as positive control.
Exposure:  Mobile communication system, mobile phone, UMTS, W-CDMA, radio frequency field, CW (continuous wave), PW (pulsed wave), 2.45 GHz, occupational exposure, co-exposure
Outcomes: The results indicated that the incidence of micronuclei was similar in incubator controls and in samples exposed to radiofrequency/sham exposure and melatonin alone. There were no significant differences between W-CDMA and CW radiofrequency exposures. Melatonin treatment had no effect on cells exposed to radiofrequency and sham exposure, while such treatment significantly reduced the frequency of micronuclei in gamma radiation-exposed cells.</t>
  </si>
  <si>
    <t>Vijayalaxmi V, Reddy AB, McKenzie RJ, McIntosh RL, Prihoda TJ, Wood AW.</t>
  </si>
  <si>
    <t>Visiting Distinguished Researcher Scheme from Swinburne University of Technology. Conflict of interest: R.L.McI is a current employee and R.J.McK a past employee of a telecommunications company. R.J.McK is now employed by a peak telecommunications industry body. Both have adjunct positions at Swinburne University</t>
  </si>
  <si>
    <t>https://pubmed.ncbi.nlm.nih.gov/23720062/</t>
  </si>
  <si>
    <t>Cells  Rat</t>
  </si>
  <si>
    <t>National Natural Science Foundation of China, China Ministry of Science and Technology</t>
  </si>
  <si>
    <t>Ultra high frequency-electromagnetic field irradiation during pregnancy leads to an increase in erythrocytes micronuclei incidence in rat offspring</t>
  </si>
  <si>
    <t>Aim: This study should investigate in rats whether 1.) radiofrequency electromagnetic fields could induce chromosomal damage in erythocytes of rat offspring whose mothers were exposed during pregnancy and 2.) imbalances in free radical metabolism of rat offspring liver and blood occurs.
Background: The exposure group consisted of six adult pregnant rats (90-110 days old, 200-250 grams) and the control group of four animals.
Method: Genotoxicity/mutation: chromosome damage in offspring erythrocytes (micronuclei assay)
Cell function: free radical metabolism/oxidative parameters in peripherial blood and liver (superoxide dismutase acitivity, catalase activity, glutathione peroxidase activity, formation of malondialdehyde: spectrophotometry)
Effects on the reproductive system: litter size (number of pups)
Investigated material: isolated bio./chem. substance (in vitro), DNA/RNA (in vitro), isolated organ (in vitro), plasma 
Organ System: blood, liver 
Time of investigation: after exposure
Outcome: A statistically significant increase in micronuclei occurrence was observed in the irradiated group.
No significant differences were found in any oxidative parameter of offspring plasma and liver. Additionally, the average number of pups in each litter has not been significantly altered.
These data suggest that radiofrequency electromagnetic field is able to induce a genotoxic response in hematopoietic tissue during the embryogenesis. An imbalance in free radicals does not seem to play an important role in its genesis.
Also see Paper ID:4652</t>
  </si>
  <si>
    <t>Ferreira AR, Knakievicz T, Pasquali MA, Gelain DP, Dal-Pizzol F, Fernandez CE, de Salles AA, Ferreira HB, Moreira JC.</t>
  </si>
  <si>
    <t>Analogue Mobile Phone</t>
  </si>
  <si>
    <t>Erythrocytes / Rats - Wistar Pregnant</t>
  </si>
  <si>
    <t>http://www.emf-portal.de/viewer.php?l=e&amp;aid=14184</t>
  </si>
  <si>
    <t>Scientific Grants Agency - Country
funding from the National Natural Science Foundation of China (Nos. 81020108028), 973 project grant from China Ministry of Science and Technology (2011CB503705) and The Priority Academic Program Development of Jiangsu Higher Education Institutions.</t>
  </si>
  <si>
    <t>Microwaves from UMTS/GSM mobile phones induce long-lasting inhibition of 53BP1/gamma-H2AX DNA repair foci in human lymphocytes</t>
  </si>
  <si>
    <t>Abstract
We have recently described frequency-dependent effects of mobile phone microwaves (MWs) of global system for mobile communication (GSM) on human lymphocytes from persons reporting hypersensitivity to electromagnetic fields and healthy persons. Contrary to GSM, universal global telecommunications system (UMTS) mobile phones emit wide-band MW signals. Hypothetically, UMTS MWs may result in higher biological effects compared to GSM signal because of eventual "effective" frequencies within the wideband. Here, we report for the first time that UMTS MWs affect chromatin and inhibit formation of DNA double-strand breaks co-localizing 53BP1/gamma-H2AX DNA repair foci in human lymphocytes from hypersensitive and healthy persons and confirm that effects of GSM MWs depend on carrier frequency. Remarkably, the effects of MWs on 53BP1/gamma-H2AX foci persisted up to 72 h following exposure of cells, even longer than the stress response following heat shock. The data are in line with the hypothesis that the type of signal, UMTS MWs, may have higher biological efficiency and possibly larger health risk effects compared to GSM radiation emissions. No significant differences in effects between groups of healthy and hypersensitive subjects were observed, except for the effects of UMTS MWs and GSM-915 MHz MWs on the formation of the DNA repair foci, which were different for hypersensitive (P &lt; 0.02[53BP1]//0.01[gamma-H2AX]) but not for control subjects (P &gt; 0.05). The non-parametric statistics used here did not indicate specificity of the differences revealed between the effects of GSM and UMTS MWs on cells from hypersensitive subjects and more data are needed to study the nature of these differences.</t>
  </si>
  <si>
    <t>Belyaev IY, Markovà E, Hillert L, Malmgren LO, Persson BR.</t>
  </si>
  <si>
    <t>Swedish Council for Working Life and Social Research (FAS) &amp; Animal Welfare Agency &amp; Radiation Protection Authority (SSI), National Scholarship Program, Slovak Republic</t>
  </si>
  <si>
    <t>https://www.emf-portal.org/en/article/16451</t>
  </si>
  <si>
    <t>Microwaves from GSM mobile telephones affect 53BP1 and gamma-H2AX foci in human lymphocytes from hypersensitive and healthy persons</t>
  </si>
  <si>
    <t>Abstract
The data on biologic effects of nonthermal microwaves (MWs) from mobile telephones are diverse, and these effects are presently ignored by safety standards of the International Commission for Non-Ionizing Radiation Protection (ICNIRP). In the present study, we investigated effects of MWs of Global System for Mobile Communication (GSM) at different carrier frequencies on human lymphocytes from healthy persons and from persons reporting hypersensitivity to electromagnetic fields (EMFs). We measured the changes in chromatin conformation, which are indicative of stress response and genotoxic effects, by the method of anomalous viscosity time dependence, and we analyzed tumor suppressor p53-binding protein 1 (53BP1) and phosphorylated histone H2AX (gamma-H2AX), which have been shown to colocalize in distinct foci with DNA double-strand breaks (DSBs), using immunofluorescence confocal laser microscopy. We found that MWs from GSM mobile telephones affect chromatin conformation and 53BP1/gamma-H2AX foci similar to heat shock. For the first time, we report here that effects of MWs from mobile telephones on human lymphocytes are dependent on carrier frequency. On average, the same response was observed in lymphocytes from hypersensitive and healthy subjects.
Free Text Available</t>
  </si>
  <si>
    <t>Markova E, Hillert L, Malmgren L, Persson BR, Belyaev IY.</t>
  </si>
  <si>
    <t>Swedish Work Environment Fund</t>
  </si>
  <si>
    <t>http://www.ncbi.nlm.nih.gov/pubmed/16140623</t>
  </si>
  <si>
    <t>National Natural Science Foundation (NSFC), China &amp; International Cooperative Foundation of Science-Technique Bureau of Zhejiang Province, China</t>
  </si>
  <si>
    <t>This research work was supported by the Natural Science Foundation of Zhejiang Province  and International Cooperative Foundation of Science-Technique Bureau of Zhejiang Province
(No. 012104) 2001–2002</t>
  </si>
  <si>
    <t>BELGACOM (Proximus Group is the largest telecommunications company in Belgium)</t>
  </si>
  <si>
    <t>Increased ornithine decarboxylase activity in cultured cells exposed to low energy modulated microwave fields and phorbol ester tumor promoters</t>
  </si>
  <si>
    <t>Abstract
Ornithine decarboxylase (ODC) is present in all nucleated cells and is the rate-limiting enzyme for synthesis of polyamines. In turn, the polyamines are required for DNA synthesis and cell growth. In Reuber H35 hepatoma cells, we show that ODC activity is increased by about 50% during exposure to a 1-h "athermal" (less than 0.1 degree C temperature rise) (450 MHz, 1.0 mW/cm2 peak-envelope-power) microwave field sinusoidally amplitude-modulated at 16 Hz. The increased activity of ODC persisted for several hours following the 1-h exposure to the field. A similar field amplitude-modulated at 60 and 100 Hz did not alter the hepatoma cell ODC activity. The stimulated ODC activity in the cultured cells that followed treatment with a phorbol ester tumor promoter (12-O-tetradecanoylphorbol-13-acetate) was further potentiated by prior exposure to the same low energy electromagnetic field. This field did not alter either basal or 12-O-tetradecanoylphorbol-13-acetate-stimulated DNA synthesis. We observed a similar increase in the basal ODC activity of cultures of two additional cell lines (Chinese hamster ovary; and 294T melanoma) exposed for 1 h to the amplitude-modulated field. Chinese hamster ovary cells exposed to the radio frequency field for 1 h also responded to subsequent treatment with 12-O-tetradecanoylphorbol-13-acetate by exhibiting a further increase in ODC activity. We have observed previously that the activity of this enzyme is increased in cultured cells following a transient exposure to a 60-Hz electric field. Altered ODC activity may serve as a sensitive and specific molecular marker of the transductive coupling of weak pericellular electromagnetic fields to biological systems.
Full Text Available
Historical paper</t>
  </si>
  <si>
    <t>Byus CV, Kartun K, Pieper S, Adey WR.</t>
  </si>
  <si>
    <t>Cells : Reuber H35 Hepatoma</t>
  </si>
  <si>
    <t>https://www.ncbi.nlm.nih.gov/pubmed/3390816</t>
  </si>
  <si>
    <t>Erythropoietic changes in rats after 2.45 GHz nonthermal irradiation</t>
  </si>
  <si>
    <t>Abstract
The purpose of this study was to observe the erythropoietic changes in rats subchronically exposed to radiofrequency microwave (RF/MW) irradiation at nonthermal level. Adult male Wistar rats (N=40) were exposed to 2.45 GHz continuous RF/MW fields for 2 hours daily, 7 days a week, at 5-10 mW/cm2. Exposed animals were divided into four subgroups (n=10 animals in each subgroup) in order to be irradiated for 2, 8, 15 and 30 days. Animals were sacrificed on the final irradiation day of each treated subgroup. Unexposed rats were used as control (N=24). Six animals were included into the each control subgroup. Bone marrow smears were examined to determine absolute counts of anuclear cells and erythropoietic precursor cells. The absolute erythrocyte count, haemoglobin and haematocrit values were observed in the peripheral blood by an automatic cell counter. The bone marrow cytogenetic analysis was accomplished by micronucleus (MN) tests. In the exposed animals erythrocyte count, haemoglobin and haematocrit were increased in peripheral blood on irradiation days 8 and 15. Concurrently, anuclear cells and erythropoietic precursor cells were significantly decreased (p &lt; 0.05) in the bone marrow on day 15, but micronucleated cells' frequency was increased. In the applied experimental condition, RF/MW radiation might cause disturbance in red cell maturation and proliferation, and induce micronucleus formation in erythropoietic cells.
Outcomes: In the exposed rats erythrocyte count, haemoglobin and hematocrit were increased in peripheral blood on irradiation days 8 and 15. Anuclear cells and erythropoietic cells were significantly decreased in the bone marrow on day 15, but micronucleated cells' frequency was increased. 
Under these experimental conditions, microwave irradiation caused disturbance in red blood cell maturation and proliferation, and induced micronucleus formation in erythropoietic cells.</t>
  </si>
  <si>
    <t>Busljeta I, Trosic I, Milkovic-Kraus S.</t>
  </si>
  <si>
    <t>https://www.emf-portal.org/en/article/11630</t>
  </si>
  <si>
    <t>Research grant from the Council of Scientific and Industrial Research, New Delhi, India</t>
  </si>
  <si>
    <t>Drosophila Subobscura (Fruit Fly)</t>
  </si>
  <si>
    <t>Influence of Radiofrequency Radiation on Chromosome Aberrations in CHO Cells and Its Interaction with DNA-Damaging Agents</t>
  </si>
  <si>
    <t xml:space="preserve">Abstract
A limited number of contradictory reports have appeared in the literature about the ability of radiofrequency (RF) radiation to induce chromosome aberrations in different biological systems. The technical documentation associated with such reports is often absent or deficient. In addition, no information is available as to whether any additional genotoxic hazard would result from a simultaneous exposure of mammalian cells to RF radiation and a chemical which (by itself) induces chromosome aberrations. In the work described, we have therefore tested two hypotheses. The first is that RF radiation by itself, at power densities and exposure conditions which are higher than is consistent with accepted safety guidelines, can induce chromosome aberrations in mammalian cells. The second is that, during a simultaneous exposure to a chemical known to be genotoxic, RF radiation can affect molecules, biochemical processes, or cellular organelles, and thus result in an increase or decrease in chromosome aberrations. Mitomycin C (MMC) and Adriamycin (ADR) were selected because they act by different mechanisms, and because they might put normal cells at risk during combined-modality RF radiation (hyperthermia)-chemotherapy treatment of cancer. The studies were performed with suitable 37°C and equivalent convection heating-temperature controls in a manner designed to discriminate between any thermal and possible nonthermal action. Radiofrequency exposures were conducted for 2 h under conditions resulting in measurable heating (a maximum increase of 3.2°C), with pulsed-wave RF radiation at a frequency of 2450 MHz and an average net forward power of 600 W, resulting in an SAR of 33.8 W/kg. Treatments with MMC or ADR were for a total of 2.5 h and encompassed the 2-h RF radiation exposure period. The CHO cells from each of the conditions were subsequently analyzed for chromosome aberrations. In cells exposed to rf radiation alone, and where a maximum temperature of approximately 40°C was achieved in the tissue culture medium, no alteration in the frequency from 37°C control levels was observed. Relative to the chemical treatment with MMC alone at 37°C, for two different concentrations, no alteration was observed in the extent of chromosome aberrations induced by either simultaneous RF radiation exposure or convection heating to equivalent temperatures. At the ADR concentration that was used, most of the indices of chromosome aberrations which were scored indicated a similar result. In one comparison, however, that for chromosome aberrations per cell after simultaneous RF radiation and ADR treatment, a small but statistically significant increase was observed for the induced chromosome aberration events per 100 cells compared to chemical exposure alone at 37°C. Since the same small but statistically significant increase was observed in the convection heating-temperature control, it would appear that the observed effect could be temperature-dependent, and not a phenomenon specific for RF radiation.
</t>
  </si>
  <si>
    <t>Kerbacher JJ, Meltz ML, Erwin DN.</t>
  </si>
  <si>
    <t>Cells : Chinese  hamster ovary</t>
  </si>
  <si>
    <t>This research was supported by USAF Contracts No. F33615-84-0604 and F33615-87-C-06 10.
Military Funded</t>
  </si>
  <si>
    <t>https://www.ncbi.nlm.nih.gov/pubmed/2120738</t>
  </si>
  <si>
    <t>In vitro assessment of clastogenicity of mobile-phone radiation (835 MHz) using the alkaline comet assay and chromosomal aberration test</t>
  </si>
  <si>
    <t>Abstract
Recently we demonstrated that 835-MHz radiofrequency radiation electromagnetic fields (RF-EMF) neither affected the reverse mutation frequency nor accelerated DNA degradation in vitro. Here, two kinds of cytogenetic endpoints were further investigated on mammalian cells exposed to 835-MHz RF-EMF (the most widely used communication frequency band in Korean CDMA mobile phone networks) alone and in combination with model clastogens: in vitro alkaline comet assay and in vitro chromosome aberration (CA) test. No direct cytogenetic effect of 835-MHz RF-EMF was found in the in vitro CA test. The combined exposure of the cells to RF-EMF in the presence of ethylmethanesulfonate (EMS) revealed a weak and insignificant cytogenetic effect when compared to cells exposed to EMS alone in CA test. Also, the comet assay results to evaluate the ability of RF-EMF alone to damage DNA were nearly negative, although showing a small increase in tail moment. However, the applied RF-EMF had potentiation effect in comet assay when administered in combination with model clastogens (cyclophosphamide or 4-nitroquinoline 1-oxide). Thus, our results imply that we cannot confidently exclude any possibility of an increased risk of genetic damage, with important implications for the possible health effects of exposure to 835-MHz electromagnetic fields.</t>
  </si>
  <si>
    <t>Kim JY, Hong SY, Lee YM, Yu SA, Koh WS, Hong JR, Son T, Chang SK, Lee M.</t>
  </si>
  <si>
    <t>RF Signal Generator Transverse and Electromagnetic (TEM) Cell</t>
  </si>
  <si>
    <t>Cells : L5178Y Tk mouse lymphoma cells</t>
  </si>
  <si>
    <t>Contract grant sponsor: BIT Wireless Communication Devices Research Centre, Soonchunhyang University.</t>
  </si>
  <si>
    <t>https://www.ncbi.nlm.nih.gov/pubmed/18214898</t>
  </si>
  <si>
    <t>Cells : Human Peripheral Blood Monocytes</t>
  </si>
  <si>
    <t>Cytogenetic investigations on microwaves emitted by a 455.7 MHz car phone</t>
  </si>
  <si>
    <t>Abstract
The chromosome aberration or sister chromatid exchange frequency was determined in 455.7 MHz microwave-exposed human lymphocytes and in lymphocytes that were subsequently exposed to MMC or X-rays. The exposure was performed by placing the cells at 5 cm from the antenna of a car phone. In this way the specific absorption ratio was approximately 6.5 W/kg. The temperature and humidity was kept constant during the experiments. No statistically significant difference was found between microwave-exposed and unexposed control samples. When the microwave exposure was followed by exposure to MMC, some differences were found between the combined treatments and the MMC treatments alone. However, there was no consistency in the results. Combined treatments with X-rays did not provide any indication of a synergistic action between the RF fields and X-rays, either. Our data therefore do not support the hypothesis that RF fields act synergistically with chemical or physical mutagens.
Full Text Available</t>
  </si>
  <si>
    <t>Maes A, Collier M, Verschaeve L.</t>
  </si>
  <si>
    <t>Car Phone</t>
  </si>
  <si>
    <t>Funding not declared by Author
Proximus, Belgium telecommunications network provided the exposure facility and the dosimetry.</t>
  </si>
  <si>
    <t>https://www.emf-portal.org/en/article/4988</t>
  </si>
  <si>
    <t>Effect of 910-MHz electromagnetic field on rat bone marrow</t>
  </si>
  <si>
    <t>Abstract
Aiming to investigate the possibility of electromagnetic fields (EMF) developed by nonionizing radiation to be a noxious agent capable of inducing genotoxicity to humans, in the current study we have investigated the effect of 910-MHz EMF in rat bone marrow. Rats were exposed daily for 2 h over a period of 30 consecutive days. Studying bone marrow smears from EMF-exposed and sham-exposed animals, we observed an almost threefold increase of micronuclei (MN) in polychromatic erythrocytes (PCEs) after EMF exposure. An induction of MN was also observed in polymorphonuclear cells. The induction of MN in female rats was less than that in male rats. The results indicate that 910-MHz EMF could be considered as a noxious agent capable of producing genotoxic effects.
Free Full Text Available</t>
  </si>
  <si>
    <t>Demsia G, Vlastos D, Matthopoulos DP.</t>
  </si>
  <si>
    <t>https://www.ncbi.nlm.nih.gov/pubmed/15517102</t>
  </si>
  <si>
    <t>Effects of 1-week and 6-week exposure to GSM/DCS radiofrequency radiation on micronucleus formation in B6C3F1 mice</t>
  </si>
  <si>
    <t xml:space="preserve">Abstract
The aim of this study was to examine the possible induction of micronuclei in erythrocytes of the peripheral blood and bone marrow and in keratinocytes and spleen lymphocytes of mice exposed to radiofrequency (RF) radiation for 2 h per day over periods of 1 and 6 weeks, respectively. The applied signal simulated the exposure from GSM900 and DCS1800 handsets, including the low-frequency amplitude-modulation components as they occur during speaking (GSM Basic), listening (DTX) and moving within the environment (handovers, power control). The carrier frequency was set to the center of the system's uplink band, i.e., 902 MHz for GSM and 1747 MHz for DCS. Uniform whole-body exposure was achieved by restraining the mice in tubes at fixed positions in the exposure setup. Mice were exposed to slot-averaged whole-body SARs of 33.2, 11.0, 3.7 and 0 mW/g during the 1-week study and 24.9, 8.3, 2.8 and 0 mW/g during the 6-week study. Exposure levels for the 1- and 6-week studies were determined in a pretest to confirm that no thermal effect was present that could influence the genotoxic end points. During both experiments and for both frequencies, no clinical abnormalities were detected in the animals. Cells of the bone marrow from the femur (1-week study), erythrocytes of the peripheral blood (6-week study), keratinocytes from the tail root, and lymphocytes from the spleen (both studies) were isolated on slides and stained for micronucleus analysis. Two thousand cells per animal were scored in erythrocyte and keratinocyte samples. In spleen lymphocytes, 1000 binucleated lymphocytes were scored for each animal. The RF-field exposure had no influence on the formation of red blood cells. After 1 week of exposure, the ratio of polychromatic to normochromatic erythrocytes was unchanged in the treated groups compared to the sham-exposed groups. Furthermore, the RF-field exposure of mice did not induce an increase in the number of micronuclei in erythrocytes of the bone marrow or peripheral blood, in keratinocytes, or in spleen lymphocytes compared to the sham-treated control.
</t>
  </si>
  <si>
    <t>Gorlitz BD, Müller M, Ebert S, Hecker H, Kuster N, Dasenbrock C.</t>
  </si>
  <si>
    <t>Cellular Telecommunications &amp; Internet Association, 1250 Connecticut Avenue, Washington, DC</t>
  </si>
  <si>
    <t>https://www.ncbi.nlm.nih.gov/pubmed/16187745</t>
  </si>
  <si>
    <t>Is there any possible genotoxic effect in exfoliated bladder cells of rat under the exposure of 1800 MHz GSM-like modulated radio frequency radiation (RFR)?</t>
  </si>
  <si>
    <t>Abstract
People are exposed to many carcinogenic and mutagenic chemicals in their everyday lives. These include antineoplastic drugs, Polycyclic aromatic hydrocarbons (PAH)s, aromatic amines, nitrosamines, metals, and electromagnetic radiation. Based on the state of knowledge acquired during the last 50 years of research on possible biological effects of electromagnetic fields (EMF), the majority of the scientific community is convinced that exposure to EMF below the existing security limits does not cause a risk to the health of the general public. However, this position is questioned by others, who are of the opinion that the available research data are contradictory or inconsistent and, therefore, unreliable. In this study, we aimed to investigate if there is any effect of 1800 MHz GSM modulated radio frequency radiation (RFR) on the number of micronucleus in exfoliated bladder cells of rat which will be informative about the genotoxic damage. Exposure period was 20 min/day, 5 days/week during a month. Six female Wistar rats were used for two groups: Group I (n=6): controls; Group II (n=6): 1.8 GHz exposed animals. 1800 MHz RFR did not showed a significant MN frequencies in rat bladder cells when compared with the control group (p&gt;0.05). 1800 MHz RFR-exposed animals did not produce any genotoxic effect when compared with the control group ( p&gt;0.05). Kinetic studies are important for any biomarker, especially those in which tissue differentiation and maturation processes will heavily influence the time between induction of damage and collection of damaged cells for micronucleus analysis.
Used in-vivo in FDA report ID: 3596</t>
  </si>
  <si>
    <t>Gurbuz N, Sirav B, Yuvaci HU, Turhan N, Coskun ZK, Seyhan N.</t>
  </si>
  <si>
    <t>Fatih University Research Foundation and Grant from Gazi University Research Foundation</t>
  </si>
  <si>
    <t>https://www.ncbi.nlm.nih.gov/pubmed/20707643</t>
  </si>
  <si>
    <t>Genotoxicity of radiofrequency signals. I. Investigation of DNA damage and micronuclei induction in cultured human blood cells</t>
  </si>
  <si>
    <t>Abstract
As part of a comprehensive investigation of the potential genotoxicity of radiofrequency (RF) signals emitted by cellular telephones, in vitro studies evaluated the induction of DNA and chromosomal damage in human blood leukocytes and lymphocytes, respectively. The signals were voice modulated 837 MHz produced by an analog signal generator or by a time division multiple access (TDMA) cellular telephone, 837 MHz generated by a code division multiple access (CDMA) cellular telephone (not voice modulated), and voice modulated 1909.8 MHz generated by a global system of mobile communication (GSM)-type personal communication systems (PCS) cellular telephone. DNA damage (strand breaks/alkali labile sites) was assessed in leukocytes using the alkaline (pH&gt;13) single cell gel electrophoresis (SCG) assay. Chromosomal damage was evaluated in lymphocytes mitogenically stimulated to divide postexposure using the cytochalasin B-binucleate cell micronucleus assay. Cells were exposed at 37+/-1 degrees C, for 3 or 24 h at average specific absorption rates (SARs) of 1.0-10.0 W/kg. Exposure for either 3 or 24 h did not induce a significant increase in DNA damage in leukocytes, nor did exposure for 3 h induce a significant increase in micronucleated cells among lymphocytes. However, exposure to each of the four RF signal technologies for 24 h at an average SAR of 5.0 or 10.0 W/kg resulted in a significant and reproducible increase in the frequency of micronucleated lymphocytes. The magnitude of the response (approximately four fold) was independent of the technology, the presence or absence of voice modulation, and the frequency (837 vs. 1909.8 MHz). This research demonstrates that, under extended exposure conditions, RF signals at an average SAR of at least 5.0 W/kg are capable of inducing chromosomal damage in human lymphocytes.</t>
  </si>
  <si>
    <t>Tice RR, Hook GG, Donner M, McRee DI, Guy AW.</t>
  </si>
  <si>
    <t>Simulated by a signal generator and TEM Cell</t>
  </si>
  <si>
    <t>Motorola Corporation Provided Phones. 
Contract grant sponsor: Wireless Technology Research LLC</t>
  </si>
  <si>
    <t>https://www.ncbi.nlm.nih.gov/pubmed/11835258</t>
  </si>
  <si>
    <t>Adaptive Response in Mice Exposed to 900 MHz Radiofrequency Fields: Primary DNA Damage</t>
  </si>
  <si>
    <t>Abstract
The phenomenon of adaptive response (AR) in animal and human cells exposed to ionizing radiation is well documented in scientific literature. We have examined whether such AR could be induced in mice exposed to non-ionizing radiofrequency fields (RF) used for wireless communications. Mice were pre-exposed to 900 MHz RF at 120 µW/cm(2) power density for 4 hours/day for 1, 3, 5, 7 and 14 days and then subjected to an acute dose of 3 Gy γ-radiation. The primary DNA damage in the form of alkali labile base damage and single strand breaks in the DNA of peripheral blood leukocytes was determined using the alkaline comet assay. The results indicated that the extent of damage in mice which were pre-exposed to RF for 1 day and then subjected to γ-radiation was similar and not significantly different from those exposed to γ-radiation alone. However, mice which were pre-exposed to RF for 3, 5, 7 and 14 days showed progressively decreased damage and was significantly different from those exposed to γ-radiation alone. Thus, the data indicated that RF pre-exposure is capable of inducing AR and suggested that the pre-exposure for more than 4 hours for 1 day is necessary to elicit such AR.
Used in-vivo in FDA report ID: 3596</t>
  </si>
  <si>
    <t xml:space="preserve">Jiang B, Nie J, Zhou Z, Zhang J, Tong J, Cao Y.
</t>
  </si>
  <si>
    <t>Cells Leukocytes / Mice ICR</t>
  </si>
  <si>
    <t>https://www.ncbi.nlm.nih.gov/pubmed/22389679</t>
  </si>
  <si>
    <t>Adaptive response in mouse bone-marrow stromal cells exposed to 900-MHz radiofrequency fields: Gamma-radiation-induced DNA strand breaks and repair</t>
  </si>
  <si>
    <t>Abstract
The aim of this study was to examine whether radiofrequency field (RF) preexposure induced adaptive responses (AR) in mouse bone-marrow stromal cells (BMSC) and the mechanisms underlying the observed findings. Cells were preexposed to 900-MHz radiofrequency fields (RF) at 120 μW/cm(2) power intensity for 4 h/d for 5 d. Some cells were subjected to 1.5 Gy γ-radiation (GR) 4 h following the last RF exposure. The intensity of strand breaks in the DNA was assessed immediately at 4 h. Subsequently, some BMSC were examined at 30, 60, 90, or 120 min utilizing the alkaline comet assay and γ-H2AX foci technique. Data showed no significant differences in number and intensity of strand breaks in DNA between RF-exposed and control cells. A significant increase in number and intensity of DNA strand breaks was noted in cells exposed to GR exposure alone. RF followed by GR exposure significantly decreased number of strand breaks and resulted in faster kinetics of repair of DNA strand breaks compared to GR alone. Thus, data suggest that RF preexposure protected cells from damage induced by GR. Evidence indicates that in RF-mediated AR more rapid repair kinetics occurs under conditions of GR-induced damage, which may be attributed to diminished DNA strand breakage.</t>
  </si>
  <si>
    <t>Ji Y, He Q, Sun Y, Tong J, Cao Y.</t>
  </si>
  <si>
    <t xml:space="preserve">RF Signal Generator and a Gigahertz Transverse Electromagnetic (GTEM) Cell
</t>
  </si>
  <si>
    <t>https://www.ncbi.nlm.nih.gov/pubmed/27267824</t>
  </si>
  <si>
    <t>Brain Tissue / Rats - Wistar Male</t>
  </si>
  <si>
    <t>Cytotoxic and genotoxic effects of high-frequency electromagnetic fields (GSM 1800MHz) on immature and mature rats</t>
  </si>
  <si>
    <t>Abstract
We investigated the cytogenotoxic effects of high frequency electromagnetic fields (HF-EMF) for 45 day and the effect of a recovery period of 15 day after exposure to EMF on bone marrow cells of immature and mature rats. The animals in treatment groups were exposed to 1800 MHz EMF at SAR of 0.37 W/kg and 0.49 W/kg for 2h/day for 45 day. Two recovery groups were kept for a recovery period of 15 day without EMF after exposure to HF-EMF. Two control groups for both immature and mature rats were also included. Significant differences were also observed in chromosome aberrations (CA), micronucleus (MN) frequency, mitotic index (MI) and ratio of polychromatic erythrocytes (PCEs) in all treatment groups. The cytogenotoxic damage was more remarkable in immature rats and, the recovery period did not improve this damage in immature rats. Because much higher and irreversible cytogenotoxic damage was observed in immature rats than in mature rats, further studies are needed to understand effects of EMF on DNA damage and DNA repair, and to determine safe limits for environment and human, especially for children.
Outcomes: The data showed significant differences in chromosome aberrations (increase), the micronucleus frequency (increase), mitotic index (decrease) and the ratio of polychromatic erythrocytes (decrease) in bone marrow cells of all exposure groups compared with the control group. Additionally, the cytotoxic and genotoxic damage was more remarkable in immature rats than in mature rats. The 15 days of recovery period was insufficient to compensate the genotoxic damage in immature rats after exposure.
Used in-vivo in FDA report ID: 3596</t>
  </si>
  <si>
    <t>Sekeroglu V, Akar A, Sekeroglu ZA.</t>
  </si>
  <si>
    <t>https://www.emf-portal.org/en/article/20362</t>
  </si>
  <si>
    <t>Frequency of micronuclei in the peripheral blood and bone marrow of cancer-prone mice chronically exposed to 2450 MHz radiofrequency radiation</t>
  </si>
  <si>
    <t>Abstract
C3H/HeJ mice, which are prone to mammary tumors, were exposed for 20 h/day, 7 days/week, over 18 months to continuous-wave 2450 MHz radiofrequency (RF) radiation in circularly polarized wave guides at a whole-body average specific absorption rate of 1.0 W/kg. Sham-exposed mice were used as controls. The positive controls were the sentinel mice treated with mitomycin C during the last 24 h before necropsy. At the end of the 18 months, all mice were necropsied. Peripheral blood and bone marrow smears were examined for the extent of genotoxicity as indicated by the presence of micronuclei in polychromatic erythrocytes (PCEs). The results indicate that the incidence of micronuclei/1,000 PCEs was not significantly different between groups exposed to RF radiation (62 mice) and sham-exposed groups (58 mice), and the mean frequencies were 4.5 +/- 1.23 and 4.0 +/- 1.12 in peripheral blood and 6.1 +/- 1.78 and 5.7 +/- 1.60 in bone marrow, respectively. In contrast, the positive controls (7 mice) showed a significantly elevated incidence of micronuclei/1,000 PCEs in peripheral blood and bone marrow, and the mean frequencies were 50.9 +/- 6.18 and 55.2 +/- 4.65, respectively. When the animals with mammary tumors were considered separately, there were no significant differences in the incidence of micronuclei/1,000 PCEs between the group exposed to RF radiation (12 mice) and the sham-exposed group (8 mice), and the mean frequencies were 4.6 +/- 1.03 and 4.1 +/- 0.89 in peripheral blood and 6.1 +/- 1.76 and 5.5 +/- 1.51 in bone marrow, respectively. Thus there was no evidence for genotoxicity in mice prone to mammary tumors that were exposed chronically to 2450 MHz RF radiation compared with sham-exposed controls.
A correction was published, stating that there was actually a significant MN increase in peripheral blood and bone marrow cells after chronic exposure to RF [Vijayalaxmi, M.R. Frei, S.J. Dusch, V. Guel, M.L. Meltz, J.R. Jauchem, Radiat. Res. 149 (3) (1998) 308]</t>
  </si>
  <si>
    <t>Vijayalaxmi, Frei MR, Dusch SJ, Guel V, Meltz ML, Jauchem JR.</t>
  </si>
  <si>
    <t>Mice - C3H/HeJ Strain</t>
  </si>
  <si>
    <t xml:space="preserve">This work was supported by the U.S. Air Force grant No. F33615-90-0606
</t>
  </si>
  <si>
    <t>https://www.ncbi.nlm.nih.gov/pubmed/9092931</t>
  </si>
  <si>
    <t>Erythropoietic dynamic equilibrium in rats maintained after microwave irradiation</t>
  </si>
  <si>
    <t>Abstract
The aim of study was to define influence of radiofrequency microwave (RF/MW) radiation on erythropoiesis in rats. The kinetics of polychromatic erythrocytes (PCEs) and micronucleated (MN) PCEs in the bone marrow (BM) and peripheral blood (PB) of rats during the intermittent subchronic experiment was followed. Rats were exposed 2 h/day, 7 days/week to RF/MW of 2.45 GHz and whole-body specific absorption rate (SAR) of 1.25±0.36 W/kg. Control animals were included in the study. Each exposed and control group was killed on the final day of irradiation. Acridine-orange stained BM and blood smears were examined by fluorescence microscope. PCEs were obtained by inspection of 2000 BM and 1000 PB erythrocytes/slides. BMMNs and PBMNs frequency was obtained by observation of 1000 PCEs/slides. BMPCEs were increased on day 8 and 15, and PBPCEs were elevated on days 2 and 8 (p&lt;0.05). The BMMN frequency was increased on experimental day 15, and MNPCEs in the PB was increased on day 8 (p&lt;0.05). Findings of BM and PBPCEs or MNPCEs declined nearly to the control values until the end of the experiment. Such findings are considered to be indicators of radiation effects on BM erythropoiesis consequently reflected in the PB. Rehabilitated dynamic haemopoietc equilibrium in rats by the end of experiment indicates possibility of activation adaptation process in rats to the selected experimental conditions of subchronic RF/MW exposure.
This is a duplicate paper combining experiment results of paper id 1698 and 1699 in one paper.</t>
  </si>
  <si>
    <t>Research supported by Ministry of Science, Education and Sports, Republic of Croatia, Grant No. 0022005</t>
  </si>
  <si>
    <t>http://www.sciencedirect.com/science/article/pii/S0940299305000825</t>
  </si>
  <si>
    <t>Effect of electromagnetic radiofrequency radiation on the rats' brain, liver and kidney cells measured by comet assay</t>
  </si>
  <si>
    <t>Abstract
The goal of study was to evaluate DNA damage in rat's renal, liver and brain cells after in vivo exposure to radiofrequency/microwave (Rf/Mw) radiation of cellular phone frequencies range. To determine DNA damage, a single cell gel electrophoresis/comet assay was used. Wistar rats (male, 12 week old, approximate body weight 350 g) (N = 9) were exposed to the carrier frequency of 915 MHz with Global System Mobile signal modulation (GSM), power density of 2.4 W/m2, whole body average specific absorption rate SAR of 0.6 W/kg. The animals were irradiated for one hour/day, seven days/week during two weeks period. The exposure set-up was Gigahertz Transversal Electromagnetic Mode Cell (GTEM--cell). Sham irradiated controls (N = 9) were apart of the study. The body temperature was measured before and after exposure. There were no differences in temperature in between control and treated animals. Comet assay parameters such as the tail length and tail intensity were evaluated. In comparison with tail length in controls (13.5 +/- 0.7 microm), the tail was slightly elongated in brain cells of irradiated animals (14.0 +/- 0.3 microm). The tail length obtained for liver (14.5 +/- 0.3 microm) and kidney (13.9 +/- 0.5 microm) homogenates notably differs in comparison with matched sham controls (13.6 +/- 0.3 microm) and (12.9 +/- 0.9 microm). Differences in tail intensity between control and exposed animals were not significant. The results of this study suggest that, under the experimental conditions applied, repeated 915 MHz irradiation could be a cause of DNA breaks in renal and liver cells, but not affect the cell genome at the higher extent compared to the basal damage.
Full Text Available 
Used in-vivo in FDA report ID: 3596</t>
  </si>
  <si>
    <t>Trosic I, Pavicic I, Milkovic-Kraus S, Mladinic M, Zeljezic D.</t>
  </si>
  <si>
    <t>https://www.emf-portal.org/en/article/20359</t>
  </si>
  <si>
    <t>Investigation of co-genotoxic effects of radiofrequency electromagnetic fields in vivo</t>
  </si>
  <si>
    <t>Abstract
We investigated the possible combined genotoxic effects of radiofrequency (RF) electromagnetic fields (900 MHz, amplitude modulated at 217 Hz, mobile phone signal) with the drinking water mutagen and carcinogen 3-chloro-4-(dichloromethyl)-5-hydroxy-2(5H)-furanone (MX). Female rats were exposed to RF fields for a period of 2 years for 2 h per day, 5 days per week at average whole-body specific absorption rates of 0.3 or 0.9 W/kg. MX was given in the drinking water at a concentration of 19 microg/ml. Blood samples were taken at 3, 6 and 24 months of exposure and brain and liver samples were taken at the end of the study (24 months). DNA damage was assessed in all samples using the alkaline comet assay, and micronuclei were determined in erythrocytes. We did not find significant genotoxic activity of MX in blood and liver cells. However, MX induced DNA damage in rat brain. Co-exposures to MX and RF radiation did not significantly increase the response of blood, liver and brain cells compared to MX exposure only. In conclusion, this 2-year animal study involving long-term exposures to RF radiation and MX did not provide any evidence for enhanced genotoxicity in rats exposed to RF radiation.</t>
  </si>
  <si>
    <t>Verschaeve L, Heikkinen P, Verheyen G, Van Gorp U, Boonen F, Vander Plaetse F, Maes A, Kumlin T, Mäki-Paakkanen J, Puranen L, Juutilainen J.</t>
  </si>
  <si>
    <t>Rats - Female</t>
  </si>
  <si>
    <t>European Commission 5th framework project on Combined Effects of Electro Magnetic Fields with Environmental Carcinogens (CEM-FEC)</t>
  </si>
  <si>
    <t>https://www.ncbi.nlm.nih.gov/pubmed/16669742</t>
  </si>
  <si>
    <t>Micronuclei in the peripheral blood and bone marrow cells of rats exposed to 2450 MHz radiofrequency radiation</t>
  </si>
  <si>
    <t>Abstract
PURPOSE: To determine the incidence of micronuclei in peripheral blood and bone marrow cells of rats exposed continuously for 24h to 2450 MHz continuous wave radiofrequency radiation (RFR) at an average whole-body specific absorption rate (SAR) of 12W/kg.
MATERIALS AND METHODS: Eight adult male Sprague-Dawley rats were exposed to 2450 MHz RFR in circularly polarized waveguides. Eight sham-exposed rats were kept in similar waveguides without the transmission of RFR. Four rats were treated with mitomycin-C (MMC) and used as positive controls. All rats were necropsied 24h after the end of RFR and sham exposures, and after the 24h treatment with MMC. Peripheral blood and bone marrow smears were examined to determine the frequency of micronuclei (MN) in polychromatic erythrocytes (PCE).
RESULTS: The results indicated that the incidence of MN/2000 PCE were not significantly different between RFR- and sham-exposed rats. The group mean frequencies of MN in the peripheral blood were 2.3+/-0.7 in RFR-exposed rats and 2.1+/-0.6 in sham-exposed rats. In bone marrow cells, the average MN incidence was 3.8+/-1.0 in RFR-exposed rats and 3.4+/-0.7 in sham-exposed rats. The corresponding values in positive control rats treated with MMC were 23.5+/-4.7 in the peripheral blood and 33.8+/-7.4 in bone marrow cells.
CONCLUSION: There was no evidence for the induction of MN in peripheral blood and bone marrow cells of rats exposed for 24h to 2450 MHz continuous wave RFR at a whole body average SAR of 12 W/kg.</t>
  </si>
  <si>
    <t>Vijayalaxmi, Pickard WF, Bisht KS, Prihoda TJ, Meltz ML, LaRegina MC, Roti Roti JL, Straube WL, Moros EG.</t>
  </si>
  <si>
    <t xml:space="preserve">Dr. Bisht’s salary was underwritten by a contract with Motorola Corporate Laboratories, United States Air Force </t>
  </si>
  <si>
    <t>https://www.ncbi.nlm.nih.gov/pubmed/11683981</t>
  </si>
  <si>
    <t>Genotoxic potential of 1.6 GHz wireless communication signal: in vivo two-year bioassay</t>
  </si>
  <si>
    <t>Abstract
Timed-pregnant Fischer 344 rats (from nineteenth day of gestation) and their nursing offspring (until weaning) were exposed to a far-field 1.6 GHz Iridium wireless communication signal for 2 h/day, 7 days/week. Far-field whole-body exposures were conducted with a field intensity of 0.43 mW/cm(2) and whole-body average specific absorption rate (SAR) of 0.036 to 0.077 W/kg (0.10 to 0.22 W/kg in the brain). This was followed by chronic, head-only exposures of male and female offspring to a near-field 1.6 GHz signal for 2 h/day, 5 days/week, over 2 years. Near-field exposures were conducted at an SAR of 0.16 or 1.6 W/kg in the brain. Concurrent sham-exposed and cage control rats were also included in the study. At the end of 2 years, all rats were necropsied. Bone marrow smears were examined for the extent of genotoxicity, assessed from the presence of micronuclei in polychromatic erythrocytes. The results indicated that the incidence of micronuclei/2000 polychromatic erythrocytes were not significantly different between 1.6 GHz-exposed, sham-exposed and cage control rats. The group mean frequencies were 5.6 +/- 1.8 (130 rats exposed to 1.6 GHz at 0.16 W/kg SAR), 5.4 +/- 1.5 (135 rats exposed to 1.6 GHz at 1.6 W/kg SAR), 5.6 +/- 1.7 (119 sham-exposed rats), and 5.8 +/- 1.8 (100 cage control rats). In contrast, positive control rats treated with mitomycin C exhibited significantly elevated incidence of micronuclei/2000 polychromatic erythrocytes in bone marrow cells; the mean frequency was 38.2 +/- 7.0 (five rats). Thus there was no evidence for excess genotoxicity in rats that were chronically exposed to 1.6 GHz compared to sham-exposed and cage controls.</t>
  </si>
  <si>
    <t>Vijayalaxmi, Sasser LB, Morris JE, Wilson BW, Anderson LE.</t>
  </si>
  <si>
    <t>Mobile Phone Iridium Simulated</t>
  </si>
  <si>
    <t xml:space="preserve">ratsRats - Fisher 344  </t>
  </si>
  <si>
    <t>The study was funded by Motorola Corporate Laboratories Ft. Lauderdale, FL. Dr. Vijayalaxmi acknowledges the support from United States Air Force grant No. F49620-98-1-0419</t>
  </si>
  <si>
    <t>https://www.emf-portal.org/en/article/9893</t>
  </si>
  <si>
    <t>Absence of genotoxic potential of 902 MHz (GSM) and 1747 MHz (DCS) wireless communication signals: In vivo two-year bioassay in B6C3F1 mice</t>
  </si>
  <si>
    <t>Abstract
PURPOSE: The aim of the present investigation was to determine the incidence of micronuclei in peripheral blood erythrocytes of B6C3F1 mice that had been chronically exposed to radiofrequencies (RF) used for mobile communication.
MATERIALS AND METHODS:'Ferris wheels' were used to expose tube-restrained male and female mice to simulated environmental RF signals of the Global System for Mobile Communications (GSM, 902 MHz) or Digital Cellular System (DCS, 1747 MHz). RF signals were applied to the mice for 2 hours/day on 5 days/week for two years, at maximal whole-body-averaged specific absorption rates of 0.4, 1.3, and 4.0 W/kg body weight. Concurrent sham-exposed mice, cage controls, and positive controls injected with mitomycin C were included in this investigation. At necropsy, peripheral blood smears were prepared, and coded slides were stained using May-Grunwald-Giemsa or acridine orange. The incidence of micronuclei was recorded for each mouse in 2000 polychromatic and 2000 normochromatic erythrocytes.
RESULTS: There were no significant differences in the frequency of micronuclei between RF-exposed, sham-exposed, and cage control mice, irrespective of the staining/counting method used. Micronuclei were, however, significantly increased in polychromatic erythrocytes of the positive control mice.
CONCLUSIONS: In conclusion, the data did not indicate RF-induced genotoxicity in mice after two years of exposure.
Used in-vivo in FDA report ID: 3596</t>
  </si>
  <si>
    <t>Ziemann C, Brockmeyer H, Reddy SB, Vijayalaxmi, Prihoda TJ, Kuster N, Tillmann T, Dasenbrock C.</t>
  </si>
  <si>
    <t>European Commission (EC, Brussels, Belgium) the Swiss and Austrian government, the GSM (Global System for Mobile Communications) Association (Geneva, Switzerland) and the Mobile Manufactures Forum (MMF, Brussels, Belgium)</t>
  </si>
  <si>
    <t>https://www.ncbi.nlm.nih.gov/pubmed/19365745</t>
  </si>
  <si>
    <t>Single-strand DNA breaks in human hair root cells exposed to mobile phone radiation</t>
  </si>
  <si>
    <t>Abstract
PURPOSE: To analyze the short-term effects of radiofrequency radiation (RFR) exposure on genomic deoxyribonucleic acid (DNA) of human hair root cells.
SUBJECTS AND METHODS: Hair samples were collected from eight healthy human subjects immediately before and after using a 900-MHz GSM (Global System for Mobile Communications) mobile phone for 15 and 30 min. Single-strand DNA breaks of hair root cells from the samples were determined using the 'comet assay'.
RESULTS: The data showed that talking on a mobile phone for 15 or 30 min significantly increased (p &lt; 0.05) single-strand DNA breaks in cells of hair roots close to the phone. Comparing the 15-min and 30-min data using the paired t-test also showed that significantly more damages resulted after 30 min than after 15 min of phone use.
CONCLUSIONS: A short-term exposure (15 and 30 min) to RFR (900-MHz) from a mobile phone caused a significant increase in DNA single-strand breaks in human hair root cells located around the ear which is used for the phone calls.</t>
  </si>
  <si>
    <t>Cam ST, Seyhan N.</t>
  </si>
  <si>
    <t>https://www.ncbi.nlm.nih.gov/pubmed/22348707</t>
  </si>
  <si>
    <t>Evaluating the combinative effects on human lymphocyte DNA damage induced by ultraviolet ray C plus 1.8 GHz microwaves using comet assay in vitro</t>
  </si>
  <si>
    <t>Abstract
The objective of this study was to observe whether 1.8 GHz microwaves (MW) (SAR, 3 W/kg) exposure can influence human lymphocyte DNA damage induced by ultraviolet ray C (UVC). The lymphocytes, which were from three young healthy donors, were exposed to 254 nm UVC at the doses of 0.25, 0.5, 0.75, 1.0, 1.5 and 2.0 J m(-2), respectively. The lymphocytes were irradiated by 1.8 GHz MW (SAR, 3 W/kg) for 0, 1.5 and 4 h. The combinative exposure of UVC plus MW was conducted. The treated cells were incubated for 0, 1.5 and 4 h. Finally, comet assay was used to measure DNA damage of above treated lymphocytes. The results indicated that the difference of DNA damage induced between MW group and control group was not significant (P&gt;0.05). The MTLs induced by UVC were 1.71+/-0.09, 2.02+/-0.08, 2.27+/-0.17, 2.27+/-0.06, 2.25+/-0.12, 2.24+/-0.11 microm, respectively, which were significantly higher than that (0.96+/-0.05 microm) of control (P&lt;0.01). MTLs of some sub-groups in combinative exposure groups at 1.5-h incubation were significantly lower that those of corresponding UVC sub-groups (P&lt;0.01 or P&lt;0.05). However, MTLs of some sub-groups in combinative exposure groups at 4-h incubation were significantly higher that those of corresponding UVC sub-groups (P&lt;0.01 or P&lt;0.05). In this experiment it was found that 1.8 GHz (SAR, 3 W/kg) MW exposure for 1.5 and 4 h did not enhance significantly human lymphocyte DNA damage, but could reduce and increase DNA damage of human lymphocytes induced by UVC at 1.5-h and 4-h incubation, respectively.</t>
  </si>
  <si>
    <t>Baohong W, Lifen J, Lanjuan L, Jianlin L, Deqiang L, Wei Z, Jiliang H.</t>
  </si>
  <si>
    <t>RF Signal Generator and Transverse  Electromagnetic Transmission (TEM) Cell</t>
  </si>
  <si>
    <t>Cells : Human Blood Lymphocytes</t>
  </si>
  <si>
    <t>National Natural Science Foundation of China, the Natural Science Foundation of Zhejiang Province and International Cooperative Foundation of Science-Technique Bureau of Zhejiang Province</t>
  </si>
  <si>
    <t>https://www.ncbi.nlm.nih.gov/pubmed/17336440</t>
  </si>
  <si>
    <t>A suitable plane transmission line at 900 MHz rf fields for E. coli DNA studies</t>
  </si>
  <si>
    <t>Abstract
Utilizing a suitable irradiating transmission line chamber, the effects of 900 MHz radio frequency fields on DNA mutability and repair in Escherichia coli strains were investigated. The transmission line was very versatile and able to easily apply different field values. In this experiment the maximum electric and magnetic fields were 66 V/m and 260 nT, respectively, in the absence of cell plates. Slight decrease in spontaneous mutability to erythromycin resistance was demonstrated in mismatch-repair proficient bacteria exposed to the radio frequency electromagnetic field (RF-EMF) during their growth on solid medium. The anti-mutagenic effect of the RF-EMF was much more impressive at the level of a hypermutagenic cytosine repeat, whose stability is strongly dependent on the activity of the mismatch repair system. In contrast, in mismatch repair-defective background RF-EMF neither affected the general DNA mutability nor the stability of the cytosine repeat, suggesting that the anti-mutagenic effect of the 900 MHz RF-EMF might be due to an improved efficiency of the mismatch repair system.</t>
  </si>
  <si>
    <t>Belloni F, Nassisi V, Alifano P, Monaco C, Tala A, Tredici M, Raino A.</t>
  </si>
  <si>
    <t>https://www.emf-portal.org/en/article/16862</t>
  </si>
  <si>
    <t xml:space="preserve">Microwaves from Mobile Phones Inhibit 53BP1 Focus Formation in Human Stem Cells More Strongly Than in Differentiated Cells: Possible Mechanistic Link to Cancer Risk 
</t>
  </si>
  <si>
    <t>Abstract
BACKGROUND: It is widely accepted that DNA double-strand breaks (DSBs) and their misrepair in stem cells are critical events in the multistage origination of various leukemias and tumors, including gliomas.
OBJECTIVES: We studied whether microwaves from mobile telephones of the Global System for Mobile Communication (GSM) and the Universal Global Telecommunications System (UMTS) induce DSBs or affect DSB repair in stem cells.
METHODS: We analyzed tumor suppressor TP53 binding protein 1 (53BP1) foci that are typically formed at the sites of DSB location (referred to as DNA repair foci) by laser confocal microscopy.
RESULTS: Microwaves from mobile phones inhibited formation of 53BP1 foci in human primary fibroblasts and mesenchymal stem cells. These data parallel our previous findings for human lymphocytes. Importantly, the same GSM carrier frequency (915 MHz) and UMTS frequency band (1947.4 MHz) were effective for all cell types. Exposure at 905 MHz did not inhibit 53BP1 foci in differentiated cells, either fibroblasts or lymphocytes, whereas some effects were seen in stem cells at 905 MHz. Contrary to fibroblasts, stem cells did not adapt to chronic exposure during 2 weeks.
CONCLUSIONS: The strongest microwave effects were always observed in stem cells. This result may suggest both significant misbalance in DSB repair and severe stress response. Our findings that stem cells are most sensitive to microwave exposure and react to more frequencies than do differentiated cells may be important for cancer risk assessment and indicate that stem cells are the most relevant cellular model for validating safe mobile communication signals.
Full Text Available</t>
  </si>
  <si>
    <t>Markova E, Malmgren L, Belyaev I.</t>
  </si>
  <si>
    <t xml:space="preserve">Test Mobile Phone GSM with a Transverse Electromagnetic Line (TEM) Cell </t>
  </si>
  <si>
    <t>Cells : Human Fibroblasts (VH-10)</t>
  </si>
  <si>
    <t>Swedish Council for Working Life and Social Research (FAS); Swedish Animal Welfare Agency; Swedish Radiation Protection Authority (SSI); National Scholarship Program, Slovak Republic; VEGA (Scientific Grant Agency), Slovakia</t>
  </si>
  <si>
    <t>https://www.emf-portal.org/en/article/17858</t>
  </si>
  <si>
    <t>The effect of 835.62 MHz FDMA or 847.74 MHz CDMA modulated radiofrequency radiation on the induction of micronuclei in C3H 10T(1/2) cells</t>
  </si>
  <si>
    <t>Abstract
To determine if radiofrequency (RF) radiation induces the formation of micronuclei, C3H 10T(1/2) cells were exposed to 835.62 MHz frequency division multiple access (FDMA) or 847.74 MHz code division multiple access (CDMA) modulated RF radiation. After the exposure to RF radiation, the micronucleus assay was performed by the cytokinesis block method using cytochalasin B treatment. The micronuclei appearing after mitosis were scored in binucleated cells using acridine orange staining. The frequency of micronuclei was scored both as the percentage of binucleated cells with micronuclei and as the number of micronuclei per 100 binucleated cells. Treatment of cells with cytochalasin B at a concentration of 2 microg/ml for 22 h was found to yield the maximum number of binucleated cells in C3H 10T(1/2) cells. The method used for the micronucleus assay in the present study detected a highly significant dose response for both indices of micronucleus production in the dose range of 0.1-1.2 Gy and it was sensitive enough to detect a significant (P &gt; 0.05) increase in micronuclei after doses of 0.3 Gy in exponentially growing cells and after 0.9 Gy in plateau-phase cells. Exponentially growing cells or plateau-phase cells were exposed to CDMA (3.2 or 4.8 W/kg) or FDMA (3.2 or 5.1 W/kg) RF radiation for 3, 8, 16 or 24 h. In three repeat experiments, no exposure condition was found by analysis of variance to result in a significant increase relative to sham-exposed cells either in the percentage of binucleated cells with micronuclei or in the number of micronuclei per 100 binucleated cells. In this study, data from cells exposed to different RF signals at two SARs were compared to a common sham-exposed sample. We used the Dunnett's test, which is specifically designed for this purpose, and found no significant exposure-related differences for either plateau-phase cells or exponentially growing cells. Thus the results of this study are not consistent with the possibility that these RF radiations induce micronuclei.</t>
  </si>
  <si>
    <t>Bisht KS, Moros EG, Straube WL, Baty JD, Roti Roti JL.</t>
  </si>
  <si>
    <t>Motorola ; National Cancer Institute (NCI; U.S. National Institutes of Health), Maryland, USA
Department of Radiation Oncology, Mallinckrodt Institute of Radiology, Washington University School of Medicine, St. Louis, Missouri, USA</t>
  </si>
  <si>
    <t>https://www.emf-portal.org/en/article/8831</t>
  </si>
  <si>
    <t>Cytogenetic Studies in Human Cells Exposed In Vitro to GSM-900 MHz Radiofrequency Radiation Using R-Banded Karyotyping</t>
  </si>
  <si>
    <t>Abstract
It is important to determine the possible effects of exposure to radiofrequency (RF) radiation on the genetic material of cells since damage to the DNA of somatic cells may be linked to cancer development or cell death and damage to germ cells may lead to genetic damage in next and subsequent generations. The objective of this study was to investigate whether exposure to radiofrequency radiation similar to that emitted by mobile phones of second-generation standard Global System for Mobile Communication (GSM) induces genotoxic effects in cultured human cells. The cytogenetic effects of GSM-900 MHz (GSM-900) RF radiation were investigated using R-banded karyotyping after in vitro exposure of human cells (amniotic cells) for 24 h. The average specific absorption rate (SAR) was 0.25 W/kg. The exposures were carried out in wire-patch cells (WPCs) under strictly controlled conditions of temperature. The genotoxic effect was assessed immediately or 24 h after exposure using four different samples. One hundred metaphase cells were analyzed per assay. Positive controls were provided by using bleomycin. We found no direct cytogenetic effects of GSM-900 either 0 h or 24 h after exposure. To the best of our knowledge, our work is the first to study genotoxicity using complete R-banded karyotyping, which allows visualizing all the chromosomal rearrangements, either numerical or structural.</t>
  </si>
  <si>
    <t>Bourthoumieu S, Joubert V, Marin B, Collin A, Leveque P, Terro F, Yardin C</t>
  </si>
  <si>
    <t>Cells : Human Amniotic cells (Fibroblastic Lineage)</t>
  </si>
  <si>
    <t>https://www.emf-portal.org/en/article/18635</t>
  </si>
  <si>
    <t>Aneuploidy studies in human cells exposed in vitro to GSM-900 MHz radiofrequency radiation using FISH</t>
  </si>
  <si>
    <t>Abstract
PURPOSE: Since previous research found an increase in the rate of aneuploidies in human lymphocytes exposed to radiofrequencies, it seems important to perform further studies. The objective of this study was then to investigate whether the exposure to RF (radiofrequency) radiation similar to that emitted by mobile phones of a second generation standard, i.e., Global System for Mobile communication (GSM) may induce aneuploidy in cultured human cells.
MATERIALS AND METHODS: The potential induction of genomic instability by GSM-900 MHz radiofrequency (GSM-900) was investigated after in vitro exposure of human amniotic cells for 24 h to average-specific absorption rates (SAR) of 0.25, 1, 2 and 4 W/kg in the temperature range of 36.3-39.7°C. The exposures were carried out in a wire-patch cell (WPC). The rate of aneuploidy of chromosomes 11 and 17 was determined by interphase FISH (Fluorescence In Situ Hybridisation) immediately after independent exposure of three different donors for 24 h. At least 100 interphase cells were analysed per assay.
RESULTS: No significant change in the rate of aneuploidy of chromosomes 11 and 17 was found following exposure to GSM-900 for 24 h at average SAR up to 4 W/kg.
CONCLUSION: Our study did not show any in vitro aneuploidogenic effect of GSM using FISH and is not in agreement with the results of previous research.</t>
  </si>
  <si>
    <t>Bourthoumieu S, Terro F, Leveque P, Collin A, Joubert V, Yardin C.</t>
  </si>
  <si>
    <t>https://www.ncbi.nlm.nih.gov/pubmed/21247240</t>
  </si>
  <si>
    <t>Cytogenetic damage in human lymphocytes following GMSK phase modulated microwave exposure</t>
  </si>
  <si>
    <t>Abstract
The present study investigated, using in vitro experiments on human lymphocytes, whether exposure to a microwave frequency used for mobile communication, either unmodulated or in presence of phase only modulation, can cause modification of cell proliferation kinetics and/or genotoxic effects, by evaluating the cytokinesis block proliferation index and the micronucleus frequency. In the GSM 1800 mobile communication systems the field is both phase (Gaussian minimum shift keying, GMSK) and amplitude (time domain multiple access, TDMA) modulated. The present study investigated only the effects of phase modulation, and no amplitude modulation was applied. Human peripheral blood cultures were exposed to 1.748 GHz, either continuous wave (CW) or phase only modulated wave (GMSK), for 15 min. The maximum specific absorption rate (approximately 5 W/kg) was higher than that occurring in the head of mobile phone users; however, no changes were found in cell proliferation kinetics after exposure to either CW or GMSK fields. As far as genotoxicity is concerned, the micronucleus frequency result was not affected by CW exposure; however, a statistically significant micronucleus effect was found following exposure to phase modulated field. These results would suggest a genotoxic power of the phase modulation per se.</t>
  </si>
  <si>
    <t>d'Ambrosio G, Massa R, Scarfi MR, Zeni O.</t>
  </si>
  <si>
    <t>https://www.ncbi.nlm.nih.gov/pubmed/11793401?dopt=Abstract</t>
  </si>
  <si>
    <t>Radioprotective effects of honeybee venom (Apis mellifera) against 915-MHz microwave radiation-induced DNA damage in wistar rat lymphocytes: in vitro study</t>
  </si>
  <si>
    <t>Abstract
The aim of this study is to investigate the radioprotective effect of bee venom against DNA damage induced by 915-MHz microwave radiation (specific absorption rate of 0.6 W/kg) in Wistar rats. Whole blood lymphocytes of Wistar rats are treated with 1 microg/mL bee venom 4 hours prior to and immediately before irradiation. Standard and formamidopyrimidine-DNA glycosylase (Fpg)-modified comet assays are used to assess basal and oxidative DNA damage produced by reactive oxygen species. Bee venom shows a decrease in DNA damage compared with irradiated samples. Parameters of Fpg-modified comet assay are statistically different from controls, making this assay more sensitive and suggesting that oxidative stress is a possible mechanism of DNA damage induction. Bee venom is demonstrated to have a radioprotective effect against basal and oxidative DNA damage. Furthermore, bee venom is not genotoxic and does not produce oxidative damage in the low concentrations used in this study.
Full Free Text Available</t>
  </si>
  <si>
    <t>Gajski G, Garaj-Vrhovac V.</t>
  </si>
  <si>
    <t>Mobile Phone GSM Simulated and Gigahertz Transversal Electromagnetic Mode (GTEM) Cell</t>
  </si>
  <si>
    <t>Cells : Rat Lymphocytes (white cells)</t>
  </si>
  <si>
    <t>https://www.emf-portal.org/en/article/17452</t>
  </si>
  <si>
    <t>Cytogenetic effects of exposure to 2.3 GHz radiofrequency radiation on human lymphocytes in vitro</t>
  </si>
  <si>
    <t xml:space="preserve">Abstract
BACKGROUND: No previous in vitro studies have tested radio frequency radiation for at least one full cell cycle in culture. The aim was to test if exposure used in mobile phones and wireless network technologies would induce DNA damage in cultured human lymphocytes with and without a known clastogen.
MATERIALS AND METHODS: Lymphocytes from six donors were exposed to 2.3 GHz, 10 W/m(2) continuous waves, or 2.3 GHz, 10 W/m(2) pulsed waves (200 Hz pulse frequency, 50% duty cycle). Mitomycin C was added to half of the cultures. DNA synthesis and repair were inhibited in one experiment.
RESULTS: No statistically significant differences were observed between control and exposed cultures. A weak trend for more chromosomal damage with the interaction of pulsed fields with mitomycin C compared to a constant field was observed.
CONCLUSION: Exposure during the whole cell cycle in inhibited cultures did not resulted in significant differences in chromosomal aberrations as compared to controls.
Full Free Text Available
</t>
  </si>
  <si>
    <t>Hansteen IL, Clausen KO, Haugan V, Svendsen M, Svendsen MV, Eriksen JG, Skiaker R, Hauger E, Lågeide L, Vistnes AI, Kure EH.</t>
  </si>
  <si>
    <t>https://www.ncbi.nlm.nih.gov/pubmed/20032374</t>
  </si>
  <si>
    <t>Cytogenetic effects of 18.0 and 16.5 GHz microwave radiation on human lymphocytes in vitro</t>
  </si>
  <si>
    <t xml:space="preserve">Abstract
BACKGROUND: There are few cell studies on the direct genotoxic effects of microwave radiation. In this study, cytogenetic effects of microwave radiation alone or in combination with mitomycin C (MMC) were investigated.
MATERIALS AND METHODS: Lymphocytes from two smoking and four non-smoking donors were exposed for 53 hours in vitro to 1.0 W/m(2) continuous-wave radiation at 18.0 GHz or 10 W/m(2) pulsed-wave at 16.5 GHz, alone or in combination with MMC. DNA synthesis and repair were inhibited in vitro in some cultures.
RESULTS: No synergistic effect was observed in cells exposed to combinations of microwave radiation and in vitro exposure to MMC, or to cells pre-exposed in vivo to tobacco smoke. For the 16.5 GHz pulsed exposure, a non-significant trend consisting of an increase in aberration frequencies with microwave radiation was shown for the DNA synthesis and repair inhibited cultures both with and without MMC.
CONCLUSION: Neither 18.0 GHz continuous-wave nor 16.5 GHz pulsed-wave exposure to human lymphocytes in vitro induced statistically significant increases in chromosomal aberration frequencies. 16.5 GHz pulsed-wave exposure requires further documentation before a true negative conclusion can be drawn.
Full Free Text Available
</t>
  </si>
  <si>
    <t>Hansteen IL, Lageide L, Clausen KO, Haugan V, Svendsen M, Eriksen JG, Skiaker R, Hauger E, Vistnes AI, Kure EH.</t>
  </si>
  <si>
    <t>https://www.emf-portal.org/en/article/17426</t>
  </si>
  <si>
    <t>Cells : Human Keratinocytes HaCaT Cel line</t>
  </si>
  <si>
    <t>Cells : Human Molt-4 T-lymphoblastoid cells</t>
  </si>
  <si>
    <t>Hydrogen peroxide induced by modulated electromagnetic radiation protects the cells from DNA damage</t>
  </si>
  <si>
    <t>Abstract
It is believed that non-ionizing electromagnetic radiation (EMR) and low-level hydrogen peroxide (H2O2) may change nonspecific resistance and modify DNA damage caused by ionizing radiation. To check this assumption, the combined effects of extremely high-frequency EMR (EHF EMR) and X-rays on induction of DNA damage in mouse whole blood leukocytes were studied. The cells were exposed to X-rays with or without preliminary treatment with EHF EMR or low-level H2O2. With the use of enhanced chemiluminescence, it was shown for the first time that pulse-modulated EHF EMR (42.2 GHz, incident power density of 0.1 mW/cm2, exposure duration of 20 min, modulation frequency of 1 Hz) induced H2O2 at a concentration of 4.6 ± 0.3 nM L-1 in physiological saline. With the use of an alkaline comet assay, it was found that the exposure of cells to the pulse-modulated EHF EMR, 25 min prior to treatment with X-rays at a dose of 4 Gy reduced the level of ionizing radiation-induced DNA damage. Continuous EHF EMR was inefficient. In turn, it was shown that low-level H2O2 (30-500 nM L-1) protected the cells against X-irradiation. Thus, the mechanisms of radiation protective effect of EHF EMR are connected with the induction of the adaptive response by nanomolar concentrations of reactive oxygen species formed by pulse-modulated EHF EMR.
Full Free Text Available
See paper ID: 355</t>
  </si>
  <si>
    <t>Gapeyev AB, Lukyanova NA, Gudkovm SV.</t>
  </si>
  <si>
    <t>Cells :Mice strain BALB/c blood leukocytes</t>
  </si>
  <si>
    <t>Foundation for Assistance to Small Innovative Enterprises (contract 10274p/18076) and the Russian Foundation for Basic Research (13-04-00730-a).</t>
  </si>
  <si>
    <t>https://www.degruyter.com/document/doi/10.2478/s11535-014-0326-x/html</t>
  </si>
  <si>
    <t>Effect of high-frequency electromagnetic fields with a wide range of SARs on chromosomal aberrations in murine m5S cells</t>
  </si>
  <si>
    <t>Abstract
To investigate the induction of chromosomal aberrations in mouse m5S cells after exposure to high-frequency electromagnetic fields (HFEMFs) at 2.45 GHz, cells were exposed for 2 h at average specific absorption rates (SARs) of 5, 10, 20, 50 and 100 W/kg with continuous wave-form (CW), or at a mean SAR of 100 W/kg (with a maximum of 900 W/kg) with pulse wave-form (PW). The effects of HFEMF exposure were compared with those in sham-exposed controls and with mitomycin C (MMC) or X-ray treatment as positive controls. We examined all structural, chromatid-type and chromosome-type changes after HFEMF exposures and treatments with MMC and X-rays. No significant differences were observed following exposure to HFEMFs at SARs from 5 to 100 W/kg CW and at a mean SAR of 100 W/kg PW (a maximum SAR of 900 W/kg) compared with sham-exposed controls, whereas treatments with MMC and X-rays increased the frequency of chromatid-type and chromosome-type aberrations. 
In summary, HFEMF exposures at 2.45 GHz for 2 h with up to 100 W/kg SAR CW and an average 100 W/kg PW (a maximum SAR of 900 W/kg) do not induce chromosomal aberrations in m5S cells. Furthermore, there was no difference between exposures to CW and PW HFEMFs.</t>
  </si>
  <si>
    <t>Komatsubara Y, Hirose H, Sakurai T, Koyama S, Suzuki Y, Taki M, Miyakoshi J.</t>
  </si>
  <si>
    <t>Cells : Mouse m5S cells</t>
  </si>
  <si>
    <t>https://www.emf-portal.org/en/article/12641</t>
  </si>
  <si>
    <t>Effects of 2.45-GHz electromagnetic fields with a wide range of SARs on micronucleus formation in CHO-K1 cells</t>
  </si>
  <si>
    <t>Abstract
There has been considerable discussion about the influence of high-frequency electromagnetic fields (HFEMF) on the human body. In particular, HFEMF used for mobile phones may be of great concern for human health. In order to investigate the properties of HFEMF, we have examined the effects of 2.45-GHz EMF on micronucleus (MN) formation in Chinese hamster ovary (CHO)-K1 cells. MN formation is induced by chromosomal breakage or inhibition of spindles during cell division and leads to cell damage. We also examined the influence of heat on MN formation, since HFEMF exposure causes a rise in temperature. CHO-K1 cells were exposed to HFEMF for 2 h at average specific absorption rates (SARs) of 5, 10, 20, 50, 100, and 200 W/kg, and the effects on these cells were compared with those in sham-exposed control cells. The cells were also treated with bleomycin alone as a positive control or with combined treatment of HFEMF exposure and bleomycin. Heat treatment was performed at temperatures of 37, 38, 39, 40, 41, and 42 degrees C. The MN frequency in cells exposed to HFEMF at a SAR of lower than 50 W/kg did not differ from the sham-exposed controls, while those at SARs of 100 and 200 W/kg were significantly higher when compared with the sham-exposed controls. There was no apparent combined effect of HFEMF exposure and bleomycin treatment. On heat treatment at temperatures from 38-42 degrees C, the MN frequency increased in a temperature-dependent manner. We also showed that an increase in SAR causes a rise in temperature and this may be connected to the increase in MN formation generated by exposure to HFEMF.
Full Free Text Available</t>
  </si>
  <si>
    <t>Koyama S, Isozumi Y, Suzuki Y, Taki M, Miyakoshi J.</t>
  </si>
  <si>
    <t>RF Signal Generator and Electromagnetic (TEM) Cell</t>
  </si>
  <si>
    <t>Ministry of Internal Affairs and Communications.</t>
  </si>
  <si>
    <t>https://www.ncbi.nlm.nih.gov/pubmed/15517100</t>
  </si>
  <si>
    <t>Measurements of alkali-labile DNA damage and protein-DNA crosslinks after 2450 MHz microwave and low-dose gamma irradiation in vitro</t>
  </si>
  <si>
    <t>Abstract
In vitro experiments were performed to determine whether 2450 MHz microwave radiation induces alkali-labile DNA damage and/or DNA-protein or DNA-DNA crosslinks in C3H 10T(1/2) cells. After a 2-h exposure to either 2450 MHz continuous-wave (CW) microwaves at an SAR of 1.9 W/kg or 1 mM cisplatinum (CDDP, a positive control for DNA crosslinks), C3H 10T(1/2) cells were irradiated with 4 Gy of gamma rays ((137)Cs). Immediately after gamma irradiation, the single-cell gel electrophoresis assay was performed to detect DNA damage. For each exposure condition, one set of samples was treated with proteinase K (1 mg/ml) to remove any possible DNA-protein crosslinks. To measure DNA-protein crosslinks independent of DNA-DNA crosslinks, we quantified the proteins that were recovered with DNA after microwave exposure, using CDDP and gamma irradiation, positive controls for DNA-protein crosslinks. Ionizing radiation (4 Gy) induced significant DNA damage. However, no DNA damage could be detected after exposure to 2450 MHz CW microwaves alone. The crosslinking agent CDDP significantly reduced both the comet length and the normalized comet moment in C3H 10T(1/2) cells irradiated with 4 Gy gamma rays. In contrast, 2450 MHz microwaves did not impede the DNA migration induced by gamma rays. When control cells were treated with proteinase K, both parameters increased in the absence of any DNA damage. However, no additional effect of proteinase K was seen in samples exposed to 2450 MHz microwaves or in samples treated with the combination of microwaves and radiation. On the other hand, proteinase K treatment was ineffective in restoring any migration of the DNA in cells pretreated with CDDP and irradiated with gamma rays. When DNA-protein crosslinks were specifically measured, we found no evidence for the induction of DNA-protein crosslinks or changes in amount of the protein associated with DNA by 2450 MHz CW microwave exposure. Thus 2-h exposures to 1.9 W/ kg of 2450 MHz CW microwaves did not induce measurable alkali-labile DNA damage or DNA-DNA or DNA-protein crosslinks.</t>
  </si>
  <si>
    <t>Lagroye I, Hook GJ, Wettring BA, Baty JD, Moros EG, Straube WL, Roti Roti JL.</t>
  </si>
  <si>
    <t>Motorola Corporation.</t>
  </si>
  <si>
    <t>https://www.ncbi.nlm.nih.gov/pubmed/14731069</t>
  </si>
  <si>
    <t>Cytogenetic effects of 900 MHz (GSM) microwaves on human lymphocytes</t>
  </si>
  <si>
    <t>Abstract
The cytogenetic effects of 900 MHz radiofrequency fields were investigated with the chromosome aberration and sister chromatid exchange frequency methods. Three different modes of exposure (continuous, pseudo-random and dummy burst) were studied for different power outputs (0, 2, 8, 15, 25, 50 W). The specific absorption rates varied between 0 and 10 W/kg. We investigated the possible effects of the 900 MHz radiation alone as well as of combined exposure to the chemical or physical mutagens mitomycin C and X-rays. Overall, no indication was found of a mutagenic, and/or comutagenic/ synergistic effect of this kind of nonionizing radiation.</t>
  </si>
  <si>
    <t>Belgacom, Belgium</t>
  </si>
  <si>
    <t>https://www.emf-portal.org/en/article/5625</t>
  </si>
  <si>
    <t>Effects of modulated microwave radiation at cellular telephone frequency (1.95 GHz) on X-ray-induced chromosome aberrations in human lymphocytes in vitro</t>
  </si>
  <si>
    <t xml:space="preserve">Abstract
The case for a DNA-damaging action produced by radiofrequency (RF) signals remains controversial despite extensive research. With the advent of the Universal Mobile Telecommunication System (UMTS) the number of RF-radiation-exposed individuals is likely to escalate. Since the epigenetic effects of RF radiation are poorly understood and since the potential modifications of repair efficiency after exposure to known cytotoxic agents such as ionizing radiation have been investigated infrequently thus far, we studied the influence of UMTS exposure on the yield of chromosome aberrations induced by X rays. Human peripheral blood lymphocytes were exposed in vitro to a UMTS signal (frequency carrier of 1.95 GHz) for 24 h at 0.5 and 2.0 W/kg specific absorption rate (SAR) using a previously characterized waveguide system. The frequency of chromosome aberrations was measured on metaphase spreads from cells given 4 Gy of X rays immediately before RF radiation or sham exposures by fluorescence in situ hybridization. Unirradiated controls were RF-radiation- or sham-exposed. No significant variations due to the UMTS exposure were found in the fraction of aberrant cells. However, the frequency of exchanges per cell was affected by the SAR, showing a small but statistically significant increase of 0.11 exchange per cell compared to 0 W/kg SAR. We conclude that, although the 1.95 GHz signal (UMTS modulated) does not exacerbate the yield of aberrant cells caused by ionizing radiation, the overall burden of X-ray-induced chromosomal damage per cell in first-mitosis lymphocytes may be enhanced at 2.0 W/kg SAR. Hence the SAR may either influence the repair of X-ray-induced DNA breaks or alter the cell death pathways of the damage response.
</t>
  </si>
  <si>
    <t>Manti L, Braselmann H, Calabrese ML, Massa R, Pugliese M, Scampoli P, Sicignano G, Grossi G.</t>
  </si>
  <si>
    <t xml:space="preserve">Centre of Competence on Information and Communication Technologies, Regione Campania, Italy
Project "Wireless Technology Health Risks", Italy
The ICT Competence Center is an "interface" between the world of research and that of businesses, between supply and demand for technology in Campania. </t>
  </si>
  <si>
    <t>https://www.emf-portal.org/en/article/15911</t>
  </si>
  <si>
    <t>Exposure of human peripheral blood lymphocytes to electromagnetic fields associated with cellular phones leads to chromosomal instability</t>
  </si>
  <si>
    <t>Abstract
Whether exposure to radiation emitted from cellular phones poses a health hazard is at the focus of current debate. We have examined whether in vitro exposure of human peripheral blood lymphocytes (PBL) to continuous 830 MHz electromagnetic fields causes losses and gains of chromosomes (aneuploidy), a major "somatic mutation" leading to genomic instability and thereby to cancer. PBL were irradiated at different average absorption rates (SAR) in the range of 1.6-8.8 W/kg for 72 hr in an exposure system based on a parallel plate resonator at temperatures ranging from 34.5-37.5 degrees C. The averaged SAR and its distribution in the exposed tissue culture flask were determined by combining measurements and numerical analysis based on a finite element simulation code. A linear increase in chromosome 17 aneuploidy was observed as a function of the SAR value, demonstrating that this radiation has a genotoxic effect. The SAR dependent aneuploidy was accompanied by an abnormal mode of replication of the chromosome 17 region engaged in segregation (repetitive DNA arrays associated with the centromere), suggesting that epigenetic alterations are involved in the SAR dependent genetic toxicity. Control experiments (i.e., without any RF radiation) carried out in the temperature range of 34.5-38.5 degrees C showed that elevated temperature is not associated with either the genetic or epigenetic alterations observed following RF radiation-the increased levels of aneuploidy and the modification in replication of the centromeric DNA arrays. These findings indicate that the genotoxic effect of the electromagnetic radiation is elicited via a non-thermal pathway. Moreover, the fact that aneuploidy is a phenomenon known to increase the risk for cancer, should be taken into consideration in future evaluation of exposure guidelines.</t>
  </si>
  <si>
    <t>Mashevich M, Folkman D, Kesar A, Barbul A, Korenstein R, Jerby E, Avivi L.</t>
  </si>
  <si>
    <t>MAFAT/IMOD - Ministry of Defence</t>
  </si>
  <si>
    <t>https://www.ncbi.nlm.nih.gov/pubmed/12524674</t>
  </si>
  <si>
    <t>Increased levels of numerical chromosome aberrations after in vitro exposure of human peripheral blood lymphocytes to radiofrequency electromagnetic fields for 72 hours</t>
  </si>
  <si>
    <t>Abstract
We investigated the effects of 72 h in vitro exposure of 10 human lymphocyte samples to radiofrequency electromagnetic fields (800 MHz, continuous wave) on genomic instability. The lymphyocytes were exposed in a specially designed waveguide resonator at specific absorption rates (SARs) of 2.9 and 4.1 W/kg in a temperature range of 36-37 degrees C. The induced aneuploidy of chromosomes 1, 10, 11 and 17 was determined by interphase FISH using semi-automated image analysis. We observed increased levels of aneuploidy depending on the chromosome studied as well as on the level of exposure. In chromosomes 1 and 10, there was increased aneuploidy at the higher SAR, while for chromosomes 11 and 17, the increases were observed only for the lower SAR. Multisomy (chromosomal gains) appeared to be the primary contributor to the increased aneuploidy. The effect of temperature on the level of aneuploidy was examined over the range of 33.5-40 degrees C for 72 h with no statistically significant difference in the level of aneuploidy compared to 37 degrees C. These findings suggest the possible existence of an athermal effect of RF radiation that causes increased levels of aneuploidy. These results contribute to the assessment of potential health risks after continuous chronic exposure to RF radiation at SARs close to the current levels set by ICNIRP guidelines.
Aneuploidy is the presence of an abnormal number of chromosomes in a cell, for example a human cell having 45 or 47 chromosomes instead of the usual 46.</t>
  </si>
  <si>
    <t>Mazor R, Korenstein-Ilan A, Barbul A, Eshet Y, Shahadi A, Jerby E, Korenstein R.</t>
  </si>
  <si>
    <t>MA-FAT/IMOD - Ministry of Defence</t>
  </si>
  <si>
    <t>https://www.ncbi.nlm.nih.gov/pubmed/18159938</t>
  </si>
  <si>
    <t>DNA damage in human leukocytes after acute in vitro exposure to a 1.9 GHz pulse-modulated radiofrequency field</t>
  </si>
  <si>
    <t>Abstract
Blood cultures from human volunteers were exposed to an acute 1.9 GHz pulse-modulated radiofrequency (RF) field for 2 h using a series of six circularly polarized, cylindrical waveguides. Mean specific absorption rates (SARs) ranged from 0 to 10 W/kg, and the temperature within the cultures during the exposure was maintained at 37.0 +/- 0.5 degrees C. DNA damage was quantified in leukocytes by the alkaline comet assay and the cytokinesis-block micronucleus assay. When compared to the sham-treated controls, no evidence of increased primary DNA damage was detected by any parameter for any of the RF-field-exposed cultures when evaluated using the alkaline comet assay. Furthermore, no significant differences in the frequency of binucleated cells, incidence of micronucleated binucleated cells, or total incidence of micronuclei were detected between any of the RF-field-exposed cultures and the sham-treated control at any SAR tested. These results do not support the hypothesis that acute, nonthermalizing 1.9 GHz pulse-modulated RF-field exposure causes DNA damage in cultured human leukocytes.</t>
  </si>
  <si>
    <t>McNamee JP, Bellier PV, Gajda GB, Lavallée BF, Lemay EP, Marro L, Thansandote A.</t>
  </si>
  <si>
    <t xml:space="preserve">Cells : Human Leukocytes </t>
  </si>
  <si>
    <t>https://www.ncbi.nlm.nih.gov/pubmed/12236821</t>
  </si>
  <si>
    <t>No evidence for genotoxic effects from 24 h exposure of human leukocytes to 1.9 GHz radiofrequency fields</t>
  </si>
  <si>
    <t xml:space="preserve">Abstract
The current study extends our previous investigations of 2-h radiofrequency (RF)-field exposures on genotoxicity in human blood cell cultures by examining the effect of 24-h continuous-wave (CW) and pulsed-wave (PW) 1.9 GHz RF-field exposures on both primary DNA damage and micronucleus induction in human leukocyte cultures. Mean specific absorption rates (SARs) ranged from 0 to 10 W/kg, and the temperature within the cultures was maintained at 37.0 +/- 1.0 degrees C for the duration of the 24-h exposure period. No significant differences in primary DNA damage were observed between the sham-treated controls and any of the CW or PW 1.9 GHz RF-field-exposed cultures when processed immediately after the exposure period by the alkaline comet assay. Similarly, no significant differences were observed in the incidence of micronuclei, incidence of micronucleated binucleated cells, frequency of binucleated cells, or proliferation index between the sham-treated controls and any of the CW or PW 1.9 GHz RF-field-exposed cultures. In conclusion, the current study found no evidence of 1.9 GHz RF-field-induced genotoxicity in human blood cell cultures after a 24-h exposure period.
</t>
  </si>
  <si>
    <t>McNamee JP, Bellier PV, Gajda GB, Lavallee BF, Marro L, Lemay E, Thansandote A.</t>
  </si>
  <si>
    <t>https://www.emf-portal.org/en/article/9883</t>
  </si>
  <si>
    <t>DNA damage and micronucleus induction in human leukocytes after acute in vitro exposure to a 1.9 GHz continuous-wave radiofrequency field</t>
  </si>
  <si>
    <t>Abstract
Human blood cultures were exposed to a 1.9 GHz continuous-wave (CW) radiofrequency (RF) field for 2 h using a series of six circularly polarized, cylindrical wave guides. Mean specific absorption rates (SARs) of 0.0, 0.1, 0.26, 0.92, 2.4 and 10 W/kg were achieved, and the temperature within the cultures during a 2-h exposure was maintained at 37.0 ?t 0.5*C. Concurrent negative (incubator) and positive (1.5 Gy 137Cs y radiation) control cultures were run for each experiment. DNA damage was quantified immediately after RF-field exposure using the alkaline comet assay, and four parameters (tail ratio, tail moment, comet length and tail length) were used to assess DNA damage for each comet. No evidence of increased primary DNA damage was detected by any parameter for RF-field exposed cultures at any SAR tested. The for- mation of micronuclei in the RF-field-exposed blood cell cultures was assessed using the cytokinesis-block micronucleus assay. There was no significant difference in the binucleated cell frequency, incidence of micronucleated binucleated cells, or total incidence of micronuclei between any of the RF-field- exposed cultures and the sham-exposed controls at any SAR tested. These results do not support the hypothesis that acute, nonthermalizing 1.9 GHz CW RF-field exposure causes DNA damage in cultured human leukocytes.</t>
  </si>
  <si>
    <t>McNamee JP, Bellier PV, Gajda GB, Lavallee BF, Lemay EP, Marro L, Thansandote A.</t>
  </si>
  <si>
    <t>https://www.emf-portal.org/en/article/9740</t>
  </si>
  <si>
    <t>Effects of high-frequency electromagnetic fields on DNA strand breaks using comet assay method</t>
  </si>
  <si>
    <t>Abstract
We investigated whether exposure to high-frequency electromagnetic fields causes DNA damage in cells, using the alkaline comet assay. The exposure device made for this study used a TE01 circular waveguide operating at a frequency of 2.45 GHz. Cells of the human brain tumor-derived MO54 cell line were exposed to an electromagnetic field (input power: 7.8 W, average SAR in the middle well of an annular culture plate: CW 50 W/kg) for 2 hours and the tail moments of the cells in the inner, middle, and outer wells of the plate were compared with those of sham-exposed cells. There was no significant difference between the high-frequency electromagnetic field-exposed groups and the sham-exposed groups. Three studies performed under the same conditions gave similar results. Next, cells were exposed to a stronger electromagnetic field (input power: 13 W, average SAR in the middle well: CW 100 W/kg) for 2 hours and compared with sham-exposed cells. There was also no significant difference in the tail moments of cells in the inner, middle, and outer wells of the plate in the high-frequency electromagnetic field-exposed groups and the sham-exposed groups. These findings suggest that a high-frequency electromagnetic field does not cause direct DNA damage, and does not induce DNA strand breaks, even at a SAR of 100 W/kg. © 2002 Wiley Periodicals, Inc. Electr Eng Jpn, 141(4): 9–15, 2002; Published online in Wiley InterScience (www.interscience.wiley.com). DOI 10.1002/eej.10075</t>
  </si>
  <si>
    <t>Miyakoshi, J, Yoshida M, Tarusawa Y, Nojima T, Wake K, Taki M.</t>
  </si>
  <si>
    <t>Japan Society for the Promotion of Science.</t>
  </si>
  <si>
    <t>http://onlinelibrary.wiley.com/doi/10.1002/eej.10075/abstract</t>
  </si>
  <si>
    <t>Comparison of cytotoxic and genotoxic effects of plutonium-239 alpha particles and mobile phone GSM 900 radiation in the Allium cepa test</t>
  </si>
  <si>
    <t>Abstract
The goal of this study was to compare the cytotoxic and genotoxic effects of plutonium-239 alpha particles and GSM 900 modulated mobile phone (model Sony Ericsson K550i) radiation in the Allium cepa test. Three groups of bulbs were exposed to mobile phone radiation during 0 (sham), 3 and 9h. A positive control group was treated during 20min with plutonium-239 alpha-radiation. Mitotic abnormalities, chromosome aberrations, micronuclei and mitotic index were analyzed. Exposure to alpha-radiation from plutonium-239 and exposure to modulated radiation from mobile phone during 3 and 9h significantly increased the mitotic index. GSM 900 mobile phone radiation as well as alpha-radiation from plutonium-239 induced both clastogenic and aneugenic effects. However, the aneugenic activity of mobile phone radiation was more pronounced. After 9h of exposure to mobile phone radiation, polyploid cells, three-groups metaphases, amitoses and some unspecified abnormalities were detected, which were not registered in the other experimental groups. Importantly, GSM 900 mobile phone radiation increased the mitotic index, the frequency of mitotic and chromosome abnormalities, and the micronucleus frequency in a time-dependent manner. Due to its sensitivity, the A. cepa test can be recommended as a useful cytogenetic assay to assess cytotoxic and genotoxic effects of radiofrequency electromagnetic fields.</t>
  </si>
  <si>
    <t>Pesnya DS, Romanovsky AV.</t>
  </si>
  <si>
    <t xml:space="preserve">Cells : Onion bulbs </t>
  </si>
  <si>
    <t>https://www.ncbi.nlm.nih.gov/pubmed/23059817</t>
  </si>
  <si>
    <t>DNA strand breaks are not induced in human cells exposed to 2.1425 GHz band CW and W-CDMA modulated radiofrequency fields allocated to mobile radio base stations</t>
  </si>
  <si>
    <t>Abstract
We conducted a large-scale in vitro study focused on the effects of low level radiofrequency (RF) fields from mobile radio base stations employing the International Mobile Telecommunication 2000 (IMT-2000) cellular system in order to test the hypothesis that modulated RF fields may act as a DNA damaging agent. First, we evaluated the responses of human cells to microwave exposure at a specific absorption rate (SAR) of 80 mW/kg, which corresponds to the limit of the average whole body SAR for general public exposure defined as a basic restriction in the International Commission on Non-Ionizing Radiation Protection (ICNIRP) guidelines. Second, we investigated whether continuous wave (CW) and Wideband Code Division Multiple Access (W-CDMA) modulated signal RF fields at 2.1425 GHz induced different levels of DNA damage. Human glioblastoma A172 cells and normal human IMR-90 fibroblasts from fetal lungs were exposed to mobile communication frequency radiation to investigate whether such exposure produced DNA strand breaks in cell culture. A172 cells were exposed to W-CDMA radiation at SARs of 80, 250, and 800 mW/kg and CW radiation at 80 mW/kg for 2 and 24 h, while IMR-90 cells were exposed to both W-CDMA and CW radiations at a SAR of 80 mW/kg for the same time periods. Under the same RF field exposure conditions, no significant differences in the DNA strand breaks were observed between the test groups exposed to W-CDMA or CW radiation and the sham exposed negative controls, as evaluated immediately after the exposure periods by alkaline comet assays. Our results confirm that low level exposures do not act as a genotoxicant up to a SAR of 800 mW/kg.</t>
  </si>
  <si>
    <t>Sakuma N, Komatsubara Y, Takeda H, Hirose H, Sekijima M, Nojima T, Miyakoshi J.</t>
  </si>
  <si>
    <t>Mitsubishi Chemical Safety Institute Ltd.</t>
  </si>
  <si>
    <t>https://www.ncbi.nlm.nih.gov/pubmed/16283663</t>
  </si>
  <si>
    <t>Human fibroblasts and 900 MHz radiofrequency radiation: evaluation of DNA damage after exposure and co-exposure to 3-chloro-4-(dichloromethyl)-5-hydroxy-2(5h)-furanone (MX)</t>
  </si>
  <si>
    <t xml:space="preserve">Abstract
The aim of this study was to investigate DNA damage in human dermal fibroblasts from a healthy subject and from a subject affected by Turner's syndrome that were exposed for 24 h to radiofrequency (RF) radiation at 900 MHz. The RF-radiation exposure was carried out alone or in combination with 3-chloro-4-(dichloromethyl)-5-hydroxy-2(5H)-furanone (MX), a well-known environmental mutagen and carcinogen produced during the chlorination of drinking water. Turner's syndrome fibroblasts were also exposed for a shorter time (1 h). A signal similar to that emitted by Global System for Mobile Communications (GSM) mobile phones was used at a specific absorption rate of 1 W/kg under strictly controlled conditions of temperature and dosimetry. To evaluate DNA damage after RF-radiation exposure alone, the alkaline comet assay and the cytokinesis-block micronucleus assay were used. In the combined-exposure experiments, MX was given at a concentration of 25 microM for 1 h immediately after the RF-radiation exposure, and the effects were evaluated by the alkaline comet assay. The results revealed no genotoxic and cytotoxic effects from RF radiation alone in either cell line. As expected, MX treatment induced an increase in DNA migration in the comet assay, but no enhancement of the MX-induced DNA damage was observed in the cells exposed to RF radiation.
</t>
  </si>
  <si>
    <t>Sannino A, Di Costanzo G, Brescia F, Sarti M, Zeni O, Juutilainen J, Scarfi MR.</t>
  </si>
  <si>
    <t>European Union (EU)/European Commission &amp; Italian Consortium ELETTRA 2000 &amp; CEMFEC ((EU program "Combined Effects of Electromagnetic Fields with Environmental Carcinogens")</t>
  </si>
  <si>
    <t>https://www.emf-portal.org/en/article/17175</t>
  </si>
  <si>
    <t>Induction of adaptive response in human blood lymphocytes exposed to radiofrequency radiation</t>
  </si>
  <si>
    <t>Abstract
The incidence of micronuclei was evaluated to assess the induction of an adaptive response to non-ionizing radiofrequency (RF) radiation in peripheral blood lymphocytes collected from five different human volunteers. After stimulation with phytohemagglutinin for 24 h, the cells were exposed to an adaptive dose of 900 MHz RF radiation used for mobile communications (at a peak specific absorption rate of 10 W/kg) for 20 h and then challenged with a single genotoxic dose of mitomycin C (100 ng/ml) at 48 h. Lymphocytes were collected at 72 h to examine the frequency of micronuclei in cytokinesis-blocked binucleated cells. Cells collected from four donors exhibited the induction of adaptive response (i.e., responders). Lymphocytes that were pre-exposed to 900 MHz RF radiation had a significantly decreased incidence of micronuclei induced by the challenge dose of mitomycin C compared to those that were not pre-exposed to 900 MHz RF radiation. These preliminary results suggested that the adaptive response can be induced in cells exposed to non-ionizing radiation. A similar phenomenon has been reported in cells as well as in animals exposed to ionizing radiation in several earlier studies. However, induction of adaptive response was not observed in the remaining donor (i.e., non-responder). The incidence of micronuclei induced by the challenge dose of mitomycin C was not significantly different between the cells that were pre-exposed and unexposed to 900 MHz RF radiation. Thus the overall data indicated the existence of heterogeneity in the induction of an adaptive response between individuals exposed to RF radiation and showed that the less time-consuming micronucleus assay can be used to determine whether an individual is a responder or non-responder.</t>
  </si>
  <si>
    <t>Sannino A, Sarti M, Reddy SB, Prihoda TJ, Vijayalaxmi, Scarfì MR.</t>
  </si>
  <si>
    <t>https://www.ncbi.nlm.nih.gov/pubmed/19580480</t>
  </si>
  <si>
    <t>Induction of adaptive response in human blood lymphocytes exposed to 900 MHz radiofrequency fields: Influence of cell cycle</t>
  </si>
  <si>
    <t>Abstract
PURPOSE: To investigate the influence of cell cycle on the adaptive response (AR) induced by the exposure of human blood lymphocytes to radiofrequency fields (RF).
MATERIALS AND METHODS: Human peripheral blood lymphocytes in G(0)-, G(1)- or S-phase of the cell cycle were exposed for 20 hours to an adaptive dose (AD) of 900 MHz RF at an average specific absorption rate of 1.25 W/kg and then treated with a challenge dose (CD) of 100 ng/ml mitomycin C (MMC). Un-exposed and sham-exposed controls as well as cells treated with MMC alone were included in the study. The incidence of micronuclei (MN) was evaluated to determine the induction of AR.
RESULTS: The results indicated that the cells which were exposed to AD of RF in G(0)- and G(1)-phase of the cell cycle did not exhibit AR while such a response was observed when the cells were exposed to AD of RF in S-phase of the cell cycle.
CONCLUSIONS: These results confirmed the observations reported in our previous investigation where AR was observed in human blood lymphocytes exposed to AD of RF in S-phase of the cell cycle and further suggested that the timing of AD exposure of RF is important to elicit AR.</t>
  </si>
  <si>
    <t>Sannino A, Zeni O, Sarti M, Romeo S, Reddy SB, Belisario MA, Prihoda TJ, Vijayalaxmi, Scarfi MR</t>
  </si>
  <si>
    <t>https://www.emf-portal.org/en/article/19265</t>
  </si>
  <si>
    <t>Cells : Human Leukocytes</t>
  </si>
  <si>
    <t>Nonthermal GSM microwaves affect chromatin conformation in human lymphocytes similar to heat shock</t>
  </si>
  <si>
    <t xml:space="preserve">Abstract
Here we investigated whether microwaves (MWs) of Global System for Mobile Communication (GSM) induce changes in chromatin conformation in human lymphocytes. Effects of MWs were studied at different frequencies in the range of 895-915 MHz in experiments with lymphocytes from seven healthy persons. Exposure was performed in transverse electromagnetic transmission line cell (TEM-cell) using a GSM test-mobile phone. All standard modulations included 2 W output power in the pulses, specific absorbed rate (SAR) being 5.4 mW/kg. Changes in chromatin conformation, which are indicative of stress response and genotoxic effects, were measured by the method of anomalous viscosity time dependencies (AVTD). Heat shock and treatment with the genotoxic agent camptothecin, were used as positive controls. 30-min exposure to MWs at 900 and 905 MHz resulted in statistically significant condensation of chromatin in lymphocytes from 1 of 3 tested donors. This condensation was similar to effects of heat shock within the temperature window of 40°C-44°C. Analysis of pooled data from all donors showed statistically significant effect of 30-min exposure to MWs. Stronger effects of MWs was found following 1-h exposure. In replicated experiments, cells from four out of five donors responded to 905 MHz. Responses to 915 MHz were observed in cells from 1 out of 5 donors.
Summary: The exposure level in this study was far below ICNIRP guideline values. GSM microwaves under specific conditions of exposure affected human lymphocytes similar to stress response. The findings indicated that the microwave effects differ at various GSM frequencies and vary between donors.
</t>
  </si>
  <si>
    <t>Sarimov R, Malmgren LOG, Markova E, Persson BRR, Belyaev IY.</t>
  </si>
  <si>
    <t xml:space="preserve">Swedish Council for Working Life and Social Research (FAS) &amp; Swedish Radiation Protection Authority (SSI)
</t>
  </si>
  <si>
    <t>https://www.emf-portal.org/en/article/13460</t>
  </si>
  <si>
    <t>Exposure to radiofrequency radiation (900 MHz, GSM signal) does not affect micronucleus frequency and cell proliferation in human peripheral blood lymphocytes: an interlaboratory study</t>
  </si>
  <si>
    <t>Abstract
The objective of this study was to investigate whether 24 h exposure to radiofrequency electromagnetic fields similar to those emitted by mobile phones induces genotoxic effects and/or effects on cell cycle kinetics in cultured human peripheral blood lymphocytes. The effect of 900 MHz exposure (GSM signal) was evaluated at four specific absorption rates (SARs, 0, 1, 5 and 10 W/kg peak values). The exposures were carried out in wire patch cells under strictly controlled conditions of both temperature and dosimetry, and the induction of genotoxic effects was evaluated in lymphocyte cultures from 10 healthy donors by applying the cytokinesis-block micronucleus assay. Positive controls were provided by using mitomycin C. Two research groups were involved in the study, one at ENEA, Rome, and the other at CNR-IREA, Naples. Each laboratory tested five donors, and the resulting slides were scored by both laboratories. Following this experimental scheme, it was also possible to compare the results obtained by cross-scoring of slides. The results obtained provided no evidence for the existence of genotoxic or cytotoxic effects in the range of SARs investigated. These findings were confirmed in the two groups of five donors examined in the two laboratories and when the same slides were scored by two operators.</t>
  </si>
  <si>
    <t>Scarfi MR, Fresegna AM, Villani P, Pinto R, Marino C, Sarti M, Altavista P, Sannino A, Lovisolo GA.</t>
  </si>
  <si>
    <t>Food and Drug Administration (FDA), USA &amp; Cellular Telecommunications &amp; Internet Association, USA</t>
  </si>
  <si>
    <t>https://www.emf-portal.org/en/article/13901</t>
  </si>
  <si>
    <t>Spindle disturbances in human-hamster hybrid (A(L)) cells induced by the electrical component of the mobile communication frequency range signal</t>
  </si>
  <si>
    <t>Abstract
The production of spindle disturbances in FC2 cells, a human-hamster hybrid (A(L)) cell line, by non-ionizing radiation was studied using an electromagnetic field with a field strength of 90 V/m at a frequency of 835 MHz. Due to the given experimental conditions slide flask cultures were exposed at room temperature in a microTEM (transversal electromagnetic field) cell, which allows optimal experimental conditions for small samples of biological material. Numerical calculations suggest that specific absorption rates of up to 60 mW/kg are reached for maximum field exposure. All exposure field parameters--either measured or calculable--are precisely defined and, for the first time, traceable to the standards of the SI system of physical units. Compared with co-incident negative controls, the results of two independently performed experiments suggest that exposure periods of time from 0.5 to 2 h with an electric field strength of 90 V/m are spindle acting agents as predominately indicated by the appearance of spindle disturbances at the ana- and telophase stages (especially lagging and non-disjunction of single chromosomes) of cell divisions. The spindle disturbances do not change the fraction of mitotic cells with increasing exposure time up to 2 h. Due to the applied experimental conditions an influence of temperature as a confounder parameter for spindle disturbances can be excluded.</t>
  </si>
  <si>
    <t>Schrader T, Münter K, Kleine-Ostmann T, Schmid E.</t>
  </si>
  <si>
    <t>Cells : Human-hamster hybrid (A(L) ) cell line</t>
  </si>
  <si>
    <t>Ludwig-Maximilian University, Munich &amp; Physikalisch-Technische Bundesanstalt PTB), Braunschweig, Germany</t>
  </si>
  <si>
    <t>https://www.emf-portal.org/en/article/16004</t>
  </si>
  <si>
    <t>Spindle disturbances in human-hamster hybrid (AL) cells induced by mobile communication frequency range signals</t>
  </si>
  <si>
    <t xml:space="preserve">Abstract
The production of spindle disturbances in a human-hamster hybrid (A(L) ) cell line by an electromagnetic field (EMF) with field strength of 90 V/m at a frequency of 900 MHz was studied in greater detail. The experimental setup presented allows investigating whether either the electrical (E) and/or the magnetic (H) field component of EMF can be associated with the effectiveness of the spindle-disturbing potential. Therefore, both field components of a transversal electromagnetic field (TEM) wave have been separated during exposure of the biological system. This procedure should give more insight on understanding the underlying mechanisms of non-thermal effects of EMF. A statistical comparison of the proportions of the fractions of ana- and telophases with spindle disturbances, obtained for five different exposure conditions with respect to unexposed controls (sham condition), showed that only cells exposed to the H-field component of the EMF were not different from the control. Therefore, the results of the present study indicate that an exposure of cells to EMF at E-field strengths of 45 and 90 V/m, as well as to the separated E component of the EMF, induces significant spindle disturbances in ana- and telophases of the cell cycle.
Spindle apparatus consists of microtubules that radiat from the centrioles and connect to the centromeres of the chromosomes to separate the chromosomes into the daughter cells.
</t>
  </si>
  <si>
    <t>Radiofrequency electromagnetic fields (UMTS, 1,950 MHz) induce genotoxic effects in vitro in human fibroblasts but not in lymphocytes</t>
  </si>
  <si>
    <t xml:space="preserve">Abstract
OBJECTIVE: Universal Mobile Telecommunication System (UMTS) was recently introduced as the third generation mobile communication standard in Europe. This was done without any information on biological effects and genotoxic properties of these particular high-frequency electromagnetic fields. This is discomforting, because genotoxic effects of the second generation standard Global System for Mobile Communication have been reported after exposure of human cells in vitro.
METHODS: Human cultured fibroblasts of three different donors and three different short-term human lymphocyte cultures were exposed to 1,950 MHz UMTS below the specific absorption rate (SAR) safety limit of 2 W/kg. The alkaline comet assay and the micronucleus assay were used to ascertain dose and time-dependent genotoxic effects. Five hundred cells per slide were visually evaluated in the comet assay and comet tail factor (CTF) was calculated. In the micronucleus assay 1,000 binucleated cells were evaluated per assay. The origin of the micronuclei was determined by fluorescence labeled anticentromere antibodies. All evaluations were performed under blinded conditions.
RESULTS: UMTS exposure increased the CTF and induced centromere-negative micronuclei (MN) in human cultured fibroblasts in a dose and time-dependent way. Incubation for 24 h at a SAR of 0.05 W/kg generated a statistically significant rise in both CTF and MN (P = 0.02). At a SAR of 0.1 W/kg the CTF was significantly increased after 8 h of incubation (P = 0.02), the number of MN after 12 h (P = 0.02). No UMTS effect was obtained with lymphocytes, either unstimulated or stimulated with Phytohemagglutinin.
CONCLUSION: UMTS exposure may cause genetic alterations in some but not in all human cells in vitro.
</t>
  </si>
  <si>
    <t>Schwarz C, Kratochvil E, Pilger A, Kuster N, Adlkofer F, Rudiger HW.</t>
  </si>
  <si>
    <t>ERUM Foundation German &amp; Austrian Science Fund Austria &amp; Austrian Workers' Comp Board Vienna</t>
  </si>
  <si>
    <t>https://www.emf-portal.org/en/article/15682</t>
  </si>
  <si>
    <t>Cell-to-cell communication in response of E. coli cells at different phases of growth to low-intensity microwaves</t>
  </si>
  <si>
    <t>Abstract
Effects of millimeter waves (MMW) at the frequency of 51.755 GHz were studied in logarithmic and stationary E. coli cells at various cell densities. The changes in the genome conformational state (GCS) were analyzed by the method of anomalous viscosity time dependence (AVTD). Before lysis, the cells were adjusted to the cell density of 4x10(7) cells/ml and all AVTD measurements were run at this cell density. Stationary cells responded to MMW by increase in AVTD, while the same MMW exposure decreased AVTD in logarithmic cells. MMW effects depended on cell density during exposure and were stronger for stationary cells. The observed dependence on cell density suggested a cell-to-cell communication between cells during exposure to microwaves. Decrease in power density (PD) resulted in more striking differences between responses at different cell densities. The data provided evidence that intercellular communication in response to MMW depended on cell status and PD of microwaves. The MMW effects were studied in more detail at low intensity of 10(-17) W/cm(2) in the range of cell densities 4x10(7) to 8x10(8) cells/ml. The obtained sigmoid-like dependence of MMW effect on cell density saturated at approximately 5x10(8) cells/ml. The dependence of MMW effect on cell density was very similar in this study and in previous studies with weak extremely low frequency (ELF) electromagnetic fields (EMF). The data suggested that cell-to-cell communication might be involved in response of cells to weak EMF of various frequency ranges.</t>
  </si>
  <si>
    <t>Shcheglov VS, Alipov ED, Belyaev IY.</t>
  </si>
  <si>
    <t>E. coli K12 AB1157 strain</t>
  </si>
  <si>
    <t xml:space="preserve">International Science Foundation and  the Russian Foundation for Basic Research.
</t>
  </si>
  <si>
    <t>https://www.ncbi.nlm.nih.gov/pubmed/12204338</t>
  </si>
  <si>
    <t>Genotoxic effects of exposure to radiofrequency electromagnetic fields (RF-EMF) in cultured mammalian cells are not independently reproducible</t>
  </si>
  <si>
    <t>Abstract
Conflicting results have been published regarding the induction of genotoxic effects by exposure to radiofrequency electromagnetic fields (RF-EMF). Using the comet assay, the micronucleus test and the chromosome aberration test with human fibroblasts (ES1 cells), the EU-funded "REFLEX" project (Risk Evaluation of Potential Environmental Hazards From Low Energy Electromagnetic Field Exposure Using Sensitive in vitro Methods) reported clearly positive effects for various exposure conditions. Because of the ongoing discussion on the biological significance of the effects observed, it was the aim of the present study to independently repeat the results using the same cells, the same equipment and the same exposure conditions. We therefore exposed ES1 cells to RF-EMF (1800 MHz; SAR 2 W/kg, continuous wave with intermittent exposure) for different time periods and then performed the alkaline (pH&gt;13) comet assay and the micronucleus test (MNT). For both tests, clearly negative results were obtained in independently repeated experiments. We also performed these experiments with V79 cells, a sensitive Chinese hamster cell line that is frequently used in genotoxicity testing, and also did not measure any genotoxic effect in the comet assay and the MNT. Appropriate measures of quality control were considered to exclude variations in the test performance, failure of the RF-EMF exposure or an evaluation bias. The reasons for the difference between the results reported by the REFLEX project and our experiments remain unclear.</t>
  </si>
  <si>
    <t>Speit G, Schütz P, Hoffmann H.</t>
  </si>
  <si>
    <t>VERUM foundation</t>
  </si>
  <si>
    <t>https://www.ncbi.nlm.nih.gov/pubmed/16997616</t>
  </si>
  <si>
    <t>935 MHz cellular phone radiation. An in vitro study of genotoxicity in human lymphocytes</t>
  </si>
  <si>
    <t>PURPOSE: The possibility of genotoxicity of radiofrequency radiation (RFR) applied alone or in combination with x-rays was investigated in vitro using several assays on human lymphocytes. The chosen specific absorption rate (SAR) values are near the upper limit of actual energy absorption in localized tissue when persons use some cellular telephones. The purpose of the combined exposures was to examine whether RFR might act epigenetically by reducing the fidelity of repair of DNA damage caused by a well-characterized and established mutagen.
METHODS: Blood specimens from 14 donors were exposed continuously for 24 h to a Global System for Mobile Communications (GSM) basic 935 MHz signal. The signal was applied at two SAR; 1 and 2 W/Kg, alone or combined with a 1-min exposure to 1.0 Gy of 250 kVp x-rays given immediately before or after the RFR. The assays employed were the alkaline comet technique to detect DNA strand breakage, metaphase analyses to detect unstable chromosomal aberrations and sister chromatid exchanges, micronuclei in cytokinesis-blocked binucleate lymphocytes and the nuclear division index to detect alterations in the speed of in vitro cell cycling.
RESULTS: By comparison with appropriate sham-exposed and control samples, no effect of RFR alone could be found for any of the assay endpoints. In addition RFR did not modify any measured effects of the x-radiation.
CONCLUSIONS: This study has used several standard in vitro tests for chromosomal and DNA damage in Go human lymphocytes exposed in vitro to a combination of x-rays and RFR. It has comprehensively examined whether a 24-h continuous exposure to a 935 MHz GSM basic signal delivering SAR of 1 or 2 W/Kg is genotoxic per se or whether, it can influence the genotoxicity of the well-established clastogenic agent; x-radiation. Within the experimental parameters of the study in all instances no effect from the RFR signal was observed.</t>
  </si>
  <si>
    <t>Stronati L, Testa A, Moquet J, Edwards A, Cordelli E, Villani P, Marino C, Fresegna AM, Appolloni M, Lloyd D.</t>
  </si>
  <si>
    <t>GSM Association, UK/Ireland &amp; Mobile Manufacturers Forum (MMF), Belgium</t>
  </si>
  <si>
    <t>https://www.emf-portal.org/en/article/13927</t>
  </si>
  <si>
    <t>Effect of acute exposure to microwave from mobile phone on DNA damage and repair of cultured human lens epithelial cells in vitro</t>
  </si>
  <si>
    <t>Abstract
OBJECTIVE: To investigate the DNA damage of human lens epithelial cells (LECs) caused by acute exposure to low-power 217 Hz modulated 1.8 GHz microwave radiation and DNA repair.
METHODS: Cultured LECs were exposed to 217 Hz modulated 1.8 GHz microwave radiation at SAR (specific absorption rate) of 0, 1, 2, 3 and 4 W/kg for 2 hours in an sXc-1800 incubator and irradiate system. The DNA single strand breaks were detected with comet assay in sham-irradiated cells and irradiated cells incubated for varying periods: 0, 30, 60, 120 and 240 min after irradiation. Images of comets were digitized and analyzed using an Imagine-pro plus software, and the indexes used in this study were tail length (TL) and tail moment (TM).
RESULTS: The difference in DNA-breaks between the exposure and sham exposure groups induced by 1 and 2 W/kg irradiation was not significant at every detect time (P &gt; 0.05). As for the dosage of 3 and 4 W/kg there was difference in both group immediately after irradiation (P &lt; 0.01). At the time of 30 min after irradiation the difference went on at both group (P &lt; 0.01). However, the difference disappeared after one hour's incubation in 3 W/kg group (P &gt; 0.05), and existed in 4 W/kg group.
CONCLUSION: No or repairable DNA damage was observed after 2 hour irradiation of 1.8 GHz microwave on LECs when SAR &lt; or = 3 W/kg. The DNA damages caused by 4 W/kg irradiation were irreversible
[Article in Chinese]</t>
  </si>
  <si>
    <t>Sun LX, Yao K, He JL, Lu DQ, Wang KJ, Li HW.</t>
  </si>
  <si>
    <t>https://www.ncbi.nlm.nih.gov/pubmed/16978512</t>
  </si>
  <si>
    <t>Combinative exposure effect of radio frequency signals from CDMA mobile phones and aphidicolin on DNA integrity</t>
  </si>
  <si>
    <t xml:space="preserve">Abstract
The aim of present study is to assess DNA integrity on the effect of exposure to a radio frequency (RF) signal from Code Division Multiple Access (CDMA) mobile phones. Whole blood samples from six healthy male individuals were exposed for RF signals from a CDMA mobile phone for 1 h. Alkaline comet assay was performed to assess the DNA damage. The combinative exposure effect of the RF signals and APC at two concentrations on DNA integrity was studied. DNA repair efficiency of the samples was also studied after 2 h of exposure. The RF signals and APC (0.2 microg/ml) alone or in synergism did not have any significant DNA damage as compared to sham exposed. However, univariate analysis showed that DNA damage was significantly different among combinative exposure of RF signals and APC at 0.2 microg/ml (p &lt; 0.05) and at 2 microg/ml (p &lt; 0.02). APC at 2 microg/ml concentration also showed significant damage levels (p &lt; 0.05) when compared to sham exposed. DNA repair efficiency also varied in a significant way in combinative exposure sets (p &lt; 0.05). From these results, it appears that the repair inhibitor APC enhances DNA breaks at 2 microg/ml concentration and that the damage is possibly repairable. Thus, it can be inferred that the in vitro exposure to RF signals induces reversible DNA damage in synergism with APC
Aphidicolin (APC) is a compound with anti-mitotic properties and is known as DNA repair inhibitor. </t>
  </si>
  <si>
    <t>Tiwari R, Lakshmi NK, Surender V, Rajesh AD, Bhargava SC, Ahuja YR.</t>
  </si>
  <si>
    <t>https://www.emf-portal.org/en/article/16591</t>
  </si>
  <si>
    <t>Cytogenetic studies in human blood lymphocytes exposed in vitro to 2.45 GHz or 8.2 GHz radiofrequency radiation</t>
  </si>
  <si>
    <t xml:space="preserve">Abstract
Peripheral blood samples collected from healthy human volunteers were exposed in vitro to 2.45 GHz or 8.2 GHz pulsed-wave radiofrequency (RF) radiation. The net forward power, average power density, mean specific absorption rate, and the temperature maintained during the 2-h exposure of the cells to 2.45 GHz or 8.2 GHz were, respectively, 21 W or 60 W, 5 mW/cm(2) or 10 mW/cm(2), 2.13 W/kg or 20.71 W/kg, and 36.9 +/- 0.1 degrees C or 37.5 +/- 0.2 degrees C. Aliquots of the same blood samples that were either sham-exposed or exposed in vitro to an acute dose of 1.5 Gy gamma radiation were used as unexposed and positive controls, respectively. Cultured lymphocytes were examined to determine the extent of cytogenetic damage assessed from the incidence of chromosomal aberrations and micronuclei. Under the conditions used to perform the experiments, the levels of damage in RF-radiation-exposed and sham-exposed lymphocytes were not significantly different. Also, there were no significant differences in the response of unstimulated lymphocytes and lymphocytes stimulated with phytohemagglutinin when exposed to 8.2 GHz RF radiation. In contrast, the positive control cells that had been subjected to gamma irradiation exhibited significantly more damage than RF-radiation- and sham-exposed lymphocytes.
</t>
  </si>
  <si>
    <t>Vijayalaxmi.</t>
  </si>
  <si>
    <t>https://www.emf-portal.org/en/article/14138</t>
  </si>
  <si>
    <t>Chromosome damage and micronucleus formation in human blood lymphocytes exposed in vitro to radiofrequency radiation at a cellular telephone frequency (847.74 MHz, CDMA)</t>
  </si>
  <si>
    <t xml:space="preserve">Abstract
Peripheral blood samples collected from four healthy nonsmoking human volunteers were diluted with tissue culture medium and exposed in vitro for 24 h to 847.74 MHz radiofrequency (RF) radiation (continuous wave), a frequency employed for cellular telephone communications. A code division multiple access (CDMA) technology was used with a nominal net forward power of 75 W and a nominal power density of 950 W/m(2) (95 mW/cm(2)). The mean specific absorption rate (SAR) was 4.9 or 5.5 W/kg. Blood aliquots that were sham-exposed or exposed in vitro to an acute dose of 1.5 Gy of gamma radiation were included in the study as controls. The temperatures of the medium during RF-radiation and sham exposures in the Radial Transmission Line facility were controlled at 37 +/- 0.3 degrees C. Immediately after the exposures, lymphocytes were cultured at 37 +/- 1 degrees C for 48 or 72 h. The extent of genetic damage was assessed from the incidence of chromosome aberrations and micronuclei. The kinetics of cell proliferation was determined from the mitotic indices in 48-h cultures and from the incidence of binucleate cells in 72-h cultures. The data indicated no significant differences between RF-radiation-exposed and sham-exposed lymphocytes with respect to mitotic indices, frequencies of exchange aberrations, excess fragments, binucleate cells, and micronuclei. The response of gamma-irradiated lymphocytes was significantly different from that of both RF-radiation-exposed and sham-exposed cells for all of these indices. Thus there was no evidence for induction of chromosome aberrations and micronuclei in human blood lymphocytes exposed in vitro for 24 h to 847.74 MHz RF radiation (CDMA) at SARs of 4.9 or 5.5 W/kg.
</t>
  </si>
  <si>
    <t>Vijayalaxmi, Bisht KS, Pickard WF, Meltz ML, Roti Roti JL, Moros EG.</t>
  </si>
  <si>
    <t>United States Air Force Office of Scientific Research Grant &amp; Dr. Bisht’s salary was underwritten by a contract with Motorola.</t>
  </si>
  <si>
    <t>https://www.emf-portal.org/en/article/7827</t>
  </si>
  <si>
    <t>Cytogenetic studies in human blood lymphocytes exposed in vitro to radiofrequency radiation at a cellular telephone frequency (835.62 MHz, FDMA)</t>
  </si>
  <si>
    <t xml:space="preserve">Abstract
Freshly collected peripheral blood samples from four healthy human volunteers were diluted with RPMI 1640 tissue culture medium and exposed in sterile T-75 tissue culture flasks in vitro for 24 h to 835.62 MHz radiofrequency (RF) radiation, a frequency employed for customer-to-base station transmission of cellular telephone communications. An analog signal was used, and the access technology was frequency division multiple access (FDMA, continuous wave). A nominal net forward power of 68 W was used, and the nominal power density at the center of the exposure flask was 860 W/m(2). The mean specific absorption rate in the exposure flask was 4.4 or 5.0 W/kg. Aliquots of diluted blood that were sham-exposed or exposed in vitro to an acute dose of 1.50 Gy of gamma radiation were used as negative or positive controls. Immediately after the exposures, the lymphocytes were stimulated with a mitogen, phytohemagglutinin, and cultured for 48 or 72 h to determine the extent of genetic damage, as assessed from the frequencies of chromosomal aberrations and micronuclei. The extent of alteration in the kinetics of cell proliferation was determined from the mitotic indices in 48-h cultures and from the incidence of binucleate cells in 72-h cultures. The data indicated no significant differences between RF-radiation- and sham-exposed lymphocytes with respect to mitotic indices, incidence of exchange aberrations, excess fragments, binucleate cells, and micronuclei. In contrast, the response of the lymphocytes exposed to gamma radiation was significantly different from both RF-radiation- and sham-exposed cells for all of these indices. Thus, under the experimental conditions tested, there is no evidence for the induction of chromosomal aberrations and micronuclei in human blood lymphocytes exposed in vitro for 24 h to 835.62 MHz RF radiation at SARs of 4.4 or 5.0 W/kg.
</t>
  </si>
  <si>
    <t>Vijayalaxmi, Leal BZ, Meltz ML, Pickard WF, Bisht KS, Roti Roti JL, Straube WL, Moros EG.</t>
  </si>
  <si>
    <t>United States Air Force Office of Scientific Research Grant &amp; Dr. Bisht’s salary Motorola.</t>
  </si>
  <si>
    <t>https://www.emf-portal.org/en/article/5187</t>
  </si>
  <si>
    <t>Primary DNA damage in human blood lymphocytes exposed in vitro to 2450 MHz radiofrequency radiation</t>
  </si>
  <si>
    <t>Abstract
Human peripheral blood samples collected from three healthy human volunteers were exposed in vitro to pulsed-wave 2450 MHz radiofrequency (RF) radiation for 2 h. The RF radiation was generated with a net forward power of 21 W and transmitted from a standard gain rectangular antenna horn in a vertically downward direction. The average power density at the position of the cells in the flask was 5 mW/cm(2). The mean specific absorption rate, calculated by finite difference time domain analysis, was 2.135 (+/-0.005 SE) W/kg. Aliquots of whole blood that were sham-exposed or exposed in vitro to 50 cGy of ionizing radiation from a (137)Cs gamma-ray source were used as controls. The lymphocytes were examined to determine the extent of primary DNA damage (single-strand breaks and alkali-labile lesions) using the alkaline comet assay with three different slide-processing schedules. The assay was performed on the cells immediately after the exposures and at 4 h after incubation of the exposed blood at 37 +/- 1 degrees C to allow time for rejoining of any strand breaks present immediately after exposure, i.e. to assess the capacity of the lymphocytes to repair this type of DNA damage. At either time, the data indicated no significant differences between RF-radiation- and sham-exposed lymphocytes with respect to the comet tail length, fluorescence intensity of the migrated DNA in the tail, and tail moment. The conclusions were similar for each of the three different comet assay slide-processing schedules examined. In contrast, the response of lymphocytes exposed to ionizing radiation was significantly different from RF-radiation- and sham-exposed cells. Thus, under the experimental conditions tested, there is no evidence for induction of DNA single-strand breaks and alkali-labile lesions in human blood lymphocytes exposed in vitro to pulsed-wave 2450 MHz radiofrequency radiation, either immediately or at 4 h after exposure.</t>
  </si>
  <si>
    <t>Vijayalaxmi, Leal BZ, Szilagyi M, Prihoda TJ, Meltz ML.</t>
  </si>
  <si>
    <t>This work was supported by the U.S. Air Force Office of Scientific Research grant no. F49620-98-1-0419.</t>
  </si>
  <si>
    <t>https://www.ncbi.nlm.nih.gov/pubmed/10761010</t>
  </si>
  <si>
    <t>Influence of GSM Signals on Human Peripheral Lymphocytes: Study of Genotoxicity</t>
  </si>
  <si>
    <t>Abstract
Exposure to radiofrequency (RF) electromagnetic fields (EMF) is continuously increasing worldwide. Yet, conflicting results of a possible genotoxic effect of RF EMF continue to be discussed. In the present study, a possible genotoxic effect of RF EMF (GSM, 1,800 MHz) in human lymphocytes was investigated by a collaboration of six independent institutes (institutes a, b, c, d, e, h). Peripheral blood of 20 healthy, nonsmoking volunteers of two age groups (10 volunteers 16-20 years old and 10 volunteers 50-65 years old) was taken, stimulated and intermittently exposed to three specific absorption rates (SARs) of RF EMF (0.2 W/kg, 2 W/kg, 10 W/kg) and sham for 28 h (institute a). The exposures were performed in a setup with strictly controlled conditions of temperature and dose, and randomly and automatically determined waveguide SARs, which were designed and periodically maintained by ITIS (institute h). Four genotoxicity tests with different end points were conducted (institute a): chromosome aberration test (five types of structural aberrations), micronucleus test, sister chromatid exchange test and the alkaline comet assay (Olive tail moment and % DNA). To demonstrate the validity of the study, positive controls were implemented. The genotoxicity end points were evaluated independently by three laboratories blind to SAR information (institute c = laboratory 1; institute d = laboratory 2; institute e = laboratory 3). Statistical analysis was carried out by institute b. Methods of primary statistical analysis and rules to adjust for multiple testing were specified in a statistical analysis plan based on a data review before unblinding. A linear trend test based on a linear mixed model was used for outcomes of comet assay and exact permutation test for linear trend for all other outcomes. It was ascertained that only outcomes with a significant SAR trend found by at least two of three analyzing laboratories indicated a substantiated suspicion of an exposure effect. On the basis of these specifications, none of the nine end points tested for SAR trend showed a significant and reproducible exposure effect. Highly significant differences between sham exposures and positive controls were detected by each analyzing laboratory, thus validating the study. In conclusion, the results show no evidence of a genotoxic effect induced by RF EMF (GSM, 1,800 MHz).</t>
  </si>
  <si>
    <t>Waldmann P, Bohnenberger S, Greinert R, Hermann-Then B, Heselich A, Klug SJ, Koenig J, Kuhr K, Kuster N, Merker M, Murbach M, Pollet D, Schadenboeck W, Scheidemann-Wesp U, Schwab B, Volkmer B, Weyer V, Blettner M.</t>
  </si>
  <si>
    <t>Federal Office for Radiation Protection, Salzgitter, Germany</t>
  </si>
  <si>
    <t>https://www.emf-portal.org/en/article/21641</t>
  </si>
  <si>
    <t>Lack of genotoxic effects (micronucleus induction) in human lymphocytes exposed in vitro to 900 MHz electromagnetic fields</t>
  </si>
  <si>
    <t>Abstract
In the present study, we investigated the induction of genotoxic effects in human peripheral blood lymphocytes after exposure to electromagnetic fields used in mobile communication systems (frequency 900 MHz). For this purpose, the incidence of micronuclei was evaluated by applying the cytokinesis-block micronucleus assay. Cytotoxicity was also investigated using the cytokinesis-block proliferation index. The experiments were performed on peripheral blood from 20 healthy donors, and several conditions were tested by varying the duration of exposure, the specific absorption rate (SAR), and the signal [continuous-wave (CW) or GSM (Global System of Mobile Communication) modulated signal]. The following exposures were carried out: (1) CW intermittent exposure (SAR = 1.6 W/kg) for 6 min followed by a 3-h pause (14 on/off cycles); (2) GSM signal, intermittent exposure as described in (1); (3) GSM signal, intermittent exposure as described in (1) 24 h before stimulation with phytohemagglutinin (8 on/off cycles); (4) GSM signal, intermittent exposure (SAR = 0.2 W/kg) 1 h per day for 3 days. The SARs were estimated numerically. No statistically significant differences were detected in any case in terms of either micronucleus frequency or cell cycle kinetics.</t>
  </si>
  <si>
    <t>Zeni O, Chiavoni AS, Sannino A, Antolini A, Forigo D, Bersani F, Scarfì MR.</t>
  </si>
  <si>
    <t>TIM—Telecom Italia Mobile.</t>
  </si>
  <si>
    <t>https://www.ncbi.nlm.nih.gov/pubmed/12859225</t>
  </si>
  <si>
    <t>Evaluation of genotoxic effects in human peripheral blood leukocytes following an acute in vitro exposure to 900 MHz radiofrequency fields</t>
  </si>
  <si>
    <t>Abstract
Human peripheral blood leukocytes from healthy volunteers have been employed to investigate the induction of genotoxic effects following 2 h exposure to 900 MHz radiofrequency radiation. The GSM signal has been studied at specific absorption rates (SAR) of 0.3 and 1 W/kg. The exposures were carried out in a waveguide system under strictly controlled conditions of both dosimetry and temperature. The same temperature conditions (37.0 +/- 0.1 degrees C) were realized in a second waveguide, employed to perform sham exposures. The induction of DNA damage was evaluated in leukocytes by applying the alkaline single cell gel electrophoresis (SCGE)/comet assay, while structural chromosome aberrations and sister chromatid exchanges were evaluated in lymphocytes stimulated with phytohemagglutinin. Alterations in kinetics of cell proliferation were determined by calculating the mitotic index. Positive controls were also provided by using methyl methanesulfonate (MMS) for comet assay and mitomycin-C (MMC), for chromosome aberration, or sister chromatid exchange tests. No statistically significant differences were detected in exposed samples in comparison with sham exposed ones for all the parameters investigated. On the contrary, the positive controls gave a statistically significant increase in DNA damage in all cases, as expected. Thus the results obtained in our experimental conditions do not support the hypothesis that 900 MHz radiofrequency field exposure induces DNA damage in human peripheral blood leukocytes in this range of SAR.</t>
  </si>
  <si>
    <t>Zeni O, Romanò M, Perrotta A, Lioi MB, Barbieri R, d'Ambrosio G, Massa R, Scarfì MR.</t>
  </si>
  <si>
    <t>Italian Ministry of University and Scientific Research, Project ‘‘Salvaguardia dell’uomo e dell’ambiente dalle emissioni elettromagnetiche’’</t>
  </si>
  <si>
    <t>https://www.ncbi.nlm.nih.gov/pubmed/15832336</t>
  </si>
  <si>
    <t>Induction of an adaptive response in human blood lymphocytes exposed to radiofrequency fields: Influence of the universal mobile telecommunication system (UMTS) signal and the specific absorption rate</t>
  </si>
  <si>
    <t>Abstract
The induction of an adaptive response (AR) was examined in human peripheral blood lymphocytes exposed to non-ionizing radiofrequency fields (RF). Cells from nine healthy human volunteers were stimulated for 24h with phytohaemagglutinin and then exposed for 20h to an adaptive dose (AD) of a 1950MHz RF UMTS (universal mobile telecommunication system) signal used for mobile communications, at different specific absorption rates (SAR) of 1.25, 0.6, 0.3, and 0.15W/kg. This was followed by treatment of the cells at 48h with a challenge dose (CD) of 100ng/ml mitomycin C (MMC). Lymphocytes were collected at the end of the 72h total culture period. The cytokinesis-block method was used to record the frequency of micronuclei (MN) as genotoxicity end-point. When lymphocytes from six donors were pre-exposed to RF at 0.3W/kg SAR and then treated with MMC, these cells showed a significant reduction in the frequency of MN, compared with the cells treated with MMC alone; this result is indicative of induction of AR. The results from our earlier study indicated that lymphocytes that were stimulated for 24h, exposed for 20h to a 900MHz RF GSM (global system for mobile communication) signal at 1.25W/kg SAR and then treated with 100ng/ml MMC, also exhibited AR. These overall data suggest that the induction of AR depends on RF frequency, type of the signal and SAR. Further characterization of RF-induced AR is in progress.</t>
  </si>
  <si>
    <t>Zeni O, Sannino A, Romeo S, Massa R, Sarti M, Reddy AB, Prihoda TJ, Vijayalaxmi, Scarfì MR.</t>
  </si>
  <si>
    <t>https://www.ncbi.nlm.nih.gov/pubmed/22525361</t>
  </si>
  <si>
    <t>Evaluation of genotoxic effects in human leukocytes after in vitro exposure to 1950 MHz UMTS radiofrequency field</t>
  </si>
  <si>
    <t>Abstract
In the present study the third generation wireless technology of the Universal Mobile Telecommunication System (UMTS) signal was investigated for the induction of genotoxic effects in human leukocytes. Peripheral blood from six healthy donors was used and, for each donor, intermittent exposures (6 min RF on, 2 h RF off) at the frequency of 1950 MHz were conducted at a specific absorption rate of 2.2 W/kg. The exposures were performed in a transverse electro magnetic (TEM) cell hosted in an incubator under strictly controlled conditions of temperature and dosimetry. Following long duration intermittent RF exposures (from 24 to 68 h) in different stages of the cell cycle, micronucleus formation was evaluated by applying the cytokinesis block micronucleus assay, which also provides information on cell division kinetics. Primary DNA damage (strand breaks/alkali labile sites) was also investigated following 24 h of intermittent RF exposures, by applying the alkaline single cell gel electrophoresis (SCG)/comet assay. Positive controls were included by treating cell cultures with Mitomycin-C and methylmethanesulfonate for micronucleus and comet assays, respectively. The results obtained indicate that intermittent exposures of human lymphocytes in different stages of cell cycle do not induce either an increase in micronucleated cells, or change in cell cycle kinetics; moreover, 24 h intermittent exposures also fail to affect DNA structure of human leukocytes soon after the exposures, likely indicating that repairable DNA damage was not induced.</t>
  </si>
  <si>
    <t>Zeni O, Schiavoni A, Perrotta A, Forigo D, Deplano M, Scarfi MR.</t>
  </si>
  <si>
    <t>https://www.emf-portal.org/en/article/15373</t>
  </si>
  <si>
    <t>Effects of 2,450 MHz microwave on DNA damage induced by three chemical mutagens in vitro</t>
  </si>
  <si>
    <t>Abstract
OBJECTIVE: To study the combined damage-effects of low-intensity 2,450 MHz microwave (MW) with three chemical mutagens on human lymphocyte DNA.
METHODS: DNA damage of lymphocytes exposed to microwave and(or) with chemical mutagens were observed at different incubation time (0 h or 21 h) with comet assay in vitro. Three combination-exposure ways of MW with chemicals were used: MW irradiation before chemical exposures, simultaneously exposed to MW and chemicals and MW irradiation after chemical exposures. The three chemical mutagens were mitomycin C (MMC, DNA crosslinker), bleomycin (BLM, radiometric agent), methyl methanesulfonate (MMS, alkylating agent). The exposure time of MW and chemical mutagens were 2 h and 3 h respectively.
RESULTS: The differences of comet tail length between MW group and control group were not significant when lymphocytes were incubated for 0 h or 21 h (P &gt; 0.05). However, when lymphocytes were incubated for 21 h with 30.00 micro mol/L of MMC, the comet tail lengths of MW + MMC group, MW-MMC group and MMC + MW group were (18.00 +/- 5.96), (21.79 +/- 11.47) and (22.32 +/- 8.10) micro m respectively; while with 3.00 micro mol/L of MMC, the comet tail lengths were (8.99 +/- 3.75), (12.40 +/- 5.35) and (14.00 +/- 5.38) micro m respectively, which were significantly higher than those of corresponding MMC groups [(9.42 +/- 3.34) and (6.50 +/- 2.89) micro m, P &lt; 0.01 or P &lt; 0.05]. The DNA damage of MW plus BLM groups and MW plus MMS groups were not significantly different from the corresponding BLM and MMS groups (P &lt; 0.05).
CONCLUSION: 2450 MHz MW (5 mW/cm(2)) did not induce DNA damage directly, but could enhance the DNA damage effects induced by MMC. The synergistic effects of 2450 MHz MW with BLM and MMS were not obvious.
Article in Chinese</t>
  </si>
  <si>
    <t>Zhang MB, Jin LF, He JL, Hu J, Zheng W.</t>
  </si>
  <si>
    <t>https://www.ncbi.nlm.nih.gov/pubmed/14761437</t>
  </si>
  <si>
    <t>Influence of 1.8-GHz (GSM) radiofrequency radiation (RFR) on DNA damage and repair induced by X-rays in human leukocytes in vitro</t>
  </si>
  <si>
    <t>Abstract
In the present study, the in vitro comet assay was used to determine whether 1.8-GHz radiofrequency radiation (RFR) can influence DNA repair in human leukocytes exposed to X-rays. The specific energy absorption rate (SAR) of 2 W/kg (the current European safety limit) was applied. The leukocytes from four young healthy donors were intermittently exposed to RFR for 24 h (fields on for 5 min, fields off for 10 min), and then irradiated with X-rays at doses of 0.25, 0.5, 1.0 and 2.0 Gy. DNA damage to human leukocytes was detected using the comet assay at 0, 15, 45, 90, 150 and 240 min after exposure to X-rays. Using the comet assay, the percent of DNA in the tail (% tail DNA) served as the indicator of DNA damage; the DNA repair percentage (DRP) served as the indicator of the DNA repair speed. The results demonstrated that (1) the DNA repair speeds of human leukocytes after X-ray exposure exhibited individual differences among the four donors; (2) the intermittent exposures of 1.8-GHz RFR at the SAR of 2 W/kg for 24 h did not directly induce DNA damage or exhibit synergistic effects with X-rays on human leukocytes.</t>
  </si>
  <si>
    <t>Zhijian C, Xiaoxue L, Yezhen L, Deqiang L, Shijie C, Lifen J, Jianlin L, Jiliang H.</t>
  </si>
  <si>
    <t xml:space="preserve">This research work was supported by the National Natural Science Foundation of China (No. 30571547) 2006–2008;
The Natural Science Foundation of Zhejiang Province (No. 300434); and;
The International Cooperative Foundation of Science-Technique Bureau of Zhejiang Province (No. 012104).
</t>
  </si>
  <si>
    <t>https://www.emf-portal.org/en/article/17178</t>
  </si>
  <si>
    <t>Impact of 1.8-GHz radiofrequency radiation (RFR) on DNA damage and repair induced by doxorubicin in human B-cell lymphoblastoid cells</t>
  </si>
  <si>
    <t>Abstract
In the present in vitro study, a comet assay was used to determine whether 1.8-GHz radiofrequency radiation (RFR, SAR of 2W/kg) can influence DNA repair in human B-cell lymphoblastoid cells exposed to doxorubicin (DOX) at the doses of 0microg/ml, 0.05microg/ml, 0.075microg/ml, 0.10microg/ml, 0.15microg/ml and 0.20microg/ml. The combinative exposures to RFR with DOX were divided into five categories. DNA damage was detected at 0h, 6h, 12h, 18h and 24h after exposure to DOX via the comet assay, and the percent of DNA in the tail (% tail DNA) served as the indicator of DNA damage. The results demonstrated that (1) RFR could not directly induce DNA damage of human B-cell lymphoblastoid cells; (2) DOX could significantly induce DNA damage of human B-cell lymphoblastoid cells with the dose-effect relationship, and there were special repair characteristics of DNA damage induced by DOX; (3) E-E-E type (exposure to RFR for 2h, then simultaneous exposure to RFR and DOX, and exposure to RFR for 6h, 12h, 18h and 24h after exposure to DOX) combinative exposure could obviously influence DNA repair at 6h and 12h after exposure to DOX for four DOX doses (0.075microg/ml, 0.10microg/ml, 0.15microg/ml and 0.20microg/ml) in human B-cell lymphoblastoid cells.</t>
  </si>
  <si>
    <t>Zhijian C, Xiaoxue L, Yezhen L, Shijie C, Lifen J, Jianlin L, Deqiang L, Jiliang H.</t>
  </si>
  <si>
    <t>Cells : Human Lympoblastoma</t>
  </si>
  <si>
    <t>National Natural Science Foundation (NSFC), China , Zhejiang Provincial Natural Science Foundation, China
International Co-operative Foundation of Science-Technique Bureau of Zhejiang Province, China</t>
  </si>
  <si>
    <t>https://www.emf-portal.org/en/article/17623</t>
  </si>
  <si>
    <t>Induction of micronuclei in human lymphocytes exposed in vitro to microwave radiation</t>
  </si>
  <si>
    <t>Abstract
Increasing applications of electromagnetic fields are of great concern with regard to public health. Several in vitro studies have been conducted to detect effects of microwave exposure on the genetic material leading to negative or questionable results. The micronucleus (MN) assay which is proved to be a useful tool for the detection of radiation exposure-induced cytogenetic damage was used in the present study to investigate the genotoxic effect of microwaves in human peripheral blood lymphocytes in vitro exposed in G(0) to electromagnetic fields with different frequencies (2.45 and 7.7GHz) and power density (10, 20 and 30mW/cm(2)) for three times (15, 30 and 60min). The results showed for both radiation frequencies an induction of micronuclei as compared to the control cultures at a power density of 30mW/cm(2) and after an exposure of 30 and 60min. Our study would indicate that microwaves are able to cause cytogenetic damage in human lymphocytes mainly for both high power density and long exposure time.
Note: Dose response curve to very high power densities.</t>
  </si>
  <si>
    <t>Zotti-Martelli L, Peccatori M, Scarpato R, Migliore L.</t>
  </si>
  <si>
    <t>https://www.ncbi.nlm.nih.gov/pubmed/11113697</t>
  </si>
  <si>
    <t>X-rays, microwaves and vinyl chloride monomer: their clastogenic and aneugenic activity, using the micronucleus assay on human lymphocytes</t>
  </si>
  <si>
    <t>Abstract
Chromosome aberration assays, sister-chromatid exchange techniques and micronucleus assays are commonly used methods for biomonitoring genetic material damaged by chemical or physical agents. On the other hand, their aneugenic activity, which can lead to hypoploidy and may also be associated with carcinogenesis, has not been thoroughly investigated. In our study we chose the micronucleus assay with a new mathematical approach to separate clastogenic from aneugenic activity of three well-known mutagens (vinyl chloride monomer, X-rays and microwaves) on the genome of human somatic cells. The comparison of frequencies of size distribution of micronuclei in the lymphocytes of humans exposed to each of these three mutagens showed that X-rays and microwaves were preferentially clastogens while vinyl chloride monomer showed aneugenic activity as well. Microwaves possess some mutagenic characteristics typical of chemical mutagens.
Clastogenic definition - a mutagenic agent giving rise to or inducing disruption or breakages of chromosomes, leading to sections of the chromosome being deleted, added, or rearranged.
Aneugenic causes a daughter cell to have an abnormal number of chromosomes.</t>
  </si>
  <si>
    <t>Fucic A, Garaj-Vrhovac V, Skara M, Dimitrovic B.</t>
  </si>
  <si>
    <t>Human - RF Workers/Lymphocytes</t>
  </si>
  <si>
    <t>https://www.ncbi.nlm.nih.gov/pubmed/1379689</t>
  </si>
  <si>
    <t>Assessment of radio-frequency electromagnetic radiation by the micronucleus test in bovine peripheral erythrocytes</t>
  </si>
  <si>
    <t>Abstract
Previous bioindicative studies in the Skrunda Radio Location Station area have focused on the somatic influence of electromagnetic radiation on plants, but it is also important to study genetic effects. We have chosen cows as test animals for cytogenetical evaluation because they live in the same general exposure area as humans, are confined to specific locations and are chronically exposed to radiation. Blood samples were obtained from female Latvian Brown cows from a farm close to and in front of the Skrunda Radar and from cows in a control area. A simplified alternative to the Schiff method of DNA staining for identification of micronuclei in peripheral erythrocytes was applied. Microscopically, micronuclei in peripheral blood erythrocytes were round in shape and exhibited a strong red colour. They are easily detectable as the only coloured bodies in the uncoloured erythrocytes. From each individual animal 2000 erythrocytes were examined at a magnification of x 1000 for the presence of micronuclei. The counting of micronuclei in peripheral erythrocytes gave low average incidences, 0.6 per 1000 in the exposed group and 0.1 per 1000 in the control, but statistically significant (P &lt; 0.01) differences were found in the frequency distribution between the control and exposed groups.</t>
  </si>
  <si>
    <t>Balode Z.</t>
  </si>
  <si>
    <t>Bovine Cells</t>
  </si>
  <si>
    <t>https://www.ncbi.nlm.nih.gov/pubmed/8717319</t>
  </si>
  <si>
    <t>The effect of microwave radiation on the cell genome</t>
  </si>
  <si>
    <t>Abstract
Cultured V79 Chinese hamster cells were exposed to continuous radiation, frequency 7.7 GHz, power density 30 mW/cm2 for 15, 30, and 60 min. The parameters investigated were the incorporation of [3H]thymidine and the frequency of chromosome aberrations. Data obtained by 2 methods (the incorporation of [3H]thymidine into DNA and autoradiography) showed that the inhibition of [3H]thymidine incorporation took place by complete prevention of DNA from entering into the S phase. The normal rate of incorporation of [3H]thymidine was recovered within 1 generation cycle of V79 cells. Mutagenic tests performed concurrently showed that even DNA macromolecules were involved in the process. In comparison with the control samples there was a higher frequency of specific chromosome lesions in cells that had been irradiated. Results discussed in this study suggest that microwave radiation causes changes in the synthesis as well as in the structure of DNA molecules.
Note: Chromosomal Aberration results are identical to those in paper id 2323 by the same author.</t>
  </si>
  <si>
    <t>V79 Lung Fibroblast Cells : Chinese Hamster</t>
  </si>
  <si>
    <t>https://www.ncbi.nlm.nih.gov/pubmed/2304485</t>
  </si>
  <si>
    <t xml:space="preserve">Cells : Chinese Hamster V79 fibroblast cells </t>
  </si>
  <si>
    <t>Micronucleus assay and lymphocyte mitotic activity in risk assessment of occupational exposure to microwave radiation</t>
  </si>
  <si>
    <t>Abstract
The effects of radiofrequency electromagnetic radiation (RFR) on the cell kinetics and genome damages in peripheral blood lymphocytes were determined in lymphocytes of 12 subjects occupationally exposed to microwave radiation. Results showed an increase in frequency of micronuclei (MN) as well as disturbances in the distribution of cells over the first, second and third mitotic division in exposed subjects compared to controls. According to previous reports micronucleus assay can serve as a suitable indicator for the assessment of exposure to genotoxic agents (such as RFR) and the analysis of mitotic activity as an additional parameter for the efficient biomonitoring.</t>
  </si>
  <si>
    <t>Garaj-Vrhovac V.</t>
  </si>
  <si>
    <t>Lymphocytes . Human - Radar Workers</t>
  </si>
  <si>
    <t>https://www.ncbi.nlm.nih.gov/pubmed/10576101</t>
  </si>
  <si>
    <t>In vitro cytogenetic effects of 2450 MHz waves on human peripheral blood lymphocytes</t>
  </si>
  <si>
    <t>Abstract
Cytogenetic analyses were performed on human peripheral blood lymphocytes exposed to 2450 MHz microwaves during 30 and 120 min at a constant temperature of 36.1 degrees C (body temperature). The temperature was kept constant by means of a temperature probe put in the blood sample which gives feedback to a microcomputer that controls the microwave supply. We found a marked increase in the frequency of chromosome aberrations (including dicentric chromosomes and acentric fragments) and micronuclei. On the other hand the microwave exposure did not influence the cell kinetics nor the sister chromatid exchange (SCE) frequency.
Authors noted the frequency of structural chromosome aberrations  increased with increasing exposure time.</t>
  </si>
  <si>
    <t>Maes A, Verschaeve L, Arroyo A, De Wagter C, Vercruyssen L.</t>
  </si>
  <si>
    <t>Cells Lymphocytes: Human Whole Blood</t>
  </si>
  <si>
    <t>https://www.ncbi.nlm.nih.gov/pubmed/8297394</t>
  </si>
  <si>
    <t>Cytogenetic Effects of Microwaves from Mobile Communication Frequencies (954 Mhz)</t>
  </si>
  <si>
    <t>Abstract
Whole blood samples were exposed to a 954 MHz emitting antenna from a GSM (Global System for Mobile Communication) base station and cultivated for analysis of chromosome aberrations. A limited number of blood samples from maintenance workers being professionally exposed to microwaves of this and other frequencies was also investigated. Although some cytogenetic damage was obtained in vitro when blood samples were very close to the antenna, we may, according to our results, consider that microwaves emitted by a GSM base station are not able to induce defects in the general population.</t>
  </si>
  <si>
    <t>https://www.emf-portal.org/de/article/891</t>
  </si>
  <si>
    <t>DNA damage in Molt-4 T-lymphoblastoid cells exposed to cellular telephone radiofrequency fields in vitro</t>
  </si>
  <si>
    <t xml:space="preserve">Abstract
Molt-4 T-lymphoblastoid cells have been exposed to pulsed signals at cellular telephone frequencies of 813.5625 MHz (iDEN® signal) and 836.55 MHz (TDMA signal). These studies were performed at low SAR (average=2.4 and 24 μW g−1 for iDEN® and 2.6 and 26 μW g−1 for TDMA) in studies designed to look for athermal RF effects. The alkaline comet, or single cell gel electrophoresis, assay was employed to measure DNA single-strand breaks in cell cultures exposed to the radiofrequency (RF) signal as compared to concurrent sham-exposed cultures. Tail moment and comet extent were calculated as indicators of DNA damage. Statistical differences in the distribution of values for tail moment and comet extent between exposed and control cell cultures were evaluated with the Kolmogorov–Smirnoff distribution test. Data points for all experiments of each exposure condition were pooled and analyzed as single groups. It was found that: 1) exposure of cells to the iDEN® signal at an SAR of 2.4 μW g−1 for 2 h or 21 h significantly decreased DNA damage; 2) exposure of cells to the TDMA signal at an SAR of 2.6 μW g−1 for 2 h and 21 h significantly decreased DNA damage; 3) exposure of cells to the iDEN® signal at an SAR of 24 μW g−1 for 2 h and 21 h significantly increased DNA damage; 4) exposure of cells to the TDMA signal at an SAR of 26 μW g−1 for 2 h significantly decreased DNA damage. The data indicate a need to study the effects of exposure to RF signals on direct DNA damage and on the rate at which DNA damage is repaired.
</t>
  </si>
  <si>
    <t>Phillips JL, Ivaschuk O,  Ishida-Jones T, Jones RA, Campbell-Beachler M, Haggren W.</t>
  </si>
  <si>
    <t>Mobile Phone Simulated and Transverse Electromagnetic (TEM) Cell</t>
  </si>
  <si>
    <t>U.S. Department of Energy, Contract DE-AI01-95EE34020, and by Motorola.</t>
  </si>
  <si>
    <t>https://www.emf-portal.org/en/article/2112</t>
  </si>
  <si>
    <t>Effects of radiofrequency electromagnetic fields on seed germination and root meristematic cells of Allium cepa L</t>
  </si>
  <si>
    <t>Abstract
The effects of exposure to radiofrequency electromagnetic fields (RF-EMFs) on seed germination, primary root growth as well as mitotic activity and mitotic aberrations in root meristematic cells were examined in Allium cepa L. cv. Srebrnjak Majski. Seeds were exposed for 2h to EMFs of 400 and 900MHz at field strengths of 10, 23, 41 and 120Vm(-1). The effect of longer exposure time (4h) and field modulation was investigated at 23Vm(-1) as well. Germination rate and root length did not change significantly after exposure to radiofrequency fields under any of the treatment conditions. At 900MHz, exposures to EMFs of higher field strengths (41 and 120Vm(-1)) or to modulated fields showed a significant increase of the mitotic index compared with corresponding controls, while the percentage of mitotic abnormalities increased after all exposure treatments. On the other hand, at 400MHz the mitotic index increased only after exposure to modulated EMF. At this frequency, compared with the control higher numbers of mitotic abnormalities were found after exposure to modulated EMF as well as after exposure to EMFs of higher strengths (41 and 120Vm(-1)). The types of aberration induced by the EMFs of both frequencies were quite similar, mainly consisting of lagging chromosomes, vagrants, disturbed anaphases and chromosome stickiness. Our results show that non-thermal exposure to the radiofrequency fields investigated here can induce mitotic aberrations in root meristematic cells of A. cepa. The observed effects were markedly dependent on the field frequencies applied as well as on field strength and modulation. Our findings also indicate that mitotic effects of RF-EMF could be due to impairment of the mitotic spindle.</t>
  </si>
  <si>
    <t>Tkalec M, Malarić K, Pavlica M, Pevalek-Kozlina B, Vidaković-Cifrek Z.</t>
  </si>
  <si>
    <t>RF Signal Generator and Gigahertz Transversal Electromagnetic (GTEM)</t>
  </si>
  <si>
    <t>Allium cepa L Cells</t>
  </si>
  <si>
    <t>https://www.ncbi.nlm.nih.gov/pubmed/19028599</t>
  </si>
  <si>
    <t>Cells : Human Lens Epithelial cell line SRA01/04</t>
  </si>
  <si>
    <t>Effects of high-frequency electromagnetic fields on human lymphocytes in vitro</t>
  </si>
  <si>
    <t>Abstract
Human peripheral lymphocytes were incubated in the presence of high-frequency electromagnetic fields of 380, 900 and 1800 MHz. The measured endpoints were cell cycle progression and the frequencies of sister-chromatid exchanges. No differences between treated and control cultures could be found.</t>
  </si>
  <si>
    <t>Antonopoulos A, Eisenbrandt H, Obe G.</t>
  </si>
  <si>
    <t>University of Braunschweig, Forschungsgemeinschaft Funk e.V.</t>
  </si>
  <si>
    <t>https://www.ncbi.nlm.nih.gov/pubmed/9465932</t>
  </si>
  <si>
    <t>Effects of Long-Term Exposure to 60 GHz Millimeter-Wavelength Radiation on the Genotoxicity and Heat Shock Protein (Hsp) Expression of Cells Derived from Human Eye</t>
  </si>
  <si>
    <t xml:space="preserve">Abstract
Human corneal epithelial (HCE-T) and human lens epithelial (SRA01/04) cells derived from the human eye were exposed to 60 gigahertz (GHz) millimeter-wavelength radiation for 24 h. There was no statistically significant increase in the micronucleus (MN) frequency in cells exposed to 60 GHz millimeter-wavelength radiation at 1 mW/cm2 compared with sham-exposed controls and incubator controls. The MN frequency of cells treated with bleomycin for 1 h provided positive controls. The comet assay, used to detect DNA strand breaks, and heat shock protein (Hsp) expression also showed no statistically significant effects of exposure. These results indicate that exposure to millimeter-wavelength radiation has no effect on genotoxicity in human eye cells.
</t>
  </si>
  <si>
    <t>Ministry of Internal Affairs and Communications, Japan, and from Frontier Researches in Sustainable Humanosphere.</t>
  </si>
  <si>
    <t>https://www.ncbi.nlm.nih.gov/pmc/articles/PMC4997488/</t>
  </si>
  <si>
    <t>Effect of Radiofrequency Radiation Emitted from 2G and 3G Cell Phone on Developing Liver of Chick Embryo - A Comparative Study</t>
  </si>
  <si>
    <t>Abstract
INTRODUCTION: The increasing scientific evidence of various health hazards on exposure of Radiofrequency Radiation (RFR) emitted from both the cell phones and base stations have caused significant media attention and public discussion in recent years. The mechanism of interaction of RF fields with developing tissues of children and fetuses may be different from that of adults due to their smaller physical size and variation in tissue electromagnetic properties. The present study may provide an insight into the basic mechanisms by which RF fields interact with developing tissues in an embryo.
AIM: To evaluate the possible tissue and DNA damage in developing liver of chick embryo following chronic exposure to Ultra-High Frequency/Radiofrequency Radiation (UHF/RFR) emitted from 2G and 3G cell phone.
MATERIALS AND METHODS: Fertilized chick embryos were incubated in four groups. Group A-experimental group exposed to 2G radiation (60 eggs), Group B- experimental group exposed to 3G radiation (60 eggs), Group C- sham exposed control group (60 eggs) and Group D- control group (48 eggs). On completion of scheduled duration, the embryos were collected and processed for routine histological studies to check structural changes in liver. The nuclear diameter and karyorrhexis changes of hepatocytes were analysed using oculometer and square reticule respectively. The liver procured from one batch of eggs from all the four groups was subjected to alkaline comet assay technique to assess DNA damage. The results were compared using one-way ANOVA test.
RESULTS: In our study, the exposure of developing chick embryos to 2G and 3G cell phone radiations caused structural changes in liver in the form of dilated sinusoidal spaces with haemorrhage, increased vacuolations in cytoplasm, increased nuclear diameter and karyorrhexis and significantly increased DNA damage.
CONCLUSION: The chronic exposure of chick embryo liver to RFR emitted from 2G and 3G cell phone resulted in various structural changes and DNA damage. The changes were more pronounced in 3G experimental group. Based on these findings it is necessary to create awareness among public about the possible ill effects of RFR exposure from cell phone. 
Free Full Text Available</t>
  </si>
  <si>
    <t>D'Silva MH, Swer RT, Anbalagan J, Rajesh B.</t>
  </si>
  <si>
    <t>https://www.ncbi.nlm.nih.gov/pmc/articles/PMC5583901/</t>
  </si>
  <si>
    <t>National Natural Science Foundation of China Grant</t>
  </si>
  <si>
    <t>Measurement of DNA damage after exposure to 2450 MHz electromagnetic radiation</t>
  </si>
  <si>
    <t xml:space="preserve">Abstract
Recent reports suggest that exposure to 2450 MHz electromagnetic radiation causes DNA single-strand breaks (SSBs) and double-strand breaks (DSBs) in cells of rat brain irradiated in vivo (Lai and Singh, Bioelectromagnetics 16, 207-210, 1995; Int. J. Radiat. Biol. 69, 513-521, 1996). Therefore, we endeavored to determine if exposure of cultured mammalian cells in vitro to 2450 MHz radiation causes DNA damage. The alkaline comet assay (single-cell gel electrophoresis), which is reportedly the most sensitive method to assay DNA damage in individual cells, was used to measure DNA damage after in vitro 2450 MHz irradiation. Exponentially growing U87MG and C3H 10T1/2 cells were exposed to 2450 MHz continuous-wave (CW) radiation in specially designed radial transmission lines (RTLs) that provided relatively uniform microwave exposure. Specific absorption rates (SARs) were calculated to be 0.7 and 1.9 W/kg. Temperatures in the RTLs were measured in real time and were maintained at 37 +/- 0.3 degrees C. Every experiment included sham exposure(s) in an RTL. Cells were irradiated for 2 h, 2 h followed by a 4-h incubation at 37 degrees C in an incubator, 4 h and 24 h. After these treatments samples were subjected to the alkaline comet assay as described by Olive et al. (Exp. Cell Res. 198, 259-267, 1992). Images of comets were digitized and analyzed using a PC-based image analysis system, and the "normalized comet moment" and "comet length" were determined. No significant differences were observed between the test group and the controls after exposure to 2450 MHz CW irradiation. Thus 2450 MHz irradiation does not appear to cause DNA damage in cultured mammalian cells under these exposure conditions as measured by this assay.
</t>
  </si>
  <si>
    <t>Malyapa RS, Ahern EW, Straube WL, Moros EG, Pickard WF, Roti Roti JL.</t>
  </si>
  <si>
    <t>https://www.ncbi.nlm.nih.gov/pubmed/9399707</t>
  </si>
  <si>
    <t>Cells : Mouse C3H 10T 1/2 cells</t>
  </si>
  <si>
    <t>Chromosome DNA as a Target of Resonant Interaction Between Escherichia Coli Cells and Low–Intensity Millimeter Waves</t>
  </si>
  <si>
    <t>Abstract
The method of anomalous viscosity time dependence (AVTD) was used to study the influence of nonthermal microwaves on the genome conformational state (GCS) of Escherichia coli cells. 20-Gy X-rayed cells were exposed to circularly polarized microwaves at seven frequencies of the 51.62–51.84 GHz band in which linearly polarized electromagnetic radiation (EMR) resonantly inhibits repair of X-ray-induced changes in the GCS. At all the frequencies that were studied, right-handed-polarized microwaves effectively influenced the GCS of X-rayed cells, whereas left-handed polarization was virtually ineffective. And conversely, right-handed polarization was ineffective and the left-handed polarized EMR effectively influenced the GCS when intact cells were exposed to microwaves. The two resonance dependences of millimeter waves' effect on the GCS of E. coli cells (both preliminarily irradiated and unirradiated by X-rays) had the same resonance frequency of 51.76 GHz, and a half–width of the resonance of about 100 MHz.
Relative efficiency of circularly polarized components of EMR at this resonance frequency was studied, depending on the dose of radiation applied to the cells. It was shown that the effects of left-and right-handed EMRs become the same at 50 cGy. This dose is too small to damage any cellular structures except DNA. It was estimated that the dose induces about one single-strand DNA break per genome of the bacterial cell. Seen from the standpoint of the previously suggested physical model, the results suggest that the target of resonant interaction between E. coli cells and millimeter waves appears to be chromosomal DNA.</t>
  </si>
  <si>
    <t>Belyaev IY, Alipov VD, Shcheglov VS.</t>
  </si>
  <si>
    <t>https://www.emf-portal.org/en/article/2115</t>
  </si>
  <si>
    <t>Combined Effects of Circularly Polarized Microwaves and Ethidium Bromide on E. coli CELLS</t>
  </si>
  <si>
    <t>Abstract
The significant difference in the effects of right- and left-handed polarized microwaves of millimeter range (MMW) on Escherichia coli cells and rat thymocytes has been shown previously. The helicity of DNA and supercoiling of DNA loops was suggested to cause the observed dependence of effects on polarization. It is known that DNA intercalators such as ethidium bromide (EtBr) are able to change the supercoiling of DNA loops and to affect the DNA helicity. In the present work, the combined effects of EtBr (1 μg/ml) and circularly polarized microwaves were studied in E. coli cells K12 AB1157 at the stationary stage of growth. The method of anomalous viscosity time dependencies (AVTD) was used to measure changes in the conformation of the genome. The cells were exposed to microwaves at 51.755 GHz and 0.1 mW/cm2 for 10 min. Under these conditions of exposure, left-handed microwaves induced changes in the genome conformation, whereas right polarization was almost ineffective. The incubation of cells with EtBr inverted the effective polarization, and right–handed MMW became more effective than left polarization. The data obtained provide new evidence that DNA is a target of MMW effects on cells.</t>
  </si>
  <si>
    <t>Ushakov VL, Shcheglov VS, Belyaev IY, Harms-Ringdah M.</t>
  </si>
  <si>
    <t>Cells : Ecoli K12 ABI 157</t>
  </si>
  <si>
    <t xml:space="preserve">Swedish Council for Work Life Research, the Swedish Radiation Protection Institute, and the Russian Foundation for Fundamental Research.
</t>
  </si>
  <si>
    <t>https://www.tandfonline.com/doi/abs/10.3109/15368379909022579?journalCode=iebm19</t>
  </si>
  <si>
    <t>Exposure to non-ionizing electromagnetic fields emitted from mobile phones induced DNA damage in human ear canal hair follicle cells</t>
  </si>
  <si>
    <t>Abstract
The aim of this study was to investigate effect of radiofrequency radiation (RFR) emitted from mobile phones on DNA damage in follicle cells of hair in the ear canal. The study was carried out on 56 men (age range: 30-60 years old)in four treatment groups with n = 14 in each group. The groups were defined as follows: people who did not use a mobile phone (Control), people use mobile phones for 0-30 min/day (second group), people use mobile phones for 30-60 min/day (third group) and people use mobile phones for more than 60 min/day (fourth group). Ear canal hair follicle cells taken from the subjects were analyzed by the Comet Assay to determine DNA damages. The Comet Assay parameters measured were head length, tail length, comet length, percentage of head DNA, tail DNA percentage, tail moment, and Olive tail moment. Results of the study showed that DNA damage indicators were higher in the RFR exposure groups than in the control subjects. In addition, DNA damage increased with the daily duration of exposure. In conclusion, RFR emitted from mobile phones has a potential to produce DNA damage in follicle cells of hair in the ear canal. Therefore, mobile phone users have to pay more attention when using wireless phones.</t>
  </si>
  <si>
    <t>Akdag M, Dasdag S, Canturk F, Akdag MZ.</t>
  </si>
  <si>
    <t>https://www.ncbi.nlm.nih.gov/pubmed/29667447</t>
  </si>
  <si>
    <t>Evidence for dependence of resonant frequency of millimeter wave interaction with escherichia coli k12 cells on haploid genome length</t>
  </si>
  <si>
    <t xml:space="preserve">Abstract
The method of anomalous viscosity time dependence (AVTD) was used to study the influence of millimetre electromagnetic radiation (EMR) on the genome conformational state (GCS) of Escherichiu coli K12 cells. Strain N99 of wild-type, lysogenic strains N99(A) and N99(λ,λimm434bio10) were used. In the 41.28-41.37 GHz and 51.73-51.79 GHz ranges the resonance effect of low-intensity EMR (10-10 W/cm2) on the GCS of N99 cells was shown. The resonance frequencies were 41.324 ± 0.001 GHz and 51.765 ± 0.002 GHz, respectively. The insertion in bacterial chromosome of prophage λ [strain N99(λ)] and prophage λimm434bio10 [strain N99(λ, λimm434bio10)] reduced both resonance frequencies considerably. The decrease of both resonance frequencies was proportionate to the increase of the haploid genome length. Shifts of the resonance frequency were not accompanied by change in the sign of effective circular EMR polarization. 
The results indicate that the frequencies of resonance interaction of E. coli cells with low-intensity millimetre waves are determined by the genome structure. A physical model was suggested to describe the observed shift of the resonance frequency.
Free Full Text Available
</t>
  </si>
  <si>
    <t>Belyaev IY, Alipov YD, Polunin VA, Shcheglov VS.</t>
  </si>
  <si>
    <t>Cells : Bacterium Escherichia coli K12</t>
  </si>
  <si>
    <t>https://www.emf-portal.org/en/article/2116</t>
  </si>
  <si>
    <t>Analysis of the Genotoxic Effects of Mobile Phone Radiation using Buccal Micronucleus Assay: A Comparative Evaluation</t>
  </si>
  <si>
    <t>INTRODUCTION: Micronucleus (MN) is considered to be a reliable marker for genotoxic damage and it determines the presence and the extent of the chromosomal damage. The MN is formed due to DNA damage or chromosomal disarrangements. The MN has a close association with cancer incidences. In the new era, mobile phones are constantly gaining popularity specifically in the young generation, but this device uses radiofrequency radiation that may have a possible carcinogenic effect. The available reports related to the carcinogenic effect of mobile radiation on oral mucosa are contradictory.
AIM: To explore the effects of mobile phone radiation on the MN frequency in oral mucosal cells.
MATERIALS AND METHODS: The subjects were divided into two major groups: low mobile phone users and high mobile phone users. Subjects who used their mobile phone since less than five years and less than three hours a week comprised of the first group and those who used their mobile since more than five years and more than 10 hours a week comprised of the second group. Net surfing and text messaging was not considered in this study. Exfoliated buccal mucosal cells were collected from both the groups and the cells were stained with DNA-specific stain acridine orange. Thousand exfoliated buccal mucosal cells were screened and the cells which were positive for micronuclei were counted. The micronucleus frequency was represented as mean±SD, and unpaired Student t-test was used for intergroup comparisons.
RESULTS: The number of micronucleated cells/1000 exfoliated buccal mucosal cells was found to be significantly increased in high mobile phone users group than the low mobile phone users group. The use of mobile phone with the associated complaint of warmth around the ear showed a maximum increase in the number of micronucleated cells /1000 exfoliated buccal mucosal cells.
CONCLUSION: Mobile phone radiation even in the permissible range when used for longer duration causes significant genotoxicity. The genotoxicity can be avoided to some extent by the regular use of headphones.
Free Full Text Available</t>
  </si>
  <si>
    <t>Banerjee S, Singh NN, Sreedhar G, Mukherjee S.</t>
  </si>
  <si>
    <t>https://www.ncbi.nlm.nih.gov/pubmed/27135009</t>
  </si>
  <si>
    <t>Genotoxicity assessment data for exfoliated buccal cells exposed to mobile phone radiation</t>
  </si>
  <si>
    <t xml:space="preserve">Abstract
Healthy mobile phone users aged 18-30 y.o. provided exfoliated buccal cells samples from the right and left inner cheeks. A total of 2000 cells per subject were screened for the presence of micronuclei as a sign of genotoxic damage, according to the mobile phone use profile of each user.
Free Full Text Available
The Feulgen staining is a specific and sensitive method for evaluating DNA damages. This experience of using hematoxylin-eosin stain in routine Feulgen staining protocol can be a modified method for Feulgen staining technique for better visualization of nucleus.
https://en.wikipedia.org/wiki/Feulgen_stain
</t>
  </si>
  <si>
    <t>de Oliveira FM, Carmona AM, Ladeira C.</t>
  </si>
  <si>
    <t xml:space="preserve">Cells : Human Buccal Epithelium </t>
  </si>
  <si>
    <t>https://www.ncbi.nlm.nih.gov/pubmed/29214197</t>
  </si>
  <si>
    <t>Assessment of genotoxicity and genomic instability in rat primary astrocytes exposed to 872 MHz radiofrequency radiation and chemicals</t>
  </si>
  <si>
    <t>Abstract
PURPOSE: We examined genotoxicity, co-genotoxicity and induced genomic instability (IGI) in primary astrocytes exposed to radiofrequency (RF) radiation.
MATERIALS AND METHODS: Rat primary astrocytes were exposed to 872 MHz GSM-modulated or continuous wave (CW) RF radiation at specific absorption rates of 0.6 or 6.0 W/kg for 24 h. Menadione (MQ) and methyl methanesulfonate (MMS; only in genotoxicity experiments) were used as co-exposures. Alkaline Comet assay and flow cytometric micronucleus scoring were used to detect genetic damage.
RESULTS: No IGI was observed from RF radiation alone or combined treatment with MQ. RF radiation alone was not genotoxic. RF radiation combined with chemical exposure showed some statistically significant differences: increased DNA damage at 6.0 W/kg but decreased DNA damage at 0.6 W/kg in cells exposed to GSM-modulated RF radiation and MQ, and increased micronucleus frequency in cells exposed to CW RF radiation at 0.6 W/kg and MMS.
CONCLUSIONS: Exposure to GSM modulated RF radiation at levels up to 6.0 W/kg did not induce or enhance genomic instability in rat primary astrocytes. Lack of genotoxicity from RF radiation alone was convincingly shown in multiple experiments. Co-genotoxicity of RF radiation and genotoxic chemicals was not consistently supported by the results.</t>
  </si>
  <si>
    <t>Herrala M, Mustafa E, Naarala J, Juutilainen J.</t>
  </si>
  <si>
    <t xml:space="preserve">Funding from the European Community’s Seventh Framework  Programme  (FP7/2007-2013)  under  grant  agreement  no  603794 –the  GERONIMO project. </t>
  </si>
  <si>
    <t>https://www.ncbi.nlm.nih.gov/pubmed/29528766</t>
  </si>
  <si>
    <t>Appraisal of immediate and late effects of mobile phone radiations at 2100 MHz on mitotic activity and DNA integrity in root meristems of Allium cepa</t>
  </si>
  <si>
    <t>Abstract
The present study evaluated the potential of 2100 MHz radiofrequency radiations to act as cytotoxic and genotoxic agent. Fresh onion (Allium cepa L.) roots were exposed to electromagnetic field radiations (EMF-r) for different durations (1 h and 4 h) and evaluated for mitotic index (MI), phase index, chromosomal aberrations, and DNA damage. DNA damage was investigated with the help of the comet assay by assessing various parameters like % head DNA (HDNA), % tail DNA (TDNA), tail moment (TM), and olive tail moment (OTM). Effects of EMF-r exposure were also compared with that of methyl methanesulfonate (MMS; 90 μM), which acted as a positive control. The post-exposure effects of EMF-r after providing the test plants with an acclimatization period of 24 h were also evaluated. Compared to the control, a significant increase in the MI and aberration percentage was recorded upon 4 h of exposure. However, no specific trend of phase index in response to exposure was detected. EMF-r exposure incited DNA damage with a significant decrease in HDNA accompanied by an increase in TDNA upon exposure of 4 h. However, TM and OTM did not change significantly upon exposure as compared to that of control. Analysis of the post-exposure effects of EMF-r did not show any significant change/recovery. Our data, thus, suggest the potential cytotoxic and genotoxic nature of 2100 MHz EMF-r. Our study bears great significance in view of the swiftly emergent EMF-r in the surrounding environment and their potential for inciting aberrations at the chromosomal level, thus posing a genetic hazard.</t>
  </si>
  <si>
    <t>Chandel S, Kaur S, Issa M, Singh HP, Batish DR, Kohli RK.</t>
  </si>
  <si>
    <t>Plants - French onion (Allium cepa) roots</t>
  </si>
  <si>
    <t xml:space="preserve">Science and Engineering Research Board, Department of Science and Technology, New Delhi (India) for financial support. No conflict of interest stated. </t>
  </si>
  <si>
    <t>https://www.ncbi.nlm.nih.gov/pubmed/31115694</t>
  </si>
  <si>
    <t>Exposure to mobile phone radiations at 2350 MHz incites cyto- and genotoxic effects in root meristems of Allium cepa</t>
  </si>
  <si>
    <t>Abstract
BACKGROUND: The exponential increase of electromagnetic field radiations (EMF-r) in the natural environment has raked up the controversies regarding their biological effects. Concern regarding the putative capacity of EMF-r to affect living beings has been growing due to the ongoing elevation in the use of high frequency EMF-r in communication systems, e.g. Mobile phones.
METHODS: In the present study, we tried to examine the cyto- and genotoxic potential of mobile phone EMF-r at 2350 MHz using onions (Allium cepa L.). Fresh adventitious onion roots were exposed to continuous EMF-r at 2350 MHz for different time periods (1 h, 2 h and 4 h). The evaluation of cytotoxicity was done in terms of mitotic index (MI), phase index and chromosomal aberrations. Genotoxicity was investigated employing comet assay in terms of changes in % HDNA (head DNA) and % TDNA (tail DNA), TM (tail moment) and OTM (olive tail moment). Data were analyzed using one-way ANOVA and mean values were separated using post hoc Tukey's test.
RESULTS: The results manifested a significant increase of MI and chromosomal aberrations (%) upon 4 h, and ≥ 2 h of exposure, respectively, as compared to the control. No specific changes in phase index in response to EMF-r exposure were observed. The % HDNA and % TDNA values exhibited significant changes in contrast to that of control upon 2 h and 4 h of exposure, respectively. However, TM and OTM did not change significantly.
CONCLUSIONS: Our results infer that continuous exposures of radiofrequency EMF-r (2350 MHz) for long duration have a potential of inciting cyto- and genotoxic effects in onion root meristems.
Full Free Text Available</t>
  </si>
  <si>
    <t>https://www.ncbi.nlm.nih.gov/pubmed/31297205</t>
  </si>
  <si>
    <t>Treatment with 3-Aminobenzamide Negates the Radiofrequency-Induced Adaptive Response in Two Cell Models</t>
  </si>
  <si>
    <t>Abstract
In previous investigations, we demonstrated that pre-exposure of different cell cultures to radiofrequency fields can reduce the damage induced by genotoxic agents, an effect resembling the so-called adaptive response. In this study, we pre-exposed human peripheral blood lymphocytes and Chinese hamster lung fibroblast cell line to 1950 MHz, UMTS (Universal Mobile Telecommunication System) signal, for 20 h, and then treated cultures with Mitomycin-C. After confirming the induction of an adaptive response in terms of the reduction of micronuclei formation, we observed that such a response was negated by treatments with 3-aminobenzamide. Since 3-aminobenzamide is an inhibitor of poly (ADP-ribose) polymerase enzyme, which is involved in DNA repair, these results support the possible involvement of DNA repair mechanisms in radiofrequency-induced adaptive response.
Full Free Text Available</t>
  </si>
  <si>
    <t>Sannino A, Zeni O, Romeo S, Lioi MB, Scarfì MR.</t>
  </si>
  <si>
    <t>Cells : Chinese Hamster V79 lung fibroblast cells</t>
  </si>
  <si>
    <t>The research support from the Italian National Research Council, IREA, Italy is gratefully acknowledged.</t>
  </si>
  <si>
    <t>https://www.ncbi.nlm.nih.gov/pubmed/31382475</t>
  </si>
  <si>
    <t>Frontal Cortex/Rats - Sprague Dawley</t>
  </si>
  <si>
    <t>The effect of the non ionizing radiation on cultivated plants of Arabidopsis thaliana (Col.)</t>
  </si>
  <si>
    <t>Abstract
A series of experiments was carried out to investigate any structural or biochemical alterations on Arabidopsis thaliana (Col.) plants after a long term exposure to non ionizing radiation emitted from the base unit of a cordless DECT system. Exposed plants, compared to their control counterparts, seem to be affected concerning their biomass and leaf structure. Their leaves are thinner and possess fewer chloroplasts. SEM observations of the exposed leaves reveal that the only feature affected is the pubescence which almost disappears while TEM investigation revealed minor structural effects in the chloroplasts. The reduction in the number of chloroplasts as well as the decrease of stroma thylakoids and photosynthetic pigments are probably the main reasons for a weak photosynthetic potential and a consequent reduction of the biomass production.
Free Full Text Available</t>
  </si>
  <si>
    <t>Stefia AL, Margaritis LH, Christodoulakisa NS.</t>
  </si>
  <si>
    <t>Plants - Arabidopsis thaliana (Thale Cress)</t>
  </si>
  <si>
    <t>No stated</t>
  </si>
  <si>
    <t>https://www.sciencedirect.com/science/article/pii/S0367253016300780</t>
  </si>
  <si>
    <t>Does radio frequency radiation induce micronuclei frequency in exfoliated bladder cells of diabetic rats?</t>
  </si>
  <si>
    <t>Abstract
OBJECTIVE: For many years there has been a discussion among both experts and the general public regarding the effects of radio frequency (RF) radiation on the human organism. The purpose of the present study was to evaluate the relationship of micronucleui (MN) frequency and RF radiation in exfoliated bladder cells of non-diabetic and diabetic rats.
METHODS: Three groups were used in the experiment: Group I (n=6): diabetic group without RF exposure; Group II 
(n=6): diabetic group exposed 2100 MHz RF radiation and Group III (n=6): control animals (non-diabetic group, no RF exposure). RF exposure in the experiment resulted in a whole body average SAR of 0.24 W/kg with an ERMS field of 17.5 V/m in non-thermal levels.
RESULT: Results showed that there was no statistically important differences between non-RF exposed diabetes group and control group; Group I and Group III (p&gt;0.05). There was no statistically important differences between diabetes group and diabetes+RF exposed group (Group I and Group II) (p&gt;0.05). RF exposure did not result in increased MN frequencies in exfoliated bladder cells of diabetic rats with respect to control animals (Group II and Group III), either and this result found no statistically important (p&gt;0.05).
CONCLUSIONS: This study suggested no possible genotoxic effects of RF radiation among human beings especially with chronic disorders, such as diabetes.
Used in-vivo in FDA report ID: 3596</t>
  </si>
  <si>
    <t>Gurbuz N, Sirav B, Kuzay D, Ozer C, Seyhan N.</t>
  </si>
  <si>
    <t>https://www.ncbi.nlm.nih.gov/pubmed/26238494</t>
  </si>
  <si>
    <t>Cooperative Response of Escherichia Coli Cells to the Resonance Effect of Millimeter Waves at Super Low Intensity</t>
  </si>
  <si>
    <t>Abstract
Cells of Escherichia coli K12 AB1157 were irradiated with millimetre waves (MMW) within the power density (PD) range of  10−20 to 104 W/cm2. MMW were applied for 0.5–70 min at 51.76 GHz or 41.32 GHz at which, as had been shown earlier, MMW resonantly changes the genome conformational state (GCS) of E. coli K12 AB1157 cells. The changes in the GCS were tested with the method of anomalous viscosity time dependence (AVTD). It was demonstrated that the resonance effect of MMW manifests itself at PD up to 10−19 W/cm2. Dependencies of MMW effect on power density and time of exposure proved to have distinct characteristics when cells are irradiated during the logarithmic or stationary phases of the culture's growth. It was found that the resonance effect of MMW on the GCS of E. coli cells at the early stationary phase changes the developmental dynamics of the irradiated culture. It was established for the first time that the magnitude of the resonance MMW effect depends on the concentration of irradiated cells. An analysis of the results indicates an electromagnetic rather than diffusion nature of the cells' co-operative responses to millimetre waves.
Historical Study
Full Free Text Available</t>
  </si>
  <si>
    <t>Belyaev IY, Alipov YD, Shcheglov VS, Polunin VA, Aizenberg OA.</t>
  </si>
  <si>
    <t>Cells : Bacterium Escherichia coli K12 AB 1157</t>
  </si>
  <si>
    <t>https://www.emf-portal.org/en/article/8596</t>
  </si>
  <si>
    <t>Existence of selection rules on helicity during discrete transitions of the genome conformational state of E. coli cells exposed to low-level millimetre radiation</t>
  </si>
  <si>
    <t>Abstract
To study the influence of polarized electromagnetic radiation (EMR) on the genome conformational state of Escherichia coli cells exposed to X-rays, the method of anomalous viscosity time dependence (AVTD) was applied. The influence of low level radiation (10–200 μW/cm2) was studied within the ranges 41.25–41.50 GHz and 51.62–51.84 GHz, within which microwaves produce a resonance effect, as had been previously demonstrated. The effectiveness of left- and right-handed polarized radiation was shown to be determined by its frequency. At 41.26, 41.32 and 41.40 GHz, left-handed polarized EMR produced considerable changes in AVTD peaks in lysates of X-rayed cells, while right-handed polarized radiation had no effect at these frequencies. Conversely, right-handed polarized millimetre waves proved to be effective when cells were affected by EMR at 51.76 and 51.78 GHz (from the second resonance studied by us), while left-handed polarization had virtually no effect. Therefore the effective circularly polarized component of EMR within a given resonance remains unchanged and is determined by the resonance frequency. This finding corresponds to the physics of discrete states in living systems, and illustrates the presence of selection rules on helicity during transitions between these states in the millimetre band of electromagnetic field.
Historical Study
Full Free Text Available</t>
  </si>
  <si>
    <t>Belyaev IY, Shcheglov VS, Alipov Ye D.</t>
  </si>
  <si>
    <t>wave guide</t>
  </si>
  <si>
    <t>https://www.sciencedirect.com/science/article/abs/pii/030245989287015M</t>
  </si>
  <si>
    <t>Comparative cyto- and genotoxicity of 900 MHz and 1800 MHz electromagnetic field radiations in root meristems of Allium cepa</t>
  </si>
  <si>
    <t xml:space="preserve">Abstract
In the last few decades, tremendous increase in the use of wireless electronic gadgets, particularly the cell phones, has significantly enhanced the levels of electromagnetic field radiations (EMF-r) in the environment. Therefore, it is pertinent to study the effect of these radiations on biological systems including plants. We investigated comparative cytotoxic and DNA damaging effects of 900 and 1800 MHz EMF-r in Allium cepa (onion) root meristematic cells in terms of mitotic index (MI), chromosomal aberrations (CAs) and single cell gel electrophoresis (comet assay). Onion bulbs were subjected to 900 and 1800 MHz (at power densities 261 ± 8.50 mW m-2 and 332 ± 10.36 mW m-2, respectively) of EMF-r for 0.5 h, 1 h, 2 h, and 4 h. Root length declined by 13.2% and 12.3%, whereas root thickness was increased by 46.7% and 48.3% after 4 h exposure to 900 MHz and 1800 MHz, respectively. Cytogenetic studies exhibited clastogenic effect of EMF-r as depicted by increased CAs and MI. MI increased by 36% and 53% after 2 and 4 h exposure to 900 MHz EMF-r, whereas it increased by 41% and 67% in response to 1800 MHz EMF-r. Aberration index was increased by 41%-266% and 14%-257% during 0.5-4 h of exposure to 900 MHz and 1800 MHz, respectively, over the control. EMF-r exposure decreased % head DNA (DNAH) and increased % tail DNA (DNAT) and olive tail moment (OTM) at both 900 and 1800 EMF-r. In 4 h exposure treatments, head DNA (%) declined by 19% and 23% at 900 MHz and 1800 MHz, respectively. DNAT and OTM were increased by 2.3 and 3.7 fold upon exposure to 900 MHz EMF-r over that in the control, whereas 2.8 and 5.8 fold increase was observed in response to 1800 MHz EMF-r exposure for 4 h and the difference was statistically significant. The study concludes that EMF-r in the communication range (900 and 1800 MHz) adversely affect root meristems in plants and induce cytotoxic and DNA damage. EMF-r induced DNA damage was more pronounced at 1800 MHz than that at 900 MHz.
</t>
  </si>
  <si>
    <t xml:space="preserve">Kumar A, Kaur S, Chandel S, Singh HP, Batish DR, Kohli RK.
</t>
  </si>
  <si>
    <t>Science and Engineering Research Board (SERB), Department of Science and Technology, New Delhi (India)
University Grants Commission (New Delhi, India)</t>
  </si>
  <si>
    <t>https://pubmed.ncbi.nlm.nih.gov/31698176/</t>
  </si>
  <si>
    <t>Absence of a synergistic effect between moderate-power radio-frequency electromagnetic radiation and adriamycin on cell-cycle progression and sister-chromatid exchange</t>
  </si>
  <si>
    <t xml:space="preserve">Abstract
In our laboratories we are conducting investigations of potential interactions between radio-frequency electromagnetic radiation (RFR) and chemicals that are toxic by different mechanisms to mammalian cells. The RFR is being tested at frequencies in the microwave range and at different power levels. We report here on the 1) ability of simultaneous RFR exposures to alter the distribution of cells in first and second mitoses from that after treatment by adriamycin alone, and 2) on the ability of simultaneous RFR exposure to alter the extent of sister chromatid exchanges (SCEs) induced by adriamycin alone. This chemical was selected because of its reported mechanism of action and because it is of interest in the treatment of cancer. In our studies, Chinese hamster ovary (CHO) cells were exposed for 2 h simultaneously to adriamycin and pulsed RFR at a frequency of 2,450 MHz and a specific absorption rate of 33.8 W/Kg. The maximal temperature (in the tissue-culture medium) was 39.7 +/- 0.2 degrees C. The experiments were controlled for chemical and RFR exposures, as well as for temperature. Verified statistically, the data indicate that the RFR did not affect changes in cell progression caused by adriamycin, and the RFR did not change the number of SCEs that were induced by the adriamycin, which adriamycin is known to affect cells by damaging their membranes and DNA.
Adriamycin is used to treat different types of cancers that affect the breast, bladder, kidneys, ovaries, thyroid, stomach, lungs, bones, nerve tissues, joints, and soft tissues. This medicine is also used to treat Hodgkin lymphoma, non-Hodgkin lymphoma, and certain types of leukemia
Historical Paper
Similar to paper-id 3803 </t>
  </si>
  <si>
    <t>Ciaravino V, Meltz ML, Erwin DN.</t>
  </si>
  <si>
    <t>Cells : Chinese Hamster ovary</t>
  </si>
  <si>
    <t>US. Air Force Armstrong Laboratory, Brooks Air Force Base. This research was supported by USAF contract #F33615-84-C-0604.</t>
  </si>
  <si>
    <t>https://pubmed.ncbi.nlm.nih.gov/1759979/</t>
  </si>
  <si>
    <t>Measurement of DNA damage in mammalian cells exposed in vitro to radiofrequency fields at SARs of 3-5 W/kg</t>
  </si>
  <si>
    <t>Abstract
In the present study, we determined whether exposure of mammalian cells to 3.2-5.1 W/kg specific absorption rate (SAR) radiofrequency fields could induce DNA damage in murine C3H 10T(1/2) fibroblasts. Cell cultures were exposed to 847.74 MHz code-division multiple access (CDMA) and 835.62 frequency-division multiple access (FDMA) modulated radiations in radial transmission line (RTL) irradiators in which the temperature was regulated to 37.0 +/- 0.3 degrees C. Using the alkaline comet assay to measure DNA damage, we found no statistically significant differences in either comet moment or comet length between sham-exposed cells and those exposed for 2, 4 or 24 h to CDMA or FDMA radiations in either exponentially growing or plateau-phase cells. Further, a 4-h incubation after the 2-h exposure resulted in no significant changes in comet moment or comet length. Our results show that exposure of cultured C3H 10T(1/2) cells at 37 degrees C CDMA or FDMA at SAR values of up to 5.1 W/kg did not induce measurable DNA damage.</t>
  </si>
  <si>
    <t>Li L, Bisht KS, LaGroye I, Zhang P, Straube WL, Moros EG, Roti Roti JL.</t>
  </si>
  <si>
    <t>https://pubmed.ncbi.nlm.nih.gov/11500143/</t>
  </si>
  <si>
    <t>Proliferation and cytogenetic studies in human blood lymphocytes exposed in vitro to 2450 MHz radiofrequency radiation</t>
  </si>
  <si>
    <t>Abstract
Aliquots of human peripheral blood collected from two healthy human volunteers were exposed in vitro to continuous wave 2450 MHz radiofrequency radiation (RFR), either continuously for a period of 90 min or intermittently for a total exposure period of 90 min (30 min on and 30 min off, repeated three times). Blood aliquots which were sham-exposed or exposed in vitro to 150 cGy gamma radiation served as controls. The continuous wave 2450 MHz RFR was generated with a net forward power of 34.5 W and transmitted from a standard gain rectangular antenna horn in a vertically downward direction. The mean power density at the position of the cells was 5.0 mW/cm 2. The mean specific absorption rate calculated by Finite Difference Time Domain analysis was 12.46 W/kg. Immediately after exposure, lymphocytes were cultured for 48 and 72 h to determine the incidence of chromosomal aberrations and micronuclei, respectively. Proliferation indices were also recorded. There were no significant differences between RFR-exposed and shamexposed lymphocytes with respect to; (a) mitotic indices; (b) incidence of cells showing chromosome damage; (c) exchange aberrations; (d) acentric fragments; (e) binucleate lymphocytes, and (f) micronuclei, for either the continuous or intermittent RFR exposures. In contrast, the response of positive control cells exposed to 150 cGy gamma radiation was significantly different from RFR-exposed and sham-exposed lymphocytes. Thus, there is no evidence for an effect on mitogen-stimulated proliferation kinetics or for excess genotoxicity within 72 h in human blood lymphocytes exposed in vitro to 2450 MHz RFR.</t>
  </si>
  <si>
    <t>Vijayalaxmi, Mohan N, Meltz ML, Wittler MA.</t>
  </si>
  <si>
    <t>United States Air Force Office of Scientific Research grant</t>
  </si>
  <si>
    <t>https://pubmed.ncbi.nlm.nih.gov/9416798/</t>
  </si>
  <si>
    <t>Spirulina platensis ameliorative effect against GSM 900-MHz cellular phone radiation-induced genotoxicity in male
Sprague-Dawley rats</t>
  </si>
  <si>
    <t>Abstract
The current study was set to explore the possible radioprotective activity of Spirulina platensis (SP) against some genotoxic effects of GSM 900-MHz cellular phone radiation on both bone marrow cells and erythrogram. Sixty adult male Sprague-Dawley rats were divided into four groups, exposed to mobile phone radiation for 6 h/day and/or orally administered 300 mg SP/kg body wt for 30 days. Erythrogram elements, alkaline comet, and micronucleus assays for the detection of DNA damage were estimated besides a histopathological examination of bone marrow tissue. Mobile phone radiation exposure evoked a significant increase in RBC count, Hb concentrations, and packed cell volume (PCV) in addition to marked elevation in the frequencies of micronucleated polychromatic erythrocytes in the peripheral blood and bone marrow compared to control. On the other hand, SP significantly reduced the level of DNA damage and oxidative stress resulted from electromagnetic phone’s radiations. Conclusively, the continuous exposure to mobile phone’s radiation for a long time had a significant adverse genotoxic effect on both bone marrow and hematopoietic system. Yet, SP is proved to be a useful candidate compound in radioprotection.
Spirulina platensis extract contains a mixture of proteins and carotenoids which have a synergistic effect on skin cell proliferation,
https://en.wikipedia.org/wiki/Spirulina_(dietary_supplement)</t>
  </si>
  <si>
    <t>Mohamed WA, Ismail SA, Abd El-Hakim YM.</t>
  </si>
  <si>
    <t>https://link.springer.com/article/10.1007/s00580-014-2003-x</t>
  </si>
  <si>
    <t>Human - Oral
Epithelium. Cells</t>
  </si>
  <si>
    <t>Absence of chromosomal damage in human lymphocytes exposed to microwave radiation with hyperthermia</t>
  </si>
  <si>
    <t xml:space="preserve">Abstract
Specimens of human blood were exposed to 0, 4, 40, 100, and 200 Wkg-1 of 2.45 GHz microwave radiation for 20 minutes. The blood temperature was carefully controlled so that it rose from 37 to 40 degrees C. Cultured lymphocytes were examined for induced chromosomal damage but no effect in excess of background was observed.
Historic Paper
</t>
  </si>
  <si>
    <t xml:space="preserve">Lloyd DC, Saunders RD, Moquet JE, Kowalczuk CI. </t>
  </si>
  <si>
    <t>Human Lymphocytes</t>
  </si>
  <si>
    <t>Funding not declared by Author. Employees of National Radiological Protection Board</t>
  </si>
  <si>
    <t>https://pubmed.ncbi.nlm.nih.gov/3741496/</t>
  </si>
  <si>
    <t>Chromosomal aberrations of living cells induced by microwave radiation</t>
  </si>
  <si>
    <t>Abstract
An experimental study on chromosomal aberrations in animal and human cells induced by the microwave radiation has been conducted. Chinese hamster cells and human amnion cells were exposed to a microwave of 2.45 GHz at various intensities over various periods of time. Chromosomal aberrations induced in these two types of cells have been observed and they
appeared to be non-thermal in nature.
Introduction 
The effect of electromagnetic radiation on biological systems has become a matter of concern recently because of the wide-spread use of high intensity electromagnetic radiation in populated areas and the much more restrictive safety standards for electromagnetic radiation exposure that were set in the U.S.S.R.
Numerous papers have been published in recent years on the electromagnetic effects on various tissues of the body as reported by Michelson and Johnson and Guy. Yet, very few studies have been conducted on the cytological effect of electromagnetic radiation on living cells.
The studies somewhat related to the living cells are  Van Ummersont's and Osborn's studies on chick embryos, Carpenter’s study on differentiation in living tissues, and Carpenter and Livstone's study on insect pupae. A more relevant study on
microwave induced chromosomal effects in Chinese hamster cells has been conducted by Janes, et al.
In this paper, experimental results on the cytological damage to chromosomes of Chinese hamster cells and human amnion cells due to the microwave radiation are reported. The results tend to indicate that a S-band microwave of moderate intensity has an effect on the chromosomes of living cells. It also appears that the effect is non-thermal in nature.
Historical Paper</t>
  </si>
  <si>
    <t xml:space="preserve">Chen KM, Samuel A, Hoopingarner R. </t>
  </si>
  <si>
    <t>Cells : Chinese Hamster</t>
  </si>
  <si>
    <t>https://pubmed.ncbi.nlm.nih.gov/4814582/</t>
  </si>
  <si>
    <t>Quantitative patterns in the cytogenetic action of microwaves</t>
  </si>
  <si>
    <t xml:space="preserve">Abstract
It was shown on hepatocytes of albino mongrel rats that the energy flow density (EFD) of 100 muW/cm2 approximated the level at which the mutagenic effects of microwaves started developing (3,000 MHz, pulse frequency 400 Hz, 60 days, 12 h a day). The severity of the mutagenic effects of radiation with EFD of 100, 500 and 2,500 muW/cm2 depended on the type of the microwave generation that was responsible for the energy loading variations. The increase in the total radiation energy levelled the mutagenic effects of microwaves of all three intensities.
[Article in Russian] </t>
  </si>
  <si>
    <t>Koveshnikov IV, Antipenko EN.</t>
  </si>
  <si>
    <t>Albino Rats</t>
  </si>
  <si>
    <t>Not Stated in Abstract [Paper is in Russian]</t>
  </si>
  <si>
    <t>https://pubmed.ncbi.nlm.nih.gov/2008518/</t>
  </si>
  <si>
    <t>The participation of thyroid hormones in modifying the mutagenic effect of microwaves</t>
  </si>
  <si>
    <t xml:space="preserve">Abstract
The mutagenic effect of microwaves (2,450 or 2,750 MHz, 500 microW/cm2, 30 days, 7 h a day) increases with both low and high thyroid hormone content in rats. This indicates that normal functioning of the thyroid gland is an important condition for the stabilization of chromosome integrity under the effect of nonionizing radiation of microwaves.
[Article in Russian] 
</t>
  </si>
  <si>
    <t>Koveshnikov IV, Antipenko EN</t>
  </si>
  <si>
    <t>https://pubmed.ncbi.nlm.nih.gov/2008517/</t>
  </si>
  <si>
    <t>Altered restriction patterns of microwave irradiated lambdaphage DNA</t>
  </si>
  <si>
    <t xml:space="preserve">Abstract
Samples of lambdaphage DNA exposed to short pulses of microwave irradiation were subjected to restriction fragmentation by Eco RI and Bam HI. Eco RI digests of microwaved DNA samples yielded three additional fragments ranging in base pair lengths between 24,226 and 7,421 besides the six expected fragments. While Bam HI digests of the microwaved samples did not yield any additional fragments, mobilities of the Bam HI fragments from the microwaved DNA samples were slower and the bands were broader in comparison to those from native samples. We attribute these altered restriction patterns to the conformational anomolies in DNA resulting from single strand breaks and localized strand separations induced by microwave irradiation.
</t>
  </si>
  <si>
    <t>Narasimhan V, Huh WK.</t>
  </si>
  <si>
    <t>Enterobacteria Phage λ (Bacteria Virus)</t>
  </si>
  <si>
    <t>https://pubmed.ncbi.nlm.nih.gov/1838683/</t>
  </si>
  <si>
    <t xml:space="preserve">Chromosome damage in human cells induced by UMTS mobile telephony radiation </t>
  </si>
  <si>
    <t xml:space="preserve">Abstract
Environmental exposure to modern microwave telecommunication electromagnetic fields (EMFs) has increased to unprecedented levels with consequent health complaints and concerns. Many studies have already reported genotoxic effects on a variety of organisms and cell/tissue types. Human peripheral blood lymphocytes from six healthy donors were stimulated for mitosis and exposed to microwave EMF of Universal Mobile Telecommunications System (UMTS) or third generation (3G) mobile telephony (MT) EMF/radiation emitted by a commercially available mobile phone handset. Lymphocytes exposed during the G2 phase of the cell division cycle and observed at metaphase, exhibited chromatid-type aberrations (gaps and breaks) at highly significant percentages - up to 275% - compared to the control (sham-exposed) samples. Each subject exhibited a different sensitivity to the microwave exposure. Moreover, the percentages of aberrations in the control samples among subjects were different due to genetic and environmental factors. The MT EMF exposure induced mainly achromatic lesions (gaps), and secondarily terminal deletions (breaks) in a smaller degree. In conclusion, the present study shows that microwave 3G MT EMF/radiation - within the current exposure limits - has significant genotoxic action on human cells, and human exposure to this EMF/radiation should be kept at levels as low as possible. </t>
  </si>
  <si>
    <t>Human - Lymphocytes</t>
  </si>
  <si>
    <t xml:space="preserve">Funding not declared by Author. The author declares no actual or potential competing financial interests. </t>
  </si>
  <si>
    <t>https://pubmed.ncbi.nlm.nih.gov/31516130/</t>
  </si>
  <si>
    <t>Effect of low-intensity microwave of on mitomycin C-induced genotoxicity in vitro</t>
  </si>
  <si>
    <t>Abstract
Objective: To study that low-intensity microwave whether or not enhances the genotoxic effects of mitomycin C(MMC) on human lymphocytes.
Methods: Single strand DNA breaks and chromosomal aberrations were measured by comet assay and cytokinesis-blocked micronucleus(CBMN) test in vitro when human lymphocytes were exposed to 2,450-MHz microwave (5.0 mW/cm2) alone and in combination with mitomycin C.
Results: In the comet assay, the average comet lengths of microwave group[(29.1 +/- 8.1) micron in male and (25.9 +/- 7.5) micron in female] were not significantly different from those of control groups [(26.3 +/- 6.6) and (24.1 +/- 4.3) micron respectively] (P &gt; 0.05). The average comet lengths of MMC group(0.0125, 0.0250, 0.0500, 0.1000 microgram/ml) were significantly longer than those of control groups (P &lt; 0.01) and were increased with the dose of MMC. The average comet lengths of microwave combined with MMC (MW + MMC) also were increased with the doses of MMC and were significantly longer than those of control groups (P &lt; 0.01). When MMC was &gt; or = 0.0250 microgram/ml, microwave and MMC synergistically increased the single strand DNA breaks. In the micronucleus test, the average micronucleus rates of microwave groups were not higher than those of control groups (P &gt; 0.05). The average micronucleus rates of MMC groups and MW + MMC groups were significantly higher than those of control groups (P &lt; 0.01) when MMC was &gt; or = 0.0500 microgram/ml. The average micronucleus rates of MW + MMC groups seemed higher than those of corresponding MMC groups, however the difference was not significant (P &gt; 0.05).
Conclusion: Low-intensity(2,450-MHz) microwave did not induce DNA and chromosome damages on human lymphocytes, but enhanced the effects of DNA breaks induced by MMC.
[Article in Chinese]</t>
  </si>
  <si>
    <t xml:space="preserve">Zhang M, Lu D, He J, Jin L. </t>
  </si>
  <si>
    <t xml:space="preserve">Human - Lymphocytes </t>
  </si>
  <si>
    <t>https://pubmed.ncbi.nlm.nih.gov/14694652/</t>
  </si>
  <si>
    <t>Microwave effects on plasmid DNA</t>
  </si>
  <si>
    <t>Abstract
The exposure of purified plasmid DNA to microwave radiation at nonthermal levels in the frequency range from 2.00 to 8.75 GHz produces single- and double-strand breaks that are detected by agarose gel electrophoresis. Microwave-induced damage to DNA depends on the presence of small amounts of copper. This effect is dependent upon both the microwave power and the duration of the exposure. Cuprous, but not cupric, ions were able to mimic the effects produced by microwaves on DNA.
Historical Paper</t>
  </si>
  <si>
    <t>Sagripanti JL, Swicord ML, Davis CC.</t>
  </si>
  <si>
    <t>Plasmid pUC8.c2</t>
  </si>
  <si>
    <t>https://pubmed.ncbi.nlm.nih.gov/3575652/</t>
  </si>
  <si>
    <t xml:space="preserve">Absence of mutagenic interaction between microwaves and mitomycin C in mammalian cells </t>
  </si>
  <si>
    <t>Abstract
Evidence in the literature from in vitro and in vivo studies as to whether or not radiofrequency radiation (RFR) in the microwave range is mutagenic is predominantly negative, with some positive reports. No evidence is available as to whether RFR will alter the mutagenic activity of genotoxic chemicals during a simultaneous exposure, a likely real-life situation. Two hypotheses have been proposed: a) that RFR by itself can cause mutations in a mammalian cell in vitro assay system; and b) that a simultaneous exposure to RFR during a chemical treatment of the cells with a known genotoxic agent, mitomycin C (MMC), will alter the extent of mutagenesis induced by the treatment of the cells by the chemical alone. These studies were performed using the forward mutation assay at the thymidine kinase locus in L5178Y mouse leukemic cells. The pulsed wave RFR was broadcast from an antenna horn at a frequency of 2.45 GHz. The power density was 48.8 mW/cm2 and the measured specific absorption rate (SAR) in this system was 30 W/kg (600 W forward power), which is well above current safety guidelines. The conclusions from five different experiments, employing three different concentrations of MMC, were that a) RFR exposure alone, at moderate power levels which resulted in a temperature increase in the cell culture medium of less than 3 degrees C, is not mutagenic; and b) when cells are simultaneously treated with MMC and RFR at these same moderate power levels, the RFR does not affect either the inhibition of cell growth or the extent of mutagenesis resulting from the treatment with the chemical MMC alone.
Historical Paper</t>
  </si>
  <si>
    <t>Meltz ML, Eagan P, Erwin DN.</t>
  </si>
  <si>
    <t>L5178Y mouse leukemic cells</t>
  </si>
  <si>
    <t>USAF. Grant Number: F33615–84–0604
Military Funded</t>
  </si>
  <si>
    <t>https://pubmed.ncbi.nlm.nih.gov/2500336/</t>
  </si>
  <si>
    <t>V79 Lung Fibroblast Cell line/Chinese Hamster</t>
  </si>
  <si>
    <t>Cytogenetic changes induced by low-intensity microwaves in the species Triticum aestivum</t>
  </si>
  <si>
    <t>Abstract
Seeds of Triticum aestivum having an uniform genophond have been exposed to a microwave flow, with a frequency of 9.75 GHz and a low intensity. The effects of microwaves at various doses on mitotic activity have been followed. Our results show that as compared to the controls different types of chromosomal aberrations appeared: delayed chromosomes, micronuclei, interchromosomal bridges, chromosomal fragments. 
[Article in Romanian]</t>
  </si>
  <si>
    <t>Pavel A, Ungureanu CE, Băra II, Gassner P, Creangă DE.</t>
  </si>
  <si>
    <t>Wheat - Triticum Aestivum</t>
  </si>
  <si>
    <t>https://pubmed.ncbi.nlm.nih.gov/10756851/</t>
  </si>
  <si>
    <t>Human Brain Cancer Cells - U87</t>
  </si>
  <si>
    <t>Studies of effects of GSM-900 microwave exposure on DNA ”micronucleus” formation in mice</t>
  </si>
  <si>
    <t>Abstract
Possible genotoxic effects of microwave exposure from GSM-900 mobile telephones have investigated with in vivo micronucleus assay of mouse erythrocytes from CBA mice and GFAP knockout mice. No significant change in the frequency of erythrocytes with micronuclei neither in the young (polychromatic PCE) or mature (normichromatic NCE) erythrocytes. There is, however, a tendency but not significant to increased MPCE in female mice after 35 days of exposure. There is a marked tendency to lower PCE-fraction in the exposed groups. When male and female is studied separately there is no significant difference. However, if the values are normalised to eliminate the sex-difference there is a significant lower fraction in the exposed mice. Another observation is lower weight of the exposed male. If normalised data for both sexes are pooled there is an almost significant difference (95% level) in weight. We found a less pronounced difference in the CBE mice than in the GFAP experiment. Thus genotype might play a role in microwave exposure. Differences in exposure time and number of controls in GFAP and CBA experiment might influence the results. We observe a moderate decrease of formation of new erythrocytes in the exposed animals. This might fit the tendency of lower weight in the exposed animals and might indicate a general decreased cell-proliferation in the exposed animals. 
Full Free Text Available</t>
  </si>
  <si>
    <t>Grawe J, Zetterberg L, Persson BRR, Salford L.</t>
  </si>
  <si>
    <t>GSM Mobile Simulated in a Transverse Electromagnetic (TEM) Cell</t>
  </si>
  <si>
    <t>Mice : GFAP</t>
  </si>
  <si>
    <t>https://www.researchgate.net/publication/235692275_STUDIES_OF_EFFECTS_OF_GSM-900_MICROWAVE_EXPOSURE_ON_DNA_MICRONUCLEUS_FORMATION_IN</t>
  </si>
  <si>
    <t>Effect of Gd-DTPA and/or magnetic field and radiofrequency exposure on sister chromatid exchange in human peripheral lymphocytes</t>
  </si>
  <si>
    <t xml:space="preserve">Abstract
The effects of a magnetic field, radiofrequency, and gadolinium diethylenetriaminepentaacetic acid (Gd-DTPA) on the sister chromatid exchange (SCE) in human peripheral lymphocytes were investigated. Whole blood was taken from a nonsmoker and samples were exposed to magnetic force (1.5 T) alone, and to a magnetic force combined with radiofrequency waves (63.86 MHz, specific absorption rate, SAR, 0.4 W/kg). Gd-DTPA was then added to other blood samples in varying amounts and concentrations. After exposure to the conditions described above, these blood samples were cultured for 69 hours. Slides were made for an SCE evaluation. As the concentration of Gd-DTPA added to the blood increased, the SCE frequency also increased. However, the addition of Gd-DTPA at the clinical concentrations normally used did not affect the SCE frequency. </t>
  </si>
  <si>
    <t>Yamazaki E, Matsubara S, Yamada I.</t>
  </si>
  <si>
    <t>RF Signal Generator and MRI</t>
  </si>
  <si>
    <t>Human - Peripheral Blood Lymphocytes</t>
  </si>
  <si>
    <t>https://pubmed.ncbi.nlm.nih.gov/8240897/</t>
  </si>
  <si>
    <t xml:space="preserve">Effects of radiofrequency radiation and simultaneous exposure with mitomycin C on the frequency of sister chromatid exchanges in Chinese hamster ovary cells </t>
  </si>
  <si>
    <t>Abstract
Chinese hamster ovary (CHO) cells were exposed for 2 hr with and without mitomycin C (MMC) (1 X 10(-8)M) to pulsed wave radiofrequency radiation (RFR) at 2450 MHz. The repetition rate of 25,000 pulses per sec (pps), pulse width of 10 microseconds, and exposure geometry used, resulted in a specific absorption rate (SAR) of 33.8 W/kg. The following exposure regimens were used: a 37 degrees C water bath control; a water bath temperature control (TC) in which the continuously monitored medium temperature closely followed the temperature rise in the RFR-exposed flasks; and the RFR-exposed cells in a water bath set at 37 degrees C prior to exposure. RFR exposure resulted in a maximum cell culture medium temperature of 39.2 degrees C. In the absence of MMC, there was no significant increase in sister chromatid exchange (SCE) in the RFR-exposed or TC groups over that of the 37 degrees C control. When a simultaneous treatment of RFR and MMC occurred there was no statistical difference in SCE frequency from that caused by chemical treatment alone. 
Historical Paper
Similar to paper-id 3687 and same USAF Grant #</t>
  </si>
  <si>
    <t>Chinese Hamster Ovary (CHO) cells</t>
  </si>
  <si>
    <t>This research was supported by USAF Contract #F33615-84-0604.</t>
  </si>
  <si>
    <t>https://pubmed.ncbi.nlm.nih.gov/3107975/</t>
  </si>
  <si>
    <t xml:space="preserve">Incidence of sister chromatid exchange in bone marrow cells of the mouse following microwave exposure </t>
  </si>
  <si>
    <t>Abstract
The measurement of sister chromatid exchange (SCE) constitutes the most sensitive indicator yet developed for detecting cytogenetic effects of mutagens and carcinogens. This sensitive assay was utilized to investigate potential mutagenic bioeffects of microwave (2450-MHz) radiation by comparing the incidence of SCE in bone marrow cells of sham control mice, standard control mice, and irradiated mice following a 28-day exposure to 20 mW/cm2 incident power density. The average specific absorption rate( SAR) was determined to be approximately 21 mW/g. No statistically significant differences in the numbers of SCEs were detected between the exposed group and the control groups. Approximately 3 SCEs per cell were observed in all study groups. 
Historical Paper</t>
  </si>
  <si>
    <t>McRee DI, MacNichols G.</t>
  </si>
  <si>
    <t>Mice - Female CD1 Strain/Bone Marrow Cells</t>
  </si>
  <si>
    <t>Not Declared</t>
  </si>
  <si>
    <t>https://pubmed.ncbi.nlm.nih.gov/7465786/</t>
  </si>
  <si>
    <t xml:space="preserve">No clastogenic effect from in vitro microwave irradiation of G0 human lymphocytes </t>
  </si>
  <si>
    <t>Abstract
Specimens of human blood were exposed at specific energy absorption rates of 104 or 193 W kg-1 to 2.45 GHz microwave radiation at temperatures below 36 degrees C. Cultured lymphocytes were examined for induced unstable chromosome and chromatid aberrations and sister chromatid exchanges. The amount of chromosome damage observed did not exceed that found in controls. 
Historical Paper</t>
  </si>
  <si>
    <t xml:space="preserve">Lloyd DC, Saunders RD, Finnon P, Kowalczuk CI. </t>
  </si>
  <si>
    <t>Human - Lymphocytes Peripheral Blood</t>
  </si>
  <si>
    <t xml:space="preserve">Funding not declared by Author. Author is part of the UK National Radiological Protection Board. </t>
  </si>
  <si>
    <t>https://pubmed.ncbi.nlm.nih.gov/6332088/</t>
  </si>
  <si>
    <t>Sister chromatid exchanges and chromosome aberrations induced by radiosensitizing agents in bone marrow cells of treated tumor-bearing mice</t>
  </si>
  <si>
    <t xml:space="preserve">Abstract
The frequency of sister chromatid exchanges (SCE) in vivo and chromosome aberrations and/or alterations were analyzed from the bone marrow cells of the treated dbrB tumor-bearing DBA/1J inbred mouse host. The results were compared with analogous data obtained from the bone marrow cells of untreated tumor-bearing mice for evaluation of the "indirect," i.e., somatic stress, effect on the normal host cells following triple-agent therapy intended for a mammary adenocarcinoma. Misonidazole (MIS), which is a known radiosensitizing drug, microwave hyperthermia (delta), and X-radiation (X) were used as therapeutic agents. Significant (P less than 0.05) numbers of SCE were induced in the bone marrow cells of the mice whose tumors received these triple-agent treatments (MIS + delta + X) simultaneously as compared with values of SCE per cell noted in bone marrow cells of untreated tumor-bearing control mice. The highest number of chromosome aberrations and alterations, including an increase in heteroploidy, was also noticed in the bone marrow cells of the mice whose tumors were treated simultaneously with MIS + delta + X. The triple-agent therapy on dbrB tumor also resulted in an unusually high polyploid metaphase plate in the bone marrow cell consisting of 320 chromosomes, indicating that this mode of therapy may act directly on the genetic material of the tumor-bearing host cells, inducing cytogenetic abnormalities as a side effect. </t>
  </si>
  <si>
    <t>Banerjee R, Goldfeder A, Mitra J.</t>
  </si>
  <si>
    <t>Mice inbred DBA/1J Strain/Bone Marrow</t>
  </si>
  <si>
    <t>https://pubmed.ncbi.nlm.nih.gov/6572740/</t>
  </si>
  <si>
    <t>In vivo cytogenetic effect of 9.865 GHz microwave radiation and garlic radioprotection</t>
  </si>
  <si>
    <t xml:space="preserve">Abstract
The potential ability of the electric field to produce genotoxic effect is still a matter of debate. Indeed, limited data are available about chromosomal aberrations and other genetic alternations after exposure to electric field. Forty five mature female albino rats Rattus norvegicus were subjected as three groups. Rats were exposed to continuous microwave (MW) radiation of 9.865 GHz for 30, 45 and 60 days. The same intervals were studied to show the effect of garlic, Allium sativum treatment in association with the MW exposure. Results showed a significant induction of the structural chromosomal aberrations; deletion, break, gap, end to end association, centromeric attenuation, ring chromosome and stickness in the bone marrow cells. Administration of 20mg/kg garlic daily suppressed in significant way the occurred aberrations. The present work suggested the in vivo radioprotective role and antimutagenic effect of garlic.
Full Free Text Available
</t>
  </si>
  <si>
    <t>Zowail M, Sharafeldin MK, Kaldas K, Abdelkareim A.</t>
  </si>
  <si>
    <t>Female Albino Rats/ Bone Marrow</t>
  </si>
  <si>
    <t>https://www.researchgate.net/publication/237774152_In_vivo_cytogenetic_effect_of_9865_GHz_microwave_radiation_and_garlic_radioprotection</t>
  </si>
  <si>
    <t>Exposure to 2.45 GHz radiofrequency modulates calcitonin-dependent activity and HSP-90 protein in parafollicular cells of rat thyroid gland</t>
  </si>
  <si>
    <t xml:space="preserve">Abstract
In this study we analyzed the response of parafollicular cells in rat thyroid gland after exposure to radiofrequency at 2.45 GHz using a subthermal experimental diathermy model. Forty-two Sprague Dawley rats, divided into two groups of 21 rats each, were individually exposed at 0 (control), 3 or 12 W in a Gigahertz Transverse Electro-Magnetic (GTEM) chamber for 30 min. After radiation, we used simple or fluorescence immunohistochemistry to measure calcitonin cells or cellular stress levels, indicated by the presence hyperplasia of parafollicular cells, heat shock protein (HSP) 90. Immunomarking of calcitonin-positive cells was statistically significant higher in the thyroid tissue of rats exposed to 2.45 GHz radiofrequency and cell hyperplasia appeared 90 min after radiation at the SAR levels studied. At the same time, co-localized expression of HSP-90 and calcitonin in parafollicular cells was statistically significant attenuated 90 min after radiation and remained statistically significantly low 24 h after radiation, even though parafollicular cell levels normalized. These facts indicate that subthermal radiofrequency (RF) at 2.45 GHz constitutes a negative external stress stimulus that alters the activity and homeostasis of parafollicular cells in the rat thyroid gland. However, further research is needed to determine if there is toxic action in human C cells. </t>
  </si>
  <si>
    <t>López-Martín E, Jorge-Barreiro FJ, Relova-Quintero JL, Salas-Sánchez AA, Ares-Pena FJ.</t>
  </si>
  <si>
    <t>This work was supported in part by the FEDER/Ministerio de Ciencia, Innovaci´on y Universidades-Agencia Estatal de Investigaci´on under Project TEC2017-86110-R.</t>
  </si>
  <si>
    <t>https://pubmed.ncbi.nlm.nih.gov/33373917/</t>
  </si>
  <si>
    <t>Occurrence of micronuclei in exfoliated buccal mucosal cells in mobile phone users: A case-control study</t>
  </si>
  <si>
    <t xml:space="preserve">Abstract
Introduction: The use of mobile phones has increased enormously all over the world especially among young people. This technology is based upon electromagnetic radiation in the microwave frequency range [radiofrequency (RF) waves and microwaves]. The radiation frequency and modulation standards vary in the range of 300-2100 MHz, depending on the region in the world.
Aim and objectives: To detect the presence of micronuclei in exfoliated buccal mucosal cells of mobile phone users as well as to carry out a quantitative analysis of micronuclei in exfoliated buccal mucosal cells of mobile phone users.
Material and methods: A cross-sectional study was carried out in 100 individuals, out of which 50 were included under the test group and 50 under the control group. Buccal mucosal smears were obtained from each subject. Staining was done using papanicuolau (PAP) stain and the slides were examined for the presence of micronuclei.
Results: The mean duration of mobile phone usage in years was 5.32 years for the exposed and 2.42 years for the control. Mean duration of mobile phone usage per day in the test group was 94.8 min and 12.4 min in the control group. The frequency of micronucleated cells (MNC) in test and control groups ranged from 0 to 16 and 0 to 2 respectively. The data obtained were statistically analyzed using Student t-test and significant results were obtained at 0.0001 level.
Conclusion: Our study concluded that there is an increased frequency of micronuclei in mobile phone users which is related to carcinogenesis.
</t>
  </si>
  <si>
    <t>Rashmi B, Chinna SK, Rodrigues C, Anjaly D, Bankur PK, Kannaiyan K.</t>
  </si>
  <si>
    <t>https://pubmed.ncbi.nlm.nih.gov/33433511/</t>
  </si>
  <si>
    <t>An Evaluation of the Genotoxic Effects of Electromagnetic Radiation at 900 MHz, 1800 MHz, and 2100 MHz Frequencies with a SMART Assay in Drosophila melanogaster</t>
  </si>
  <si>
    <t>Abstract
With the development of today's technology, the electromagnetic radiation spread by mobile phones and base stations is also rapidly increasing, and this causes serious concerns about the environment and human health. The Drosophila model organism is widely used in genetic toxicology studies because its genome is highly similar to the genes identified in human diseases. In this study, the genotoxic effects of radiofrequency electromagnetic radiation were evaluated by the wing Somatic Mutation and Recombination Test (SMART) in Drosophila melanogaster at 900 MHz, 1800 MHz, and 2100 MHz. The SMART method is based on the observation of genetic changes occurring in the trichomes of the Drosophila wings appearing as mutant clones under the microscope. Throughout the study, total clone parameters were evaluated by exposing the Drosophila larvae to electromagnetic fields for two, four, and six hours per day for two days. As a result of the study, it was observed that the number of mutant clones was statistically increased according to the negative control group in all applications except for the six-hour application at 1800 MHz.</t>
  </si>
  <si>
    <t>Gunes M, Ates K, Yalcin B, Akkurt S, Ozen S, Kaya B.</t>
  </si>
  <si>
    <t xml:space="preserve">Drosophila Melanogaster (Fly) </t>
  </si>
  <si>
    <t>No Financial support for the research</t>
  </si>
  <si>
    <t>https://pubmed.ncbi.nlm.nih.gov/33622140/</t>
  </si>
  <si>
    <t>Resonance Effect of MillimeterWaves in the Power Range From 10-19 to 3 10-3 W/cm2 on Escherichia coli Cells at Different Concentrations</t>
  </si>
  <si>
    <t xml:space="preserve">Abstract
The effect of millimeter waves (MMWs) on the genome conformational state (GCS) of E. coli AB1157 cells was studied by the method of anomalous viscosity time dependencies (AVTD) in the frequency range of 51.64-51.85 GHz. The 51.755 GHz resonance frequency of the cell reaction to MMWs did not depend on power density (PD) in the range from 10-19 to 3 x 10-3 W/cm2. The half-width of the resonant reaction of cells showed a sigmoid dependence on PD, changing from 3 MHz to 100 MHz. The PD dependence of the half-width had the same shape for different concentrations of exposed cells (4 x 107 and 4 x 108 cells/ml), whereas the magnitude of the 51.755 GHz resonance effect differed significantly and depended on the PD of MMW exposure. Sharp narrowing of the 51.755 GHz resonance in the PD range from 10-4 to 10-7 W/cm2 was followed by an emergence of new resonance frequencies. The PD dependence of the MMW effect at one of these resonance frequencies (51.674 GHz) differed markedly from the corresponding dependence at the 51.755 GHz resonance, the power window occurring in the range from 10-16 to 10-8 W/cm2. The results obtained were explained in the framework of a model of electron-conformational interactions. The frequency-time parameters of this model appeared to be in good agreement with experimental data.
Historical paper
</t>
  </si>
  <si>
    <t>Belyaev IY, Shcheglov VS, Alipov YD, Polunin VA.</t>
  </si>
  <si>
    <t>International Science Foundation and the Russian Government and grant 95-04- 12038a from the Russian Foundation for Fundamental Research.</t>
  </si>
  <si>
    <t>https://pubmed.ncbi.nlm.nih.gov/8891190/</t>
  </si>
  <si>
    <t>Resonance effect of low-intensity millimeter waves on the chromatin conformational state of rat thymocytes</t>
  </si>
  <si>
    <t>Abstract
The method of anomalous viscosity time dependencies (AVTD) was modified for the study of the changes in the chromatin conformational state (CCS) of rat thymocytes of the Wistar line. The response of the thymocytes of male rats to low-intensity millimeter waves (MMW) was examined. It was shown that MMW at power densities (PD) of 1 microW/cm2 produced a resonance effect on the CCS in the frequency range of 41.56-41.67 GHz. The resonance frequency of the cell response did not vary significantly among five examined rats and was determined to be 41.61 +/- 0.01 GHz. A half width of resonances was averaged to 40 MHz. The power dependence of the resonance effect was measured in the range of 10-11 -  10-4 W/cm2. Statistically significant changes in CCS were registered, starting with 10-9 W/cm2. Right- and left-handed circularly polarized MMW were shown to differ in efficiency at the resonance frequency. The established regularities in the thymocyte response to low-intensity MMW was very similar to those which have been previously found for E. coli cells.
Historical paper
A Thymocyte is an immune cell present in the thymus, before it undergoes transformation into a T cell. Thymocytes are produced as stem cells in the bone marrow and reach the thymus via the blood.</t>
  </si>
  <si>
    <t>Belyaev SYa, Kravchenko VG.</t>
  </si>
  <si>
    <t>https://pubmed.ncbi.nlm.nih.gov/8060460/</t>
  </si>
  <si>
    <t>Resonance Effect of Microwaves on the Genome Conformational State of E. coli Cells</t>
  </si>
  <si>
    <t>Abstract
The effect of low intensity microwaves on the conformational state of the genome of X-irradiated E. coli cells was studied by the method of viscosity anomalous time dependencies. It has been established that within the ranges of 51.62-51.84 GHz and 41.25-41.50 GHz the frequency dependence of the observed effect has a resonance nature with a resonance half-width of the order of 100 MHz. The power dependence of the microwave effect within the range of 0.1-200 microW/cm2 has shown that a power density of 1 microW/cm2 is sufficient to suppress radiation-induced repair of the genome conformational state. The effect of microwave suppression of repair is well reproduced and does not depend on the sequence of cell exposure to X-rays and microwave radiation in the millimeter band. The results obtained indicate the role of the cell genome in the resonant interaction of cells with low intensity millimeter waves.
Historical paper</t>
  </si>
  <si>
    <t>Belyaev IY, Alipobv YD, Matronchik AY.</t>
  </si>
  <si>
    <t>https://pubmed.ncbi.nlm.nih.gov/1388519</t>
  </si>
  <si>
    <t>DNA structural changes caused by microwave radiation</t>
  </si>
  <si>
    <t>Abstract
Microwave absorption of aqueous solutions of DNA in the 8-12 GHz frequency range has been previously reported (Swicord and Davis 1982). Further work indicated that absorption of microwaves by E. coli DNA was chain-length dependent (Swicord et al. 1983). Recently this work was extended to investigate the microwave absorption properties of plasmid DNA molecules of homogeneous size with the surprising observation of resonant absorption by the molecules in aqueous solution. These resonances are believed to be the result of excitation of longitudinal acoustic modes in the molecule and are length dependent. For the plasmid most extensively studied, pUC8.c2 (5480 base pairs long), resonances were observed at 2'55, 4-00, 6-60and 8-75 GHz with relaxation time close to a nanosecond (Edwards et al. 1984).
The question remains as to whether this strong interaction with microwave radiation can lead to disruption of molecular function or result in DNA damage. For this reason we have investigated physicochemical changes in plasmids exposed to the
resonant frequency. This work reports an observed power-dependent and temperature-independent effect of microwaves on isolated DNA molecules in solution. Exposure at or near the resonant frequency resulted in single- and double strand
breaks of supercoiled plasmid DNA as shown by an accompanying increase in the amount of relaxed and linear forms of the molecule, respectively.
Historical Paper</t>
  </si>
  <si>
    <t>Sagripanti JL, Swicord ML.</t>
  </si>
  <si>
    <t>Plasmid DNA</t>
  </si>
  <si>
    <t>https://pubmed.ncbi.nlm.nih.gov/3487524/</t>
  </si>
  <si>
    <t>Mobile phone specific electromagnetic fields induce transient DNA damage and nucleotide excision repair in serum-deprived human glioblastoma cells</t>
  </si>
  <si>
    <t xml:space="preserve">Abstract
Some epidemiological studies indicate that the use of mobile phones causes cancer in humans (in particular glioblastomas). It is known that DNA damage plays a key role in malignant transformation; therefore, we investigated the impact of the UMTS signal which is widely used in mobile telecommunications, on DNA stability in ten different human cell lines (six brain derived cell lines, lymphocytes, fibroblasts, liver and buccal tissue derived cells) under conditions relevant for users (SAR 0.25 to 1.00 W/kg). We found no evidence for induction of damage in single cell gel electrophoresis assays when the cells were cultivated with serum. However, clear positive effects were seen in a p53 proficient glioblastoma line (U87) when the cells were grown under serum free conditions, while no effects were found in p53 deficient glioblastoma cells (U251). Further experiments showed that the damage disappears rapidly in U87 and that exposure induced nucleotide excision repair (NER) and does not cause double strand breaks (DSBs). The observation of NER induction is supported by results of a proteome analysis indicating that several proteins involved in NER are up-regulated after exposure to UMTS; additionally, we found limited evidence for the activation of the γ-interferon pathway. The present findings show that the signal causes transient genetic instability in glioma derived cells and activates cellular defense systems.
</t>
  </si>
  <si>
    <t>Al-Serori H, Ferk F, Kundi M, Bileck A, Gerner C, Mišík M, Nersesyan A, Waldherr M, Murbach M, Lah TT, Herold-Mende C, Collins AR, Knasmüller S.</t>
  </si>
  <si>
    <t xml:space="preserve">Cells : Human Glioblastoma </t>
  </si>
  <si>
    <t>This study was supported by the Austrian Workers Compensation Board (Allgemeine Unfallversicherungsanstalt, AUVA).</t>
  </si>
  <si>
    <t>https://pubmed.ncbi.nlm.nih.gov/29649215/</t>
  </si>
  <si>
    <t>Genotoxic Effects of Amplitude-Modulated Microwaves on Human Lymphocytes Exposed in Vitro under Controlled Conditions</t>
  </si>
  <si>
    <t>Abstract
Peripheral human blood from 23 healthy donors aged between 23 and 95 years was exposed to continuous wave (CW) or 50 Hz amplitude modulated (AM) microwave radiation and was cultured for 72 h. Other exposure parameters were: frequency 9 GHz, specific absorption rate (SAR) 90 mW/g, exposure duration 10 min. The possible genotoxic effect was evaluated by means of cytokinesis-block micronucleus method. A significant (p &lt; 0.05) increase in micronuclei was found following AM microwave exposure.
Historical Paper</t>
  </si>
  <si>
    <t>D'ambrosio G, Lioi MB, Massa R, Scarfi MR, Zeni O.</t>
  </si>
  <si>
    <t>https://www.tandfonline.com/doi/abs/10.3109/15368379509030726</t>
  </si>
  <si>
    <t>Comparing chromosome damage induced by mobile telephony radiation and a high caffeine dose: Effect of combination and exposure duration</t>
  </si>
  <si>
    <t xml:space="preserve">Abstract
I recently reported induction of chromatid-type aberrations in human peripheral blood lymphocytes after a single 15 min exposure to universal mobile telecommunications system (UMTS) mobile telephony (MT) electromagnetic field (EMF) from a mobile phone. Lymphocytes from six healthy subjects were stimulated for mitosis, and exposed during the G2/M phase at 1 cm distance from the handset during an active phone call in "talk" mode. The same type of cells from the same subjects treated with a high caffeine dose (~ 290 times above the permissible single dose for an adult human) exhibited the same type of aberrations in a little smaller but comparable degree. The combination of this caffeine dose and the 15 min MT EMF exposure increased dramatically the number of aberrations in all subjects. The combined effect increased almost linearly with increasing duration of exposure to the MT EMF. Thus, MT EMF exposure ~ 136 times below the official limit (ICNIRP 2020) exerts a genotoxic action even greater than that of a caffeine dose ~ 290 times above the corresponding limit. Therefore, with a reasonable approximation, the limit for MT EMFs should be lowered by at least ~ 4 × 104 times (136 × 290) for short-term exposures, and ~ 4 × 106 times for long-term exposures.
Full Free Text Available
</t>
  </si>
  <si>
    <t>Panagopoulos DJ</t>
  </si>
  <si>
    <t xml:space="preserve">The study was supported by the Special Account for Research Grants of the National and Kapodistrian University of Athens. </t>
  </si>
  <si>
    <t>https://pubmed.ncbi.nlm.nih.gov/33226362/</t>
  </si>
  <si>
    <t>Comparison of chromosome aberration and micronucleus induction in human lymphocytes after occupational exposure to vinyl chloride monomer and microwave radiation</t>
  </si>
  <si>
    <t xml:space="preserve">Abstract
Differences and similarities between the mutagenicity of microwave radiation and VCM were studied on the lymphocytes of persons occupationally exposed to either of these two clastogens. The results of the micronucleus test and the chromosome aberration assay were compared. Our findings provided evidence that the mutagenicity of both VCM and microwave radiation can be detected with both of these tests. However, we detected both quantitative and qualitative differences between VCM and microwave radiation in the induction of aberrations and micronuclei. VCM causes quantitatively more chromosome damage but less dicentric and ring chromosomes than microwave radiation. Anaphase bridges are constantly present in the cultured lymphocytes of VCM-exposed persons but they are rarely seen in the lymphocytes of persons exposed to microwave radiation. The number of micronuclei per a certain number of aberrations is much higher in persons exposed to VCM than in those exposed to microwave radiation. An attempt was made here to point out the main differences in the clastogenic action of a physical and a chemical agent. Such data can be fundamental for better understanding of the genetic effects which derive from mutual action of chemical and physical clastogens.
Historical Paper
</t>
  </si>
  <si>
    <t xml:space="preserve">Garaj-Vrhovac V, Fuãciäc A, Horvat D. </t>
  </si>
  <si>
    <t>RF Transmaitters</t>
  </si>
  <si>
    <t>https://pubmed.ncbi.nlm.nih.gov/30260349/</t>
  </si>
  <si>
    <t>Sponsored by United States Environmental Protection agency, Contract No. 68432-1787</t>
  </si>
  <si>
    <t>The rate of elimination of chromosomal aberrations after accidental exposure to microwave radiation</t>
  </si>
  <si>
    <t xml:space="preserve">Abstract
Analysis of structural chromosome aberrations was performed in a group of radar station personnel who were engaged in repairing radar devices a couple of days earlier. Test results showed a major decline from the values recorded by regular mutagenic monitoring in terms of a significantly increased number of chromosome breaks, acentric fragments, dicentric and polycentric chromosomes with accompanying fragments, ring chromosomes and chromatid interchange. Multiply repeated mutagenic testing demonstrated for all subjects a fall in the total number of chromosome aberrations as a function of time. During a 30-week-long follow-up study a decrease in the total number of chromosome aberrations was observed. In the same period the presence of unstable aberrations such as dicentrics and ring chromosomes persisted, together with a relatively unchanged incidence of stable aberrations.
Historical Paper
</t>
  </si>
  <si>
    <t>Garaj-Vrhovac V, Branka A, Pevalek-Kozlina B.</t>
  </si>
  <si>
    <t>https://www.sciencedirect.com/science/article/pii/0302459893800918</t>
  </si>
  <si>
    <t>Effects of radiofrequency radiation on root tip cells of Zea mays</t>
  </si>
  <si>
    <t>Abstract 
In this study, the mutagenic effects of low power radiofrequency radiation on Zea mays root tip were studied. Cells in different division phases and chromosomal aberration assay were used to determine the mitotic index and chromosomal aberration frequency of Zea mays root tip cells induced by 900MHz radiofrequency radiation. Zea mays seeds, having a uniform genophond, have been exposed to RF field of low power density, for different time intervals, between 1.0 and 36.0 hours. Exposure to RF field was applied to seeds before germination process. Continuous wave on 900 MHz was used for irradiation. Incident field distribution in the irradiation area was characterized, so as an as possible as uniform field to be applied in the volume of the sample. The results showed that the mitotic index and chromosomal aberration frequency showed linear increasing for radiofrequency radiation treatment of increased exposure time.
Full Free Text Available</t>
  </si>
  <si>
    <t>Racuciu M.</t>
  </si>
  <si>
    <t>Zea mays (Corn) Seeds</t>
  </si>
  <si>
    <t>https://www.researchgate.net/publication/228387657_Effects_of_radiofrequency_radiation_on_root_tip_cells_of_Zea_mays</t>
  </si>
  <si>
    <t>Cell Phone Radiation and Genomic Damage: In Vitro Exposure and Assessment</t>
  </si>
  <si>
    <t>Abstract 
The health concerns have been raised following the enormous increase in the use of wireless mobile telephones throughout the world. According to the International Agency for Research in Cancer (IARC), a part of World Health Organization (WHO) has designated cell phone radiation i.e. non-ionizing radiofrequency radiation as „Possible Human Carcinogen‟ [Class 2B] in May, 2011. It is believed that the effect is caused because of the electromagnetic frequency generated by the radio frequency which couples with the human tissues which results in induced electric and magnetic fields that cause field distribution in the body. Thus, human body acts as an antenna that receives electromagnetic waves externally.
Therefore, effect of radiofrequency radiation needs to be studied by examining the target tissues that are directly exposed to electromagnetic waves i.e. brain tissue, circulating blood, and facial muscles. In this study, circulating blood was taken as target tissue and subjected to cell phone radiation in vitro and following short term cultures metaphase chromosomes were analyzed for frequency of breakage. The results indicated significant increase in chromosomal damage at higher power level and longer exposure times.
Full Free Text Available</t>
  </si>
  <si>
    <t>Shah C, Nair A, Naik M, Bakshi S</t>
  </si>
  <si>
    <t>https://www.researchgate.net/publication/272292606_Cell_Phone_Radiation_and_Genomic_Damage_In_Vitro_Exposure_and_Assessment</t>
  </si>
  <si>
    <t>Significance of micronuclei in buccal smears of mobile phone users: A comparative study</t>
  </si>
  <si>
    <t>Abstract 
Aims and objectives: The present study was designed to evaluate the frequency of micronuclei (MN) in the buccal exfoliated cells of mobile phone users. In addition, comparison of MN frequency between high and low mobile phone users was also done.
Materials and methods: A total of 30 male and 30 female participants between the age group of 20-28 years were selected from the Outpatient Department of Navodaya Dental College and Hospital, Raichur, Karnataka. The participants were divided into two groups: Group A - low mobile phone users and Group B - high mobile phone users. Cell sampling and preparation was done on the slide. All the slides were observed for a total of 1000 cells for the presence and number of MN in each cell.
Results: There was a significant increase in the mean MN count in Group B in comparison to the Group A. There was highly significant difference in the mean MN count of participants using (code division multiple access) CDMA than (global system for mobiles) GSM mobile phones. The MN mean count was found to be significantly increased in nonheadphone users in comparison to headphone users. In Group B, the MN count on the side of mobile phone use was found to be statistically significantly elevated in comparison to the opposite side.
Conclusion: Mobile phone radiation even in the permissible range when used for longer duration can cause significant genotoxicity. The genotoxicity accentuates when mobile phones are frequently used on the same side which may be due to more amount of radiation and increase in the temperature. Headphone usage reduces the genotoxicity of mobile phone radiation to some extent.
Full Free Text Available</t>
  </si>
  <si>
    <t>Vanishree M, Manvikar V, Rudraraju A, Reddy KMP, Kumar NHP, Quadri SJM.</t>
  </si>
  <si>
    <t xml:space="preserve">No Conflict of Interest Stated
No External Funding  </t>
  </si>
  <si>
    <t>https://pubmed.ncbi.nlm.nih.gov/30651706/</t>
  </si>
  <si>
    <t>Genotoxic Effects of Mitomycin-C and Microwave Radiation on Bovine Lymphocytes</t>
  </si>
  <si>
    <t>Abstract
The aim of this work was to ascertain whether microwave radiation (frequency 9 GHz; specific absorption rate 70 mW/gr, exposure duration 10 min) may produce genotoxic effects, assessed by cytokinesis-block micro-nucleus (MN) assay, in bovine (Bos taurus L.) peripheral blood lymphocyte cultures. As positive control for the MN induction, mitomycin-C (MMC) was used: it is known that this alkylating agent has a potent genotoxic (radiomimetic) action. To evaluate possible cooperative effects, some cultures from microwave-exposed samples were treated with MMC. The results obtained indicate that the optimal dose of MMC to induce MN frequency increase in this species is 0.044 µg/ml and that microwave radiation induces a statistically significant increase of MN frequency both with and without MMC.
Historical Paper</t>
  </si>
  <si>
    <t>Scarfi MR, Lioi MB, d’hbrosio D, Massa R, Zeni O, Di Pietro R, Di Berardino D.</t>
  </si>
  <si>
    <t>Bovine</t>
  </si>
  <si>
    <t xml:space="preserve">This research was supported by the National Research Council of Italy, Special Project RAISA, Subproject no. 3, Paper no. 2286. </t>
  </si>
  <si>
    <t>https://www.tandfonline.com/doi/abs/10.3109/15368379609009826</t>
  </si>
  <si>
    <t>No genotoxic effect in exfoliated bladder cells of rat under the exposure of 1800 and 2100 MHz radio frequency radiation</t>
  </si>
  <si>
    <t xml:space="preserve">Abstract
In this study, we aimed to investigate the effects of 1800 and 2100 MHz Radio Frequency (RF) radiation on the number of micronucleus (MN) in exfoliated bladder cells of rat which shows the genotoxic damage. Exposure period was 30 min/day, 6 days/week for a month and two months exposure periods. Thirty male wistar albino rats were used for five groups: Group I (n = 6): 1800 MHz RF exposed animals for one month, Group II (n = 6): 2100 MHz RF exposed animals for one month, Group III (n = 6): 2100 MHz RF exposed for two months, Group IV (n = 6): control group for one month, Group V (n = 6): control group for two months. Rats of the control groups were housed in their home cages during the entire experimental period without subjecting to any experimental manipulation. 1800 and 2100 MHz RF exposures did not result in any significant MN frequencies in rat bladder cells with respect to the control groups (p &gt; 0.05). There was no statistically significant difference between 2100 MHz RF exposed groups, either. Further studies are needed to demonstrate if there is any genotoxic effect, micronucleus formation in other tissues of rats.
</t>
  </si>
  <si>
    <t xml:space="preserve">Gurbuz N, Sirav B, Colbay M, Yetkin I, Seyhan N. </t>
  </si>
  <si>
    <t>This research was financially supported by the Research Fund of the Gazi University BAP (Grant: SBE-01/2011-40).</t>
  </si>
  <si>
    <t>https://pubmed.ncbi.nlm.nih.gov/24279630/</t>
  </si>
  <si>
    <t>Cells : Hamster Ovary (CHO)-K1 cells</t>
  </si>
  <si>
    <t>US Army Medical Research Development Command</t>
  </si>
  <si>
    <t xml:space="preserve">Assessment of Genotoxicity in Human Cells Exposed to Modulated Electromagnetic Fields of Wireless Communication Devices </t>
  </si>
  <si>
    <t xml:space="preserve">Abstract
Modulated electromagnetic fields (wEMFs), as generated by modern communication technologies, have raised concerns about adverse health effects. The International Agency for Research on Cancer (IARC) classifies them as "possibly carcinogenic to humans" (Group 2B), yet, the underlying molecular mechanisms initiating and promoting tumorigenesis remain elusive. Here, we comprehensively assess the impact of technologically relevant wEMF modulations on the genome integrity of cultured human cells, investigating cell type-specificities as well as time- and dose-dependencies. Classical and advanced methodologies of genetic toxicology and DNA repair were applied, and key experiments were performed in two separate laboratories. Overall, we found no conclusive evidence for an induction of DNA damage nor for alterations of the DNA repair capacity in cells exposed to several wEMF modulations (i.e., GSM, UMTS, WiFi, and RFID). Previously reported observations of increased DNA damage after exposure of cells to GSM-modulated signals could not be reproduced. Experimental variables, presumably underlying the discrepant observations, were investigated and are discussed. On the basis of our data, we conclude that the possible carcinogenicity of wEMF modulations cannot be explained by an effect on genome integrity through direct DNA damage. However, we cannot exclude non-genotoxic, indirect, or secondary effects of wEMF exposure that may promote tumorigenesis in other ways.
</t>
  </si>
  <si>
    <t xml:space="preserve">Schuermann D, Ziemann C, Barekati Z, Capstick M, Oertel A, Focke F, Murbach M, Kuster N, Dasenbrock C, Schär P. </t>
  </si>
  <si>
    <t>Human Cell Liine MRC-5 lLng Fibroblast</t>
  </si>
  <si>
    <t>This research has received funding from the European Union’s Seventh Programme for research, technological development and demonstration under grant agreement No 244149, from the Swiss National Science Foundation (NRP57 programme, project ID 405740-11397/1) and from the Swiss Research Foundation for Electricity and Mobile Communication (FSM).</t>
  </si>
  <si>
    <t>https://pubmed.ncbi.nlm.nih.gov/32218170/</t>
  </si>
  <si>
    <t>Cells : Chinese Hamster V-79 cells</t>
  </si>
  <si>
    <t>Zea mays root meristeme tissues</t>
  </si>
  <si>
    <t>Influence of 1 GHz radiation at low specific absorption rate of energy deposition on plant mitotic division process</t>
  </si>
  <si>
    <t>Abstract
The biological impact of microwaves exposure on biosphere is presently an important research subject.
With the significant increase of communications technology use, of industrial and military activities which involve radiofrequency radiation, electromagnetic pollution became very intense in the last years. The aim of the present work was to investigate the genotoxic influence of microwaves on Zea mays seeds. They were exposed in controlled conditions for different durations at 1 GHz continuous wave providing a low specific absorption rate of energy. Post-exposure the mitotic- and chromosomal aberrations indexes were determined. Qualitatively, a wide range of abnormal mitotic stages were detected in cells of exposed seeds in comparison with the control. Quantitatively, slight stimulatory effect on mitotic division process, expressed by an enhanced percentage of dividing cells (increased of 26% for 180 min exposure), for all exposed
samples was revealed, while lowered level of induced chromosomal aberrant cells percentage (up to 2.14%) was also found. The aberrations percentage and mitotic index increased in time-dependent manner on exposure dose.</t>
  </si>
  <si>
    <t>This work was supported by the ‘‘Lucian Blaga’’ University of Sibiu research grant LBUS-IRG-2015-01/26.</t>
  </si>
  <si>
    <t>https://www.researchgate.net/publication/318863646</t>
  </si>
  <si>
    <t>Zea mays (Corn) Roots</t>
  </si>
  <si>
    <t>Simultaneous effect of gamma and Wi-Fi radiation on gamma-H2Ax expression in peripheral blood of rat: A radio-protection note</t>
  </si>
  <si>
    <t>Abstract
Introduction: Nuclear medicine patients are isolated in a room after the injection of a radiopharmaceutical. They may be active Wi-Fi option of its smartphone mobile or other environmental radiofrequency waves. The hypothesis of this study was the evaluation of increased biological effects of the simultaneous exposure to gamma-ray and the Wi-Fi waves by measuring the level of the increased double strand-breaks DNA in peripheral blood lymphocyte in the rat.
Materials and methods: Fifty male Wistar rats were exposed for 2, 24, and 72 h only by Wi-Fi, 99m Tc, and simultaneously by Wi-Fi and 99m Tc. The power density levels of Wi-Fi emitter at 15 cm was 4.2nW/ cm2. An activity of 100 μCi of 99m Tc was injected intraperitoneally. Blood samples were taken by cardiac puncture following general anesthesia. Mononuclear cells are extraction by Ficoll-Hypaque density gradient centrifugation. The number of gamma-H2AX foci per nucleus was counted by flow cytometry. The statistical differences between experimental groups at 2, 24, and 72 h were determined with a repeated measure's analysis of variance. The significant difference between groups at the same time was analyzed with the Kruskal-Wallis Test.
Results: The manner of gamma-H2AX expression was not the same for three groups in time. The number of gamma-H2AX foci between the three groups was a significant difference after 72 h.
Conclusion: Simultaneous Wi-Fi and gamma-ray exposures can increase the number of double-strand break DNA in peripheral blood lymphocytes to exposure of gamma-ray to 72 h after technetium injection in the rat.
Full Free Text Available</t>
  </si>
  <si>
    <t xml:space="preserve">Khodamoradi E, Afrashi S, Khoshgard K, Fathi F, Shahasavari S, Azmoonfar R, Najafi M. </t>
  </si>
  <si>
    <t>Research Council of Kermanshah University of Medical Sciences for financial support School of Medicine, Kermanshah University</t>
  </si>
  <si>
    <t>https://pubmed.ncbi.nlm.nih.gov/35243013/</t>
  </si>
  <si>
    <t>Gallus domesticus (Hen)</t>
  </si>
  <si>
    <t>Biological effects of high-power microwave power transfer for electric vehicle</t>
  </si>
  <si>
    <t>Abstract
The biggest advantage of microwave power charging for electric vehicle (EV) is the capability of charging for a running vehicle. However, the commercial application of microwave charging EV is still dirncult because of some issues including technologies and safety. This paper introduces a 100 kW high-power class microwave power transfer (MPT) for electric vehicle such as a truck or a bus with 5.8 GHz microwave.
The conception of 100 kW class MPT for EV is proposed. We discuss the potential problems of this propose both in technology
and safety. Especially, we examine the biological effects of human body exposed to a high density power of 5.8 GHz microwave. We conduct several experiments that human corneal epithelium cells (HCE-T) derived from human eye are exposed to 5.8 GHz microwave with the peak power density of 148 kW/m2 for 30msec/6min. The experimental results indicate that exposed to such high power density in 30msec/6min pulsed-wave would be considered to have no effect on the genotoxicity to human eye cells.</t>
  </si>
  <si>
    <t>Toromura H, Huang Y, Koyama S, Miyakoshi J, Shinohara N.</t>
  </si>
  <si>
    <t>Patch Antenna Array</t>
  </si>
  <si>
    <t>Human corneal epithelial cell-transformed (HCE-T) cell</t>
  </si>
  <si>
    <t>https://ieeexplore.ieee.org/document/7498870</t>
  </si>
  <si>
    <t>Cell phone radiation effects on cytogenetic abnormalities of oral mucosal cells</t>
  </si>
  <si>
    <t>Abstract
The aim of this study was to evaluate the effects of exposure to cell phone electromagnetic radiation on the frequency of micronuclei, broken eggs cells, binucleated cells, and karyorrhexis in epithelial cells of the oral mucosa. The sample was composed of 60 cell phone users, who were non-smokers and non-drinkers, and had no clinically visible oral lesions. Cells were obtained from anatomical sites with the highest incidence of oral cancer: lower lip, border of the tongue, and floor of the mouth. The Feulgen reaction was used for quantification of nuclear anomalies in 1,000 cells/slide. A slightly increase in the number of micronucleated cells in the lower lip and in binucleated cells on the floor of the mouth was observed in individuals who used their phones &gt; 60 minutes/week. The analysis also revealed an increased number of broken eggs in the tongue of individuals owning a cell phone for over eight years. Results suggest that exposure to electromagnetic waves emitted by cell phones can increase nuclear abnormalities in individuals who use a cell phone for more than 60 minutes per week and for over eight years. Based on the present findings, we suggest that exposure to electromagnetic radiation emitted by cell phones may interfere with the development of metanuclear anomalies. Therefore, it is demonstrated that, despite a significant increase in these anomalies, the radiation emitted by cell phones among frequent users is within acceptable physiological limits.</t>
  </si>
  <si>
    <t>Daroit NB, Visioli F, Magnusson AS, Vieira GR, Rados PV.</t>
  </si>
  <si>
    <t>Th is work was supported by Coordenação de Aperfeiçoamento de Pessoal de Nível Superior -
CAPES, Brazil.</t>
  </si>
  <si>
    <t>https://www.emf-portal.org/en/article/28094</t>
  </si>
  <si>
    <t>Chromosomal Aberration after Exposure to 2.45 Ghz Microwave Radiation</t>
  </si>
  <si>
    <t>Abstract
The study investigated the effects of 2.45 GHz microwave radiation on rats’ chromosomes. Thirty mature male and female Sprague Dawley rats of sixteen weeks old, weighing between 160-190 g were used. They were divided into five groups of six each; Control (group A) were not exposed to radiation (Group B-E) were exposed to various values of SAR from microwave generator model ER660E. Chromosomal aberration study was carried out by injecting the rats with colchicines 0.6 mg kg–1 2 h prior to sacrifice in order to arrest the chromosome at the metaphase using conventional method. Structural chromosome aberrations such as gaps; acentric; breaks and centric rings were observed in the exposed rats. Group exposed to SAR 2.39 W/kg have the highest gaps (6.45 ± 0.24); highest breaks (7.28 ± 0.08); highest acentric (8.11 ± 0.15) and centric rings (1.24± 0.21) in males and similar trend was observed for female. The result is not sex-dependent as there was no significant difference between the measured values for both male and female rats, there is high correlation (C = 0.96) between the values obtained for both sexes. The study suggests that microwave radiation could induce chromosomal aberrations in rats.</t>
  </si>
  <si>
    <t>Usikalu MR, Aweda, Alimba CG, Achuka JA.</t>
  </si>
  <si>
    <t>Rats - Sprague Dawley - Bone Marrow</t>
  </si>
  <si>
    <t>Combined effects of misonidazole, microwave hyperthermia, and X-rays on the in vivo sister chromatid exchanges and chromosomal abnormalities of the dbrB tumor and on the survival of its host</t>
  </si>
  <si>
    <t xml:space="preserve">Abstract
A rapidly proliferating mammary adenocarcinoma designated dbrB growing s.c. in isogeneic female DBA/1J mice in their 278th passage of transfer constituted the experimental host tumor system. A 5-bromodeoxyuridine pellet (2.5 mg/g body weight) was used for sister chromatid exchange analysis of the 0.5-cu cm dbrB tumor. Experiments were performed on Group I, untreated tumor-bearing mice, and Group II, tumor-bearing mice treated with triple agents: misonidazole (1 mg/g body weight); 42.5 degrees microwave hyperthermia for 10 min; and X-rays administered singly or in combination at about 4 hr following the implantation of a 5-bromodeoxyuridine pellet. The X-ray treatments consisted of 400, 1000, 1500, and 2000 rads, respectively. X-rays and hyperthermia were delivered to the tumors directly, while the rest of the mouse body was lead shielded. Survival of the untreated tumor-bearing control mice in Group I was 12 +/- 3 (S.D.) days, whereas the mice in Group II whose tumors were treated with misonidazole, hyperthermia, and 2000 rads of X-rays survived 27 +/- 3 days. 5-bromodeoxyuridine per se had no effect on the survival of the experimental mice. Only a dose of 400 rads administered to the dbrB tumors permitted detailed evaluation of chromosomal analyses, whereas the larger doses of radiation caused cellular destruction. Simultaneous treatment with triple agents resulted in sister chromatid exchanges of 33.78 +/- 0.39/cell as compared with sister chromatid exchanges of 14.74 +/- 0.39/cell of untreated control tumors. This mode of treatment also 
induced various types of chromosomal abnormalities in the tumor cells. </t>
  </si>
  <si>
    <t>Mice -  Isogeneic Female DBA/1J</t>
  </si>
  <si>
    <t xml:space="preserve">Author acknowledges American Telephone and Telegraph Long-line Branch, for statistical evaluations
This investigation was supported in part by Grant PDT 107 from the American Cancer Society and USPHS Grant 5-R01-CA 12076-8 from the National Cancer Institute, Department of Health, Education, and Welfare.  </t>
  </si>
  <si>
    <t>https://pubmed.ncbi.nlm.nih.gov/6831443/</t>
  </si>
  <si>
    <t>Cytogenetic alterations in human lymphocyte culture following exposure to radiofrequency field of mobile phone</t>
  </si>
  <si>
    <t>Abstract
The present study aims to address the possible cytogenetic effect of mobile phone on human lymphocyte culture. Human peripheral blood cultured from healthy, non-smoking donors exposed to 1950 MHz and safety limit (2w/kg) of absorption rate (SAR) mobile radiofrequency radiation for 5, 10, 15, 20, 25 and 30 min, then harvested after 24 hr after subjection. The alkaline comet assay, chromosomal aberrations and the micronucleus test were used, to check for changes, stress response and alterations in lymphocytes. The result indicated the presence of time-dependant cellular response to RF exposure of mobile phone kept in the standby position, through comet tail factor, DNA fragmentation, chromosomal aberrations and centromeric negative nuclei (MN) in human lymphocyte culture. This effect may be attributed to oxidative stress induced by mobile phone radiation.</t>
  </si>
  <si>
    <t>El-Abd SF, Eltoweiss MY.</t>
  </si>
  <si>
    <t>https://www.japsonline.com/admin/php/uploads/372_pdf.pdf</t>
  </si>
  <si>
    <t>Cytogenetic Observations on Thymidine Synchronized Bovine Lymphocytes Exposed to 7.25 GHz Microwaves</t>
  </si>
  <si>
    <t>Abstract
Thymidine synchronized bovine lymphocytes were exposed in the S phase to 7.215 GHz microwaves by means of a waveguide system. The exposures were 1 hour long and the temperature rise was less than 1°C. No specific effect of microwaves was evidenced, but chromosome breaks occurred following either microwave or conventional heating. Thymidine alone was found to induce polyploidy and the 1°C heating seems to reduce this effect.</t>
  </si>
  <si>
    <t>Bisceglia B, d'Ambrosio G, Berardio D, Lioi MB, Scarfi MR.</t>
  </si>
  <si>
    <t>Bovine Lympocytes</t>
  </si>
  <si>
    <t>https://www.researchgate.net/profile/Bruno-Bisceglia/publication/251742323_Cytogenetic_Observations_on_Thymidine_Synchronized_Bovine_Lymphocytes_Exposed_to_725_GHz_Microwaves/links/56a5ea7508ae1b6511346240/Cytogenetic-Observations-on-Thymidine-Synchronized-Bovine-Lymphocytes-Exposed-to-725-GHz-Microwaves.pdf</t>
  </si>
  <si>
    <t>Perspectives Revisited - The Buccal Cytome Assay in Mobile Phone Users</t>
  </si>
  <si>
    <t xml:space="preserve">Abstract
Buccal cell preparations previously scored for micronuclei were re-investigated for genomic instability and other biomarkers to assess DNA damage, cell-proliferation and cell-death in healthy mobile phone users (n=25; 30.96±2.09y) using mobile phones for 3-5y and the non-mobile phones users (n=25; 32.28±2.01y) according to the buccal micronucleus cytome (BMCyt) assay which was then not available. The frequency of micronuclei (13.66x), nuclear buds (2.57x), basal (1.34x), karyorrhectic (1.26x), karyolytic (2.44x), pyknotic (1.77x) and condensed chromatin (2.08x) cells were highly significantly (p=0.000) increased in mobile phone users whereas the binucleated cells (4.03x) and repair index (8.36x) showed significant decrease (p=0.000). DNA damage and nuclear anomalies scored in BMCyt assay are indicative of genetic damage that has not been repaired and this may predispose the mobile phone users to malignancy and cytotoxicity ramifications. Therefore, despite the benefits of communication technology, measures need to be taken so that better connectivity is not at expense of health.
This is an extension study of ORSAA paper-id 269
</t>
  </si>
  <si>
    <t>Gandhi G.</t>
  </si>
  <si>
    <t>Cells : Human Buccal Mucosa</t>
  </si>
  <si>
    <t>https://www.researchgate.net/publication/292472339</t>
  </si>
  <si>
    <t>Escherichia coli K-12</t>
  </si>
  <si>
    <t>Is mobile phone radiation genotoxic? An analysis of micronucleus frequency in exfoliated buccal cells</t>
  </si>
  <si>
    <t xml:space="preserve">Abstract
Electromagnetic fields (EMF) are classified as "possibly carcinogenic" by the International Agency for Research on Cancer (IARC). Some publications have reported associations between EMF exposure and DNA damage, but many other studies contradict such findings. Cytomorphological changes, such as micronuclei (MN), indicative of genomic damage, are biomarkers of genotoxicity. To test whether mobile phone-associated EMF exposure affects the MN frequency in exfoliated buccal cells, we obtained cells smears from the left and right inner cheeks of healthy mobile phone users, aged 18-30 (n=86), who also completed a characterization survey. MN frequencies were tested for potential confounding factors and for duration of phone use and preferential side of mobile phone use. No relationship was observed between MN frequency and duration of mobile phone use in daily calls. Cells ipsilateral to mobile phone use did not present a statistically significantly higher MN frequency, compared to cells contralateral to exposure. A highly statistically significant (p&lt;0.0001) increase in MN frequency was found in subjects reporting regular exposure to genotoxic agents. Therefore, our results suggest that mobile phone-associated EMF do not to induce MN formation in buccal cells at the observed exposure levels.
</t>
  </si>
  <si>
    <t>Humans - Buccal Mucosa</t>
  </si>
  <si>
    <t>This research did not receive any specific grant from funding agencies in the public, commercial, or
not-for-profit sectors.</t>
  </si>
  <si>
    <t>https://pubmed.ncbi.nlm.nih.gov/28844241/</t>
  </si>
  <si>
    <t>In-vitro assessment of Jurkat T-cells response to 1966 MHz electromagnetic fields in a GTEM cell</t>
  </si>
  <si>
    <t xml:space="preserve">Abstract
This paper presents the experimental configuration and procedure as well as the in-vitro assessment of Jurkat T-cells response to 1966 MHz exposure of modulated and unmodulated electromagnetic signals within a Gigahertz Transverse Electro-Magnetic (GTEM) cell. Different combinations of electric field intensity, exposure duration and modulation schemes were applied. Exposures at continuous wave (CW) signal at low intensity levels (3 V/m) did not induce any significant DNA damage, but a slight increase was observed for extreme stress levels (76.4 V/m). On the other hand, the results indicate that, at both, low and high electric field intensity UMTS (Universal Mobile Telecommunications System) signal could be statistically related to DNA damage in-vitro. Nevertheless, further experiments are required, increasing the statistical number of samples and recruiting more DNA damage endpoints before conclusive statements are drawn.
</t>
  </si>
  <si>
    <t>Moraitis N, Christopoulou M, Nikita KS, Voulgaridou GP, Anestopoulos I, Panagiotidis MI, Pappa A.</t>
  </si>
  <si>
    <t xml:space="preserve">Cells: Human lymphoblastic T-cell line </t>
  </si>
  <si>
    <t>This work has been co-financed by the European Union (European Social Fund – ESF) and Greek national funds through the Operational Program “Education and Lifelong Learning” of the National Strategic Reference Framework (NSRF) - Research Funding Program: Thales. Investing in knowledge society through the European Social Fund.</t>
  </si>
  <si>
    <t>https://pubmed.ncbi.nlm.nih.gov/26736822/</t>
  </si>
  <si>
    <t>Evaluation of potential genotoxicity of radiofrequency radiation technologies using the single cell gel electrophoresis and micronucleus assays</t>
  </si>
  <si>
    <t xml:space="preserve">Chapter 11  in Book
This paper presents work performed at Integrated Laboratory Systems (ILS) and supported by Wireless Technology Research, LLC (WTR). In these experiments, the single cell gel (SCG) and the micronucleus assays were used to determine genotoxicity. For both assays human peripheral blood lymphocytes were used, and the same set of cultures was used to look at both of those endpoints. 
</t>
  </si>
  <si>
    <t>Hook GJ</t>
  </si>
  <si>
    <t>This paper presents work performed at Integrated Laboratory Systems (ILS) and
supported by Wireless Technology Research, LLC (WTR).
ILS is a Contract Research Organization providing research and testing services to the Federal government
Wireless Technology Research, LLC was a pseudo health research program set up by the Cellular Telephone Industry Association (CTIA)</t>
  </si>
  <si>
    <t>https://link.springer.com/chapter/10.1007/0-306-46901-4_11</t>
  </si>
  <si>
    <t>Evaluation of genotoxic potential of radiofrequency/microwave electromagnetic field (RF/MW EMF) using comet assay in earthworms (Eisenia fetida)</t>
  </si>
  <si>
    <t>Conference: 16th IMEKO TC4 Symposium Exploring New Frontiers of Instrumentation and Methods for Electrical and Electronic Measurements
Abstract 
During the last twenty years exposure of living organisms to radiofrequency/microwave electromagnetic field (RF/MW EMF) has dramatically increased, mainly because of usage of different communication systems as well as modern electronic devices. Exposure to radiation of wireless mobile phones which operate at frequencies of 900 and 1800 MHz has risen. The evaluation of effects of this kind of radiation on all living organisms is thus of great importance. In this work genotoxic effects of RF/MW radiation on earthworms (Eisenia fetida) using Comet assay were investigated. Earthworms are soil invertebrates frequently used for assessing the toxicity of different stress conditions. They were exposed to RF/MW radiation at frequency of 900 MHz and electric field strengths of 10 and 23 V m -1 in GTEM cell during 2 hours. Obtained data showed an induction of DNA damage in earthworms exposed to RF/MW EMF at 23 V m -1 while no increase of DNA damage was observed at 10 V m -1 in comparison to control group. In conclusion, earthworms were proven to be sensitive model organisms for assessment of genotoxic effects of RF/MW radiation by the comet assay.
Available from ResearchGate</t>
  </si>
  <si>
    <t>Malarić K, Štambuk A, Šrut M, Tkalec M.</t>
  </si>
  <si>
    <t xml:space="preserve">Earthworms - Eisenia Fetida </t>
  </si>
  <si>
    <t>https://www.researchgate.net/publication/266736203</t>
  </si>
  <si>
    <t>Evaluation of genotoxic potential of microwave electromagnetic field in onion (Allium cepa)</t>
  </si>
  <si>
    <t>Abstract 
Allium cepa seeds were exposed to 900 MHz EMF in GTEM cell at four different field strengths (10, 23, 41 and 120 Vm -1 ) for 2 h. The effect of longer exposure time (4 h) and modulation was also investigated. Germination rate and root length did not change significantly after EMF exposure. However, EMF at higher strengths (41 and 120 V m -1 ) and with modulation as well as longer exposure significantly increased mitotic index compared to corresponding controls. Percentage of mitotic abnormalities, mainly consisting of laggards, anaphase bridges, C-mitosis, vagrants and unequal distribution, increased at all given field conditions.</t>
  </si>
  <si>
    <t>Tkalec M, Vidakovic-Cifrek Z, Pevalek-Kozlina B, Malaric K, Malaric R.</t>
  </si>
  <si>
    <t>Plants - French onion (Allium cepa) seeds</t>
  </si>
  <si>
    <t>https://ieeexplore.ieee.org/document/4305715</t>
  </si>
  <si>
    <t>Evaluation of effect of high frequency electromagnetic field on growth and antibiotic sensitivity of bacteria</t>
  </si>
  <si>
    <t>Abstract 
This study was aimed to evaluate the impact of high frequency electromagnetic fields (HF-EMF at 900 and 1800 MHz) on DNA, growth rate and antibiotic susceptibility of S. aureus, S. epidermidis, and P. aeruginosa. In this study, bacteria were exposed to 900 and 1800 MHz for 2 h and then inoculated to new medium when their growth rate and antibiotic susceptibility were evaluated. Results for the study of bacterial DNA unsuccessful to appearance any difference exposed and non-exposed S. aureus and S. epidermidis. Exposure of S. epidermidis and S. aureus to electromagnetic fields mostly produced no statistically significant decrease in bacterial growth, except for S. aureus when exposure to 900 MHz at 12 h. Exposure of P. aeruginosa to electromagnetic fields at 900 MHz however, lead to a significant reduction in growth rate, while 1800 MHz had insignificant effect. With the exception of S. aureus, treated with amoxicillin (30 µg) and exposed to electromagnetic fields, radiation treatment had no significant effect on bacterial sensitivity to antibiotics.
Free Full Text Available (Open Access)</t>
  </si>
  <si>
    <t>Salmen SH, Alharbi SA, Faden AA, Wainwright M.</t>
  </si>
  <si>
    <t>Mobile phone and Signal generator</t>
  </si>
  <si>
    <t>Bacteria - Staphylococcus aureus</t>
  </si>
  <si>
    <t>This project was supported by King Saud University, Deanship of Scientific Research, College of Science Research Center.</t>
  </si>
  <si>
    <t>https://pubmed.ncbi.nlm.nih.gov/29379365/</t>
  </si>
  <si>
    <t>Effects of Radiofrequency Exposure and Co-Exposure on Human Lymphocytes: The Influence of Signal Modulation and Bandwidth</t>
  </si>
  <si>
    <t xml:space="preserve">Abstract 
The occurrence of modulation-specific effects after co-exposures to radio-frequency (RF) and other agents has been discussed in the literature. In this paper, the influence of modulation and bandwidth in eliciting the DNA damage of RF alone and in combination with mitomycin-C (MMC) is analyzed in human lymphocytes. Blood cultures from healthy donors were exposed to 1950 MHz, and continuous wave (CW), wideband direct-sequence code division multiple access (WCDMA, 4.5 MHz bandwidth), and additive white Gaussian noise (AWGN, 9 MHz bandwidth) signals were considered. For each signal, specific absorption rate (SAR) values of 0.15, 0.3, 0.6, 1.25 W/kg were tested. RF exposure alone never induced DNA damage in the micronucleus assay. When RF exposure was followed by MMC treatment, the effect depended on modulation and bandwidth. CW exposure never altered the MMC-induced DNA damage, while such damage was reduced when either signals WCDMA at 0.3 W/kg SAR or AWGN at 0.15 and 0.3 W/kg were applied. These results indicate the influence of modulation for the occurrence of the protective effect, with a relation between the bandwidth and the power absorbed by samples. If confirmed in vivo, clinical applications using modulated RF signals could be devised to protect cells from side effects of therapeutic treatments.
</t>
  </si>
  <si>
    <t>Romeo S, Sannino A, Zeni O, Angrisani L, Massa R, Scarfi MR.</t>
  </si>
  <si>
    <t>Cells - Human Lymphocytes</t>
  </si>
  <si>
    <t>Research support from the Italian National Research Council (CNR), Instituteor Electromagnetic Sensing of the Environment (IREA) and from the Department of Physics “Ettore Pancini”, University of Naples Federico II.</t>
  </si>
  <si>
    <t>https://ieeexplore.ieee.org/document/8718560</t>
  </si>
  <si>
    <t>Effects of long-term exposure to 60 GHz millimeter-wave on genotoxicities in cells derived from human eye</t>
  </si>
  <si>
    <t>Abstract 
Human corneal epithelial (HCE-T) and human lens epithelial (SRA01/04) cells derived from the human eye were exposed to 60 gigahertz (GHz) millimeter-wavelength radiation for 24 h. There was no statistically significant increase in the micronucleus (MN) frequency in cells exposed to 60 GHz millimeter-wavelength radiation at 1 mW/cm2 compared with sham-exposed controls and incubator controls. The MN frequency of cells treated with bleomycin for 1 h provided positive controls. The comet assay, used to detect DNA strand breaks, and heat shock protein (Hsp) expression also showed no statistically significant effects of exposure. These results indicate that exposure to millimeter-wavelength radiation has no effect on genotoxicity in human eye cells.
Free Full Text Available (Open Access)</t>
  </si>
  <si>
    <t xml:space="preserve">Cells : Human Corneal Epithelial cells (HCE-T)  </t>
  </si>
  <si>
    <t>The Ministry of Internal Affairs and Communications, Japan, and from Frontier Researches in Sustainable Humanosphere.</t>
  </si>
  <si>
    <t>https://ieeexplore.ieee.org/document/6930074</t>
  </si>
  <si>
    <t>Effect of Green Tea Extract in Reducing Genotoxic Injuries of Cell Phone Microwaves on Bone Marrow</t>
  </si>
  <si>
    <t xml:space="preserve">Abstract 
Background: Green tea (Camellia sinensis) extract is rich source of natural antioxidants specially catechin that is quickly absorbed into the body and it has cancer protective, anti microbial and anti inflammation effects. In this study has been studied role of green tea extract against genotoxic damage induced by cell phone microwaves on bone marrow polychromatic erythrocytes of adult male Balb/C mouse.
Materials and Methods: In this experimental study 40 mouse were divided into five groups, control animals were located under natural condition, sham -exposed animals were prepared by experimental condition without cell phone waves radiation. Experimental 1 group that irradiated at cell phones for 4 days (3 hours/day) and experimental 2 groups were injected intraperitoneal 100 mg/kg green tea extract for 5 days and experimental 3 group that irradiated at active mobile phones for 4 days (3 hours/day) and were injected intraperitoneal 100 mg/kg green tea extract for 5 days. After treatment period micronucleus test was evaluated in polychromatic erythrocytes on bone marrow. The quantitative data was analyzed by ANOVA and Tukey test with using of SPSS-13 software at the level of p&lt;0.05.
Results: Based on this study, treatment with extracts of green tea decreased micronucleus frequency in bone marrow polychromatic erythrocytes of Balb/C mouse that irradiated at cell phone microwave (0.92±0.129), (p&lt;0.001).
Conclusion: Cell phone microwaves (940 MHz) increased micronucleus on bone marrow polychromatic erythrocytes of male Balb/C mouse, but green tea had inhibitory effect and it decreased the average number of micronucleus.
</t>
  </si>
  <si>
    <t>Zahedifar Z, Bahararam J.</t>
  </si>
  <si>
    <t>Mice - Adult Male Balb/C</t>
  </si>
  <si>
    <t>Islamic Azad University Tabriz branch, Tabriz-Iran.</t>
  </si>
  <si>
    <t>https://www.researchgate.net/publication/261758908</t>
  </si>
  <si>
    <t>Measurement of alkali labile DNA damage and cross-links following 2450 MHz microwave and low dose gamma irradiation in vitro</t>
  </si>
  <si>
    <t>Abstract
In vitro experiments were performed to determine whether 2450 MHz microwave radiation induces alkali-labile DNA
damage and/or DNA-protein or DNA-DNA crosslinks in C3H 10T? cells. After a 2-h exposure to either 2450 MHz continuous-wave (CW) microwaves at an SAR of 1.9 W/kg or 1 mM cisplatinum (CDDP, a positive control for DNA crosslinks), C3H 10T/2 cells were irradiated with 4 Gy of y rays (37Cs). Immediately after y irradiation, the single-cell gel electrophoresis assay was performed to detect DNA damage. For each exposure condition, one set of samples was treated with proteinase K (1 mg/ml) to remove any possible DNA-protein crosslinks. To measure DNA-protein crosslinks independent of DNA-DNA crosslinks, we quantified the proteins that were recovered with DNA after microwave exposure, using CDDP and y irradiation, positive controls for DNA-protein cross-links. Ionizing radiation (4 Gy) induced significant DNA damage. However, no DNA damage could be detected after exposure to 2450 MHz CW microwaves alone. The crosslinking agent CDDP significantly reduced both the comet length and the normalized comet moment in C3H 10T? cells irradiated with 4 Gy y rays. In contrast, 2450 MHz microwaves did not impede the DNA migration induced by y rays. When control cells were treated with proteinase K, both parameters increased in the absence of any DNA damage. However, no additional effect of proteinase K was seen in samples exposed to 2450 MHz microwaves or in samples treated with the combination of microwaves and radiation. On the other hand,
proteinase K treatment was ineffective in restoring any migration of the DNA in cells pretreated with CDDP and irradiated with  y rays. When DNA-protein crosslinks were specifically measured, we found no evidence for the induction of DNA-protein crosslinks or changes in amount of the protein associated with DNA by 2450 MHz CW microwave exposure.
Thus 2-h exposures to 1.9 W/ kg of 2450 MHz CW microwaves did not induce measurable alkali-labile DNA damage or DNA-DNA or DNA-protein crosslinks.</t>
  </si>
  <si>
    <t>Cells - Mouse C3H 10t1/2 Cells</t>
  </si>
  <si>
    <t>This work was supported by a research contract from the Motorola Corporation</t>
  </si>
  <si>
    <t>https://pubmed.ncbi.nlm.nih.gov/14731069/</t>
  </si>
  <si>
    <t>Possible role of autophagy in in vitro radiofrequency-induced adaptive response</t>
  </si>
  <si>
    <t>Abstract 
The present study aimed to determine whether autophagy contributes to radiofrequency-induced adaptive response. To this purpose, SH-SY5Y human neuroblastoma cells were exposed for 20 hours to 1950 MHz, UMTS signal, and then treated with menadione, a DNA damage inducer.
The results obtained indicated a reduction of menadione-induced DNA damage in samples that were pre-exposed to
radiofrequency field, as assessed by the comet assay. Such a reduction was negated when autophagy was inhibited by
Bafilomycin A1 and E64d. Moreover, CRISPR SHSY-5Y cell lines defective for ATG7 or ATG5 genes also did not show
adaptive response. These findings suggest the involvement of autophagy in the radiofrequency-induced adaptive response,
although further investigation is required to extend such observation at molecular level.</t>
  </si>
  <si>
    <t>Sannino A, Scarfì MR, Romeo S, Priault M, Dufossee M, Poeta L, Prouzet-Mauleon V, Zeni O</t>
  </si>
  <si>
    <t>Cells - Human Neuroblastoma - SH-SY5Y (Cancer) Cell Line</t>
  </si>
  <si>
    <t>This research work received funding from the French Agency for Food, Environmental and Occupational Health and Safety (ANSES) under grant agreement EST/2017/2 RF/12 (ADAPT project).</t>
  </si>
  <si>
    <t>Cells : Human acute promyelocytic leukemia cells (HL-60)</t>
  </si>
  <si>
    <t>Study of genotoxic and cytotoxic effects induced in human fibroblasts by exposure to pulsed and continuous 1.6 GHz radiofrequency</t>
  </si>
  <si>
    <t>Abstract
Background: The widespread use of radiofrequency (RF) sources, ranging from household appliances to telecommunications devices and military equipment, raises concerns among people and regulatory agencies about the potential health risks of RF exposure. Consequently, several in vitro and in vivo studies have been done to investigate the biological effects, in particular non-thermal, of this non-ionizing radiation. To date, this issue is still being debated due to the controversial results that have been reported. Furthermore, the impact of different RF signal modulations on biological systems remains poorly investigated. The present in vitro study aims to evaluate the cytotoxicity and genotoxicity of continuous or pulsed 1.6 GHz RF in human dermal fibroblasts (HDF).
Methods: HDF cultures were exposed to continuous and pulsed 1.6 GHz RF, for 2 h, with Specific Absorption Rate (SAR) of 0.4 W/kg. The potential biological effects of 1.6 GHz RF on HDF were assessed with a multi-methodological approach, analyzing the effects on cell cycle, ultrastructure, protein expression, mitotic spindle, CREST stained micronuclei, chromosome segregation and γ-H2AX/53BP1 foci.
Results: 1.6 GHz RF exposure modified proteins expression and morphology of HDF. Specifically, the expression of different heat-shock proteins (HSP) (i.e., HSP-90, HSP-60, and HSP-25) and phospho-AKT were affected. In addition, both continuous and pulsed RF modified the cytoskeletal organization in HDF and increased the number of lysosomes, while the formation of autophagosomes was observed only after pulsed RF exposure. Mitotic spindle anomalies were also found after exposure. However, no significant effect was observed on cell cycle, chromosome segregation, CREST-stained micronuclei and γ-H2AX/53BP1 foci.
Conclusion: The results of the present study show the absence of genotoxic damage in 1.6 GHz RF exposed HDF and, although mitotic spindle alterations were observed, they did not have an aneugenic effect. On the other hand, changes in some proteins expression and cell ultrastructure in exposed HDF suggest that RF can potentially induce cell alterations at the morphological and molecular levels.    Free Full Text Available (Open Access)</t>
  </si>
  <si>
    <t>Massaro L, De Sanctis S, Franchini V, Regalbuto E, Alfano G, Focaccetti C, Benvenuto M, Cifaldi L, Sgura A, Berardinelli F, Marinaccio J, Barbato F, Rossi E, Nardozi D, Masuelli L, Bei R, Lista F.</t>
  </si>
  <si>
    <t xml:space="preserve">This work is performed in the framework of the European Defence Agency (EDA) project No. B 0987 IAP2 GP “Biological Effects of Radiofrequency Electromagnetic Fields (RFBIO)” funded by the Italian Ministry of Defence. Institute of Electronics, Information Engineering and Telecommunications (CNR-IEIIT) </t>
  </si>
  <si>
    <t>https://pubmed.ncbi.nlm.nih.gov/39145180/</t>
  </si>
  <si>
    <t>The effects of radiofrequency electromagnetic radiation emitted by mobile phones on rat parotid gland histology - an experimental study</t>
  </si>
  <si>
    <t>Abstract
Objective: The advancement of telecommunication technology and devices promptly transformed mobile phones into indispensable objects in our day-to-day lives, but their biological effects remain unclear. Therefore, this study aimed to investigate the potential histopathological changes induced by mobile phone radiation in the parotid gland and the nearby tissues.
Materials and methods: Thirty female Rattus Norvegicus rats were divided into three groups: group 1 (exposed for 30 days), group 2 (exposed for 60 days), and control group (non-exposed). Each subject was exposed to mobile phone radiation in the form of a phone call for two hours every day for their subsequent exposure time. The exposure was always directed towards the same side of the face throughout the whole exposure period. At the end of the exposure period, a comprehensive examination was conducted, including inspection of the orofacial structures, tissue sections of the parotid glands, overlying skin, oral mucosa, and cervical lymph nodes, as well as obtaining smears from the oral cavity. To highlight the presence of micronuclei within the exfoliated squamous cells of the oral epithelium, Feulgen stain was performed.
Results: The results showed a significant activation of the fibroblasts in the parotid gland septa, in both exposed experimental groups, compared to the control group. We also detected significant cervical lymph node reactive changes, hyperkeratosis of the oral epithelium, and activated fibroblasts in the dermis and oral mucosa lamina propria in both experimental groups. Dermal fibrosis and lamina propria fibrosis were significantly increased in the second experimental group, compared to the control group. Moreover, vascular congestion in the parotid gland, dermal, and lamina propria fibrosis were significantly increased in the second study group compared to the first one.
Conclusions: These findings suggest that exposure to mobile phone radiation may lead to pathological changes in the parotid gland and nearby tissues of experimental rats.
Free Full Text Available (Open Access)</t>
  </si>
  <si>
    <t>Matei LI, Neag MA, Mocan LP, Suflețel RT, Cuțaș A, Onofrei MM, Gherman LM, Armencea G, Mihu C, Ilea A, Mihu CM, Bordea IR, Inchingolo F, Dipalma G, Melincovici CS.</t>
  </si>
  <si>
    <t>Rats - Albino (Rattus norvegicus) female</t>
  </si>
  <si>
    <t>This research was funded by “Iuliu Hațieganu” University of Medicine and Pharmacy, Cluj-Napoca, Romania, Student Project Grant number 35.195/17.12.2021.</t>
  </si>
  <si>
    <t>https://pubmed.ncbi.nlm.nih.gov/39497584/</t>
  </si>
  <si>
    <t>DNA double-strand breaks and micronuclei in human blood lymphocytes after repeated whole body exposures to 7T Magnetic Resonance Imaging</t>
  </si>
  <si>
    <t xml:space="preserve">Abstract
Purpose: To examine the extent of genetic damage, assessed from deoxyribonucleic acid (DNA) double-strand breaks (DSBs) and micronuclei (MN) in peripheral blood mononuclear cells obtained from individuals repeatedly exposed to 7T Magnetic Resonance Imaging (MRI).
Materials and methods: The study protocol was approved by the local ethics committee. Informed consent was obtained from 22 healthy, non-smoking, non-alcoholic male individuals, who had never undergone radio-/chemo-therapy, scintigraphy, and had not undergone X-ray examination one year prior blood withdrawal. Eleven participants were repeatedly exposed to 7T and 3T MRI while working with/around scanners or frequently participating as 7T and lower field MRI research subjects (mean age 34±7years). The other half was never exposed to 7T or lower field MRI and served as controls (mean age 33±9years). The damage in lymphocytes was assessed using anti-γH2AX immunofluorescence staining of DNA DSBs and by quantification of MN. Isolated cells were further exposed in vitro to 7T MRI either alone or in the presence of the DNA damaging drug etoposide, to determine if there is any additional combined effect. The kinetics of DNA damage repair were examined.
Results: The mean base-level of γH2AX foci/cell and incidence of MN between repeatedly exposed and control group were not significantly different (P=0.618 and P=0.535, respectively). The additional in vitro exposure of cells to 7T MRI had no significant impact on MN frequencies and γH2AX foci at 1, 20 and 72h after exposure.
Conclusion: Frequently repeated 7T MRI exposure did not result in a detectable increase in genotoxicity indices and alterations of DNA repair kinetics.
</t>
  </si>
  <si>
    <t>Fatahi M, Reddig A, Vijayalaxmi, Friebe B, Hartig R, Prihoda TJ, Ricke J, Roggenbuck D, Reinhold D, Speck O.</t>
  </si>
  <si>
    <t>Dirk Roggenbuck is a shareholder of GA Generic Assays GmbH and Medipan GmbH being diagnostic manufacturers. The remaining authors declare no conflict of interest. The Department of Biomedical Magnetic Resonance receives research support from Siemens Healthcare. This support, however, is not related to the subject of the current study.
Funded by the FP7 Marie Curie Actions of the European Commission (FP7-PEOPLE-2012-ITN- 316716)</t>
  </si>
  <si>
    <t>https://pubmed.ncbi.nlm.nih.gov/26994830/</t>
  </si>
  <si>
    <t>A Comparative Evaluation of the Genotoxic Effects of Mobile Phone Radiation Using Buccal Micronucleus Assay</t>
  </si>
  <si>
    <t>Abstract
Statement of the problem: Mobile usage has increased worldwide over the past two decades. There are conflicting reports about the carcinogenic effects of cell phone radiation on the oral mucosa. Micronucleus (MN) is considered a reliable marker for genotoxic damage.
Purpose: This study aimed to identify the impact of mobile phone radiation on the MN frequency in oral mucosal cells.
Materials and method: In this descriptive-analytical study, 50 mobile phone users between the age group of 20-38 years were included. Samples were obtained from the right and left cheek mucosa of each subject (a total 100 cell samples). Every participant filled out a questionnaire about his or her cell phone usage habits. Additionally, personal information such as age, gender, and body mass index (BMI) were assessed. The Feulgen and Papanicolaou staining methods were used for staining of the cell samples. A total of 1000 cells in each sample were evaluated for MNs.
Results: The mean number of MN in exposed and non-exposed mucosa by Feulgen method was 0.71±1.13 and 0.57±1.36, respectively. Also in Papanicolaou staining, the mean number of MN in the exposed mucosa and non-exposed mucosa was 6.94±6.61 and 6.54±6.88, respectively, but these differences were not significant (p&gt; 0.05). The frequency of MN in non-specific DNA staining was significantly (5- to 6-fold) higher than DNA-specific staining. We observed no statically significant differences between MN frequency according to age, gender, BMI, and other cell phone usage habits (p&gt; 0.05).
Conclusion: This study showed that cell phone use does not cause genotoxic effects in the buccal mucosa in the oral cavity. Moreover, using non-specific DNA staining methods can increase the frequency of MN by more than 5- to 6-fold
Review comment provided to justify "Uncertain Effect" rating</t>
  </si>
  <si>
    <t>Kadeh H, Saravani S, Moradi M, Alimanesh N.</t>
  </si>
  <si>
    <t>Cells: Human Buccal Mucosa Cells</t>
  </si>
  <si>
    <t xml:space="preserve"> Zahedan University of Medical Sciences provided financial support</t>
  </si>
  <si>
    <t>https://pmc.ncbi.nlm.nih.gov/articles/PMC10084556/</t>
  </si>
  <si>
    <t>The International Collaborative Animal Study of the carcinogenicity and genotoxicity of mobile phone radiofrequency radiation: the Korean study</t>
  </si>
  <si>
    <t>Abstract
A chronic bioassay investigating radiofrequency (RF) carcinogenicity, intentionally designed to be conducted simultaneously in Korea and Japan, using the same research protocol and experimental environment. The study aimed to assess the potential carcinogenicity of Code Division Multiple Access (CDMA)-modulated 900 MHz RF signals at a whole-body specific absorption rate (SAR) of 4 W/kg, which is the reference level of the international human safety guideline, and to verify the key findings from the National Toxicology Program (NTP) study at that SAR level. Two reverberation chamber systems were used for RF exposures, and the same study protocols were followed. Male Harlan Sprague-Dawley (Hsd:Sprague Dawley SD) rats were randomly assigned to cage-control, sham-exposed, or RF-exposed groups. The exposure started on gestational day 5 and lasted for 18 h and 20 min each day, with 10-min on/off cycles. The project included a 28-d toxicity study, a 2-yr carcinogenicity study, and a 14-wk genotoxicity test. Histopathological evaluations were conducted in a partially blinded manner. The results were independently analyzed and submitted separately based on each country's research findings. In the Korean study, no statistically significant changes in tumor incidence or survival rates were observed. No significant RF-related effects were detected in the heart, brain, or adrenal glands. No changes in body temperature. Genotoxicity tests showed no evidence of DNA damage or mutation. In conclusion, the Korean part found that long-term exposure to CDMA-modulated 900 MHz RF was neither carcinogenic nor genotoxic at a SAR of 4 W/kg in male rats. An international animal study was jointly conducted as a chronic bioassay in Japan and Korea to evaluate the carcinogenicity of mobile phone RF signals and to verify key findings from the NTP study using identical protocols and exposure systems.
.
Full Free Text Available</t>
  </si>
  <si>
    <t>Kim HS, Han KH, Kim YB, Jeon SB, Lee AK, Moon JI, Choi HD, Imaida K, Yokohira M, Kawabe M, Imai N, Wang J, Ahn YH.</t>
  </si>
  <si>
    <t>This work was supported by the Institute of Information &amp; Communications Technology Planning &amp; Evaluation (IITP) grant funded by the Korea government (MSIT) (grant number RS-202400466966, A systematic study on the health risk of EMF exposure in advanced wireless service environments; grant number 20190-00102, A study on the public health and safety in a complex EMF environment). This study was also supported in part by the Ministry of Internal Affairs and Communications, Japan (01550094).</t>
  </si>
  <si>
    <t>https://pubmed.ncbi.nlm.nih.gov/41546387/</t>
  </si>
  <si>
    <t>Inhibitory action of microwave radiation on gamma-glutamyl transpeptidase activity in liver of rats treated with hydrocortisone</t>
  </si>
  <si>
    <t>Abstract
The influence of microwave irradiation on the activity of gamma-glutamyl transpeptidase (GGT) induced by hydrocortisone (HC) in the liver of rats was investigated. Animals were subjected to microwave irradiation (frequency 53.57 GHz, power density 10 mW/cm2 and 1 mW/cm2) during and after hydrocortisone (HC) treatment (20 mg/kg for 60 days). The results indicate that microwave radiation may block an inducible effect of HC on GGT activity in the liver of rats. This effect depends on the power density of millimetre microwaves.</t>
  </si>
  <si>
    <t>Olchowik G, Maj JG.</t>
  </si>
  <si>
    <t>https://www.ncbi.nlm.nih.gov/pubmed/11185725</t>
  </si>
  <si>
    <t>Effects of Exposure to Cellular Phones 950 MHZ Electromagnetic Fields on Progesterone, Cortisol and Glucose Level in Female Hamsters (Mesocricetus auratus)</t>
  </si>
  <si>
    <t>Abstract
The aim of present study was to investigate the cellular phones emitted EMFs (Electromagnetic fields) effect on serum progesterone, cortisol and glucose concentration in exposed female hamsters. Seventy two female golden hamsters (mature and non-pregnant) were used. The animals were divided into three groups: group 1- the control group without any EMF exposure; group 2- the short-term EMF exposure (10 day, 3 h daily) and group 3 - the long-term EMF exposure (60 day, 3 h daily). The 950 MHZ EMFs emitted by the antenna of cellular phones (Specify: ON, SAR: 0.60 W kg-1) was produced for short- or long- term (group 2 and 3), respectively. Exposing to 900 MHZ EMF caused decreases in progesterone (p&lt;0.01) and increases in cortisol for both exposed groups (short-term and long-term) (p&lt;0.01) in comparison with control group. Group exposed for 60 days had significantly higher blood glucose rate in comparison with control or short-term exposed groups. May, 950 MHZ EMFs caused stressful condition, cortisol releasing and subsequent hyper-glycemia in long-term exposing. Also, adrenal and reproductive glands may affect by 950 MHZ EMFs and caused changes in serum progesterone rate. It was concluded that short-or long-term exposure to 950 MHZ may cause progesterone suppressing and cortisol releasing but this frequency only in long-term exposure could cause hyper-glycemia in hamster as a laboratory model.
Outcomes: A statistically significant decrease in the progesterone level and a significant increase in the cortisol level was observed in both exposed groups (short-term and long-term) compared to the control group. The glucose level of the long-term exposed group was significantly increased in comparison to the short-term exposed group and the control group.</t>
  </si>
  <si>
    <t>Seyednour R, Chekaniazar V.</t>
  </si>
  <si>
    <t>https://www.emf-portal.org/en/article/20313</t>
  </si>
  <si>
    <t>Effects of exposure to a 1950 MHz radio frequency field on expression of Hsp70 and Hsp27 in human glioma cells</t>
  </si>
  <si>
    <t>Abstract
Human glioma MO54 cells were used to investigate whether radio frequency (RF) field exposure could activate stress response genes. Cells were exposed to continuous wave 1950 MHz or sham conditions for up to 2 h. Specific absorption rates (SARs) were 1, 2, and 10 W/kg. For the cell growth experiment, cell numbers were counted at 0-4 days after exposure. Expression of Hsp27 and Hsp70, as well as the level of phosphorylated Hsp27 (78Ser) protein, was determined by Western blotting. It was found that sham exposed and RF exposed cells demonstrated a similar growth pattern up to 4 days after RF field exposure. RF field exposure at both 2 and 10 W/kg did not affect the growth of MO54 cells. In addition, there were no significant differences in protein expression of Hsp27 and Hsp70 between sham exposed and RF exposed cells at a SAR of 1, 2, or 10 W/kg for 1 and 2 h. However, exposure to RF field at a SAR of 10 W/kg for 1 and 2 h decreased the protein level of phosphorylated Hsp27 (78Ser) significantly. Our results suggest that although exposure to a 1950 MHz RF field has no effect on cell proliferation and expression of Hsp 27 and Hsp70, it may inhibit the phosphorylation of Hsp27 at Serine 78 in MO54 cells.
Outcomes : Sham-exposed and exposed cells demonstrated a similar growth pattern up to 4 days after exposure. Exposure at both 2 and 10 W/kg did not affect the growth of the cells. In addition, there were no significant differences in protein expression of HSP27 and HSP70 between sham-exposed and exposed cells at a SAR of 1, 2, or 10 W/kg for 1 and 2 h. However, exposure at a SAR of 10 W/kg for 1 and 2 h decreased the protein level of phosphorylated Hsp27 significantly. 
The data suggest that although exposure to a 1950 MHz radiofrequency field has no effect on cell proliferation and expression of HSP27 and HSP70, it may inhibit the phosphorylation of HSP27 at serine 78 in MO54 cells (HSP27 is phosphorylated at three phosphorylation sites (serine 15, serine 78, and serine 82) by protein kinases. In this investigation, an anti-HSP27 antibody that is specific for phosphorylated HSP27 (serine 78) was used).</t>
  </si>
  <si>
    <t>Miyakoshi J, Takemasa K, Takashima Y, Ding GR, Hirose H, Koyama S.</t>
  </si>
  <si>
    <t>https://pubmed.ncbi.nlm.nih.gov/15832340/</t>
  </si>
  <si>
    <t>Effect of low intensity pulse-modulated electromagnetic radiation on activity of alkaline phosphatase in blood serum</t>
  </si>
  <si>
    <t xml:space="preserve">Abstract
The change in alkaline phosphotase activity in vitro with frequencies modulation at low intensity of pulse-modulated electromagnetic radiation was experimentally shown (EMR, 2375 MHz, intensity: 0.8, 8.0; 40.0 microW/cm2; range modulation: 30-310 Hz; time of interaction: 1-3 min). Revealed effects could be regarded as an evidence of informative character of interaction of modulated EMR.
[Article in Russian]
</t>
  </si>
  <si>
    <t>Pashovkina MS, Akoev IG.</t>
  </si>
  <si>
    <t>https://www.ncbi.nlm.nih.gov/pubmed/11253703</t>
  </si>
  <si>
    <t>Evaluation of the Protective Role of Vitamin C on the Metabolic and Enzymatic Activities of the Liver in the Male Rats After Exposure to 2.45 GHz Of Wi-Fi Routers</t>
  </si>
  <si>
    <t>Abstract 
BACKGROUND: The use of devices emitted microwave radiation such as mobile phones, wireless fidelity (Wi-Fi) routers, etc. is increased rapidly. It has caused a great concern; the researchers should identify its effects on people's health. We evaluated the protective role of Vitamin C on the metabolic and enzymatic activities of the liver after exposure to Wi-Fi routers. 
MATERIAL AND METHODS: 70 male Wistar rats weighing 200-250 g were randomly divided into 7 groups (10 rats in each group).The first stage one -day test: Group A (received vitamin C 250 mg/kg/day orally together with 8- hour/day Wi-Fi exposure). Group B (exposed to Wi-Fi radiation). Group C (received vitamin C). Group D or Control (was neither exposed to radiation of Wi-Fi modem nor did receive vitamin C). The second phase of experiment had done for five consecutive days. It involved Group E (received vitamin C), Group F (exposed to Wi-Fi radiation), Group G (received vitamin C together with Wi-Fi radiation). The distance between animals' restrainers was 20 cm away from the router antenna. Finally, blood samples were collected and assayed the level of hepatic enzymes including alkaline phosphatase(ALP), alanine amino transferase(ALT) aspartate amino transferase (ASL), gamma glutamyl transferase (GGT) and the concentration of Blood Glucose, Cholesterol, Triglyceride(TG), High density lipoprotein (HDL) and low density lipoprotein (LDL).
RESULTS: Data obtained from the One day test showed an increase in concentration of blood glucose, decrease in Triglyceride level and GGT factor (P&lt;0.05), however no observed significant difference on the Cholesterol , HDL, LDL level and hepatic enzymes activities in compare to control group. Groups of the five-day test showed reduction in the amount of blood glucose, elevation of cholesterol level and LDL relative to control group(P&lt;0.05).
CONCLUSION: WiFi exposure may exert alternations on the metabolic parameters and hepatic enzymes activities through stress oxidative and increasing of free radicals, but the use of vitamin C protects them from changing induced. Also taking optimum dose of vitamin C is essential for radioprotective effect and maintaining optimum health. 
Free Full Text Available</t>
  </si>
  <si>
    <t>Shekoohi-Shooli F, Mortazavi SM, Shojaei-Fard MB, Nematollahi S, Tayebi M.</t>
  </si>
  <si>
    <t>https://www.ncbi.nlm.nih.gov/pubmed/27853723</t>
  </si>
  <si>
    <t>Pathological changes associated with experimental 900-MHz electromagnetic wave exposure in rats</t>
  </si>
  <si>
    <t>Abstract
The aim of this study was to determine a possible relationship between whole-body 900-MHz Global System for Mobile Communication-like electromagnetic field (GSM-EMF) exposure and pathological changes in vital organs of Sprague–Dawley rats. Twenty adult male rats were used in four equal independent groups—control (without EMF) and low-, moderate-, and high-exposure groups—according to the time of exposure to EMF (1, 2, and 4 h). The exposure was performed for 30 consecutive days. Tissue samples of the heart, liver, and left kidney were collected and fixed in 10 % buffered formalin for histopathological examination. Some pathological lesions, especially in the kidney (congestion and inflammation) were seen. Our results demonstrate that the use of GSM-like EMF at these intensities and duration can induce pathological lesions in the heart, liver, or kidney, but these are not EMF specific.</t>
  </si>
  <si>
    <t>Sepehrimanesh M, Azarpira N, Saeb M, Nazifi S, Kazemipour N, Koohi O.</t>
  </si>
  <si>
    <t>https://www.emf-portal.org/en/article/24101</t>
  </si>
  <si>
    <t>Effect of high-frequency radiofrequency (6 GHz) electromagnetic radiation on oxidative stress and kidney morphology</t>
  </si>
  <si>
    <t>Abstract
This study aimed to investigate the effects of high-frequency (6 GHz) radiofrequency electromagnetic radiation (RF-EMR) exposure on oxidative stress markers and kidney morphology. Our study was designed with 3 groups, each containing 10 animals. These groups were: control, sham, and RF-EMR exposed group. No treatment was applied to the control group; the sham group was housed in the same room under the same conditions and for equal periods of time, except that the generator was turned off. The RF-EMR exposed group was exposed to 6 GHz RF-EMR emitted from the signal generator for 4 hours per day for 6 weeks. At the end of the experimental period, intracardiac blood was collected from animals and plasma oxidant (MDA), antioxidant (SOD, CAT and GSH) and cortisol markers were analyzed. After, the rats in all groups were sacrificed and kidney tissues were removed. Hematoxylin and eosin staining methods were applied histopathologically. Blood-plasma GSH, CAT, SOD and MDA levels (excluding cortisol) were lower in the RF-EMR exposed group compared to the control and sham groups (p &lt; .001). No significant difference was observed in plasma levels GSH, CAT, SOD, MDA and cortisol activities between control and sham groups. In addition, we reported that the histological characteristics of kidney tissue were affected by RF-EMR. The results of our study indicated that 6 GHz RF-EMR can function as an environmental stress factor and can modulate oxidative stress in blood plasma and cause morphological changes in kidney tissue.</t>
  </si>
  <si>
    <t>Emre M, Karamazi Y, Emre T, Varan NE, Toyran T, Yücebilgiç G.</t>
  </si>
  <si>
    <t>https://pubmed.ncbi.nlm.nih.gov/41701901/</t>
  </si>
  <si>
    <t>Azimzadeh M, Jelodar G.</t>
  </si>
  <si>
    <t>Base Station</t>
  </si>
  <si>
    <t>The protective effect of vitamin supplementation (E and E + C) on passive avoidance learning and memory during exposure to 900 MHz RFW emitted from BTS</t>
  </si>
  <si>
    <t>Abstract
Deleterious effects of exposure to electromagnetic radiation on public health have been widely studied. This study was conducted to evaluate the protective effect of vitamin supplementation (E or E + C) on passive avoidance learning (PAL) and memory in rats subjected to 900 MHz radiofrequency waves (RFW). Thirty adult male Sprague-Dawley rats (190 ± 20 g) were randomly divided into six groups as: control I (vehicle), control II (vitamin E 250 mg/kg), control III (vitamin E 100 mg/kg + l-ascorbic acid 200 mg/kg), and three exposed groups to RFW as: sham-exposed, treatment I (vitamin E), and treatment II (vitamin E + C). The duration of exposure was 30 continuous days (4 h/day). The PAL was evaluated on the last day by the shuttle box. Learning and memory of animals demonstrated as the duration of remaining within the light area, which is called the light time (LT). The sham-exposed group showed a significant decrease in LT on the learning, consolidation, and retention days compared to other groups (p &lt; 0.05). Pretreatment with vitamins (E and E + C) could protect PAL against adverse effects of RFW, and the administration of vitamin E + C improved PAL performance in control III compared to control I and treatment II groups (p &lt; 0.05). Administration of vitamin E + C to exposed group (treatment II) caused a significant increase in LT on the learning (p = 0.013), consolidation, and retention (p = 0.009) sessions compared to the treatment group I (vitamin E). Long-term exposure to 900 MHz RFW impaired PAL and memory, and pretreatment of vitamin (E or E + C) prevented these effects, which may be a new potential mechanism against side effects of RFW.</t>
  </si>
  <si>
    <t>https://www.ncbi.nlm.nih.gov/pubmed/32279647</t>
  </si>
  <si>
    <t>Nitric oxide level in the nasal and sinus mucosa after exposure to electromagnetic field</t>
  </si>
  <si>
    <t xml:space="preserve">Abstract
OBJECTIVE: The purpose of this study was to examine the changes in nitric oxide (NO) level in the nasal and paranasal sinus mucosa after exposure radiofrequency electromagnetic fields (EMF).
STUDY DESIGN AND SETTING: Thirty male Sprague-Dawley rats were randomly grouped as follows: EMF group (group I; n, 10), EMF group in which melatonin received (group II; n, 10) and the control (sham operated) group (group III; n, 10). Groups I and II were exposed to a 900 MHz. Oral melatonin was given in group II. Control rats (group III) were also placed in the tube as the exposure groups, but without exposure to EMF. At the end of 2 weeks, the rats were sacrificed, and the nasal and paranasal sinus mucosa dissected. NO was measured in nasal and paranasal mucosa.
RESULTS: The nasal and paranasal sinus mucosa NO levels of group I were significantly higher than those of the control group (group III) ( P &lt; 0.05). However, there was no statistically significant difference between group II and the control group (group III) regarding NO output ( P &gt; 0.05).
CONCLUSION: Exposure to EMF released by mobile phones (900 MHz) increase NO levels in the sinus and nasal mucosa.
SIGNIFICANCE: Increased NO levels may act as a defense mechanism and presumably related to tissue damage. In addition, melatonin may have beneficial effect to prevent these changes in the mucosa.
</t>
  </si>
  <si>
    <t>Yariktas M, Doner F, Ozguner F, Gokalp O, Dogru H, Delibas N.</t>
  </si>
  <si>
    <t>https://www.emf-portal.org/en/article/11956</t>
  </si>
  <si>
    <t>Comparison of Hsps expression after radio-frequency field exposure in three human glioma cell lines</t>
  </si>
  <si>
    <t>Abstract
OBJECTIVE: To investigate and compare the effect of radio-frequency (RF) field exposure on expression of heat shock proteins (Hsps) in three human glioma cell lines (MO54, A172, and T98).
METHODS: Cells were exposed to sham or 1950 MHz continuous-wave for 1 h. Specific absorption rates (SARs) were 1 and 10 W/kg. Localization and expression of Hsp27 and phosphorylated Hsp27 ((78) Ser) (p-Hsp27) were examined by immunocytochemistry. Expression levels of Hsp27, p-Hs27, and Hsp70 were determined by Western blotting.
RESULTS: The Hsp27 was primarily located within the cytoplasm, p-Hsp27 in both cytoplasm and nuclei of MO54, A172, and T98 cells. RF field exposure did not affect the distribution or expression of Hsp27. In addition, Western blotting showed no significant differences in protein expression of Hsp27 or Hsp70 between sham- and RF field-exposed cells at a SAR of 1 W/kg and 10 W/kg for 1 h in three cells lines. Exposure to RF field at a SAR of 10 W/kg for 1 h slightly decreased the protein level of phosphorylated Hsp27 in MO54 cells.
CONCLUSION: The 1950 MHz RF field has only little or no apparent effect on Hsp70 and Hsp27 expression in MO54, A172, and T98 cells.</t>
  </si>
  <si>
    <t>Ding GR, Wang XW, Li KC, Qiu LB, Xu SL, Tan J, Guo GZ</t>
  </si>
  <si>
    <t>https://www.emf-portal.org/en/article/17975</t>
  </si>
  <si>
    <t>Ornithine decarboxylase activity of L929 cells after exposure to continuous wave or 50 Hz modulated radiofrequency radiation--a replication study</t>
  </si>
  <si>
    <t>Abstract
A replication study with some extensions was made to confirm enhancement of ornithine decarboxylase (ODC) activity in murine L929 fibroblasts after radiofrequency (RF) field exposure reported in earlier studies. L929 cells purchased from two cell banks were exposed for 2, 8, or 24 h to continuous wave or DAMPS (burst modulated at 50 Hz, with 33% duty cycle) signals at specific absorption rate (SAR) levels of 2.5 or 6.0 W/kg. Exposures were carried out in Crawford and waveguide chambers, at frequencies 835 and 872 MHz, respectively. The results did not confirm findings of previous studies reporting increased ODC activity in RF-exposed cells. When Crawford cell exposure system was used, ODC activity was either not affected (in the case of 8 or 24 h exposures) or decreased after 2 h exposure at the highest SAR level (6 W/kg). The decrease was most pronounced when cooling with air flow was not used, and is most likely related to increased temperature. The minor methodological differences (use of antibiotics, increased sensitivity of ODC assay) are not likely to explain the inconsistency of the findings of the present and previous studies. Different results were obtained in experiments with the waveguide system that involves more efficient temperature control. In this exposure system, ODC activity was increased after 8 h exposure at 6 W/kg. Further studies are warranted to explore whether this finding reflects a true non-thermal effect. The present study did not provide evidence for modulation-specific effects reported in earlier studies.</t>
  </si>
  <si>
    <t>Hoyto A, Juutilainen J, Naarala J.</t>
  </si>
  <si>
    <t>Cells : Human Murine Fibroblasts L929 cell line</t>
  </si>
  <si>
    <t>https://www.emf-portal.org/en/article/14707</t>
  </si>
  <si>
    <t>Hsp70 expression and free radical release after exposure to non-thermal radio-frequency electromagnetic fields and ultrafine particles in human Mono Mac 6 cells</t>
  </si>
  <si>
    <t>Abstract
The contemporary urban environment has become increasingly complex in its composition, leading to discussions regarding possible novel health effects. Two factors that recently have received considerable attention are ultrafine particles (UFP; &lt;0.1 microm) produced by combustion processes and emissions from wireless communication devices like mobile phones that emit in the radio-frequency (RF) part of the spectrum. Several studies have shown biological effects of both these exposures in various cell systems. Here we investigate if exposure to UFP (12-14 nm, 100 microg/ml) and RF-electromagnetic fields (EMF; 2 W/kg specific absorption rate (SAR); continuous wave (CW) or modulated (217Hz or GSM-nonDTX)), alone or in combination influences levels of the superoxide radical anion or the stress protein heat-shock protein (Hsp70) in the human monocyte cell line Mono Mac 6. Heat treatment (42-43 degrees C, 1h) was used as positive control for both stress reaction and for heat development in the RF exposure setup. Our results clearly show that Mono Mac 6 cells are capable to internalise UFP, and that this phagocytic activity is connected to an increased release of free radicals. This increase (40-45% above negative control) is stronger than the effect of heat treatment. On the other hand, none of the employed RF exposures showed any effects on free radical levels. Co-exposure of RF and UFP did not potentiate the UFP effect either. Our investigations showed a significantly increased Hsp70 expression level by heat treatment in a time-dependent manner, whereas UFP, RF, or UFP+RF were without any effect. Therefore, we conclude that in the investigated Mono Mac 6 cells, RF exposure alone or in combination with UFP cannot influence stress-related responses.
Discontinuous transmission (DTX) is a method of momentarily powering-down, or muting, a mobile or portable wireless telephone set when there is no voice input to the set. This optimises the overall efficiency of a wireless voice communications system.</t>
  </si>
  <si>
    <t>Simkó M, Hartwig C, Lantow M, Lupke M, Mattsson MO, Rahman Q, Rollwitz J.</t>
  </si>
  <si>
    <t>Cells : Human Monocytes Mono Mac 6 cells</t>
  </si>
  <si>
    <t>https://www.emf-portal.org/en/article/12492</t>
  </si>
  <si>
    <t>Formation of reactive oxygen species in L929 cells after exposure to 900 MHz RF radiation with and without co-exposure to 3-chloro-4-(dichloromethyl)-5-hydroxy-2(5H)-furanone</t>
  </si>
  <si>
    <t>Abstract
The aim of this study was to investigate the induction of reactive oxygen species in murine L929 fibrosarcoma cells exposed to radiofrequency (RF) radiation at 900 MHz, with or without co-exposure to 3-chloro-4-(dichloromethyl)-5-hydroxy-2(5H)-furanone (MX), a potent environmental carcinogen produced during chlorination of drinking water. Both continuous-wave and GSM mobile phone signals were applied for 10 or 30 min at specific absorption rates of 0.3 and 1 W/kg. Simultaneous sham exposures were performed for each exposure condition. MX treatment was performed at a subtoxic level of 500 microM, and the RF-field exposure was carried out during the first 10 or 30 min of the chemical treatment. The formation of reactive oxygen species was followed soon after the exposure and at different harvesting times until 1 h after RF-field treatment. The studied provided no indication that 900 MHz RF-field exposure, either alone or in combination with MX, induced formation of reactive oxygen species under any of the experimental conditions investigated. In contrast, exposure to MX resulted in a statistically significant increase in the formation of reactive oxygen species for all the treatment durations investigated, confirming that MX is an inductor of oxidative stress in L929 cells.</t>
  </si>
  <si>
    <t>Zeni O, Di Pietro R, d'Ambrosio G, Massa R, Capri M, Naarala J, Juutilainen J, Scarfi MR.</t>
  </si>
  <si>
    <t>Cells : L929 Murine Fbroblasts</t>
  </si>
  <si>
    <t>https://www.emf-portal.org/en/article/14552</t>
  </si>
  <si>
    <t>Continuous wave and simulated GSM exposure at 1.8 W/kg and 1.8 GHz do not induce hsp16-1 heat-shock gene expression in Caenorhabditis elegans</t>
  </si>
  <si>
    <t>Outcome: For both continuous wave and pulsed radiofrequency exposures, there was no indication that radiofrequency exposure could induce reporter gene expression above sham exposure levels. Thus, at much higher induced radiofrequency field strength (compared to previous studies and close to the maximum permitted exposure from a mobile phone handset), this particular nematode heat-shock protein gene is not up-regulated.</t>
  </si>
  <si>
    <t>Dawe AS, Nylund R, Leszczynski D, Kuster N, Reader T, De Pomerai DI.</t>
  </si>
  <si>
    <t>https://www.emf-portal.org/en/article/15087</t>
  </si>
  <si>
    <t>A small temperature rise may contribute towards the apparent induction by microwaves of heat-shock gene expression in the nematode Caenorhabditis Elegans</t>
  </si>
  <si>
    <t>Abstract
We have previously reported that low intensity microwave exposure (0.75-1.0 GHz CW at 0.5 W; SAR 4-40 mW/kg) can induce an apparently non-thermal heat-shock response in Caenorhabditis elegans worms carrying hsp16-1::reporter genes. Using matched copper TEM cells for both sham and exposed groups, we can detect only modest reporter induction in the latter exposed group (15-20% after 2.5 h at 26 degrees C, rising to approximately 50% after 20 h). Traceable calibration of our copper TEM cell by the National Physical Laboratory (NPL) reveals significant power loss within the cell (8.5% at 1.0 GHz), accompanied by slight heating of exposed samples (approximately 0.3 degrees C at 1.0 W). Thus, exposed samples are in fact slightly warmer (by &lt; or =0.2 degrees C at 0.5 W) than sham controls. Following NPL recommendations, our TEM cell design was modified with the aim of reducing both power loss and consequent heating. In the modified silver-plated cell, power loss is only 1.5% at 1.0 GHz, and sample warming is reduced to approximately 0.15 degrees C at 1.0 W (i.e., &lt; or =0.1 degrees C at 0.5 W). Under sham:sham conditions, there is no difference in reporter expression between the modified silver-plated TEM cell and an unmodified copper cell. However, worms exposed to microwaves (1.0 GHz and 0.5 W) in the silver-plated cell also show no detectable induction of reporter expression relative to sham controls in the copper cell. Thus, the 20% "microwave induction" observed using two copper cells may be caused by a small temperature difference between sham and exposed conditions. In worms incubated for 2.5 h at 26.0, 26.2, and 27.0 degrees C with no microwave field, there is a consistent and significant increase in reporter expression between 26.0 and 26.2 degrees C (by approximately 20% in each of the six independent runs), but paradoxically expression levels at 27.0 degrees C are similar to those seen at 26.0 degrees C. This surprising result is in line with other evidence pointing towards complex regulation of hsp16-1 gene expression across the sub-heat-shock range of 25-27.5 degrees C in C. elegans. We conclude that our original interpretation of a non-thermal effect of microwaves cannot be sustained; at least part of the explanation appears to be thermal</t>
  </si>
  <si>
    <t>Dawe AS, Smith B, Thomas DW, Greedy S, Vasic N, Gregory A, Loader B, de Pomerai DI.</t>
  </si>
  <si>
    <t>https://www.ncbi.nlm.nih.gov/pubmed/16342196</t>
  </si>
  <si>
    <t>Microwave radiation induces a heat-shock response and enhances growth in the nematode Caenorhabditis elegans</t>
  </si>
  <si>
    <t>Aim: To study the effects of prolonged exposure to continuous microwave fields (as used in analog mobile phones) on heat-shock protein responses and growth in transgenic Caenorhabditis elegans.
Outcomes: It is concluded that both growth and heat-shock responses are induced by microwave exposure. Significant induction of the heat-shock response is demonstrated. There is also a modest stimulation of growth. Since there is no measurable increase in medium or worm temperature during exposure, both effects appear to be mediated by non-thermal mechanisms.</t>
  </si>
  <si>
    <t>de Pomerai DI, Daniells C, David H, Allan J, Duce I, Mutwakil M, Thomas D, Sewell P, Tattersall J, Jones D, Candido P</t>
  </si>
  <si>
    <t>https://www.emf-portal.org/en/article/6611</t>
  </si>
  <si>
    <t>Investigation on blood-brain barrier permeability and collagen synthesis under radiofrequency radiation exposure and SAR simulations of adult and child head</t>
  </si>
  <si>
    <t xml:space="preserve">Abstract
The effects of Radiofrequency Radiation (RFR) in the frequencies of mobile phones (835, 900, 1800 MHz) on the permeability of blood-brain barrier and hydroxyproline formation along with the modeling studies performed at the Gazi Biophysics Laboratory are reviewed in this paper. The close proximity of a mobile phone to a user’s head leads to absorption of part of the mobile phone emitted energy by the head and the brain of the phone user. Permeability of the blood-brain barrier (BBB) of female and male rat brain tissues was examined under 900 MHz and 1800 MHz continuous-wave radiofrequency radiation (CWRFR) exposure. Increase in BBB permeability was found to be statistically significant in all male rats exposed, whereas no significant difference was observed in female rats. Investigations of the mobile phone radiation effects on biomolecules were also carried out with guinea pigs. Alterations in protein synthesis were quantified by measuring hydroxyproline level in exposed and non-exposed liver tissues by using three different biochemical methods. 
There was no significant difference on hepatic hydroxyproline levels of RFR exposed guinea pig. In a simulation study, the effects of 835 MHz and 900 MHz RFR exposures on human head while using cellular phone (CP) were investigated. The effects of CP usage on specific absorption rate (SAR) were calculated by SEMCAD X software which uses FDTD method in details. Some parameters as the different head dimensions and dielectric properties of the head (adult and child), positions of the mobile phone (cheek and tilt), and rectangular metal frame spectacles as a widely used metallic accessory were considered. With this aim, dose values in the tissue for 10 g peak spatial-average SAR value were calculated. At both of the frequencies of 835 MHz and 900 MHz, higher SAR values were obtained in the cheek positions than the tilt positions for conditions of with or without metal frame spectacles
Free Text Available </t>
  </si>
  <si>
    <t>Seyhan, N. Goknur Guler, Ayse Canseven, Bahriye Sirav, Elcin Ozgur,</t>
  </si>
  <si>
    <t>https://www.emf-portal.org/en/article/18907</t>
  </si>
  <si>
    <t>Human breast cells</t>
  </si>
  <si>
    <t>Effect Of Microwave Radiation On The Retina Of Mice Embryos</t>
  </si>
  <si>
    <t>Abstract 
Aim: To examine the effects of exposure to electromagnetic fields emitted by mobile phones on the retina of mice embryos.
Background: The pregnant mice were divided into three groups (n=10 per group): 1.) control group, 2.) exposure to a frequency of 950 MHz and 3.) exposure to a frequency of 1800 MHz. The dams were killed at day 18 of gestation.
Outcomes: In none of the groups, malformations of embryos were found. In exposed embryos, the mean body length and body weight were significantly decreased when compared to the control group, while the mortality rate and the resorption sites were significantly increased. 
Regarding the light microscopic examination of the retina, in the exposed groups, pyknotic nuclei were found in some cells of the retinal tissue, but not in the control group. Additionally, in the third group (1800 MHz), cells of the retinal tissue lost their normal arrangement and became aggregated in the inner and outer layer of the retina. 
Via electron microscopy, deformation of the mitochondria was observed in both exposed groups. In the second group (950 MHz), degenerated cell organelles were observed in ganglion cells, while aggregations of melanin, vacuolation of the cytoplasm and condensed heterochromatin were observed in the third group (1800 MHz). 
The data indicate a possible deleterious effect of prenatal exposure to electromagnetic fields emitted by mobile phones on the retina and on the growth of mice embryos.
Full Text Available</t>
  </si>
  <si>
    <t>Amer FI, El Shabaka HA, Zakaria I, Mohammed HA.</t>
  </si>
  <si>
    <t>Mice Embryos</t>
  </si>
  <si>
    <t>http://www.emf-portal.de/viewer.php?l=e&amp;aid=23338</t>
  </si>
  <si>
    <t>Non-invasive radiofrequency treatment effect on mitochondria in pancreatic cancer cells</t>
  </si>
  <si>
    <t>Abstract
BACKGROUND: The development of novel therapeutic approaches for cancer therapy is important, especially for tumors that have poor response or develop resistance to standard chemotherapy and radiation. We discovered that noninvasive radiofrequency (RF) fields can affect cancer cells but not normal cells, inhibit progression of tumors in mice, and enhance the anticancer effects of chemotherapy. However, it remains unclear what physiological and molecular mechanisms this treatment induces inside cells. Here, we studied the effect of RF treatment on mitochondria in human pancreatic cancer cells.
METHODS: The morphology of mitochondria in cells was studied via electron microscopy. The alteration of mitochondrial membrane potential (Δψ) was accessed using a Mitotracker probe. The respiratory activity of mitochondria was evaluated by analyzing changes in oxygen consumption rates determined with a Mito Stress Test Kit. The production of intracellular reactive oxygen species was performed using flow cytometry. The colocalization of mitochondria and autophagosome markers in cells was performed using fluorescence immunostaining and confocal microscopy analysis.
RESULTS: RF fields treatment changed the morphology of mitochondria in cancer cells, altered polarization of the mitochondrial membrane, substantially impaired mitochondrial respiration, and increased reactive oxygen species production, indicating RF-induced stress on the mitochondria. We also observed frequent colocalization of the autophagosome marker LC3B with the mitochondrial marker Tom20 inside cancer cells after RF exposure, indicating the presence of mitochondria in the autophagosomes. This suggests that RF-induced stress can damage mitochondria and induce elimination of damaged organelles via autophagy.
CONCLUSION: RF treatment impaired the function of mitochondria in cancer cells. Therefore, mitochondria can represent one of the targets of the RF treatment.
Free Text Available</t>
  </si>
  <si>
    <t>Curley SA, Palalon F, Lu X, Koshkina NV.</t>
  </si>
  <si>
    <t>Cells : Human Pancreatic Cancer</t>
  </si>
  <si>
    <t>http://www.ncbi.nlm.nih.gov/pubmed/24986120?dopt=Abstract</t>
  </si>
  <si>
    <t>Sertoli cells</t>
  </si>
  <si>
    <t>Effects of 4.9 GHz Radiofrequency Field Exposure on Brain Metabolomic and Proteomic Characterization in Mice</t>
  </si>
  <si>
    <t xml:space="preserve">Abstract
Electromagnetic exposure has become increasingly widespread, and its biological effects have received extensive attention. The purpose of this study was to explore changes in the metabolism profile of the brain and serum and to identify differentially expressed proteins in the brain after exposure to the 4.9 GHz radiofrequency (RF) field. C57BL/6 mice were randomly divided into a Sham group and an RF group, which were sham-exposed and continuously exposed to a 4.9 RF field for 35 d, 1 h/d, at an average power density (PD) of 50 W/m2. After exposure, untargeted metabolomics and Tandem Mass Tags (TMT) quantitative proteomics were performed. We found 104 and 153 up- and down-regulated differentially expressed metabolites (DEMs) in the RF_Brain group and RF_Serum group, and the DEMs were significantly enriched in glycerophospholipid metabolism. Moreover, 10 up-regulated and 51 down-regulated differentially expressed proteins (DEPs) were discovered in the RF group. Functional correlation analysis showed that most DEMs and DEPs showed a significant correlation. These results suggested that 4.9 GHz exposure induced disturbance of metabolism in the brain and serum, and caused deregulation of proteins in the brain.
Free Full Text Available (Open Access)
 </t>
  </si>
  <si>
    <t>Wang X, Zhou G, Lin J, Zhang Z, Qin T, Guo L, Wang H, Huang Z, Ding G.</t>
  </si>
  <si>
    <t>https://pubmed.ncbi.nlm.nih.gov/39452115/</t>
  </si>
  <si>
    <t>Monitoring the effects of mobile phone use on the brain by proton magnetic resonance spectroscopy</t>
  </si>
  <si>
    <t>Abstract
PURPOSE: To determine whether extensive use of mobile phones affects brain metabolites detectable by proton magnetic resonance spectroscopy (1H MRS).
MATERIALS AND METHODS: Twenty-one extensive mobile phone users (average use = 5.5 +/- 2.2 years at 2.4 +/- 1.1 hours/day) and 15 control subjects were recruited and submitted to a 1H MRS brain examination at 1.5 Tesla. Data were recorded in the most exposed right temporal and pontobulbar areas as well as in the contralateral left temporal area. The ratios of N-acetylaspartate (NAA), choline (Cho) and myo-inositol (mI) to creatine/phosphocreatine (Cr) were measured.
RESULTS: No statistically significant changes in the NAA/Cr, Cho/Cr and mI/Cr ratios were measured between mobile 
phone users and control subjects and between the exposed and contralateral temporal areas.
CONCLUSION: These results indicate that extensive exposition to mobile phone radiation does not cause MRS-detectable brain metabolic changes.</t>
  </si>
  <si>
    <t>Khiat A, Boulanger Y, Breton G.</t>
  </si>
  <si>
    <t>https://www.emf-portal.org/en/article/14288</t>
  </si>
  <si>
    <t>Effects of cell phone radiofrequency signal exposure on brain glucose metabolism</t>
  </si>
  <si>
    <t>Abstract 
CONTEXT: The dramatic increase in use of cellular telephones has generated concern about possible negative effects of radiofrequency signals delivered to the brain. However, whether acute cell phone exposure affects the human brain is unclear.
OBJECTIVE: To evaluate if acute cell phone exposure affects brain glucose metabolism, a marker of brain activity.
DESIGN, SETTING, AND PARTICIPANTS: Randomized crossover study conducted between January 1 and December 31, 2009, at a single US laboratory among 47 healthy participants recruited from the community. Cell phones were placed on the left and right ears and positron emission tomography with ((18)F)fluorodeoxyglucose injection was used to measure brain glucose metabolism twice, once with the right cell phone activated (sound muted) for 50 minutes ("on" condition) and once with both cell phones deactivated ("off" condition). Statistical parametric mapping was used to compare metabolism between on and off conditions using paired t tests, and Pearson linear correlations were used to verify the association of metabolism and estimated amplitude of radiofrequency-modulated electromagnetic waves emitted by the cell phone. Clusters with at least 1000 voxels (volume &gt;8 cm(3)) and P &lt; .05 (corrected for multiple comparisons) were considered significant.
MAIN OUTCOME MEASURE: Brain glucose metabolism computed as absolute metabolism (μmol/100 g per minute) and as normalized metabolism (region/whole brain).
RESULTS: Whole-brain metabolism did not differ between on and off conditions. In contrast, metabolism in the region closest to the antenna (orbitofrontal cortex and temporal pole) was significantly higher for on than off conditions (35.7 vs 33.3 μmol/100 g per minute; mean difference, 2.4 [95% confidence interval, 0.67-4.2]; P = .004). The increases were significantly correlated with the estimated electromagnetic field amplitudes both for absolute metabolism (R = 0.95, P &lt; .001) and normalized metabolism (R = 0.89; P &lt; .001).
CONCLUSIONS: In healthy participants and compared with no exposure, 50-minute cell phone exposure was associated with increased brain glucose metabolism in the region closest to the antenna. This finding is of unknown clinical significance.
Free Full Text Available</t>
  </si>
  <si>
    <t>Volkow ND, Tomasi D, Wang GJ, Vaska P, Fowler JS, Telang F, Alexoff D, Logan J, Wong C.</t>
  </si>
  <si>
    <t>http://www.ncbi.nlm.nih.gov/pubmed/21343580</t>
  </si>
  <si>
    <t>No effects of short-term GSM mobile phone radiation on cerebral blood flow measured using positron emission tomography</t>
  </si>
  <si>
    <t>Abstract
The present study investigated the effects of 902.4 MHz global system for mobile communications (GSM) mobile phone radiation on cerebral blood flow using positron emission tomography (PET) with the (15) O-water tracer. Fifteen young, healthy, right-handed male subjects were exposed to phone radiation from three different locations (left ear, right ear, forehead) and to sham exposure to test for possible exposure effects on brain regions close to the exposure source. Whole-brain [¹⁵O]H₂O-PET images were acquired 12 times, 3 for each condition, in a counterbalanced order. Subjects were exposed for 5 min in each scan while performing a simple visual vigilance task. Temperature was also measured in the head region (forehead, eyes, cheeks, ear canals) during exposure. The exposure induced a slight temperature rise in the ear canals but did not affect brain hemodynamics and task performance. The results provided no evidence for acute effects of short-term mobile phone radiation on cerebral blood flow.</t>
  </si>
  <si>
    <t>Kwon MS, Vorobyev V, Kännälä S, Laine M, Rinne JO, Toivonen T, Johansson J, Teras M, Joutsa J, Tuominen L, Lindholm H, Alanko T, Hamalainen H.</t>
  </si>
  <si>
    <t>https://www.emf-portal.org/en/article/19650</t>
  </si>
  <si>
    <t>Effect of immobilization and concurrent exposure to a pulse-modulated microwave field on core body temperature, plasma ACTH and corticosteroid, and brain ornithine decarboxylase, Fos and Jun mRNA</t>
  </si>
  <si>
    <t>Abstract
Aim: To determine if a near field radiofrequency exposure could induce a stress response. 
The aims of this study were 1) if the loose-tube restraints (some movement allowed) necessary for accurate near field radiofrequency exposures could cause a stress response in animals, 2) if near field radiofrequency exposures to the head could induce a stress response in animals above that observed in sham-exposed immobilized animals, and 3) if a threshold level for brain near field radiofrequency exposure could be identified using a series of molecular stress markers.
Background/further details: The effects of the loose-tube immobilization with and without prior conditioning were investigated.
Outcomes : The data revealed that Iridium-modulated microwave fields at brain SAR levels up to 5 W/kg did not induce a stress response in terms of elevated core body temperature, plasma ACTH and corticosteroids, or brain ODC, Fos and Jun mRNA levels in rats immobilized in loose-tube restraints (compared to sham-exposed loose-tube immobilized animals). 
However, the non-tube-trained rats did experience a significant stress response when placed into the tube restraint apparatus. This stress response was seen clearly as short-term (less than 2 h) increases in plasma ACTH and corticosterone levels and a transient, small increase in core body temperature. Adaptation by prior conditioning (tube training) lessened the extent and duration of the stress-related marker elevations. 
In conclusion, the pulse modulated digital Iridium radiofrequency field at SAR-values up to 5 W/kg is incapable of altering these stress-related responses. This conclusion is further supported by the use of a radiofrequency field exposure apparatus that minimized immobilization stress.
Author suggests "No Effect" An ORSAA Review Comment exists against this paper and suggest "Uncertain Effect"</t>
  </si>
  <si>
    <t>Stagg RB, Hawel LH, Pastorian K, Cain C, Adey WR, Byus CV.</t>
  </si>
  <si>
    <t>https://www.emf-portal.org/en/article/6387</t>
  </si>
  <si>
    <t>Mobile phone base station-emitted radiation does not induce phosphorylation of Hsp27</t>
  </si>
  <si>
    <t>Abstract
An in vitro study focusing on the effects of low-level radiofrequency (RF) fields from mobile radio base stations employing the International Mobile Telecommunication 2000 (IMT-2000) cellular system was conducted to test the hypothesis that modulated RF fields act to induce phosphorylation and overexpression of heat shock protein hsp27. First, we evaluated the responses of human cells to microwave exposure at a specific absorption rate (SAR) of 80 mW/kg, which corresponds to the limit of the average whole-body SAR for general public exposure defined as a basic restriction in the International Commission on Non-Ionizing Radiation Protection (ICNIRP) guidelines. Second, we investigated whether continuous wave (CW) and Wideband Code Division Multiple Access (W-CDMA) modulated signal RF fields at 2.1425 GHz induced activation or gene expression of hsp27 and other heat shock proteins (hsps). Human glioblastoma A172 cells were exposed to W-CDMA radiation at SARs of 80 and 800 mW/kg for 2-48 h, and CW radiation at 80 mW/kg for 24 h. Human IMR-90 fibroblasts from fetal lungs were exposed to W-CDMA at 80 and 800 mW/kg for 2 or 28 h, and CW at 80 mW/kg for 28 h. Under the RF field exposure conditions described above, no significant differences in the expression levels of phosphorylated hsp27 at serine 82 (hsp27[pS82]) were observed between the test groups exposed to W-CDMA or CW signal and the sham-exposed negative controls, as evaluated immediately after the exposure periods by bead-based multiplex assays. Moreover, no noticeable differences in the gene expression of hsps were observed between the test groups and the negative controls by DNA Chip analysis. Our results confirm that exposure to low-level RF field up to 800 mW/kg does not induce phosphorylation of hsp27 or expression of hsp gene family.</t>
  </si>
  <si>
    <t>Hirose H, Sakuma N, Kaji N, Nakayama K, Inoue K, Sekijima M, Nojima T, Miyakoshi J.</t>
  </si>
  <si>
    <t>https://www.emf-portal.org/en/article/14217</t>
  </si>
  <si>
    <t>Adipose-Derived Stem Cells (ASCs)</t>
  </si>
  <si>
    <t>GSM 900 MHz microwave radiation affects embryo development of Japanese quails</t>
  </si>
  <si>
    <t>Abstract
A wide range of non thermal biological effects of microwave radiation (MW) was revealed during the last decades. A number of reports showed evident hazardous effects of MW on embryo development in chicken. In this study, we aimed at elucidating the effects of MW emitted by a commercial model of GSM 900 MHz cell phone on embryo development in quails (Coturnix coturnix japonica) during both short and prolonged exposure. For that, fresh fertilized eggs were irradiated during the first 38 h or 14 days of incubation by a cell phone in "connecting" mode activated continuously through a computer system. Maximum intensity of incident radiation on the egg's surface was 0.2 μW/cm2.The irradiation led to a significant (p&lt;0.001) increase in numbers of differentiated somites in 38-hour exposed embryos and to a significant (p&lt;0.05) increase in total survival of embryos from exposed eggs after 14 days exposure. We hypothesized that observed facilitating effect was due to enhancement of metabolism in exposed embryos provoked via peroxidation mechanisms. Indeed, a level of thiobarbituric acid (TBA) reactive substances was significantly (p&lt;0.05-0.001) higher in brains and livers of hatchlings from exposed embryos. Thus, observed effects of radiation from commercial GSM 900 MHz cell phone on developing quail embryos signify a possibility for non-thermal impact of MW on embryogenesis. We suggest that the facilitating effect of low doses of irradiation on embryo development can be explained by a hormesis effect induced by reactive oxygen species (ROS). Future studies need to be done to clarify this assumption.</t>
  </si>
  <si>
    <t>Tsybulin O, Sidorik E, Kyrylenko S, Henshel D, Yakymenko I.</t>
  </si>
  <si>
    <t>https://www.ncbi.nlm.nih.gov/pubmed/22268787</t>
  </si>
  <si>
    <t>Mobile Phone Radiation Deflects Brain Energy Homeostasis and Prompts Human Food Ingestion</t>
  </si>
  <si>
    <t>Abstract
Obesity and mobile phone usage have simultaneously spread worldwide. Radio frequency-modulated electromagnetic fields (RF-EMFs) emitted by mobile phones are largely absorbed by the head of the user, influence cerebral glucose metabolism, and modulate neuronal excitability. Body weight adjustment, in turn, is one of the main brain functions as food intake behavior and appetite perception underlie hypothalamic regulation. Against this background, we questioned if mobile phone radiation and food intake may be related. In a single-blind, sham-controlled, randomized crossover comparison, 15 normal-weight young men (23.47 ± 0.68 years) were exposed to 25 min of RF-EMFs emitted by two different mobile phone types vs. sham radiation under fasting conditions. Spontaneous food intake was assessed by an ad libitum standard buffet test and cerebral energy homeostasis was monitored by 31phosphorus-magnetic resonance spectroscopy measurements. Exposure to both mobile phones strikingly increased overall caloric intake by 22-27% compared with the sham condition. Differential analyses of macronutrient ingestion revealed that higher calorie consumption was mainly due to enhanced carbohydrate intake. Measurements of the cerebral energy content, i.e., adenosine triphosphate and phosphocreatine ratios to inorganic phosphate, displayed an increase upon mobile phone radiation. Our results identify RF-EMFs as a potential contributing factor to overeating, which underlies the obesity epidemic. Beyond that, the observed RF-EMFs-induced alterations of the brain energy homeostasis may put our data into a broader context because a balanced brain energy homeostasis is of fundamental importance for all brain functions. Potential disturbances by electromagnetic fields may therefore exert some generalized neurobiological effects, which are not yet foreseeable.
Full Free Text Available
See Paper ID : 4479</t>
  </si>
  <si>
    <t>Wardzinski EK, Jauch-Chara K, Haars S, Melchert UH, Scholand-Engler HG, Oltmanns KM.</t>
  </si>
  <si>
    <t>https://pubmed.ncbi.nlm.nih.gov/35057520/</t>
  </si>
  <si>
    <t xml:space="preserve">Ornithine decarboxylase activity is affected in primary astrocytes but not in secondary cell lines exposed to 872 MHz RF radiation </t>
  </si>
  <si>
    <t>Abstract
PURPOSE: The effects of radiofrequency (RF) radiation on cellular ornithine decarboxylase (ODC) activity were studied in fibroblasts, two neural cell lines and primary astrocytes. Several exposure times and exposure levels were used, and the fields were either unmodulated or modulated according to the characteristics of the Global System for Mobile (GSM) communications.
MATERIALS AND METHODS: Murine L929 fibroblasts, rat C6 glioblastoma cells, human SH-SY5Y neuroblastoma cells, and rat primary astrocytes were exposed to RF radiation at 872 MHz in a waveguide exposure chamber equipped with water cooling. Cells were exposed for 2, 8, or 24 hours to continuous wave (CW) RF radiation or to a GSM type signal pulse modulated at 217 Hz, at specific absorption rates of 1.5, 2.5, or 6.0 W/kg. Cellular ODC activities of cell samples were assayed.
RESULTS: ODC activity in rat primary astrocytes was decreased statistically significantly (p values from 0.003 to &lt;0.001) and consistently in all experiments performed at two exposure levels (1.5 and 6.0 W/kg) and using GSM modulated or CW radiation. In the secondary cell lines, ODC activity was generally not affected.
CONCLUSIONS: ODC activity was affected by RF radiation in rat primary neural cells, but the secondary cells used in this study showed essentially no response to similar RF radiation. In contrast to some previous studies, no differences between the modulated and continuous wave signals were detected. Further studies with primary astrocytes are warranted to confirm the present findings and to explore the mechanisms of the effects.
Note the unregulated overexpression of ODC is readily linked to cellular transformation and leads to tumorigenesis.</t>
  </si>
  <si>
    <t>https://www.ncbi.nlm.nih.gov/pubmed/17487676</t>
  </si>
  <si>
    <t>Long-term electromagnetic field treatment enhances brain mitochondrial function of both Alzheimer's transgenic mice and normal mice: a mechanism for electromagnetic field-induced cognitive benefit?</t>
  </si>
  <si>
    <t>Aim: To study the possible mechanism(s) for electromagnetic field-induced cognitive benefits, brain mitochondrial function was evaluated in aged transgenic mice and non-transgenic littermates following one month of daily electromagnetic field exposure. Background/further details: The authors have recently reported that long-term exposure to radiofrequencyelectromagnetic fields not only prevents or reverses cognitive impairment in Alzheimer's transgenic mice, but also improves memory in normal mice (Arendash et al. 2010). 
Mice (15 -17 months of age) were divided into the following four groups with a total of three to four mice per group: 1) transgenic mice + exposure, 2) transgenic control group, 3) non-transgenic mice + exposure, 4) non-transgenic control group. 
Outcomes : In transgenic mice, electromagnetic field exposure enhanced brain mitochondrial function by 50-150%, being greatest in cognitively-important brain areas (e.g. cerebral cortex and hippocampus). Electromagnetic field exposure also increased brain mitochondrial function in normal mice, although the enhancement was not as robust and less widespread compared to that of transgenic mice. 
The exposure-induced enhancement of brain mitochondrial function in transgenic mice was accompanied by 5-10 fold increases in soluble amyloid beta protein 1-40 within the same mitochondrial preparations, which is apparently indicative of earlier findings that electromagnetic fields disaggregate toxic amyloid beta protein oligomers in brain tissue (Arendash et al. 2010). Finally, the irradiation-induced mitochondrial enhancement in both transgenic and normal mice occurred through non-thermal effects because brain temperatures were either stable or decreased during/after electromagnetic field exposure. These findings collectively suggest that brain mitochondrial enhancement may be a primary mechanism through which electromagnetic field exposure provides cognitive benefit to both transgenic and normal mice. Especially in the context that mitochondrial dysfunction is an early and prominent characteristic of Alzheimer's disease pathogenesis, electromagnetic field treatment could have profound value in the disease's prevention and treatment through intervention at the mitochondrial level.</t>
  </si>
  <si>
    <t>Dragicevic N, Bradshaw PC, Mamcarz M, Lin X, Wang L, Cao C, Arendash GW.</t>
  </si>
  <si>
    <t>Mice - Female Transgenic (TG)</t>
  </si>
  <si>
    <t>https://www.emf-portal.org/en/article/19218</t>
  </si>
  <si>
    <t>Effect of microwave radiation on the biophysical properties of liposomes</t>
  </si>
  <si>
    <t>Abstract
Steadily growing use of electromagnetic fields, especially in conjunction with wireless communication systems, has led to increasing public concern about possible health effects of electromagnetic radiation. However, besides the well-known thermal effect of electromagnetic fields on biological tissue, there is no clear evidence of further athermal interaction mechanisms with biological systems. The present study was designed to determine the changes in bilayer permeability in egg lecithin multilamellar vesicles after exposure to 900 MHz microwave radiation for a period of 5 h. Specific absorption rate (SAR) of the radiation for the investigated liposome sample was found to be 12 +/- 1 W/kg. Liposomal changes in permeability were monitored using a light scattering technique. Optical anisotropy of the liposome sample decreased dramatically upon exposure to microwave radiation, indicating structural changes in acyl chain packing. IR and NMR ((1)H NMR) studies, which have been employed to reveal structural alterations in microwave, exposed vesicles showed an increased damage upon exposure to microwave. The changes observed in the (1)H NMR spectrum of the microwave exposed sample indicated hydrolysis of carboxylic and phosphoric esters. IR study showed conformational changes in the acyl chains of the lipids upon microwave exposure. However, both IR and (31)P NMR did not show any appreciable changes in the head group part of the lipids.</t>
  </si>
  <si>
    <t>Gaber MH, Abd El Halim N, Khalil WA.</t>
  </si>
  <si>
    <t xml:space="preserve">Cells : Egg lecithin multilamellar vesicles </t>
  </si>
  <si>
    <t>www.emf-portal.org/en/article/11715</t>
  </si>
  <si>
    <t>Increased protein synthesis by cells exposed to a 1,800-MHz radio-frequency mobile phone electromagnetic field, detected by proteome profiling</t>
  </si>
  <si>
    <t xml:space="preserve">Abstract
PURPOSE: To investigate whether or not low intensity radio frequency electromagnetic field exposure (RF-EME) associated with mobile phone use can affect human cells, we used a sensitive proteome analysis method to study changes in protein synthesis in cultured human cells.
METHODS: Four different cell kinds were exposed to 2 W/kg specific absorption rate in medium containing 35S-methionine/cysteine, and autoradiography of 2D gel spots was used to measure the increased synthesis of individual proteins.
RESULTS: While short-term RF-EME did not significantly alter the proteome, an 8-h exposure caused a significant increase in protein synthesis in Jurkat T-cells and human fibroblasts, and to a lesser extent in activated primary human mononuclear cells. Quiescent (metabolically inactive) mononuclear cells, did not detectably respond to RF-EME. Since RF exposure induced a temperature increase of less than 0.15 degrees C, we suggest that the observed cellular response is a so called "athermal" effect of RF-EME.
CONCLUSION: Our finding of an association between metabolic activity and the observed cellular reaction to low intensity RF-EME may reconcile conflicting results of previous studies. We further postulate that the observed increased protein synthesis reflects an increased rate of protein turnover stemming from protein folding problems caused by the interference of radio-frequency electromagnetic fields with hydrogen bonds. Our observations do not directly imply a health risk. However, vis-a-vis a synopsis of reports on cells stress and DNA breaks, after short and longer exposure, on active and inactive cells, our findings may contribute to the re-evaluation of previous reports.
Full Free Text Available
</t>
  </si>
  <si>
    <t>Gerner C, Haudek V, Schandl U, Bayer E, Gundacker N, Hutter HP, Mosgoeller W.</t>
  </si>
  <si>
    <t xml:space="preserve">Cells : Human lymphoblastoid Jurkat cells </t>
  </si>
  <si>
    <t>https://www.emf-portal.org/en/article/17958</t>
  </si>
  <si>
    <t>Modest increase in temperature affects ODC activity in L929 cells: Low-level radiofrequency radiation does not</t>
  </si>
  <si>
    <t>Abstract
The effects of low-level radiofrequency (RF) radiation and elevated temperature on ornithine decarboxylase (ODC) activity were investigated in murine L929 fibroblasts. The cells were exposed at 900 MHz either to a pulse-modulated (pulse frequency 217 Hz; GSM-type modulation) or a continuous wave signal at specific absorption rate (SAR) levels of 0.2 W kg(-1) (0.1-0.3 W kg(-1)) and 0.4 W kg(-1) (0.3-0.5 W kg(-1)) for 2, 8, or 24 h. RF radiation did not affect cellular ODC activity. However, a slight increase in temperature (0.8-0.9 degrees C) in the exposure system lead to decreased ODC activity in cell cultures. This was verified by tests in which cells were exposed to different temperatures in incubators. The results show that ODC activity is sensitive to small temperature differences in cell cultures. Hence, a precise temperature control in cellular ODC activity studies is needed.</t>
  </si>
  <si>
    <t>Hoyto A, Sihvonen AP, Alhonen L, Juutilainen J, Naarala J.</t>
  </si>
  <si>
    <t>https://www.emf-portal.org/en/article/14027</t>
  </si>
  <si>
    <t>Microscopic observation of living cells during their exposure to modulated electromagnetic fields</t>
  </si>
  <si>
    <t>Abstract
Studying cell behaviour under irradiation with radiofrequency electromagnetic fields (RF-EMF) is often impeded by the difficulty to monitor cell characteristics during irradiation. Here we report the design and the application of a complete device for continuous microscopic observation of cells exposed to modulated EMF similar to mobile phones signals. The system allows the follow up of cell progression into mitosis under controlled temperature and CO(2) environment. Protocols are proposed in which the same cells are the controls before and after the EMF exposure and we demonstrate the interest of the "before exposure" controls. The exposure system was validated by cell endocytosis measurements. While the endocytosis rate was increased, no alteration of mitosis progression and mitosis duration was observed in cells exposed to 900 MHz modulated EMF for 1 h, at 30 degrees C and at a Specific Absorption Rate of 2.2 W/kg.
Mitosis :A type of cell division that results in two daughter cells each having the same number and kind of chromosomes as the parent nucleus, typical of ordinary tissue growth.
Endocytosis: Uptake of extracellular material into a cell by the formation of a membrane bound vesicle. The opposite to exocytosis.</t>
  </si>
  <si>
    <t>Moisescu MG, Leveque P, Bertrand JR, Kovacs E, Mir LM.</t>
  </si>
  <si>
    <t>Cells : Human Melanoma Murine B16F10</t>
  </si>
  <si>
    <t>https://www.ncbi.nlm.nih.gov/pubmed/18272432</t>
  </si>
  <si>
    <t>Cells : Human amniotic cells</t>
  </si>
  <si>
    <t>Exposure to GSM 900 MHz electromagnetic fields affects cerebral cytochrome c oxidase activity</t>
  </si>
  <si>
    <t xml:space="preserve">Abstract
The world-wide and rapidly growing use of mobile phones has raised serious concerns about the biological and health-related effects of radio frequency (RF) radiation, particularly concerns about the effects of RFs upon the nervous system. The goal of this study was conducted to measure cytochrome oxidase (CO) levels using histochemical methods in order to evaluate regional brain metabolic activity in rat brain after exposure to a GSM 900 MHz signal for 45 min/day at a brain-averaged specific absorption rate (SAR) of 1.5 W/Kg or for 15 min/day at a SAR of 6 W/Kg over seven days. Compared to the sham and control cage groups, rats exposed to a GSM signal at 6 W/Kg showed decreased CO activity in some areas of the prefrontal and frontal cortex (infralimbic cortex, prelimbic cortex, primary motor cortex, secondary motor cortex, anterior cingulate cortex areas 1 and 2 (Cg1 and Cg2)), the septum (dorsal and ventral parts of the lateral septal nucleus), the hippocampus (dorsal field CA1, CA2 and CA3 of the hippocampus and dental gyrus) and the posterior cortex (retrosplenial agranular cortex, primary and secondary visual cortex, perirhinal cortex and lateral entorhinal cortex).
Authors conclusion: However, the exposure to GSM at 1.5 W/Kg did not affect brain activity. Our results indicate that 6 W/Kg GSM 900 MHz microwaves may affect brain metabolism and neuronal activity in rats.
</t>
  </si>
  <si>
    <t>Ammari M, Lecomte A, Sakly M, Abdelmelek H, de-Seze R.</t>
  </si>
  <si>
    <t>https://www.emf-portal.org/en/article/16106</t>
  </si>
  <si>
    <t>Cells : Human Breast cancer cell line MDA-MB-231</t>
  </si>
  <si>
    <t>Effects of 900-MHz radio frequencies on the chemotaxis of human neutrophils in vitro</t>
  </si>
  <si>
    <t>Abstract
The effects of radio frequency (RF) fields on the ability of human neutrophils to follow concentration gradients of Cyclic Adenosine 3', 5'-Monophosphate (C-AMP) are reported. Blood from healthy adult donors was exposed in vitro to different temperatures and 900-MHz RF field at approximately 0.4 V/m. It was observed that the neutrophils' speed increased with increasing temperatures from 35 degrees to 40 degrees where it peaked and then decreased above 40 degrees without RF exposure. When 900-MHz RF field was applied, the speed increased above the value observed at the same temperature, and the maximum speed exceeded that measured value at any temperature by approximately 50%. The calculated temperature change resulting from the RF exposure was less than one microdegree. The direction of motion changed from along the concentration gradient and the electrical field lines to motion at right angles to the concentration gradient and the electric field. The average time for the neutrophils to respond to the effect of RF radiation was about 2.5 min.
Human neutrophils : Neutrophil (also known as neutrocytes) are the most abundant type of granulocytes and the most abundant (40% to 75%) type of white blood cells in most mammals. 
Chemotaxis (from chemo- + taxis) is the movement of an organism in response to a chemical stimulus</t>
  </si>
  <si>
    <t>Aly AA, Cheema MI, Tambawala M, Laterza R, Zhou E, Rathnabharathi K, Barnes FS.</t>
  </si>
  <si>
    <t>Cells : Mouse Neutrophils cells</t>
  </si>
  <si>
    <t>https://www.emf-portal.org/en/article/15618</t>
  </si>
  <si>
    <t>Low intensity microwave radiation as modulator of the L:-lactate dehydrogenase activity</t>
  </si>
  <si>
    <t>Abstract 
In this study, we investigated experimentally the possibility of modulating protein activity by low intensity microwaves by measuring alternations of L: -Lactate Dehydrogenase enzyme (LDH) activity. The LDH enzyme solutions were irradiated by microwaves of the selected frequencies and powers using the Transverse Electro-Magnetic (TEM) cell. The kinetics of the irradiated LDH was measured by continuous monitoring of nicotine adenine dinucleotide, reduced (NADH) absorbance at 340 nm. A comparative analysis of changes in the activity of the irradiated LDH enzyme versus the non-radiated enzyme was performed for the selected frequencies and powers. It was found that LDH activity can be selectively increased only by irradiation at the particular frequencies of 500 MHz [electric field: 0.02 V/m (1.2 × 10⁻⁶ W/m²)-2.1 V/m (1.2 × 10⁻² W/m²)] and 900 MHz [electric field: 0.021-0.21 V/m (1.2 × 10⁻⁴ W/m²)]. Based on results obtained it was concluded that LDH enzyme activity can be modulated by specific frequencies of low power microwave radiation. This finding can serve to support the hypothesis that low intensity microwaves can induce non-thermal effects in bio-molecules.</t>
  </si>
  <si>
    <t>Vojisavljevic V, Pirogova E, Cosic I.</t>
  </si>
  <si>
    <t>http://www.ncbi.nlm.nih.gov/pubmed/21308416?dopt=Abstract</t>
  </si>
  <si>
    <t>The effect of low level radiofrequency electromagnetic radiation on the excretion rates of stress hormones in operators during 24-hour shifts</t>
  </si>
  <si>
    <t>Abstract 
The aim of the study was to investigate the effect of long term exposure to low level radiofrequency (RF) electromagnetic (EM) radiation on the excretion rates of stress hormones in satellite station operators during 24-hour shifts. Twelve male operators at a satellite station for TV communications and space research were studied during 24-hour shifts. Dosimetric evaluation of the exposure was carried out and showed low level exposure with specific absorption of 0.1127 J.kg-1. A control group of 12 unexposed male operators with similar job task and the same shift system were studied, too. The 11-oxycorticosteroids (11-OCS), adrenaline and noradrenaline were followed by spectrofluorimetric methods on 3-hour intervals during the 24-hour shifts. The data were analyzed by tests for interindividual analysis, Cosinor analysis and analysis of variance (ANOVA). Significant increase in the 24-hour excretion of 11-OCS and disorders in its circadian rhythm, manifested by increase in the mesor, decrease in the amplitude and shift in the acrophase were found in the exposed operators. The changes in the excretion rates of the catecholamines were significant and showed greater variability of both variables. The long term effect of the exposure to low-level RF EM radiation evoked pronounced stress reaction with changes in the circadian rhythm of 11-OCS and increased variability of catecholamines secretion. The possible health hazards associated with observed alteration in the stress system need to be clarified by identification of their significance and prognostic relevance.</t>
  </si>
  <si>
    <t>Vangelova K, Israel M, Mihaylov S.</t>
  </si>
  <si>
    <t>http://www.ncbi.nlm.nih.gov/pubmed/12096679</t>
  </si>
  <si>
    <t>Short term exposure to 1439 MHz pulsed TDMA field does not alter melatonin synthesis in rats</t>
  </si>
  <si>
    <t>Abstract
The widespread use of the mobile phone has initiated many studies on the possible adverse effects of a high frequency electromagnetic field (EMF), which is used in mobile phones. A low frequency EMF is reported to suppress melatonin synthesis. The aim of this study was to clarify the effects on melatonin synthesis in rats after short term exposure to a 1439 MHz time division multiple access (TDMA) EMF. The average specific absorption ratio (SAR) of the brain was 7.5 W/kg, and the average SARs of the whole body were 1.9 and 2.0 W/kg for male and female rats, respectively. A total of 208 male and female rats were investigated. After acclimatization to a 12 h light-dark (LD) cycle, serum and pineal melatonin levels together with pineal serotonin level under a dark condition (less than 1 lux) were examined by radioimmunoassay. No significant differences in melatonin and serotonin levels were observed between the exposure, sham, and cage control groups. These results suggest that short term exposure to a 1439 MHz TDMA EMF, which is about four times stronger than that emitted by mobile phones, does not alter melatonin and serotonin synthesis in rats. Further investigations on the effects of long term exposure are warranted.
ORSAA has provided a Review Comment</t>
  </si>
  <si>
    <t>Hata K, Yamaguchi H, Tsurita G, Watanabe S, Wake K, Taki M, Ueno S, Nagawa H.</t>
  </si>
  <si>
    <t>TDMA Simulated</t>
  </si>
  <si>
    <t>https://www.ncbi.nlm.nih.gov/pubmed/15605405</t>
  </si>
  <si>
    <t>Effects of radiofrequency exposure on the GABAergic system in the rat cerebellum: clues from semi-quantitative immunohistochemistry</t>
  </si>
  <si>
    <t>Abstract
The widespread use of cellular phones raises the problem of interaction of electromagnetic fields with the central nervous system (CNS). In order to measure these effects on neurotransmitter content in the CNS, we developed a protocol of neurotransmitter detection based on immunohistochemistry and image analysis. Gamma-vinyl-GABA (GVG), an inhibitor of the GABA-transaminase was injected in rats to increase GABA concentration in the CNS. The cellular GABA contents were then revealed by immunohistochemistry and semi-quantified by image analysis thanks to three parameters: optical density (O.D.), staining area, and number of positive cells. The increase in cerebellar GABA content induced by GVG 1200 mg/kg was reflected in these three parameters in the molecular and the granular layers. Therefore, control of immunohistochemistry parameters, together with appropriate image analysis, allowed both the location and the detection of variations in cellular neurotransmitter content. This protocol was used to investigate the effects of exposure to 900 MHz radiofrequencies on cerebellar GABA content. Both pulsed emission with a specific absorption rate (SAR) of 4 W/kg and continuous emission with high SAR (32 W/kg) were tested. We observed a selective diminution of the stained processes area in the Purkinje cell layer after exposure to pulsed radiofrequency and, in addition, a decrease in O.D. in the three cell layers after exposure to continuous waves. Whether this effect is, at least partly, due to a local heating of the tissues is not known. Overall, it appears that high energetic radiofrequency exposure induces a diminution in cellular GABA content in the cerebellum.</t>
  </si>
  <si>
    <t>Mausset AL, de Seze R, Montpeyroux F, Privat A.</t>
  </si>
  <si>
    <t>https://www.ncbi.nlm.nih.gov/pubmed/11520491</t>
  </si>
  <si>
    <t>Acute exposure to GSM 900-MHz electromagnetic fields induces glial reactivity and biochemical modifications in the rat brain</t>
  </si>
  <si>
    <t>AbstractAbstract
The worldwide proliferation of mobile phones raises the question of the effects of 900-MHz electromagnetic fields (EMF) on the brain. Using a head-only exposure device in the rat, we showed that a 15-min exposure to 900-MHz pulsed microwaves at a high brain-averaged power of 6 W/kg induced a strong glial reaction in the brain. This effect, which suggests neuronal damage, was particularly pronounced in the striatum. Moreover, we observed significant and immediate effects on the Kd and Bmax values of N-methyl-D-aspartate (NMDA) and GABA(A) receptors as well as on dopamine transporters. Decrease of the amount of NMDA receptors at the postsynaptic membrane is also reported. Although we showed that the rat general locomotor behavior was not significantly altered on the short term, our results provide the first evidence for rapid cellular and molecular alterations in the rat brain after an acute exposure to high power GSM (Global System for Mobile communication) 900-MHz microwaves.
[3H]BTCP is a specific ligand of dopamine transporters.
[3H]Muscimol was used as a tracer of GABAA receptors.
[3H]TCP, a noncompetitive antagonist of the NMDARs, as a specific ligand for these receptors</t>
  </si>
  <si>
    <t>Mausset-Bonnefont AL, Hirbec H, Bonnefont X, Privat A, Vignon J, de Sèze R.</t>
  </si>
  <si>
    <t>https://www.ncbi.nlm.nih.gov/pubmed/15571980</t>
  </si>
  <si>
    <t>Trafficking of synaptic vesicles is changed at the hypothalamus by exposure to an 835 MHz radiofrequency electromagnetic field</t>
  </si>
  <si>
    <t>Abstract
With the rapidly increasing use of mobile phones and their close-contact usage to the brain, there are some concerns about the possible neuronal effects induced by exposure to excessive electromagnetic radiation. Exposure to a radiofrequency electromagnetic field (RF-EMF) of 835 MHz (4.0 W/kg specific absorption rate (SAR) 5 h/day for 12 weeks) may affect hypothalamic presynaptic neurons in C57BL/6 mice. The number and size of the synaptic vesicles (SVs) in the hypothalamic presynaptic terminals were significantly decreased after RF-EMF exposure. Further, the density (SVs numbers/μm) of docking and fusing SVs in the active zones of the presynaptic terminal membrane was significantly decreased in hypothalamic neurons. The expression levels of synapsin I/II and synaptotagmin 1, two regulators of SV trafficking in neurons, were also significantly decreased in the hypothalamus. In parallel, the expression of calcium channel was significantly decreased. These changes in SVs in the active zones may directly decrease the release of neurotransmitters in hypothalamic presynaptic terminals. Therefore, we further studied the possible changes in hypothalamic function by testing the core body temperature and body weight and performed the buried pellet test. The trafficking of SVs was changed by RF-EMF; however, we could not find any significant phenotypical changes in our experimental condition.</t>
  </si>
  <si>
    <t>https://www.ncbi.nlm.nih.gov/pubmed/31411574</t>
  </si>
  <si>
    <t xml:space="preserve">Secretariat General for Research and Development of the Xunta de Galicia, Spain
</t>
  </si>
  <si>
    <t>Evaluation of the co-genotoxic effects of 1800 MHz GSM radiofrequency exposure and a chemical mutagen in cultured human cells</t>
  </si>
  <si>
    <t>Abstract
We investigated the effect of a 1800 MHz radiofrequency GSM signal combined with a known chemical mutagen (4-nitroquinoline-N-oxide: 4NQO) on human THP1 cells. Comet and γ-H2AX assays were used to assess DNA damage. No heating of the cell cultures was noted during exposure (2 h). The exposure of cells to electromagnetic fields with SARs of 2 to 16 W/kg did not increase the DNA damage induced by 4NQO, whereas the number of DNA strand breaks increased with a temperature increase of at least 4◦C. In conclusion, no co-genotoxic effect of radiofrequency was found at levels of exposure that did not induce heating.
Refer to Review comment for ORSAA classification which challenges Author claims of no co-genotoxic effect</t>
  </si>
  <si>
    <t>Perrin A, Freire M, Bachelet C, Collin A, Leveque P, Pla S, Debouzy JC.</t>
  </si>
  <si>
    <t>Fondation Santé et Radiofréquences, France &amp; Direction générale pour l'Armement (DGA), France</t>
  </si>
  <si>
    <t>https://www.emf-portal.org/en/article/19405</t>
  </si>
  <si>
    <t>Lack of mutagenic and co-mutagenic effects of magnetic fields during magnetic resonance imaging</t>
  </si>
  <si>
    <t>Abstract
Mutagenic and co-mutagenic effects of static, pulsed bipolar gradient, and high-frequency magnetic fields, as well as combinations of them, were examined using the Ames test. The Ames test using Salmonella typhimurium bacteria, wild-type strain RTA, preincubation assay, without metabolic activation, was performed. All combinations of magnetic fields were tested with and without co-exposure to N-methyl-N'-nitro-N-nitrosoguanidine and benzo[a]pyrene-4,5-oxide, ethylene oxide, carboplatin, or cisplatin. As expected, chemical mutagens caused a clear-cut increase of the revertants in the Ames test. However, neither the static fields nor a combination of a static magnetic field with the time-varying bipolar gradient field or a pulsed high-frequency magnetic field caused an alteration in the number of revertants in the Ames test. No co-mutagenic effect of any magnetic field combination was observed. In conclusion, magnetic fields used during clinical magnetic resonance imaging (MRI) were neither mutagenic nor co-mutagenic.
Please read review comments for uncertain classification</t>
  </si>
  <si>
    <t>Schreiber WG, Teichmann EM, Schiffer I, Hast J, Akbari W, Georgi H, Graf R, Hehn M, Spiebeta HW, Thelen M, Oesch F, Hengstler JG.</t>
  </si>
  <si>
    <t>MR Scanner</t>
  </si>
  <si>
    <t>BMBF (Bundesministerium fur Bildung und Technologie, Germany - The Federal Ministry of Education and Research); Contract grant number: 01 GB 9701</t>
  </si>
  <si>
    <t>https://pubmed.ncbi.nlm.nih.gov/11747036/</t>
  </si>
  <si>
    <t>Russian Foundation for Basic Research; Grant numbers: RFBR ## 03-04-49210, 06-04-81034</t>
  </si>
  <si>
    <t>Proflavin and microwave radiation: absence of a mutagenic interaction</t>
  </si>
  <si>
    <t>Abstract
The potential ability of radiofrequency electromagnetic radiation (RFR) in the microwave range to induce mutagenesis, chromosomal aberrations, and sister chromatid exchanges in mammalian cells is being explored in our laboratories. In addition, we have also been examining the ability of simultaneous exposure to RFR and chemical mutagens to alter the genotoxic damage induced by chemical mutagens acting alone. We have performed experiments to determine whether there is an interaction between 2.45-GHz, pulsed-wave, RFR and proflavin, a DNA-intercalating drug. The endpoint studied was forward mutation at the thymidine kinase locus in L5178Y mouse leukemic cells. Any effect on the size distribution of the resulting colonies of mutated cells was also examined. The exposures were performed at net forward powers of 500 or 600 W, resulting in a specific absorption rate (SAR) of approximately 40 W/kg. The culture-medium temperature reached a 3 degrees C maximal increase during the 4-h exposure; appropriate 37 degrees C and convection-heating temperature controls (TC) were performed. In no case was there any indication of a statistically significant increase in the induced mutant frequency due to the simultaneous exposure to RFR and proflavin, as compared with the proflavin exposures alone. There was also no indication of any change in the colony-size distribution of the resulting mutant colonies, neither, and there was no evidence in these experiments of any mutagenic action by the RFR exposure alone.
Proflavine, also called proflavin and diaminoacridine, is an acriflavine derivative, a disinfectant bacteriostatic against many gram-positive bacteria. It has been used in the form of the dihydrochloride and hemisulfate salts as a topical antiseptic, and was formerly used as a urinary antiseptic.</t>
  </si>
  <si>
    <t>Supported by USAF Contract</t>
  </si>
  <si>
    <t>https://pubmed.ncbi.nlm.nih.gov/2242050/</t>
  </si>
  <si>
    <t>Neoplastic transformation in C3H 10T1/2 cells after exposure to 835.62 MHz FDMA and 847.74 MHz CDMA radiations</t>
  </si>
  <si>
    <t xml:space="preserve">Abstract 
The effect of radiofrequency (RF) radiation in the cellular phone communication range (835.62 MHz frequency division multiple access, FDMA; 847.74 MHz code division multiple access, CDMA) on neoplastic transformation frequency was measured using the in vitro C3H 10T(1/2) cell transformation assay system. To determine if 835.62 MHz FDMA or 847.74 MHz CDMA radiations have any genotoxic effects that induce neoplastic transformation, C3H 10T(1/2) cells were exposed at 37 degrees C to either of the above radiations [each at a specific absorption rate (SAR) of 0.6 W/kg] or sham-exposed at the same time for 7 days. After the culture medium was changed, the cultures were transferred to incubators and refed with fresh growth medium every 7 days. After 42 days, the cells were fixed and stained with Giemsa, and transformed foci were scored. To determine if exposure to 835.62 MHz FDMA or 847.74 MHz CDMA radiation has any epigenetic effects that can promote neoplastic transformation, cells were first exposed to 4.5 Gy of X rays to induce the transformation process and then exposed to the above radiations (SAR = 0.6 W/kg) in temperature-controlled irradiators with weekly refeeding for 42 days. After both the 7-day RF exposure and the 42-day RF exposure after X irradiation, no statistically significant differences in the transformation frequencies were observed between incubator controls, the sham-exposed (maintained in irradiators without power to the antenna), and the 835.62 MHz FDMA or 847.74 MHz CDMA-exposed groups. </t>
  </si>
  <si>
    <t xml:space="preserve">Roti Roti JL, Malyapa RS, Bisht KS, Ahern EW, Moros EG, Pickard WF, Straube WL. </t>
  </si>
  <si>
    <t>This work was supported by a contract from the Motorola Corporation</t>
  </si>
  <si>
    <t>https://pubmed.ncbi.nlm.nih.gov/11121241/</t>
  </si>
  <si>
    <t>Accelerated development of spontaneous and benzopyrene-induced skin cancer in mice exposed to 2450-MHz microwave radiation</t>
  </si>
  <si>
    <t>Abstract
C3H/HeA mice with high incidence of spontaneous breast cancer and Balb/c mice treated with 3,4-benzopyrene (BP) (by painting of the skin resulting in the development of skin cancer) were irradiated with 2,450-MHz microwaves (MW) in an anechoic chamber at 5 or 15 mW/cm2 (2 h daily, 6 sessions per week). C3H/HeA mice were irradiated from the 6th week of life, up to the 12th month of life. Balb/c mice treated with BP were irradiated either prior to (over 1 or 3 months) or simultaneously with BP treatment (over 5 months). The appearance of palpable tumors in C3H/HeA mice and of skin cancer in BP-treated Balb/c mice was checked every 2 weeks for 12 months. Two additional groups of mice were exposed to chronic stress caused by confinement or to sham-irradiation in an anechoic chamber; these served as controls. Irradiation with MWs at either 5 or 15 mW/cm2 for 3 months resulted in a significant lowering of natural antineoplastic resistance (mean number of lung neoplastic colonies was 2.8 ± 1.6 (SD) in controls, 6.1 ± 1.8 in mice exposed at 5 mW/cm2 and 10.8 ± 2.1 in those irradiated at 15 mW/cm2) and acceleration of development of BP-induced skin cancer (285 days in controls, 230 days for 5 mW/cm2 and 160 days for 15 mW/cm2). Microwave-exposed C3H/HeA mice developed breast tumors earlier than controls (322 days in controls, 261 days for 5 mW/cm2 and 219 days for 15 mW/cm2). A similar acceleration was observed in the development of BP-induced skin cancer in mice exposed simultaneously to BP and MWs (285 days in controls, 220 day for 5 mW/cm2 and 121 days for 15 mW/cm2). The acceleration of cancer development in all tested systems and lowering of natural antineoplastic resistance was similar in mice exposed to MW at 5 mW/cm2 or to chronic stress caused by confinement but differed significantly from the data obtained on animals exposed at 15 mW/cm2, where local thermal effects (“hot” spots) were possible.
Historical paper. See 4366</t>
  </si>
  <si>
    <t>Szmigielski S, Szudzinski A, Pietraszek A, Bielec M, Janiak M, Wrembel JK.</t>
  </si>
  <si>
    <t xml:space="preserve"> Bureau of  Radiological Health,  FDA</t>
  </si>
  <si>
    <t>https://www.ncbi.nlm.nih.gov/pubmed/7126270</t>
  </si>
  <si>
    <t>Effects of 2.45 GHz electromagnetic fields with a wide range of SARs on bacterial and HPRT gene mutations</t>
  </si>
  <si>
    <t>Abstract
Present day use of mobile phones is ubiquitous. This causes some concern for human health due to exposure to high-frequency electromagnetic fields (HFEMF) from mobile phones. Consequently, we have examined the effects of 2.45 GHz electromagnetic fields on bacterial mutations and the hypoxanthine-guanine phosphoribosyl transferase (HPRT) gene mutations. Using the Ames test, bacteria were exposed to HFEMF for 30 min at specific absorption rates (SARs) from 5 to 200 W/kg. In all strains, there was no significant difference in the frequency of revertant colonies between sham exposure and HFEMF-exposed groups. In examination of mutations of the HPRT gene, Chinese hamster ovary (CHO)-K1 cells were exposed to HFEMF for 2 h at SARs from 5 to 200 W/kg. We detected a combination effect of simultaneous exposure to HFEMF and bleomycin at the respective SARs. A statistically significant difference was observed between the cells exposed to HFEMF at the SAR of 200 W/kg. Cells treated with the combination of HFEMF at SARs from 50 to 200 W/kg and bleomycin exhibited increased HPRT mutations. As the exposure to HFEMF induced an increase in temperature, these increases of mutation frequency may be a result of activation of bleomycin by heat. We consider that the increase of mutation frequency may be due to a thermal effect.
Full Free Text Available</t>
  </si>
  <si>
    <t>Koyama S, Takashima Y, Sakurai T, Suzuki Y, Taki M, Miyakoshi J.</t>
  </si>
  <si>
    <t>https://www.ncbi.nlm.nih.gov/pubmed/17179647</t>
  </si>
  <si>
    <t>Indication of cocarcinogenic potential of chronic UMTS-modulated radiofrequency exposure in an ethylnitrosourea mouse model</t>
  </si>
  <si>
    <t>Abstract
PURPOSE: To evaluate putative effects on tumour susceptibility in mice exposed to a UMTS (universal mobile telecommunications system) test signal for up to 24 months, commencing with embryo-fetal exposure.
MATERIAL AND METHODS: Animals were exposed to UMTS fields with intensities of 0, 4.8, and 48 W/m(2), the low-dose group (4.8 W/m(2)) was subjected to additional prenatal ethylnitrosourea treatment (40 mg ENU/kg body weight).
RESULTS: The high-level UMTS exposure (48 W/m(2)), the sham exposure, and the cage control groups showed comparable tumour incidences in the protocol organs. In contrast, the ENU-treated group UMTS-exposed at 4.8 W/m(2) displayed an enhanced lung tumour rate and an increased incidence of lung carcinomas as compared to the controls treated with ENU only. Furthermore, tumour multiplicity of the lung carcinomas was increased and the number of metastasising lung tumours was doubled in the ENU/UMTS group as compared to the ENU control group.
CONCLUSION: This pilot study indicates a cocarcinogenic effect of lifelong UMTS exposure (4.8 W/m(2)) in female B6C3F1 descendants subjected to pretreatment with ethylnitrosourea.
Used in-vivo in FDA report ID: 3596</t>
  </si>
  <si>
    <t>Tillmann T, Ernst H, Streckert J, Zhou Y, Taugner F, Hansen V, Dasenbrock C.</t>
  </si>
  <si>
    <t xml:space="preserve">Compagnia di San Paolo, Torino, Italy. </t>
  </si>
  <si>
    <t>https://www.emf-portal.org/en/article/18344</t>
  </si>
  <si>
    <t>Klebsiella pneumonia, a Microorganism that Approves the Non-linear Responses to Antibiotics and Window Theory after Exposure to Wi-Fi 2.4 GHz Electromagnetic Radiofrequency Radiation</t>
  </si>
  <si>
    <t xml:space="preserve">Abstract
Background: Drug resistance is widely believed to be an increasingly serious threat to global public health. We have previously reported that short term exposure of microorganisms to diagnostic ultrasound waves could significantly alter their sensitivity to antibiotics. In our previous studies, Klebsiella pneumoniae showed major differences in the sensitivity to antibiotics in exposed and non-exposed samples. This study was aimed at investigating the alteration of antibiotic resistance of Klebsiella pneumonia, after exposure to Wi-Fi 2.4 GHz electromagnetic radiofrequency radiation.
Materials and methods: In this in vitro study, three replicate agar plates were used for each test. The antibiotic susceptibility test was carried out using disc diffusion method on Mueller Hinton agar plates and the inhibition zones in both control and exposed groups were measured. A common Wi-Fi router was used in this study as the radiofrequency exposure source. Irradiated samples were exposed to Wi-Fi radiofrequency radiation for 3, 4.5 and 8 hours.
Results: Statistically significant variations of sensitivity to antibiotics were found for all studied antibiotics after 4.5 hours of RF exposure, compared to non-exposed bacteria. Interestingly, the mean diameters of the inhibition zones after 3 hours of exposure were less than those exposed for 4.5 hours. Following this rise in the sensitivity to antibiotics, a fall was observed in the bacteria exposed for 8 hours for all studied antibiotics.
Conclusion: The findings of this study show a statistically significant rise in the sensitivity of Klebsiella pneumoniae to different antibiotics after 4.5 hours of exposure to 2.4 GHz Wi-Fi radiation, followed by a fall after 8 hours of exposure. These observations can be interpreted by the concept of non-linearity in the responses of Klebsiella pneumoniae to different antibiotics after exposure to electromagnetic radiofrequency radiation. As in this study a minimum level of effect was needed for the induction of adaptive response, these results also confirm the validity of the so-called "window theory".
Full Free Text Available
</t>
  </si>
  <si>
    <t>Taheri M, Mortazavi SM, Moradi M, Mansouri Sh, Nouri F, Mortazavi SA, Bahmanzadegan F.</t>
  </si>
  <si>
    <t>Shiraz University of Med- ical Sciences, Shiraz, Iran.</t>
  </si>
  <si>
    <t>https://pubmed.ncbi.nlm.nih.gov/26396967/</t>
  </si>
  <si>
    <t>Cardio</t>
  </si>
  <si>
    <t>Cognitive</t>
  </si>
  <si>
    <t>Immune Sys</t>
  </si>
  <si>
    <t>SP</t>
  </si>
  <si>
    <t>Mobile usage and sleep patterns among medical students</t>
  </si>
  <si>
    <t>Abstract
Exposure of humans to radio frequency electromagnetic field (EMF) both during receiving and transmitting the signals has amplified public and scientific debate about possible adverse effects on human health. The study was designed with the objective of assessing the extent of mobile phone use amongst medical students and finding correlation if any between the hours of usage of mobile to sleep pattern and quality. hundred medical students grouped as cases (n = 57) (&gt; 2 hours/day of mobile usage) and control (n = 43) (≤ 2 hours/day of mobile usage) were examined for their sleep quality &amp; pattern by Pittsburg sleep Quality Index (PSQI). Differences between groups were examined with the Mann Whitney "U" test for proportions (Quantitative values) and with Student't' test for continuous variables. The association of variables was analyzed by Spearman Rank's correlation. Probability was set at &lt; 0.05 as significant. Sleep disturbance, latency and day dysfunction was more in cases especially females. A significant association of hours of usage and sleep indices were observed in both genders (males r = 0.25; p = 0.04, females r = 0.31; p = 0.009). Evening usage of mobile phone in cases showed a statistically significant negative association (-0.606; p = 0.042) with Sleep quality (higher PSQI means sleep deprivation). Students using mobile for &gt; 2 hours/day may cause sleep deprivation and day sleepiness affecting cognitive and learning abilities of medical students.
Full Text Available</t>
  </si>
  <si>
    <t>Yogesh S, Abha S, Priyanka S</t>
  </si>
  <si>
    <t>Human - Students</t>
  </si>
  <si>
    <t>http://www.ncbi.nlm.nih.gov/pubmed/25464686?dopt=Abstract</t>
  </si>
  <si>
    <t>Associations between specific technologies and adolescent sleep quantity, sleep quality, and parasomnias</t>
  </si>
  <si>
    <t>Abstract
OBJECTIVE: We tested the hypothesis that weekday bedtime use of six technologies would be significantly associated with eight sleep parameters studied relating to sleep quantity, sleep quality, and parasomnias.
METHODS: In our cross-sectional study, we previously administered validated age-appropriate questionnaires (School Sleep Habits Survey, Technology Use Questionnaire). Participating adolescents (n=738; 54.5% boys) were aged 11-13 years and were from the Midlands region of the United Kingdom in 2010.
RESULTS: Frequent use of all technology types was significantly inversely associated with weekday sleep duration (hours). Frequent music listeners and video gamers had significantly prolonged sleep onset (β=7.03 [standard error {SE}, 2.66]; P&lt;.01 and β=6.17 [SE, 2.42]; P&lt;.05, respectively). Frequent early awakening was significantly associated with frequent use of all technology types. The greatest effect was observed in frequent television viewers (odds ratio [OR], 4.05 [95% confidence interval {CI}, 2.06-7.98]). Difficulty falling asleep was significantly associated with frequent mobile telephone use, video gaming, and social networking, with music listeners demonstrating the greatest effect (OR, 2.85 [95%CI, 1.58-5.13]). Music listeners were at increased risk for frequent nightmares (OR, 2.02 [95% CI, 1.22-3.45]). Frequent use of all technologies except for music and mobile telephones was significantly associated with greater cognitive difficulty in shutting off. Frequent television viewers were almost four times more likely to report higher sleepwalking frequency (OR, 3.70 [95% CI, 1.89-7.27]).
CONCLUSIONS: Frequent weekday technology use at bedtime was associated with significant adverse effects on multiple sleep parameters. If confirmed in other samples and longitudinally, improving sleep hygiene through better management of technology could enhance the health and well-being of adolescent populations.</t>
  </si>
  <si>
    <t>Arora T, Broglia E, Thomas GN, Taheri S</t>
  </si>
  <si>
    <t>http://www.ncbi.nlm.nih.gov/pubmed/24394730?dopt=Abstract</t>
  </si>
  <si>
    <t>Relating use of mobile phones to reported sleep quality</t>
  </si>
  <si>
    <t>Abstract
Question of the study: Effects of exposure to electromagnetic fields especially due to mobile phones on quality of sleep are discussed controversially. The aim of the present study was to investigate possible relations between self-reported sleep quality and quantity, and the quality of the use of mobile phones.
Subjects and methods: A questionnaire-based physicians’ interview focussing on environmental and occupational items, as well as assessing the use of mobile phones, was conducted among volunteers. Additionally, standardized questionnaires concerning somatization (SOMS 2), health-related quality of life (SF-36), and personality characteristics (FPI-R) were applied. Quality of sleep was assessed with the Pittsburgh Sleep Quality Index (PSQI) on the basis of seven subscales, the sum of which forms the Global PSQI.
Results: Of 132 subjects, 101 reported using a mobile phone at the time of voluntary investigation. Analysis of variance was calculated for the Global PSQI, including daily duration of mobile phone use and the GSM (global system for mobile communications) frequency, as well as further variables such as age, gender, working time, and total complaint index. A relevant influence of the total complaint index was found to predict sleeping quality (p = 0.001). In a second step, subjective stress was added to the model and found to have an influence (p &lt; 0.001), while the total complaint index was no longer found to be associated (p = 0.626).
Conclusions: Neither GSM frequency nor daily duration of mobile phone use was found to be associated with quality of sleep. Reduced quality of sleep was correlated with a higher number of unexplained somatic complaints as an indication of a somatization disorder. Therefore, this aspect should be taken into account when evaluating quality of sleep in environmental studies. Predictors of sleep quality need to be determined, as the model explained less than 20 % of variance.</t>
  </si>
  <si>
    <t>Herr C, Nieden A, Lindenstruth M, Stilianakis N, Seitz H, Eikmann T.</t>
  </si>
  <si>
    <t>http://www.emf-portal.de/viewer.php?aid=13168&amp;l=e</t>
  </si>
  <si>
    <t>Effects of everyday radiofrequency electromagnetic-field exposure on sleep quality: a cross-sectional study</t>
  </si>
  <si>
    <t>Abstract 
The aim of this cross-sectional study was to investigate the association between exposure to various sources of radiofrequency electromagnetic fields (RF EMFs) in the everyday environment and sleep quality, which is a common public health concern. We assessed self-reported sleep disturbances and daytime sleepiness in a random population sample of 1,375 inhabitants from the area of Basel, Switzerland. Exposure to environmental far-field RF EMFs was predicted for each individual using a prediction model that had been developed and validated previously. Self-reported cordless and mobile phone use as well as objective mobile phone operator data for the previous 6 months were also considered in the analyses. In multivariable regression models, adjusted for relevant confounders, no associations between environmental far-field RF EMF exposure and sleep disturbances or excessive daytime sleepiness were observed. The 10% most exposed participants had an estimated risk for sleep disturbances of 1.11 (95% CI: 0.50 to 2.44) and for excessive daytime sleepiness of 0.58 (95% CI: 0.31 to 1.05). Neither mobile phone use nor cordless phone use was associated with decreased sleep quality. The results of this large cross-sectional study did not indicate an impairment of subjective sleep quality due to exposure from various sources of RF EMFs in everyday life.</t>
  </si>
  <si>
    <t>Mohler E, Frei P, Braun-Fahrländer C, Fröhlich J, Neubauer G, Röösli M; Qualifex Team.</t>
  </si>
  <si>
    <t>http://www.ncbi.nlm.nih.gov/pubmed/20726726</t>
  </si>
  <si>
    <t>The association between use of mobile phones after lights out and sleep disturbances among Japanese adolescents: a nationwide cross-sectional survey</t>
  </si>
  <si>
    <t>STUDY OBJECTIVE: The objective of this study was to examine the association between the use of mobile phones after lights out and sleep disturbances among Japanese adolescents.
DESIGN AND SETTING: This study was designed as a cross-sectional survey. The targets were students attending junior and senior high schools throughout Japan. Sample schools were selected by cluster sampling. Self-reported anonymous questionnaires were sent to schools for all students to fill out.
PARTICIPANTS: A total of 95,680 adolescents responded. The overall response rate was 62.9%, and 94,777 questionnaires were subjected to analysis.
MEASUREMENTS AND RESULTS: Daily mobile phone use, even if only for a brief moment every day, was reported by 84.4%. Moreover, as for use of mobile phones after lights out, 8.3% reported using their mobile phone for calling every day and 17.6% reported using it for sending text messages every day. Multiple logistic regression analysis showed that mobile phone use for calling and for sending text messages after lights out was associated with sleep disturbances (short sleep duration, subjective poor sleep quality, excessive daytime sleepiness, and insomnia symptoms) independent of covariates and independent of each other.
CONCLUSION:This study showed that the use of mobile phones for calling and for sending text messages after lights out is associated with sleep disturbances among Japanese adolescents. However, there were some limitations, such as small effect sizes, in this study. More studies that examine the details of this association are necessary to establish strategies for sleep hygiene in the future.
FREE FULL TEXT AVAILABLE</t>
  </si>
  <si>
    <t xml:space="preserve">Munezawa T, Kaneita Y, Osaki Y, Kanda H, Minowa M, Suzuki K, Higuchi S, Mori J, Yamamoto R, </t>
  </si>
  <si>
    <t>https://www.emf-portal.org/en/article/19468</t>
  </si>
  <si>
    <t>Effects of mobile phone exposure (GSM 900 and WCDMA/UMTS) on polysomnography based sleep quality: An intra- and inter-individual perspective</t>
  </si>
  <si>
    <t>Aim: The effects of nocturnal exposure of subjects to a GSM (900 MHz) or a WCDMA/UMTS (2 GHz) electromagnetic field on the sleep structure should be investigated.
Background/further details: 30 healthy young men (18-30 years) participated in the study. Each subject was studied for a total of 10 nights, which were scheduled at an interval of approximately one night every two weeks. The first night served for adaptation and screening purposes, the remaining 9 nights were recorded. During these 9 nights, subjects were either exposed to GSM, WCDMA/UMTS or sham exposure for three nights each, following a randomized design.
Outcomes: In 90% of the subjects, one or more sleep parameters were significantly different during exposure to GSM or WCDMA/UMTS fields compared to the sham exposure condition. However, effects showed no consistence between individuals except for an increased REM sleep duration (9 subjects during GSM exposure, 10 subjects during WCDMA/UMTS exposure).
The authors conclude that exposure of subjects to a GSM (900 MHz) or a WCDMA/UMTS (2 GHz) electromagnetic field might induce individual changes in the sleep structure and a general prolongation of the REM sleep phase. These changes do not necessarily indicate a disturbance of sleep.
[Related Study 807]</t>
  </si>
  <si>
    <t>Danker-Hopfe H, Dorn H, Bolz T, Peter A, Hansen ML, Eggert T, Sauter C.</t>
  </si>
  <si>
    <t>http://www.emf-portal.de/viewer.php?l=e&amp;aid=28363</t>
  </si>
  <si>
    <t>Effects of electromagnetic fields emitted by mobile phones (GSM 900 and WCDMA/UMTS) on the macrostructure of sleep</t>
  </si>
  <si>
    <t>Abstract 
In the present double-blind, randomized, sham-controlled cross-over study, possible effects of electromagnetic fields emitted by Global System for Mobile Communications (GSM) 900 and Wideband Code-Division Multiple Access (WCDMA)/Universal Mobile Telecommunications System (UMTS) cell-phones on the macrostructure of sleep were investigated in a laboratory environment. An adaptation night, which served as screening night for sleep disorders and as an adjustment night to the laboratory environment, was followed by 9 study nights (separated by a 2-week interval) in which subjects were exposed to three exposure conditions (sham, GSM 900 and WCDMA/UMTS). The sample comprised 30 healthy male subjects within the age range 18-30 years (mean ± standard deviation: 25.3 ± 2.6 years). A cell-phone usage at maximum radio frequency (RF) output power was simulated and the transmitted power was adjusted in order to approach, but not to exceed, the specific absorption rate (SAR) limits of the International Commission on Non-Ionizing Radiation Protection (ICNIRP) guidelines for general public exposure (SAR(10g) = 2.0 W kg(-1)). In this study, possible effects of long-term (8 h) continuous RF exposure on the central nervous system were analysed during sleep, because sleep is a state in which many confounding intrinsic and extrinsic factors (e.g. motivation, personality, attitude) are eliminated or controlled. Thirteen of 177 variables characterizing the initiation and maintenance of sleep in the GSM 900 and three in the WCDMA exposure condition differed from the sham condition. The few significant results are not indicative of a negative impact on sleep architecture. From the present results there is no evidence for a sleep-disturbing effect of GSM 900 and WCDMA exposure.
[Related Study 507]</t>
  </si>
  <si>
    <t>Danker-Hopfe H, Dorn H, Bahr A, Anderer P, Sauter C.</t>
  </si>
  <si>
    <t>https://www.ncbi.nlm.nih.gov/pubmed/20561179</t>
  </si>
  <si>
    <t>Exposure to wireless phone emissions and serum beta-trace protein</t>
  </si>
  <si>
    <t>Abstract
The lipocalin type of prostaglandin D synthase or beta-trace protein is synthesized in the choroid plexus, lepto-meninges and oligodendrocytes of the central nervous system and is secreted into the cerebrospinal fluid. beta-trace protein is the key enzyme in the synthesis of prostaglandin D2, an endogenous sleep-promoting neurohormone in the brain. Electromagnetic fields (EMF) in the radio frequency (RF) range have in some studies been associated with disturbed sleep. We studied the concentration of beta-trace protein in blood in relation to emissions from wireless phones. This study included 62 persons aged 18-30 years. The concentration of beta-trace protein decreased with increasing number of years of use of a wireless phone yielding a negative beta coefficient = -0.32, 95% confidence interval -0.60 to -0.04. Also cumulative use in hours gave a negative beta coefficient, although not statistically significant. Of the 62 persons, 40 participated in an experimental study with 30 min exposure to an 890-MHz GSM signal. No statistically significant change of beta-trace protein was found. In a similar study of the remaining 22 participitants with no exposure, beta-trace protein increased significantly over time, probably due to a relaxed situation. EMF emissions may down-regulate the synthesis of beta-trace protein. This mechanism might be involved in sleep disturbances reported in persons exposed to RF fields. The results must be interpreted with caution since use of mobile and cordless phones were self-reported. Awareness of exposure condition in the experimental study may have influenced beta-trace protein concentrations.</t>
  </si>
  <si>
    <t>Hardell L, Söderqvist F, Carlberg M, Zetterberg H, Mild KH.</t>
  </si>
  <si>
    <t>https://www.ncbi.nlm.nih.gov/pubmed/20596612</t>
  </si>
  <si>
    <t xml:space="preserve">Does Exposure to a Radiofrequency Electromagnetic Field Modify Thermal Preference in Juvenile Rats? </t>
  </si>
  <si>
    <t>Abstract
Some studies have shown that people living near a mobile phone base station may report sleep disturbances and discomfort. Using a rat model, we have previously shown that chronic exposure to a low-intensity radiofrequency electromagnetic field (RF-EMF) was associated with paradoxical sleep (PS) fragmentation and greater vasomotor tone in the tail. Here, we sought to establish whether sleep disturbances might result from the disturbance of thermoregulatory processes by a RF-EMF. We recorded thermal preference and sleep stage distribution in 18 young male Wistar rats. Nine animals were exposed to a low-intensity RF-EMF (900 MHz, 1 V x m(-1)) for five weeks and nine served as non-exposed controls. Thermal preference was assessed in an experimental chamber comprising three interconnected compartments, in which the air temperatures (Ta) were set to 24°C, 28°C and 31°C. Sleep and tail skin temperature were also recorded. Our results indicated that relative to control group, exposure to RF-EMF at 31°C was associated with a significantly lower tail skin temperature (-1.6°C) which confirmed previous data. During the light period, the exposed group preferred to sleep at Ta = 31°C and the controls preferred Ta = 28°C. The mean sleep duration in exposed group was significantly greater (by 15.5%) than in control group (due in turn to a significantly greater amount of slow wave sleep (SWS, +14.6%). Similarly, frequency of SWS was greater in exposed group (by 4.9 episodes.h-1). The PS did not differ significantly between the two groups. During the dark period, there were no significant intergroup differences. We conclude that RF-EMF exposure induced a shift in thermal preference towards higher temperatures. The shift in preferred temperature might result from a cold thermal sensation. The change in sleep stage distribution may involve signals from thermoreceptors in the skin. Modulation of SWS may be a protective adaptation in response to RF-EMF exposure.
Full Free Text Available</t>
  </si>
  <si>
    <t>Pelletier A, Delanaud S, de Seze R, Bach V, Libert JP, Loos N</t>
  </si>
  <si>
    <t>https://www.ncbi.nlm.nih.gov/pubmed/24905635</t>
  </si>
  <si>
    <t>Effects of evening exposure to electromagnetic fields emitted by 3G mobile phones on health and night sleep EEG architecture</t>
  </si>
  <si>
    <t>Abstract
Studies on sleep after exposure to radiofrequency electromagnetic fields have shown mixed results. We investigated the effects of double-blind radiofrequency exposure to 1,930-1,990 MHz, UMTS 3G signalling standard, time-averaged 10 g specific absorption rate of 1.6 W kg-1 on self-evaluated sleepiness and objective electroencephalogram architecture during sleep. Eighteen subjects aged 18-19 years underwent 3.0 hr of controlled exposure on two consecutive days 19:45-23:00 hours (including 15-min break); active or sham prior to sleep, followed by full-night 7.5 hr polysomnographic recordings in a sleep laboratory. In a cross-over design, the procedure was repeated a week later with the second condition. The results for sleep electroencephalogram architecture showed no change after radiofrequency exposure in sleep stages compared with sham, but power spectrum analyses showed a reduction of activity within the slow spindle range (11.0-12.75 Hz). No differences were found for self-evaluated health symptoms, performance on the Stroop colour word test during exposure or for sleep quality. These results confirm previous findings that radiofrequency post-exposure in the evening has very little influence on electroencephalogram architecture but possible on spindle range activity.</t>
  </si>
  <si>
    <t>Lowden A, Nagai R, Åkerstedt T, Mild KH, Hillert L.</t>
  </si>
  <si>
    <t>https://www.ncbi.nlm.nih.gov/pubmed/30648318</t>
  </si>
  <si>
    <t>An experimental study on effects of radiofrequency electromagnetic fields on sleep in healthy elderly males and females: Gender matters!</t>
  </si>
  <si>
    <t>Abstract
BACKGROUND: Results from human experimental studies investigating possible effects of radiofrequency electromagnetic fields (RF-EMF) on sleep are heterogeneous. So far, there is no study on possible sex-differences in RF-EMF effects.
OBJECTIVES: The present study aimed at analyzing differences in RF-EMF effects on the macrostructure of sleep between healthy elderly males and females.
METHODS: With a double-blind, randomized, sham-controlled cross-over design effects of two RF-EMF exposures (GSM900 and TETRA) on sleep were investigated in samples of 30 elderly healthy male and 30 healthy elderly female volunteers. Participants underwent each of the three exposure conditions on three occassions following an individually randomized order resulting in a total of nine study nights per participant. Exposure was delivered for 30 min prior to sleep and for the whole night (7.5 h) by a head worn antenna specifically designed for the projects. The peak spatial absorption rate averaged over time in head tissues (psSAR10g) was 6 W/kg for TETRA and 2 W/kg for GSM900. Thirty variables characterising the macrostructure of sleep and arousals as well as four subjective sleep variables were considered for statistical analyses.
RESULTS: Multivariate analyses revealed that exposure to GSM900 and/or TETRA resulted in a significant reduction in arousals, a shorter latency to sleep stage N3, and a shorter self-reported time awake after sleep in both males and females. Exposure effects depending on sex (significant interactions) were observed. Latency to sleep stage R was shorter in females and tended to be longer in males under both exposures. Latency to stage N3 was shorter in females under TETRA exposure and almost not affected in males. The time awake within the sleep period under TETRA exposure was shorter in females and only slightly longer in males. Under GSM exposure, the self-rated total sleep time tended to be longer in females and to be shorter in males. Finally, the number of awakenings was lower only in females and tended to be higher in males under GSM exposure.
With regard to RF-EMF effects on human sleep it seems that gender matters since GSM900 and TETRA led to significantly more exposure effects in females. Regardless of gender, none of the observed changes is indicative of a sleep disturbing effect of RF-EMF exposure. Observed effects might be mediated by skin related thermoregulatory mechanisms.</t>
  </si>
  <si>
    <t>Danker-Hopfe H, Dorn H, Sauter C, Schmid G, Eggert T.</t>
  </si>
  <si>
    <t>https://www.ncbi.nlm.nih.gov/pubmed/32014649</t>
  </si>
  <si>
    <t>RF-EMF exposure effects on sleep - Age doesn't matter in men!</t>
  </si>
  <si>
    <t>Abstract
Background: Although there are several human experimental studies on short-term effects of radiofrequency electromagnetic fields (RF-EMF) on sleep, the role of effect modification by sex or age in this context has not yet been considered. In an earlier study, we observed sex differences in RF-EMF effects in elderly subjects. The present study investigated possible RF-EMF effect modifications by age in men.
Methods: Data available for the present analysis come from three double-blind, randomized cross-over studies, in which effects of different RF-EMF exposure signals on sleep were investigated in young [sample 1: 25.3 (mean) ± 2.6 (SD) years; sample 2: 25.4 ± 2.6 years; n=30, respectively] and older (69.1 ± 5.5 years; n=30) healthy male volunteers. Studies comprised a screening/adaptation night followed by nine experimental nights at two-week intervals. RF-EMF exposure effect modifications by age were analysed for two different exposure signals (GSM900 at 2 W/kg, TETRA at 6 W/kg), each compared to a sham exposure. Polysomnography, during which the exposure signals were delivered by a head worn antenna, as well as sleep staging were performed according to the AASM standard. Four subjective and 30 objective sleep parameters were statistically analysed related to possible RF-EMF effects.
Results: Comparisons of sleep parameters observed under sham exposure revealed highly pronounced physiological differences between young and elderly men. A consistent exposure effect in both age groups was found for a shorter latency to persistent sleep under TETRA exposure reflecting a sleep-promoting effect. Exposure effect modifications by age were observed for two of the four self-reported sleep parameters following GSM900 exposure and for arousals during REM sleep under TETRA exposure.
Conclusions: As effects of a short-term all-night RF-EMF exposure on sleep occurred only sporadically in young and elderly men, it seems that age doesn't matter in this respect. However, as long as there are no corresponding data from young healthy women that would allow a comparison with the data from elderly women, this assumption cannot be conclusively verified. Nevertheless, the present results are not indicative of any adverse health effects.</t>
  </si>
  <si>
    <t>Eggert T, Dorn H, Sauter C, Schmid G, Danker-Hopfe H.</t>
  </si>
  <si>
    <t>https://pubmed.ncbi.nlm.nih.gov/32931791/</t>
  </si>
  <si>
    <t>Environmental Radiofrequency Electromagnetic Fields Exposure at Home, Mobile and Cordless Phone Use, and Sleep Problems in 7-Year-Old Children</t>
  </si>
  <si>
    <t>Abstract
Background: We evaluated if exposure to RF-EMF was associated with reported quality of sleep in 2,361 children, aged 7 years.
Methods: This study was embedded in the Amsterdam Born Children and their Development (ABCD) birth cohort study. When children were about five years old, school and residential exposure to RF-EMF from base stations was assessed with a geospatial model (NISMap) and from indoor sources (cordless phone/WiFi) using parental self-reports. Parents also reported their children's use of mobile or cordless phones. When children were seven years old, we evaluated sleep quality as measured with the Child Sleep Habits Questionnaire (CSHQ) filled in by parents. Of eight CSHQ subscales, we evaluated sleep onset delay, sleep duration, night wakenings, parasomnias and daytime sleepiness with logistic or negative binomial regression models, adjusting for child's age and sex and indicators of socio-economic position of the parents. We evaluated the remaining three subscales (bedtime resistance, sleep anxiety, sleep disordered breathing) as unrelated outcomes (negative control) because these were a priori hypothesised not to be associated with RF-EMF.
Results: Sleep onset delay, night wakenings, parasomnias and daytime sleepiness were not associated with residential exposure to RF-EMF from base stations. Sleep duration scores were associated with RF-EMF levels from base stations. Higher use mobile phones was associated with less favourable sleep duration, night wakenings and parasomnias, and also with bedtime resistance. Cordless phone use was not related to any of the sleeping scores.
Conclusion: Given the different results across the evaluated RF-EMF exposure sources and the observed association between mobile phone use and the negative control sleep scale, our study does not support the hypothesis that it is the exposure to RF-EMF that is detrimental to sleep quality in 7-year old children, but potentially other factors that are related to mobile phone usage.   Full Free Text Available</t>
  </si>
  <si>
    <t xml:space="preserve">Huss A, van Eijsden M, Guxens M, Beekhuizen J, van Strien R, Kromhout H, Vrijkotte T, Vermeulen R.
</t>
  </si>
  <si>
    <t>Human - Children Aged 7</t>
  </si>
  <si>
    <t>https://pubmed.ncbi.nlm.nih.gov/26509676/</t>
  </si>
  <si>
    <t>Estimated all-day and evening whole-brain radiofrequency electromagnetic fields doses, and sleep in preadolescents</t>
  </si>
  <si>
    <t>Abstract
Objective: To investigate the association of estimated all-day and evening whole-brain radiofrequency electromagnetic field (RF-EMF) doses with sleep disturbances and objective sleep measures in preadolescents.
Methods: We included preadolescents aged 9-12 years from two population-based birth cohorts, the Dutch Generation R Study (n = 974) and the Spanish INfancia y Medio Ambiente Project (n = 868). All-day and evening overall whole-brain RF-EMF doses (mJ/kg/day) were estimated for several RF-EMF sources including mobile and Digital Enhanced Cordless Telecommunications (DECT) phone calls (named phone calls), other mobile phone uses, tablet use, laptop use (named screen activities), and far-field sources. We also estimated all-day and evening whole-brain RF-EMF doses in these three groups separately (i.e. phone calls, screen activities, and far-field). The Sleep Disturbance Scale for Children was completed by mothers to assess sleep disturbances. Wrist accelerometers together with sleep diaries were used to measure sleep characteristics objectively for 7 consecutive days.
Results: All-day whole-brain RF-EMF doses were not associated with self-reported sleep disturbances and objective sleep measures. Regarding evening doses, preadolescents with high evening whole-brain RF-EMF dose from phone calls had a shorter total sleep time compared to preadolescents with zero evening whole-brain RF-EMF dose from phone calls [-11.9 min (95%CI -21.2; -2.5)].
Conclusions: Our findings suggest the evening as a potentially relevant window of RF-EMF exposure for sleep. However, we cannot exclude that observed associations are due to the activities or reasons motivating the phone calls rather than the RF-EMF exposure itself or due to chance finding.
Full Free Text Available</t>
  </si>
  <si>
    <t>Cabré-Riera A, van Wel L, Liorni I, Koopman-Verhoeff ME, Imaz L, Ibarluzea J, Huss A, Wiart J, Vermeulen R, Joseph W, Capstick M, Vrijheid M, Cardis E, Röösli M, Eeftens M, Thielens A, Tiemeier H, Guxens M.</t>
  </si>
  <si>
    <t>https://pubmed.ncbi.nlm.nih.gov/34757029/</t>
  </si>
  <si>
    <t>Occupational exposure to MRI-related magnetic stray fields and sleep quality among MRI – Technicians - A cross-sectional study in the Netherlands</t>
  </si>
  <si>
    <t>Abstract
We investigated the association between occupational exposure to MRI-related magnetic stray fields with sleep quality in a cross-sectional study among 490 imaging technicians in the Netherlands. Imaging technicians filled in questionnaires about MRI exposure, lifestyle, work practices and sleep quality and quantity (Medical Outcomes Study sleep scale). Of six sleep domains, exposure to MRI-related magnetic stray fields appeared to be associated with increased sleep disturbance (OR 1.93, 95% CI 1.00-3.70) and non-optimal sleep duration (OR 1.95, 95% CI 1.11-3.44). Given earlier findings of possible increased accident risks among exposed imaging technicians, these findings merit follow-up.
Free Full Text Available (Open Access)</t>
  </si>
  <si>
    <t>Huss A, Özdemir E, Schaap K, Kromhout H.</t>
  </si>
  <si>
    <t>https://pubmed.ncbi.nlm.nih.gov/33080525/</t>
  </si>
  <si>
    <t>Reduced subjective sleep quality in people rating themselves as electro-hypersensitive: An observational study</t>
  </si>
  <si>
    <t>Abstract  Free Full Text Available (Open Access)
Background
Disturbed sleep is among the most frequent health complaints of people exposed to radio frequency electromagnetic fields (RF-EMF) used in mobile telecommunication, particularly in individuals who consider themselves as EMF hypersensitive (EHS). We aimed at investigating whether the EHS status per se is associated with sleep complaints. Because allelic variants of the gene encoding the L-type, voltage-gated calcium channel Cav1.2 (CACNA1C) were previously associated with sleep complaints reminiscent of those reported by EHS individuals, we also explored whether self-rated EHS status and sleep quality associate with these gene variants.
Methods
A total of 2′040 participants (1′381 females) aged 18–30 years completed online, validated questionnaires on EMF sensitivity, subjective sleep quality, daytime sleepiness, mentation during sleep, and diurnal preference. They also provided a saliva sample for genotyping three functional variants of CACNA1C (rs7304986, rs16929277 and rs2302729). Eligible participants endorsing the question “Are you electro-hypersensitive?” were considered as “EHS” (n = 105), those denying this question yet believing to develop detrimental health symptoms due to prevailing electromagnetic pollution as “attributers” (n = 254), and the remaining participants as “non-EHS” (n = 1′406). We combined the EHS and attributers into one group for binary analyses. In exploratory analyses, we then tested possible associations between EMF sensitivity, subjective sleep variables and CACNA1C variants using linear and logistic regression. We used age, sex, level of education, presence of sleep disorders and habitual mobile phone use as covariates and corrected with Benjamini-Hochberg False Discovery Rate for multiple comparisons.
Results
The EHS/attributers consistently reported prolonged sleep latency, reduced sleep quality, higher sleepiness and more nocturnal mentation when compared to non-EHS. Habitual mobile phone use was not associated with self-rated sleep latency and sleep quality scores. While the T-allele of variant rs2302729 of CACNA1C was associated with both, self-reported EMF sensitivity and reduced subjective sleep quality, we found no evidence for the hypothesis that EHS mediates impaired sleep quality via this allelic variant.
Conclusions
Irrespective of reported RF-EMF exposure, self-rated EHS/attributers rated subjective sleep quality worse than non-EHS individuals.</t>
  </si>
  <si>
    <t>Eice C, Marty B, Achermann P, Huber R, Landolt HP</t>
  </si>
  <si>
    <t>https://www.researchgate.net/publication/375806384</t>
  </si>
  <si>
    <t>Effect of pulsed GSM 900 MHz, WCDMA/UMTS and tetra exposure on the macrostructure of sleep: an intra-individual perspective</t>
  </si>
  <si>
    <t>Abstract
Introduction: To analyse possible RF-EMF effects on the physiologically measured macrostructure of sleep. Based on the observation that in some individuals GSM 900 MHz (Global System for Mobile Communications) and to a lesser extent also WCDMA/UMTS (Wideband Code Division Multiple Access/ Universal Mobile Telecommunications System) exposure leads to a consistent increase in REM sleep in a sample of young male healthy volunteers (Danker-Hopfe et al. 2016) the present study investigates whether similar effects can also be observed with TETRA exposure in young healthy males and with GSM 900 MHz and TETRA (Terrestrial Trunked Radio) exposure in elderly women.
Materials and methods: In three double-blind, randomized, sham-controlled cross-over studies effects of different RF-EMF exposures on sleep were investigated in two samples of young healthy male volunteers (20-30 years) and in one sample of elderly healthy female volunteers (60-80 years; each sample n=30). Exposure was delivered by a head worn antennas, which had been specifically designed for the projects. An adaptation night, which served as screening night for sleep disorders and as an adjustment night to the laboratory environment, was followed by nine study nights in the laboratory (three nights per condition), in which subjects were exposed to three different exposure conditions (SHAM, and two verum exposures) in an individually randomized order. Polysomnography was performed (assessment and evaluation) according to the AASM standard. All nights were scored according to the standard rules and all three nights/condition and subject were used in the analysis of nine individual verum exposure/SHAM comparisons per subject.
Results: The percentage of subjects showing significant variations with exposure as compared to sham in at least one sleep variable varied from 68.8% in healthy young men under TETRA 6.0 W/kg exposure to 96.7% in elderly women also under TETRA 6.0 W/kg exposure. The average number of sleep variables, which showed a significant individual difference between sham and exposure varied from 1.5 in young men (TETRA 6.0 W/kg) to 2.8 in elderly women (again TETRA 6.0 W/kg). While in young males stage R sleep tended to be consistently higher in individuals, in which REM sleep was affected at all (see also Danker-Hopfe et al 2016), this trend could not be observed in elderly females. At the individual level elderly females tended to have slightly more deep sleep (stage N3) under RF-EMF exposure.
Conclusions: The data underline that at the individual level there are differences in sleep parameters and that there are differences between young men and elderly women. Whether these effects are gender and/or age related will be answered when the data of a study in elderly men, which is still ongoing, are available. Anyhow, all observed effects are not indicative of a disturbed sleep under RF-EMF exposure.</t>
  </si>
  <si>
    <t>Danker-Hopfe H, Eggert T,Schmid G, Sauter C, Dorn H.</t>
  </si>
  <si>
    <t>https://www.sciencedirect.com/science/article/pii/S1389945717312947</t>
  </si>
  <si>
    <t>5G Radio-Frequency-Electromagnetic Field Effects on the Human Sleep Electroencephalogram: A Randomized
Controlled Study in CACNA1C Genotyped Healthy Volunteers</t>
  </si>
  <si>
    <t>Abstract
Background The introduction of 5G technology as the latest standard in mobile telecommunications has raised concerns about its potential health effects. Prior studies of earlier generations of radiofrequency electromagnetic fields (RF-EMF) demonstrated narrowband spectral increases in the electroencephalographic (EEG) spindle frequency range (11-16 Hz) in non-rapid-eye-movement (NREM) sleep. However, the impact of 5G RF-EMF on sleep remains unexplored. Additionally, RF-EMF can activate L-type voltage-gated calcium channels (LTCC), which have been linked to sleep quality and EEG oscillatory activity.
Objective This study investigates whether the allelic variant rs7304986 in the CACNA1C gene, encoding the α1C subunit of LTCC, modulates 5G RF-EMF effects on EEG spindle activity during NREM sleep.
Methods Thirty-four healthy, matched participants, genotyped for rs7304986 (15 T/C and 19 T/T carriers), underwent a double-blind, sham-controlled study with standardized left-hemisphere exposure to two 5G RF-EMF signals (3.6 GHz and 700 MHz) for 30 min before sleep. Sleep spindle activity was analyzed using high-density EEG and the Fitting Oscillations &amp; One Over f (FOOOF) algorithm.
Results T/C carriers reported longer sleep latency compared to T/T carriers. A significant interaction between RF-EMF exposure and rs7304986 genotype was observed, with 3.6 GHz exposure in T/C carriers inducing a faster spindle center frequency in the central, parietal, and occipital cortex compared to sham.
Conclusion These findings suggest 3.6 GHz 5G RF-EMF modulates spindle center frequency during NREM sleep in a CACNA1C genotype-dependent manner, implicating LTCC in the physiological response to RF-EMF and underscoring the need for further research into 5G effects on brain health.</t>
  </si>
  <si>
    <t>Sousouri G, Eicher C, D’ Angelo RM, Billecocq M, Fussinger T, Studler M, Capstick M, Kuster N, Achermann P, Huber R, Landolt HP.</t>
  </si>
  <si>
    <t>https://www.emf-portal.org/en/article/57903</t>
  </si>
  <si>
    <t>5G radio-frequency-electromagnetic-field effects on the human sleep electroencephalogram: A randomized controlled study in CACNA1C genotyped volunteers</t>
  </si>
  <si>
    <t xml:space="preserve">Abstract
Background: The introduction of 5G technology as the latest standard in mobile telecommunications has raised concerns about its potential health effects. Prior studies of earlier generations of radiofrequency electromagnetic fields (RF-EMF) demonstrated narrowband spectral increases in the electroencephalographic (EEG) spindle frequency range (11-16 Hz) in non-rapid-eye-movement (NREM) sleep. However, the impact of 5G RF-EMF on sleep remains unexplored. Additionally, RF-EMF can activate l-type voltage-gated calcium channels (LTCC), which have been linked to sleep quality and EEG oscillatory activity.
Objective: This study investigates whether the allelic variant rs7304986 in the CACNA1C gene, encoding the α1C subunit of LTCC, modulates 5G RF-EMF effects on EEG spindle activity in NREM sleep.
Methods: Thirty-four participants, genotyped for rs7304986 (15 T/C and 19 matched T/T carriers), underwent a double-blind, sham-controlled study with standardized left-hemisphere exposure to two 5G RF-EMF signals (3.6 GHz and 700 MHz) for 30 min before sleep. Sleep spindle activity was analyzed using high-density EEG and the Fitting Oscillations &amp; One Over f (FOOOF) algorithm.
Results: T/C carriers reported longer sleep latency compared to T/T carriers. A significant interaction between RF-EMF exposure and rs7304986 genotype was observed, with only 3.6 GHz exposure in T/C carriers inducing a faster spindle center frequency in the central, parietal, and occipital cortex compared to sham.
Conclusion: These findings suggest that 3.6 GHz 5G RF-EMF modulates spindle center frequency in NREM sleep in a CACNA1C genotype-dependent manner, implicating LTCC in the physiological response to RF-EMF and underscoring the need for further research into 5G effects on brain health.
Full Free Text Available
</t>
  </si>
  <si>
    <t>Sousouri G, Eicher C, D'Angelo RM, Billecocq M, Fussinger T, Studler M, Capstick M, Kuster N, Achermann P, Huber R, Landolt HP.</t>
  </si>
  <si>
    <t>https://pubmed.ncbi.nlm.nih.gov/40541756/</t>
  </si>
  <si>
    <t>The Influence of Mobile Technologies on the Quality of Sleep</t>
  </si>
  <si>
    <t xml:space="preserve">Abstract
The extensive usage of mobile phones across all age brackets, including children and teenagers, leads to significant exposure to Radiofrequency Electromagnetic Fields (RF-EMF). This exposure raises concerns about potential adverse effects on sleep. The current study aimed to explore the influence of mobile phone-emitted RF-EMFs on the duration and quality of sleep in a cohort of medical students. Participants alternated between sleeping with and without a mobile phone for two-week intervals, while their sleep patterns were monitored using smartwatches. The study results indicated no statistically significant disparities in sleep quality between sleeping with and without a mobile phone. However, exposure to radiofrequency electromagnetic fields had a notable impact on the minimum and average blood oxygen saturation levels.
Free Full Text Available (Open Access)
</t>
  </si>
  <si>
    <t>Slezáková Z, Baláž J, Wimmerová S, Valachovičová M.</t>
  </si>
  <si>
    <t>https://pubmed.ncbi.nlm.nih.gov/41122328/</t>
  </si>
  <si>
    <t>Sleep</t>
  </si>
  <si>
    <t>OS</t>
  </si>
  <si>
    <t>Protective effect of Liuweidihuang Pills against cellphone electromagnetic radiation-induced histomorphological abnormality, oxidative injury, and cell apoptosis in rat testes</t>
  </si>
  <si>
    <t>Abstract
OBJECTIVE: To observe the effect of Liuweidihuang Pills in relieving cellphone electromagnetic radiation-induced histomorphological abnormality, oxidative injury, and cell apoptosis in the rat testis.
METHODS: Thirty adult male SD rats were equally randomized into a normal, a radiated, and a Liuweidihuang group, the animals in the latter two groups exposed to electromagnetic radiation of 900 MHz cellphone frequency 4 hours a day for 18 days. Meanwhile, the rats in the Liuweidihuang group were treated with the suspension of Liuweidihuang Pills at 1 ml/100 g body weight and the other rats intragastrically with the equal volume of purified water. Then all the rats were killed for observation of testicular histomorphology by routine HE staining, measurement of testicular malondialdehyde (MDA) and glutathione (GSH) levels by colorimetry, and determination of the expressions of bax and bcl-2 proteins in the testis tissue by immunohistochemistry.
RESULTS: Compared with the normal controls, the radiated rats showed obviously loose structure, reduced layers of   spermatocytes, and cavitation in the seminiferous tubules. Significant increases were observed in the MDA level (P &lt; 0.01) and bax expression (P &lt; 0.01) but decreases in the GSH level (P &lt; 0.01) and bcl-2 expression (P &lt; 0.01) in the testis issue of the radiated rats. In comparison with the radiated rats, those of the Liuweidihuang group exhibited nearly normal testicular structure, significantly lower MDA level (P &lt; 0.05), bax expression (P &lt; 0.01), and bcl-2 expression (P &lt; 0.01).
CONCLUSION: Liuweidihuang Pills can improve cellphone electromagnetic radiation-induced histomorphological abnormality of the testis tissue and reduce its oxidative damage and cell apoptosis.
[Article in Chinese]</t>
  </si>
  <si>
    <t>Ma HR, Cao XH, Ma XL, Chen JJ, Chen JW, Yang H, Liu YX.</t>
  </si>
  <si>
    <t>http://www.ncbi.nlm.nih.gov/pubmed/26442304?dopt=Abstract</t>
  </si>
  <si>
    <t>Circadian Rhythmicity of Antioxidant Markers in Rats Exposed to 1.8 GHz Radiofrequency Fields</t>
  </si>
  <si>
    <t xml:space="preserve">Aim: The effects of exposure of rats to a 1.8 GHz electromagnetic field on the circadian concentration of melatonin, superoxide dismutase and glutathione peroxidase should be investigated.
Background : The rats were divided into seven groups (n=6 each): daily exposure to the electromagnetic field from 3 to 5 h (group 1), 7 to 9 h (group 2), 11 to 13 h (group 3), 15 to 17 h (group 4), 19 to 21 h (group 5) and 23 to 1 h GMT (Greenwich Mean Time) on the next day (group 6) and sham exposure over 24 h/day (group 7) for 32 days. Subsequently to the last exposure period, blood samples were collected from each rat at 5, 9, 13, 17, 21 h and 1 h GMT on the following day.
Method :Molecular biosynthesis: daily circadian and mean concentration of melatonin (radioimmunoassay), superoxide dismutase and glutathione peroxidase (ELISA) in blood plasma 
Endocrine changes: see "molecular biosynthesis - melatonin"
Investigated material: blood plasma 
The potential health risks of exposure to Radiofrequency Fields (RF) emitted by mobile phones are currently of considerable public interest, such as the adverse effects on the circadian rhythmicities of biological systems. Circadian rhythms in the synthesis of Mel and antioxidant enzymes, GSH-Px and SOD, were shifted in RF-exposed rats compared to sham-exposed animals: the Mel, GSH-Px and SOD levels were significantly decreased when RF exposure was given at 23 and 3 h GMT. The overall results indicate that there may be adverse effects of RF exposure on antioxidant function, in terms of both the daily antioxidative levels, as well as the circadian rhythmicity. </t>
  </si>
  <si>
    <t>Cao H, Qin F, Liu X, Wang J, Cao Y, Tong J, Zhao H.</t>
  </si>
  <si>
    <t>https://pubmed.ncbi.nlm.nih.gov/25685954/</t>
  </si>
  <si>
    <t>Comparison of the Genotoxic Effects Induced by 50 Hz Extremely Low-Frequency Electromagnetic Fields and 1800 MHz Radiofrequency Electromagnetic Fields in GC-2 Cells</t>
  </si>
  <si>
    <t xml:space="preserve">Aim: The genotoxic effects of exposure of mouse spermatocyte-derived cells to either a 50 Hz or 1800 MHz electromagnetic field should be investigated and compared.
Background: Cells were either exposed to a 50 Hz magnetic field with 1 mT (group 1), 2 mT (group 2) or 3 mT (group 3) or to a 1800 MHz electromagnetic field with an SAR value of 1 W/kg (group 4), 2 W/kg (group 5) or 4 W/kg (group 6). For each exposure group, a corresponding sham exposure was conducted.
Hydrogen peroxide was used as a positive control in the viability and the comet assay and etoposide was used as a positive control in the detection of gamma-H2AX foci. All experiments were performed at least in triplicates.
Authors Conclusions :   Our results clearly demonstrate that both ELF-EMF and RF-EMF have potential genotoxicity under the same conditions but that the underlying mechanism is different. The difference may be attributed to the different frequencies of ELF-EMF (1–300 Hz, mainly 50/60 Hz) and RF-EMF (10 kHz–300 GHz). The exposure levels of 3 mT for ELF-EMF and 4 W/kg for RF-EMF that produce DNA damage are higher than the current allowable levels, which may have no significance to actual human exposures but provide some mechanistic information about high-dose exposures. Consequently, there remains cause for concern about the safety of exposure to high intensity of EMF. This issue deserves further study using both in vitro and in vivo models.
 </t>
  </si>
  <si>
    <t>Duan W, Liu C, Zhang L, He M, Xu S, Chen C, Pi H, Gao P, Zhang Y, Zhong M, Yu Z, Zhou Z.</t>
  </si>
  <si>
    <t>Magnetic Field 50/60 Hz &amp; 1800MHz</t>
  </si>
  <si>
    <t>http://www.emf-portal.de/viewer.php?l=e&amp;aid=26541</t>
  </si>
  <si>
    <t>Protective role of sesame oil against mobile base station-induced oxidative stress</t>
  </si>
  <si>
    <t>Aim: The effects of exposure of rats to a 900 MHz electromagnetic field on blood parameters and the possible protective role of sesame oil (antioxidant) against oxidative stress should be investigated.
Background: Rats were divided into the following groups (n=8 each): 1) exposure to the electromagnetic field, 2) exposure and administration of 1.5 ml sesame oil, 3) exposure and administration of 3 ml sesame oil, 4) control group. Groups 2 and 3 received the sesame oil orally three times a week.
Endocrine changes: testosterone level in blood serum (radioimmunoassay)
Others: oxidative stress: enzyme activities of glutathione reductase, superoxide dismutase and catalase; lipid profile: levels of total cholesterol, triglycerides, HDL cholesterol (high density lipoprotein) and LDL cholesterol (low density lipoprotein; calculated) in blood serum (colorimetry)
Investigated material: isolated bio./chem. substance (in vitro), blood serum
Investigated organ system: endocrine system
Outcomes: The effects of exposure of rats to a 900 MHz electromagnetic field on blood parameters and the possible protective role of sesame oil (antioxidant) against oxidative stress should be investigated. Exposure of rats to a 900 MHz electromagnetic field might influence blood parameters and induce oxidative stress and that sesame oil as an antioxidant might attenuate these effects. 
Free Full Text Available</t>
  </si>
  <si>
    <t>Marzook EM, Abd El Moneim AE, Elhadary AA.</t>
  </si>
  <si>
    <t>http://www.emf-portal.de/viewer.php?l=e&amp;aid=23921</t>
  </si>
  <si>
    <t>Cell oxidation-reduction imbalance after modulated radiofrequency radiation</t>
  </si>
  <si>
    <t xml:space="preserve">Abstract
Aim of this study was to evaluate an influence of modulated radiofrequency field (RF) of 1800 MHz, strength of 30 V/m on oxidation-reduction processes within the cell. The assigned RF field was generated within Gigahertz Transversal Electromagnetic Mode cell equipped by signal generator, modulator, and amplifier. Cell line V79, was irradiated for 10, 30, and 60 min, specific absorption rate was calculated to be 1.6 W/kg. Cell metabolic activity and viability was determined by MTT assay. In order to define total protein content, colorimetric method was used. Concentration of oxidised proteins was evaluated by enzyme-linked immunosorbent assay. Reactive oxygen species (ROS) marked with fluorescent probe 2',7'-dichlorofluorescin diacetate were measured by means of plate reader device. In comparison with control cell samples, metabolic activity and total protein content in exposed cells did not differ significantly. Concentrations of carbonyl derivates, a product of protein oxidation, insignificantly but continuously increase with duration of exposure. In exposed samples, ROS level significantly (p &lt; 0.05) increased after 10 min of exposure. Decrease in ROS level was observed after 30-min treatment indicating antioxidant defence mechanism activation. In conclusion, under the given laboratory conditions, modulated RF radiation might cause impairment in cell oxidation-reduction equilibrium within the growing cells. 
  </t>
  </si>
  <si>
    <t>Marjanovic AM, Pavicic I, Trosic I.</t>
  </si>
  <si>
    <t>http://www.ncbi.nlm.nih.gov/pubmed/25119294</t>
  </si>
  <si>
    <t>Effect of 900 MHz radiofrequency radiation on oxidative stress in rat brain and serum</t>
  </si>
  <si>
    <t>Abstract 
Aim: To evaluate the oxidative stress in the brain tissue and serum of rats exposed to a radiofrequency electromagnetic field and the potential protective effect of garlic.
Background : Three groups of rats were examined (n=22 per group): 1.) sham exposure, 2.) exposure and 3.) exposure + 500 mg/kg/day garlic.
Outcomes: The serum nitric oxide levels were significantly increased in the exposed groups with and without garlic compared to the sham exposed group, but no significant difference was found between both exposure groups. 
In the brain homogenates of the exposed group without garlic, the levels of malondialdehyde and the protein oxidation were significantly increased compared to the sham exposed group. An administration of garlic diminished these effects. Hence, no difference between the sham exposed group and the exposed group with garlic was observed in the brain tissue. 
The authors conclude that exposure to a radiofrequency electromagnetic field of 900 MHz increased oxidative stress in rat brain and serum and that this effect was blocked in the brain by an administration of garlic.</t>
  </si>
  <si>
    <t>Bilgici B, Akar A, Avci B, Tuncel OK.</t>
  </si>
  <si>
    <t>https://www.ncbi.nlm.nih.gov/pubmed/23301880</t>
  </si>
  <si>
    <t>Radiofrequency electromagnetic field exposure effects on antioxidant enzymes and liver function tests</t>
  </si>
  <si>
    <t>Aim: To examine the influence of exposure to microwaves (2.45 GHz) or to the radiofrequency field of a mobile phone (900 MHz) on the oxidative status of the liver and further liver values in rats.
Background: In the first experiment, rats were exposed (n=6) or sham exposed (n=6) to microwaves (2.45 GHz). In the second experiment, rats were exposed to the radiofrequency field of a mobile phone (900 MHz) (remark EMF-Portal: in the second experiment, no information was given about number of animals and treatment of control animals).Effects on liver: oxidative stress and liver values.
Outcomes: Rats exposed to microwaves (2.45 GHz) or to the radiofrequency field of a mobile phone (900 MHz) showed significantly decreased enzyme activities of the glutathione peroxidase and the superoxide dismutase when compared to the control, while the enzyme activity of the catalase and the lipid peroxidation were significantly increased. 
Additionally, all liver values in the serum of exposed rats (microwave or mobile phone) were significantly increased in comparison to the control group. 
The authors conclude that exposure to microwaves (2.45 GHz) or to the radiofrequency field of a mobile phone (900 MHz) could lead to oxidative stress in the liver and to increased liver values in rats.</t>
  </si>
  <si>
    <t>Kumari K, Ramovatar M, Kumar S, Paulraj R, Verma NH, Kavindra Kumar K</t>
  </si>
  <si>
    <t>Microwave Oven</t>
  </si>
  <si>
    <t>http://www.emf-portal.de/viewer.php?l=e&amp;aid=26267</t>
  </si>
  <si>
    <t>GSM base station electromagnetic radiation and oxidative stress in rats</t>
  </si>
  <si>
    <t xml:space="preserve">Abstract 
The ever increasing use of cellular phones and the increasing number of associated base stations are becoming a widespread source of nonionizing electromagnetic radiation. Some biological effects are likely to occur even at low-level EM fields. In this study, a gigahertz transverse electromagnetic (GTEM) cell was used as an exposure environment for plane wave conditions of far-field free space EM field propagation at the GSM base transceiver station (BTS) frequency of 945 MHz, and effects on oxidative stress in rats were investigated. When EM fields at a power density of 3.67 W/m2 (specific absorption rate = 11.3 mW/kg), which is well below current exposure limits, were applied, MDA (malondialdehyde) level was found to increase and GSH (reduced glutathione) concentration was found to decrease significantly (p &lt; 0.0001). Additionally, there was a less significant (p = 0.0190) increase in SOD (superoxide dismutase) activity under EM exposure.
</t>
  </si>
  <si>
    <t>Yurekli AI, Ozkan M, Kalkan T, Saybasili H, Tuncel H, Atukeren P, Gumustas K, Seker S.</t>
  </si>
  <si>
    <t>https://www.ncbi.nlm.nih.gov/pubmed/16954120</t>
  </si>
  <si>
    <t>The effect of melatonin on the liver of rats exposed to microwave radiation</t>
  </si>
  <si>
    <t>Abstract
OBJECTIVES: We aimed to clarify if melatonin treatment (2 mg/kg i.p.) may favorably impact the liver tissue in rats exposed to microwave radiation. The experiment was performed on 84 six-weeks-old Wistar male rats exposed for 4h a day, for 20, 40 and 60 days, respectively, to microwaves (900 MHz, 100-300 microT, 54-160 V/m). Rats were divided in to four groups: I (control) - rats treated with saline, II (Mel) - rats treated with melatonin, III (MWs) - microwave exposed rats, IV (MWs + Mel) - MWs exposed rats treated with melatonin. We evaluated oxidative stress parameters (malondialdehyde and carbonyl group content), catalase, xanthine oxidase, deoxyribonuclease I and II activity.
BACKGROUND: Oxidative stress is the key mechanism of the microwave induced tissue injury. Melatonin, a lipophilic indoleamine primarily synthesized and released from the pineal gland is a powerful antioxidant.
RESULTS: Exposure to microwaves caused an increase in malondialdehyde after 40 (p &lt; 0.01), protein carbonyl content after 20 (p &lt; 0.05), catalase (p &lt; 0.05) and xantine oxidase activity (p &lt; 0.05) after 40 days. Increase in deoxyribonuclease I activity was observed after 60 days (p &lt; 0.05), while deoxyribonuclease II activity was unaffected. Melatonin treatment led to malondialdehyde decrease after 40 days (p&lt; 0.05), but surprisingly had no effect on other analyzed parameters.
CONCLUSION: Melatonin exerts certain antioxidant effects in the liver of rats exposed to microwaves, by diminishing the intensity of lipid peroxidation</t>
  </si>
  <si>
    <t>Djordjevic B, Sokolovic D, Kocic G, Veljkovic A, Despotovic M, Basic J, Jevtovic-Stoimenov T, Sokolovic DM.</t>
  </si>
  <si>
    <t>https://www.emf-portal.org/en/article/26513</t>
  </si>
  <si>
    <t xml:space="preserve">RF EMR from cell phone causes defective testicular function in male Wistar rats
</t>
  </si>
  <si>
    <t>Abstract
Cell phones have become an integral part of everyday life. As cell phone usage has become more widespread, concerns have increased regarding the harmful effects of radiofrequency electromagnetic radiation from these devices. The current study was undertaken to investigate the effects of the emitted radiation by cell phones on testicular histomorphometry and biochemical analyses. Adult male Wistar rats weighing 180-200 g were randomly allotted to control, group A (switched off mode exposure), group B (1-hr exposure), group C (2-hr exposure) and group D (3-hr exposure). The animals were exposed to radiofrequency electromagnetic radiation of cell phone for a period of 28 days. Histomorphometry, biochemical and histological investigations were carried out. The histomorphometric parameters showed no significant change (p &lt; .05) in the levels of germinal epithelial diameter in all the experimental groups compared with the control group. There was no significant change (p &lt; .05) in cross-sectional diameter of all the experimental groups compared with the control group. Group D rats showed a significant decrease (p ˂ .05) in lumen diameter compared with group B rats. There was an uneven distribution of germinal epithelial cells in groups B, C and D. However, there was degeneration of the epithelia cells in group D when compared to the control and group B rats. Sera levels of malondialdehyde (MDA) and superoxide dismutase (SOD), which are markers of reactive oxygen species, significantly increased (MDA) and decreased (SOD), respectively, in all the experimental groups compared with the control group. Also sera levels of gonadotropic hormones (FSH, LH and testosterone) significantly decreased (p &lt; .05) in groups C and D compared with the control group. The study demonstrates that chronic exposure to radiofrequency electromagnetic radiation of cell phone leads to defective testicular function that is associated with increased oxidative stress and decreased gonadotropic hormonal profile.</t>
  </si>
  <si>
    <t>Oyewopo AO, Olaniyi SK, Oyewopo CI, Jimoh AT.</t>
  </si>
  <si>
    <t>https://www.ncbi.nlm.nih.gov/pubmed/28261838</t>
  </si>
  <si>
    <t>Mutagenic response of 2.45 GHz radiation exposure on rat brain</t>
  </si>
  <si>
    <t>Aim: To investigate the effect of 2.45 GHz microwave exposure on developing rat brain (35 days old).
Background:  Six rats were exposed and six rats were sham-exposed.
Method: Genotoxicity/mutation: DNA damage (double strand breaks; comet assay)
Cell function: antioxidant enzyme activities (catalase, glutathione peroxidase, superoxide dismutase; spectrophotometry) and enzyme activity of histone kinase (a cell-regulatory molecule closely related to G2 phase/mitosis cell cycle transition; scintillation counting)
Effects on the neurological system: DNA damage (see "genotoxicity") and different enzyme activities (see "cell function")
Investigated material: DNA/RNA (in vitro), tissue slices (in vitro), cell lysates; tissue homogenates/supernatants
Investigated organ system: brain/CNS  Time of investigation: after exposure.
Outcomes: A significant increase was observed in different parameters of comet assay (e.g. comet head length, tail length) in exposed brain cells. An analysis of antioxidant enzymes glutathione peroxidase and superoxide dismutase showed a decrease in enzyme activities under exposure while an increase in catalase enzyme activity was found. A significant decrease in histone kinase enzyme activity was also recorded in the exposed group as compared to the sham exposed ones. 
The authors conclude that the chronic exposure to 2.45 GHz microwaves may cause a significant damage to the brain, which may be an indication of possible tumour promotion.</t>
  </si>
  <si>
    <t>Kesari KK, Behari J, Kumar S.</t>
  </si>
  <si>
    <t>http://www.emf-portal.de/viewer.php?aid=18089&amp;l=e</t>
  </si>
  <si>
    <t>Microwave radiation (2.45 GHz)-induced oxidative stress: Whole-body exposure effect on histopathology of Wistar rats</t>
  </si>
  <si>
    <t>Abstract
Man-made microwave and radiofrequency (RF) radiation technologies have been steadily increasing with the growing demand of electronic appliances such as microwave oven and cell phones. These appliances affect biological systems by increasing free radicals, thus leading to oxidative damage. The aim of this study was to explore the effect of 2.45 GHz microwave radiation on histology and the level of lipid peroxide (LPO) in Wistar rats. Sixty-day-old male Wistar rats with 180 ± 10 g body weight were used for this study. Animals were divided into two groups: sham exposed (control) and microwave exposed. These animals were exposed for 2 h a day for 35 d to 2.45 GHz microwave radiation (power density, 0.2 mW/cm2). The whole-body specific absorption rate (SAR) was estimated to be 0.14 W/kg. After completion of the exposure period, rats were sacrificed, and brain, liver, kidney, testis and spleen were stored/preserved for determination of LPO and histological parameters. Significantly high level of LPO was observed in the liver (p &lt; 0.001), brain (p &lt; 0.004) and spleen (p &lt; 0.006) in samples from rats exposed to microwave radiation. Also histological changes were observed in the brain, liver, testis, kidney and spleen after whole-body microwave exposure, compared to the control group. Based on the results obtained in this study, we conclude that exposure to microwave radiation 2 h a day for 35 d can potentially cause histopathology and oxidative changes in Wistar rats. These results indicate possible implications of such exposure on human health.</t>
  </si>
  <si>
    <t>Chauhan P, Verma HN, Sisodia R, Kesari KK.</t>
  </si>
  <si>
    <t>http://www.ncbi.nlm.nih.gov/pubmed/27362544</t>
  </si>
  <si>
    <t>Adverse effects in lumbar spinal cord morphology and tissue biochemistry in Sprague Dawley male rats following exposure to a continuous 1-h a day 900-MHz electromagnetic field throughout adolescence</t>
  </si>
  <si>
    <t>Abstract
Cell phones, an indispensable element of daily life, are today used at almost addictive levels by adolescents. Adolescents are therefore becoming increasingly exposed to the effect of the electromagnetic field (EMF) emitted by cell phones. The purpose of this study was to investigate the effect of exposure to a 900-MHz EMF throughout adolescence on the lumbar spinal cord using histopathological, immunohistochemical and biochemical techniques. Twenty-four Sprague Dawley (28.3-43.9g) aged 21days were included in the study. These were divided equally into three groups - control (CG), sham (SG) and electromagnetic (ELMAG). No procedure was performed on the CG rats until the end of the study. SG and ELMAG rats were kept inside an EMF cage (EMFC) for 1h a day every day at the same time between postnatal days 22 and 60. During this time, ELMAG rats were exposed to the effect of a 900-MHz EMF, while the SG rats were kept in the EMFC without being exposed to EMF. At the end of the study, the lumbar regions of the spinal cords of all rats in all groups were extracted. Half of each extracted tissue was stored at -80°C for biochemical analysis, while the other half was used for histopathological and immunohistochemical analyses. In terms of histopathology, a lumbar spinal cord with normal morphology was observed in the other groups, while morphological irregularity in gray matter, increased vacuolization and infiltration of white matter into gray matter were pronounced in the ELMAG rats. The cytoplasm of some neurons in the gray matter was shrunken and stained dark, and vacuoles were observed in the cytoplasms. The apoptotic index of glia cells and neurons were significantly higher in ELMAG compared to the other groups. Biochemical analysis revealed a significantly increased MDA value in ELMAG compared to CG, while SOD and GSH levels decreased significantly. In conclusion, our study results suggest that continuous exposure to a 900-MHz EMF for 1h a day through all stages of adolescence can result in impairments at both morphological and biochemical levels in the lumbar region spinal cords of Sprague Dawley rats.</t>
  </si>
  <si>
    <t>Kerimoglu G, Aslan A, Baş O, Çolakoğlu S, Odacı E.</t>
  </si>
  <si>
    <t>https://www.ncbi.nlm.nih.gov/pubmed/27650207?dopt=Abstract</t>
  </si>
  <si>
    <t>Vitamin C protects rat cerebellum and encephalon from oxidative stress following exposure to radiofrequency wave generated by a BTS antenna model</t>
  </si>
  <si>
    <t>Abstract
Radio frequency wave (RFW) generated by base transceiver station has been reported to produce deleterious effects on the central nervous system function, possibly through oxidative stress. This study was conducted to evaluate the effect of RFW-induced oxidative stress in the cerebellum and encephalon and the prophylactic effect of vitamin C on theses tissues by measuring the antioxidant enzymes activity, including: glutathione peroxidase, superoxide dismutase, catalase, and malondialdehyde (MDA). Thirty-two adult male Sprague-Dawley rats were randomly divided into four equal groups. The control group; the control-vitamin C group received L-ascorbic acid (200 mg/kg of body weight/day by gavage) for 45 days. The RFW group was exposed to RFW and the RFW+ vitamin C group was exposed to RFW and received vitamin C. At the end of the experiment, all groups were killed and encephalon and cerebellum of all rats were removed and stored at -70 °C for measurement of antioxidant enzymes activity and MDA. The results indicate that exposure to RFW in the test group decreased antioxidant enzymes activity and increased MDA compared with the control groups (p &lt; 0.05). The protective role of vitamin C in the treated group improved antioxidant enzymes activity and reduced MDA compared with the test group (p &lt; 0.05). It can be concluded that RFW causes oxidative stress in the brain and vitamin C improves the antioxidant enzymes activity and decreases MDA.</t>
  </si>
  <si>
    <t>Akbari A, Jelodar G, Nazifi S.</t>
  </si>
  <si>
    <t>https://www.ncbi.nlm.nih.gov/pubmed/24730455?dopt=Abstract</t>
  </si>
  <si>
    <t>Oxidative stress-mediated skin damage in an experimental mobile phone model can be prevented by melatonin</t>
  </si>
  <si>
    <t>Abstract
Most mobile phones emit 900 MHz of radiation that is mainly absorbed by the external organs. The effects of 900 MHz of radiation on fibrosis, lipid peroxidation, and anti-oxidant enzymes and the ameliorating effects of melatonin (Mel) were evaluated in rat skin. Thirty Wistar-Albino rats were used in the study. The experimental groups were the control group, the irradiated group (IR), and the irradiated+Mel treated group (IR+Mel). A dose of 900 MHz, 2 W radiation was applied to the IR group every day for 10 days (30 min/day). The IR+Mel group received 10 mg/kg/day melatonin in tap water for 10 days before the irradiation. At the end of the 10th day, a skin specimen was excised from the thoracoabdominal area. The levels of malondialdehyde (MDA) and hydroxypyroline and the activities of superoxide dismutase (SOD), glutathione peroxidase (GSH-Px), and catalase (CAT) were studied in the skin samples. MDA and hydroxyproline levels and activities of CAT and GSH-Px were increased significantly in the IR group compared to the control group (p&lt;0.05) and decreased significantly in the IR+Mel group (p&lt;0.05). SOD activity was decreased significantly in the IR group and this decrease was not prevented by the Mel treatment. These results suggest that rats irradiated with 900 MHz suffer from increased fibrosis and lipid peroxidation (LPO). Mel treatment can reduce the fibrosis and LPO caused by radiation.</t>
  </si>
  <si>
    <t>Ayata A, Mollaoglu H, Yilmaz HR, Akturk O, Ozguner F, Altuntas I.</t>
  </si>
  <si>
    <t>https://www.ncbi.nlm.nih.gov/pubmed/15729859</t>
  </si>
  <si>
    <t>Modulation of wireless (2.45 GHz)-induced oxidative toxicity in laryngotracheal mucosa of rat by melatonin</t>
  </si>
  <si>
    <t>Abstract
It is well known that oxidative stress induces larynx cancer, although antioxidants induce modulator role on etiology of the cancer. It is well known that electromagnetic radiation (EMR) induces oxidative stress in different cell systems. The aim of this study was to investigate the possible protective role of melatonin on oxidative stress induced by Wi-Fi (2.45 GHz) EMR in laryngotracheal mucosa of rat. For this purpose, 32 male rats were equally categorized into four groups, namely controls, sham controls, EMR-exposed rats, EMR-exposed rats treated with melatonin at a dose of 10 mg/kg/day. Except for the controls and sham controls, the animals were exposed to 2.45 GHz radiation during 60 min/day for 28 days. The lipid peroxidation levels were significantly (p &lt; 0.05) higher in the radiation-exposed groups than in the control and sham control groups. The lipid peroxidation level in the irradiated animals treated with melatonin was significantly (p &lt; 0.01) lower than in those that were only exposed to Wi-Fi radiation. The activity of glutathione peroxidase was lower in the irradiated-only group relative to control and sham control groups but its activity was significantly (p &lt; 0.05) increased in the groups treated with melatonin. The reduced glutathione levels in the mucosa of rat did not change in the four groups. There is an apparent protective effect of melatonin on the Wi-Fi-induced oxidative stress in the laryngotracheal mucosa of rats by inhibition of free radical formation and support of the glutathione peroxidase antioxidant system.</t>
  </si>
  <si>
    <t>Aynali G, Nazıroğlu M, Çelik Ö, Doğan M, Yarıktaş M, Yasan H.</t>
  </si>
  <si>
    <t>https://www.ncbi.nlm.nih.gov/pubmed/23479077</t>
  </si>
  <si>
    <t>Effects of mobile phones on oxidant/antioxidant balance in cornea and lens of rats</t>
  </si>
  <si>
    <t>Abstract
PURPOSE: To investigate the effects of mobile-phone-emitted radiation on the oxidant/antioxidant balance in corneal and lens tissues and to observe any protective effects of vitamin C in this setting.
METHODS: Forty female albino Wistar rats were assigned to one of four groups containing 10 rats each. One group received a standardized daily dose of mobile phone radiation for 4 weeks. The second group received this same treatment along with a daily oral dose of vitamin C (250 mg/kg). The third group received this dose of vitamin C alone, while the fourth group received standard laboratory care and served as a control. In corneal and lens tissues, malondialdehyde (MDA) levels and activities of superoxide dismutase (SOD), glutathione peroxidase (GSH-Px), and catalase (CAT) were measured with spectrophotometric methods.
RESULTS: In corneal tissue, MDA level and CAT activity significantly increased in the mobile phone group compared with the mobile phone plus vitamin C group and the control group (p &lt; 0.05), whereas SOD activity was significantly decreased (p &lt; 0.05). In the lens tissues, only the MDA level significantly increased in the mobile phone group relative to mobile phone plus vitamin C group and the control groups (p &lt; 0.05). In lens tissue, significant differences were not found between the groups in terms of SOD, GSH-Px, or CAT (p &gt; 0.05).
CONCLUSIONS: The results of this study suggest that mobile telephone radiation leads to oxidative stress in corneal and lens tissues and that antioxidants such as vitamin C can help to prevent these effects.</t>
  </si>
  <si>
    <t>Balci M, Devrim E, Durak I.</t>
  </si>
  <si>
    <t>https://www.ncbi.nlm.nih.gov/pubmed/17364731</t>
  </si>
  <si>
    <t>Changes in antioxidant capacity of blood due to mutual action of electromagnetic field (1800 MHz) and opioid drug (tramadol) in animal model of persistent inflammatory state</t>
  </si>
  <si>
    <t>Abstract
BACKGROUND: The biological effects and health implications of electromagnetic field (EMF) associated with cellular mobile telephones and related wireless systems and devices have become a focus of international scientific interest and world-wide public concern. It has also been proved that EMF influences the production of reactive oxygen species (ROS) in different tissues.
METHODS: Experiments were performed in healthy rats and in rats with persistent inflammatory state induced by Complete Freund's Adjuvant (CFA) injection, which was given 24 h before EMF exposure and drug application. Rats were injected with CFA or the same volume of paraffin oil into the plantar surface of the left hind paw. Animals were exposed to the far-field range of an antenna at 1800 MHz with the additional modulation which was identical to that generated by mobile phone GSM 1800. Rats were given 15 min exposure, or were sham-exposed with no voltage applied to the field generator in control groups. Immediately before EMF exposure, rats were injected intraperitoneally with tramadol in the 20 mg/kg dose or vehicle in the 1 ml/kg volume.
RESULTS: Our study revealed that single EMF exposure in 1800 MHz frequency significantly reduced antioxidant capacity both in healthy animals and those with paw inflammation. A certain synergic mode of action between applied electromagnetic fields and administered tramadol in rats treated with CFA was observed.
CONCLUSIONS: The aim of the study was to examine the possible, parallel/combined effects of electromagnetic radiation, artificially induced inflammation and a centrally-acting synthetic opioid analgesic drug, tramadol, (used in the treatment of severe pain) on the antioxidant capacity of blood of rats. The antioxidant capacity of blood of healthy rats was higher than that of rats which received only tramadol and were exposed to electromagnetic fields.
Free Full Text Available</t>
  </si>
  <si>
    <t>Bodera P, Stankiewicz W, Zawada K, Antkowiak B, Paluch M, Kieliszek J, Kalicki B, Bartosiński A, Wawer I.</t>
  </si>
  <si>
    <t>https://www.ncbi.nlm.nih.gov/pubmed/23744426</t>
  </si>
  <si>
    <t>Effect of 900 MHz radio frequency radiation on beta amyloid protein, protein carbonyl, and malondialdehyde in the brain</t>
  </si>
  <si>
    <t>Abstract
Recently, many studies have been carried out in relation to 900 MHz radiofrequency radiation (RF) emitted from a mobile phone on the brain. However, there is little data concerning possible mechanisms between long-term exposure of RF radiation and biomolecules in brain. Therefore, we aimed to investigate long-term effects of 900 MHz radiofrequency radiation on beta amyloid protein, protein carbonyl, and malondialdehyde in the rat brain. The study was carried out on 17 Wistar Albino adult male rats. The rat heads in a carousel were exposed to 900 MHz radiofrequency radiation emitted from a generator, simulating mobile phones. For the study group (n: 10), rats were exposed to the radiation 2 h per day (7 days a week) for 10 months. For the sham group (n: 7), rats were placed into the carousel and the same procedure was applied except that the generator was turned off. In this study, rats were euthanized after 10 months of exposure and their brains were removed. Beta amyloid protein, protein carbonyl, and malondialdehyde levels were found to be higher in the brain of rats exposed to 900 MHz radiofrequency radiation. However, only the increase of protein carbonyl in the brain of rats exposed to 900 MHz radiofrequency radiation was found to be statistically significant (p&lt;0.001). In conclusion, 900 MHz radiation emitted from mobile/cellular phones can be an agent to alter some biomolecules such as protein. However, further studies are necessary.
Beta amyloid protein are peptides of 36–43 amino acids that are crucially involved in Alzheimer's disease as the main component of the amyloid plaques found in the brains of Alzheimer patients. 
Protein carbonyl groups can be used as biomarkers of oxidative stress</t>
  </si>
  <si>
    <t>Dasdag S, Akdag MZ, Kizil G, Kizil M, Cakir DU, Yokus B.</t>
  </si>
  <si>
    <t>https://www.ncbi.nlm.nih.gov/pubmed/22268730</t>
  </si>
  <si>
    <t>Effect of long term mobile phone exposure on oxidative-antioxidative processes and nitric oxide in rats.</t>
  </si>
  <si>
    <t>Abstract
The effects of radiation emitted from cellular phones on humans are an emerging area of investigation. The previous studies have shown the role of oxidative stress and NO at radiofrequency exposed rats. Therefore, the purpose of this study was to investigate the effect of microwave /radiofrequency emitted from mobile phones and its possible oxidative damage. Wistar Albino rats were divided  into  three  groups  as  exposure,  sham  and  cage  control.  Rats  in  exposure  group  were  exposed  to  900  MHz  microwave radiation (0.0782 mW / cm2) in a carousel for 2 hours/7 days in a week during ten months. The same process was applied to sham group but the generator was turned off. Rats in cage control group were kept in cage only during the study. The levels of catalase (CAT), myeloperoxidase (MPO), malondialdehyde (MDA), total antioxidant capacity (TAC), total oxidant status (TOS), oxidative stress index (OSI) in liver and nitric oxide (NO) levels in serum were determined to demonstrate the role of oxidative mechanisms. The increase of nitric oxide levels in exposure and sham groups were found significant compared to cage control group (p&lt;0.01, p&lt;0.05). Although serum NO levels increased in exposed rats, the difference between exposure and sham groups was not significant (p&gt;0.05). MDA and TOS levels in liver tissue were found higher in exposed group compared to sham and cage control group (p&lt;0.05). However, no significant alterations were found in other endpoints such as CAT, MPO, TAC and OSI. In this study we showed that 900 MHz radiofrequency radiation emitted from mobile phones exhibited an increase on MDA and TOS levels. Therefore, RF radiation emitted from GSM cellular phone may play a role to induce oxidative damage by increasing lipid peroxidation and oxidative stress.</t>
  </si>
  <si>
    <t xml:space="preserve">Dasdag S, Bilgin HM, Akdag MZ, Celik H, Aksen F. </t>
  </si>
  <si>
    <t>https://www.emf-portal.org/en/article/19308</t>
  </si>
  <si>
    <t>Health Risks of Electromagnetic Radiation from Mobile Phone on Brain of Rats</t>
  </si>
  <si>
    <t>Abstract
Tremendous concerns have been raised about the possibility that exposure to the electromagnetic radiation (EMR) from mobile phones could affect people's health. This study was carried out in order to investigate the impact of exposure to the (EMR) of mobile phones. Since recent experimental studies suggest a possible link between mobile phone use and reactive oxygen species (ROS) in EMR-induced oxidative damage in tissues. In this study, rats were divided into three groups, The first group was used as control group and the other Two groups were exposed to 900 MHz EMR from mobile phone for one week (1 h/day) and for two weeks (1 h/day). Control group was prepared by turning off the mobile phone while the animals were in the same exposure conditions (sham exposed to EMR). Subsequently, oxidative stress markers and pathological changes in brain tissue were examined for all groups. The results indicated significant increase in plasma lipid peroxide (PLPO) and malondialdehyde (MDA) levels. Also there was significant decrease in brain superoxide dismutase (SOD), catalase (CAT), glutathione reductase (GR) and glutathione peroxidase (GSH-Px) activities in brain tissue. These alterations were indicative for oxidative damage and disturbance in antioxidant system. Histopathological studies revealed cellular injury in brain tissue induced by mobile phone EMR exposure. In conclusion reactive oxygen species may play a role in the mechanism that has been proposed to explain the biological side effects of mobile phone (MP) in brain tissue.</t>
  </si>
  <si>
    <t>Awad SM, Hassan N.</t>
  </si>
  <si>
    <t>https://www.researchgate.net/publication/228361169_Health_Risks_of_Electromagnetic_Radiation_from_Mobile_Phone_on_Brain_of_Rats</t>
  </si>
  <si>
    <t>Effects of 2.45 GHz microwave exposures on the peroxidation status in Wistar rats</t>
  </si>
  <si>
    <t xml:space="preserve">Abstract
One of the consequences of exposures to microwave (MW) radiations is the enhanced production of free O2, free radicals, peroxides and superoxides. The effects on the lipid peroxidation status (LPS) of whole body irradiation of 120 Wistar rats with 2.45 GHz MW at a power density of 6mWcm(-2) have been studied using the MW generator model ER6660E from Toshiba UK Ltd. The LPS in the rats was monitored for a period of 8 weeks post irradiation using thiobarbituric acid (TRA) method. The MW exposures caused an increase in the LPS from the mean control value of 4.18 x 10(-6)g 1(-1)to a maximum of 6.50 x 10(-6) g 1(-1) within the first 24 hrs, and then gradually reduced to control value after about a week. 1mg kg(-1) of ascorbic acid administered before irradiation caused a decrease in the LPS from the control value to a minimum of 2.86 x 10(-6)g 1(-1) within the first week. The value then gradually rose to a maximum of 3.96 x 10(-6)g 1(-1) within the monitoring period. 1 mg kg(-1) of a-tocopherol also administered before irradiation also caused a decrease in the LPS from the control value to a minimum of 2.10 x 10(-6) g 1(-1) within the first week. The value then gradually rose to a maximum of 3.94 x 10(-6) g 1(-1) within the monitoring period. The results obtained from this study demonstrate that MW exposures cause significant increase in the LPS and there are protective effects of the anti-oxidants ascorbic acid and alpha-tocopherol.
</t>
  </si>
  <si>
    <t>Aweda MA, Gbenebitse S, Meidinyo RO.</t>
  </si>
  <si>
    <t>https://pubmed.ncbi.nlm.nih.gov/15045019</t>
  </si>
  <si>
    <t>Oxidative stress effects on the central nervous system of rats after acute exposure to ultra high frequency electromagnetic fields.</t>
  </si>
  <si>
    <t>Abstract
Mobile telephones and their base stations are an important source of ultra high frequency electromagnetic fields (UHF-EMFs; 800-1800 MHz) and their utilization is increasing all over the world. Epidemiological studies have suggested that low energy UHF-EMFs may have biological effects, such as changes in oxidative metabolism after exposure. Therefore, we have investigated the effect of acute UHF-EMF exposure on non-enzymatic antioxidant defense and lipid and protein oxidative damage in the rat frontal cortex and hippocampus. We have used malondialdehyde (MDA) and carbonyl assays to assess lipid and protein oxidative damages, respectively. No changes in lipid and protein damage, and also in non-enzymatic defense were found in frontal cortex or hippocampus. These results suggest that acute UHF-EMF exposure is not able to produce detectable oxidative stress in rats from any age tested. However, more tests using a longer period of exposure and evaluating other tissues are necessary to ensure that there is no health risk associated with the use of mobile phones.</t>
  </si>
  <si>
    <t>Ferreira AR, Bonatto F, de Bittencourt Pasquali MA, Polydoro M, Dal-Pizzol F, Fernández C, de Salles AA, Moreira JC.</t>
  </si>
  <si>
    <t>https://www.ncbi.nlm.nih.gov/pubmed/16715528</t>
  </si>
  <si>
    <t>900 MHz radiofrequency-induced histopathologic changes and oxidative stress in rat endometrium: protection by vitamins E and C</t>
  </si>
  <si>
    <t>Abstract
There are numerous reports on the effects of electromagnetic radiation (EMR) in various cellular systems. Mechanisms of adverse effects of EMR indicate that reactive oxygen species (ROS) may play a role in the biological effects of this radiation. The aims of this study were to examine 900 MHz mobile phone-induced oxidative stress that promotes production of ROS and to investigate the role of vitamins E and C, which have antioxidant properties, on endometrial tissue against possible 900 MHz mobile phone-induced endometrial impairment in rats. The animals were randomly grouped (eight each) as follows: 1) Control group (without stress and EMR, Group I), 2) sham-operated rats stayed without exposure to EMR (exposure device off, Group II), 3) rats exposed to 900 MHz EMR (EMR group, Group III) and 4) a 900 MHz EMR exposed + vitamin-treated group (EMR + Vit group, Group IV). A 900 MHz EMR was applied to EMR and EMR + Vit group 30 min/day, for 30 days using an experimental exposure device. Endometrial levels of nitric oxide (NO, an oxidant product) and malondialdehyde (MDA, an index of lipid peroxidation), increased in EMR exposed rats while the combined vitamins E and C caused a significant reduction in the levels of NO and MDA. Likewise, endometrial superoxide dismutase (SOD), catalase (CAT) and glutathione peroxidase (GSH-Px) activities decreased in EMR exposed animals while vitamins E and C caused a significant increase in the activities of these antioxidant enzymes. In the EMR group histopathologic changes in endometrium, diffuse and severe apoptosis was present in the endometrial surface epithelial and glandular cells and the stromal cells. Diffuse eosinophilic leucocyte and lymphocyte infiltration were observed in the endometrial stroma whereas the combination of vitamins E and C caused a significant decrease in these effects of EMR. It is concluded that oxidative endometrial damage plays an important role in the 900 MHz mobile phone-induced endometrial impairment and the modulation of oxidative stress with vitamins E and C reduces the 900 MHz mobile phone-induced endometrial damage both at biochemical and histological levels.</t>
  </si>
  <si>
    <t>Guney M, Ozguner F, Oral B, Karahan N, Mungan T.</t>
  </si>
  <si>
    <t>https://www.ncbi.nlm.nih.gov/pubmed/18536493</t>
  </si>
  <si>
    <t>Is human saliva an indicator of the adverse health effects of using mobile phones?</t>
  </si>
  <si>
    <t>Abstract
Increasing use of mobile phones creates growing concerns regarding harmful effects of radiofrequency nonionizing electromagnetic radiation on human tissues located close to the ear, where phones are commonly held for long periods of time. We studied 20 subjects in the mobile-phone group who had a mean duration of mobile phone use of 12.5 years (range 8-15) and a mean time use of 29.6 h per month (range 8-100). Deaf individuals served as controls. We compared salivary outcomes (secretion, oxidative damage indices, flow rate, and composition) between mobile phone users and nonusers. We report a significant increase in all salivary oxidative stress indices studied in mobile phone users. Salivary flow, total protein, albumin, and amylase activity were decreased in mobile phone users. These observations lead to the hypothesis that the use of mobile phones may cause oxidative stress and modify salivary function.</t>
  </si>
  <si>
    <t>Hamzany Y, Feinmesser R, Shpitzer T, Mizrachi A, Hilly O, Hod R, Bahar G, Otradnov I, Gavish M, Nagler RM.</t>
  </si>
  <si>
    <t>https://www.ncbi.nlm.nih.gov/pubmed/22894683</t>
  </si>
  <si>
    <t>Effects of 837 and 1950MHz radiofrequency radiation exposure alone or combined on oxidative stress in MCF10A cells</t>
  </si>
  <si>
    <t>Abstract
The aim of this study was to determine whether the exposure to either single or multiple radio-frequency (RF) radiation frequencies could induce oxidative stress in cell cultures. Exposures of human MCF10A mammary epithelial cells to either a single frequency (837 MHz alone or 1950 MHz alone) or multiple frequencies (837 and 1950 MHz) were conducted at specific absorption rate (SAR) values of 4 W/kg for 2 h. During the exposure period, the temperature in the exposure chamber was maintained isothermally. Intracellular levels of reactive oxygen species (ROS), the antioxidant enzyme activity of superoxide dismutase (SOD), and the ratio of reduced/oxidized glutathione (GSH/GSSG) showed no statistically significant alterations as the result of either single or multiple RF radiation exposures. In contrast, ionizing radiation-exposed cells, used as a positive control, showed evident changes in all measured biological endpoints. These results indicate that single or multiple RF radiation exposure did not elicit oxidative stress in MCF10A cells under our exposure conditions</t>
  </si>
  <si>
    <t>Hong MN, Kim BC, Ko YG, Lee YS, Hong SC, Kim T, Pack JK, Choi HD, Kim N, Lee JS.</t>
  </si>
  <si>
    <t>Cells : Human Mammary  &amp; Epithelial</t>
  </si>
  <si>
    <t>https://www.ncbi.nlm.nih.gov/pubmed/22549623</t>
  </si>
  <si>
    <t>Evaluation of parameters of oxidative stress after in vitro exposure to FMCW- and CDMA-modulated radiofrequency radiation fields</t>
  </si>
  <si>
    <t>Abstract
The goal of this study was to determine whether radiofrequency (RF) radiation is capable of inducing oxidative stress or affecting the response to oxidative stress in cultured mammalian cells. The two types of RF radiation investigated were frequency-modulated continuous-wave with a carrier frequency of 835.62 MHz (FMCW) and code division multiple access centered on 847.74 MHz (CDMA). To evaluate the effect of RF radiation on oxidative stress, J774.16 mouse macrophage cells were stimulated with gamma-interferon (IFN) and bacterial lipopolysaccharide (LPS) prior to exposure. Cell cultures were exposed for 20-22 h to a specific absorption rate of 0.8 W/kg at a temperature of 37.0 +/- 0.3 degrees C. Oxidative stress was evaluated by measuring oxidant levels, antioxidant levels, oxidative damage and nitric oxide production. Oxidation of thiols was measured by monitoring the accumulation of glutathione disulfide (GSSG). Cellular antioxidant defenses were evaluated by measuring superoxide dismutase activity (CuZnSOD and MnSOD) as well as catalase and glutathione peroxidase activity. The trypan blue dye exclusion assay was used to measure any changes in viability. The results of these studies indicated that FMCW- and CDMA-modulated RF radiation did not alter parameters indicative of oxidative stress in J774.16 cells. FMCW- and CDMA-modulated fields did not alter the level of intracellular oxidants, accumulation of GSSG or induction of antioxidant defenses in IFN/LPS-stimulated cells. Consistent with the lack of an effect on oxidative stress parameters, no change in toxicity was observed in J774.16 cells after either optimal (with or without inhibitors of nitric oxide synthase) or suboptimal stimulation.</t>
  </si>
  <si>
    <t>Hook GJ, Spitz DR, Sim JE, Higashikubo R, Baty JD, Moros EG, Roti Roti JL.</t>
  </si>
  <si>
    <t>Mobile Phone  FDMA (Frequency Division Multiple Access)</t>
  </si>
  <si>
    <t>Cells: J774.16 cells (mouse macrophage line)</t>
  </si>
  <si>
    <t>https://www.ncbi.nlm.nih.gov/pubmed/15624304</t>
  </si>
  <si>
    <t>The prophylactic effect of vitamin C on oxidative stress indexes in rat eyes following exposure to radiofrequency wave generated by a BTS antenna model</t>
  </si>
  <si>
    <t>Abstract
PURPOSE: This study was conducted to evaluate the effect of radiofrequency wave (RFW)-induced oxidative stress in the eye and the prophylactic effect of vitamin C on this organ by measuring the antioxidant enzymes activity including: glutathione peroxidase (GPx), superoxide dismutase (SOD) and catalase (CAT), and malondialdehyde (MDA).
MATERIALS AND METHODS: Thirty-two adult male Sprague-Dawley rats were randomly divided into four experimental groups and treated daily for 45 days as follows: Control, vitamin C (L-ascorbic acid 200 mg/kg of body weight/day by gavage), test (exposed to 900 MHz RFW) and the treated group (received vitamin C in addition to exposure to RFW). At the end of the experiment all animals were sacrificed, their eyes were removed and were used for measurement of antioxidant enzymes and MDA activity.
RESULTS: The results indicate that exposure to RFW in the test group decreased antioxidant enzymes activity and increased MDA compared with the control groups (P &lt; 0.05). In the treated group vitamin C improved antioxidant enzymes activity and reduced MDA compared to the test group (P &lt; 0.05).
CONCLUSIONS: It can be concluded that RFW causes oxidative stress in the eyes and vitamin C improves the antioxidant enzymes activity and decreases MDA.</t>
  </si>
  <si>
    <t>Jelodar G, Akbari A, Nazifi S.</t>
  </si>
  <si>
    <t>https://www.ncbi.nlm.nih.gov/pubmed/22892052</t>
  </si>
  <si>
    <t>Oxidative stress in hippocampus induced by 900 MHz electromagnetic field emitting mobile phone: Protection by melatonin</t>
  </si>
  <si>
    <t>Abstract
The mobile phones emitting electromagnetic radiation(EMR) may be mainly absorbed by brain tissue since they are often used nearly skull. Melatonin, the chief secretory product of the pineal gland, was recently found to be a potent free radical scavenger and antioxidant. The aim of this study was to examine 900 MHz mobile phone-induced oxidative stress that promotes production of reactive oxygen species(ROS) in neural tissue damage in hippocampus and the role of melatonin against possible oxidative neural tissue damage in hippocampus in rats. Animals were randomly grouped as follows: 1)Cage control group 2)Control group 3)Study groups: i)900 MHz EMR exposed (30 min/day for 10 days) group and ii)900 MHz EMR exposed + melatonin (100 μgkg-1 s.c. before the daily EMR exposure) treated group. Malondialdehyde (MDA, an index of lipid peroxidation), was used as a marker of oxidative stress-induced neural tissue impairment. Superoxide dismutase (SOD), catalase (CAT), and glutathione peroxidase (GSH-Px) activities were studied to evaluate the changes of antioxidant status. In the EMR exposed group, while tissue MDA levels increased, SOD, CAT, and GSH-Px activities were reduced. Melatonin treatment reversed these effects as well. In this study, increase in MDA levels and decrease in SOD, CAT, and GSH-Px activities demonstrated the role of oxidative mechanism induced by 900 MHz mobile phone exposure, and melatonin, via its free radical scavenging and antioxidant properties, ameliorated oxidative tissue injury in rat hippocampus. These results show that melatonin may exhibit a protective effect on mobile phone-induced neural tissue impairment in hippocampus in rats.
Free Full Text Available</t>
  </si>
  <si>
    <t>Kerman M, Senol N.</t>
  </si>
  <si>
    <t>http://www.biomedres.info/abstract/oxidative-stress-in-hippocampus-induced-by-900-mhz-electromagnetic-field-emitting-mobile-phone-protection-by-melatonin-978.html</t>
  </si>
  <si>
    <t>Melatonin modulates 900 Mhz microwave-induced lipid peroxidation changes in rat brain</t>
  </si>
  <si>
    <t>Abstract
Microwaves (MW) from cellular phones may affect biological systems by increasing free radicals, which may enhance lipid peroxidation levels of the brain, thus leading to oxidative damage. Melatonin is synthesized in and secreted by the pineal gland at night and exhibits anti-oxidant properties. Several studies suggest that supplementation with anti-oxidant can influence MW-induced brain damage. The present study was designed to determine the effects of MW on the brain lipid peroxidation system, and the possible protective effects of melatonin on brain degeneration induced by MW. Twenty-eight Sprague-Dawley male rats were randomly divided into three groups as follows: (1) sham-operated control group (N = 8); (2) study 900-MHz MW-exposed group (N = 8); and (3) 900-MHz MW-exposed+melatonin (100 microg/kg sc before daily MW exposure treated group) (N = 10). Cortex brain and hippocampus tissues were removed to study the levels of lipid peroxidation as malonyl dialdehyde. The levels of lipid peroxidation in the brain cortex and hippocampus increased in the MW group compared with the control group, although the levels in the hippocampus were decreased by MW+melatonin administration. The brain cortex lipid peroxidation levels were unaffected by melatonin treatment. We conclude that melatonin may prevent MW-induced oxidative changes in the hippocampus by strengthening the anti-oxidant defense system, by reducing oxidative stress products.</t>
  </si>
  <si>
    <t>Koylu H, Mollaoglu H, Ozguner F, Naziroglu M, Delibas N.</t>
  </si>
  <si>
    <t>https://www.ncbi.nlm.nih.gov/pubmed/16898263</t>
  </si>
  <si>
    <t>The protective effect of caffeic acid phenethyl ester (CAPE) on oxidative stress in rat liver exposed to the 900 MHz electromagnetic field</t>
  </si>
  <si>
    <t>Abstract
In this study, we aimed to investigate the possible protective effects of caffeic acid phenethyl ester (CAPE) on lipid peroxidation (LPO) and the activities of antioxidant enzymes in the liver of rats exposed to the 900 MHz electromagnetic field (EMF). EMF of cellular phones may affect biological systems by increasing free radical, which appear mainly to enhance LPO, and by changing the antioxidative activities of liver, thus leading to oxidative damage. CAPE, an active component of propolis extract, exhibits antioxidant properties and several studies suggest that supplementation with antioxidant can influence EMF exposure induced hepatotoxicity. Thirty male Sprague-Dawley rats were divided into three groups: control (n = 10), 900 MHz EMF (n = 10) and 900 MHz EMF + CAPE (n = 10). CAPE was injected intraperitoneally for 30 days before exposure to EMF. Liver tissue was removed to study the activities of catalase (CAT), superoxide dismutase (SOD), glutathione peroxidase (GSH-Px), xanthine oxidase (XO) and the levels of LPO. The activities of XO, CAT and level of LPO increased in the 900 MHz electromagnetic field (EMF) group compared with the control group, although XO, CAT activities and LPO levels were decreased by 900 MHz EMF + CAPE administration. The activities of SOD and GSH-Px decreased in the 900 MHz EMF group compared with the control group, although their levels were increased by EMF + CAPE administration. It can be concluded that CAPE may prevent the 900 MHz EMF-induced oxidative changes in liver by strengthening the antioxidant defense system by reducing reactive oxygen species and increasing antioxidant enzyme activities.</t>
  </si>
  <si>
    <t>Koyu A, Ozguner F, Yilmaz H, Uz E, Cesur G, Ozcelik N.</t>
  </si>
  <si>
    <t>https://www.ncbi.nlm.nih.gov/pubmed/19671636</t>
  </si>
  <si>
    <t>Does 900 MHz GSM Mobile Phone Exposure Affect Rat Brain?</t>
  </si>
  <si>
    <t>Aim: To study the effects of cell phone exposure on the fatty acid composition in phospholipids, malondialdehyde concentration, p53 immune reactivity and histological structure of the rat brain.
Background/further details: It is suggested that p53 immune reactivity may be related to the change of fatty acid composition in phospholipids. The loss of p53 appears to sensitize cells to fatty acid synthase inhibitors, and raises the possibility that these agents may be clinically useful against malignancies. 
Malondialdehyde is a marker for lipid peroxidation, free radical damage, and oxidative stress. Lipid peroxidation may induce p53 immune reactivity.
Outcomes: Histological alteration and changes in brain phospholipid fatty acids composition were not found in the brains. p53 immune reactivity was not affected by cell phone exposure. Malondialdehyde concentration in exposed brains was significantly higher than in sham-exposed brains. The alteration in malondialdehyde does not appear sufficient to induce histological changes in brain tissue.</t>
  </si>
  <si>
    <t>Dasdag S, Akdag Z, Aksen F.</t>
  </si>
  <si>
    <t>https://www.emf-portal.org/en/article/12083</t>
  </si>
  <si>
    <t>ROS release and Hsp70 expression after exposure to 1,800 MHz radiofrequency electromagnetic fields in primary human monocytes and lymphocytes</t>
  </si>
  <si>
    <t>Abstract
The aim of this study is to investigate if 1,800 MHz radiofrequency electromagnetic fields (RF-EMF) can induce reactive oxygen species (ROS) release and/or changes in heat shock protein 70 (Hsp70) expression in human blood cells, using different exposure and co-exposure conditions. Human umbilical cord blood-derived monocytes and lymphocytes were used to examine ROS release after exposure to continuous wave or different GSM signals (GSM-DTX and GSM-Talk) at 2 W/kg for 30 or 45 min of continuous or intermittent (5 min ON/5 min OFF) exposure. The cells were exposed to incubator conditions, to sham, to RF-EMF, or to chemicals in parallel. Cell stimulation with the phorbol ester phorbol-12-myristate-13-acetate (PMA; 1 microM) was used as positive control for ROS release. To investigate the effects on Hsp70 expression, the human monocytes were exposed to the GSM-DTX signal at 2 W/kg for 45 min, or to heat treatment (42 degrees C) as positive control. ROS production and Hsp70 expression were determined by flow cytometric analysis. The data were compared to sham and/or to control values and the statistical analysis was performed by the Student's t-test (P&lt;0.05). The PMA treatment induced a significant increase in ROS production in human monocytes and lymphocytes when the data were compared to sham or to incubator controls. After continuous or intermittent GSM-DTX signal exposure (2 W/kg), a significantly different ROS production was detected in human monocytes if the data were compared to sham. However, this significant difference appeared due to the lowered value of ROS release during sham exposure. In human lymphocytes, no differences could be detected if data were compared either to sham or to incubator control. The Hsp70 expression level after 0, 1, and 2 h post-exposure to GSM-DTX signal at 2 W/kg for 1 h did not show any differences compared to the incubator or to sham control.
[Related Study 1347]</t>
  </si>
  <si>
    <t>Lantow M, Lupke M, Frahm J, Mattsson MO, Kuster N, Simko M.</t>
  </si>
  <si>
    <t>Cells : Human Monocytes and Lymphocytes</t>
  </si>
  <si>
    <t>https://www.ncbi.nlm.nih.gov/pubmed/16552570</t>
  </si>
  <si>
    <t>Free radical release and HSP70 expression in two human immune-relevant cell lines after exposure to 1800 MHz radiofrequency radiation</t>
  </si>
  <si>
    <t>Abstract
The goal of this study was to investigate whether radiofrequency (RF) electromagnetic-field (EMF) exposure at 1800 MHz causes production of free radicals and/or expression of heat-shock proteins (HSP70) in human immune-relevant cell systems. Human Mono Mac 6 and K562 cells were used to examine free radical release after exposure to incubator control, sham, RF EMFs, PMA, LPS, heat (40 degrees C) or co-exposure conditions. Several signals were used: continuous-wave, several typical modulations of the Global System for Mobile Communications (GSM): GSM-non DTX (speaking only), GSM-DTX (hearing only), GSM-Talk (34% speaking and 66% hearing) at specific absorption rates (SARs) of 0.5, 1.0, 1.5 and 2.0 W/kg. Heat and PMA treatment induced a significant increase in superoxide radical anions and in ROS production in the Mono Mac 6 cells when compared to sham and/or incubator conditions. No significant differences in free radical production were detected after RF EMF exposure or in the respective controls, and no additional effects on superoxide radical anion production were detected after co-exposure to RF EMFs+PMA or RF EMFs+LPS. The GSM-DTX signal at 2 W/kg produced a significant difference in free radical production when the data were compared to sham because of the decreasing sham value. This difference disappeared when data were compared to the incubator controls. To determine the involvement of heat-shock proteins as a possible inhibitor of free radical production, we investigated the HSP70 expression level after different RF EMF exposures; no significant effects were detected.
This is a derivative of "ROS release and Hsp70 expression after exposure to 1,800 MHz radiofrequency electromagnetic fields in primary human monocytes and lymphocytes." by the same authors
[Related Study 1338]</t>
  </si>
  <si>
    <t>Lantow M, Schuderer J, Hartwig C, Simkó M.</t>
  </si>
  <si>
    <t>https://www.ncbi.nlm.nih.gov/pubmed/16392966</t>
  </si>
  <si>
    <t>Effects of third generation mobile phone-emitted electromagnetic radiation on oxidative stress parameters in eye tissue and blood of rats</t>
  </si>
  <si>
    <t>Abstract
PURPOSE: To investigate the effects of electromagnetic radiation (EMR) emitted by a third generation (3G) mobile phone on the antioxidant and oxidative stress parameters in eye tissue and blood of rats.
METHODS: Eighteen Wistar albino rats were randomly assigned into two groups: Group I (n = 9) received a standardized a daily dose of 3G mobile phone EMR for 20 days, and Group II served as the control group (n = 9), receiving no exposure to EMR. Glutathione peroxidase (GSH-Px) and catalase (CAT) levels were measured in eye tissues; in addition, malondialdehyde (MDA) and reduced GSH levels were measured in blood.
RESULTS: There was no significant difference between groups in GSH-Px (p = 0.99) and CAT (p = 0.18) activity in eye tissue. There was no significant difference between groups in MDA (p = 0.69) and GSH levels (p = 0.83) in blood.
CONCLUSIONS: The results of this study suggest that under a short period of exposure, 3G mobile phone radiation does not lead to harmful effects on eye tissue and blood in rats.</t>
  </si>
  <si>
    <t>Demirel S, Doganay S, Turkoz Y, Dogan Z, Turan B, Firat PG.</t>
  </si>
  <si>
    <t>https://www.emf-portal.org/en/article/20259</t>
  </si>
  <si>
    <t>Effect of American Ginseng Capsule on the liver oxidative injury and the Nrf2 protein expression in rats exposed by electromagnetic radiation of frequency of cell phone</t>
  </si>
  <si>
    <t>Abstract
\OBJECTIVE: To observe the effect of American Ginseng Capsule (AGC) on the liver oxidative injury and the Nrf2 protein expression in the liver tissue of rats exposed by 900 MHz cell phone electromagnetic radiation.
METHODS: Totally 40 male SD rats were randomly divided into the normal control group, the model group, the Shuifei Jibin Capsule (SJC) group, and the AGC group,10 in each group. Rats in the normal control group were not irradiated. Rats in the rest three groups were exposed by imitated 900 MHz cellular phone for 4 h in 12 consecutive days. Meanwhile, rats in the SJC group and the AGC group were intragastrically administrated with suspension of SJC and AGC (1 mL/200 g body weight) respectively. Normal saline was administered to rats in the normal control group and the model group. The histolomorphological changes of the liver tissue were observed by HE staining. Contents of malonic dialdehyde (MDA), superoxide dismutase (SOD), glutathione (GSH), and glutathione peroxidase (GSH-PX)were detected by colorimetry. The Nrf2 protein expression of hepatocytes was detected by immunohistochemical assay and Western blot.
RESULTS: Compared with the normal control group, hepatocyte nucleus was atrophied or partially disappeared, the contents of liver MDA and Nrf2 protein obviously increased (P &lt;0. 05, P &lt;0. 01); contents of liver SOD and GSH decreased (P &lt;0. 05) in the model group. Compared with the model group, karyopyknosis was obviously attenuated and approached to the normal level in the SJC group and the AGC group. The contents of liver MDA and Nrf2 protein expression decreased (P &lt;0. 05), and the contents of liver SOD, GSH, and GSH-PX obviously increased (P &lt; 0.05) in the SJC group. The contents of liver MDA and the Nrf2 protein expression decreased (P &lt; 0.05), and contents of SOD and GSH obviously increased in the AGC group (P &lt;0.01, P &lt;0.05).
CONCLUSIONS: The electromagnetic radiation induced by 900 MHz cell phone could affect the expression of Nrf2 protein, induce oxidative injury, and induce abnormal morphology of liver cells. SJC and AGC could promote the morphological recovery of the liver cells. Its mechanism might be related to affecting the expression of Nrf2 protein and attenuating oxidative damage of liver cells. 
[Article in Chinese]</t>
  </si>
  <si>
    <t>Luo YP, Ma HR, Chen JW, Li JJ, Li CX.</t>
  </si>
  <si>
    <t>https://www.ncbi.nlm.nih.gov/pubmed/24941847</t>
  </si>
  <si>
    <t>Therapeutic approaches of melatonin in microwave radiations-induced oxidative stress-mediated toxicity on male fertility pattern of Wistar rats</t>
  </si>
  <si>
    <t>Abstract
Microwave (MW) radiation produced by wireless telecommunications and a number of electrical devices used in household or in healthcare institutions may adversely affects the reproductive pattern. Present study aimed to investigate the protective effects of melatonin (is well known antioxidant that protects DNA, lipids and proteins from free radical damage) against oxidative stress-mediated testicular impairment due to long-term exposure of MWs. For this, 70-day-old male Wistar rats were divided into four groups (n = 6/group): Sham exposed, Melatonin (Mel) treated (2 mg/kg), 2.45 GHz MWs exposed and MWs + Mel treated. Exposure took place in Plexiglas cages for 2 h a day for 45 days where, power density (0.21 mW/cm(2)) and specific absorption rate (SAR 0.14 W/Kg) were estimated. After the completion of exposure period, rats were sacrificed and various stress related parameters, that is LDH-X (lactate dehydrogenase isoenzyme) activity, xanthine oxidase (XO), ROS (reactive oxygen species), protein carbonyl content, DNA damage and MDA (malondialdehyde) were performed. Result shows that melatonin prevent oxidative damage biochemically by significant increase (p &lt; 0.001) in the levels of testicular LDH-X, decreased (p &lt; 0.001) levels of MDA and ROS in testis (p &lt; 0.01). Meanwhile, it reversed the effects of MWs on XO, protein carbonyl content, sperm count, testosterone level and DNA fragmentation in testicular cells. These results concluded that the melatonin has strong antioxidative potential against MW induced oxidative stress mediated DNA damage in testicular cells.
Used in-vivo in FDA report ID: 3596</t>
  </si>
  <si>
    <t>Meena R, Kumari K, Kumar J, Rajamani P, Verma HN, Kesari KK.</t>
  </si>
  <si>
    <t>https://www.ncbi.nlm.nih.gov/pubmed/23676079</t>
  </si>
  <si>
    <t>Effects of 900-MHz electromagnetic field emitted from cellular phone on brain oxidative stress and some vitamin levels of guinea pigs</t>
  </si>
  <si>
    <t>Abstract
This study was designed to demonstrate the effects of 900-MHz electromagnetic field (EMF) emitted from cellular phone on brain tissue and also blood malondialdehyde (MDA), glutathione (GSH), retinol (vitamin A), vitamin D(3) and tocopherol (vitamin E) levels, and catalase (CAT) enzyme activity of guinea pigs. Fourteen male guinea pigs, weighing 500-800 g were randomly divided into one of two experimental groups: control and treatment (EMF-exposed), each containing seven animals. Animals in treatment group were exposed to 890- to 915-MHz EMF (217-Hz pulse rate, 2-W maximum peak power, SAR 0.95 w/kg) of a cellular phone for 12 h/day (11-h 45-min stand-by and 15-min spiking mode) for 30 days. Control guinea pigs were housed in a separate room without exposing EMF of a cellular phone. Blood samples were collected through a cardiac puncture and brains were removed after decapitation for the biochemical analysis at the end of the 30 days of experimental period. It was found that the MDA level increased (P&lt;0.05), GSH level and CAT enzyme activity decreased (P&lt;0.05), and vitamins A, E and D(3) levels did not change (P&gt;0.05) in the brain tissues of EMF-exposed guinea pigs. In addition, MDA, vitamins A, D(3) and E levels, and CAT enzyme activity increased (P&lt;0.05), and GSH level decreased (P&lt;0.05) in the blood of EMF-exposed guinea pigs. It was concluded that electromagnetic field emitted from cellular phone might produce oxidative stress in brain tissue of guinea pigs. However, more studies are needed to demonstrate whether these effects are harmful or/and affect the neural functions.</t>
  </si>
  <si>
    <t>Meral I, Mert H, Mert N, Deger Y, Yoruk I, Yetkin A, Keskin S.</t>
  </si>
  <si>
    <t>https://www.ncbi.nlm.nih.gov/pubmed/17674954</t>
  </si>
  <si>
    <t>Effects of acute exposure to the radiofrequency fields of cellular phones on plasma lipid peroxide and antioxidase activities in human erythrocytes</t>
  </si>
  <si>
    <t>Abstract
Radiofrequency fields of cellular phones may affect biological systems by increasing free radicals, which appear mainly to enhance lipid peroxidation, and by changing the antioxidase activities of human blood thus leading to oxidative stress. To test this, we have investigated the effect of acute exposure to radiofrequency fields of commercially available cellular phones on some parameters indicative of oxidative stress in 12 healthy adult male volunteers. Each volunteer put the phone in his pocket in standby position with the keypad facing the body. The parameters measured were lipid peroxide and the activities of superoxide dismutase (SOD), total glutathione peroxidase (GSH-Px) and catalase. The results obtained showed that the plasma level of lipid peroxide was significantly increased after 1, 2 and 4 h of exposure to radiofrequency fields of the cellular phone in standby position. Moreover, the activities of SOD and GSH-Px in human erythrocytes showed significant reduction while the activity of catalase in human erythrocytes did not decrease significantly. These results indicate that acute exposure to radiofrequency fields of commercially available cellular phones may modulate the oxidative stress of free radicals by enhancing lipid peroxidation and reducing the activation of SOD and GSH-Px, which are free radical scavengers. Therefore, these results support the interaction of radiofrequency fields of cellular phones with biological systems.</t>
  </si>
  <si>
    <t>Moustafa YM, Moustafa RM, Belacy A, Abou-El-Ela SH, Ali FM.</t>
  </si>
  <si>
    <t>https://www.ncbi.nlm.nih.gov/pubmed/11516912</t>
  </si>
  <si>
    <t>Radio wave influence upon the local processes of free radicals oxidation intensity in oral cavity operational field in laboratory animals</t>
  </si>
  <si>
    <t>Abstract
Experimental study of free radicals oxidation intensity processes in the tissues of oral cavity operational field in case of the use of the traditional surgical scalpel and radio wave device. The status of the primary and final products of lipid peroxidation and local antioxidation activity was assessed. Appropriate peculiarities of the studied processes in experimental animals wounds were detected. During all periods of the study there was no negative dynamics of the local antioxidation activity of the studied substrate that testified to compensation and controllability of the running processes and softer local processes flow of free radicals oxidation in operational field in experiment especially when radio wave surgery method was used.
[Article in Russian]</t>
  </si>
  <si>
    <t>Durnovo EA, Ianova NA, Kontorshikova KN, Mukhina IV, Frolov AV.</t>
  </si>
  <si>
    <t>https://www.ncbi.nlm.nih.gov/pubmed/19692944</t>
  </si>
  <si>
    <t>Oxidative damage in the kidney induced by 900-MHz-emitted mobile phone: protection by melatonin</t>
  </si>
  <si>
    <t>Abstract
BACKGROUND: The mobile phones emitting 900-MHz electromagnetic radiation (EMR) may be mainly absorbed by kidneys because they are often carried in belts. Melatonin, the chief secretory product of the pineal gland, was recently found to be a potent free radical scavenger and antioxidant. The aim of this study was to examine 900-MHz mobile phone-induced oxidative stress that promotes production of reactive oxygen species (ROS) on renal tubular damage and the role of melatonin on kidney tissue against possible oxidative damage in rats.
METHODS: The animals were randomly grouped as follows: 1) sham-operated control group and 2) study groups: i) 900-MHz EMR exposed (30 min/day for 10 days) group and ii) 900-MHz EMR exposed+melatonin (100 microg kg(-1) s.c. before the daily EMR exposure) treated group. Malondialdehyde (MDA), an index of lipid peroxidation), and urine N-acetyl-beta-d-glucosaminidase (NAG), a marker of renal tubular damage were used as markers of oxidative stress-induced renal impairment. Superoxide dismutase (SOD), catalase (CAT), and glutathione peroxidase (GSH-Px) activities were studied to evaluate the changes of antioxidant status.
RESULTS: In the EMR-exposed group, while tissue MDA and urine NAG levels increased, SOD, CAT, and GSH-Px activities were reduced. Melatonin treatment reversed these effects as well. In this study, the increase in MDA levels of renal tissue and in urine NAG and also the decrease in renal SOD, CAT, GSH-Px activities demonstrated the role of oxidative mechanism induced by 900-MHz mobile phone exposure, and melatonin, via its free radical scavenging and antioxidant properties, ameliorated oxidative tissue injury in rat kidney.
CONCLUSIONS: These results show that melatonin may exhibit a protective effect on mobile phone-induced renal impairment in rats.</t>
  </si>
  <si>
    <t>Oktem F, Ozguner F, Mollaoglu H, Koyu A, Uz E.</t>
  </si>
  <si>
    <t>https://www.ncbi.nlm.nih.gov/pubmed/15950073</t>
  </si>
  <si>
    <t>Endometrial apoptosis induced by a 900-MHz mobile phone: preventive effects of vitamins E and C</t>
  </si>
  <si>
    <t>Abstract
Numerous reports have described the effects induced by an electromagnetic field (EMF) in various cellular systems. The purposes of this study were to examine oxidative stress that promotes production of reactive oxygen species induced by a 900-megahertz (MHz) mobile phone and the possible ameliorating effects of vitamins E and C on endometrial tissue against EMF-induced endometrial impairment and apoptosis in rats. Animals were randomly grouped as follows: (1) sham-operated control group (n=8), (2) 900 MHz EMF-exposed group (n=8; 30 min/d for 30 d), and (3) 900 MHz EMF-exposed group, treated with vitamins E and C (n=8; 50 mg/kg intramuscularly and 20 mg/kg body weight intraperitoneally before daily EMF exposure). Malondialdehyde (an index of lipid peroxidation) was used as a marker of oxidative stress-induced endometrial impairment; Bcl-2, Bax, caspase-3, and caspase-8 were assessed immunohistochemically. In this study, increased malondialdehyde levels in endometrial tissue and apoptosis illustrated the role of the oxidative mechanism induced by exposure to a 900-MHz mobile phone-like device and vitamins E and C; via free radical scavenging and antioxidant properties, oxidative tissue injury and apoptosis were ameliorated in rat endometrium. In conclusion, exposure to 900-MHz radiation emitted by mobile phones may cause endometrial apoptosis and oxidative stress, but treatment with vitamins E and C can diminish these changes and may have a beneficial effect in preventing endometrial changes in rats.</t>
  </si>
  <si>
    <t>Oral B, Guney M, Ozguner F, Karahan N, Mungan T, Comlekci S, Cesur G.</t>
  </si>
  <si>
    <t>https://www.ncbi.nlm.nih.gov/pubmed/17276964</t>
  </si>
  <si>
    <t>Protective effects of melatonin and caffeic acid phenethyl ester against retinal oxidative stress in long-term use of mobile phone: a comparative study</t>
  </si>
  <si>
    <t>Abstract
There are numerous reports on the effects of electromagnetic radiation (EMR) in various cellular systems. Melatonin and caffeic acid phenethyl ester (CAPE), a component of honeybee propolis, were recently found to be potent free radical scavengers and antioxidants. Mechanisms of adverse effects of EMR indicate that reactive oxygen species may play a role in the biological effects of this radiation. The present study was carried out to compare the efficacy of the protective effects of melatonin and CAPE against retinal oxidative stress due to long-term exposure to 900 MHz EMR emitting mobile phones. Melatonin and CAPE were administered daily for 60 days to the rats prior to their EMR exposure during our study. Nitric oxide (NO, an oxidant product) levels and malondialdehyde (MDA, an index of lipid peroxidation), were used as markers of retinal oxidative stress in rats following to use of EMR. Superoxide dismutase (SOD), catalase (CAT), and glutathione peroxidase (GSH-Px) activities were studied to evaluate the changes of antioxidant status in retinal tissue. Retinal levels of NO and MDA increased in EMR exposed rats while both melatonin and CAPE caused a significant reduction in the levels of NO and MDA. Likewise, retinal SOD, GSH-Px and CAT activities decreased in EMR exposed animals while melatonin and CAPE caused a significant increase in the activities of these antioxidant enzymes. Treatment of EMR exposed rats with melatonin or CAPE increased the activities of SOD, GSH-Px and CAT to higher levels than those of control rats. In conclusion, melatonin and CAPE reduce retinal oxidative stress after long-term exposure to 900 MHz emitting mobile phone. Nevertheless, there was no statistically significant difference between the efficacies of these two antioxidants against to EMR induced oxidative stress in rat retina. The difference was in only GSH-Px activity in rat retina. Melatonin stimulated the retinal GSH-Px activity more efficiently than CAPE did.</t>
  </si>
  <si>
    <t>Ozguner F, Bardak Y, Comlekci S.</t>
  </si>
  <si>
    <t>https://www.ncbi.nlm.nih.gov/pubmed/16317515</t>
  </si>
  <si>
    <t>Mobile phone radiation-induced free radical damage in the liver is inhibited by the antioxidants N-acetyl cysteine and epigallocatechin-gallate</t>
  </si>
  <si>
    <t>Abstract
PURPOSE: To investigate oxidative damage and antioxidant enzyme status in the liver of guinea pigs exposed to mobile phone-like radiofrequency radiation (RFR) and the potential protective effects of N-acetyl cysteine (NAC) and epigallocatechin-gallate (EGCG) on the oxidative damage.
MATERIALS AND METHODS: Nine groups of guinea pigs were used to study the effects of exposure to an 1800-MHz Global System for Mobile Communications (GSM)-modulated signal (average whole body Specific Absorption Rate (SAR) of 0.38 W/kg, 10 or 20 min per day for seven days) and treatment with antioxidants.
RESULTS: Significant increases in malondialdehyde (MDA) and total nitric oxide (NO(x)) levels and decreases in activities of superoxide dismutase (SOD), myeloperoxidase (MPO) and glutathione peroxidase (GSH-Px) were observed in the liver of guinea pigs after RFR exposure. Only NAC treatment induces increase in hepatic GSH-Px activities, whereas EGCG treatment alone attenuated MDA level. Extent of oxidative damage was found to be proportional to the duration of exposure (P &lt; 0.05).
CONCLUSION: Mobile phone-like radiation induces oxidative damage and changes the activities of antioxidant enzymes in the liver. The adverse effect of RFR may be related to the duration of mobile phone use. NAC and EGCG protect the liver tissue against the RFR-induced oxidative damage and enhance antioxidant enzyme activities.</t>
  </si>
  <si>
    <t>Ozgur E, Güler G, Seyhan N.</t>
  </si>
  <si>
    <t>Adult Male Guinea Pigs</t>
  </si>
  <si>
    <t>https://www.ncbi.nlm.nih.gov/pubmed/20807176</t>
  </si>
  <si>
    <t>Effects of 940 MHz EMF on bioluminescence and oxidative response of stable luciferase producing HEK cells</t>
  </si>
  <si>
    <t xml:space="preserve">Abstract
The effects of mobile phone frequency electromagnetic field (RF-EMF, 940 MHz) on a stable cell line (HEK293T) harbouring the firefly luciferase gene were evaluated. A waveguide exposure system with 1 W input power provided the mean specific absorption rate of ≈0.09 W kg(-1) in 35 mm Petri dishes. The effects of exposure duration (15, 30, 45, 60 and 90 min) on luciferase activity and oxidative response elements were investigated. Endogenous luciferase activity was reduced after 30 and 45 min of continuous exposure, while after 60 min, the exposed cell lysate showed higher luciferase activity compared with the non-exposed control. Reactive oxygen species (ROS) generation was highest in the 30 min exposed cells as studied by 2',7'-dichlorodihydrofluorescein diacetate (DCFH-DA) fluorescence. The observed boost in ROS was then followed by a sharp rise in catalase (CAT) and superoxide dismutase (SOD) activity and elevation of glutathione (GSH) during the 45 min exposure. Decrease in lipid peroxidation (malondialdehyde, MDA) was meaningful for the 45 and 60 min exposed cells. Therefore, it appears that an increase in the activity of luciferase after 60 min of continuous exposure could be associated with a decrease in ROS level caused by activation of the oxidative response. This ability in cells to overcome oxidative stress and compensate the luciferase activity could also be responsible for the adaptive response mechanism detected in ionizing radiation studies with RF-EMF pre-treatments. </t>
  </si>
  <si>
    <t>Sefidbakht Y, Moosavi-Movahedi AA, Hosseinkhani S, Khodagholi F, Torkzadeh-Mahani M, Foolad F, Faraji-Dana R.</t>
  </si>
  <si>
    <t>https://www.ncbi.nlm.nih.gov/pubmed/24886806</t>
  </si>
  <si>
    <t>Mobile phone radiation inhibits Vigna radiata (mung bean) root growth by inducing oxidative stress</t>
  </si>
  <si>
    <t>Abstract
During the last couple of decades, there has been a tremendous increase in the use of cell phones. It has significantly added to the rapidly increasing EMF smog, an unprecedented type of pollution consisting of radiation in the environment, thereby prompting the scientists to study the effects on humans. However, not many studies have been conducted to explore the effects of cell phone EMFr on growth and biochemical changes in plants. We investigated whether EMFr from cell phones inhibit growth of Vigna radiata (mung bean) through induction of conventional stress responses. Effects of cell phone EMFr (power density: 8.55 microW cm(-2); 900 MHz band width; for 1/2, 1, 2, and 4 h) were determined by measuring the generation of reactive oxygen species (ROS) in terms of malondialdehyde and hydrogen peroxide (H(2)O(2)) content, root oxidizability and changes in levels of antioxidant enzymes. Our results showed that cell phone EMFr significantly inhibited the germination (at &gt; or =2 h), and radicle and plumule growths (&gt; or =1 h) in mung bean in a time-dependent manner. Further, cell phone EMFr enhanced MDA content (indicating lipid peroxidation), and increased H(2)O(2) accumulation and root oxidizability in mung bean roots, thereby inducing oxidative stress and cellular damage. In response to EMFr, there was a significant upregulation in the activities of scavenging enzymes, such as superoxide dismutases, ascorbate peroxidases, guaiacol peroxidases, catalases and glutathione reductases, in mung bean roots. The study concluded that cell phone EMFr inhibit root growth of mung bean by inducing ROS-generated oxidative stress despite increased activities of antioxidant enzymes.</t>
  </si>
  <si>
    <t>Sharma VP, Singh HP, Kohli RK, Batish DR.</t>
  </si>
  <si>
    <t>Mung Bean Seeds</t>
  </si>
  <si>
    <t>https://www.ncbi.nlm.nih.gov/pubmed/19682728</t>
  </si>
  <si>
    <t>Cell phone electromagnetic field radiations affect rhizogenesis through impairment of biochemical processes</t>
  </si>
  <si>
    <t xml:space="preserve">Abstract
Indiscriminate adoption and use of cell phone technology has tremendously increased the levels of electromagnetic field radiations (EMFr) in the natural environment. It has raised the concerns among the scientists regarding the possible risks of EMFr to living organisms. However, not much has been done to assess the damage caused to plants that are continuously exposed to EMFr present in the environment. The present study investigated the biochemical mechanism of interference of 900 MHz cell phone EMFr with root formation in mung bean (Vigna radiata syn. Phaseolus aureus) hypocotyls, a model system to study rhizogenesis in plants. Cell phone EMFr enhanced the activities of proteases (by 1.52 to 2.33 times), polyphenol oxidases (by 1.5 to 4.3 times), and peroxidases (by 1.5 to 2.0 times) in mung bean hypocotyls over control. Further, EMFr enhanced malondialdehyde (an indicator of lipid peroxidation), hydrogen peroxide, and proline content, indicating a reactive oxygen species-mediated oxidative damage in hypocotyls. It was confirmed by the upregulation in the activities of antioxidant enzymes (superoxide dismutase, ascorbate peroxidase, guaiacol peroxidase, catalase, and glutathione reductase) suggesting their possible role in providing protection against EMFr-induced oxidative damage. The study concluded that cell phone radiations affect the process of rhizogenesis through biochemical alterations that manifest as oxidative damage resulting in root impairment.
 </t>
  </si>
  <si>
    <t>Singh HP, Sharma VP, Batish DR, Kohli RK.</t>
  </si>
  <si>
    <t>Mung Bean</t>
  </si>
  <si>
    <t>https://www.ncbi.nlm.nih.gov/pubmed/21562792</t>
  </si>
  <si>
    <t>Melatonin reduces oxidative stress induced by chronic exposure of microwave radiation from mobile phones in rat brain.</t>
  </si>
  <si>
    <t>Abstract
PURPOSE: The aim of the study was to evaluate the intensity of oxidative stress in the brain of animals chronically exposed to mobile phones and potential protective effects of melatonin in reducing oxidative stress and brain injury.
MATERIALS AND METHODS: Experiments were performed on Wistar rats exposed to microwave radiation during 20, 40 and 60 days. Four groups were formed: I group (control)- animals treated by saline, intraperitoneally (i.p.) applied daily during follow up, II group (Mel)- rats treated daily with melatonin (2 mg kg(-1) body weight i.p.), III group (MWs)- microwave exposed rats, IV group (MWs + Mel)- MWs exposed rats treated with melatonin (2 mg kg(-1) body weight i.p.). The microwave radiation was produced by a mobile test phone (SAR = 0.043-0.135 W/kg).
RESULTS: A significant increase in the brain tissue malondialdehyde (MDA) and carbonyl group concentration was registered during exposure. Decreased activity of catalase (CAT) and increased activity of xanthine oxidase (XO) remained after 40 and 60 days of exposure to mobile phones. Melatonin treatment significantly prevented the increase in the MDA content and XO activity in the brain tissue after 40 days of exposure while it was unable to prevent the decrease of CAT activity and increase of carbonyl group contents.
CONCLUSION: We demonstrated two important findings; that mobile phones caused oxidative damage biochemically by increasing the levels of MDA, carbonyl groups, XO activity and decreasing CAT activity; and that treatment with the melatonin significantly prevented oxidative damage in the brain.
Full Text Available</t>
  </si>
  <si>
    <t>Sokolovic D, Djindjic B, Nikolic J, Bjelakovic G, Pavlovic D, Kocic G, Krstic D, Cvetkovic T, Pavlovic V.</t>
  </si>
  <si>
    <t>https://www.ncbi.nlm.nih.gov/pubmed/18827438</t>
  </si>
  <si>
    <t>Effects of mobile phone use on brain tissue from the rat and a possible protective role of vitamin C - a preliminary study</t>
  </si>
  <si>
    <t>Abstract
PURPOSE: To evaluate effects of mobile phone use on brain tissue and a possible protective role of vitamin C.
MATERIALS AND METHODS: Forty female rats were divided into four groups randomly (Control, mobile phone, mobile phone plus vitamin C and, vitamin C alone). The mobile phone group was exposed to a mobile phone signal (900 MHz), the mobile phone plus vitamin C group was exposed to a mobile phone signal (900 MHz) and treated with vitamin C administered orally (per os). The vitamin C group was also treated with vitamin C per os for four weeks. Then, the animals were sacrificed and brain tissues were dissected to be used in the analyses of malondialdehyde (MDA), antioxidant potential (AOP), superoxide dismutase, catalase (CAT), glutathione peroxidase (GSH-Px), xanthine oxidase, adenosine deaminase (ADA) and 5'nucleotidase (5'-NT).
RESULTS: Mobile phone use caused an inhibition in 5'-NT and CAT activities as compared to the control group. GSH-Px activity and the MDA level were also found to be reduced in the mobile phone group but not significantly. Vitamin C caused a significant increase in the activity of GSH-Px and non-significant increase in the activities of 5'-NT, ADA and CAT enzymes.
CONCLUSION: Our results suggest that vitamin C may play a protective role against detrimental effects of mobile phone radiation in brain tissue.</t>
  </si>
  <si>
    <t>Imge EB, Kiliçoğlu B, Devrim E, Cetin R, Durak I.</t>
  </si>
  <si>
    <t>https://www.ncbi.nlm.nih.gov/pubmed/20698742</t>
  </si>
  <si>
    <t>Exposure to radiofrequency radiation induces oxidative stress in duckweed Lemna minor L</t>
  </si>
  <si>
    <t>Abstract
Widespread use of radiofrequency radiation emitting devices increased the exposure to electromagnetic fields (EMFs) from 300 MHz to 300 GHz. Various biological effects of exposure to these fields have been documented so far, but very little work has been carried out on plants. The aim of the present work was to investigate the physiological responses of the plant Lemna minor after exposure to radiofrequency EMFs, and in particular, to clarify the possible role of oxidative stress in the observed effects. Duckweed was exposed for 2 h to EMFs of 400 and 900 MHz at field strengths of 10, 23, 41 and 120 V m(-1). The effect of a longer exposure time (4 h) and modulation was also investigated. After exposure, parameters of oxidative stress, such as lipid peroxidation, H(2)O(2) content, activities and isoenzyme pattern of antioxidative enzymes as well as HSP70 expression were evaluated. At 400 MHz, lipid peroxidation and H(2)O(2) content were significantly enhanced in duckweed exposed to EMFs of 23 and 120 V m(-1) while other exposure treatments did not have an effect. Compared to the controls, the activities of antioxidative enzymes showed different behaviour: catalase (CAT) activity increased after most exposure treatments while pyrogallol (PPX) and ascorbate peroxidase (APX) activities were not changed. Exceptions were reduced PPX and APX activity after longer exposure at 23 V m(-1) and increased PPX activity after exposures at 10 and 120 V m(-1). By contrast, at 900 MHz almost all exposure treatments significantly increased level of lipid peroxidation and H(2)O(2) content but mostly decreased PPX activity and did not affect CAT activity. Exceptions were exposures to a modulated field and to the field of 120 V m(-1) which increased PPX and CAT activity. At this frequency APX activity was significantly decreased after exposure at 10 V m(-1) and longer exposure at 23 V m(-1) but it increased after a shorter exposure at 23 V m(-1). At both frequencies no differences in isoenzyme patterns of antioxidative enzymes or HSP70 level were found between control and exposed plants. Our results showed that non-thermal exposure to investigated radiofrequency fields induced oxidative stress in duckweed as well as unspecific stress responses, especially of antioxidative enzymes. However, the observed effects markedly depended on the field frequencies applied as well as on other exposure parameters (strength, modulation and exposure time). Enhanced lipid peroxidation and H(2)O(2) content accompanied by diminished antioxidative enzymes activity caused by exposure to investigated EMFs, especially at 900 MHz, indicate that oxidative stress could partly be due to changed activities of antioxidative enzymes.</t>
  </si>
  <si>
    <t>Tkalec M, Malarić K, Pevalek-Kozlina B.</t>
  </si>
  <si>
    <t>Axenic duckweed (L. minor L.)</t>
  </si>
  <si>
    <t>https://www.ncbi.nlm.nih.gov/pubmed/17825879</t>
  </si>
  <si>
    <t>Effects of melatonin on Wi-Fi-induced oxidative stress in lens of rats</t>
  </si>
  <si>
    <t>Abstract
INTRODUCTION: Melatonin has been considered a potent antioxidant that detoxifies a variety of reactive oxygen species in many pathophysiological states of eye. The present study was designed to determine the effects of Wi-Fi exposure on the lens oxidant, antioxidant redox systems, as well as the possible protective effects of melatonin on the lens injury induced by electromagnetic radiation (EMR).
MATERIALS AND METHODS: Thirty-two rats were used in the current study and they were randomly divided into four equal groups as follows: First and second groups were cage-control and sham-control rats. Rats in third group were exposed to Wi-Fi (2.45 GHz) for duration of 60 min/day for 30 days. As in the third group, the fourth group was treated with melatonin. The one-hour exposure to irradiation in second, third and fourth took place at noon each day.
RESULTS: Lipid peroxidation levels in the lens were slightly higher in third (Wi-Fi) group than in cage and sham control groups although their concentrations were significantly (P &lt; 0.05) decreased by melatonin supplementation. Glutathione peroxidase (GSH-Px) activity was significantly (P &lt; 0.05) lower in Wi-Fi group than in cage and sham control groups although GSH-Px (P &lt; 0.01) and reduced glutathione (P &lt; 0.05) values were significantly higher in Wi-Fi + melatonin group than in Wi-Fi group.
CONCLUSIONS: There are poor oxidative toxic effects of one hour of Wi-Fi exposure on the lens in the animals. However, melatonin supplementation in the lens seems to have protective effects on the oxidant system by modulation of GSH-Px activity.
Full Text Available</t>
  </si>
  <si>
    <t>Tök L, Nazıroğlu M, Doğan S, Kahya MC, Tök O.</t>
  </si>
  <si>
    <t>https://www.ncbi.nlm.nih.gov/pubmed/24492496</t>
  </si>
  <si>
    <t>Acute exposure to 930 MHz CW electromagnetic radiation in vitro affects reactive oxygen species level in rat lymphocytes treated by iron ions</t>
  </si>
  <si>
    <t>Abstract
The aim of this study was to test the hypothesis that the 930 MHz continuous wave (CW) electromagnetic field, which is the carrier of signals emitted by cellular phones, affects the reactive oxygen species (ROS) level in living cells. Rat lymphocytes were used in the experiments. A portion of the lymphocytes was treated with iron ions to induce oxidative processes. Exposures to electromagnetic radiation (power density 5 W/m2, theoretical calculated SAR = 1.5 W/kg) were performed within a GTEM cell. Intracellular ROS were measured by the fluorescent probe dichlorofluorescin diacetate (DCF-DA). The results show that acute (5 and 15 min) exposure does not affect the number of produced ROS. If, however, FeCl2 with final concentration 10 microg/ml was added to the lymphocyte suspensions to stimulate ROS production, after both durations of exposure, the magnitude of fluorescence (ROS level during the experiment) was significantly greater in the exposed lymphocytes. The character of the changes in the number of free radicals observed in our experiments was qualitatively compatible with the theoretical prediction from the model of electromagnetic radiation effect on radical pairs.</t>
  </si>
  <si>
    <t>Zmyślony M, Politanski P, Rajkowska E, Szymczak W, Jajte J.</t>
  </si>
  <si>
    <t>https://www.ncbi.nlm.nih.gov/pubmed/15197754</t>
  </si>
  <si>
    <t>Investigation of biological effect of microwave mobile phone on antioxidant in rabbit blood</t>
  </si>
  <si>
    <t>Abstract
Objective: Microwave is widely used in industry, medical science, scientific and domestic devices. Application of 915 MHz frequency in microwave of mobile phone causes thermal and non thermal effects. In respect of exceeding use of mobile phone by many people for long periods of time, and with respect to the important role of antioxidant in heath, we carried out investigation of biological effects of microwave mobile phones on antioxidant in rabbit blood, in this study.
Materials and Methods: In this study, fourteen white male rabbits (three months old, 1400- 1700 g) were used. The animals were randomly divided into two groups of case and control (7 each). Three weeks exposure period for 8 hours daily was conducted for case group and whole body was exposed to 915 MHz microwave by a stimulator device in radiation chamber. The average of power density of whole body was 0.6789 mW/cm2. Blood samples by cardiac puncher carried out 12 hours after last day in case and control groups and oxidative stress measured by FRAP assay. The absorbance of TPTZ-Fe+2 was read in 593nm by spectrophotometer. Statistic analyses were carried out by t-test in SPSS statistic software. 
Results: Total antioxidant capacity in case and control groups was 630.619±151.08 and 890.619±104.55 in plasma, respectively. This result was significant statistically (p=0.003). Average of total antioxidant capacity in case group was decreased by 30 percent.
Conclusion: These results show. that 915MHz microwave on, decreases total antioxidant capacity and may be a physical adverse agent and causes oxidative stress. Therefore, reduction of power density in mobile phone and more use of antioxidant by users, can reduce oxidative stress strongly.</t>
  </si>
  <si>
    <t>Khavanin A, Zaroushani Y, Mortazavi SB, Mirzaie R, Hassani J.</t>
  </si>
  <si>
    <t>http://en.journals.sid.ir/ViewPaper.aspx?ID=82492</t>
  </si>
  <si>
    <t>Green tea catechins protect rats from microwave-induced oxidative damage to heart tissue</t>
  </si>
  <si>
    <t>Abstract
We investigated the effects of green tea catechin on oxidative damage in microwave-exposed rats. The microwave-exposed rats received one of three diets: catechin-free (MW-0C), 0.25% catechin (MW-0.25C), or 0.5% catechin (MW-0.5C). Rats were sacrificed 6 days after microwave irradiation (2.45 GHz, 15 minutes). Cytochrome P(450) levels in the MW-0C group was increased by 85% compared with normal, but was 11% and 14% lower in the MW-0.25C and MW-0.5C groups than in the MW-0C group. NADPH-cytochrome P(450) reductase activity in the MW-0C group was increased by 29%, compared with the normal group, but was significantly less in the MW-0.25C and MW-0.5C groups. Superoxide dismutase activity in the MW-0C group was decreased by 34%, compared with the normal group, but in the MW-0.25C and MW-0.5C groups was 19% and 25% higher. The activity of glutathione peroxidase in the MW-0C group was decreased by 28% but remained near normal with catechin supplements. Superoxide radical concentrations in the MW-0C group were increased by 35%, compared with the normal group. However, superoxide radicals in the MW-0.25C and MW-0.5C groups were 11% and 12% lower, respectively, compared with the MW-0C group. Microwave irradiation significantly increased levels of thiobarbituric acid-reactive substances, carbonyl values, and lipofuscin contents, but green tea catechin partially overcame the effects of the microwave irradiation. In conclusion, the mixed function oxidase system was activated, the formation of superoxide radical, lipid peroxide, oxidized protein, and lipofuscin was increased, and the antioxidative defense system was weakened in heart tissue of microwave-exposed rats, but the oxidative damage was significantly reduced by catechin supplementation.</t>
  </si>
  <si>
    <t>Kim MJ, Rhee SJ.</t>
  </si>
  <si>
    <t>https://www.emf-portal.org/en/article/18443</t>
  </si>
  <si>
    <t>Caffeic Acid Phenethyl Ester Modulates 1800 MHz Microwave-Induced Oxidative Stress in Rat Liver</t>
  </si>
  <si>
    <t xml:space="preserve">Abstract
Microwaves (MW) from cellular phones may affect biological systems by increasing free radicals, which may enhance lipid peroxidation (LP), and by changing the antioxidative activities of the liver, thus leading to oxidative damage. Caffeic acid phenethyl ester (CAPE), an active component of propolis extract, exhibits antioxidant properties and several studies suggest that supplementation with antioxidant can influence MW induced hepatotoxicity. The present study was designed to determine the effects of MW on the liver oxidant/antioxidant system, and the possible protective effects of CAPE on liver toxicity induced by MW. Twenty nine male Spraque- Dawley rats were divided into three groups: control (n = 9), 1800 MHz MW (n = 10) and 1800 MHz MW + CAPE (n = 10). CAPE was injected intraperitoneally for 30 days before exposure to MW. Liver tissue was removed to study the activities of catalase (CAT), superoxide dismutase (SOD), glutathione peroxidase (GSH-Px), xanthine oxidase (XO) and the levels of LP. The activities of XO, CAT and level of LP increased in MW group compared with the control group although XO and LP levels were decreased by MW + CAPE administration. The activities of SOD and GSH-Px decreased in MW group compared with the control group. Their levels were increased by MW + CAPE administration. We conclude that CAPE may prevent MW-induced oxidative changes in liver by strengthening the antioxidant defense system, by reducing reactive oxygen species, and by increasing antioxidant enzyme activities.
</t>
  </si>
  <si>
    <t>Koyu A, Naziroglu M, Özgüner F.</t>
  </si>
  <si>
    <t>https://www.emf-portal.org/en/article/13470</t>
  </si>
  <si>
    <t>Influence of (460 MHz) electromagnetic fields on the induced lipid peroxidation in the structures of visual analyzer and hypothalamus in experimental animals</t>
  </si>
  <si>
    <t>Abstract
Changes in the intensity of ascorbate- and NADPN2-dependent induced lipid peroxidation (LPO) were studied in exposure of the visual analyzer and hypothalamus of 3- and 12-month-old rats to radiation with microwaves of high and low intensity. The exposure to microwaves of high intensity stimulated basal LPO but suppressed activity of LPO-inducing systems. This suggests disturbances in the activity of different sources of active oxygen forms. Microwaves of low intensity activated systems of induced LPO. This is accompanied with synchronous activity of the antioxidant defense system maintaining a normal oxidation-reduction balance of the cell. The conclusion is that, depending on their intensity, microwaves can be either beneficial to health or be a factor of oxidative stress.
[Article in Russian]</t>
  </si>
  <si>
    <t>Musaev AV, Ismailova LF, Gadzhiev AM.</t>
  </si>
  <si>
    <t>https://www.ncbi.nlm.nih.gov/pubmed/16318001</t>
  </si>
  <si>
    <t>Comparative analysis of the protective effects of melatonin and caffeic acid phenethyl ester (CAPE) on mobile phone-induced renal impairment in rat</t>
  </si>
  <si>
    <t>Abstract
Melatonin and caffeic acid phenethyl ester (CAPE), a component of honeybee propolis, were recently found to be potent free radical scavengers and antioxidants. There are a number of reports on the effects induced by electromagnetic radiation (EMR) in various cellular systems. Mechanisms of adverse effects of EMR indicate that reactive oxygen species may play a role in the biological effects of this radiation. The present study was carried out to compare the protective effects of melatonin and CAPE against 900 MHz EMR emitted mobile phone-induced renal tubular injury. Melatonin was administered whereas CAPE was given for 10 days before the exposure. Urinary N-acetyl-beta-D-glucosaminidase (NAG, a marker of renal tubular injury) and malondialdehyde (MDA, an index of lipid peroxidation), were used as markers of oxidative stress-induced renal impairment in rats exposed to EMR. Superoxide dismutase (SOD), catalase (CAT), and glutathione peroxidase (GSH-Px) activities were studied to evaluate the changes of antioxidant status in renal tissue. Urinary NAG and renal MDA were increased in EMR exposed rats while both melatonin and CAPE caused a significant reduction in the levels of these parameters. Likewise, renal SOD and GSH-Px activities were decreased in EMR exposed animals while melatonin caused a significant increase in the activities of these antioxidant enzymes but CAPE did not. Melatonin caused a significant decrease in urinary NAG activity and MDA levels which were increased because of EMR exposure. CAPE also reduced elevated MDA levels in EMR exposed renal tissue, but the effect of melatonin was more potent than that of CAPE. Furthermore, treatment of EMR exposed rats with melatonin increased activities of SOD and GSH-Px to higher levels than those of control rats. In conclusion, melatonin and CAPE prevent renal tubular injury by reducing oxidative stress and protect the kidney from oxidative damage induced by 900 MHz mobile phone. Nevertheless, melatonin seems to be a more potent antioxidant compared with CAPE in kidney.</t>
  </si>
  <si>
    <t>Ozguner F, Oktem F, Armagan A, Yilmaz R, Koyu A, Demirel R, Vural H, Uz E.</t>
  </si>
  <si>
    <t>Rat - male Spraque-Dawley</t>
  </si>
  <si>
    <t>https://www.ncbi.nlm.nih.gov/pubmed/16132682</t>
  </si>
  <si>
    <t>Radiation protection and possible mechanisms for low intensity microwave</t>
  </si>
  <si>
    <t>Abstract
OBJECTIVE: To investigate radiation protection and possible mechanisms of low intensity microwave on gamma-ray exposed mice.
METHODS: 96 healthy Kunming mice were randomly divided into the following four groups: normal control, microwave (120 microW/cm(2), 900 MHz), gamma-ray irradiation (5 Gy), combined exposure of microwave and gamma-ray (120 microW/cm(2) + 5 Gy). The microwave group and combined group were exposed to 120 microW/cm(2) microwave firstly, 1 h/d, for 14 days. Then the ionization and combined group were exposed to 5 Gy (60)Co gamma-ray irradiation on the 15th day. Animals were sacrificed on the third, 6th, 9th and 12th day after irradiation. The sternum and spleen paraffin section were produced, and the histological changes were observed. Apoptosis rate of mice splenic cells in each group was examined by flow cytometry, and serum concentration of antioxidant and lipid peroxide was detected at the same time.
RESULTS: Bone marrow was obviously injured either by radiation or microwave exposure, characterized by undergoing four-phase lesions, namely apoptosis-necrosis, void, regeneration and recovery phase. Compared with the gamma-ray group, the pathological changes in combined group were slighter and the recovery was quicker. The pathological injuries of spleen were similar to that of bone marrow. Injuries in the combined group were slighter than gamma-ray group. It showed that apoptosis rate of splenic cells in combined group was significantly lower on the 6th and 9th day after gamma-ray radiation (23.02% +/- 15.18%, 25.37% +/- 11.62% respectively) from FCM results. Assays of oxidative damages suggested that serum superoxide dismutase (SOD) level in combined group increased while lipid peroxide level decreased significantly (P &lt; 0.05).
CONCLUSION: Low intensity microwave may exert protection effects on injuries induced by ionizing radiation. The underlying mechanisms might be related with suppression on the hematopoietic cells apoptosis induced by gamma-ray radiation, 
inhibition of oxidative damages, and thus enhanced reconstruction of the hematopoietic system.
[Article in Chinese]</t>
  </si>
  <si>
    <t>Xu Q, Tong J, Jin ZD, Lu MX, Du HB, Cao Y.</t>
  </si>
  <si>
    <t>https://www.ncbi.nlm.nih.gov/pubmed/20137295</t>
  </si>
  <si>
    <t>Effect of Exposure to the Edge Signal on Oxidative Stress in Brain Cell Models</t>
  </si>
  <si>
    <t>Abstract
In this study we investigated the effect of the Enhanced Data rate for GSM Evolution (EDGE) signal on cells of three human brain cell lines, SH-SY5Y, U87 and CHME5, used as models of neurons, astrocytes and microglia, respectively, as well as on primary cortical neuron cultures. SXC-1800 waveguides (IT'IS-Foundation, Zürich, Switzerland) were modified for in vitro exposure to the EDGE signal radiofrequency (RF) radiation at 1800 MHz. Four exposure conditions were tested: 2 and 10 W/kg for 1 and 24 h. The production of reactive oxygen species (ROS) was measured by flow cytometry using the dichlorofluorescein diacetate (DCFH-DA) probe at the end of the 24-h exposure or 24 h after the 1-h exposure. Rotenone treatment was used as a positive control. All cells tested responded to rotenone treatment by increasing ROS production. These findings indicate that exposure to the EDGE signal does not induce oxidative stress under these test conditions, including 10 W/kg. Our results are in agreement with earlier findings that RF radiation alone does not increase ROS production.</t>
  </si>
  <si>
    <t>de Gannes FP, Haro E, Hurtier A, Taxile M, Ruffie G, Billaudel B, Veyret B, Lagroye I</t>
  </si>
  <si>
    <t>https://www.emf-portal.org/en/article/18782</t>
  </si>
  <si>
    <t>Effect of electromagnetic field produced by mobile phones on the activity of superoxide dismutase (SOD-1) and the level of malonyldialdehyde (MDA)--in vitro study</t>
  </si>
  <si>
    <t>Abstract
The aim of the study was to assess in vitro the effect of electromagnetic field produced by mobile phones on the activity of superoxide dismutase (SOD-1) and the level of malonyldialdehyde (MDA) in human blood platelets. The suspension of blood platelets was exposed to the electromagnetic field with the frequency of 900 MHz for 1, 3, 5, and 7 min. Our studies demonstrated that microwaves produced by mobile phones significantly depleted SOD-1 activity after 1, 5, and 7 min of exposure and increased after 3 min in comparison with the control test. There was a significant increase in the concentration of MDA after 1, 5, and 7 min and decrease after 3 min of exposure as compared with the control test. On the grounds of our results we conclude that oxidative stress after exposure to microwaves may be the reason for many adverse changes in cells and may cause a number of systemic disturbances in the human body.
[Article in Polish]</t>
  </si>
  <si>
    <t>Stopczyk D, Gnitecki W, Buczyński A, Markuszewski L, Buczyński J.</t>
  </si>
  <si>
    <t>https://www.ncbi.nlm.nih.gov/pubmed/12474410</t>
  </si>
  <si>
    <t>Radiofrequency electromagnetic radiation from cell phone causes defective testicular function in male Wistar rats</t>
  </si>
  <si>
    <t>Adaptive Response Induced by Pre-Exposure to 915 MHz Radiofrequency: A Possible Role for Antioxidant Enzyme Activity</t>
  </si>
  <si>
    <t>Abstract
BACKGROUND: Over the past few years, the rapid use of high frequency electromagnetic fields like mobile phones has raised global concerns about the negative health effects of its use. Adaptive response is the ability of a cell or tissue to better resist stress damage by prior exposure to a lesser amount of stress. This study aimed to assess whether radiofrequency radiation can induce adaptive response by changing the antioxidant balance.
MATERIALS AND METHODS: In order to assess RF-induced adaptive response in tissues, we evaluated the level of GSH and the activity of GR in liver. 50 rats were divided into 5 groups. Three groups were pre-exposed to 915 MHz RF radiation, 4 hours per day for one week at different powers, as low, medium and high. 24 hours after the last exposure to radiation, they were exposed to 4 Gy sublethal dose of gamma radiation and then sacrificed after 5 hours. Their livers were removed, washed and were kept at -80o C until used.
RESULTS: Our finding showed that pre-exposure to 915 MHz radiofrequency radiation with specific power could induce adaptive response in liver by inducing changes in the activity and level of antioxidant enzymes.
CONCLUSION: It can be concluded that pre-exposure to microwave radiation could increase the level of GSH and the activity of GR enzyme, although these increases were seen just in low power group, and the GR activity was indicated in medium power group. This increase protects tissue from oxidative damage induced by sublethal dose of gamma radiation.
Free Full Text Available</t>
  </si>
  <si>
    <t>Mortazavi SMJ, Mostafavi-Pour Z, Daneshmand M, Zal F, Zare R, Mosleh-Shirazi MA</t>
  </si>
  <si>
    <t>https://www.ncbi.nlm.nih.gov/pubmed/28580335</t>
  </si>
  <si>
    <t>Enzymatic activity of some tissues and blood serum from animals and humans exposed to microwaves and hypothesis on the possible role of free radical processes in the nonlinear effects and modification of emotional behavior of animals</t>
  </si>
  <si>
    <t>Abstract
The dependence of activities of actomyosin ATPase, alkaline phosphatase, aspartataminotranspherase, monoaminoxidase and that of affective rat behavior on frequency of modulation of microwaves (0.8-10 microW/cm2) was explored at short-time actions. Series of nonlinear phenomenons, inexplicable from positions of the energy approaches are revealed, The working hypothesis explaining opportunity of high performance of weak and super-weak microwaves and other revealed phenomena by resonance interaction of such electromagnetic radiofrequency radiation with paramagnetic molecules of biological tissues was proposed. This resonance interaction activate free radicals and initiate auto-supporting and auto-intensifying of chain chemical reactions. The spontaneous autocatalytic oxidation of catecholamines enlarges a common pool of free radicals, capable to participate in such enhanced generating. The protective role of monoaminoxidase is postulated. Monoaminoxidase is basically located on an outer surface of mitochondrias and it is deaminating monoamines. The deaminating prevents penetration of catecholamines inside of mitochondrias and their quinoid oxidation there with formation of free-radical semi-quinons, capable to destroy system of ATP synthesis. These inferences are obliquely confirmed by the experimentally revealed correlation between activity of monoaminoxidase and integrative activity of the rat brain.
Article in Russian</t>
  </si>
  <si>
    <t>Akoev IG, Pashovkina MS, Dolgacheva LP, Semenova TP, Kalmykov VL.</t>
  </si>
  <si>
    <t>https://www.ncbi.nlm.nih.gov/pubmed/12125273</t>
  </si>
  <si>
    <t>Effect of mobile phone usage time on total antioxidant capacity of saliva and salivary immunoglobulin a</t>
  </si>
  <si>
    <t>Abstract
BACKGROUND: Nowadays mobile phone is very popular, causing concern about the effect it has on people's health. Parotid salivary glands are in close contact to cell phone while talking with the phone and the possibility of being affected by them. Limited studies have evaluated the effect of cell phone use on the secretions of these glands; so this study was designed to investigate the effects of duration of mobile phone use on the total antioxidant capacity of saliva.
METHODS: Unstimulated saliva from 105 volunteers without oral lesions collected. The volunteers based on daily usage of mobile phones were divided into three groups then total antioxidant capacity of saliva was measured by Ferric Reducing Ability of Plasma (FRAP) method. Data were analyzed by SPSS software version 19. ANOVA was used to compare 3 groups and post-hoc Tukey test to compare between two groups.
RESULTS: Average total antioxidant capacities of saliva in 3 groups were 657.91 µmol/lit, 726.77 µm/lit and 560.17 µmol/lit, respectively. The two groups had statistically significant different (P = 0.039).
CONCLUSION: Over an hour talking with a cell phone decreases total antioxidant capacity of saliva in comparison with talking less than twenty minutes.
Free Full Text Available</t>
  </si>
  <si>
    <t>Arbabi-Kalati F, Salimi S, Vaziry-Rabiee A, Noraeei M.</t>
  </si>
  <si>
    <t>https://www.ncbi.nlm.nih.gov/pubmed/26005658</t>
  </si>
  <si>
    <t>Effects of microwaves (900 MHz) on peroxidase systems: a comparison between lactoperoxidase and horseradish peroxidase</t>
  </si>
  <si>
    <t>Abstract
This work shows the effects of exposure to an electromagnetic field at 900 MHz on the catalytic activity of the enzymes lactoperoxidase (LPO) and horseradish peroxidase (HRP). Experimental evidence that irradiation causes conformational changes of the active sites and influences the formation and stability of the intermediate free radicals is documented by measurements of enzyme kinetics, circular dichroism spectroscopy (CD) and cyclic voltammetry.</t>
  </si>
  <si>
    <t>Barteri M, De Carolis R, Marinelli F, Tomassetti G, Montemiglio LC.</t>
  </si>
  <si>
    <t>Enzymes - actoperoxidase (LPO) and the horseradish peroxidase
(HRP)</t>
  </si>
  <si>
    <t>https://www.ncbi.nlm.nih.gov/pubmed/25577980</t>
  </si>
  <si>
    <t>The radioprotective effects of Moringa oleifera against mobile phone electromagnetic radiation-induced infertility in rats</t>
  </si>
  <si>
    <t>Abstract
The present study has investigated the effects of mobile phone electromagnetic radiation (EMR) on fertility in rats. The purpose of this study was to explore the capability of polyphenolic-rich Moringa oleifera leaf extract in protecting rat testis against EMR-induced impairments based on evaluation of sperm count, viability, motility, sperm cell morphology, anti-oxidants (SOD &amp; CAT), oxidative stress marker, testis tissue histopathology and PCNA immunohistochemistry. The sample consisted of sixty male Wistar rats which were divided into four equal groups. The first group (the control) received only standard diet while the second group was supplemented daily and for eight weeks with 200 mg/kg aqueous extract of Moringa leaves. The third group was exposed to 900 MHz fields for one hour a day and for (7) days a week. As for the fourth group, it was exposed to mobile phone radiation and received the Moringa extract. The results showed that the EMR treated group exhibited a significantly decrease sperm parameters. Furthermore, concurrent exposure to EMR and treated with MOE significantly enhanced the sperm parameters. However, histological results in EMR group showed irregular seminiferous tubules, few spermatogonia, giant multinucleated cells, degenerated spermatozoa and the number of Leydig cells was significantly reduced. PCNA labeling indices were significant in EMR group versus the control group. Also, EMR affects spermatogenesis and causes to apoptosis due to the heat and other stress-related EMR in testis tissue. This study concludes that chronic exposure to EMR marked testicular injury which can be prevented by Moringa oleifera leaf extract.
Free Full Text Available</t>
  </si>
  <si>
    <t>Bin-Meferij MM, El-Kott AF.</t>
  </si>
  <si>
    <t>https://www.ncbi.nlm.nih.gov/pubmed/26550159</t>
  </si>
  <si>
    <t>Effects of cell phone radiation on lipid peroxidation, glutathione and nitric oxide levels in mouse brain during epileptic seizure</t>
  </si>
  <si>
    <t xml:space="preserve">Abstract
The objective of the this study was to evaluate the effects of cellular phone radiation on oxidative stress parameters and oxide levels in mouse brain during pentylenetetrazole (PTZ) induced epileptic seizure. Eight weeks old mice were used in the study. Animals were distributed in the following groups: Group I: Control group treated with PTZ, Group II: 15min cellular phone radiation+PTZ treatment+30min cellular phone radiation, Group III: 30min cellular phone radiation+PTZ treatment+30min cellular phone radiation. The RF radiation was produced by a 900MHz cellular phone. Lipid peroxidation, which is the indicator of oxidative stress was quantified by measuring the formation of thiobarbituric acid reactive substances (TBARS). The glutathione (GSH) levels were determined by the Ellman method. Tissue total nitric oxide (NOx) levels were obtained using the Griess assay. Lipid peroxidation and NOx levels of brain tissue increased significantly in group II and III compared to group I. On the contrary, GSH levels were significantly lower in group II and III than group I. However, no statistically significant alterations in any of the endpoints were noted between group II and Group III. Overall, the experimental findings demonstrated that cellular phone radiation may increase the oxidative damage and NOx level during epileptic activity in mouse brain.
</t>
  </si>
  <si>
    <t>Esmekaya MA, Tuysuz MZ, Tomruk A, Canseven AG, Yucel E, Aktuna Z, Keskil S, Seyhan N.</t>
  </si>
  <si>
    <t>https://www.emf-portal.org/en/article/28763</t>
  </si>
  <si>
    <t>Influence of non ionizing radiation of base stations on the activity of redox proteins in bovines</t>
  </si>
  <si>
    <t>Abstract
BACKGROUND: The influence of electromagnetic fields on the health of humans and animals is still an intensively discussed and scientifically investigated issue (Prakt Tierarzt 11:15-20, 2003; Umwelt Medizin Gesellschaft 17:326-332, 2004; J Toxicol Environment Health, Part B 12:572-597, 2009). We are surrounded by numerous electromagnetic fields of variable strength, coming from electronic equipment and its power cords, from high-voltage power lines and from antennas for radio, television and mobile communication. Particularly the latter cause's controversy, as everyone likes to have good mobile reception at anytime and anywhere, whereas nobody wants to have such a basestation antenna in their proximity.
RESULTS: In this experiment, the NIR has resulted in changes in the enzyme activities. Certain enzymes were disabled, others enabled by NIR. Furthermore, individual behavior patterns were observed. While certain cows reacted to NIR, others did not react at all, or even inversely.
CONCLUSION: The present results coincide with the information from the literature, according to which NIR leads to changes in redox proteins, and that there are individuals who are sensitive to radiation and others that are not. However, the latter could not be distinctly attributed - there are cows that react clearly with one enzyme while they do not react with another enzyme at all, or even the inverse. The study approach of testing ten cows each ten times during three phases has proven to be appropriate. Future studies should however set the post-exposure phase later on.
Free Full Text Available</t>
  </si>
  <si>
    <t>Hässig M, Wullschleger M, Naegeli HP, Kupper J, Spiess B, Kuster N, Capstick M, Murbach M</t>
  </si>
  <si>
    <t>Cattle - Simmental and Brown Swiss</t>
  </si>
  <si>
    <t>https://www.emf-portal.org/en/article/25180</t>
  </si>
  <si>
    <t>2100-MHz electromagnetic fields have different effects on visual evoked potentials and oxidant/antioxidant status depending on exposure duration</t>
  </si>
  <si>
    <t>Abstract
The purpose of the present study was to investigate the duration effects of 2100-MHz electromagnetic field (EMF) on visual evoked potentials (VEPs) and to assess lipid peroxidation (LPO), nitric oxide (NO) production and antioxidant status of EMF exposed rats. Rats were randomized to following groups: Sham rats (S1 and S10) and rats exposed to 2100-MHz EMF (E1 and E10) for 2h/day for 1 or 10 weeks, respectively. At the end of experimental periods, VEPs were recorded under anesthesia. Brain thiobarbituric acid reactive substances (TBARS) and 4-hydroxy-2-nonenal (4-HNE) levels were significantly decreased in the E1 whereas increased in the E10 compared with their control groups. While brain catalase (CAT), glutathione peroxidase (GSH-Px) activities and NO and glutathione (GSH) levels were significantly increased in the E1, reduction of superoxide dismutase (SOD) activity was detected in the same group compared with the S1. Conversely, decreased CAT, GSH-Px activities and NO levels were observed in the E10 compared with the S10. Latencies of all VEP components were shortened in the E1 compared with the S1, whereas latencies of all VEP components, except P1, were prolonged in the E10 compared with the S10. There was a positive correlation between all VEP latencies and brain TBARS and 4-HNE values. Consequently, it could be concluded that different effects of EMFs on VEPs depend on exposure duration. In addition, our results indicated that short-term EMF could provide protective effects, while long-term EMF could have an adverse effect on VEPs and oxidant/antioxidant status.</t>
  </si>
  <si>
    <t>Hidisoglu E, Kantar Gok D, Er H, Akpinar D, Uysal F, Akkoyunlu G, Ozen S, Agar A, Yargicoglu P</t>
  </si>
  <si>
    <t>https://www.emf-portal.org/en/article/28656</t>
  </si>
  <si>
    <t>Morphological and antioxidant impairments in the spinal cord of male offspring rats following exposure to a continuous 900-MHz electromagnetic field during early and mid-adolescence</t>
  </si>
  <si>
    <t>Abstract
The effects of devices emitting electromagnetic field (EMF) on human health have become the subject of intense research among scientists due to the rapid increase in their use. Children and adolescents are particularly attracted to the use of devices emitting EMF, such as mobile phones. The aim of this study was therefore to investigate changes in the spinal cords of male rat pups exposed to the effect of 900MHz EMF. The study began with 24 Sprague-Dawley male rats aged 3 weeks. Three groups containing equal numbers of rats were established-control group (CG), sham group (SG) and EMF group (EMFG). EMFG rats were placed inside an EMF cage every day between postnatal days (PD) 21 and 46 and exposed to the effect of 900MHz EMF for 1h. SG rats were kept in the EMF cage for 1h without being exposed to the effect of EMF. At the end of the study, the spinal cords in the upper thoracic region of all rats were removed. Tissues were collected for biochemistry, light microscopy (LM) and transmission electron microscopic (TEM) examination. Biochemistry results revealed significantly increased malondialdehyde and glutathione levels in EMFG compared to CG and SG, while SG and EMFG catalase and superoxide dismutase levels were significantly higher than those in CG. In EMFG, LM revealed atrophy in the spinal cord, vacuolization, myelin thickening and irregularities in the perikarya. TEM revealed marked loss of myelin sheath integrity and invagination into the axon and broad vacuoles in axoplasm. The study results show that biochemical alterations and pathological changes may occur in the spinal cords of male rats following exposure to 900MHz EMF for 1h a day on PD 21-46.</t>
  </si>
  <si>
    <t>Ikinci A, Mercantepe T, Unal D, Erol HS, Sahin A, Aslan A, Bas O, Erdem H, Sonmez OF, Kaya H, Odaci E.</t>
  </si>
  <si>
    <t>https://www.ncbi.nlm.nih.gov/pubmed/26708410</t>
  </si>
  <si>
    <t>The Effects of N-acetyl-L-cysteine and Epigallocatechin-3-gallate on Liver Tissue Protein Oxidation and Antioxidant Enzyme Levels After the Exposure to Radio Frequency Radiation</t>
  </si>
  <si>
    <t>Abstract
PURPOSE: The widespread and sustained use of mobile and cordless phones causes unprecedented increase of radiofrequency radiation (RFR). The aim of this experimental study was to investigate the effect of 900 MHz Global System for Mobile Communications (GSM)-modulated RFR (average whole body Specific Absorption Rate (SAR) of 0.4 W/kg, 10 or 20 min daily for consecutive 7 days) to the liver tissue of guinea pigs and the protective effects of antioxidant treatments.
MATERIALS AND METHODS: Adult male guinea pigs were randomly divided into nine groups as: Group I (sham/saline), Group II (sham/EGCG), Group III (sham/NAC), Group IV (10-min RF-exposure/saline), Group V (20-min RF-exposure/saline), Group VI (10-min RF-exposure/EGCG), Group VII (20-min RF-exposure/EGCG), Group VIII (10-min RF-exposure/NAC), and Group IX (20-min RF-exposure/NAC). Protein oxidation (PCO), advanced oxidation protein products (AOPP) and antioxidant enzyme activities of superoxide dismutase (SOD) were evaluated after the exposure and the treatments with N-acetylcysteine (NAC) and (-)-epigallocatechin-3-gallate (EGCG).
RESULTS AND CONCLUSIONS: Significant decreases in the activities of SOD were observed in the liver of guinea pigs after RFR exposure. Protein damage did not change due to RFR exposure. On the other hand, only NAC treatment induced increased PCO levels, whereas EGCG treatment alone elevated the level of AOPP. Due to antioxidants having pro-oxidant behavior, the well decided doses and treatment timetables of NAC and ECGC are needed.</t>
  </si>
  <si>
    <t>Ozgur E, Sahin D, Tomruk A, Gule G, Sepici-Dinçel A, Altan N, Seyhan N.</t>
  </si>
  <si>
    <t>https://www.ncbi.nlm.nih.gov/labs/articles/25249432/</t>
  </si>
  <si>
    <t>Effect of cell phone use on salivary total protein, enzymes and oxidative stress markers in young adults: a pilot study</t>
  </si>
  <si>
    <t>Abstract
INTRODUCTION: The present study aimed to assess the levels of salivary enzymes, protein and oxidant-antioxidant system in young college-going cell phone users.
MATERIALS AND METHODS: The cell users (students) were categorized in to two groups - less mobile users and high mobile users, based on the duration and frequency of cell use. Unstimulated whole saliva samples of the volunteers were analysed for amylase, lactate dehydrogenase (LDH), malondialdehdye (MDA) and glutathione (GSH).
RESULTS: High mobile users had significantly higher levels of amylase (p = 0.001), LDH (p = 0.002) and MDA (p = 0.002) in saliva, when compared to less mobile users. The marginal decrease in salivary total proteins, GSH and flow rate were statistically not significant (p &gt;0.05).
CONCLUSION: Significant changes in salivary enzymes and MDA suggest adverse effect of high use of cell phones on cell health.</t>
  </si>
  <si>
    <t>Shivashankara AR, Joy J, Sunitha V, Rai MP, Rao S, Nambranathayil S, Baliga MS.</t>
  </si>
  <si>
    <t>https://www.ncbi.nlm.nih.gov/pubmed/25859446</t>
  </si>
  <si>
    <t>Influence of 400, 900, and 1900 MHz electromagnetic fields on Lemna minor growth and peroxidase activity</t>
  </si>
  <si>
    <t xml:space="preserve">Abstract
Increased use of radio and microwave frequencies requires investigations of their effects on living organisms. Duckweed (Lemna minor L.) has been commonly used as a model plant for environmental monitoring. In the present study, duckweed growth and peroxidase activity was evaluated after exposure in a Gigahertz Transversal Electromagnetic (GTEM) cell to electric fields of frequencies 400, 900, and 1900 MHz. The growth of plants exposed for 2 h to the 23 V/m electric field of 900 MHz significantly decreased in comparison with the control, while an electric field of the same strength but at 400 MHz did not have such effect. A modulated field at 900 MHz strongly inhibited the growth, while at 400 MHz modulation did not influence the growth significantly. At both frequencies a longer exposure mostly decreased the growth and the highest electric field (390 V/m) strongly inhibited the growth. Exposure of plants to lower field strength (10 V/m) for 14 h caused significant decrease at 400 and 1900 MHz while 900 MHz did not influence the growth. Peroxidase activity in exposed plants varied, depending on the exposure characteristics. Observed changes were mostly small, except in plants exposed for 2 h to 41 V/m at 900 MHz where a significant increase (41%) was found. Our results suggest that investigated electromagnetic fields (EMFs) might influence plant growth and, to some extent, peroxidase activity. However, the effects of EMFs strongly depended on the characteristics of the field exposure.
</t>
  </si>
  <si>
    <t xml:space="preserve">Plants - Duckweed (Lemna minor L.) </t>
  </si>
  <si>
    <t>https://www.ncbi.nlm.nih.gov/pubmed/15768427</t>
  </si>
  <si>
    <t>The effects of prenatal long-duration exposure to 900-MHz electromagnetic field on the 21-day-old newborn male rat liver</t>
  </si>
  <si>
    <t>Abstract
BACKGROUND/AIM: To determine what effect a 900-MHz electromagnetic field (EMF) applied in the prenatal period would have on the liver in the postnatal period.
MATERIALS AND METHODS: At the start of the study, adult pregnant rats were divided into two groups, control and experimental. The experimental group was exposed to a 900-MHz EMF for 1 h daily during days 13-21 of pregnancy. After birth, no procedure was performed on either mothers or pups. Male rat pups (n = 6) from the control group mothers (CGMR) and male rat pups (n = 6) from the experimental group mothers (EGMR) were sacrificed on postnatal day 21.
RESULTS: Biochemical analyses showed that malondialdehyde and superoxide dismutase values increased and glutathione levels decreased in the EGMR pups. Marked hydropic degeneration in the parenchyma, particularly in pericentral regions, was observed in light microscopic examination of EGMR sections stained with hematoxylin and eosin. Examinations under transmission electron microscope revealed vacuolization in the mitochondria, expansion in the endoplasmic reticulum, and necrotic hepatocytes.
CONCLUSION: The study results show that a 900-MHz EMF applied in the prenatal period caused oxidative stress and pathological alterations in the liver in the postnatal period.
Full Free Text Available</t>
  </si>
  <si>
    <t>Topal Z, Hanci H, Mercantepe T, Erol HS, Keles ON, Kaya H, Mungan S, Odaci E.</t>
  </si>
  <si>
    <t>https://www.ncbi.nlm.nih.gov/pubmed/26084117</t>
  </si>
  <si>
    <t xml:space="preserve">Effects of prenatal 900 MHz electromagnetic field exposures on the histology of rat kidney
</t>
  </si>
  <si>
    <t>Abstract
PURPOSE: To research the harmful effects of prenatal exposure of 900 megahertz (MHz) electromagnetic field (EMF) on kidneys of four-week-old male rats and to determine protective effects of melatonin (MEL) and omega-3 (ω-3).
MATERIALS AND METHODS: Twenty-one Wistar albino rats were randomly placed into seven groups as follows: Control (Cont), Sham, MEL, ω-3, EMF, EMF+ MEL and EMF+ω-3. After mating, three groups (EMF, EMF+ MEL, EMF+ ω-3) were exposed to an EMF. In the fourth week subsequent to parturition, six rats were randomly chosen from each group. Mean volume of kidneys and renal cortices, the total number of glomeruli and basic histological structure of kidney were evaluated by stereological and light microscopical methods, respectively.
RESULTS: Stereological results determined the mean volume of the kidneys and cortices were significantly increased in EMF-exposed groups compared to the Cont group. However, EMF-unexposed groups were not significantly modified compared to the Cont group. Additionally, the total number of glomeruli was significantly higher in EMF-unexposed groups compared to the Cont group. Alternatively, the number of glomeruli in EMF-exposed groups was decreased compared to the Cont group.
CONCLUSIONS: Prenatal exposure of rat kidneys to 900 MHz EMF resulted in increased total kidney volume and decreased the numbers of glomeruli. Moreover, MEL and ω-3 prevented adverse effects of EMF on the kidneys.</t>
  </si>
  <si>
    <t>Ulubay M, Yahyazadeh A, Deniz OG, Kivrak EG, Altunkaynak BZ, Erdem G, Kaplan S.</t>
  </si>
  <si>
    <t>https://www.ncbi.nlm.nih.gov/pubmed/25084839</t>
  </si>
  <si>
    <t>Exposure to 2100 MHz electromagnetic field radiations induces reactive oxygen species generation in Allium cepa roots</t>
  </si>
  <si>
    <t>Abstract
During the last few decades there has been an enormous increase in the usage of cell phones as these are one of the most convenient gadgets and provide excellent mode of communication without evoking any hindrance to movement. However, these are significantly adding to the electromagnetic field radiations (EMF-r) in the environment and thus, are required to be analysed for their impacts on living beings. The present study investigated the role of cell phone EMF-r in inciting oxidative damage in onion (Allium cepa) roots at a frequency of 2100 MHz. Onion roots were exposed to continuous wave homogenous EMF-r for 1, 2 and 4 h for single day and generation of reactive oxygen species (ROS) in terms of malondialdehyde (MDA), hydrogen peroxide (H2O2) and superoxide anion (O2−) content and changes in the activities of antioxidant enzymes- superoxide dismutases (SOD) and catalases (CAT) were measured. The results showed that EMF-r exposure enhanced the content of MDA, H2O2 and O2−. Also, there was an upregulation in the activity of antioxidant enzymes− SOD and CAT− in onion roots. The study concluded that 2100 MHz cell phone EMF-r incite oxidative damage in onion roots by altering the oxidative metabolism.
Full Free Text Available
 </t>
  </si>
  <si>
    <t>Chandel S, Kaur S, Singh HP, Batish DR, Kohli RK.</t>
  </si>
  <si>
    <t>http://www.sciencedirect.com/science/article/pii/S2213879X17300809#!</t>
  </si>
  <si>
    <t>Effects of 900-MHz radiation on the hippocampus and cerebellum of adult rats and attenuation of such effects by folic acid and Boswellia sacra</t>
  </si>
  <si>
    <t>Abstract
The radiation emitted from mobile phones has various deleterious effects on human health. This study was conducted to evaluate the effects of exposure to the 900-MHz radiation electromagnetic fields (EMF) emitted by mobile phones on Ammon’s horn and the dentate gyrus (DG) in the hippocampus and cerebellum of male Wistar albino rats. We also investigated the neuroprotective effects of the antioxidants Boswellia sacra (BS) and folic acid (FA) against exposure to EMF. Twenty-four adult male rats were randomly divided into four groups of six animals each, an EMF group, an EMF + FA exposure group (EFA), an EMF + BS exposure group (EBS) and a control group (Cont). The EMF, EFA and EBS groups were exposed to 900-MHz EMF radiation inside a tube once daily over 21 days (60 min/day). The Cont group was not exposed to 900-MHz EMF. The results showed that EMF caused a significant decrease in total pyramidal and granular cell numbers in the hippocampus, and DG and in Purkinje cell numbers in the cerebellum in the EMF group compared to the other groups (p &lt; 0.05). BS and FA attenuated the neurodegenerative effects of EMF in the hippocampus and cerebellum. Significant differences were also determined between the numbers of neurons in the EFA and EMF groups, and between the EBS and EMF groups (p &lt; 0.05). However, there were no significant differences among Cont, EFA and EBS (p &gt; 0.05). Our results may contribute to ongoing research into the effects of 900-MHz EMF exposure.
Full Free Text Available
Boswellia sacra (commonly known as frankincense or olibanum-tree)
https://en.wikipedia.org/wiki/Boswellia_sacra</t>
  </si>
  <si>
    <t>Kivrak EG, Altunkaynak BZ,Alkan I,Yurt KK, Kocaman A, Onge ME.</t>
  </si>
  <si>
    <t>http://www.sciencedirect.com/science/article/pii/S2213879X17300391</t>
  </si>
  <si>
    <t>Effects of folic acid on rat kidney exposed to 900 MHz electromagnetic radiation</t>
  </si>
  <si>
    <t>Abstract
Because of increased use of cell phones, the purpose of this study was to investigation of the oxidative damage caused by electromagnetic radiation (EMR) emitted by cell phones and histological and morphometrical determination of the possible protective role of folic acid (FA) in preventing the detrimental effects of EMR on the kidney. Twenty-four adult male Wistar albino rats were divided into control (Cont), EMR, EMR + FA and FA groups, each containing six rats. The EMR and EMR + FA groups were exposed to EMR for 60 min a day over a period of 21 days, while no EMR exposure was applied to the Cont and FA groups. The source of the EMR was an EMR device which emits a digital signal producing 900-MHz frequency radiation. The generator connected to a one-monopole antenna was used in this study and the rats were placed in the plexiglass restrainer at an equal distance from the monopole antenna. Following the experimental period, and after tissue processing, a physical disector-Cavalieri method combination was applied to the sections. The mean volume of the cortex, medulla, proximal and distal tubules increased significantly in the EMR groups compared to the Cont group (p &lt; 0.01). Contrarily, the total number of glomeruli in the EMR group decreased compared to the Cont group (p &lt; 0.01). The protective effects of FA was observed in the kidney (p &lt; 0.05).
Full Free Text Available</t>
  </si>
  <si>
    <t>Deniz OG, Kivrak EG, Kaplan AA,Altunkaynak BZ.</t>
  </si>
  <si>
    <t>http://www.sciencedirect.com/science/article/pii/S2213879X17300500</t>
  </si>
  <si>
    <t>Histopathological, immunohistochemical, and stereological analysis of the effect of Gingko biloba (Egb761) on the hippocampus of rats exposed to long-term cellphone radiation</t>
  </si>
  <si>
    <t xml:space="preserve">Abstract
Cellular phones are major sources of electromagnetic radiation (EMR) that can penetrate the human body and pose serious health hazards. The increasingly widespread use of mobile communication systems has raised concerns about the effects of cellphone radiofrequency (RF) on the hippocampus because of its close proximity to radiation during cellphone use. The effects of cellphone EMR exposure on the hippocampus of rats and the possible counteractive effects of ginkgo biloba (Egb761) were aimed to investigate. Rats were divided into three groups: Control, EMR, and EMR+Egb761. The EMR and EMR+Egb761 groups were exposed to cellphone EMR for one month. Egb761 was also administered to the EMR+Egb761 group. Specifically, we evaluated the effect of RF exposure on rat hippocampi at harmful EMR levels (0.96 W/kg specific absorption rate [SAR]) for one month and also investigated the possible impact of ginkgo biloba (Egb761) using stereological, TUNEL-staining, and immunohistochemical methods. An increase in apoptotic proteins (Bax, Acas-3) and a decrease in anti-apoptotic protein (Bcl-2) immunoreactivity along with a decrease in the total granule and pyramidal cell count were noted in the EMR group. A decrease in Bax and Acas-3 and an increase in Bcl-2 immunoreactivity were observed in rats treated with Egb761 in addition to a decrease in TUNEL-stained apoptotic cells and a higher total viable cell number. In conclusion, chronic cellphone EMR exposure may affect hippocampal cell viability, and Egb761 may be used to mitigate some of the deleterious effects.
</t>
  </si>
  <si>
    <t>Gevrek F.</t>
  </si>
  <si>
    <t>https://www.ncbi.nlm.nih.gov/pubmed/29120031</t>
  </si>
  <si>
    <t>Pernicious effects of long-term, continuous 900-MHz electromagnetic field throughout adolescence on hippocampus morphology, biochemistry and pyramidal neuron numbers in 60-day-old Sprague Dawley male rats</t>
  </si>
  <si>
    <t>Abstract
The central nervous system (CNS) begins developing in the intrauterine period, a process that continues until adulthood. Contact with chemical substances, drugs or environmental agents such as electromagnetic field (EMF) during adolescence therefore has the potential to disturb the development of the morphological architecture of components of the CNS (such as the hippocampus). The hippocampus is essential to such diverse functions as memory acquisition and integration and spatial maneuvering. EMF can result in severe damage to both the morphology of the hippocampus and its principal functions during adolescence. Although children and adolescents undergo greater exposure to EMF than adults, the information currently available regarding the effects of exposure to EMF during this period is as yet insufficient. This study investigated the 60-day-old male rat hippocampus following exposure to 900 megahertz (MHz) EMF throughout the adolescent period using stereological, histopathological and biochemical analysis techniques. Eighteen male Sprague Dawley rats aged 21days were assigned into control, sham and EMF groups on a random basis. No procedure was performed on the control group rats. The EMF group (EMFGr) was exposed to a 900-MHz EMF for 1h daily from beginning to end of adolescence. The sham group rats were held in the EMF cage but were not exposed to EMF. All rats were sacrificed at 60days of age. Their brains were extracted and halved. The left hemispheres were set aside for biochemical analyses and the right hemispheres were subjected to stereological and histopathological evaluation. Histopathological examination revealed increased numbers of pyknotic neurons with black or dark blue cytoplasm on EMFGr slides stained with cresyl violet. Stereological analyses revealed fewer pyramidal neurons in EMFGr than in the other two groups. Biochemical analyses showed an increase in malondialdehyde and glutathione levels, but a decrease in catalase levels in EMFGr. Our results indicate that oxidative stress-related morphological damage and pyramidal neuron loss may be observed in the rat hippocampus following exposure to 900-MHz EMF throughout the adolescent period.</t>
  </si>
  <si>
    <t>Kerimoglu G, Hancı H, Baş O, Aslan A, Erol HS, Turgut A, Kaya H, Çankaya S, Sönmez OF, Odacı E.</t>
  </si>
  <si>
    <t>https://www.ncbi.nlm.nih.gov/pubmed/27430379</t>
  </si>
  <si>
    <t>Multivariate Entropy Analysis of Oxidative Stress Biomarkers Following Mobile Phone Exposure of Human Volunteers: A Pilot Study</t>
  </si>
  <si>
    <t>Abstract
A multidisciplinary project was conducted to study the possible biological impact of mobile phone emissions. As part of that project, we conducted a pilot study on 18 human volunteers, with the treatment being GSM mobile phone exposure. The volunteers were randomized and the study was a double-blind, crossover design. Two categories of oxidative stress biomarkers were followed and measured in blood and exhaled air: those assessing oxidative attacks of cell membrane lipids (malondialdehyde, exhaled alkanes, aldehydes, and isoprene) and those accounting for the organism's antioxidant defense systems (superoxyde dismutase, glutathion Peroxydase, and exhaled halogenated alkanes).The overall entropy of the system with and without GSM exposure was then calculated for each volunteer, using a statistical approach based on the global entropie difference of raw data. A significant modulation of organization of the biomarkers after 30 minutes of mobile phone exposure was found, as evidenced by a decreased entropy of the dataset associated to the emitting mobile phone condition. While these results illustrate neither deleterious effects nor the innocuity of mobile phone use, they nonetheless constitute evidence of actual interactions of these wavelengths with complex biological systems. These results will need to be confirmed in larger, future studies.</t>
  </si>
  <si>
    <t>Marconi A, Tasteyre A, de Seze R,  Fogel P, Simoneau G,  Conti M, Sarbach C, Young SS, Gilbert J-E, Thomas Y.</t>
  </si>
  <si>
    <t>https://www.researchgate.net/publication/310773684_Multivariate_Entropy_Analysis_of_Oxidative_Stress_Biomarkers_Following_Mobile_Phone_Exposure_of_Human_Volunteers_A_Pilot_Study_-_ANTHONY_MARCONI_ALBERT_TASTEYRE_RENE_DE_SEZE_PAUL_FOGEL_GUY_SIMONEAU_MA</t>
  </si>
  <si>
    <t>Exposure to mobile phone (900-1800 MHz) during pregnancy: tissue oxidative stress after childbirth</t>
  </si>
  <si>
    <t>Abstract
BACKGROUND: The present study has investigated the effects of mobile phone (900-1800 MHz)-induced electromagnetic radiation on redox status in the heart, liver, kidney, cerebellum, and hippocampus of dams and the offspring mice.
MATERIALS AND METHODS: Pregnant Balb/C were divided into two groups including the control and the experimental group. The experimental group was exposed to mobile phone (900-1800 MHz), during pregnancy (2 h/d for 20 d). The dams and the offspring of both groups were sacrificed and tissues of interest were harvested immediately after delivery. Malondialdehyde (MDA) concentration, total thiol groups (TTG) content, superoxide dismutase (SOD), and catalase (CAT) activities were determined in the tissues.
RESULTS: In the experimental groups, MDA levels were significantly increased, while TTG, SOD, and CAT were significantly decreased in the total tissues of dams and their offspring.
CONCLUSION: Exposure to mobile phone (900-1800 MHz) during pregnancy induced oxidative stress in tissues of dams and their offspring.</t>
  </si>
  <si>
    <t>Bahreyni Toossi MH, Sadeghnia HR, Mohammad Mahdizadeh Feyzabadi M, Hosseini M, Hedayati M, Mosallanejad R, Beheshti F, Alizadeh Rahvar Z.</t>
  </si>
  <si>
    <t xml:space="preserve">Mice strain BALB/c -pregnant </t>
  </si>
  <si>
    <t>https://www.ncbi.nlm.nih.gov/pubmed/28434276</t>
  </si>
  <si>
    <t>Phenotypic and genotypic characterization of antioxidant enzyme system in human population exposed to radiation from mobile towers</t>
  </si>
  <si>
    <t>Abstract
In the present era, cellular phones have changed the life style of human beings completely and have become an essential part of their lives. The number of cell phones and cell towers are increasing in spite of their disadvantages. These cell towers transmit radiation continuously without any interruption, so people living within 100s of meters from the tower receive 10,000 to 10,000,000 times stronger signal than required for mobile communication. In the present study, we have examined superoxide dismutase (SOD) enzyme activity, catalase (CAT) enzyme activity, lipid peroxidation assay, and effect of functional polymorphism of SOD and CAT antioxidant genes against mobile tower-induced oxidative stress in human population. From our results, we have found a significantly lower mean value of manganese superoxide dismutase (MnSOD) enzyme activity, catalase (CAT) enzyme activity, and a high value of lipid peroxidation assay in exposed as compared to control subjects. Polymorphisms in antioxidant MnSOD and CAT genes significantly contributed to its phenotype. In the current study, a significant association of genetic polymorphism of antioxidant genes with genetic damage has been observed in human population exposed to radiations emitted from mobile towers.</t>
  </si>
  <si>
    <t>Gulati S, Yadav A, Kumar N, Priya K, Aggarwal NK, Gupta R.</t>
  </si>
  <si>
    <t>https://www.ncbi.nlm.nih.gov/pubmed/28819931</t>
  </si>
  <si>
    <t>Alterations of thymic morphology and antioxidant biomarkers in 60-day-old male rats following exposure to a continuous 900 MHz electromagnetic field during adolescence</t>
  </si>
  <si>
    <t>Abstract
We investigated changes in thymic tissue of male rats exposed to a 900 megahertz (MHz) electromagnetic field (EMF) on postnatal days 22-59. Three groups of six 21-day-old male Sprague-Dawley rats were allocated as: control (CG), sham (SG) and EMF (EMFG) groups. No procedure was performed on the CG rats. SG rats were placed in a Plexiglas cage for 1 h every day between postnatal days 22 and 59 without exposure to EMF. EMFG rats were placed in the same cage for the same periods as the SG rats and were exposed to 900 MHz EMF. Rats were sacrificed on postnatal day 60. Sections of thymus were stained for histological assessment. Oxidant/antioxidant parameters were investigated biochemically. Malondialdehyde (MDA) levels in EMFG increased compared to the other groups. Extravascular erythrocytes were observed in the medullary/corticomedullary regions in EMFG sections. We found that 900 MHz EMF applied for 1 h/day on postnatal days 22-59 can increase tissue MDA and histopathological changes in male rat thymic tissue.</t>
  </si>
  <si>
    <t>Kulaber A, Kerimoğlu G, Ersöz Ş, Çolakoğlu S, Odaci E.</t>
  </si>
  <si>
    <t>https://www.ncbi.nlm.nih.gov/pubmed/28598680</t>
  </si>
  <si>
    <t>Short-term 2.1 GHz radiofrequency radiation treatment induces significant changes on the auditory evoked potentials in adult rats</t>
  </si>
  <si>
    <t>Abstract
PURPOSE: There is a growing interest in usage of radiofrequency radiation (RF) as a noninvasive brain stimulation method. Previous reported data demonstrated that RF exposure caused a change in brain oscillations. Therefore, we aimed to 
investigate effects of RF on brain oscillation by measuring auditory response of different brain regions in rats. Material 
Methods: Rats were randomly divided into three groups (n = 12 per each group): Cage control (C), sham rats (Sh), and rats exposed to 2.1 GHz RF for 2h/day for 7 days. At the end of exposure, auditory evoked potentials (AEPs) were recorded at different locations in rats. Latencies and amplitudes of AEPs, evoked power, inter-trial phase synchronization, and auditory evoked gamma responses were obtained in response to auditory stimulus. Furthermore, TBARS levels and 4-HNE, GFAP, iNOS and nNOS expressions were evaluated in all groups.
RESULTS: Peak-to-peak amplitudes of AEPs were significantly higher in RF group compared with Sh group. There is no significant difference in peak latencies of AEPs between groups. Beside, evoked power, inter-trial phase synchronization, and auditory evoked gamma responses were significantly higher in RF group compared with Sh group. Also, RF group had significantly lower TBARS and 4-HNE levels than Sh group. There were no significant differences between groups for GFAP, nNOS, and iNOS levels, and between C and RF groups for all parameters.
CONCLUSIONS: Our present findings suggest that short-term RF treatment under chosen experimental conditions have statistically significant effect on neuronal networks of rats by probably reducing oxidative damage. However, this effect must be further studied for possible non-invasive brain stimulation.</t>
  </si>
  <si>
    <t>Hidisoglu E, Kantar-Gok D, Ozen S, Yargicoglu P.</t>
  </si>
  <si>
    <t>https://www.ncbi.nlm.nih.gov/pubmed/29939075</t>
  </si>
  <si>
    <t>The Effects of Epigallocatechin Gallate and N-Acetylcysteine on Mobile Phone-Induced Oxidative Stress in Guinea Pigs</t>
  </si>
  <si>
    <t>Abstract
It has been reported that mobile phones induce free radical formation. Epigallocatechin Gallate (EGCG) and N-Acetylcysteine (NAC) were recently found to be potent antioxidants. The present study was carried out to determine the protective effects of antioxidants namely EGCG and NAC against the mobile phone-induced oxidative stress. Three-month-old male Guinea pigs were randomized into 6 groups; sham group, not exposed to mobile phone, NAC group (300 mg kg-1 ip, 7 days), 10 min mobile phone-exposed group with NAC, 10 min mobile phone-exposed group, EGCG group (25 mg kg-1 ip, 7 days) and 10 min mobile phone-exposed group with EGCG. During the exposure external E fields were measured by NARDA EMR 300 and type 8.3 probe. Guinea pigs were exposed to RFR averaged as 11.2±0.5 V m-1 for 10 min/day/7days. Malondialdehyde (MDA, an index of lipid peroxidation) were analysed as markers of oxidative stress. Plasma MDA levels increased in mobile phone exposed guinea pigs while EGCG causes a significant reduction of MDA levels, whereas NAC caused a significant increase in MDA levels. Also, MDA levels in mobile phone exposure group significantly increased with respect to sham exposure group. A number of studies have identified antioxidant species which show antioxidant effect in low-dose and pro-oxidant behaviour in high-dose. The increase of the lipid peroxidation at the treatment dose of NAC in guinea pigs may possibly be due to pro-oxidant behaviour. Besides, this study expressed that mobile phone exposure affect the level of lipid peroxidation of plasma.
Free Full Text Available</t>
  </si>
  <si>
    <t>Kismali G, Ozgur E, Sayiner S, Alpaslan B, Guler G, Seyhan N, Sel T.</t>
  </si>
  <si>
    <t>http://www.medwelljournals.com/abstract/?doi=javaa.2009.959.961</t>
  </si>
  <si>
    <t>Effect of low-level 1800 MHz RF radiation on the rat sciatic nerve and the protective role of paricalcitol</t>
  </si>
  <si>
    <t xml:space="preserve">Abstract
The nervous system is an important target of radiofrequency (RF) radiation exposure since it is the excitable component that is potentially able to interact with electromagnetic fields. The present study was designed to investigate the effects of 1,800 MHz RF radiation and the protective role of paricalcitol on the rat sciatic nerve. Rats were divided into four groups as control, paricalcitol, RF, and RF + paricalcitol. In RF groups, the rats were exposed to 1,800 MHz RF for 1 h per day for 4 weeks. Control and paricalcitol rats were kept under the same conditions without RF application. In paricalcitol groups, the rats were given 0.2 μg/kg/day paricalcitol, three times per week for 4 weeks. Amplitude and latency of nerve compound action potentials, catalase activities, malondialdehyde (MDA) levels, and ultrastructural changes of sciatic nerve were evaluated. In the RF group, a significant reduction in amplitude, prolongation in latency, an increase in the MDA level, and an increase in catalase activity and degeneration in the myelinated nerve fibers were observed. The electrophysiological and histological findings were consistent with neuropathy, and the neuropathic changes were partially ameliorated with paricalcitol administration.  
Paricalcitol (chemically it is 19-nor-1,25-(OH)2-vitamin D2. Its primary use in medicine is in the treatment of secondary hyperparathyroidism associated with chronic kidney disease
</t>
  </si>
  <si>
    <t>Comelekoglu U, Aktas S, Demirbag B, Karagul MI, Yalin S, Yildirim M, Akar A, Korunur Engiz B, Sogut F, Ozbay E.</t>
  </si>
  <si>
    <t>https://www.ncbi.nlm.nih.gov/pubmed/30328127</t>
  </si>
  <si>
    <t>Protective effects of melatonin and omega-3 on the hippocampus and the cerebellum of adult Wistar albino rats exposed to electromagnetic fields</t>
  </si>
  <si>
    <t>Abstract
The purpose of the study was to investigate the effects of pulsed digital electromagnetic radiation emitted by mobile phones on the central nervous system of the adult Wistar albino rats. The study evaluated structural and functional impacts of four treatment arms: electromagnetic field (EMF) exposed; EMF exposed + melatonin treated group (EMF + Mel); EMF exposed + omega-3 (ω3) treated group (EMF + ω3); and control group (Cont). The 12-weeks-old rats were exposed to 900 MHz EMF for 60 min/day (4:00-5:00 p.m.) for 15 days. Stereological, biochemical and electrophysiological techniques were applied to evaluate protective effects of Mel and ω3. Significant cell loss in the CA1 and CA2 regions of hippocampus were observed in the EMF compared to other groups (p &lt; 0.01). In the CA3 region of the EMF + ω3, a significant cell increase was found compared to other groups (p &lt; 0.01). Granular cell loss was observed in the dentate gyrus of the EMF compared to the Cont (p &lt; 0.01). EMF + ω3 has more granular cells in the cerebellum than the Cont, EMF + Mel (p &lt; 0.01). Significant Purkinje cell loss was found in the cerebellum of EMF group compared to the other (p &lt; 0.01). EMF + Mel and EMF + ω3 showed the same protection compared to the Cont (p &gt; 0.05). The passive avoidance test showed that entrance latency into the dark compartment was significantly shorter in the EMF (p &lt; 0.05). Additionally, EMF had a higher serum enzyme activity than the other groups (p &lt; 0.01). In conclusion, our analyses confirm that EMF may lead to cellular damage in the hippocampus and the cerebellum, and that Mel and ω3 may have neuroprotective effects.
Free Full Text Available</t>
  </si>
  <si>
    <t>Altun G, Kaplan S, Deniz OG, Kocacan SE, Canan S, Davis D, Marangoz C.</t>
  </si>
  <si>
    <t>https://www.ncbi.nlm.nih.gov/pubmed/30023259</t>
  </si>
  <si>
    <t>The Effects of Mobile Phone Radiofrequency Electromagnetic Fields on β-Amyloid-Induced Oxidative Stress in Human and Rat Primary Astrocytes</t>
  </si>
  <si>
    <t>Abstract
Amyloid beta peptide (Aβ) is implicated in the development of pathological reactions associated with Alzheimer's disease (AD), such as oxidative stress, neuro-inflammation and death of brain cells. Current pharmacological approaches to treat AD are not able to control the deposition of Aβ and suppression of Aβ-induced cellular response. There is a growing body of evidence that exposure to radiofrequency electromagnetic field (RF-EMF) causes a decrease of beta-amyloid deposition in the brains and provides cognitive benefits to Alzheimer's Tg mice. Herein, we investigated the effects of mobile phone radiofrequency EMF of 918 MHz on reactive oxygen species (ROS) formation, mitochondrial membrane potential (MMP), activity of NADPH-oxidase, and phosphorylation of p38MAPK and ERK1/2 kinases in human and rat primary astrocytes in the presence of Aβ42 and H2O2. Our data demonstrate that EMF is able to reduce Aβ42- and  H2O2 induced cellular ROS, abrogate Aβ₄₂-induced production of mitochondrial ROS and the co-localization between the cytosolic (p47-phox) and membrane (gp91-phox) subunits of NADPH oxidase, while increasing MMP, and inhibiting H2O2 -induced phosphorylation of p38MAPK and ERK1/2 in primary astrocytes. Yet, EMF was not able to modulate alterations in the phosphorylation state of the MAPKs triggered by Aβ42. Our findings provide an insight into the mechanisms of cellular and molecular responses of astrocytes on RF-EMF exposure and indicate the therapeutic potential of RF-EMF for the treatment of Alzheimer's disease.</t>
  </si>
  <si>
    <t>Tsoy A, Saliev T, Abzhanova E, Turgambayeva A, Kaiyrlykyzy A, Akishev M, Saparbayev S, Umbayev B, Askarova S.</t>
  </si>
  <si>
    <t>https://www.ncbi.nlm.nih.gov/pubmed/30953670</t>
  </si>
  <si>
    <t>Cells : Human Neuroblastoma PC-12</t>
  </si>
  <si>
    <t>The aftermath of long-term exposure to non-ionizing radiation on laboratory cultivated pine plants (Pinus halepensis M.)</t>
  </si>
  <si>
    <t>Abstract
Sprouts of Pinus halepensis were incubated and cultured in the laboratory under controlled conditions to investigate their response to a long-term exposure to continuous, non-ionizing radiation emitted from the base unit of a cordless DECT system. Exposed plants, compared to their control counterparts, seem to be affected since they exhibit lower sprouting potential, minor fresh weight and biomass for both the above ground part and the root, reduction of their photosynthetic pigments and significantly increased ROS levels. Cotyledon, juvenile leaf, primary shoot and root structure seem similar in both control and exposed plants. What seems to be affected is the structure of chloroplasts in the exposed leaves. Many cells of the exposed leaves possess severely deformed chloroplasts with dilated or destructed thylakoid membranes although disruption of chloroplast envelopes was not observed.
Free Full Text Available</t>
  </si>
  <si>
    <t>Stefia  AL, Margaritis LH, Christodoulakisa NS.</t>
  </si>
  <si>
    <t>Plants - Sprouts of Pinus halepensis M</t>
  </si>
  <si>
    <t>https://www.sciencedirect.com/science/article/pii/S0367253017332760</t>
  </si>
  <si>
    <t>Biochemical Alterations as Markers of Mobile Phone Radiation in Mice</t>
  </si>
  <si>
    <t>Abstract
Cellular phone and mobile phone digital technology innovations are one of the most successful inventions of the twentieth century. At present, mobile became an intrinsic part of day to day life of human beings. Mobile phones emit microwave radiation and is ubiquitous in biological domain. The main sources for emission of microwave radiations are cell towers and mobile phones. The deleterious alterations of microwave radiations are still unknown, and there is lacuna on microwave radiation induced alteration in humans. The study was aimed to investigate the mobile phone microwave radiotin induced biochemical alterations in mice. Forty mice were divided into two groups, consisting of 20 animals in each group. The animals of experimental group were exposed to MWR continuously by using smart phones situated at centre of the polycarbonate cages. Haematological and biochemical parameters of mice exposed to mobile radiation for a period of 30 days. The levels of White Blood Cells (WBC) increased significantly (P&lt;0.0001) as a result of MWR from Mobile phones. Creatinine, and Blood urea nitrogen increased significantly in experimental animals, this indicates that kidneys absorb the mobile radiation and alters the levels of urea and creatinine, which may emit approximately 900- MHz electromagnetic radiation. The findings revealed and evidenced that the mobile radiation is harmful effects on enzyme activity and tissue. The negative effects of MWR on human health is due to hypothermia and free radical that increase oxidative stress and cause damage to internal body organs.</t>
  </si>
  <si>
    <t>Reddy VB.</t>
  </si>
  <si>
    <t>Mice - Albino</t>
  </si>
  <si>
    <t>https://www.rjpbcs.com/pdf/2017_8(2)/[197].pdf</t>
  </si>
  <si>
    <t>Correlation of Blood Oxidative Stress Parameters to Indoor Radiofrequency Radiation: A Cross Sectional Study in Jordan</t>
  </si>
  <si>
    <t>Abstract
Background: Electromagnetic pollution is a general health concern worldwide, as cell phone towers are ubiquitous and are located adjacent to or on the roof of schools, and hospitals. However, the health risks are still inconclusive. This cross-sectional study evaluated the potential effect of electromagnetic radiation generated from various resources including cell phone towers on blood glutathione S transferase activity (e-GST) and total antioxidant activity of the Jordanian population. Methods: The power density of three districts in the city of Irbid, Jordan was mapped to generate "outside the houses" and "inside the houses" maps. The effect of categorical variables (gender, using a cell phone, presence of Wi-Fi modem, previous exposure to medical imaging) and continuous variables (distance from the base station, the elevation of the house, the duration of stay in the house, power density outside houses, power density inside houses) on e-GST and total antioxidant activity were investigated. 
Results: The EMR generated outside the houses-including cell phone towers-did not reach inside the houses at the same power and had no significant influence on e-GST activity. The EMR inside the house, which primarily came from internal resources, has a significant effect on e-GST activity. The duration of stay inside the house, the use of cell phones, and the presence of a Wi-Fi modem had a proportional effect on e-GST activity. The total antioxidant activity was statistically equal between the tested and control groups. 
Conclusions: Several factors such as building materials restricted the penetration of EMR reaching inside the houses. EMR generated inside rather than outside the houses had a proportional effect on e-GST. The differences in e-GST were compensated successfully by other antioxidant mechanisms. Further research is needed to identify other possible sources of antioxidants, and to evaluate long-term effects and genetic polymorphism.
Free Full Text Available</t>
  </si>
  <si>
    <t>Akkam Y, A Al-Taani A, Ayasreh S, Almutairi A, Akkam N.</t>
  </si>
  <si>
    <t>https://pubmed.ncbi.nlm.nih.gov/32610554/</t>
  </si>
  <si>
    <t>Cells : Human Murine Microglia N9 cell line</t>
  </si>
  <si>
    <t>The protective effect of melatonin on radiofrequency electromagnetic fields of mobile phone-induced testicular damage in an experimental mouse model</t>
  </si>
  <si>
    <t>Abstract
Radiofrequency electromagnetic radiation (RF‐EMR) from mobile devices has undesirable effects on the male reproductive organs. Melatonin with antioxidant potential can help to prevent these damages. Therefore, the aim of this study was to evaluate the protective effect of melatonin on testicular damage induced by RF‐EMR of mobile phone. In this experimental study, 32 adult male BALB/c mice were divided randomly into four groups: control, melatonin (2 mg/kg, for 30 consecutive days, intraperitoneally), RF‐EMR (900 MHz, 100 to 300 MT, 54 to 160 W/m) (4 hr per day, whole body) and melatonin + RF‐EMR groups. One day after the last prescription were evaluated oxidative stress parameters, testosterone level and histopathological assays of the testis. EMR of mobile phone led to the induction of oxidative stress, testicular tissue damage and decreased testosterone. Treatment with melatonin improved oxidative stress parameters such as MDA and GSH, and testis injury score, increased the thickness of the germinal epithelial thickness and diameter of the seminiferous tubule, and decreased testosterone hormone in the EMR‐exposed mice, and these differences were significant(p &lt; .05). Data showed that melatonin with its antioxidant property can decrease oxidative damage induced by RF‐EMR of mobile phones on testis tissue.</t>
  </si>
  <si>
    <t>Shokri M, Shamsaei ME, Malekshah AK, Amiri FT.</t>
  </si>
  <si>
    <t>https://pubmed.ncbi.nlm.nih.gov/33040351/</t>
  </si>
  <si>
    <t>Oxidative stress in electrohypersensitivity self‐reporting patients: Results of a prospective in vivo investigation with comprehensive molecular analysis</t>
  </si>
  <si>
    <t>Abstract
A total of 32 electrohypersensitivity (EHS) self‑reporting patients were serially included in the present prospective study for oxidative stress and antioxidative stress response assessment. All thiobarbituric acid‑reactive substances (TBARs) were measured in the plasma, particularly malondialdehyde (MDA) for lipid peroxidation; additional measurements included total thiol group molecules, reduced glutathione (GSH), oxidized glutathione (GSSG) for oxidative stress assessment and nitrotyrosine, a marker of peroxynitrite‑induced oxidative/nitrosative stress. In addition, the activity of Cu‑Zn superoxide dismutase (SOD1) was measured in red blood cells (RBCs) and glutathione reductase (GR) and glutathione peroxidase (GPx) in RBCs and plasma. Depending of the biomarker considered, 30‑50% of EHS self‑reporting patients presented statistically significantly increased TBARs, MDA, GSSG and NTT mean plasmatic level values in comparison with normal values obtained in healthy controls (P&lt;0.0001). By contrast, there were no plasmatic level values above the upper normal limits for GSH, GSH/GSSG ratio, total glutathione (GluT) and GSH/GluT ratio, and values for these GSH‑associated biomarkers were statistically significantly decreased in 20‑40% of the patients (P&lt;0.0001). Furthermore, in RBCs, mean SOD1 and GPx activities were observed to be statistically significantly increased in ~60% and 19% (P&lt;0.0001) of the patients, respectively, while increased GR activity in RBCs was observed in only 6% of the patients. The present study reports for the first time, to the best of our knowledge, that overall ~80% of EHS self‑reporting patients present with one, two or three detectable oxidative stress biomarkers in their peripheral blood, meaning that these patients‑as is the case for cancer, Alzheimer's disease or other pathological conditions‑present with a true objective new pathological disorder.
Full Free Text Available</t>
  </si>
  <si>
    <t>Irigaray P, Caccamo D, Belpomme D.</t>
  </si>
  <si>
    <t>Human - Volunteers EHS</t>
  </si>
  <si>
    <t>https://pubmed.ncbi.nlm.nih.gov/30015864/</t>
  </si>
  <si>
    <t>Analysis of thiol/disulphide homeostasis and oxidant-antioxidant status as a result of exposure to radio-frequency electromagnetic fields</t>
  </si>
  <si>
    <t>Abstract
The aim of the current study is to investigate the effect of daily long-term radio-frequency electromagnetic field (RF-EMFs) exposure on thiol/disulphide homeostasis and oxidant-antioxidant status in the serum of rats. Fourteen male Sprague Dawley rats were divided into two equal groups (n = 7). They were grouped as group 1 (sham-control) and group 2 (2100 MHz exposed). Group 2 rats were exposed to GSM-like signals for 5 h/day, 7 days per week for 14 days. In serum of blood samples, the native, total and native/total thiol levels and antioxidant-oxidant parameters were analyzed. The study revealed that the mean serum total thiol levels of GSM exposure group was rather higher than sham-control group (p = 0,219); the mean serum native thiol levels of GSM exposure group was rather higher than sham-control group (p = 0,416), and the mean serum disulphide levels of GSM exposure group was rather higher than sham-control group (p = 0,566). On the other hand, the mean serum total antioxidant status (TAS), total oxidant status (TOS) and oxidative stress index (OSI) of GSM exposure group were higher than sham-control group. There are no data in the literature, that examine the effects of RF-EMFs on thiol/disulphide homeostasis. The results of this study, indicate that RF-EMFs did not cause oxidative stress and statistically changes in thiol/disulphide homeostasis. More sample sizes and longer-term exposures are needed to confirm the results of this study.</t>
  </si>
  <si>
    <t>Yavaş MC, Yegin K, Oruç S, Delen K, Sirav B.</t>
  </si>
  <si>
    <t>https://pubmed.ncbi.nlm.nih.gov/33459076/</t>
  </si>
  <si>
    <t>The effects of acute and chronic exposure to 900 MHz radiofrequency radiation on auditory brainstem response in adult rats</t>
  </si>
  <si>
    <t>Abstract
The aim of this study was to determine the effects of short and long-term RFR exposure on ABR by evaluating lipid peroxidation and antioxidant status in adult rats. Sixty male albino Wistar rats were randomly divided into four groups. S1:1 week sham, S10:10 weeks sham, E1:1 week RFR, E10:10 weeks RFR. Experimental group rats were exposed to RFR 2 h/day, 5 days/week during the test period. Sham rats were kept in the same conditions without RFR. After the experiment, ABRs were recorded from the mastoids of rats using tone burst acoustic stimuli. Biochemical investigations in rat brain and ultrastructural analysis in temporal cortex were performed. ABR wave I latency prolonged in E1-group and shortened in E10-group compared to their shams. TBARS level increased in E1-group, decreased in E10-group, on the contrary, SOD and CAT activities and GSH level decreased in E1-group, increased in E10-group compared to their sham groups. Edema was present in the neuron and astrocyte cytoplasms and astrocyte end-feet in both E1 and E10 groups. Our results suggest that 900 MHz RFR may have negative effects on the auditory system in acute exposure and no adverse effects in chronic exposure without weekends.</t>
  </si>
  <si>
    <t>Er H, Basaranlar G, Ozen S, Demir N, Kantar D, Yargicoglu P, Deri.</t>
  </si>
  <si>
    <t>https://pubmed.ncbi.nlm.nih.gov/32865045/</t>
  </si>
  <si>
    <t>Combined Effects of Pesticides and Electromagnetic-Fields on Honeybees: Multi-Stress Exposure</t>
  </si>
  <si>
    <t>Abstract
Honeybee and general pollinator decline is extensively reported in many countries, adding new concern to the general biodiversity loss. Many studies were addressed to assess the causes of pollinator decline, concluding that in most cases multi-stress effects were the most probable ones. In this research, the combined effects of two possible stress sources for bees, pesticides and electromagnetic fields (multi-stress conditions), were analyzed in the field. Three experimental sites were chosen: a control one far from direct anthropogenic stress sources, a pesticide-stress site and multi-stress one, adding to the same exposure to pesticides the presence of an electromagnetic field, coming from a high-voltage electric line. Experimental apiaries were monitored weekly for one year (from April 2017 to April 2018) by means of colony survival, queen activity, storage and brood amount, parasites and pathogens, and several biomarkers in young workers and pupae. Both exposure and effect biomarkers were analysed: among the first, acetylcholinesterase (AChE), catalase (CAT), glutathione S-transferase (GST) and alkaline phosphatase (ALP) and Reactive Oxygen Species (ROS); and among the last, DNA fragmentation (DNAFRAGM) and lipid peroxidation (LPO). Results showed that bee health conditions were the worst in the multi-stress site with only one colony alive out of the four ones present at the beginning. In this site, a complex picture of adverse effects was observed, such as disease appearance (American foulbrood), higher mortality in the underbaskets (common to pesticide-stress site), behavioral alterations (queen changes, excess of honey storage) and biochemical anomalies (higher ALP activity at the end of the season). The overall results clearly indicate that the multi-stress conditions were able to induce biochemical, physiological and behavioral alterations which severely threatened bee colony survival.
Full Free Text Available</t>
  </si>
  <si>
    <t>Lupi,D.;Mesiano,M.P.; Adani, A.; Benocci, R.; Giacchini, R.; Parenti, P.; Zambon, G.; Lavazza, A.; Boniotti, M.B.; Bassi, S ,  Bassi S, Colombo  M and Tremolada P</t>
  </si>
  <si>
    <t>https://www.mdpi.com/2075-4450/12/8/716</t>
  </si>
  <si>
    <t>900 MHz Radiofrequency Field Induces Mitochondrial Unfolded Protein Response in Mouse Bone Marrow Stem Cells</t>
  </si>
  <si>
    <t>Abstract
Objective: To examine whether exposure of mouse bone marrow stromal cells (BMSC) to 900 MHz radiofrequency fields used in mobile communication devices can induce mitochondrial unfolded protein response (UPRmt). 
Methods: BMSCs were exposed to continuous wave 900 MHz radiofrequency fields (RF) at 120 μW/cm2 power intensity for 4 h/d for 5 consecutive days. Cells in sham group (SH) were cultured in RF exposure system, but without RF radiation. The positive control cells were irradiated with 6 Gy X-ray at a dose rate of 1.103 Gy/min (XR). To inhibit the upstream molecular JNK2 of UPRmt, cells in siRNA + RF, and siRNA + XR group were also pretreated with 100 nM siRNA-JNK2 for 48 h before RF/XR exposure. Thirty minutes, 4 h, and 24 h post-RF/XR exposure, cells were collected, the level of ROS was measured with flow cytometry, the expression levels of UPRmt-related proteins were detected using western blot analysis. 
Results: Compared with Sham group, the level of ROS in RF and XR group was significantly increased 30 min and 4 h post-RF/XR exposure (P &lt; 0.05), however, the RF/XR-induced increase of ROS level reversed 24 h post-RF/XR exposure. Compared with Sham group, the expression levels of HSP10/HSP60/ClpP proteins in cells of RF and XR group increased significantly 30 min and 4 h post-RF/XR exposure (P &lt; 0.05), however, the RF/XR-induced increase of HSP10/HSP60/ClpP protein levels reversed 24 h post-RF exposure. After interfering with siRNA-JNK2, the RF/XR exposures could not induce the increase of HSP10/HSP60/ClpP protein levels any more. 
Conclusions: The exposure of 900 MHz RF at 120 μW/cm2 power flux density could increase ROS level and activate a transient UPRmt in BMSC cells. Mitochondrial homeostasis in term of protein folding ability is restored 24 h post-RF exposure. Exposure to RF in our experimental condition did not cause permanent and severe mitochondrial dysfunctions. However, the detailed underlying molecular mechanism of RF-induced UPRmt remains to be further studied.
Full Free Text Available</t>
  </si>
  <si>
    <t xml:space="preserve"> Xie W, Xu R, Fan C, Yang C, Chen H, Cao Y</t>
  </si>
  <si>
    <t>https://pubmed.ncbi.nlm.nih.gov/34513791/</t>
  </si>
  <si>
    <t>Microwave treatment of eight seconds protects cells of Isatis indigotica from enhanced UV-B radiation lesions</t>
  </si>
  <si>
    <t>Abstract
To determine the role of microwaves in the stress resistance of plants to enhanced ultraviolet-B (UV-B) radiation, Isatis indigotica Fort. seeds were subjected to microwave radiation for 8 s (wavelength 125 mm, power density 1.26 mW mm(-2), 2450 MHz). Afterwards they were cultivated in plastic pots in an artificial-glass greenhouse maintained at 25 degrees C, 70% relative humidity, and 400 micromol mol(-1) CO2, under visible-light conditions of 1500 micromol m(-2) s(-1) for 8 h day(-1). When the seedlings were 10 days old, they were subjected to 10.08 kJ m(-2) UV-B (PAR: 220 micromol m(-2) s(-1)) radiation for 8 days. Changes in a number of physiological and biochemical characteristics and in the thermal decomposition enthalpy of biomass were measured and used as indicators of the protective capacity of microwave radiation in this experiment. Our results revealed that microwave pretreatment of seeds enhanced UV-B stress resistance in the seedlings by decreasing the concentration of malondialdehyde (MDA) and increasing the concentration of ascorbic acid (AsA) and UV-B-absorbing compounds, increasing the activities of catalase (CAT), peroxidase (POD), and superoxide dismutase (SOD), and increasing the energy accumulation of photosynthesis. All these results suggest that microwave radiation enhances plant metabolism and results in increased UV-B stress resistance. This is the first investigation reporting the use of microwave pretreatment to protect the cells of Isatis indigotica from UV-B-induced lesions.
------------------------------------------------------------
Isatis indigotica Fort. (Chinese woad) is a biennial herbaceous medicinal plant species distributed widely in China. Isatidis Folium and Isatidis Radix, two common Chinese medicines, are leaves and roots of I. indigotica, respectively. Their common names are “Da-Qing-Ye”and “Ban-Lan-Gen”, respectively, in the Chinese Pharmacopeia , including antivirus, anti-bacterial, anti-endotoxic , antitumor, anti-inflammatory  and immune regulatory effects . Chemical research indicated that Da-Qing-Ye contains a substantial amount of alkaloids, organic acids , nucleosides , ignanoids , quinoline and quinazolone.
Note - very high power density</t>
  </si>
  <si>
    <t>Chen YP.</t>
  </si>
  <si>
    <t>Plants - Isatis indigotica Fort. seeds</t>
  </si>
  <si>
    <t>https://pubmed.ncbi.nlm.nih.gov/16613505/</t>
  </si>
  <si>
    <t>Effects of green tea catechin on enzyme activities and gene expression of antioxidative system in rat liver exposed to microwaves</t>
  </si>
  <si>
    <t xml:space="preserve">Abstract
The purpose of this study was to investigate the effect of green tea catechin on enzyme activities and gene expression of antioxidative system in rat liver exposed to microwaves. Sprague-Dawley male rats 100±10 g body weight were randomly divided into control group and microwave exposed group: Microwave exposed group was further divided into three groups: catechin free diet (MW) group, 0.25% catechin (MW-0.25C) group and 0.5% catechin (MW-0.5C) group. The rats were irradiated with microwave at frequency of 2.45 GHz for 15 min and then the changes in the pattern of antioxidative defense system and gene expression were investigated for 16 days (the 2nd, 4th, 6th, 8th and 16th days), and compared with the control group. The activity of superoxide dismutase (SOD) in MW group was lower on the 4th day after irradiation and increased in the catechin supplementation group were on the 8th day, compared with control group. The activity of glutathone peroxidase (GSHpx) in MW group was lower than that in the control group on the 8th day after irradiation, but increased to the level of the control group on the 16th day and those of MW-0.25C and MW-0.5C groups showed the same level as the control group but that was higher than the control group from 6 days after irradiation. The content of thiobarbituric acid reactive substances (TBARS) in liver of MW group was increased to 1.3, 1.5, and 1.7 fold of the control group at 2, 4, and 6 days after irradiation respectively but that in MW-0.25C and MW-0.5C groups was increased to 1.1, 1.3 and 1,3 fold of the control group at 2, 4, and 6 days but recovered to the level of the control group at 16 days after irradiation. The level of SOD gene expression in MW group was lower than that in the control group but that of MW-0.25C and MW-0.5C group were higher than the MW group. The GSHpx gene expression in MW group was expressed lower than in the control group, but expressed at a higher level in the MW-0.25C and MW-0.5C groups. It is suggested that the damage of liver tissues was alleviated and function rapidly recovered to the normal level due to probable to the correction of imbalances in the antioxidative system with the administration of green tea catechin. 
https://en.wikipedia.org/wiki/Catechin
 </t>
  </si>
  <si>
    <t>Kim MJ, Cho JH, Kim SY, Kim JH, Lee JH, Rhee SJ</t>
  </si>
  <si>
    <t>https://www.sciencedirect.com/science/article/abs/pii/S0271531702003652</t>
  </si>
  <si>
    <t>Wi-Fi decreases melatonin protective effect and increases hippocampal neuronal damage in pentylenetetrazole induced model seizures in rats</t>
  </si>
  <si>
    <t>Abstract
Aim: Epilepsy is a common brain disorder in which the seizures could cause a neuronal loss in the hippocampus. Oxidative stress has an important role in the pathology of epilepsy. Some studies indicate that Wi-Fi increases oxidative stress and suppresses antioxidant systems. The aim of this study is to investigate the effect of Wi-Fi on melatonin anticonvulsive effect and oxidative damage in pentylenetetrazole-induced epileptic seizures in rats.
Methods: In our study, we used 30 male Wistar Albino rats, 230-250 grams of the body weight. The animals were divided into five groups as control, saline (1 ml/kg/day olive oil for 30 days), Wi-Fi (12 h/day for 30 days), melatonin (10 mg/kg/day for 30 days) and melatonin + Wi-Fi (10 mg/kg/day +12 h/day for 30 days). In the thirtieth day, thirty minutes after the last drugs administration at the indicated doses, PTZ in 45 mg/kg was administered to induce epileptic seizure. The animals were observed for 30 min during the seizure stages (according to the Racine Scale) and first myoclonic jerk times (FMJ). Twenty-four hours after PTZ injection, brain tissues were removed for biochemical and histopathological evaluation. The hippocampal Cornu Ammonis (CA) 1, CA3 and DG (dentate gyrus) regions were histopathologically evaluated in terms of a neuronal damage in addition that oxidative stress markers (total antioxidant status (TAS), total oxidant status (TOS) and oxidative stress index (OSI)) were measured in brain tissues.
Results: Wi-Fi was not found to affect behavioral changes associated with epilepsy (p &gt; 0.05). However, Wi-Fi reduced anticonvulsive and antioxidant effect of melatonin (p &lt; 0.05). Moreover, Wi-Fi increased neuronal damage in hippocampus (p &lt; 0.05).
Conclusion: Wi-Fi did not directly affect epileptic seizures. Nevertheless, it inhibits the positive effects of melatonin on epilepsy and it also has negative effects on hippocampal neuronal damage. These effects of Wi-Fi may occur via oxidative pathways.</t>
  </si>
  <si>
    <t>Akkaya R, Gümüş E, Akkaya B, Karabulut S, Gülmez K, Karademir M, Taştemur Y, Taşkıran AŞ.</t>
  </si>
  <si>
    <t>RatsRats - Wistar Albino</t>
  </si>
  <si>
    <t>https://pubmed.ncbi.nlm.nih.gov/31785933/</t>
  </si>
  <si>
    <t>Effects of microwave at 2.45 GHz radiations on reproductive system of male rats</t>
  </si>
  <si>
    <t>Abstract
Radio frequency and microwave radiations are a part of non-ionizing electromagnetic radiations present in the environment and are now being perceived as health risks. The present study was performed to investigate the effect of 2.45 GHz microwave radiation on reproductive pattern of male Wistar rats. Animals were exposed at 2.45 GHz frequency with 0.34 mW cm−2 power density continuously for 2 h day−1 for 35 days, where the whole body specific absorption rate was 0.11 W kg−1. Exposure occurred in a ventilated plexiglass cage and kept in anechoic chamber at a distance of 2 m from the horn antenna. In the present study, apoptosis was tested using terminal deoxynucleotide transferase dUTP nick end labeling assay. Normal and apoptotic sperm cells were also quantified by flow cytometry. Antioxidant enzymes (superoxide dismutase (SOD), glutathione peroxidase (GPx), and catalase (CAT)) were also determined to confirm any mutagenic effects, such as DNA fragmentation. Chronic exposure to these radiations produced formation of apoptotic cells in testis. In addition, a significant decrease in the levels of GPx, and SOD activities as well as an increase in CAT activity was observed in the exposed group. These results indicate that a low level exposure of microwave radiations exerts a negative impact on male reproductive system function.</t>
  </si>
  <si>
    <t xml:space="preserve">Kesari KK. </t>
  </si>
  <si>
    <t>https://www.tandfonline.com/doi/abs/10.1080/02772240903233637</t>
  </si>
  <si>
    <t>LPO and ROS Production in Rat Brain Exposed to Microwaves: Computational Elucidation of Melatonin in Repair System</t>
  </si>
  <si>
    <t>Abstract
It is widely accepted that non-ionizing electromagnetic fields are present in the environment and are alarming as a major pollutant or electro-pollutant for health risk. The present study aimed to investigate the protective measures of melatonin against exposure of microwave radiations. Study also explored the mechanistic correlation among microwave radiation, melatonin and biological effects by computational method. For this, 60-day-old male Wistar rats were divided into four groups (n = 4/group): sham exposed (control), Melatonin (Mel) treated (2 mg/kg), 2.45 GHz microwave (MWs) exposed and MWs + Mel treated. Exposure took place in Plexiglas cages for 2 h a day for 35 days where, power density (0.2 mW/cm2) and specific absorption rate (SAR-0.14 W/kg) were estimated. Results show that melatonin prevent oxidative damage biochemically by significant decrease (p &lt; 001) the levels of lipid peroxide (LPO) and reactive oxygen species (ROS) in the brain. However, exposure of microwave individually shows significant changes in LPO and ROS level. The effective dose of melatonin was validated by in silico method and which reveals the interaction of acetylcholinesterase (AChE) and butyrylcholinesterase (BuChE) Eenzmyes of Central Nervous System (CNS) with melatonin. Where, AChE showed better interaction with the binding energy of −9.01 kcal/mol and inhibition constant 3.11 uM by comparing with BuChE. These results concluded that the melatonin has strong antioxidative potential against microwave radiation, which could be achieved by an implementation of computational approach.</t>
  </si>
  <si>
    <t>Kesari KK, Jamal QMS, Sharma A, Chauhan P, Dhasmana S, Siddiqui MH, Sisodia R, Verma HN.</t>
  </si>
  <si>
    <t>https://link.springer.com/chapter/10.1007/978-3-319-46248-6_2</t>
  </si>
  <si>
    <t>Effect of RFEMR on NSE and MDA levels in Sprague Dawley rats</t>
  </si>
  <si>
    <t xml:space="preserve">Abstract
Radiofrequency emitted radiations (RFEMR) from mobile phones are known to produce a stress response because of its effect on hypothalamus. Mobile phones have become an integral part of our lives with increasing usage not only in terms of number of users but also increase in talk time. Therefore, it is of interest to study the effect of mobile phone radiofrequency electromagnetic radiations on NSE and MDA levels in SD rats. Twelve male SD rats of 10-12weeks old, weighing 180-220 grams, were purchased from registered laboratory breeders &amp; housed in a room with 12:12hour's light-dark cycle with adlibitum amount of food and RO water. Present study showed significant increase in NSE and MDA levels in rats exposed to RFEMR. This study proves that mobile RFEMR causes oxidative stress and oxidative damage in SD rats.
Free Full Text Available (Open Access)
</t>
  </si>
  <si>
    <t>Pagadala P, Vinutha Shankar MS, Sumathi ME.</t>
  </si>
  <si>
    <t>https://pubmed.ncbi.nlm.nih.gov/37168795/</t>
  </si>
  <si>
    <t>Estimation of some antioxidants for people exposed to electromagnetic waves for Internet towers in Samarra</t>
  </si>
  <si>
    <t>Abstract
The current study was conducted in Samarra city, as a preliminary study to explore the impact of the presence of Internet network towers inside cities and on residential homes and its impact on people exposed directly and indirectly. The study included collecting samples from people exposed to the radioactive frequencies of Internet towers for periods ranging from (1-5) years and from (5- 10) years. The number of samples was 43 samples of females and males exposed (present in the places where the constellations are located), and 20 samples not exposed (in places far from the towers) as a control group, and the ages ranged between (20-35) years. Analysis and measurements were made for some antioxidants because it is one of the most essential lines of defense against free radicals that cause many diseases and premature aging, which included the concentration of the enzyme glutathione peroxidase PGx, the enzyme superoxide dismutase SOD, glutathione GSH, dimalondhyde MDA, and ONOO. The results showed a significant increase in the level of glutathione peroxidase enzyme concentration and the concentration of superoxide dismutase in the blood serum for people exposed to electromagnetic waves from the Internet towers compared to the control group. The results also showed a significant decrease in the level of GSH in the blood serums of people exposed to electromagnetic waves of the Internet towers compared to the control group. The results also showed a significant increase in the concentration of both MDA and peroxynitrite ONOO compared to the non-exposed subjects in the control group.
Free Full Text Available (Open Access)</t>
  </si>
  <si>
    <t>Mahmood NM, Shaker  AH, Mohammed HA</t>
  </si>
  <si>
    <t>Mobile Phone tower</t>
  </si>
  <si>
    <t>https://www.jptcp.com/index.php/jptcp/article/view/934</t>
  </si>
  <si>
    <t>Effects of low-intensity microwave radiation on Tribolium castaneum physiological and biochemical characteristics and survival</t>
  </si>
  <si>
    <t xml:space="preserve">Abstract 
The red flour beetle, Tribolium castaneum (Coleoptera: Tenebrionidae) is a widespread pest that lives in, and feeds on, wheat flour. Here, we studied the effects of low-intensity microwave radiation (LIMR; &lt;or=2.0kW/kg) on physiological and biochemical characteristics of T. castaneum, and compared them to the effects of heat conduction treatment, to provide a theoretical basis for using LIMR for pest control. Lethal model equations with respect to temperature were shown to provide acceptable fitting accuracy for the effects of LIMR treatment. Semi-lethal and lethal temperatures induced through LIMR (48 degrees C and 50 degrees C, respectively) for T. castaneum were lower than those induced through heat conduction (50 degrees C and 52 degrees C). When T. castaneum were subjected to LIMR, the insects' moisture content, pH values, alkaline phosphatase and acetyl cholinesterase activity were all lower than when the insects were subjected to heat conduction. Peroxide values and total free amino acid content were higher, and protein subunits molecular weights were lower when T. castaneum were exposed to LIMR than to heat; moreover, after LIMR exposure, the amino acid composition of T. castaneum was changed and the insect's DNA was damaged.
</t>
  </si>
  <si>
    <t>Lu H, Zhou J, Xiong S, Zhao S.</t>
  </si>
  <si>
    <t>Red Flour Beetle (Tribolium castaneum)</t>
  </si>
  <si>
    <t>https://pubmed.ncbi.nlm.nih.gov/20438733/</t>
  </si>
  <si>
    <t>Elucidation of a non-thermal mechanism for DNA/RNA fragmentation and protein degradation when using Lyse-It</t>
  </si>
  <si>
    <t>Abstract 
Rapid sample preparation is one of the leading bottlenecks to low-cost and efficient sample component detection. To overcome this setback, a technology known as Lyse-It has been developed to rapidly (less than 60 seconds) lyse Gram-positive and–negative bacteria alike, while simultaneously fragmenting DNA/RNA and proteins into tunable sizes. This technology has been used with a variety of organisms, but the underlying mechanism behind how the technology actually works to fragment DNA/RNA and proteins has hitherto been studied. It is generally understood how temperature affects cellular lysing, but for DNA/RNA and protein degradation, the temperature and amount of energy introduced by microwave irradiation of the sample, cannot explain the degradation of the biomolecules to the extent that was being observed. Thus, an investigation into the microwave generation of reactive oxygen species, in particular singlet oxygen, hydroxyl radicals, and superoxide anion radicals, was undertaken. Herein, we probe one aspect, the generation of reactive oxygen species (ROS), which is thought to contribute to a non-thermal mechanism behind biomolecule fragmentation with the Lyse-It technology. By utilizing off/on (Photoinduced electron transfer) PET fluorescent-based probes highly specific for reactive oxygen species, it was found that as oxygen concentration in the sample and/or microwave irradiation power increases, more reactive oxygen species are generated and ultimately, more oxidation and biomolecule fragmentation occurs within the microwave cavity.</t>
  </si>
  <si>
    <t xml:space="preserve">Santaus TM, Greenberg K, Suri P, Geddes CD. </t>
  </si>
  <si>
    <t>Cell - Ground beef</t>
  </si>
  <si>
    <t>https://www.ncbi.nlm.nih.gov/pmc/articles/PMC6886747/</t>
  </si>
  <si>
    <t>Effect of microwave radiation on stored product pest Ephestia kuehniella Zeller (Lepidoptera: Pyralidae) larvae</t>
  </si>
  <si>
    <t xml:space="preserve">Abstract 
This study was designed to examine the effects of microwave radiation exposure on Ephestia kuehniella (Zeller) (Lepidoptera: Pyralidae) larvae. One to two day old larvae were exposed to microwave radiation at the powers of 70, 150, 300 and 600 W for different exposure times (1-50 s). Mortality ratio in larvae increased significantly with increasing exposure time at all powers of microwave radiation. Completele mortality was achieved at the power of 70 W and the longest exposure time (50 s) Superoxide dismutase (SOD), catalase (CAT), glutathione peroxidase (GPx) and malondialdehyde (MDA) in the larvae tissue were evaluated.. SOD, CAT, GPx activities decreased and MDA level increased in the microwave radiation-treated larvae tissue compared to control group at 300 and 600 W (P &lt; 0.05). There was no significant DNA damage detectable at 70, 150 and 300 W for 50 s when compared with control group. However, 50 s of 600 W powers was showed effects on tail length and tail intensity indicating DNA damage. These results indicate that high powers of microwave radiation treatments cause some effects on the stored product pest E. kuehniella larvae.
</t>
  </si>
  <si>
    <t>Pandir D, Guven E.</t>
  </si>
  <si>
    <t>Moth - Ephestia kuehniella Zeller</t>
  </si>
  <si>
    <t>https://www.researchgate.net/publication/277621393</t>
  </si>
  <si>
    <t>Dose- and Time-Dependent Effects of Radiofrequency Electromagnetic Field on Adipose Tissue: Implications of Thermoregulation and Mitochondrial Signaling</t>
  </si>
  <si>
    <t>Abstract 
Recent studies have shed light on the effects of low-intensity radiofrequency (RF) fields on thermoregulation and adipose tissue metabolism. The present study aims to further explore these effects by analyzing the expression of thermoregulatory genes and investigating the involvement of mitochondria in adipose tissue metabolism. Male mice (n = 36 C57BL/6J) were assigned to either exposed or control groups. The exposed groups were subjected to RF fields at 900 MHz, with specific absorption rates (SAR) of 0.1 W/kg or 0.4 W/kg, either for three or seven consecutive days. The findings indicate that RF exposure leads to changes in adipose tissue markers, with some effects being dose-dependent and time-dependent. In brown adipose tissue (BAT), after 3 days of RF exposure, thermogenesis is reduced, mitochondrial activity in BAT decreases, and an increase in gene expression, responsible for balancing the regulatory and damaging effects of reactive oxygen species (ROS), was observed. This effect was partially compensated after 7 days of exposure. In white adipose tissue (WAT), RF exposure results in reduced fatty acid oxidation, impaired energy production, and hindered adipocyte differentiation. Notably, no effects of RF on mitochondrial biogenesis in WAT were observed. These findings contribute to understanding the effects of RF exposure on adipose tissue metabolism and thermoregulation, highlighting dose-dependent and time-dependent responses.
Free Full Text Available (Open Access)</t>
  </si>
  <si>
    <t>Maalouf J, Pelletier A, Corona A, Gay-Quéheillard J, Bach V, de Seze R, Selmaoui B.</t>
  </si>
  <si>
    <t>https://pubmed.ncbi.nlm.nih.gov/37445806/#full-view-affiliation-1</t>
  </si>
  <si>
    <t>Comparison of effects of sublethal microwave radiation and conventional heating on the metabolic activity of Staphylococcus aureus</t>
  </si>
  <si>
    <t>Abstract
This study was conducted in an attempt to characterize some of the effects of sublethal microwave radiation on cells of Staphylococcus aureus. Cultures were exposed to microwave radiation for 10, 20, 30, and 40 s. The effects of a conventional heat treatment were also compared by placing flasks containing cultures in a boiling water bath for the amount of time required to reach temperatures equivalent to those found in cultures exposed to microwave radiation. Control, microwave-treated, and conventionally heat-treated cultures were centrifuged, pellets were resuspended in distilled water, and the resulting suspensions were passed through a French pressure cell. Cell lysates and walls were then isolated and assayed for enzymatic activity. Thermonuclease production was also determined at various levels of exposure of cells to microwave radiation. Activities of malate and alpha-ketoglutarate dehydrogenases, cytochrome oxidase, and cytoplasmic adenosine triphosphatase were higher in microwave-treated cells than in control cells. Membrane adenosine triphosphatase, alkaline phosphatase, and lactate dehydrogenase activities were unaffected when cells were exposed to microwave radiation. The activity of glucose-6-phosphate dehydrogenase was decreased by exposure of cells to microwave radiation. In conventionally heated cells, activities of glucose-6-phosphate and malate dehydrogenases and cytoplasmic adenosine triphosphatase increased activities of alpha-ketoglutarate and lactate dehydrogenases decreased, and alkaline phosphatase activity remained unaffected. Increased levels of thermonuclease activity were observed when cells were exposed to microwave radiation for 10 or 20 s. Data indicate that microwave radiation affects S. aureus in a manner which cannot be explained solely by thermal effects.
Historical paper.
Free Full Text Available (Open Access)</t>
  </si>
  <si>
    <t>Dreyfuss MS, Chipley JR.</t>
  </si>
  <si>
    <t>Cells : Bacterium Staphylococcus aureus</t>
  </si>
  <si>
    <t>https://pubmed.ncbi.nlm.nih.gov/6444504/</t>
  </si>
  <si>
    <t>Effects of non-ionizing radio frequency electromagnetic radiation on the development and behavior of early embryos of Danio rerio</t>
  </si>
  <si>
    <t xml:space="preserve">Abstract
Biological effects of radio frequency electromagnetic radiation (RF-EMR) in the range of 900-1800 MHz emerging from the mobile phone were investigated and were found to influence the locomotor pattern when exposure was initiated from 1 hour post fertilization (hpf) in zebrafish embryos (ZE), Danio rerio. Mobile phones and other wireless devices offer tremendous advantages. However, on the flipside they are leading to an increased electromagnetic energy in the environment, an excess of which could be termed as electromagnetic pollution. Herein, we tried to understand the effects of RF-EMR emerging from the mobile phone, on the development and behavior of ZE, exposed to RF-EMR (specific absorption rate of 1.13 W/kg and 1800 MHz frequency) 1 hr daily, for 5 days. To understand if there could be any developmental stage-specific vulnerability to RF-EMR, the exposure was initiated at three different time points: 1hpf, 6hpf and 24hpf of ZE development. Observations revealed no significant changes in the survival rate, morphology, oxidative stress or cortisol levels. However, statistically significant variations were observed in the batch where exposure started at 1hpf, with respect to locomotion patterns (distance travelled: 659.1 ± 173.1 mm Vs 963.5 ± 200.4 mm), which could be correlated to anxiety-like behavior; along with a corresponding increase in yolk consumption (yolk sac area: 0.251 ± 0.019 mm2 Vs 0.225 ± 0.018 mm2). Therefore, we conclude that RF-EMR exposure influences the organism maximally during the earliest stage of development, and we also believe that an increase in the time of exposure (corresponding to the patterns of current usage of mobile phones) might reveal added afflictions.
</t>
  </si>
  <si>
    <t>Khira R, Uggini GK.</t>
  </si>
  <si>
    <t>Fish : Zebrafish embroys</t>
  </si>
  <si>
    <t>https://pubmed.ncbi.nlm.nih.gov/38734994/</t>
  </si>
  <si>
    <t>Oxidative Stress Response of Honey Bee Colonies (Apis mellifera L.) during Long-Term Exposure at a Frequency of 900 MHz under Field Conditions</t>
  </si>
  <si>
    <t>Abstract
In this study, oxidative stress and lipid peroxidation in honey bee larvae, pupae and the midguts of adult bees were investigated during a one-year exposure to radiofrequency electromagnetic fields (RF-EMFs) at a frequency of 900 MHz under field conditions. The experiment was carried out on honey bee colonies at three locations with electric field levels of 30 mV m-1, 70 mV m-1 and 1000 mV m-1. Antioxidant enzymes, glutathione-S-transferase (GST), catalase (CAT) and superoxide dismutase (SOD) and thiobarbituric acid reactive substances (TBARS) as indicators of lipid peroxidation were measured spectrophotometrically. The GST activity within the same developmental stage showed no significant differences regardless of electric field level or sampling time. The highest GST activity was found in the pupae, followed by activity in the larvae and midguts. Both CAT activity and TBARS concentration were the highest in the midguts, regardless of field level and sampling time. The larvae showed a significantly higher TBARS concentration at the location with an electric field level of 1000 mV m-1 compared to the locations with lower levels. Our results show that RF-EMFs at a frequency of 900 MHz can cause oxidative stress in honey bees, with the larval stage being more sensitive than the pupal stage, but there was no linear relationship between electric field level and effect in any of the developmental stages.
Free Full Text Available (Open Access)</t>
  </si>
  <si>
    <t>Vilić M, Žura Žaja I, Tkalec M, Tucak P, Malarić K, Popara N, Žura N, Pašić S, Gajger IT.</t>
  </si>
  <si>
    <t>https://pubmed.ncbi.nlm.nih.gov/38786928/</t>
  </si>
  <si>
    <t>Protective effect of radiofrequency exposure against menadione-induced oxidative DNA damage in human neuroblastoma cells: The role of exposure duration and investigation on key molecular targets</t>
  </si>
  <si>
    <t xml:space="preserve">Abstract
In our previous studies, we demonstrated that 20 h pre-exposure of SH-SY5Y human neuroblastoma cells to 1950 MHz, UMTS signal, at specific absorption rate of 0.3 and 1.25 W/kg, was able to reduce the oxidative DNA damage induced by a subsequent treatment with menadione in the alkaline comet assay while not inducing genotoxicity per se. In this study, the same cell model was used to test the same experimental conditions by setting different radiofrequency exposure duration and timing along the 72 h culture period. The results obtained in at least three independent experiments indicate that shorter exposure durations than 20 h, that is, 10, 3, and 1 h per day for 3 days, were still capable to exert the protective effect while not inducing DNA damage per se. In addition, to provide some hints into the mechanisms underpinning the observed phenomenon, thioredoxin-1, heat shock transcription factor 1, heat shock protein 70, and poly [ADP-ribose] polymerase 1, as key molecular players involved in the cellular stress response, were tested following 3 h of radiofrequency exposure in western blot and qRT-PCR experiments. No effect resulted from molecular analysis under the experimental conditions adopted.
Free Full Text Available (Open Access)
</t>
  </si>
  <si>
    <t>Sannino A, Allocca M, Scarfì MR, Romeo S, Zeni O</t>
  </si>
  <si>
    <t>https://pubmed.ncbi.nlm.nih.gov/39315584/</t>
  </si>
  <si>
    <t>A Novel Method for Achieving Precision and Reproducibility in a 1.8 GHz Radiofrequency Exposure System That Modulates Intracellular ROS as a Function of Signal Amplitude in Human Cell Cultures</t>
  </si>
  <si>
    <t xml:space="preserve">Abstract
Radiofrequency fields in the 1-28 GHz range are ubiquitous in the modern world, giving rise to numerous studies of potential health risks such as cancer, neurological conditions, reproductive risks and electromagnetic hypersensitivity. However, results are inconsistent due to a lack of precision in exposure conditions and vastly differing experimental models, whereas measured RF effects are often indirect and occur over many hours or even days. Here, we present a simplified RF exposure protocol providing a single 1.8 GHz carrier frequency to human HEK293 cell monolayer cultures. A custom-built exposure box and antenna maintained in a fully shielded anechoic chamber emits discrete RF signals which can be precisely characterized and modelled. The chosen amplitudes are non-thermal and fall within the range of modern telecommunication devices. A critical feature of the protocol is that cell cultures are exposed to only a single, short (15 min) RF exposure period, followed by detection of immediate, rapid changes in gene expression. In this way, we show that modulation of genes implicated in oxidative stress and ROS signaling is among the earliest cellular responses to RF exposure. Moreover, these genes respond in complex ways to varying RF signal amplitudes consistent with a hormetic, receptor-driven biological mechanism. We conclude that induction of mild cellular stress and reactive oxygen species (ROS) is a primary response of human cells to RF signals, and that these responses occur at RF signal amplitudes within the range of normal telecommunications devices. We suggest that this method may help provide a guideline for greater reliability and reproducibility of research results between labs, and thereby help resolve existing controversy on underlying mechanisms and outcomes of RF exposure in the general population.
Full Free Text Available
</t>
  </si>
  <si>
    <t>Dahon C, Aguida B, Lebon Y, Le Guen P, Dangremont A, Meyer O, Citerne JM, Pooam M, Raad H, Thoradit T, Jourdan N, Bertagna F, Ahmad M.</t>
  </si>
  <si>
    <t>https://pubmed.ncbi.nlm.nih.gov/40150722/</t>
  </si>
  <si>
    <t>Biological effects of 5G-modulated 700 MHz RF- EMF exposure on neuronal and glial cell models under isothermal conditions</t>
  </si>
  <si>
    <t>Abstract
Whether radiofrequency electromagnetic fields (RF-EMF) at wireless telecommunication frequencies can alter brain physiology remains a matter of debate. The 700 MHz band, recently allocated for 4G and early 5G deployment, is increasingly prevalent in the environment, yet its biological effects are poorly documented. Here, we investigated the impact of 700 MHz 5G-modulated RF-EMF exposure on two complementary central nervous system cell models: primary rat cortical astrocytes and human SH-SY5Y neuroblastoma cells. Cells were exposed in transverse electromagnetic (TEM) cells at specific absorption rates (SAR) of 0.08 W/kg and 4 W/kg, for 1 h or 24 h, and analyzed immediately or after a 24 h recovery period. Multiparametric flow cytometry quantified mitochondrial reactive oxygen species (ROS), cell viability, and apoptosis stratified as early and late, together with astrocytes’ proliferation. Across all exposure conditions, no statistically significant differences were detected compared to sham controls, while positive controls with hydrogen peroxide elicited significant increases in ROS and apoptosis, validating assay sensitivity. These results demonstrate that, under strictly controlled iso-thermal conditions, 5G-modulated 700 MHz RF-EMF exposure does not induce measurable oxidative stress, apoptosis, or proliferative alterations in astrocytic and neuronal models. Our findings provide evidence supporting the absence of acute or subacute biological effects in vitro at isothermal exposure levels up to 4 W/kg, thereby reinforcing the scientific basis for current exposure guidelines.
Free Full Text Available (Open Access)</t>
  </si>
  <si>
    <t>Puginier E,  Leclercq L,  Poulletier de Gannes F,  Hurtier A, Orlacchio R, Nabos, P , Tijou H, Lévêque P, Delia Arnaud-Cormos, Yann Percherancier &amp;  Lagroye I</t>
  </si>
  <si>
    <t>https://www.nature.com/articles/s41598-026-43960-4</t>
  </si>
  <si>
    <t>Non thermal 2.45 GHz electromagnetic exposure causes rapid changes in Arabidopsis thaliana metabolism</t>
  </si>
  <si>
    <t>Abstract
Numerous studies report different types of responses following exposure of plants to high frequency electromagnetic fields (HF-EMF). While this phenomenon is related to tissue heating in animals, the situation is much less straightforward in plants where metabolic changes seem to occur without tissue temperature increase. We have set up an exposure system allowing reliable measurements of tissue heating (using a reflectometric probe and thermal imaging) after a long exposure (30 min) to an electromagnetic field of 2.45 GHz transmitted through a horn antenna (about 100 V m-1 at the plant level). We did not observe any heating of the tissues, but we detected rapid increases (60 min) in the accumulation of transcripts of stress-related genes (TCH1 and ZAT12 transcription factor) or involved in ROS metabolism (RBOHF and APX1). At the same time, the amounts of hydrogen peroxide and dehydroascorbic acid increased while glutathione (reduced and oxidized forms), ascorbic acid, and lipid peroxidation remained stable. Therefore, our results unambiguously show that molecular and biochemical responses occur rapidly (within 60min) in plants after exposure to an electromagnetic field, in absence of tissue heating.</t>
  </si>
  <si>
    <t>Porcher A, Girard S, Bonnet P, Rouveure R, Guérin V, Paladian F, Vian A.</t>
  </si>
  <si>
    <t>https://pubmed.ncbi.nlm.nih.gov/37210775/</t>
  </si>
  <si>
    <t>Transcriptomic and metabolic profiling reveals the effects of long-term microwave exposure on testicular tissue</t>
  </si>
  <si>
    <t>Abstract
The effect of electromagnetic exposure on health is becoming increasingly important as it affects many aspects of human life and health. However, the effects in environmental electromagnetic fields on the male reproductive system were still controversial, and the impacts of long-term microwave exposure on testicular tissue remain poorly defined. This study exposed rats to 30 mW/cm2 of microwave radiation (2.856 GHz) for six weeks and revealed that long-term microwave exposure damaged the testis structures, sperm motility, and morphology, affected hormone levels, energy metabolism, and induced oxidative stress. Assays for bulk RNA, metabonomics, single-cell RNA, and transposase-accessible chromatin with high-throughput sequencing were performed to analyze the transcriptional and metabolic atlas of testicular damage after microwave radiation. Differentially expressed genes were enriched in oxidative stress and energy metabolism pathways. Furthermore, ten subgroups were identified with scRNA-seq, including five developmental phases of germ cells, and radiation-associated changes in cell composition, especially stuck in round spermatids, were observed. Radiation significantly upregulated the expression of Atp6v1e2 in round spermatids and enriched the expression of many transcription factors by disturbing the accessibility profile of chromatin. This study provides effective insights into the long-term impacts of microwave radiation on male reproduction.
 Free Text Available</t>
  </si>
  <si>
    <t>Yao B, Zeng J, Shi J, Pang Y, Men J, Li Y, Wang H, Liu J, Hui W, Zhao L, Li C, Peng R, Fan J.</t>
  </si>
  <si>
    <t>https://pubmed.ncbi.nlm.nih.gov/40086029/</t>
  </si>
  <si>
    <t>Theaflavin-3,3'-digallate prevents radiofrequency radiation-induced learning and memory impairment in mice via regulating GSK-3α/GRα/RORα/BMAL1 expression</t>
  </si>
  <si>
    <t>Abstract
Radiofrequency (RF) electromagnetic radiation is an environmental hazard that causes neurobehavioral disorders and leads to learning and memory decline. In addition, theaflavin-3,3'-digallate (TFDG) is the most effective antioxidant and bioactive compound among the theaflavins in black tea, and theaflavins have been proven to provide protection against neuronal cell injury. Herein, we aimed to explore the salutary effects and relevant molecular mechanisms of TFDG on RF radiation-induced learning and memory damage in mice. Our results showed that oral administration of TFDG effectively relieved learning and memory impairment in mice caused by RF radiation (1.8 GHz, 240 μW cm-2), including decreasing the number of learning attempts and increasing the memory rate in a Y-maze test, and raising the novel object recognition rate in a novel object recognition test. TFDG also reduced the pathological damage of the hippocampal pyramidal and granular neurons in RF-radiated mice, for neurotransmitters in the hippocampus, decreased the levels of glutamate (GLU), nitric oxide (NO) and acetylcholinesterase (AchE) activity and increased the acetylcholine (Ach), dopamine (DA) and dopamine transporter (DAT) levels. The decrease in the antioxidant ability in the hippocampus of RF-radiated mice was reversed by TFDG treatment by enhancing the levels of total antioxidant capacity (T-AOC), glutathione peroxidase (GSH-Px) and superoxide dismutase (SOD) activities and lowering the malondialdehyde (MDA) content. Furthermore, RF radiation induced the accumulation of glycogen synthase kinase-3α/glucocorticoid receptor alpha (GSK-3α/GRα) proteins and mRNA expression in the hippocampus of mice and the downregulation of retinoid-related orphan nuclear receptor alpha/brain and muscle ARNT-like 1/dopamine receptor D5 (RORα/BMAL1/DRD5) genes/protein expression. Conclusively, TFDG can improve RF radiation-induced learning and memory impairment, which may be related to the reduction of RF radiation-induced hippocampal neuron injury, the regulation of neurotransmitter disorders and antioxidant capacity reduction via the regulation of GSK-3α/GRα/RORα/BMAL1 pathway abnormalities.
ResearchGate</t>
  </si>
  <si>
    <t>Fu J, Sun Y, Jia H, Yuan H, Zhang X, Zhang W, Cao H, Qin F.</t>
  </si>
  <si>
    <t>https://pubmed.ncbi.nlm.nih.gov/40827634/</t>
  </si>
  <si>
    <t>OC</t>
  </si>
  <si>
    <t>Effects of low level electromagnetic field exposure at 2.45 GHz on rat cornea</t>
  </si>
  <si>
    <t>Abstract
PURPOSE: To investigate the effects of low level electromagnetic field (low level-EMF) exposure, as frequently encountered in daily life, on the normal rat cornea using histological and stereological method.
METHODS: Twenty-two adult male Wistar rats were randomly divided into two groups: Study group (n = 11) and control group (n = 11). Rats in the study group were exposed to 2.45 GHz microwave (MW) radiation (11.96 ± 0.89 V/m), 0.25 W/kg specific absorption rate (SAR) for 2 hours each day for 21 days. The corneal thickness and the anterior epithelium corneal thickness were measured using two different methods.
RESULTS: Using the histological method, the mean corneal thicknesses in the control and study group were 278.9 ± 54.5 μm, and 272.4 ± 85.6 μm, respectively. There was no statistically significant difference between the groups (p &gt; 0.05). The anterior corneal epithelium thickness was 28.1 ± 4.9 μm in the control group and 31.7 ± 5.5 μm in the study group. There were statistically differences between the groups with regard to the thickness of anterior epithelium (p &lt; 0.05). In the measurement made by the stereological method, the percentage of the cornea occupied by anterior corneal epithelium was 15.94% in the control group and 17.9% in the study group. Despite the fact that there was a relation between increased anterior epithelial area (AEA) and radiation exposure, no statistically significant relationship in area fraction of each compartment was found between the control and study groups.
CONCLUSIONS: Results of this preliminary study show that exposure to MW radiation might cause alterations in the rat cornea.</t>
  </si>
  <si>
    <t>Akar A, Karayiğit MÖ, Bolat D, Gültiken ME, Yarim M, Castellani G.</t>
  </si>
  <si>
    <t>https://www.ncbi.nlm.nih.gov/pubmed/23206266</t>
  </si>
  <si>
    <t>Prevalence of nuclear cataract in Swiss veal calves and its possible association with mobile telephone antenna base stations</t>
  </si>
  <si>
    <t>Outcomes: Of 253 calves, 32% (n=79) had various degrees of nuclear cataract, but only 3.6% calves (n=9) had severe nuclear cataract. The data showed a relation between the location of the veal calves with nuclear cataracts in the first trimester of gestation and the strength of antennas. There was an association between oxidative stress and the distance to the nearest mobile phone base station. Oxidative stress was increased in eyes with cataract. It has not been shown that the antennas actually affected stress. A specific statistics showed an accuracy of 100% in negative cases with low exposure, and only 11.11% accuracy in positive cases with high exposure. This reflects, that there are a lot of other possibilities for nuclear cataract beside mobile phone base stations. Further studies on the influence of electromagnetic fields during embryogenesis are indicated.
Free Full Text Available</t>
  </si>
  <si>
    <t>Hassig M, Jud F, Naegeli H, Kupper J, Spiess BM.</t>
  </si>
  <si>
    <t>Cattle calves</t>
  </si>
  <si>
    <t>https://www.emf-portal.org/en/article/17570</t>
  </si>
  <si>
    <t>Increased occurence of nuclear cataract in the calf after erection of a mobile phone base station</t>
  </si>
  <si>
    <t>Abstract
We examined and monitored a dairy farm in which a large number of calves were born with nuclear cataracts after a mobile phone base station had been erected in the vicinity of the barn. Calves showed a 3.5 times higher risk for heavy cataract if born there compared to Swiss average. All usual causes such as infection or poisoning, common in Switzerland, could be excluded. The real cause of the increased incidence of cataracts remains unknown.
[Article in Swiss]</t>
  </si>
  <si>
    <t>Hassig M, Jud F,  Spiess B.</t>
  </si>
  <si>
    <t>https://www.researchgate.net/publication/221788770_Increased_occurence_of_nuclear_cataract_in_the_calf_after_erection_of_a_mobile_phone_base_station</t>
  </si>
  <si>
    <t>Investigation of acute ocular damage threshold of 40 GHz millimeter wave on rabbit</t>
  </si>
  <si>
    <t>Abstract
Acute ocular damage threshold of 40 GHz millimeter wave (MMW) exposure was investigated. Pigmented rabbits were exposed unilaterally to 400, 300, 200 or 100 mW/cm2 40 GHz MMW for 6 minutes by a lens antenna under systemic anesthesia. Ocular changes were evaluated by slit-lamp biomicroscopy. Miosis and corneal epithelial damage except corneal stromal opacification were observed immediately after 6 min exposure to 400 mW/cm2. Corneal stromal opacification and corneal epithelial damage occurred from 1 to 2 days after exposure. No miosis, but slight corneal epithelial damage was evident immediately after 6 min exposure to 300 mW/cm2. This slight epithelial damage healed within 24 hours. No ocular changes were seen in the 200 mW/cm2 exposure group from immediately after to 2 days after exposure upon slit-lamp examination. Acute ocular damage threshold of 40 GHz millimeter exposure was investigated using in vivo rabbit model. The ocular damage threshold of 40 GHz millimeter exposure seems to lie between 100 to 200 mW/cm2 irradiation.</t>
  </si>
  <si>
    <t>Kojima M, Hasanova N, Suzuki Y, Sasaki K, Wake K, Watanabe S, Taki M, Kamimura Y, Hirata A, Sasaki K, Sasaki H.</t>
  </si>
  <si>
    <t>http://ieeexplore.ieee.org/document/6380275/</t>
  </si>
  <si>
    <t>Increased nitric oxide synthase activity is essential for electromagnetic-pulse-induced blood-retinal barrier breakdown in vivo</t>
  </si>
  <si>
    <t>Abstract
PURPOSE: To examine whether electromagnetic pulses (EMPs) affected the permeability of the blood-retinal barrier (BRB), gene expression of occludin and activity of nitric oxide synthase (NOS).
METHODS: Sprague-Dawley (SD) rats were used and randomized into EMP and control groups. Retinas were removed immediately, and 2 h or 24 h after EMP radiation. BRB permeability was analyzed by transmission electron microscopy and Evans Blue staining. Retinal NOS activity and concentrations of nitrite and nitrate were measured. Occludin mRNA and protein levels were detected by RT-PCR and Western blotting.
RESULTS: Exposure of SD rats to EMP resulted in increased BRB permeability, with the greatest decrease in occludin at 24 h. Moreover, this permeability defect was also correlated with significant increases in the formation of NO and induction of NOS activity in SD rats. Furthermore, we found that treatment with NOS inhibitor N-nitro-L-arginine methyl ester (L-NAME) blocked BRB breakdown and prevented the increase in NO formation and induction of NOS activity, as well as the decrease in occluding expression.
CONCLUSION: Taken together, these results support the view that NOS-dependent NO production is an important factor that contributes to EMP-induced BRB dysfunction, and suggests that NOS induction may play an important role in BRB breakdown.</t>
  </si>
  <si>
    <t>Lu L, Xu H, Wang X, Guo G.</t>
  </si>
  <si>
    <t>https://www.ncbi.nlm.nih.gov/pubmed/19368824</t>
  </si>
  <si>
    <t>Absence of corneal endothelium injury in non-human primates treated with and without ophthalmologic drugs and exposed to 2.8 GHz pulsed microwaves</t>
  </si>
  <si>
    <t>Abstract
Microwave-induced corneal endothelial damage was reported to have a low threshold (2.6 W/kg), and vasoactive ophthalmologic medications lowered the threshold by a factor of 10-0.26 W/kg. In an attempt to confirm these observations, four adult male Rhesus monkeys (Macaca mulatta) under propofol anesthesia were exposed to pulsed microwaves in the far field of a 2.8 GHz signal (1.43 +/- 0.06 micros pulse width, 34 Hz pulse repetition frequency, 13.0 mW/cm(2) spatial and temporal average, and 464 W/cm(2) spatial and temporal peak (291 W/cm(2) square wave equivalent) power densities). Corneal-specific absorption rate was 5.07 W/kg (0.39 W/kg/mW/cm(2)). The exposure resulted in a 1.0-1.2 degrees C increase in eyelid temperature. In Experiment I, exposures were 4 h/day, 3 days/week for 3 weeks (nine exposures and 36 h total). In Experiment II, these subjects were pretreated with 0.5% Timolol maleate and 0.005% Xalatan(R) followed by 3 or 7 4-h pulsed microwave exposures. Under ketamine-xylazine anesthesia, a non-contact specular microscope was used to obtain corneal endothelium images, corneal endothelial cell density, and pachymetry at the center and four peripheral areas of the cornea. Ophthalmologic measurements were done before and 7, 30, 90, and 180 days after exposures. Pulsed microwave exposure did not cause alterations in corneal endothelial cell density and corneal thickness with or without ophthalmologic drugs. Therefore, previously reported changes in the cornea exposed to pulsed microwaves were not confirmed at exposure levels that are more than an order of magnitude higher.</t>
  </si>
  <si>
    <t>Lu ST, D'Andrea J, Chalfin S, Crane C, Marchello D, Garay R, Hatcher D, Ziriax J.</t>
  </si>
  <si>
    <t>Monkeys - Rhesus (Macaca mulatta)</t>
  </si>
  <si>
    <t>https://www.ncbi.nlm.nih.gov/pubmed/20112259</t>
  </si>
  <si>
    <t>Effects of high peak power microwaves on the retina of the rhesus monkey</t>
  </si>
  <si>
    <t xml:space="preserve">Abstract
We studied the retinal effects of 1.25 GHz high peak power microwaves in Rhesus monkeys. Preexposure fundus photographs, retinal angiograms, and electroretinograms (ERG) were obtained to screen for normal ocular structure and function and, after exposure, as endpoints of the study. Histopathology of the retina was an additional endpoint. Seventeen monkeys were randomly assigned to receive sham exposure or pulsed microwave exposures. Microwaves were delivered anteriorly to the face at 0, 4.3, 8.4, or 20.2 W/kg spatially and temporally averaged retinal specific absorption rates (R-SAR). The pulse characteristics were 1.04 MW ( approximately 1.30 MW/kg temporal peak R-SAR), 5.59 micros pulse length at 0, 0.59, 1. 18, and 2.79 Hz pulse repetition rates. Exposure was 4 h per day and 3 days per week for 3 weeks, for a total of nine exposures. The preexposure and postexposure fundus pictures and angiograms were all within normal limits. The response of cone photoreceptors to light flash was enhanced in monkeys exposed at 8.4 or 20.2 W/kg R-SAR, but not in monkeys exposed at 4.3 W/kg R-SAR. Scotopic (rod) response, maximum (combined cone and rod) response, and Naka-Rushton R(max) and log K of scotopic b-waves were all within normal range. Retinal histopathology revealed the presence of enhanced glycogen storage in photoreceptors among sham (2/5), 8.4 W/kg (3/3), and 20.2 W/kg (2/5) exposed monkeys, while enhanced glycogen storage was not observed in the 4.3 W/kg (0/4) exposed group. Supranormal cone photoreceptor b-wave was R-SAR dependent and may be an early indicator of mild injury. However no evidence of degenerative changes and ERG depression was seen. We concluded that retinal injury is very unlikely at 4 W/kg. Functional changes that occur at higher R-SAR are probably reversible since we saw no evidence of histopathologic correlation with ERG changes. </t>
  </si>
  <si>
    <t>Lu ST, Mathur SP, Stuck B, Zwick H, D'Andrea JA, Ziriax JM, Merritt JH, Lutty G, McLeod DS, Johnson M.</t>
  </si>
  <si>
    <t>https://www.emf-portal.org/en/article/3904</t>
  </si>
  <si>
    <t>The injury effects of microwave exposure on visual performance and retinal ganglion cells (RGCs) in rats</t>
  </si>
  <si>
    <t>Abstract
OBJECTIVE: To investigate the injury effects of microwave on the visual performance and the apoptosis of retinal ganglion cells (RGCs) in rats and the relationship between the impaired visual performance and RGCs apoptosis induced by microwave.
METHODS: The visual performance of rats was observed by Electroretinogram (ERG) and Flash visual evoked potentials (F-VEP). The apoptosis of RGCs in vivo and in vitro was detected by TUNEL assay and Hoechst staining.
RESULTS: Microwave exposure had no influence on ERG-a wave. The amplitude of ERG-b wave decreased significantly on the 3rd day and 7th day after microwave exposure (P &lt; 0.01).The latency of ERG-b wave shortened significantly only at 3rd day after microwave exposure (P &lt; 0.01). The latency of F-VEP extended markedly on the 3rd day after exposure (P &lt; 0.05) and recovered on the 7th day after microwave exposure. The amplitude of F-VEP decreased significantly in exposure group, as compared with sham-exposure group, on the 3rd day and 7th day after microwave exposure (P &lt; 0.05). After microwave exposure for 12 h, the apoptotic rate of RGCs in rat increased from 2.85% to 6.73%, and on the 7th day after exposure, the apoptotic rate of RGCs remained 8.93% (P &lt; 0.05). The apoptotic rate of cultured RGCs increased from 8.42% to 13.91% at 6 hour (P &lt; 0.05) and to 24.14% at 24 hour (P &lt; 0.01) after microwave exposure (P &lt; 0.05 or P &lt; 0.01).
CONCLUSION: Microwave exposure can injure the visual performance of rats, and the apoptosis of RGCs induced microwave may be one of the main pathological mechanisms.
Article in Chinese</t>
  </si>
  <si>
    <t>Wei AM, Yang XS, Wang Y, He GL, Zhou Z, Zhang GB, Yu ZP.</t>
  </si>
  <si>
    <t>https://www.ncbi.nlm.nih.gov/pubmed/22804882</t>
  </si>
  <si>
    <t>Influence of a 902.4 MHz GSM signal on the human visual system: investigation of the discrimination threshold</t>
  </si>
  <si>
    <t>Abstract
The proximity of a mobile phone to the human eye raises the question as to whether radiofrequency (RF) electromagnetic fields (EMF) affect the visual system. A basic characteristic of the human eye is its light sensitivity, making the visual discrimination threshold (VDThr) a suitable parameter for the investigation of potential effects of RF exposure on the eye. The VDThr was measured for 33 subjects under standardized conditions. Each subject took part in two experiments (RF-exposure and sham-exposure experiment) on different days. In each experiment, the VDThr was measured continuously in time intervals of about 10 s for two periods of 30 min, having a break of 5 min in between. The sequence of the two experiments was randomized, and the study was single blinded. During the RF exposure, a GSM signal of 902.4 MHz (pulsed with 217 Hz) was applied to the subjects. The power flux density of the electromagnetic field at the subject location (in the absence of the subject) was 1 W/m(2), and numerical dosimetry calculations determined corresponding maximum local averaged specific absorption rate (SAR) values in the retina of SAR(1 g) = 0.007 W/kg and SAR(10 g) = 0.003 W/kg. No statistically significant differences in the VDThr were found in comparing the data obtained for RF exposure with those for sham exposure.</t>
  </si>
  <si>
    <t>Irlenbusch L, Bartsch B, Cooper J, Herget I, Marx B, Raczek J, Thoss F.</t>
  </si>
  <si>
    <t>https://www.ncbi.nlm.nih.gov/pubmed/17654531</t>
  </si>
  <si>
    <t>The effect of electromagnetic field emitted by a mobile phone on the inhibitory control of saccades</t>
  </si>
  <si>
    <t>Abstract
OBJECTIVE: To investigate whether exposure to a pulsed high-frequency electromagnetic field (pulsed EMF) emitted by a mobile phone has short-term effects on the inhibitory control of saccades.
METHODS: A double-blind, counterbalanced crossover study design was employed. We assessed the performance of 10 normal subjects on antisaccade (AS) and cued saccade (CUED) tasks as well as two types of overlap saccade (OL1, OL2) task before and after 30 min of exposure to EMF emitted by a mobile phone or sham exposure.
RESULTS: After EMF or sham exposure, we observed a slight but significant shortening of latency in the CUED and OL2 tasks. AS amplitude decreased as well as the saccade velocities in the AS, CUED, and OL1 tasks after exposure. These changes occurred regardless of whether exposure was real or sham. The frequencies of pro-saccades in the AS task, saccades to cue in the CUED task, and prematurely initiated saccades in the overlap (OL2) task did not change significantly after real or sham EMF exposure.
CONCLUSIONS: Thirty minutes of mobile phone exposure has no significant short-term effect on the inhibitory control of saccades.
SIGNIFICANCE: The cortical processing responsible for saccade inhibition is not affected by exposure to EMF emitted by a mobile phone.
See also paper ID : 1934 
Saccade Eye movement. The ability to look at things is a familiar part of the process of seeing</t>
  </si>
  <si>
    <t>Okano T, Terao Y, Furubayashi T, Yugeta A, Hanajima R, Ugawa Y.</t>
  </si>
  <si>
    <t>https://www.emf-portal.org/en/article/17886</t>
  </si>
  <si>
    <t>No influence on selected parameters of human visual perception of 1970 MHz UMTS-like exposure</t>
  </si>
  <si>
    <t>Abstract
In recent years several studies regarding possible effects of radio frequency (RF) electromagnetic fields (EMFs) on cognitive brain function were reported. In many of these studies on awake humans the working tasks were presented visually to the test subjects, e.g., on a computer screen. Therefore, the question of where in the chain of visual perception, brain processing and response a possible effect could be induced seems to be of interest. In this study, possible effects of exposure to a generic 1.97 GHz UMTS-like signal on human visual perception were investigated in a double blinded, crossover study including 58 healthy volunteer subjects (29 male, 29 female), aged 29 +/- 5.1 years (mean +/- SD). Each test subject underwent a battery of four different clinical tests three times (two different exposure levels and sham exposure) to assess selected parameters of visual perception. The generic signals applied to the subjects' head represented the RF emissions of an UMTS mobile phone under constant receiving conditions and the under condition of strongly varying transmit power, i.e., the signal envelope contained low frequency components. In the high exposure condition the resulting average exposure of the test subjects in the cortex of the left temporal lobe of the brain was 0.63 W/kg (1 g averaged SAR) and 0.37 W/kg (10 g averaged SAR). Low exposure condition was one tenth of high exposure and sham was at least 50 dB (corresponding to a factor of 100,000) below low exposure. Statistical evaluation of the obtained test results revealed no statistically significant differences in the investigated parameters of visual perception between the exposure conditions and sham exposure.</t>
  </si>
  <si>
    <t>Schmid G, Sauter C, Stepansky R, Lobentanz IS, Zeitlhofer J.</t>
  </si>
  <si>
    <t>https://www.ncbi.nlm.nih.gov/pubmed/15832335</t>
  </si>
  <si>
    <t>Effects of thirty-minute mobile phone exposure on saccades</t>
  </si>
  <si>
    <t>Abstract
OBJECTIVE: To investigate whether exposure to pulsed high-frequency electromagnetic field (pulsed EMF) emitted by a mobile phone has short-term effects on saccade performances.
METHODS: A double blind, counterbalanced crossover design was employed. In 10 normal subjects, we studied the performance of visually guided saccade (VGS), gap saccade (GAP), and memory guided saccade (MGS) tasks before and after exposure to EMF emitted by a mobile phone for thirty minutes or sham exposure. We also implemented a hand reaction time (RT) task in response to a visual signal.
RESULTS: With the exception of VGS and MGS latencies, the parameters of VGS, GAP and MGS tasks were unchanged before and after real or sham EMF exposure. In addition, the latencies of VGS and MGS did not change differently after real and sham exposure. The hand RT shortened with the repetition of trials, but again this trend was of similar magnitude for real and sham exposures.
CONCLUSIONS: Thirty minutes of mobile phone exposure has no significant short-term effect on saccade performances.
SIGNIFICANCE: This is the first study to investigate saccade performance in relation to mobile phone exposure. No significant effect of mobile phone use was demonstrated on the performance of various saccade tasks, suggesting that the cortical processing for saccades and attention is not affected by exposure to EMF emitted by a mobile phone.
Saccade Eye movement. The ability to look at things is a familiar part of the process of seeing</t>
  </si>
  <si>
    <t>Terao Y, Okano T, Furubayashi T, Yugeta A, Inomata-Terada S, Ugawa Y.</t>
  </si>
  <si>
    <t>https://www.ncbi.nlm.nih.gov/pubmed/17466587</t>
  </si>
  <si>
    <t>Cells : Frog (Rana ridibunda)</t>
  </si>
  <si>
    <t>Effect of vitamin E on morphological variation of retinal ganglion cells after microwave radiation</t>
  </si>
  <si>
    <t>Abstract
To determine the morphological variation in the primary cultured pig retinal ganglion cells induced by microwave and the protection of VE can supply some experiment foundation for study of effect of microwave and its protection. Retinal ganglion cells of pig were cultured in vitro and added VE of different concentration, Each group was taken after 30 mW/cm2 microwave intensity radiated for 1 h in shielded room by 2450 MHz continuous wave physiotherapy machine. Immediately after radiation, the morphological variation of cells was observed by optics microscope and transmission electronic microscope. The result showed that a portion of cells congregated, with their axon disappeared after radiation. Mitochondria and endoplasmic reticulum are detected swelling by transmission electronic microscope. The results showed that A poptosis cells can be observed. Cells of VE added groups had not obvious changes with optics microscope, but could be found that mitochondria swelling lightly and integrate mitochondria cristae by transmission electronic microscope. The results showed that microwave induced the morphological damage in primary cultured retinal ganglion cells, VE could reduced the damage of retina ganglion cells by microwave in some extent.
Article in Chinese</t>
  </si>
  <si>
    <t>Yang R, Chen J, Deng Z, Liu X.</t>
  </si>
  <si>
    <t>Cells : Pig Retinal ganglion cells</t>
  </si>
  <si>
    <t>https://www.ncbi.nlm.nih.gov/pubmed/11255758</t>
  </si>
  <si>
    <t>The effects of microwave radiation on rabbit's retina</t>
  </si>
  <si>
    <t>Abstract
Purpose: Mobile cell phones are used extensively these days, and their microwave (MW) radiation has been shown to affect the eye. The purpose of the present study was to evaluate the effects of MW radiation on rabbit retina.
Methods: This experimental study (concluded in 2015) was conducted on 40 adult white New Zealand rabbits. A Global System for Mobile Communications (GSM) cell phone simulator was used for MW irradiation. The rabbits were randomized into five groups (8 in each) and treated as follows: Group 1: no irradiation (sham); Group 2: irradiation at 10 cm for 1 day; Group 3: irradiation at 30 cm for 1 day; Group 4: irradiation at 10 cm for 3 days; and Group 5: irradiation at 30 cm for 3 days. Scotopic and photopic electroretinography (ERG) responses were obtained at baseline and 7 days after the last exposure. Then all the rabbits were euthanized, and their eyes were enucleated and sent for pathology examination. Kruskal–Wallis and Chi-Square tests were used to evaluate intergroup differences in ERG parameters and histological findings, respectively.
Results: ERG responses obtained 7 days after irradiation did not show any statistically significant difference between the groups (P &gt; 0.1, for all tested parameters). There were statistically non-significant trends toward greater changes in the MW irradiated eyes. In pathological examination, retina was normal with no sign of degeneration or infiltration. Ciliary body congestion was observed in greater fraction of those who received higher MW doses. (P = 0.005).
Conclusions: Histopathologically, cell phone simulated MW irradiation had no significant detrimental effect on the retina. However, ciliary body congestion was observed in greater fraction of those who received higher MW doses. Although there was no significant difference between post-treatment mean ERG values, there were statistically non-significant trends toward greater changes in the MW irradiated eyes.
Full Free Text Available</t>
  </si>
  <si>
    <t>Talebnejad MR, Sadeghi-Sarvestani A, Nowroozzadeh MH, Mortazavi SMJ.</t>
  </si>
  <si>
    <t>http://www.sciencedirect.com/science/article/pii/S2452232517300562</t>
  </si>
  <si>
    <t>Microwave radiation-induced chromosomal aberrations in corneal epithelium of Chinese hamsters</t>
  </si>
  <si>
    <t>Abstract
A microwave diathermy machine was used to irradiate the eyes of 5-month-old female Chinese hamsters. The right eye of each of seven animals was irradiated with 75 mW/cm2 radiation density for 10 minutes. After one month, slit-lamp examinations revealed lens opacities in the exposed eyes of two animals. Next, the right eye of each of 32 animals was irradiated with 100 mW/cm2 radiation density for 30, 20, 10, or 5 minutes. Epithelial cells of the cornea were collected to make chromosomal preparations. There were 0.1562, 0.0794, 0.0819, and 0.0488 chromosomal breaks per cell, respectively. No chromosomal breaks were observed in three sham-exposed animals. The percentage of abnormal cells and the number of chromosomal breaks per cell in animals that had exposures of 100 mW/cm2 radiation density for 30 minutes were higher than those in control animals. These results were statistically significant at the 5 percent level.
Historical paper
Thermal Levels</t>
  </si>
  <si>
    <t>Yao KT.</t>
  </si>
  <si>
    <t>Diathermy Microwave</t>
  </si>
  <si>
    <t>Chinese Hamster Females</t>
  </si>
  <si>
    <t>https://www.ncbi.nlm.nih.gov/pubmed/753878</t>
  </si>
  <si>
    <t>Microwave-induced changes to the primate eye</t>
  </si>
  <si>
    <t>Abstract
The study of the effects of low-level microwave radiation on the primate eye is a cooperative program between the Milton S. Eisenhower Research Center of The Johns Hopkins University Applied Physics Laboratory and the Wilmer Ophthalmological Institute of the Johns Hopkins School of Medicine. Effects observed range from cellular disruption to altered visual function after microwave exposure of the cornea, iris vasculature, and retina. The results obtained may contribute to a scientific basis for the development of safety guidelines for microwave exposure.
Free Full Text Available.</t>
  </si>
  <si>
    <t>Kues HA, Monahan JC.</t>
  </si>
  <si>
    <t>https://www.emf-portal.org/en/article/12943</t>
  </si>
  <si>
    <t>The effect of 4.5 G (LTE Advanced-Pro network) mobile phone radiation on the optic nerve</t>
  </si>
  <si>
    <t>Abstract
Purpose: Rapid development in mobile phone technologies increase the average mobile phone usage duration. This increase also triggers exposure to radiofrequency radiation (RF), which is a risk factor for the health. In this study, it was aimed to investigate the effect of mobile phone working with LTE-Advanced Pro (4.5 G) mobile network on the optic nerve, which is responsible for the transmission of visual information.
Material and methods: Thirty-two rats divided into two groups as control (no RF, sham exposure) and experimental (RF exposure using a mobile phone with LTE-Advanced Pro network; 2 hours/day, 6 weeks). The visual evoked potential (VEP) was recorded and determined amplitudes and latencies of VEP waves. Optic nerve malondialdehyde level, catalase and superoxide dismutase activities were determined. Furthermore, ultrastructural and morphometric changes of optic nerve were evaluated.
Results: In VEP recordings, the mean VEP amplitudes of experimental group were significantly lower than control group. In ultrastructural evaluation, myelinated nerve fibres and glial cells were observed in normal histologic appearance both in sham and experimental group. However, by performing morphometric analysis, in the experimental group, axonal diameter and myelin thickness were shown to be lower and the G-ratio was higher than in the sham group. In the experimental group, malondialdehyde level was significantly higher and superoxide dismutase and catalase activities were significantly lower than sham group. There was a high correlation between VEP wave amplitudes and oxidative stress markers.
Conclusion: Findings obtained in this study support optic nerve damage. These results point out an important risk that may decrease the quality of life.</t>
  </si>
  <si>
    <t>Özdemir E, Çömelekoğlu Ü, Degirmenci E, Bayrak G, Yildirim M, Ergenoglu T, Coşkun Yılmaz B, Korunur Engiz B, Yalin S, Koyuncu DD, Ozbay E.</t>
  </si>
  <si>
    <t>Mobile Phone LTE-Advanced Pro</t>
  </si>
  <si>
    <t>https://pubmed.ncbi.nlm.nih.gov/33653184/</t>
  </si>
  <si>
    <t>Biologic effects studies on microwave radiation; time and power thresholds for production of lens opacities by 12.3 cm. microwaves</t>
  </si>
  <si>
    <t xml:space="preserve">Abstract
Although cataract production has not been established as a microwave effect in humans,* the formation of lens opacities in animals subjected to 12.3 cm. radiation † suggests the need for precautions in the administration of ocular diathermy or in situations where exposure of the eye is required for the operation of microwave generators.‡ Unfortunately, the lack of basic information as to the radiation dose and dose rates employed in previous studies has thus far precluded the development of standards which define ocular tolerance to microwaves. As an initial effort in this direction, the present investigation is designed to establish the time and power requirements for experimental opacity production by single doses of 12.3 cm. radiation. Both the wave length and the power levels employed for this purpose are of interest in the applied fields of microwave diathermy, radar communications, and microwave research.
Historical paper. Very high thermal flux.
</t>
  </si>
  <si>
    <t xml:space="preserve">Williams DB, Monahan JP, Nicholson Wj, Aldrich Jj.
</t>
  </si>
  <si>
    <t>https://pubmed.ncbi.nlm.nih.gov/13268142/</t>
  </si>
  <si>
    <t>Continous</t>
  </si>
  <si>
    <t>Oxidative Stress</t>
  </si>
  <si>
    <t>Tinitus</t>
  </si>
  <si>
    <t>Ocular</t>
  </si>
  <si>
    <t>1</t>
  </si>
  <si>
    <t>Effect Paper</t>
  </si>
  <si>
    <t>No effect paper</t>
  </si>
  <si>
    <t>Uncertain Effect Paper</t>
  </si>
  <si>
    <t>Cont</t>
  </si>
  <si>
    <t>Audio/Tinitus</t>
  </si>
  <si>
    <t>DD</t>
  </si>
  <si>
    <t>Effect of exposure to radio frequency radiation emitted by cell phone on the developing dorsal root ganglion of chick embryo: a light microscopic study</t>
  </si>
  <si>
    <t xml:space="preserve">Abstract
With an ever increasing number of cell phone users since late twentieth [corrected] century, magnitude of the problem of exposure to radiation emitted by cell phone is self evident. Extensive research had been devoted to incriminate or absolve it as a health hazard. Radiofrequency radiation emitted by cell phone had been stated to be a potent carcinogen, cytotoxic, genotoxic, mutagenic and neurobehavioral teratogen. Its effect on the brain had been a subject of extensive research evidently due to its proximity to the user's brain. While considering the biological effects of radiofrequency radiation, its intensity, frequency and the duration of exposure are important determinants. Nevertheless the results of these different studies have not been unequivocal. Considering the contradictory reports, the present work was undertaken to study the effect of such an exposure on the developing neural tissue of chick embryo. The processes of cell division and differentiation are fundamental to the development of any living being and are a sensitive index of any insult sustained at this stage. Neurons of dorsal root ganglion were selected for the present study as these ganglia were fully differentiated as early as fourth day of embryonic life. By varying duration of exposure, the embryos were exposed to different doses of radiation, sacrificed at different periods of incubation and subjected to histological processing. On light microscopic study it was observed that developing neurons of dorsal root ganglion suffered a damage which was dose dependent and persisted in spite of giving the exposure-free period between two exposures.
</t>
  </si>
  <si>
    <t xml:space="preserve">Ingole IV, Ghosh SK.
</t>
  </si>
  <si>
    <t xml:space="preserve">Hen eggs (Gallus domesticus) </t>
  </si>
  <si>
    <t xml:space="preserve">Mahatma Gandhi Institute of Medical Sciences is India’s </t>
  </si>
  <si>
    <t>https://pubmed.ncbi.nlm.nih.gov/24579548/</t>
  </si>
  <si>
    <t>Evaluation of systemic external microwave hyperthermia for treatment of pleural metastasis in orthotopic lung cancer model</t>
  </si>
  <si>
    <t xml:space="preserve">Abstract 
External microwave (EMW) hyperthermia system (2.45 GHz wave frequency) was evaluated by in vitro studies and in vivo pleural metastasis animal model. Three different non-small-cell lung cancer cells and normal fibroblast cells (control) were treated once a day for 3 days with the prototype EMW system applying mild (39 degrees C), moderate (43 degrees C), and severe (47 degrees C) hyperthermia. On Day-4, tested cells were retrieved and examined by apoptosis assay kit and Western blot analysis. Cancer cells treated with moderate hyperthermia showed significant apoptosis; yet no major damage was observed to normal fibroblast cells. Western blot analysis indicated cleavage on caspase-3, -9 and PARP. Also in the cell cycle analysis, increase of sub G0-G1 population was identified. After optimization of the heating intensity for in vivo environment, we created pleural metastatic animal model in 24 immune deficiency mice (male nu/nu mice) to evaluate inhibitory effect of systemic EMW hyperthermia for disseminated tumor growth. Out of 24 mice, 8 received mild and 8 received moderate hyperthermia, and remaining 8 were the no treatment control. Whole chest area of the experimental animals was irradiated 3 times a week for 2 weeks (total of 6 time irradiations). No significant adverse event was observed including abnormal weight loss, skin burn, ulceration, and death. Metastasized tumors around the pleura and chest cavity were 75% reduced in size and weight compared to non-treated control group. Harvested tumors were stained and TUNEL assay demonstrated significant apoptosis in a moderate hyperthermia group. The EMW hyperthermia system may be possible alternative tool as a systemic hyperthermia therapy in severely advanced lung cancer patients. Further study is necessary to determine device safeness, efficacy, and synergistic effect to other possible combination therapies.
Free Full Text Available (Open Access)
</t>
  </si>
  <si>
    <t>Motomura T, Ueda K, Ohtani S, Hansen E, Ji L, Ito K, Saito K, Sugita Y, Nosé Y.</t>
  </si>
  <si>
    <t>RF Heating Device</t>
  </si>
  <si>
    <t>Cells - Human Lung Cancer Cell Lines</t>
  </si>
  <si>
    <t xml:space="preserve">This study was supported by Advance Clinic Yokohama Research Foundation, Yokohama, Japan.
</t>
  </si>
  <si>
    <t>https://pubmed.ncbi.nlm.nih.gov/20664962/</t>
  </si>
  <si>
    <t xml:space="preserve"> Mobile Phone Base Station</t>
  </si>
  <si>
    <t>Genotoxicity</t>
  </si>
  <si>
    <t>Geneoxicity</t>
  </si>
  <si>
    <t>Significant Effect</t>
  </si>
  <si>
    <t>No  Significant Effect</t>
  </si>
  <si>
    <t>Proportion Effects</t>
  </si>
  <si>
    <t>Proportion No Effects</t>
  </si>
  <si>
    <t>UHF (300 MHz-3 GHz) EXPERIMENTAL Studies</t>
  </si>
  <si>
    <t>Mobile Phone, Cordles phone, Wirelss laptop, Bluetooth</t>
  </si>
  <si>
    <t>Cordless Phone</t>
  </si>
  <si>
    <t>Wireless Devices</t>
  </si>
  <si>
    <t>Mobile Phone, WiFI</t>
  </si>
  <si>
    <t>Wireless devices</t>
  </si>
  <si>
    <t>Mobile Phone, Cordless Phone</t>
  </si>
  <si>
    <t>Govt+Institutn</t>
  </si>
  <si>
    <t>Industry</t>
  </si>
  <si>
    <t>Govt or Institution</t>
  </si>
  <si>
    <t>Private or Public</t>
  </si>
  <si>
    <t>Priv+Pub</t>
  </si>
  <si>
    <t>Private</t>
  </si>
  <si>
    <t>GE</t>
  </si>
  <si>
    <t>Long term and excessive use of 900 MHz radiofrequency radiation alter microRNA expression in brain</t>
  </si>
  <si>
    <t>Abstract
AIM: We still do not have any information on the interaction between radiofrequency radiation (RF) and miRNA, which play paramount role in growth, differentiation, proliferation and cell death by suppressing one or more target genes. The purpose of this study was to bridge this gap by investigating effects of long-term 900 MHz mobile phone exposure on some of the miRNA in brain tissue.
MATERIALS AND METHODS: The study was carried out on 14 Wistar Albino adult male rats by dividing them into two groups: Sham (n = 7) and exposure (n = 7). Rats in the exposure group were exposed to 900 MHz RF radiation for 3 h per day (7 days a week) for 12 months (one year). The same procedure was applied to the rats in the sham group except the generator was turned off. Immediately after the last exposure, rats were sacrificed and their brains were removed. rno-miR-9-5p, rno-miR-29a-3p, rno-miR-106b-5p, rno-miR-107 and rno-miR-125a-3p in brain were investigated in detail.
RESULTS: Results revealed that long-term exposure of 900 MHz RF radiation only decreased rno-miR107 (adjP* = 0.045) value where the whole body (rms) SAR value was 0.0369 W/kg. However, our results indicated that other microRNA evaluated in this study was not altered by 900 MHz RF radiation.
CONCLUSION: 900 MHz RF radiation can alter some of the miRNA, which, in turn, may lead to adverse effects. Therefore, further studies should be performed.</t>
  </si>
  <si>
    <t xml:space="preserve">Dasdag S, Akdag MZ, Erdal ME, Erdal N, Ay OI, Ay ME, Yilmaz SG, Tasdelen B, Yegin K.
</t>
  </si>
  <si>
    <t>http://www.ncbi.nlm.nih.gov/pubmed/25529971?dopt=Abstract</t>
  </si>
  <si>
    <t>National Basic Research Program - Country</t>
  </si>
  <si>
    <t xml:space="preserve">Mouse embryonic neural stem cells </t>
  </si>
  <si>
    <t>Governrment Department of Commence Agency</t>
  </si>
  <si>
    <t>Connection between Cell Phone use, p53 Gene Expression in Different Zones of Glioblastoma Multiforme and Survival Prognoses</t>
  </si>
  <si>
    <t xml:space="preserve">Abstract
Forty-one out of 63 patients (65%) with the highest level of cell phone use (≥3 hours/day) had higher mutant type p53 expression in the peripheral zone of the glioblastoma; the difference was statistically significant (P=0.034). Results from the present study on the use of mobile phones for ≥3 hours a day show a consistent pattern of increased risk for the mutant type of p53 gene expression in the peripheral zone of the glioblastoma, and that this increase was significantly correlated with shorter overall survival time. 
Conclusions: We found that p53 gene expression in the peripheral zone of glioblastoma was increased in 65% of patients who used cell phones more than 3 hours a day and that this increase was significantly correlated with shorter overall survival time. Our data, therefore, expand the understanding of the functions of p53 and demonstrate its role in the peripheral zone of glioblastoma as related to cell phone use and overall survival.
Due to a growing knowledge of GBM heterogeneity and subclassification, it would be reasonable to address these questions more accurately in well-defined subpopulations of patients.
Full Text Available
</t>
  </si>
  <si>
    <t xml:space="preserve"> Akhavan-Sigari R, Baf MM, Ariabod V, Rohde V, Rahighi S.</t>
  </si>
  <si>
    <t>Human Cancer Patients</t>
  </si>
  <si>
    <t>http://www.ncbi.nlm.nih.gov/pmc/articles/PMC4178273/</t>
  </si>
  <si>
    <t>Male - Mice</t>
  </si>
  <si>
    <t>Activation of VEGF/Flk-1-ERK Pathway Induced Blood-Brain Barrier Injury After Microwave Exposure</t>
  </si>
  <si>
    <t>Abstract
Microwaves have been suggested to induce neuronal injury and increase permeability of the blood-brain barrier (BBB), but the mechanism remains unknown. The role of the vascular endothelial growth factor (VEGF)/Flk-1-Raf/MAPK kinase (MEK)/extracellular-regulated protein kinase (ERK) pathway in structural and functional injury of the blood-brain barrier (BBB) following microwave exposure was examined. An in vitro BBB model composed of the ECV304 cell line and primary rat cerebral astrocytes was exposed to microwave radiation (50 mW/cm(2), 5 min). The structure was observed by scanning electron microscopy (SEM) and the permeability was assessed by measuring transendothelial electrical resistance (TEER) and horseradish peroxidase (HRP) transmission. Activity and expression of VEGF/Flk-1-ERK pathway components and occludin also were examined. Our results showed that microwave radiation caused intercellular tight junctions to broaden and fracture with decreased TEER values and increased HRP permeability. After microwave exposure, activation of the VEGF/Flk-1-ERK pathway and Tyr phosphorylation of occludin were observed, along with down-regulated expression and interaction of occludin with zonula occludens-1 (ZO-1). After Flk-1 (SU5416) and MEK1/2 (U0126) inhibitors were used, the structure and function of the BBB were recovered. The increase in expression of ERK signal transduction molecules was muted, while the expression and the activity of occludin were accelerated, as well as the interactions of occludin with p-ERK and ZO-1 following microwave radiation. Thus, microwave radiation may induce BBB damage by activating the VEGF/Flk-1-ERK pathway, enhancing Tyr phosphorylation of occludin, while partially inhibiting expression and interaction of occludin with ZO-1.</t>
  </si>
  <si>
    <t>Wang LF, Li X, Gao YB, Wang SM, Zhao L, Dong J, Yao BW, Xu XP, Chang GM, Zhou HM, Hu XJ, Peng RY.</t>
  </si>
  <si>
    <t>Rat ECV304 Cells</t>
  </si>
  <si>
    <t>http://www.ncbi.nlm.nih.gov/pubmed/25195697?dopt=Abstract</t>
  </si>
  <si>
    <t>Transcriptome Analysis Reveals the Contribution of Thermal and the Specific Effects in Cellular Response to Millimeter Wave Exposure</t>
  </si>
  <si>
    <t>Abstract
Radiofrequency radiations constitute a new form of environmental pollution. Among them, millimeter waves (MMW) will be widely used in the near future for high speed communication systems. This study aimed therefore to evaluate the biocompatibility of MMW at 60 GHz. For this purpose, we used a whole gene expression approach to assess the effect of acute 60 GHz exposure on primary cultures of human keratinocytes. Controls were performed to dissociate the electromagnetic from the thermal effect of MMW. Microarray data were validated by RT-PCR, in order to ensure the reproducibility of the results. MMW exposure at 20 mW/cm2, corresponding to the maximum incident power density authorised for public use (local exposure averaged over 1 cm2), led to an increase of temperature and to a strong modification of keratinocyte gene expression (665 genes differentially expressed). Nevertheless, when temperature is artificially maintained constant, no modification in gene expression was observed after MMW exposure. However, a heat shock control did not mimic exactly the MMW effect, suggesting a slight but specific electromagnetic effect under hyperthermia conditions (34 genes differentially expressed). By RT-PCR, we analyzed the time course of the transcriptomic response and 7 genes have been validated as differentially expressed: ADAMTS6, NOG, IL7R, FADD, JUNB, SNAI2 and HIST1H1A. Our data evidenced a specific electromagnetic effect of MMW, which is associated to the cellular response to hyperthermia. This study raises the question of co-exposures associating radiofrequencies and other environmental sources of cellular stress.
Free Full Text Available</t>
  </si>
  <si>
    <t>Habauzit D, Le Quément C, Zhadobov M, Martin C, Aubry M, Sauleau R, Le Dréan Y.</t>
  </si>
  <si>
    <t>Human Cells keratinocytes</t>
  </si>
  <si>
    <t>French National Research Agency (Agence Nationale de la Recherche, ANR</t>
  </si>
  <si>
    <t>http://www.ncbi.nlm.nih.gov/pubmed/25302706?dopt=Abstract</t>
  </si>
  <si>
    <t>Exposure time-dependent thermal effects of radiofrequency electromagnetic field exposure on the whole body of rats</t>
  </si>
  <si>
    <t>Abstract
We investigated the thermal effects of radiofrequency electromagnetic fields (RF-EMFs) on the variation in core temperature and gene expression of some stress markers in rats. Sprague-Dawley rats were exposed to 2.14 GHz wideband code division multiple access (W-CDMA) RF signals at a whole-body averaged specific absorption rate (WBA-SAR) of 4 W/kg, which causes behavioral disruption in laboratory animals, and 0.4 W/kg, which is the limit for the occupational exposure set by the International Commission on Non-Ionizing Radiation Protection guideline. It is important to understand the possible in vivo effects derived from RF-EMF exposures at these intensities. Because of inadequate data on real-time core temperature analyses using free-moving animal and the association between stress and thermal effects of RF-EMF exposure, we analyzed the core body temperature under nonanesthetic condition during RF-EMF exposure. The results revealed that the core temperature increased by approximately 1.5°C compared with the baseline and reached a plateau till the end of RF-EMF exposure. Furthermore, we analyzed the gene expression of heat-shock proteins (Hsp) and heat-shock transcription factors (Hsf) family after RF-EMF exposure. At WBA-SAR of 4 W/kg, some Hsp and Hsf gene expression levels were significantly upregulated in the cerebral cortex and cerebellum following exposure for 6 hr/day but were not upregulated after exposure for 3 hr/day. On the other hand, there was no significant change in the core temperature and gene expression at WBA-SAR of 0.4 W/kg. Thus, 2.14-GHz RF-EMF exposure at WBA-SAR of 4 W/kg induced increases in the core temperature and upregulation of some stress markers, particularly in the cerebellum.
Free Full Text Available</t>
  </si>
  <si>
    <t>Ohtani S, Ushiyama A, Maeda M, Hattori K, Kunugita N, Wang J, Ishii K.</t>
  </si>
  <si>
    <t>RF Siganl Generator -WCDMA Wideband Code Division Multiple Access  3G</t>
  </si>
  <si>
    <t>Ministry of Internal Affairs and Communications, Japan.</t>
  </si>
  <si>
    <t>https://www.ncbi.nlm.nih.gov/pubmed/27665775</t>
  </si>
  <si>
    <t>Cell phone use and parotid salivary gland alterations: no molecular evidence</t>
  </si>
  <si>
    <t>Abstract
BACKGROUND: The association between cell phone use and the development of parotid tumors is controversial. Because there is unequivocal evidence that the microenvironment is important for tumor formation, we investigated in the parotid glands whether cell phone use alters the expression of gene products related to cellular stress.
METHODS: We used the saliva produced by the parotid glands of 62 individuals to assess molecular alterations compatible with cellular stress, comparing the saliva from the gland exposed to cell phone radiation (ipsilateral) to the saliva from the opposite, unexposed parotid gland (contralateral) of each individual. We compared salivary flow, total protein concentration, p53, p21, reactive oxygen species (ROS), and salivary levels of glutathione (GSH), heat shock proteins 27 and 70, and IgA between the ipsilateral and contralateral parotids.
RESULTS: No difference was found for any of these parameters, even when grouping individuals by period of cell phone use in years or by monthly average calls in minutes.
CONCLUSION AND IMPACT: We provide molecular evidence that the exposure of parotid glands to cell phone use does not alter parotid salivary flow, protein concentration, or levels of proteins of genes that are directly or indirectly affected by heat-induced cellular stress.
VERY LOW USAGE RATE 3 Hours per MONTH
Free Full Text Available</t>
  </si>
  <si>
    <t xml:space="preserve">de Souza FT, Correia-Silva JF, Ferreira EF, Siqueira EC, Duarte AP, Gomez MV, Gomez RS, Gomes </t>
  </si>
  <si>
    <t xml:space="preserve">National Council for Scientific and Technological Development (CNPq)/Brazil, Fundação de Amparo à Pesquisa do Estado de Minas Gerais (FAPEMIG)/Brazil, and L'Oreal Brasil For Women in Science. </t>
  </si>
  <si>
    <t>http://www.ncbi.nlm.nih.gov/pubmed/24753545?dopt=Abstract</t>
  </si>
  <si>
    <t>Changes in numbers and size of synaptic vesicles of cortical neurons induced by exposure to 835 MHz radiofrequency-electromagnetic field</t>
  </si>
  <si>
    <t>Abstract
We studied the effects of radiofrequency electromagnetic fields (RF-EMFs) exposure on neuronal functions of mice. Particularly, we focused on RF-EMF effects on synaptic vesicles (SVs), which store neurotransmitters at axon terminals or synaptic boutons. C57 BL/6 mice were exposed to 835 MHz RF-EMF (4.0 W/kg SAR, for 5 h daily) and alterations in SVs at presynaptic terminals in the cerebral cortex were determined. Ultrastructure of randomly selected cortical neurons was observed using typical electron microscopy and bio-high voltage electron microscopy (Bio-HVEM) methods, which enable the estimation of the numbers and size of SVs. The density of the SVs (number /10 μm2 or 40 μm3) was significantly decreased in the presynaptic boutons of cortical neurons after RF-EMF exposure. Furthermore, qPCR and immunoblotting analyses revealed that the expression of synapsins I/II (Syns I/II) genes and proteins were significantly decreased in the cortical neurons of RF-EMF exposed mice. The present study suggested that alteration of SVs and Syn levels may result in alterations of neurotransmitters in the cerebral cortex following RF-EMF exposure.
Free Full Text Available</t>
  </si>
  <si>
    <t>Kim JH, Kim HJ, Yu DH, Kweon HS, Huh YH, Kim HR.</t>
  </si>
  <si>
    <t>National Research Foundation of Korea (NRF) funded by the Ministry of Science</t>
  </si>
  <si>
    <t>https://www.ncbi.nlm.nih.gov/pubmed/29045446</t>
  </si>
  <si>
    <t>Mice ICR - Female</t>
  </si>
  <si>
    <t>Cells : Human Neuroblastoma</t>
  </si>
  <si>
    <t xml:space="preserve"> Effects of 1950 MHz radiofrequency electromagnetic fields on Aβ processing in human neuroblastoma and mouse hippocampal neuronal cells</t>
  </si>
  <si>
    <t>Abstract
Alzheimer's disease (AD) is a neurodegenerative disease leading to progressive loss of memory and other cognitive functions. One of the well-known pathological markers of AD is the accumulation of amyloid-beta protein (Aβ), and its plaques, in the brain. Recent studies using Tg-5XFAD mice as a model of AD have reported that exposure to radiofrequency electromagnetic fields (RF-EMF) from cellular phones reduced Aβ plaques in the brain and showed beneficial effects on AD. In this study, we examined whether exposure to 1950 MHz RF-EMF affects Aβ processing in neural cells. We exposed HT22 mouse hippocampal neuronal cells and SH-SY5Y human neuroblastoma cells to RF-EMF (SAR 6 W/kg) for 2 h per day for 3 days, and analyzed the mRNA and protein expression of the key genes related to Aβ processing. When exposed to RF-EMF, mRNA levels of APP, BACE1, ADAM10 and PSEN1 were decreased in HT22, but the mRNA level of APP was not changed in SH-SY5Y cells. The protein expression of APP and BACE1, as well as the secreted Aβ peptide, was not significantly different between RF-EMF-exposed 7w-PSML, HT22 and SH-SY5Y cells and the unexposed controls. These observations suggest that RF-EMF exposure may not have a significant physiological effect on Aβ processing of neural cells in the short term. However, considering that we only exposed HT22 and SH-SY5Y cells to RF-EMF for 2 h per day for 3 days, we cannot exclude the possibility that 1950 MHz RF-EMF induces physiological change in Aβ processing with long-term and continuous exposure.
Free Full Text Available</t>
  </si>
  <si>
    <t>Park J, Kwon JH, Kim N, Song K.</t>
  </si>
  <si>
    <t>National Research Foundation of Korea (NRF) funded by the Ministry of Science, ICT &amp; Future Planning and by Korea Mobile EMF consortium</t>
  </si>
  <si>
    <t>https://www.ncbi.nlm.nih.gov/pubmed/29040655</t>
  </si>
  <si>
    <t>Expression of the immediate early gene, c-fos, in mouse brain after acute global system for mobile communication microwave exposure</t>
  </si>
  <si>
    <t>Abstract
AIM: To study the effect of acute exposure to global system for mobile communication radiofrequency fields on immediate early gene, c-fos, expression in the brain.
METHODS: Using a purpose-designed exposure system at 900 MHz, mice were given a single, far-field, whole body exposure for 60 minutes at a specific absorption rate of 4 W/kg. Control mice were sham-exposed or freely mobile in a cage without further restraint. c-fos protein expression was detected immunohistochemically in perfusion-fixed brains.
RESULTS: Activation of c-fos in exposed and sham-exposed brains was comparable, but was greatly increased compared with freely moving controls.
CONCLUSION: These results suggest that the majority of the acute genomic response detected by c-fos expression was due to immobilisation rather than irradiation.</t>
  </si>
  <si>
    <t>Finnie, J. W.</t>
  </si>
  <si>
    <t>Mice strain C57BL/6J Wild Type - fema,e</t>
  </si>
  <si>
    <t>https://www.ncbi.nlm.nih.gov/pubmed/16175897</t>
  </si>
  <si>
    <t>Expression of the water channel protein, aquaporin-4, in mouse brains exposed to mobile telephone radiofrequency fields</t>
  </si>
  <si>
    <t>Abstract
AIM: To determine whether exposure to mobile telephone radiofrequency (RF) fields, either acutely or long-term, produces up-regulation of the water channel protein, aquaporin-4 (AQP-4).
METHODS: Using a purpose-designed exposure system at 900 MHz, mice were given a single, far-field whole body exposure at a specific absorption rate of 4 W/kg for 60 minutes or a similar exposure on 5 successive days/week for 104 weeks. Control mice were sham-exposed or freely mobile in a cage to control for any stress caused by restraint in the exposure module. A positive control group was given a clostridial toxin known to cause microvascular endothelial injury, severe vasogenic oedema and upregulation of AQP-4. Brains were perfusion fixed with 4% paraformaldehyde, coronal sections cut from six levels, and immunostained for the principal water channel protein in brain, AQP-4.
RESULTS: There was no increase in AQP-4 expression in brains exposed to mobile phone microwaves compared to control (sham exposed and freely moving caged mice) brains after short or protracted exposure, while AQP-4 was substantially upregulated in the brains of mice given the clostridial toxin.
CONCLUSION: Brains exposed to mobile telephone RF fields for a short (60 minutes) or long (2 years) duration did not show any immunohistochemically detectable up-regulation of the water channel protein, AQP-4, suggesting that there was no significant increase in blood-brain barrier permeability</t>
  </si>
  <si>
    <t>Finnie JW, Blumbergs PC, Cai Z, Manavis J.</t>
  </si>
  <si>
    <t>https://www.emf-portal.org/en/article/17038</t>
  </si>
  <si>
    <t>A aquaporin 4 expression and effects in rat hippocampus after microwave radiation</t>
  </si>
  <si>
    <t>Abstract
OBJECTIVE: To investigate the expression of aquaporin 4 (AQP4) after microwave exposure and the correlation with the brain injury by radiation.
METHODS: 70 male rats were exposed to microwave whose average power density was 0, 10, 30 and 100 mW/cm(2) respectively. Rats were sacrificed at 6 h, 1 d, 3 d and 7 d after exposure. Immunohistochemistry and Western blot were used to detect the expression of AQP4 in protein level in rat hippocampus, and the expression of AQP4 in gene level was measured by in situ hybridization and RT-PCR.
RESULTS: The expression of AQP4 in rat hippocampus was abnormal after 10, 30, 100 mW/cm(2) microwave exposure. The protein level showed increased at first and then recovered at 10 and 30 mW/cm(2) groups, while increased progressively in 100 mW/cm(2) group within 14 d (P &lt; 0.01). The gene expression of AQP4 was increased (0.51 +/- 0.02) at the beginning (6 h) and then regained after 10 mW/cm(2) microwave exposure, while in 30 and 100 mW/cm(2) groups, it rose to the peak at 7 d (0.46 +/- 0.02 and 0.43 +/- 0.08) and didn't get back (P = 0.004; P = 0.012).
CONCLUSION: Microwave radiation can increase the expression of AQP4 in rat hippocampus. The change might participate in the process of increasing permeability of blood-brain barrier and lead to the brain edema after microwave radiation.
Article in Chinese</t>
  </si>
  <si>
    <t>Li X, Hu XJ, Peng RY, Gao YB, Wang SM, Wang LF, Xu XP, Su ZT, Yang GS.</t>
  </si>
  <si>
    <t xml:space="preserve"> Rats - Male</t>
  </si>
  <si>
    <t>https://www.ncbi.nlm.nih.gov/pubmed/20137298</t>
  </si>
  <si>
    <t>Mice - ICR</t>
  </si>
  <si>
    <t>Gene expression changes in the skin of rats induced by prolonged 35 GHz millimeter-wave exposure</t>
  </si>
  <si>
    <t>Abstract
To better understand the cellular and molecular responses to overexposure to millimeter waves, alterations in the gene expression profile and histology of skin after exposure to 35 GHz radiofrequency radiation were investigated. Rats were subjected to sham exposure, to 42 degrees C environmental heat, or to 35 GHz millimeter waves at 75 mW/cm(2). Skin samples were collected at 6 and 24 h after exposure for Affymetrix GeneChip analysis. The skin was harvested from a separate group of rats at 3-6 h or 24-48 h after exposure for histopathology analysis. Microscopic findings observed in the dermis of rats exposed to 35 GHz millimeter waves included aggregation of neutrophils in vessels, degeneration of stromal cells, and breakdown of collagen. Changes were detected in 56 genes at 6 h and 58 genes at 24 h in the millimeter-wave-exposed rats. Genes associated with regulation of transcription, protein folding, oxidative stress, immune response, and tissue matrix turnover were affected at both times. At 24 h, more genes related to extracellular matrix structure and chemokine activity were altered. Up-regulation of Hspa1a, Timp1, S100a9, Ccl2 and Angptl4 at 24 h by 35 GHz millimeter-wave exposure was confirmed by real-time RT-PCR. These results obtained from histopathology, microarrays and RT-PCR indicate that prolonged exposure to 35 GHz millimeter waves causes thermally related stress and injury in skin while triggering repair processes involving inflammation and tissue matrix recovery.</t>
  </si>
  <si>
    <t>Millenbaugh NJ, Roth C, Sypniewska R, Chan V, Eggers JS, Kiel JL, Blystone RV, Mason PA.</t>
  </si>
  <si>
    <t xml:space="preserve">US Air Force Office of Scientific Research (AFOSR), Air Force Research Laboratory under US Air Force contract awarded to General Dynamics and by funding from AFOSR </t>
  </si>
  <si>
    <t>https://www.ncbi.nlm.nih.gov/pubmed/18302488</t>
  </si>
  <si>
    <t>Exposure to radiation from global system for mobile communications at 1,800 MHz significantly changes gene expression in rat hippocampus and cortex</t>
  </si>
  <si>
    <t>Abstract
We have earlier shown that radio frequency electromagnetic fields can cause significant leakage of albumin through the blood–brain barrier of exposed rats as compared to non-exposed rats, and also significant neuronal damage in rat brains several weeks after a 2 h exposure to a mobile phone, at 915 MHz with a global system for mobile communications (GSM) frequency modulation, at whole-body specific absorption rate values (SAR) of 200, 20, 2, and 0.2 mW/kg. We have now studied whether 6 h of exposure to the radiation from a GSM mobile test phone at 1,800 MHz (at a whole-body SAR-value of 13 mW/kg, corresponding to a brain SAR-value of 30 mW/kg) has an effect upon the gene expression pattern in rat brain cortex and hippocampus—areas where we have observed albumin leakage from capillaries into neurons and neuronal damage. Microarray analysis of 31,099 rat genes, including splicing variants, was performed in cortex and hippocampus of 8 Fischer 344 rats, 4 animals exposed to global system for mobile communications electromagnetic fields for 6 h in an anechoic chamber, one rat at a time, and 4 controls kept as long in the same anechoic chamber without exposure, also in this case one rat at a time. Gene ontology analysis (using the gene ontology categories biological processes, molecular functions, and cell components) of the differentially expressed genes of the exposed animals versus the control group revealed the following highly significant altered gene categories in both cortex and hippocampus: extracellular region, signal transducer activity, intrinsic to membrane, and integral to membrane. The fact that most of these categories are connected with membrane functions may have a relation to our earlier observation of albumin transport through brain capillaries.</t>
  </si>
  <si>
    <t>Nittby, H, Widegren B, Krogh M, Grafström G, Berlin H, Rehn G, Eberhardt J, Malmgren L, Perrson B, Salford L.</t>
  </si>
  <si>
    <t>Test Mobile</t>
  </si>
  <si>
    <t>Hans and Marit Rausing Charitable Foundation, the Lund University Hospital Funds, Foundation for Strategic Research and the Knut and Alice Wallenberg Foundation through the Swegene consortium and the Strategic Science Foundation (SSF) CREATE Health centre (MK).</t>
  </si>
  <si>
    <t>https://www.emf-portal.org/en/article/16176</t>
  </si>
  <si>
    <t>No evidence of major transcriptional changes in the brain of mice exposed to 1800 MHz GSM signal</t>
  </si>
  <si>
    <t xml:space="preserve">Abstract
To analyze possible effects of microwaves on gene expression, mice were exposed to global system for mobile communication (GSM) 1800 MHz signal for 1 h at a whole body SAR of 1.1 W/kg. Gene expression was studied in the whole brain, where the average SAR was 0.2 W/kg, by expression microarrays containing over 22,600 probe sets. Comparison of data from sham and exposed animals showed no significant difference in gene expression modulation. However, when less stringent constraints were adopted to analyze microarray results, 75 genes were found to be modulated following exposure. Forty-two probes showed fold changes ranging from 1.5 to 2.8, whereas 33 were down-regulated from 0.67- to 0.29-fold changes, but these differences in gene expression were not confirmed by real-time PCR. Under these specific limited conditions, no consistent indication of gene expression modulation in whole mouse brain was found associated to GSM 1800 MHz exposure.
 </t>
  </si>
  <si>
    <t>Paparini A, Rossi P, Gianfranceschi G, Brugaletta V, Falsaperla R, De Luca P, Romano Spica V.</t>
  </si>
  <si>
    <t>miceMice strain BALB/c</t>
  </si>
  <si>
    <t>https://www.emf-portal.org/en/article/15535</t>
  </si>
  <si>
    <t>Whole-body exposure of radiation emitted from 900 MHz mobile phones does not seem to affect the levels of anti-apoptotic bcl-2 protein</t>
  </si>
  <si>
    <t>Abstract
The purpose of the present study was to investigate the anti-apoptotic bcl-2 protein in rat brain and testes after whole-body exposure to radiation emitted from 900 MHz cellular phones. Two groups (sham and experimental) of Sprague-Dawley rats of eight rats each were used in the study. Exposure began approximately 10 min after transferring into the exposure cages, a period of time when rats settled down to a prone position and selected a fixed location inside the cage spontaneously. For the experimental group, the phones were in the speech condition for 20 min per day for 1 month. The same procedure was applied to the sham group rats, but the phones were turned off. Immunohistochemical staining of bcl-2 was performed according to the standardized avidin-biotin complex method. The results of this study showed that 20 min of the radiation emitted from 900 MHz cellular phones did not alter anti-apoptotic bcl-2 protein in the brain and testes of rats. We speculate that bcl-2 may not be involved in the effects of radiation on the brain and testes of rats.</t>
  </si>
  <si>
    <t>Yilmaz F, Dasdag S, Akdag Z, Kilinc N.</t>
  </si>
  <si>
    <t>https://www.emf-portal.org/en/article/15744</t>
  </si>
  <si>
    <t>European Union (EU)/European Commission ; Fondazione del Monte di Bologna e Ravenna, Italy</t>
  </si>
  <si>
    <t>Genotoxicity evaluation of electromagnetic fields generated by 835-MHz mobile phone frequency band</t>
  </si>
  <si>
    <t>Abstract
It is still unclear whether the exposure to electromagnetic fields (EMFs) generated by mobile phone radiation is directly linked to cancer. We examined the biological effects of an EMF at 835 MHz, the most widely used communication frequency band in Korean CDMA mobile phone networks, on bacterial reverse mutation (Ames assay) and DNA stability (in vitro DNA degradation). In the Ames assay, tester strains alone or combined with positive mutagen were applied in an artificial mobile phone frequency EMF generator with continuous waveform at a specific absorption rate (SAR) of 4 W/kg for 48 h. In the presence of the 835-MHz EMF radiation, incubation with positive mutagen 4-nitroquinoline-1-oxide and cumene hydroxide further increased the mutation rate in Escherichia coli WP2 and TA102, respectively, while the contrary results in Salmonella typhimurium TA98 and TA1535 treated with 4-nitroquinoline-1-oxide and sodium azide, respectively, were shown as antimutagenic. However, these mutagenic or co-mutagenic effects of 835-MHz radiation were not significantly repeated in other relevant strains with same mutation type. In the DNA degradation test, the exposure to 835-MHz EMF did not change the rate of degradation observed using plasmid pBluescript SK(+) as an indicator. Thus, we suggest that 835-MHz EMF under the conditions of our study neither affected the reverse mutation frequency nor accelerated DNA degradation in vitro.</t>
  </si>
  <si>
    <t>Chang SK, Choi JS, Gil HW, Yang JO, Lee EY, Jeon YS, Lee ZW, Lee M, Hong MY, Ho Son T, Hong SY.</t>
  </si>
  <si>
    <t>Cells : Bacterium Salmonella TA98,TA100,TA102,TA1535, TA1537</t>
  </si>
  <si>
    <t>Korea Science and Engineering Foundation through the BIT Wireless Communication Devices Research Centre, Soonchunhyang University</t>
  </si>
  <si>
    <t>https://www.ncbi.nlm.nih.gov/pubmed/15785322</t>
  </si>
  <si>
    <t>Gene expression analysis of a human lymphoblastoma cell line exposed in vitro to an intermittent 1.9 GHz pulse-modulated radiofrequency field</t>
  </si>
  <si>
    <t>Abstract
This study was designed to determine whether radiofrequency (RF) fields of the type used for wireless communications could elicit a cellular stress response. As general indicators of a cellular stress response, we monitored changes in proto-oncogene and heat-shock protein expression. Exponentially growing human lymphoblastoma cells (TK6) were exposed to 1.9 GHz pulse-modulated RF fields at average specific absorption rates (SARs) of 1 and 10 W/kg. Perturbations in the expression levels of the proto-oncogenes FOS, JUN and MYC after exposure to sham and RF fields were assessed by real-time RT-PCR. In addition, the transcript levels of the cellular stress proteins HSP27 and inducible HSP70 were also monitored. We demonstrated that transcript levels of these genes in RF-field-exposed cells showed no significant difference in relation to the sham treatment group. However, concurrent positive (heat-shock) control samples displayed a significant elevation in the expression of HSP27, HSP70, FOS and JUN. Conversely, the levels of MYC mRNA were found to decline in the positive (heat-shock) control. In conclusion, our study found no evidence that the 1.9 GHz RF-field exposure caused a general stress response in TK6 cells under our experimental conditions.</t>
  </si>
  <si>
    <t xml:space="preserve">Chauhan V, Mariampillai A, Bellier PV, Qutob SS, Gajda GB, Lemay E, Thansandote A, McNamee, JP. </t>
  </si>
  <si>
    <t>Cells : Human Lympoblastoma TK6 cell line</t>
  </si>
  <si>
    <t>https://pubmed.ncbi.nlm.nih.gov/16579654/</t>
  </si>
  <si>
    <t>Analysis of gene expression in two human-derived cell lines exposed in vitro to a 1.9 GHz pulse-modulated radiofrequency field</t>
  </si>
  <si>
    <t>Abstract
This study was designed to determine whether radiofrequency (RF) fields of the type used for wireless communications could elicit a cellular stress response. As general indicators of a cellular stress response, we monitored changes in proto-oncogene and heat-shock protein expression. Exponentially growing human lymphoblastoma cells (TK6) were exposed to 1.9 GHz pulse-modulated RF fields at average specific absorption rates (SARs) of 1 and 10 W/kg. Perturbations in the expression levels of the proto-oncogenes FOS, JUN and MYC after exposure to sham and RF fields were assessed by real-time RT-PCR. In addition, the transcript levels of the cellular stress proteins HSP27 and inducible HSP70 were also monitored. We demonstrated that transcript levels of these genes in RF-field-exposed cells showed no significant difference in relation to the sham treatment group. However, concurrent positive (heat-shock) control samples displayed a significant elevation in the expression of HSP27, HSP70, FOS and JUN. Conversely, the levels of MYC mRNA were found to decline in the positive (heat-shock) control. In conclusion, our study found no evidence that the 1.9 GHz RF-field exposure caused a general stress response in TK6 cells under our experimental conditions.
Full Free Text Available</t>
  </si>
  <si>
    <t>Chauhan V, Mariampillai A, Bellier PV, Qutob SS, Gajda GB, Lemay E, Thansandote A, McNamee JP.</t>
  </si>
  <si>
    <t>Health Canada Genomics R&amp;D Initiative.</t>
  </si>
  <si>
    <t>https://www.emf-portal.org/en/article/13723</t>
  </si>
  <si>
    <t>Cells : Mouse Pluripotent Embryonic Stem (ES) cells</t>
  </si>
  <si>
    <t>Continuous exposure to 900MHz GSM-modulated EMF alters morphological maturation of neural cells</t>
  </si>
  <si>
    <t xml:space="preserve">Abstract
The effects of radiofrequency electromagnetic field (RF-EMF) exposure on neuronal phenotype maturation have been studied in two different in vitro models: murine SN56 cholinergic cell line and rat primary cortical neurons. The samples were exposed at a dose of 1W/kg at 900 MHz GSM modulated. The phenotype analysis was carried out at 48 and 72 h (24 and 48 h of SN56 cell line differentiation) or at 24, 72, 120 h (2, 4 and 6 days in vitro for cortical neurons) of exposure, on live and immunolabeled neurons, and included the morphological study of neurite emission, outgrowth and branching. Moreover, cortical neurons were studied to detect alterations in the expression pattern of cytoskeleton regulating factors, e.g. beta-thymosin, and of early genes, e.g. c-Fos and c-Jun through real-time PCR on mRNA extracted after 24h exposure to EMF. We found that RF-EMF exposure reduced the number of neurites generated by both cell systems, and this alteration correlates to increased expression of beta-thymosin mRNA.
</t>
  </si>
  <si>
    <t>Del Vecchio G, Giuliani A, Fernandez M, Mesirca P, Bersani F, Pinto R, Ardoino L, Lovisolo GA, Giardino L, Calza L</t>
  </si>
  <si>
    <t>https://www.emf-portal.org/en/article/17080</t>
  </si>
  <si>
    <t>Cells : Human lung fibroblast, WI-38 cells</t>
  </si>
  <si>
    <t>Classification of Biological Effect of 1,763 MHz Radiofrequency Radiation Based on Gene Expression Profiles</t>
  </si>
  <si>
    <t>Abstract
Radiofrequency (RF) radiation might induce the transcription of a certain set of genes as other physical stresses like ionizing radiation and UV. To observe transcriptional changes upon RF radiation, we exposed WI-38, human lung fibroblast cell to 1763 MHz of mobile phone RF radiation at 60 W/kg of specific absorption rate (SAR) for 24h with or without heat control. There were no significant changes in cell numbers and morphology after exposure to RF radiation. Using quantitative RT-PCR, we checked the expression of three heat shock protein (HSP) (HSPA1A, HSPA6 and HSP105) and seven stress-related genes (TNFRSF11B, FGF2, TGFB2, ITGA2, BRIP1, EXO1, and MCM10) in RF only and RF/HS groups of RF-exposed cells. The expressions of three heat shock proteins and seven stress-related genes were selectively changed only in RF/HS groups. Based on the expression of ten genes, we could classify thermal and non-thermal effect of RF-exposure, which genes can be used as biomarkers for RF radiation exposure.
Full Free Text Available
Thermal based effects noted</t>
  </si>
  <si>
    <t>Im, C-N, Eun-Hye Kim, Ae-Kyung Park.</t>
  </si>
  <si>
    <t>Ministry of Education, Science and Technology</t>
  </si>
  <si>
    <t>https://www.researchgate.net/publication/232906229_Classification_of_Biological_Effect_of_1763_MHz_Radiofrequency_Radiation_Based_on_Gene_Expression_Profiles</t>
  </si>
  <si>
    <t>Cells : Rat PC12m3 (drug-hypersensitive PC12 mutant cells)</t>
  </si>
  <si>
    <t>Two-dimensional electrophoretic analysis of radio frequency radiation-exposed MCF7 breast cancer cells</t>
  </si>
  <si>
    <t>Abstract
Although many in vitro studies have previously been conducted to elucidate the biological effects of radio frequency (RF) radiation over the past decades, the existence and nature of any effects is still inconclusive. In an effort to further elucidate this question, we have monitored changes in protein expression profiles in RF-exposed MCF7 human breast cancer cells using two-dimensional gel electrophoresis. MCF7 cells were exposed to 849 MHz RF radiation for 1 h per day for three consecutive days at specific absorption rates (SARs) of either 2 W/Kg or 10 W/kg. During exposure, the temperature in the exposure chamber was kept in an isothermal condition. Twenty-four hours after the final RF exposure, the protein lysates from MCF cells were prepared and two-dimensional electrophoretic analyses were conducted. The protein expression profiles of the MCF cells were not significantly altered as the result of RF exposure. None of the protein spots on the two-dimensional electrophoretic gels showed reproducible changes in three independent experiments. To determine effect of RF radiation on protein expression profiles more clearly, three spots showing altered expression without reproducibility were identified using electrospray ionization tandem mass spectrometry analysis and their expressions were examined with RT-PCR and Western blot assays. There was no alteration in their mRNA and protein levels. As we were unable to observe any significant and reproducible changes in the protein expression profiles of the RF radiation-exposed MCF7 cells using high throughput and non-high throughput techniques, it seems unlikely that RF exposure modulates the protein expression profile.
Full Text Available</t>
  </si>
  <si>
    <t>Kim KB, Byun HO, Han NK, Ko YG, Choi HD, Kim N, Pack JK, Lee JS.</t>
  </si>
  <si>
    <t>Cells : Human Breast cancer cell line MCF-7</t>
  </si>
  <si>
    <t>Korea Communications Commission</t>
  </si>
  <si>
    <t>https://www.ncbi.nlm.nih.gov/pubmed/20339255</t>
  </si>
  <si>
    <t>Changes in cellular Proteins due to environmental non-ionizing radiation. I. Heat Shock proteins</t>
  </si>
  <si>
    <t>Abstract  
This paper describes the effect of weak microwave fields on the amounts of heat-shock proteins in cell cultures at various temperatures. The field was generated by signal simulation of the Global System for Mobile communications (GSM) of 960 Mhz, used in portable phones. Transformed human epithelial amnion (AMA) cells, growing on glass coverslips, were exposed in a transverse electromagnetic (TEM) cell to a microwave field, generating a specific absorption rate (SAR) of 2.1 mW.kg−1 in the cells. Exposure temperatures were 35, 37, and 40 ± 0.1°C, respectively, and the exposure time was 20 min.
The heat-shock proteins Hsp-70 and Hsp-27 were detected by immuno-fluorescence. amounts of Hsp-70 were present in the cells exposed at 35 and 37°C than in the sham-exposed cells.
These effects can be considered to be athermal, since the field strength was much lower than the safety standard for absence of heat generation by microwave fields.
There was no significant response in the case of Hsp-27.
Comment : All 10 experiments with Hsp-70 showed positive responses.</t>
  </si>
  <si>
    <t>Kwee, S.; Raskmar, P. and Velizarov,S.</t>
  </si>
  <si>
    <t>Cells : Human Epithelial amnion (AMA) cells</t>
  </si>
  <si>
    <t>http://www.tandfonline.com/doi/abs/10.1081/JBC-100104139</t>
  </si>
  <si>
    <t>Whole-genome expression analysis in primary human keratinocyte cell cultures exposed to 60 GHz radiation</t>
  </si>
  <si>
    <t>Abstract
The main purpose of this study is to investigate potential responses of skin cells to millimeter wave (MMW) radiation increasingly used in the wireless technologies. Primary human skin cells were exposed for 1, 6, or 24 h to 60.4 GHz with an average incident power density of 1.8 mW/cm(2) and an average specific absorption rate of 42.4 W/kg. A large-scale analysis was performed to determine whether these exposures could affect the gene expression. Gene expression microarrays containing over 41,000 unique human transcript probe sets were used, and data obtained for sham and exposed cells were compared. No significant difference in gene expression was observed when gene expression values were subjected to a stringent statistical analysis such as the Benjamini-Hochberg procedure. However, when a t-test was employed to analyze microarray data, 130 transcripts were found to be potentially modulated after exposure. To further quantitatively analyze these preselected transcripts, real-time PCR was performed on 24 genes with the best combination of high fold change and low P-value. Five of them, namely CRIP2, PLXND1, PTX3, SERPINF1, and TRPV2, were confirmed as differentially expressed after 6 h of exposure. To the best of our knowledge, this is the first large-scale study reporting on potential gene expression modification associated with MMW radiation used in wireless communication applications.</t>
  </si>
  <si>
    <t>Le Quément C, Nicolas Nicolaz C, Zhadobov M, Desmots F, Sauleau R, Aubry M, Michel D, Le Dréan Y.</t>
  </si>
  <si>
    <t>Cells : Human Keratinocytes</t>
  </si>
  <si>
    <t>National Research Agency (ANR), France; Health and Radiofrequency Foundation, France (StressOM Project);  .</t>
  </si>
  <si>
    <t>https://www.ncbi.nlm.nih.gov/pubmed/21812010</t>
  </si>
  <si>
    <t>Prediction of the Exposure to 1763MHz Radiofrequency Radiation Based on Gene Expression Patterns</t>
  </si>
  <si>
    <t>Abstract
Radiofrequency (RF) radiation at the frequency of mobile phones has been not reported to induce cellular responses in in vitro and in vivo models. We exposed HEI-OC1, conditionally-immortalized mouse auditory cells, to RF radiation to characterize cellular responses to 1763 MHz RF radiation. While we could not detect any differences upon RF exposure, whole-genome expression profiling might provide the most sensitive method to find the molecular responses to RF radiation. HEI-OC1 cells were exposed to 1763 MHz RF radiation at an average specific absorption rate (SAR) of 20 W/kg for 24 hr and harvested after 5 hr of recovery (R5), alongside sham-exposed samples (S5). From the whole-genome profiles of mouse neurons, we selected 9 differentially-expressed genes between the S5 and R5 groups using information gain-based recursive feature elimination procedure. Based on support vector machine (SVM), we designed a prediction model using the 9 genes to discriminate the two groups. Our prediction model could predict the target class without any error. From these results, we developed a prediction model using biomarkers to determine the RF radiation exposure in mouse auditory cells with perfect accuracy, which may need validation in in vivo RF-exposure models.
Free Full Text Available</t>
  </si>
  <si>
    <t>Lee MS, Huang TQ, Seo JS, Park WY.</t>
  </si>
  <si>
    <t>Cells - Mouse auditory cells</t>
  </si>
  <si>
    <t>IT R&amp;D program of MSIP/IITP (The Korean Ministry of Science, ICT and Future Planning), IITP objective is the promotion of information and telecommunication technologies and industries by supporting ICT R&amp;D</t>
  </si>
  <si>
    <t>http://kpubs.org/article/articleMain.kpubs?articleANo=OJCHBH_2007_v5n3_102</t>
  </si>
  <si>
    <t>2.45 GHz radiofrequency fields alter gene expression in cultured human cells</t>
  </si>
  <si>
    <t>Abstract
The biological effect of radiofrequency (RF) fields remains controversial. We address this issue by examining whether RF fields can cause changes in gene expression. We used the pulsed RF fields at a frequency of 2.45 GHz that is commonly used in telecommunication to expose cultured human HL-60 cells. We used the serial analysis of gene expression (SAGE) method to measure the RF effect on gene expression at the genome level. We observed that 221 genes altered their expression after a 2-h exposure. The number of affected genes increased to 759 after a 6-h exposure. Functional classification of the affected genes reveals that apoptosis-related genes were among the upregulated ones and the cell cycle genes among the downregulated ones. We observed no significant increase in the expression of heat shock genes. These results indicate that the RF fields at 2.45 GHz can alter gene expression in cultured human cells through non-thermal mechanism.</t>
  </si>
  <si>
    <t>Lee S, Johnson D, Dunbar K, Dong H, Ge X, Kim YC, Wing C, Jayathilaka N, Emmanuel N, Zhou CQ, Gerber HL, Tseng CC, Wang SM.</t>
  </si>
  <si>
    <t>Department of Defence, Air Force Office of Scientific Research</t>
  </si>
  <si>
    <t>https://www.ncbi.nlm.nih.gov/pubmed/16107253</t>
  </si>
  <si>
    <t>The microarray study on the stress gene transcription profile in human retina pigment epithelial cells exposed to microwave radiation</t>
  </si>
  <si>
    <t xml:space="preserve">Abstract
OBJECTIVE: To study the difference in stress and apoptosis related genes transcription between hTERT-RPE1 cells exposed to simulated microwave radiation and the cells with heat water bath, and the effects of microwave on gene transcription in cultured human retina pigment epithelial cells.
METHODS: cDNA microarray technique was used to detect the mRNA isolated from hTERT-RPE1 cells exposed to 2 450 MHz simulated microwave radiation and with heat water bath, respectively.
RESULTS: Among the 97 related aim genes, there were seven genes up-regulating its transcription, i.e., M31166 (2.52fold), L24123 (2.66fold), AF039704 (2.22fold), U67156 (2.07fold), AF040958 (2.13fold), NM-001423 (2.63fold) and NM-005346 (3.68fold). But, no notably down-regulating gene in transcription was detected.
CONCLUSIONS: Microwave could induce up-regulating in multiple stress and apoptosis related genes transcription in cultured human retina pigment epithelial cells, hTERT-RPE1 cells. Microwave radiation has unique effect itself in addition to its heat effect.
[Article in Chinese]
</t>
  </si>
  <si>
    <t>Liu X, Shen H, Shi Y, Chen J, Chen Y, Ji A.</t>
  </si>
  <si>
    <t>Cells : Human Retina pigment epithelial cells</t>
  </si>
  <si>
    <t>https://www.ncbi.nlm.nih.gov/pubmed/12411184</t>
  </si>
  <si>
    <t>Study of narrow band millimeter-wave potential interactions with endoplasmic reticulum stress sensor genes</t>
  </si>
  <si>
    <t>Abstract
The main purpose of this article is to study potential biological effects of low-power millimeter waves (MMWs) on endoplasmic reticulum (ER), an organelle sensitive to a wide variety of environmental insults and involved in a number of pathologies. We considered exposure frequencies around 60 GHz in the context of their near-future applications in wireless communication systems. Radiations within this frequency range are strongly absorbed by oxygen molecules, and biological species have never been exposed to such radiations in natural environmental conditions. A set of five discrete frequencies has been selected; three of them coincide with oxygen spectral lines (59.16, 60.43, and 61.15 GHz) and two frequencies correspond to the spectral line overlap regions (59.87 and 60.83 GHz). Moreover, we used a microwave spectroscopy approach to select eight frequencies corresponding to the spectral lines of various molecular groups within 59-61 GHz frequency range. The human glial cell line, U-251 MG, was exposed or sham-exposed for 24 h with a peak incident power density of 0.14 mW/cm(2). The average specific absorption rate (SAR) within the cell monolayer ranges from 2.64 +/- 0.08 to 3.3 +/- 0.1 W/kg depending on the location of the exposed well. We analyzed by quantitative reverse transcription-polymerase chain reaction (RT-PCR) the level of expression of two endogenous ER-stress biomarkers, namely, the chaperones BiP/GRP78 and ORP150/GRP170. It was found that exposure to low-power MMW does not significantly modify the mRNA levels of these stress-sensitive genes suggesting that ER homeostasis is not altered by low-power MMW at the considered frequencies.</t>
  </si>
  <si>
    <t>Nicolaz CN, Zhadobov M, Desmots F, Ansart A, Sauleau R, Thouroude D, Michel D, Le Drean Y.</t>
  </si>
  <si>
    <t xml:space="preserve">National Center for Complementary and Alternative Medicine (NCCAM; U.S. National Institutes of Health), Maryland, USA &amp; Ministry of National Education and Research), France &amp; National Institutes of Health (NIH), Maryland, USA &amp; Health and Radiofrequencies Foundation France &amp; National Research Agency  France
Fondation Santé et Radiofréquences is a joint venture between Government and Industry
 </t>
  </si>
  <si>
    <t>https://www.emf-portal.org/en/article/16866</t>
  </si>
  <si>
    <t>Proteomics analysis of human endothelial cell line EA.hy926 after exposure to GSM 900 radiation</t>
  </si>
  <si>
    <t>Abstract
The human endothelial cell line EA.hy926 was exposed to mobile phone radiation and the effect on protein expression was examined using two-dimensional electrophoresis (2-DE). Up to 38 various proteins have statistically significantly altered their expression levels following the irradiation. Four proteins were identified with matrix-assisted laser desorption/ionization-mass spectrometry (MALDI-MS). Two of the affected proteins were determined to be isoforms of cytoskeletal vimentin. This finding supports our earlier presented working hypothesis which indicated that the mobile phone radiation might affect the cytoskeleton and might have an effect on the physiological functions that are regulated by the cytoskeleton.
Vimentin is a protein that in humans is encoded by the VIM gene.</t>
  </si>
  <si>
    <t>This work was supported by the 5th Framework Programme of EU (REFLEX project) and by the Finnish Technology Development Agency –Tekes (LaVita project)</t>
  </si>
  <si>
    <t>https://www.ncbi.nlm.nih.gov/pubmed/15188403</t>
  </si>
  <si>
    <t xml:space="preserve">Cells : Human Astrocytoma cell line 132-1N1 </t>
  </si>
  <si>
    <t>Cells : Human Leukemia T-lymphoblastoid (CCRF-CEM)</t>
  </si>
  <si>
    <t xml:space="preserve">National Occupation Hazard Insurance Association, Vienna, Austria.
</t>
  </si>
  <si>
    <t>Effect of 900 MHz electromagnetic fields on the expression of GABA receptor of cerebral cortical neurons in postnatal rats</t>
  </si>
  <si>
    <t xml:space="preserve">Abstract
OBJECTIVE: To investigate the effects of 900 MHz microwave electromagnetic fields (EMF) on the expression of neurotransmitter GABA receptor of cerebral cortical neurons in postnatal rats.
METHODS: Neurons were exposed to 900 MHz continuous microwave EMF (SAR = 1.15 - 3.22mW/g) for 2 hours per day in 6 consecutive days and for 12 hours at one time. GABA receptor was chosen to be the biological end.
RESULTS: Significant changes had been observed in exposed neurons in the expression of GABA receptor. (P &lt; 0.01).
CONCLUSION: The expression of GABA receptor of neurons were significantly regulated by 900 MHz microwave, and a power "window" effect was observed in the exposed neurons.
[Article in Chinese]
</t>
  </si>
  <si>
    <t>https://www.ncbi.nlm.nih.gov/pubmed/16329593</t>
  </si>
  <si>
    <t>Cells : Bone Marrow Mesenchymal stem cells</t>
  </si>
  <si>
    <t>French National Research Program for Environmental and Occupational Health of ANSES (grants 2013/2/03 and 2015/2 RF/12), a grant from Institut National de l’Environnement et des Risques (INERIS, DRC-13-135967- 08716A), and funding from the program “Investissements d’avenir” ANR-10-IAIHU-06.</t>
  </si>
  <si>
    <t>Cells : Neuroectodermal stem cells (NE-4C cells)</t>
  </si>
  <si>
    <t>Analysis of gene expression in mouse brain regions after exposure to 1.9 GHz radiofrequency fields</t>
  </si>
  <si>
    <t>Abstract
PURPOSE: To assess 1.9 GHz radiofrequency (RF) field exposure on gene expression within a variety of discrete mouse brain regions using whole genome microarray analysis.
MATERIALS AND METHODS: Adult male C57BL/6 mice were exposed to 1.9 GHz pulse-modulated or continuous-wave RF fields for 4 h/day for 5 consecutive days at whole body average (WBA) specific absorption rates of 0 (sham), ∼0.2 W/kg and ∼1.4 W/kg. Total RNA was isolated from the auditory cortex, amygdala, caudate, cerebellum, hippocampus, hypothalamus, and medial prefrontal cortex and differential gene expression was assessed using Illumina MouseWG-6 (v2) BeadChip arrays. Validation of potentially responding genes was conducted by RT-PCR.
RESULTS: When analysis of gene expression was conducted within individual brain regions when controlling the false discovery rate (FDR), no differentially expressed genes were identified relative to the sham control. However, it must be noted that most fold changes among groups were observed to be less than 1.5-fold and this study had limited ability to detect such small changes. While some genes were differentially expressed without correction for multiple-comparisons testing, no consistent pattern of response was observed among different RF-exposure levels or among different RF-modulations.
CONCLUSIONS: The current study provides the most comprehensive analysis of potential gene expression changes in the rodent brain in response to RF field exposure conducted to date. Within the exposure conditions and limitations of this study, no convincing evidence of consistent changes in gene expression was found in response to 1.9 GHz RF field exposure.
Full Free Text Available</t>
  </si>
  <si>
    <t>McNamee JP, Bellier PV, Konkle AT, Thomas R, Wasoontarajaroen S, Lemay E, Gajda GB.</t>
  </si>
  <si>
    <t>https://www.ncbi.nlm.nih.gov/pubmed/27028625</t>
  </si>
  <si>
    <t>Cells : Human Jurkat (ATCC-TIB-152)</t>
  </si>
  <si>
    <t>Upregulation of specific mRNA levels in rat brain after cell phone exposure</t>
  </si>
  <si>
    <t>Abstract
Adult Sprague-Dawley rats were exposed to regular cell phones for 6 h per day for 126 days (18 weeks). RT-PCR was used to investigate the changes in levels of mRNA synthesis of several injury-associated proteins. Calcium ATPase, Neural Cell Adhesion Molecule, Neural Growth Factor, and Vascular Endothelial Growth Factor were evaluated. The results showed statistically significant mRNA up-regulation of these proteins in the brains of rats exposed to cell phone radiation. These results indicate that relative chronic exposure to cell phone microwave radiation may result in cumulative injuries that could eventually lead to clinically significant neurological damage.</t>
  </si>
  <si>
    <t>https://www.ncbi.nlm.nih.gov/pubmed/18568932</t>
  </si>
  <si>
    <t>Gene Expression Analysis in Human Peripheral Blood Cells after 900 MHz RF-EMF Short-Term Exposure</t>
  </si>
  <si>
    <t>Abstract
Radiofrequency electromagnetic fields (RF-EMF) are a basic requirement of modern wireless communication technology. Statutory thresholds of RF-EMF are established to limit relevant additional heat supply in human tissue. Nevertheless, to date, questions concerning nonthermal biological effects have yet to be fully addressed. New versions of microarrays (8 × 60K v2) provide a higher resolution of whole genome gene expression to display adaptive processes in cells after irradiation. In this ex vivo/ in vitro study, we irradiated peripheral blood cells from five donors with a continuous wave of 900 MHz RF-EMF for 0, 30, 60 and 90 min. Gene expression changes ( P ≤ 0.05 and ≥twofold differences above or below the room temperature control exposed samples) were evaluated with microarray analysis. The results were compared with data from room temperature + 2°C samples. Verification of microarray results was performed using bioinformatic analyses and qRT-PCR. We registered a lack of an EMF-specific gene expression response after applying the false discovery rate adjustment (FDR), using a high-stringency approach. Low-stringency analysis revealed 483 statistically significant deregulated transcripts in all RF-EMF groups relative to the room temperature exposed samples without an association with their corresponding room temperature + 2°C controls. Nevertheless, these transcripts must be regarded as statistical artefacts due to the absence of a targeted biological response, including enrichment and network analyses administered to microarray expressed gene subset profiles. Correspondingly, 14 most promising candidate transcripts examined by qRT-PCR displayed an absence of correlation with respect to the microarray results. In conclusion, these findings indicate that 900 MHz EMF exposure establishing an average specific absorption rate of 9.3 W/kg to whole blood cells is insufficient to induce nonthermal effects in gene expression during short-time exposure up to 90 min.</t>
  </si>
  <si>
    <t>Lamkowski A, Kreitlow M, Radunz J, Willenbockel M, Sabath F, Schuhn W, Stiemer M, Fichte LO, Dudzinski M, Böhmelt S, Ullmann R, Majewski M, Franchini V, Ede S, Rump A, Port M, Abend M.</t>
  </si>
  <si>
    <t>https://www.ncbi.nlm.nih.gov/pubmed/29509058</t>
  </si>
  <si>
    <t>Radiofrequency energy loop primes cardiac, neuronal, and skeletal muscle differentiation in mouse embryonic stem cells: a new tool for improving tissue regeneration</t>
  </si>
  <si>
    <t>Abstract
Radiofrequency (RF) waves from Wi-Fi (wireless fidelity) technologies have become ubiquitous, with Internet access spreading into homes, and public areas. The human body harbors multipotent stem cells with various grading of potentiality. Whether stem cells may be affected by Wi-Fi RF energy remains unknown. We exposed mouse embryonic stem (ES) cells to a Radio Electric Asymmetric Conveyer (REAC), an innovative device delivering Wi-Fi RF of 2.4 GHz with its conveyer electrodes immersed into the culture medium. Cell responses were investigated by real-time PCR, Western blot, and confocal microscopy. Single RF burst duration, radiated power, electric and magnetic fields, specific absorption rate, and current density in culture medium were monitored. REAC stimulation primed transcription of genes involved in cardiac (GATA4, Nkx-2.5, and prodynorphin), skeletal muscle (myoD) and neuronal (neurogenin1) commitment, while downregulating the self renewal/pluripotency-associated genes Sox2, Oct4, and Nanog. REAC exposure enhanced the expression of cardiac, skeletal, and neuronal lineage-restricted marker proteins. The number of spontaneously beating ES-derived myocardial cells was also increased. In conclusion, REAC stimulation provided a "physical milieu" optimizing stem cell expression of pluripotentiality and the attainment of three major target lineages for regenerative medicine, without using chemical antagonists or vector-mediated gene delivery.
Full Free Text Available</t>
  </si>
  <si>
    <t>Maioli M, Rinaldi S, Santaniello S, Castagna A, Pigliaru G, Gualini S, Fontani V, Ventura C</t>
  </si>
  <si>
    <t xml:space="preserve">Regione Emilia Romagna, Programma di Ricerca Regione-Universita` 2007/2009, Area 1b “Medicina rigenerativa,” Italy; Ministero della Salute, Italy, </t>
  </si>
  <si>
    <t>https://www.ncbi.nlm.nih.gov/pubmed/21975035</t>
  </si>
  <si>
    <t>Effect of cell-phone radiofrequency on angiogenesis and cell invasion in human head and neck cancer cells</t>
  </si>
  <si>
    <t xml:space="preserve">Abstract
BACKGROUND: Today, the cell phone is the most widespread technology globally. However, the outcome of cell-phone radiofrequency on head and neck cancer progression has not yet been explored.
METHODS: The chorioallantoic membrane (CAM) and human head and neck cancer cell lines, FaDu and SCC25, were used to explore the outcome of cell-phone radiofrequency on angiogenesis, cell invasion, and colony formation of head and neck cancer cells, respectively. Western blot analysis was used to investigate the impact of the cell phone on the regulation of E-cadherin and Erk1/Erk2 genes.
RESULTS: Our data revealed that cell-phone radiofrequency promotes angiogenesis of the CAM. In addition, the cell phone enhances cell invasion and colony formation of human head and neck cancer cells; this is accompanied by a downregulation of E-cadherin expression. More significantly, we found that the cell phone can activate Erk1/Erk2 in our experimental models.
CONCLUSION: Our investigation reveals that cell-phone radiofrequency could enhance head and neck cancer by stimulating angiogenesis and cell invasion via Erk1/Erk2 activation.
Angiogenesis is the physiological process through which new blood vessels form from pre-existing vessels.
In molecular biology, extracellular signal–regulated kinases (ERKs) or classical MAP kinases are widely expressed protein kinase intracellular signalling molecules that are involved in functions including the regulation of meiosis, mitosis, and postmitotic functions in differentiated cells.
 </t>
  </si>
  <si>
    <t>Alahmad YM, Aljaber M, Saleh AI, Yalcin HC, Aboulkassim T, Yasmeen A, Batist G, Moustafa AA.</t>
  </si>
  <si>
    <t>Qatar University and GCC grant</t>
  </si>
  <si>
    <t>https://www.ncbi.nlm.nih.gov/pubmed/29756334</t>
  </si>
  <si>
    <t>The effect of exposure to 1800 MHz radiofrequency radiation on epidermal growth factor, caspase-3, Hsp27 and p38MAPK gene expressions in the rat eye</t>
  </si>
  <si>
    <t>Abstract
OBJECTIVE: Radiofrequency electromagnetic fields (RF-EMF) may induce DNA damage and oxidative stress in human lens epithelial cells (LECs). We aimed to investigate the expression levels of heat shock protein 27 (Hsp27), p38 mitogen-activated protein kinase (p38MAPK), epidermal growth factor receptor (EGFR) and caspase-3 gene expression levels in rat eye that was exposed to 1800 MHz RF-EMF.
METHODS: Thirty-seven female Wistar albino rats were divided into three groups. The rats in the study group (n = 9) were exposed to 1800 MHz RF-EMF at an electric field 6.8 ± 0.1 V/m and 0.06 W/kg specific absorption rate (SAR) for 2 hours per day for eight weeks. Sham group (n = 9) was kept under similar conditions as the exposed group without exposure to RF-EMF. The rats in all three groups were sacrificed and their eyes were removed. Hsp27, p38MAPK, EGFR, caspase-3 gene expression levels were investigated in detail with real-time polymerase chain reactions (Real-Time PCR).
RESULTS:
caspase-3 and p38MAPK gene expression were significantly upregulated in the ocular tissues following exposure to RF-EMF (p &lt; 0.05).
CONCLUSION:
According to our findings, eye cells recognize EMF as a stress factor, and in response, activate caspase-3 and p38MAPK gene expressions. These results confirm that RF-EMF can cause cellular damage in rat ocular cells (Tab. 2, Fig. 3, Ref. 37).
Free Full Text Available</t>
  </si>
  <si>
    <t>Eker ED, Arslan B, Yildirim M, Akar A, Aras N.</t>
  </si>
  <si>
    <t>Department of Scientific Research Projects, Mersin University</t>
  </si>
  <si>
    <t>https://www.ncbi.nlm.nih.gov/pubmed/30226071</t>
  </si>
  <si>
    <t>Induction of Autophagy in the Striatum and Hypothalamus of Mice after 835 MHz Radiofrequency Exposure</t>
  </si>
  <si>
    <t>Abstract
The extensive use of wireless mobile phones and associated communication devices has led to increasing public concern about potential biological health-related effects of the exposure to electromagnetic fields (EMFs). EMFs emitted by a mobile phone have been suggested to influence neuronal functions in the brain and affect behavior. However, the affects and phenotype of EMFs exposure are unclear. We applied radiofrequency (RF) of 835 MHz at a specific absorption rate (SAR) of 4.0 W/kg for 5 hours/day for 4 and 12 weeks to clarify the biological effects on mouse brain. Interestingly, microarray data indicated that a variety of autophagic related genes showed fold-change within small range after 835 MHz RF exposure. qRT-PCR revealed significant up-regulation of the autophagic genes Atg5, LC3A and LC3B in the striatum and hypothalamus after a 12-week RF. In parallel, protein expression of LC3B-II was also increased in both brain regions. Autophagosomes were observed in the striatum and hypothalamus of RF-exposed mice, based on neuronal transmission electron microscopy. Taken together, the results indicate that RF exposure of the brain can induce autophagy in neuronal tissues, providing insight into the protective mechanism or adaptation to RF stress.
Free Full Text Available</t>
  </si>
  <si>
    <t>Research was supported by Basic Science Research Program through the National Research Foundation of Korea (NRF) funded by the Ministry of Science, ICT, and Future Planning</t>
  </si>
  <si>
    <t>https://www.ncbi.nlm.nih.gov/pubmed/27073885</t>
  </si>
  <si>
    <t>Funding to pay the Open Access publication charges for this article was provided by a Grant from the Ministry of Internal Affairs and Communications, Japan. This work was also supported by a Grant from the Ministry of Internal Affairs and Communications, Japan</t>
  </si>
  <si>
    <t>Induction of Poly(ADP-ribose) Polymerase in Mouse Bone Marrow Stromal Cells Exposed to 900 MHz Radiofrequency Fields: Preliminary Observations</t>
  </si>
  <si>
    <t>Abstract
Background: Several l investigators have reported increased levels of poly(ADP-ribose) polymerase-1 (PARP-1), a nuclear enzyme which plays an important role in the repair of damaged DNA, in cells exposed to extremely low dose ionizing radiation which does not cause measurable DNA damage. 
Objective. To examine whether exposure of the cells to nonionizing radiofrequency fields (RF) is capable of increasing messenger RNA of PARP-1 and its protein levels in mouse bone marrow stromal cells (BMSCs). Methods. BMSCs were exposed to 900 MHz RF at 120 μW/cm(2) power intensity for 3 hours/day for 5 days. PARP-1 mRNA and its protein levels were examined at 0, 0.5, 1, 2, 4, 6, 8, and 10 hours after exposure using RT-PCR and Western blot analyses. Sham-exposed (SH) cells and those exposed to ionizing radiation were used as unexposed and positive control cells. 
Results. BMSCs exposed to RF showed significantly increased expression of PARP-1 mRNA and its protein levels after exposure to RF while such changes were not observed in SH-exposed cells.
Conclusion. Nonionizing RF exposure is capable of inducing PARP-1.
Free Full Text Available</t>
  </si>
  <si>
    <t>He Q, Sun Y, Zong L, Tong J, Cao Y</t>
  </si>
  <si>
    <t>National Natural Science Foundation of China (Grant no. 81373025) and Jiangsu Key Laboratory of Preventive and Translational Medicine for Geriatric Diseases. The authors are grateful to Dr. Vijayalaxmi</t>
  </si>
  <si>
    <t>https://pubmed.ncbi.nlm.nih.gov/27190989/</t>
  </si>
  <si>
    <t>Effect of non-thermal radiofrequency on body temperature in mice</t>
  </si>
  <si>
    <t>Abstract
Communication technologies based on radiofrequency (RF) propagation bring great benefits to our daily life. However, their rapid expansion raises concerns about possible impacts on public health. At intensity levels below the threshold to produce thermal effects, RF exposure has also recently been reported to elicit biological effects, resembling reactions to cold. The objective of the present study was to investigate the effects of non-thermal RF on body temperature in mice and the related mechanisms. 3-months-old C57BL/6 J mice were exposed to a continuous RF signal at 900 MHz, 20 ± 5 V.m-1 for 7 consecutive days, twice per day during the light phase, for one hour each time. The SAR was 0.16 ± 0.10 W.kg-1. We showed that body temperature patterns in mice change synchronously with the RF exposure periods. Average body temperature in the light phase in the exposed group was higher than in the control group. The expression of the TRPM8 gene was not affected by RF in trigeminal ganglia. Furthermore, the injection of a TRPM8 antagonist did not induce a temperature decrease in exposed mice, as this was the case for sham-controls. These findings indicate that 900 MHz RF exposure at non-thermal level produce a physiological effect on body temperature in mice. However, the involvement of TRPM8 receptors in the mechanism by which RF induced changes in body temperature of mice which remains to be further explored. It must then be assessed if this effect is extrapolable to man, and if this could lead to consequences on health
 Full Free Text Available</t>
  </si>
  <si>
    <t>Mai TC, Delanaud S, Bach V, Braun A, Pelletier A, de Seze R.</t>
  </si>
  <si>
    <t>Mice stain C57BL/6J</t>
  </si>
  <si>
    <t>This work has been supported by INERIS, under the Program 190 funded by the Ministry in charge of Environment. The authors declare no competing interests.</t>
  </si>
  <si>
    <t>https://pubmed.ncbi.nlm.nih.gov/32235895/</t>
  </si>
  <si>
    <t>Cells : Human HuH7 hepatocellular carcinoma cell line</t>
  </si>
  <si>
    <t>60 GHz electromagnetic fields do not activate stress-sensitive gene expression</t>
  </si>
  <si>
    <t>Abstract
The purpose of this study was to determine whether millimeter waves exposure at 60GHz, upcoming to use for indoor high rate communications in local area networks, could lead to a stress response in human brain cells. U-251 MG cell line was sham-exposed or exposed to low power density millimeter radiation for different duration, from 1h to 33h. Using the transfection technique, we analyzed the gene expression for reporter genes previously shown highly sensitive to many environmental insults. We have tested the influence of 60GHz radiations on 3 different gene expression systems, overlaying the main cellular response pathways to physical and chemical stresses. No statistically significant difference was detected in transcriptional activity of reporter genes after radiation exposure. These results suggest that radiation in the frequency range around 60GHz is not a stressor strong enough to modify the stress-sensitive gene expression.</t>
  </si>
  <si>
    <t>Zhadobov M, Sauleau R, Le Coq L, Thouroude D, Orlov I, Michel D, Le Drea Y.</t>
  </si>
  <si>
    <t>Cells : Human Malignant Glioblastoma U251 Cell Line</t>
  </si>
  <si>
    <t>https://ieeexplore.ieee.org/document/7852193</t>
  </si>
  <si>
    <t xml:space="preserve">This work was supported by the following projects: PN-III-P4-ID-PCE-2016-0502 Acronym V(D)JMYC contract 178/2017, 5/5.1/ELI-RO, RDI 2016 acronym "BIOSAFE" Contract Nr. 17/2016 and PN-III-P1-1.2-PCCDI-2017 acronym "ONCORAD" Contract Nr. 64/2018. </t>
  </si>
  <si>
    <t>Motorola Inc. is gratefully acknowledged.</t>
  </si>
  <si>
    <t xml:space="preserve">This work was supported by National Natural Science Foundation of China (NSFC) [Grant Number 81560525].
</t>
  </si>
  <si>
    <t>Long-term exposure to electromagnetic radiation from mobile phones can cause considerable changes in the balance of Bax/Bcl2 mRNA expression in the hippocampus of mice</t>
  </si>
  <si>
    <t>Abstract
The aim of the present study was the investigation of the effects of mobile phones at different daily exposure times on the hippocampal expression of two apoptotic genes. Forty-eight male BALB/c mice were randomly divided into six groups with 8 animals in each group. Four experimental groups were respectively exposed to electromagnetic waves for 0.5, 1, 2 and 4 hours twice a day for 30 consecutive days. One experimental group was radiated for 4 hours once a day, while the control group did not receive any radiation during the experiment. The expression of both Bax and Bcl2 mRNAs was upregulated in the mice exposed for one and two hours. Whilst the highest expressions were observed in the two-hours radiation in the exposed group, the expression of both studied genes was downregulated in animals with longer exposure to radiation in a duration-dependent manner. The highest ratio of Bax/Bcl2 expression was observed in the mice that received radiation for four hours twice a day. These results revealed that mobile phone radiation can cause considerable changes in the balance of Bax/Bcl2 mRNA expression in laboratory mice hippocampus.</t>
  </si>
  <si>
    <t>Tohidi FZ, Sadr-Nabavi A, Haghir H, Fardid R, Rafatpanah H, Azimian H, Bahreyni-Toossi MH.</t>
  </si>
  <si>
    <t>Research deputy of Mashhad University of Medical Sciences.</t>
  </si>
  <si>
    <t>https://pubmed.ncbi.nlm.nih.gov/33081559/</t>
  </si>
  <si>
    <t>Microwave irradiation affects gene expression in plants</t>
  </si>
  <si>
    <t>Abstract
The physiological impact of nonionizing radiation has long been considered negligible. However, here we use a carefully calibrated stimulation system that mimics the characteristics (isotropy and homogeneity) of electromagnetic fields present in the environment to measure changes in a molecular marker (mRNA encoding the stress-related bZIP transcription factor), and show that low amplitude, short duration, 900 MHz EMF evokes the accumulation of this mRNA. Accumulation is rapid (peaking 5–15 min after stimulation) and strong (3.5-fold), and is similar to that evoked by mechanical stimulations.
.
Full Free Text Available</t>
  </si>
  <si>
    <t>Vian A, Roux D, Girard S, Bonnet P, Paladian F, Davies E, Ledoigt G.</t>
  </si>
  <si>
    <t xml:space="preserve">Ministère délégué à l'Enseignement supérieur et à la Recherche (Ministry of National Education and Research), France
</t>
  </si>
  <si>
    <t>https://www.emf-portal.org/en/article/15457</t>
  </si>
  <si>
    <t>Cells : Bacterium Klebsiella pneumoniae</t>
  </si>
  <si>
    <t>The Effect of Prenatal Exposure to 2.4 GHz Radio Frequency on the Histology and Expression of the osteocalcin and RUNX2 Gene of the Forelimb in an NMRI Mouse</t>
  </si>
  <si>
    <t xml:space="preserve">Abstract
Introduction: Today the use of electromagnetic waves has dramatically increased in modern industrial societies. This study aimed to investigate the effect of prenatal exposure to 2.4 GHz wireless frequency on forelimb development in an NMRI mouse in vivo. 
Methods: A total of 21 female mice weighing 25-30 g were included in the present study. They were randomly assigned to 3 groups, namely control (n=7), sham (n=7), and experimental (n=7). After mating, the experimental group was exposed to 2.4 GHz radio frequency at a distance of 20-30 cm from the device, 4 h/d until the delivery. The sham group was placed at a distance of 20-30 cm from the device every day without exposure to electromagnetic waves, and the control group had a pregnancy period without any stress and electromagnetic wave exposure. After giving birth, the forelimbs were isolated from the infants and examined by stereological studies and RT-PCR for the evaluation of osteocalcin and RUNX2 gene expression. 
Results: Although, at first glance, there was no macroscopic teratogen effect in forelimbs in all groups, via a stereological method, we showed that bone and cartilage volume decreased in the experimental group compared to the other groups. We also found that the experimental group had lower expression of the osteocalcin and RUNX2 gene than the control and sham groups did. However, there were no significant differences between the control and sham groups in terms of bone and cartilage volume and gene expression. 
Conclusion: Although teratogen effect of prenatal exposure to 2.4 GHz radio frequency on forelimbs was not demonstrated macroscopically, further studies showed negative effects on the forelimb bone, cartilage volume, and gene expression.
Full Free Text Available
</t>
  </si>
  <si>
    <t>Amandokht Saghezchi S, Azad N, Heidari R, Jajarmi V, Abdi S, Abaszadeh HA, Sadjadpour SS, Neikoei N, Heidari MH, Abdollahifar MA</t>
  </si>
  <si>
    <t>The work was carried out at the Department of Anatomical Sciences and Biology, School of Medicine, Shahid Beheshti University of Medical Sciences (Registration No. 1394.28).</t>
  </si>
  <si>
    <t>https://pubmed.ncbi.nlm.nih.gov/31875120/</t>
  </si>
  <si>
    <t>Activation of endoplasmic reticulum stress in rat brain following low-intensity microwave exposure</t>
  </si>
  <si>
    <t>Abstract
The present study was designed to explore the effects of low-intensity microwave radiation on endoplasmic reticulum stress and unfolded protein response. Experiments were performed on male Wistar rats exposed to microwave radiation for 30 days at 900 MHz, 1800 MHz, and 2450 MHz frequencies on four groups of animal: sham-exposed group, 900 MHz exposed (SAR 5.84 × 10-4 W/kg), 1800 MHz exposed (SAR 5.94 × 10-4 W/kg), and 2450 MHz exposed (SAR 6.7 × 10-4 W/kg) groups. Expressions of mRNA were estimated at the end of exposure in rat brain by real-time quantitative PCR. Microwave exposure at 900, 1800, and 2450 MHz with respective SAR values as mentioned above significantly (&lt; 0.05) altered mRNA expression of transcription factors ATF4, CHOP, and XBP1 in accordance with increasing microwave frequency. The result of the present study reveals that low-intensity microwave exposure at frequencies 900, 1800, and 2450 MHz induces endoplasmic reticulum stress and unfolded protein response.</t>
  </si>
  <si>
    <t>Kumar R, Deshmukh PS, Sharma S, Banerjee B.</t>
  </si>
  <si>
    <t>Indian Council of Medical Research (ICMR), New Delhi, India  and University Grant Commission (UGC), Govt. of India</t>
  </si>
  <si>
    <t>https://pubmed.ncbi.nlm.nih.gov/30721430/</t>
  </si>
  <si>
    <t>Cells : Human Caucasian Foetal Foreskin Fibroblasts</t>
  </si>
  <si>
    <t>This study was supported by the grant from University Grants Commission, India, meritorious fellowship (25-1/2014-15/(BSR)/7-97/ 2007/(BSR)-SSZ-1015/2015).</t>
  </si>
  <si>
    <t>Millimeter waves alter DNA secondary structures and modulate the transcriptome in human fibroblasts</t>
  </si>
  <si>
    <t>Abstract
As millimetre wave (MMW) frequencies of the electromagnetic spectrum are increasingly adopted in modern technologies such as mobile communications and networking, characterising the biological effects is critical in determining safe exposure levels. We study the exposure of primary human dermal fibroblasts to MMWs, finding MMWs trigger genomic and transcriptomic alterations. In particular, repeated 60 GHz, 2.6 mW cm-2, 46.8 J cm-2 d-1  MMW doses induce a unique physiological response after 2 and 4 days exposure. We show that high dose MMWs induce simultaneous non-thermal alterations to the transcriptome and DNA structural dynamics, including formation of G-quadruplex and i-motif secondary structures, but not DNA damage.
Full Free Text Available</t>
  </si>
  <si>
    <t>Lawler NB, Evans CW, Romanenko S, Chaudhari N, Fear M, Wood F, Smith NM, Wallace VP, Swaminathan Iyer K.</t>
  </si>
  <si>
    <t>https://pubmed.ncbi.nlm.nih.gov/35774325/</t>
  </si>
  <si>
    <t>2.4 GHz Electromagnetic Field Influences the Response of the Circadian Oscillator in the Colorectal Cancer Cell Line DLD1 to miR-34a-Mediated Regulation</t>
  </si>
  <si>
    <t>Abstract
Radiofrequency electromagnetic fields (RF-EMF) exert pleiotropic effects on biological processes including circadian rhythms. miR-34a is a small non-coding RNA whose expression is modulated by RF-EMF and has the capacity to regulate clock gene expression. However, interference between RF-EMF and miR-34a-mediated regulation of the circadian oscillator has not yet been elucidated. Therefore, the present study was designed to reveal if 24 h exposure to 2.4 GHz RF-EMF influences miR-34a-induced changes in clock gene expression, migration and proliferation in colorectal cancer cell line DLD1. The effect of up- or downregulation of miR-34a on DLD1 cells was evaluated using real-time PCR, the scratch assay test and the MTS test. Administration of miR-34a decreased the expression of per2, bmal1, sirtuin1 and survivin and inhibited proliferation and migration of DLD1 cells. When miR-34a-transfected DLD1 cells were exposed to 2.4 GHz RF-EMF, an increase in cry1 mRNA expression was observed. The inhibitory effect of miR-34a on per2 and survivin was weakened and abolished, respectively. The effect of miR-34a on proliferation and migration was eliminated by RF-EMF exposure. In conclusion, RF-EMF strongly influenced regulation mediated by the tumour suppressor miR-34a on the peripheral circadian oscillator in DLD1 cells.
Free Full Text Available (Open Access)</t>
  </si>
  <si>
    <t>Olejárová S, Moravčík R, Herichová I.</t>
  </si>
  <si>
    <t>Wi-Fi Router</t>
  </si>
  <si>
    <t xml:space="preserve">“Slovak Research and Development Agency" and “Scientific Grant Agency of the Ministry of Education, science, research and sport of the Slovak Republic and the Slovak Academy of Sciences”, </t>
  </si>
  <si>
    <t>https://pubmed.ncbi.nlm.nih.gov/36361993/</t>
  </si>
  <si>
    <t>Assessment of Inflammation in 3D Reconstructed Human Skin Exposed to Combined Exposure to Ultraviolet and Wi-Fi Radiation</t>
  </si>
  <si>
    <t>Abstract
In the human environment, the increasing exposure to radiofrequency (RF) radiation, especially that emitted by wireless devices, could be absorbed in the body. Recently, mobile and emerging wireless technologies (UMTS, DECT, LTE, and Wi-Fi) have been using higher frequencies than 2G GSM systems (900/1800 MHz), which means that most of the circulating RF currents are absorbed into the skin and the superficial soft tissue. The harmful genotoxic, cytotoxic, and mutagenic effects of solar ultraviolet (UV) radiation on the skin are well-known. This study aimed at investigating whether 2422 MHz (Wi-Fi) RF exposure combined with UV radiation in different sequences has any effect on the inflammation process in the skin. In vitro experiments examined the inflammation process by cytokines (IL-1α, IL-6, IL-8) and MMP-1 enzyme secretion in a 3D full-thickness human skin model. In the first study, UV exposure was immediately followed by RF exposure to measure the potential additive effects, while in the second study, the possible protective phenomenon (i.e., adaptive response) was investigated when adaptive RF exposure was challenged by UV radiation. Our results suggest that 2422 MHz Wi-Fi exposure slightly, not significantly increased cytokine concentrations of the prior UV exposure. We could not detect the adaptive response phenomenon.
.Free Full Text Available (Open Access)</t>
  </si>
  <si>
    <t>Szilágyi Z, Németh Z, Bakos J, Kubinyi G, Necz PP, Szabó E, Thuróczy G, Pinto R, Selmaoui B.</t>
  </si>
  <si>
    <t>This research was funded by the French Agency for Food, Environmental, and Occupational Health and Safety, Grant.</t>
  </si>
  <si>
    <t>https://pubmed.ncbi.nlm.nih.gov/36769173/</t>
  </si>
  <si>
    <t>Evaluation of DNA Methylation Profiles of LINE-1, Alu and Ribosomal DNA Repeats in Human Cell Lines Exposed to Radiofrequency Radiation</t>
  </si>
  <si>
    <t xml:space="preserve">Abstract
A large body of evidence indicates that environmental agents can induce alterations in DNA methylation (DNAm) profiles. Radiofrequency electromagnetic fields (RF-EMFs) are radiations emitted by everyday devices, which have been classified as "possibly carcinogenic"; however, their biological effects are unclear. As aberrant DNAm of genomic repetitive elements (REs) may promote genomic instability, here, we sought to determine whether exposure to RF-EMFs could affect DNAm of different classes of REs, such as long interspersed nuclear elements-1 (LINE-1), Alu short interspersed nuclear elements and ribosomal repeats. To this purpose, we analysed DNAm profiles of cervical cancer and neuroblastoma cell lines (HeLa, BE(2)C and SH-SY5Y) exposed to 900 MHz GSM-modulated RF-EMF through an Illumina-based targeted deep bisulfite sequencing approach. Our findings showed that radiofrequency exposure did not affect the DNAm of Alu elements in any of the cell lines analysed. Conversely, it influenced DNAm of LINE-1 and ribosomal repeats in terms of both average profiles and organisation of methylated and unmethylated CpG sites, in different ways in each of the three cell lines studied
Free Full Text Available (Open Access)
</t>
  </si>
  <si>
    <t>Ravaioli F, Bacalini MG, Giuliani C, Pellegrini C, D'Silva C, De Fanti S, Pirazzini C, Giorgi G, Del Re B</t>
  </si>
  <si>
    <t>Cells : Human Neuroblastoma BE(2)C cell line</t>
  </si>
  <si>
    <t>This research was funded by RFO (Oriented Fundamental Research) grants from the University of Bologna.</t>
  </si>
  <si>
    <t>https://pubmed.ncbi.nlm.nih.gov/37298336/</t>
  </si>
  <si>
    <t>Proto-oncogene mRNA levels and activities of multiple transcription factors in C3H 10T 1/2 murine embryonic fibroblasts exposed to 835.62 and 847.74 MHz cellular phone communication frequency radiation</t>
  </si>
  <si>
    <t>Abstract
This study was designed to determine whether two differently modulated radiofrequencies of the type generally used in cellular phone communications could elicit a general stress response in a biological system. The two modulations and frequencies studied were a frequency-modulated continuous wave (FMCW) with a carrier frequency of 835.62 MHz and a code division multiple-access (CDMA) modulation centered on 847.74 MHz. Changes in proto-oncogene expression, determined by measuring Fos, Jun, and Myc mRNA levels as well as by the DNA-binding activity of the AP1, AP2 and NF-kappaB transcription factors, were used as indicators of a general stress response. The effect of radiofrequency exposure on proto-oncogene expression was assessed (1) in exponentially growing C3H 10T 1/2 mouse embryo fibroblasts during their transition to plateau phase and (2) during transition of serum-deprived cells to the proliferation cycle after serum stimulation. Exposure of serum-deprived cells to 835.62 MHz FMCW or 847.74 MHz CDMA microwaves (at an average specific absorption rate, SAR, of 0.6 W/kg) did not significantly change the kinetics of proto-oncogene expression after serum stimulation. Similarly, these exposures did not affect either the Jun and Myc mRNA levels or the DNA-binding activity of AP1, AP2 and NF-kappaB in exponential cells during transit to plateau-phase growth. Therefore, these results suggest that the radiofrequency exposure is unlikely to elicit a general stress response in cells of this cell line under these conditions. However, statistically significant increases (approximately 2-fold, P = 0.001) in Fos mRNA levels were detected in exponential cells in transit to the plateau phase and in plateau-phase cells exposed to 835.62 MHz FMCW microwaves. For 847.74 MHz CDMA exposure, the increase was 1.4-fold (P = 0.04). This increase in Fos expression suggests that expression of specific genes could be affected by radiofrequency exposure.
Historical paper</t>
  </si>
  <si>
    <t>Goswami PC, Albee LD, Parsian AJ, Baty JD, Moros EG, Pickard WF, Roti Roti JL, Hunt CR.</t>
  </si>
  <si>
    <t xml:space="preserve">This work was funded by Motorola Corporation </t>
  </si>
  <si>
    <t>https://pubmed.ncbi.nlm.nih.gov/10073668/</t>
  </si>
  <si>
    <t>Expression and Activity of the Transcription Factor CCAAT/Enhancer-Binding Protein β (C/EBPβ) Is Regulated by Specific Pulse-Modulated Radio Frequencies in Oligodendroglial Cells</t>
  </si>
  <si>
    <t xml:space="preserve">Abstract
The rapid growth of wireless electronic devices has raised concerns about the harmful effects of leaked electromagnetic radiation (EMR) on human health. Even though numerous studies have been carried out to explore the biological effects of EMR, no clear conclusions have been drawn about the effect of radio frequency (RF) EMR on oligodendrocytes. To this end, we exposed oligodendroglia and three other types of brain cells to 2.4 GHz EMR for 6 or 48 h at an average input power of 1 W in either a continuous wave (CW-RF) or a pulse-modulated wave (PW-RF, 50 Hz pulse frequency, 1/3 duty cycle) pattern. RNA sequencing, RT-qPCR, and Western blot were used to examine the expression of C/EBPβ and its related genes. Multiple reaction monitoring (MRM) was used to examine the levels of expression of C/EBPβ-interacting proteins. Our results showed that PW-RF EMR significantly increased the mRNA level of C/EBPβ in oligodendroglia but not in other types of cells. In addition, the expression of three isoforms and several interacting proteins and targeted genes of C/EBPβ were markedly changed after 6-h PW-RF but not CW-RF. Our results indicated that RF EMR regulated the expression and functions of C/EBPβ in a waveform- and cell-type-dependent manner.
Free Full Text Available (Open Access)
</t>
  </si>
  <si>
    <t>Huang B, Zhao W, Cai X, Zhu Y, Lu Y, Zhao J, Xiang N, Wang X, Deng H, Tang X, Liu L, Zhao Y, Shi Y.</t>
  </si>
  <si>
    <t>Cells : Oligodendroglial cell line, OLN-93 (Rat brain glial cultures - myelin CNS)</t>
  </si>
  <si>
    <t>This work was funded by start-up funds from Westlake University. The authors declare no conflict of interest.</t>
  </si>
  <si>
    <t>https://pubmed.ncbi.nlm.nih.gov/37446309/</t>
  </si>
  <si>
    <t>Effects of Electromagnetic Radiation on Neuropeptide Transcript Levels in the Synganglion of Ixodes ricinus</t>
  </si>
  <si>
    <t>Abstract
Anthropogenic electromagnetic radiation is an important environmental factor affecting the functionality of biological systems. Sensitivity to various frequencies of electromagnetic radiation has been detected in ixodid ticks in the past. However, the physiological aspects of radiation effects have not yet been studied in ticks. In the presented experiment, 360 Ixodes ricinus ticks, 180 males and 180 females, were divided into 16 irradiated and 8 control groups. The irradiated groups were exposed to two different intensities of electromagnetic radiation with a frequency of 900 MHz at different lengths of exposure time. RT-PCR was utilized to determine the changes in mRNA levels in tick synganglia after irradiation. Four randomly selected neuropeptide genes were tested-allatotropin (at), FGLa-related allatostatins (fgla/ast), kinin, and arginine-vasopressin-like peptide (avpl). A significant decrease in transcript levels in all female groups exposed to higher intensity radiofrequency radiation for 1 to 3 h was found. After one hour of radiofrequency exposure, a significant downregulation in allatotropin expression in males was detected. A consistent downregulation of the at gene was detected in males irradiated with at a higher intensity. Unfortunately, the specific functions of the studied neuropeptides in ticks are not known yet, so a more comprehensive study is necessary to describe the effects of EMF on observed neuropeptides. This study represents the first report on the effects of the abiotic environment on tick neurophysiology.
Free Full Text Available (Open Access)</t>
  </si>
  <si>
    <t>Šofranková L, Baňas M, Pipová N, Majláth I, Kurimský J, Cimbala R, Pavlík M, Mateos-Hernández L, Šimo L, Majláthová V.</t>
  </si>
  <si>
    <t xml:space="preserve">nsects : Ixodes ricinus  tick </t>
  </si>
  <si>
    <t>This research was funded by the Slovak Research and Development Agency (grant numbers ; Internal Scientific Grant System of the Pavol Jozef Šafárik University in Košice (grant numbers  ); Slovak Academic Information Agency (SAIA) via the the National Scholarship Programme of the Slovak Republic; French National Research Agency (ANR) (grant number, project AxoTick. UMR BIPAR is supported by the French Government’s Investissement d’Avenir program, Laboratoire d’Excellence “Integrative Biology of Emerging Infectious Diseases” (grant number: ANR-10-LABX-62-IBEID) and the COST Action CA21170 “Prevention, anticipation and mitigation of tick-borne disease risk applying the DAMA protocol (PRAGMATICK)”.</t>
  </si>
  <si>
    <t>https://pubmed.ncbi.nlm.nih.gov/38133283/</t>
  </si>
  <si>
    <t>Anthropogenic electromagnetic radiation alters the transcription levels of the genes encoding the SIFamide and myoinhibitory peptide and their receptors in Ixodes ricinus synganglion</t>
  </si>
  <si>
    <t xml:space="preserve">Abstract
The research of the influences of man-made electromagnetic fields on tick physiology has been very sparse and long neglected since the pioneer studies published in 1996 and 2000. Once multiple behavioral tests confirmed an attraction and possible perception of electromagnetic fields in ticks, a new interest in this topic erupted in recent years. In this study, qRT-PCR is utilized to determine the changes in the mRNA transcript levels of neuropeptides SIFamide and myoinhibitory peptide (mip and sifa) and their representative receptors (mip-r1 and sifa-r1) in the synganglia of the tick Ixodes ricinus irradiated by 900 MHz radiofrequency electromagnetic field. It was determined that 40 V/m intensity has a significant suppressory effect on the transcript levels of all genes after at least 60 minutes of constant exposure in both sexes. Commonly occurring intensity of radiation in urban areas (2 V/m) produced an elevation in mRNA levels after various timespans in every gene. A significant decrease of transcript abundances was detected in females after one hour of exposure to 2 V/m. Results of this study widen the knowledge of EMF-induced alterations in the neurophysiology of I. ricinus, the most commonly distributed hard tick in Europe.
Free Full Text Available (Open Access)
</t>
  </si>
  <si>
    <t xml:space="preserve">Šofranková L, Baňas M, Pipová N, Majláth I, Kurimský J, Cimbala R, Zbojovský J, Šimo L, Majláthová V.
</t>
  </si>
  <si>
    <t>Insects : Ixodes ricinus  tick (male &amp; female)</t>
  </si>
  <si>
    <t>Open access funding provided by The Ministry of Education, Science, Research and Sport of the Slovak Republic in co-operation with Centre for Scientific and Technical Information of the Slovak Republic. This research was supported by the Slovak Research and Development Agency.</t>
  </si>
  <si>
    <t>https://pubmed.ncbi.nlm.nih.gov/39167261/</t>
  </si>
  <si>
    <t>Exposure to Radiofrequency Electromagnetic Fields Enhances Melanin Synthesis by Activating the P53 Signaling Pathway in Mel-Ab Melanocytes</t>
  </si>
  <si>
    <t>Abstract
The skin is the largest body organ that can be physiologically affected by exposure to radiofrequency electromagnetic fields (RF-EMFs). We investigated the effect of RF-EMFs on melanogenesis; Mel-Ab melanocytes were exposed to 1760 MHz radiation with a specific absorption rate of 4.0 W/kg for 4 h/day over 4 days. Exposure to the RF-EMF led to skin pigmentation, with a significant increase in melanin production in Mel-Ab melanocytes. The phosphorylation level of cAMP response element binding protein (CREB) and the expression of microphthalmia-associated transcription factor (MITF), which regulate the expression of tyrosinase, were significantly increased in Mel-Ab after RF-EMF exposure. Interestingly, the expression of tyrosinase was significantly increased, but tyrosinase activity was unchanged in the RF-EMF-exposed Mel-Ab cells. Additionally, the expression of p53 and melanocortin 1 receptor (MC1R), which regulate MITF expression, was significantly increased. These results suggest that the RF-EMF induces melanogenesis by increasing phospho-CREB and MITF activity. Importantly, when Mel-Ab cells were incubated at 38 °C, the melanin production and the levels of tyrosinase significantly decreased, indicating that the increase in melanin synthesis by RF-EMF exposure is not due to a thermal effect. In conclusion, RF-EMF exposure induces melanogenesis in Mel-Ab cells through the increased expression of tyrosinase via the activation of MITF or the phosphorylation of CREB, which are initiated by the activation of p53 and MC1R.</t>
  </si>
  <si>
    <t>Kim JH, Kang DJ, Seok JY, Kim MH, Kim DS, Jeon SB, Choi HD, Moon JI, Kim N, Kim HR.</t>
  </si>
  <si>
    <t>Cells : Mouse Mel-Ab melanocytes</t>
  </si>
  <si>
    <t>This work was supported by the ICT R&amp;D program of MSIT/IITP [31] and an Institute of Information &amp; Communications Technology Planning &amp; Evaluation (IITP) grant funded by the Korean government (MSIT) (No. RS-2024-00466966, A systematic study on health risk of EMF exposure in advanced wireless service environments).</t>
  </si>
  <si>
    <t>https://pubmed.ncbi.nlm.nih.gov/39596520/</t>
  </si>
  <si>
    <t>Mobile phone radiation might alter gene expression in the oral squamous epithelial cells</t>
  </si>
  <si>
    <t>Abstract
Background: Accumulating evidence has shown that radiofrequency radiation (RFR) emitted by mobile phones is a potential factor for DNA damage. Whether RFR affects the gene expression of human genes still requires further research. This may help in understanding the mechanisms of action of this radiation. On the assumption that expression of BAMBI and Survivin in the oral squamous epithelial cells might be modified in response to RF electromagnetic field (RF-EMF) exposure, the current study was conducted on a group of young university student volunteers.
Results: Statistical analysis of the RT-PCR data indicated that no significant association (P value ˃ 0.05) exists between
the expression of either gene, and neither the length of history nor the frequency of the phone use.
Conclusions: Although no clear RF-EMF signature on gene expression could be detected in this in this preliminary
study, it is one of the few studies indicating that molecular-level changes might take place in humans in response to
chronic mobile phone EMR exposure. Further investigations in this field are warranted.</t>
  </si>
  <si>
    <t>Khalil AM, Al-Qaoud KM, Alemam IF, Okour MA.</t>
  </si>
  <si>
    <t>This work was financially supported by the Deanship of Scientific Research and Graduate Studies in Yarmouk University/Jordan (Grant Number: 35/2018).</t>
  </si>
  <si>
    <t>https://www.emf-portal.org/en/article/46753</t>
  </si>
  <si>
    <t>5G Radiofrequency Exposure Reduces PRDM16 and C/EBP β mRNA Expression, Two Key Biomarkers for Brown Adipogenesis</t>
  </si>
  <si>
    <t xml:space="preserve">Abstract
The widespread use of wireless technologies has raised public health concerns about the biological effects of radiofrequency (RF) exposure. Children have a higher specific absorption rate (SAR) of radiation energy compared to adults. Furthermore, brown adipose tissue (BAT) is more prevalent in infants and tends to decrease with age. Previous animal studies demonstrated a cold sensation in rats exposed to 900 MHz (second generation, 2G). UCP1-dependent thermogenesis and BAT hyperplasia are two fundamental adaptive mechanisms initiated in response to cold. This study investigated the impact of short-term exposure to 2G and fifth generation (5G) on key thermogenic and adipogenic markers related to these mechanisms while considering age and exposure duration. Juvenile and young adult Wistar rats were randomized into three subgroups: a 5G group (3.5 GHz), 2G group (900 MHz), and a control group (SHAM). They were exposed to their respective continuous-wave RF signals for 1 or 2 weeks at an intensity of 1.5 V/m, with two exposure sessions of 1 h per day. After the exposure period, a RT-qPCR was carried out to evaluate the genetic markers involved in BAT thermogenesis and adipogenesis. Two adipogenic biomarkers were affected; a fold change reduction of 49% and 32% was detected for PRDM16 (p = 0.016) and C/EBP β (p = 0.0002), respectively, after 5G exposure, regardless of age and exposure duration. No significant RF effect was found on UCP1-dependent thermogenesis at a transcriptional level. These findings suggest that exposure to a 5G radiofrequency may partially disrupt brown adipocyte differentiation and thermogenic function by downregulating PRDM16 and C/EBP β, possibly leading to higher cold sensitivity.
Full Free Text Available
</t>
  </si>
  <si>
    <t>Seewooruttun C, Bouguila B, Corona A, Delanaud S, Bodin R, Bach V, Desailloud R, Pelletier A.</t>
  </si>
  <si>
    <t xml:space="preserve">Rats - Wistar  3 weeks old Juvenile </t>
  </si>
  <si>
    <t>https://pubmed.ncbi.nlm.nih.gov/40141434/</t>
  </si>
  <si>
    <t>Hsp70 is an independent stress marker among frequent users of mobile phones</t>
  </si>
  <si>
    <t>Abstract
The aim of this study was to measure the serum concentrations of heat shock protein (HSP) 70 and C-reactive protein (CRP) and the expression levels of the hsp70 gene among frequent users of mobile phones (FUMPs). We enrolled 120 employees of information technology (IT)/IT enabled service companies (FUMPs; IT professionals) and 102 infrequent users of mobile phones (IFUMPs; people from non-IT professions) as controls. The serum concentrations of HSP70 and CRP were measured by enzyme-linked immunosorbant assay and hsp70 gene expression by reverse transcription polymerase chain reaction. Significantly higher concentrations of serum HSP70 (P &lt; 0.00012) and CRP (P &lt; 0.04) were observed among FUMPs than IFUMPs. A higher level of hsp70 gene expression (fold induction) was observed among FUMPs than IFUMPs (P &lt; 7.06 × 10-13). In contrast to the duration of exposure-dependent increase of serum concentration of CRP, the serum HSP70 concentration was found to be independent of the duration of exposure to mobile phones. Thus, the study convincingly demonstrated the role of serum HSP and CRP as systemic inflammatory biomarkers for mobile phone-induced radiation.</t>
  </si>
  <si>
    <t>Balakrishnan K, Murali V, Rathika C, Manikandan T, Malini RP, Kumar RA, Krishnan M.</t>
  </si>
  <si>
    <t>https://pubmed.ncbi.nlm.nih.gov/25404380/</t>
  </si>
  <si>
    <t>Analysis of global DNA methylation changes in human keratinocytes immediately following exposure to a 900 MHz radiofrequency field</t>
  </si>
  <si>
    <t>Abstract
The increasing use of nonionizing radiofrequency electromagnetic fields (RF-EMFs) in a wide range of technologies necessitates studies to further understanding of biological effects from exposures to such forms of electromagnetic fields. While previous studies have described mechanisms for cellular changes occurring following exposure to low-intensity RF-EMFs, the role of molecular epigenetics has not been thoroughly investigated. Specifically unresolved is the effect of RF-EMFs on deoxyribonucleic acid (DNA) methylation, which is a powerful epigenetic process, used by cells to regulate gene expression. DNA methylation is dynamic and can be rapidly triggered in response to external stimuli such as exposure to RF-EMFs. In the present study, we performed a global analysis of DNA methylation patterns in human keratinocytes exposed to 900 MHz RF-EMFs for 1 h at a low dose rate (estimated mean specific absorption rate (SAR) &lt; 10 mW/kg). We used a custom system to allow stable exposure of cell cultures to RF-EMFs under biologically relevant conditions (37 °C, 5% CO2, 95% humidity). We performed whole genome bisulfite sequencing directly following RF-EMF exposure to examine the immediate changes in DNA methylation patterns and identify early differentially methylated genes in RF-EMF-exposed keratinocytes. By correlating global gene expression to whole genome bisulfite sequencing, we identified six common targets that were both differentially methylated and differentially expressed in response to RF-EMF exposure. The results highlight a potential epigenetic role in the cellular response to RF-EMFs. Particularly, the six identified targets may potentially be developed as epigenetic biomarkers for immediate responses to RF-EMF exposure.</t>
  </si>
  <si>
    <t>Ullerey JC, Butterworth JW, Peralta XG, Payne JA, Echchgadda I.</t>
  </si>
  <si>
    <t>https://onlinelibrary.wiley.com/doi/abs/10.1002/bem.22439</t>
  </si>
  <si>
    <t>The Effect of radiation emitted by cell phone on the gelatinolytic activity of matrix metalloproteinase-2 and -9 of mouse pre-antral follicles during In Vitro culture</t>
  </si>
  <si>
    <t>Abstract
Objective: The unfavorable effects of electromagnetic radiation (EMR) emitted by the cell phone on reproduction
health are controversial. Metalloproteinases play a vital role in ovarian follicle development. This study was designed
to investigate the effects of exposure to the cell phone on the gelatinolytic activity of in vitro cultured mouse pre-antral
follicle.
Materials and Methods: In this experimental study, pre-antral follicles were isolated from ovaries of immature mice
(n=16) and cultured with or without exposure to the cell phone in talking mode for 60 minutes. The gelatinolytic activity
was evaluated through the zymography method, as well as the gene expression of matrix metalloproteinases (MMPs)
namely MMP-2 and -9 and tissue inhibitors of metalloproteinases (TIMPs) namely, TIMP-1 and -2 by the real-time
polymerase chain reaction (PCR) method. Also, in parallel, the development of pre-antral follicles was assessed.
Results: The maturation parameters of the cell phone-exposed pre-antral follicles were significantly lower compared
with the control group (P&lt;0.05). The gelatinolytic activity was significantly decreased in the cell phone-exposed pre-
antral follicles compared with the control group (P&lt;0.05). The relative mRNA expression of the MMP-2 gene was
significantly (P&lt;0.05) increased in the cell phone-exposed pre-antral follicles whereas the expression rate of the MMP-9
gene was considerably (P&lt;0.05) reduced when compared with the control group. Conversely, the relative expression
of the TIMP-1 was markedly (P&lt;0.05) increased in the cell phone-exposed pre-antral follicles while the expression of
the TIMP-2 was (P&lt;0.05) significantly diminished in comparison with the control group.
Conclusion: Exposure to the cell phone alters the growth and maturation rate of murine ovarian follicle through the changing in the expression of the MMP-2 and -9 genes, as well as the gelatinolytic activity.
 Free Text Available</t>
  </si>
  <si>
    <t>Azimipour F, Zavareh S, Lashkarbolouki T.</t>
  </si>
  <si>
    <t>School of Biology , Damghan University, Damghan, Iran.</t>
  </si>
  <si>
    <t>https://pmc.ncbi.nlm.nih.gov/articles/PMC6791065/</t>
  </si>
  <si>
    <t>900 MHz radiofrequency radiation has potential to increase the expression of rno-miR-145-5p in brain</t>
  </si>
  <si>
    <t xml:space="preserve">Abstract
Interaction between radiofrequency radiation (RFR) and miRNA which plays paramount role in growth, differentiation, proliferation, and cell death by suppressing one or more target genes, is still unknown. Therefore, the purpose of this study is to investigate the effects of long term 900 MHz mobile phone exposure on some of the miRNA in brain tissues (sham: 7; Exposure: 7)., which were kept in appropriate laboratory conditions for the second phase of our previous study [5]. It is remembered that rats in the exposure group were exposed to 900 MHz RFR for 3 h per day (7 days a week) for one year. For the aim of this study, expression of miRNAs such as rno-miR-22-3p, rno-miR-24-1-3p, rno-miR-132-3p, rno-miR-145-5p, rno-miR-181a-5p, rno-miR-186-5p, rno-miR-195-5p, rno-miR-219a-5p, rno-miR-221-3p and rno-miR-222-3p were investigated. Results indicated that long-term exposure of 900 MHz RF radiation increased only expression of rno-miR-145-5p (adj P * = 0.047) value where 1g average SAR value in brain was 0.198 W/kg. Our results indicated that chronic exposure of 900 MHz RFR has potential to increase expression of rno-miR-145-5p. Therefore, further studies are necessary to understand the relation between 900 MHz mobile phone exposure and diseases related to the expression of rno-miR-145-5p.
Free Text Available
</t>
  </si>
  <si>
    <t>Dasdag S, Erdal ME, Erdal N, Tasdelen B, Kiziltug MT, Yegin K</t>
  </si>
  <si>
    <t>Medical School of Istanbul Medeniyet University, Istanbul, Turkey</t>
  </si>
  <si>
    <t>https://acikerisim.dicle.edu.tr/items/99a85302-7348-483f-ac95-8ed7de80ce63</t>
  </si>
  <si>
    <t>Role of 2.4 GHz radiofrequency radiation emitted from Wi-Fi on some miRNA and fatty acids composition in brain</t>
  </si>
  <si>
    <t xml:space="preserve">Abstract
The purpose of this study is to investigate the effects of 2.4 GHz Wi-Fi exposure, which is continuously used in the internet connection by mobile phones, computers and other wireless equipment, on microRNA and membrane and depot fatty acid composition of brain cells. Sixteen Wistar Albino rats were divided equally into two groups such as sham and exposure. The rats in the experimental group (n = 8) were exposed to 2.4 GHz RFR emitted from a Wi-Fi generator for 24 h/day for one year. The animals in the control group (n = 8) were kept under the same conditions as the experimental group, but the Wi-Fi generator was turned off. At the end of the study, rats were sacrificed and brains were removed to analyze miRNA expression and membrane and depot fatty acids of brain cells. We analyzed the situation of ten different miRNA expressions and nineteen fatty acid patterns in this study. We observed that long-term and excessive exposure of 2.4 GHz Wi-Fi radiation increased rno-miR-181a-5p, phosphatidylserine (PS) and triacylglycerol (TAG) in the brain. In conclusion, 2.4 GHz Wi-Fi exposure has the potential to alter rno-miR-181a-5p expression and the fatty acid percentage of some membrane lipids such as phospholipid (PL), phosphatidylserine (PS) and triacylglycerol (TAG), which are depot fats in the brain. However, the uncontrolled use of RFRs, whose use and diversity have reached incredible levels with each passing day and which are increasing in the future, may be paving the way for many diseases that we cannot connect with today.
 </t>
  </si>
  <si>
    <t>Dasdag S, Akdag MZ, Bashan M, Kizmaz V, Erdal N, Erdal ME</t>
  </si>
  <si>
    <t>https://pubmed.ncbi.nlm.nih.gov/35435088/</t>
  </si>
  <si>
    <t>Lipoic acid inhibits cognitive impairment induced by multiple cell phones in young male rats: role of Sirt1 and Atg7 pathway</t>
  </si>
  <si>
    <t xml:space="preserve">Abstract
The utilization of digital technology has grown rapidly in the past three decades. With this rapid increase, cell phones emit electromagnetic radiation; that is why electromagnetic field (EMF) has become a substantial new pollution source in modern civilization, mainly having adverse effects on the brain. While such a topic attracted many researchers' scopes, there are still minimal discoveries made regarding chronic exposure to EMF. The extensive use of cell phones may affect children's cognition even indirectly if parents and guardians used their phones repeatedly near them. This study aims to investigate possible lipoic acid (LA) effects on cognitive functions and hippocampal structure in young male rats exposed to electromagnetic fields (EMF) emitted from multiple cell phones. Forty young male Wistar rats were randomly allocated into three groups: control, multiple cell phones-exposed and lipoic acid-treated rats. By the end of the experimental period, the Morris water maze was used as a cognitive test. The rats were sacrificed for the collection of serum and hippocampal tissue. These serum samples were then utilized for assessment of Liver function tests. The level ofglutamate, acetylcholine (Ach) and malondialdehyde (MDA) was estimated, in addition to evaluating the expression of autophagy-related protein-7 (Atg7) and Sirt1 genes. The left hippocampal specimens were used for histopathological studies. Results showed that multiple cell phone-exposed rats exhibited shorter latency time to reach the platform by the fifth day of training; additionally, there was a reduction in consolidation of spatial long-term memory. Correspondingly, there was an elevation of hippocampal Ach, glutamate, and MDA levels; accompanied by up-regulation of hippocampal Sirt1 and Atg7 gene expression. Compared to the EMF-exposed group, LA administration improved both learning and memory, this was proved by the significant decline in hippocampal MDA and Ach levels, the higher hippocampal glutamate, the downregulated hippocampal Sirt1 gene expression and the upregulated Atg7 gene expression. In conclusion, EMF exposure could enhance learning ability; however, it interfered with long-term memory consolidation shown by higher hippocampal Ach levels. Lipoic acid treatment improved both learning and memory by enhancing autophagy and hippocampal glutamate level and by the reduced Ach levels and Sirt1 gene expression.     Free Text Available
</t>
  </si>
  <si>
    <t>El-Kafoury BMA, Abdel-Hady EA, El Bakly W, Elayat WM, Hamam GG, Abd El Rahman SMM, Lasheen NN</t>
  </si>
  <si>
    <t>https://pubmed.ncbi.nlm.nih.gov/37898621/</t>
  </si>
  <si>
    <t>Hippocampal ferroptosis is involved in learning and memory impairment in rats induced by microwave and electromagnetic pulse combined exposure</t>
  </si>
  <si>
    <t xml:space="preserve">Abstract
Microwave (MW) and electromagnetic pulse (EMP) are considered environmental pollutants, both of which can induce learning and memory impairments. However, the bioeffects of combined exposure to MW and EMP have never been explored. This paper aimed to investigate the effects of combined exposure to MW and EMP on the learning and memory of rats as well as its association with ferroptosis in the hippocampus. In this study, rats were exposed to EMP, MW, or EMP and MW combined radiation. After exposure, impairment of learning and memory, alterations in brain electrophysiological activity, and damage to hippocampal neurons were observed in rats. Moreover, we also found alterations in ferroptosis hallmarks, including increased levels of iron, lipid peroxidation, and prostaglandin-endoperoxide synthase 2 (PTGS2) mRNA, as well as downregulation of glutathione peroxidase 4 (GPX4) protein in the rat hippocampus after exposure. Our results suggested that either single or combined exposure to MW and EMP radiation could impair learning and memory and damage hippocampal neurons in rats. Moreover, the adverse effects caused by the combined exposure were more severe than the single exposures, which might be due to cumulative effects rather than synergistic effects. Furthermore, ferroptosis in the hippocampus might be a common underlying mechanism of learning and memory impairment induced by both single and combined MW and EMP exposure.
Free Text Available
</t>
  </si>
  <si>
    <t>Lai Y, Wang H, Xu X, Dong J, Song Y, Zhao H, Wu Y, Zhao L, Wang H, Zhang J, Yao B, Zou Y, Zhou H, Peng R.</t>
  </si>
  <si>
    <t>This research was supported by grants from the National Natural Science Foundation of China (Grant Number 61801506).</t>
  </si>
  <si>
    <t>https://pubmed.ncbi.nlm.nih.gov/37349489/</t>
  </si>
  <si>
    <t>Associations between a polymorphism in the rat 5-HT1A receptor gene promoter region (rs198585630) and cognitive alterations induced by microwave exposure</t>
  </si>
  <si>
    <t>Abstract
The nervous system is a sensitive target of electromagnetic radiation (EMR). Chronic microwave exposure can induce cognitive deficits, and 5-HT system is involved in this effect. Genetic polymorphisms lead to individual differences. In this study, we evaluated whether the single-nucleotide polymorphism (SNP) rs198585630 of 5-HT1A receptor is associated with cognitive alterations in rats after microwave exposure with a frequency of 2.856 GHz and an average power density of 30 mW/cm2. Rats were exposed to microwaves for 6 min three times a week for up to 6 weeks. PC12 cells and 293T cells were exposed to microwaves for 5 min up to 3 times at 2 intervals of 5 min. Transcriptional activity of 5-HT1A receptor promoter containing rs198585630 C/T allele was determined in vitro. Electroencephalograms (EEGs), spatial learning and memory, and mRNA and protein expression of 5-HT1A receptor were evaluated in vivo. We demonstrated that transcriptional activity of 5-HT1A receptor promoter containing rs198585630 C allele was higher than that of 5-HT1A receptor promoter containing T allele. The transcriptional activity of 5-HT1A receptor promoter was stimulated by 30 mW/cm2 microwave exposure, and rs198585630 C allele was more sensitive to microwave exposure, as it showed stronger transcriptional activation. Rats carrying rs198585630 C allele exhibited increased mRNA and protein expression of 5-HT1A receptor and were more susceptible to 30 mW/cm2 microwave exposure, showing cognitive deficits and inhibition of brain electrical activity. These findings suggest SNP rs198585630 of the 5-HT1A receptor is an important target for further research exploring the mechanisms of hypersensitivity to microwave exposure.
Free Text Available</t>
  </si>
  <si>
    <t>Li H, Yu G, Yong Z, Qiao S, Zhi W, Ma L</t>
  </si>
  <si>
    <t>This research was funded by grants of Logistics Research Program (China) (No. AWS17J006) and National Natural Science Foundation of China (No. 31800701).</t>
  </si>
  <si>
    <t>https://pmc.ncbi.nlm.nih.gov/articles/PMC8891156/</t>
  </si>
  <si>
    <t>Compound exposure of 2.8 GHz and 9.3 GHz microwave causes learning and memory impairment in rats</t>
  </si>
  <si>
    <t>Abstract
The anxieties and concerns about health hazards caused by microwave has been growing recently. Previous studies have reported microwave induced structural and functional injuries to brain. However, the biological effects caused by compound microwave were largely unexplored. In this study, we investigated the biological effects on rat's hippocampus after sequentially exposure to 2.8 GHz and 9.3 GHz at average power density of 10 mW/cm2. Morris water maze (MWM) navigation tests showed that microwave exposure significantly extended the average escape latency (AEL) at 1d and 3d after exposure, suggesting reduced learning and memory ability. Importantly, compound microwave produced strongest responses at 3 d after exposure. Moreover, microwave also could induce abnormal electroencephalogram (EEG), such as increasing the power of θ wave and δ wave, suggesting brain damage or dysfunction. Histopathological analysis suggested that microwave resulted in obvious structural injuries in hippocampus at 7 d after exposure, and most serious injuries were observed in compound microwave exposed rats. Moreover, disorder of mitochondria and reduced Nissl bodies in hippocampus might contribute to the decrease of cognitive function. However, both the cognitive function and hippocampal structure restored to normal at 28 d after exposure, which might be attributed to self-recovery mechanisms. Gene ontology (GO) and Protein-protein interaction (PPI) analyses of differential expressed genes (DEGs) in peripheral blood suggested that Htt and Bdnf might be potential indicators to predict microwave. In conclusion, compound microwave of 2.8 GHz and 9.3 GHz could elicit reversible structural injuries to hippocampus, which could decrease the cognitive function of rats.
Free Text Available</t>
  </si>
  <si>
    <t>Sun L, Wang X, Ren K, Yao C, Wang H, Xu X, Wang H, Dong J, Zhang J, Yao B, Wei X, Peng R, Zhao L</t>
  </si>
  <si>
    <t>Anhui Medical University School of Basic Medicine, Hefei, 230032, China</t>
  </si>
  <si>
    <t>https://pubmed.ncbi.nlm.nih.gov/39866417/</t>
  </si>
  <si>
    <t>The endocannabinoid system is involved in the anxiety-like behavior induced by dual-frequency 2.65/0.8 GHz electromagnetic radiation in mice</t>
  </si>
  <si>
    <t>Abstract
As wireless communication devices gain popularity, concerns about the potential risks of environmental exposure to complex frequency electromagnetic radiation (EMR) on mental health have become a public health issue. Historically, EMR research has predominantly focused on single- frequency electromagnetic waves, neglecting the study of multi-frequency electromagnetic waves, which more accurately represent everyday life. To address these concerns, our study compared the emotional effects of single-frequency and dual-frequency EMR while exploring potential molecular mechanisms and intervention targets. Our results revealed that single-frequency EMR at 2.65 or 0.8 GHz did not induce anxiety-like behavior in mice. However, exposure to dual-frequency EMR at 2.65/0.8 GHz significantly led to anxiety-like behavior in mice. Further analysis of mouse sera revealed substantial increases in corticosterone and corticotrophin releasing hormone levels following exposure to 2.65/0.8 GHz EMR. Transcriptome sequencing indicated a significant decrease in the expression of Cnr1, encoding cannabinoid receptor 1 Type (CB1R), in the cerebral. This finding was consistently verified through western blot analysis, revealing a substantial reduction in CB1R content. Additionally, a significant decrease in the endocannabinoid 2-arachidonoylglycerol was observed in the cerebral cortex. Remarkably, administering the cannabinoid receptor agonist Win55-212-2 significantly alleviated the anxiety-like behavior, and the cannabinoid receptor antagonist AM251 effectively counteracted the anti-anxiety effects of Win55-212-2. In summary, our research confirmed that dual-frequency EMR is more likely to induce anxiety-like behavior in mice than single-frequency EMR, with implications for the hypothalamic-pituitary-adrenal axis and the endocannabinoid system. Furthermore, our findings suggest that Win55-212-2 may represent a novel avenue for researching and developing anti-EMR drugs.
Free Text Available</t>
  </si>
  <si>
    <t>Xue T, Ma RH, Xu C, Sun B, Yan DF, Liu XM, Gao D, Li ZH, Gao Y, Wang CZ.</t>
  </si>
  <si>
    <t>This research was supported by National Science and Technology Innovation 2030 Major Program 2021ZD0200900.</t>
  </si>
  <si>
    <t>https://pubmed.ncbi.nlm.nih.gov/38685914/</t>
  </si>
  <si>
    <t>Myocardial capacity of mitochondrial oxidative phosphorylation in response to prolonged electromagnetic stress</t>
  </si>
  <si>
    <t>Abstract
Introduction
Mitochondria are central energy generators for the heart, producing adenosine triphosphate (ATP) through the oxidative phosphorylation (OXPHOS) system. However, mitochondria also guide critical cell decisions and responses to the environmental stressors.
Methods
This study evaluated whether prolonged electromagnetic stress affects the mitochondrial OXPHOS system and structural modifications of the myocardium. To induce prolonged electromagnetic stress, mice were exposed to 915 MHz electromagnetic fields (EMFs) for 28 days.
Results
Analysis of mitochondrial OXPHOS capacity in EMF-exposed mice pointed to a significant increase in cardiac protein expression of the Complex I, II, III and IV subunits, while expression level of α-subunit of ATP synthase (Complex V) was stable among groups. Furthermore, measurement of respiratory function in isolated cardiac mitochondria using the Seahorse XF24 analyzer demonstrated that prolonged electromagnetic stress modifies the mitochondrial respiratory capacity. However, the plasma level of malondialdehyde, an indicator of oxidative stress, and myocardial expression of mitochondria-resident antioxidant enzyme superoxide dismutase 2 remained unchanged in EMF-exposed mice as compared to controls. At the structural and functional state of left ventricles, no abnormalities were identified in the heart of mice subjected to electromagnetic stress.
Discussion
Taken together, these data suggest that prolonged exposure to EMFs could affect mitochondrial oxidative metabolism through modulating cardiac OXPHOS system.
Free Full Text Available (Open Access)</t>
  </si>
  <si>
    <t>Savchenko L, Martinelli I, Marsal D, Zhdan V, Tao J, Kunduzova O</t>
  </si>
  <si>
    <t>Mice - Swiss Webster</t>
  </si>
  <si>
    <t>This research was funded by ANSES (grant number EST-2016 RF-01) and by INSERM.</t>
  </si>
  <si>
    <t>https://pmc.ncbi.nlm.nih.gov/articles/PMC10282661/</t>
  </si>
  <si>
    <t>This research was funded by the Ministry of Higher Education (MOHE), Malaysia, through the Fundamental Research Grant Scheme (FRGS) under the grant number FRGS/1/2022/SKK06/UKM/03/2.</t>
  </si>
  <si>
    <t>Gene Expression changes</t>
  </si>
  <si>
    <t>No Significant Effect</t>
  </si>
  <si>
    <t>Industry or Unknown/Unstated</t>
  </si>
  <si>
    <t>Industry Unstated</t>
  </si>
  <si>
    <t>Indust  or Unstated Unknown</t>
  </si>
  <si>
    <t>Indust or UNstated</t>
  </si>
  <si>
    <t>Govt  or Institution</t>
  </si>
  <si>
    <t>Industry or Unstated</t>
  </si>
  <si>
    <t>aSynergistic</t>
  </si>
  <si>
    <t>Cells : Mice C3H 10T(1/2) Fibroblast Cells</t>
  </si>
  <si>
    <t>Ministry of Knowledge Economy (MKE), Korea, Ministry of Environment (MOE), Korea</t>
  </si>
  <si>
    <t>Cells : Rat Cholinergic SN56 cell line</t>
  </si>
  <si>
    <t>Mice - C57Bl/6 N Female Strain</t>
  </si>
  <si>
    <t>Cells : Bacterium Salmonella typhimurium TA98,TA100,TA1535, TA1537</t>
  </si>
  <si>
    <t>Cells : Mouse L5178Y Tk lymphoma cells</t>
  </si>
  <si>
    <t>Synergistic</t>
  </si>
  <si>
    <t>Synergisitc</t>
  </si>
  <si>
    <t>Govt, Institution</t>
  </si>
  <si>
    <t>BI</t>
  </si>
  <si>
    <t>Effects of mobile phone radiation on reproduction and development in Drosophila melanogaster</t>
  </si>
  <si>
    <t>Abstract
In this report we examined the effects of a discontinuous radio frequency (RF) signal produced by a GSM multiband mobile phone (900/1,900 MHz; SAR approximately 1.4 W/kg) on Drosophila melanogaster, during the 10-day developmental period from egg laying through pupation. As found earlier with low frequency exposures, the non-thermal radiation from the GSM mobile phone increased numbers of offspring, elevated hsp70 levels, increased serum response element (SRE) DNA-binding and induced the phosphorylation of the nuclear transcription factor, ELK-1. The rapid induction of hsp70 within minutes, by a non-thermal stress, together with identified components of signal transduction pathways, provide sensitive and reliable biomarkers that could serve as the basis for realistic mobile phone safety guidelines.
Outcomes: The non-thermal irradiation from the GSM mobile phone increased numbers of offspring, elevated HSP70 levels, increased serum response element DNA-binding and induced the phosphorylation of the nuclear transcription factor, ELK-1.</t>
  </si>
  <si>
    <t>Weisbrot D, Lin H, Ye L, Blank M, Goodman R.</t>
  </si>
  <si>
    <t>https://www.emf-portal.org/en/article/13481</t>
  </si>
  <si>
    <t>Human skin cell stress response to GSM-900 mobile phone signals. In vitro study on isolated primary cells and reconstructed epidermis</t>
  </si>
  <si>
    <t>Abstract
In recent years, possible health hazards due to radiofrequency radiation (RFR) emitted by mobile phones have been investigated. Because several publications have suggested that RFR is stressful, we explored the potential biological effects of Global System for Mobile phone communication at 900 MHz (GSM-900) exposure on cultures of isolated human skin cells and human reconstructed epidermis (hRE) using human keratinocytes. As cell stress markers, we studied Hsc70, Hsp27 and Hsp70 heat shock protein (HSP) expression and epidermis thickness, as well as cell proliferation and apoptosis. Cells were exposed to GSM-900 under optimal culture conditions, for 48 h, using a specific absorption rate (SAR) of 2 W x kg(-1). This SAR level represents the recommended limit for local exposure to a mobile phone. The various biological parameters were analysed immediately after exposure. Apoptosis was not induced in isolated cells and there was no alteration in hRE thickness or proliferation. No change in HSP expression was observed in isolated keratinocytes. By contrast, a slight but significant increase in Hsp70 expression was observed in hREs after 3 and 5 weeks of culture. Moreover, fibroblasts showed a significant decrease in Hsc70, depending on the culture conditions. These results suggest that adaptive cell behaviour in response to RFR exposure, depending on the cell type and culture conditions, is unlikely to have deleterious effects at the skin level.
Full Free Text Available</t>
  </si>
  <si>
    <t>Sanchez S, Milochau A, Ruffie G, Poulletier de Gannes F, Lagroye I, Haro E, Surleve-Bazeille JE, Billaudel B, Lassegues M, Veyret B.</t>
  </si>
  <si>
    <t>https://www.emf-portal.org/en/article/14342</t>
  </si>
  <si>
    <t>Effects of differently polarized microwave radiation on the microscopic structure of the nuclei in human fibroblasts</t>
  </si>
  <si>
    <t xml:space="preserve">Abstract
To investigate the influence of microwave radiation on the human fibroblast nuclei, the effects of three variants of electromagnetic wave polarization, linear and left-handed and right-handed elliptically polarized, were examined. Experimental conditions were: frequency (f) 36.65 GHz, power density (P) at the surface of exposed object 1, 10, 30, and 100 µW/cm(2), exposure time 10 s. Human fibroblasts growing in a monolayer on a cover slide were exposed to microwave electromagnetic radiation. The layer of medium that covered cells during microwave exposure was about 1 mm thick. Cells were stained immediately after irradiation by 2% (w/v) orcein solution in 45% (w/v) acetic acid. Experiments were made at room temperature (25 °C), and control cell samples were processed in the same conditions. We assessed heterochromatin granule quantity (HGQ) at 600× magnification. Microwave irradiation at the intensity of 1 µW/cm(2) produced no effect, and irradiation at the intensities of 10 and 100 µW/cm(2) induced an increase in HGQ. More intense irradiation induced more chromatin condensation. The right-handed elliptically polarized radiation revealed more biological activity than the left-handed polarized one.
Free Full Text Available
</t>
  </si>
  <si>
    <t>Shckorbatov YG, Pasiuga VN, Goncharuk EI, Petrenko TP, Grabina VA, Kolchigin NN, Ivanchenko DD, Bykov VN, Dumin OM.</t>
  </si>
  <si>
    <t>https://www.emf-portal.org/en/article/18648</t>
  </si>
  <si>
    <t>HSP27 phosphorylation increases after 45 degrees C or 41 degrees C heat shocks but not after non-thermal TDMA or GSM exposures</t>
  </si>
  <si>
    <t xml:space="preserve">Abstract
PURPOSE: Experiments with cultured HeLa, S3 and E.A. Hy296 cells were performed to determine if exposure to acute (30 min at 45 degrees C) or chronic (2 h at 41 degrees C) heat shocks or to non-thermal exposures of radiofrequency radiation (RF) induce changes in HSP27 phosphorylation.
MATERIALS AND METHODS: The radiofrequency (RF) exposures used in this study were 847 MHz time division multiple access modulated (TDMA) at a specific absorption rate (SAR) of 5 W kg-1 for 1, 2 or 24 h or 900 MHz GSM modulated (GSM) at a SAR of 3.7 W kg-1 for 1, 2 or 5 h. HSP27 phosphorylation was evaluated by resolving the various phosphorylation forms using two-dimensional gel electrophoresis measuring the relative amount of each by densitometry. Alternatively, an antibody specific for phosphorylated HSP27 was used to detect changes in HSP27 phosphorylation levels. All heat shock and RF exposure conditions were analysed simultaneously along with a matched incubator control sample. Each experiment was repeated three times.
RESULTS: Following heat shock, the degree of phosphorylation of HSP27 varied with the heat dose, with acute hyperthermia (45 degrees C) having an increased proportion of higher phosphorylated forms. Exposure of HeLa S3 cells to 5 W kg-1 TDMA for 1, 2 or 24 h did not induce significant differences in the levels of HSP27 phosphorylation compared to incubator control or sham. Exposure of E.A. Hy926 cells to 3.7 W kg-1 900 MHz GSM for 1, 2 or 5 h did not induce significant differences in the levels of HSP27 phosphorylation compared to sham exposed.
CONCLUSIONS: Acute and moderate hyperthermia significantly increase HSP27 phosphorylation, but there was no significant change in the levels of HSP27 following non-thermal exposure to TDMA and GSM modulated RF radiations.
</t>
  </si>
  <si>
    <t>Vanderwaal RP, Cha B, Moros EG, Roti Roti JL.</t>
  </si>
  <si>
    <t>https://www.ncbi.nlm.nih.gov/pubmed/16971370</t>
  </si>
  <si>
    <t>Rabbit - Pregnant  NZ White</t>
  </si>
  <si>
    <t>Cells  Human colon adenocarcinoma (HT-29)</t>
  </si>
  <si>
    <t>Cells : Human Primary Fibroblasts</t>
  </si>
  <si>
    <t>Induction of stress volatiles and changes in essential oil content and composition upon microwave exposure in the aromatic plant Ocimum basilicum</t>
  </si>
  <si>
    <t xml:space="preserve">Abstract
Exposure to sustained low intensity microwaves can constitute a stress for the plants, but its effects on plant secondary chemistry are poorly known. We studied the influence of GSM and WLAN-frequency microwaves on emissions of volatile organic compounds and content of essential oil in the aromatic plant Ocimum basilicum L. hypothesizing that microwave exposure leads to enhanced emissions of stress volatiles and overall greater investment in secondary compounds. Compared to the control plants, microwave irradiation led to decreased emissions of β-pinene, α-phellandrene, bornyl acetate, β-myrcene, α-caryophyllene and benzaldehyde, but increased emissions of eucalyptol, estragole, caryophyllene oxide, and α-bergamotene. The highest increase in emission, 21 times greater compared to control, was observed for caryophyllene oxide. The irradiation resulted in increases in the essential oil content, except for the content of phytol which decreased by 41% in the case of GSM-frequency, and 82% in the case of WLAN-frequency microwave irradiation. The strongest increase in response to WLAN irradiation, &gt;17 times greater, was observed for hexadecane and octane contents. Comparisons of volatile compositions by multivariate analyses demonstrated a clear separation of different irradiance treatments, and according to the changes in the volatile emissions, the WLAN-frequency irradiation represented a more severe stress than the GSM-frequency irradiation. Overall, these results demonstrating important modifications in the emission rates, essential oil content and composition indicate that microwave irradiation influences the quality of herbage of this economically important spice plant.
Sweet basil (Ocimum basilicum L., Agrosel, Câmpia Turzii, Romania)
</t>
  </si>
  <si>
    <t>Lung I, Soran ML, Opriş O, Truşcă MRC, Niinemets Ü, Copolovici L.</t>
  </si>
  <si>
    <t>Sweet basil (Ocimum basilicum L.)</t>
  </si>
  <si>
    <t>https://pubmed.ncbi.nlm.nih.gov/27362630/</t>
  </si>
  <si>
    <t>Inhibition of Autophagy Negates Radiofrequency-Induced Adaptive Response in SH-SY5Y Neuroblastoma Cells</t>
  </si>
  <si>
    <t>Abstract
In the last years, radiofrequency (RF) has demonstrated that it can reduce DNA damage induced by a subsequent treatment with chemical or physical agents in different cell types, resembling the adaptive response, a phenomenon well documented in radiobiology. Such an effect has also been reported by other authors both in vitro and in vivo, and plausible hypotheses have been formulated, spanning from the perturbation of the cell redox status, to DNA repair mechanisms, and stress response machinery, as possible cellular mechanisms activated by RF pre-exposure. These mechanisms may underpin the observed phenomenon, and require deeper investigations. The present study aimed to determine whether autophagy contributes to RF-induced adaptive response. To this purpose, SH-SY5Y human neuroblastoma cells were exposed for 20 h to 1950 MHz, UMTS signal, and then treated with menadione. The results obtained indicated a reduction in menadione-induced DNA damage, assessed by applying the comet assay. Such a reduction was negated when autophagy was inhibited by bafilomycin A1 and E64d. Moreover, CRISPR SH-SY5Y cell lines defective for ATG7 or ATG5 genes did not show an adaptive response. These findings suggest the involvement of autophagy in the RF-induced adaptive response in human neuroblastoma cells; although, further investigation is required to extend such observation at the molecular level.
Full Free Text Available</t>
  </si>
  <si>
    <t>Sannino A, Scarfì MR, Dufossée M, Romeo S, Poeta L,  Prouzet-Mauléon V, Priault M, Zeni  O.</t>
  </si>
  <si>
    <t>https://www.mdpi.com/1422-0067/23/15/8414</t>
  </si>
  <si>
    <t>Unknown</t>
  </si>
  <si>
    <t>BB</t>
  </si>
  <si>
    <t xml:space="preserve">Simulated </t>
  </si>
  <si>
    <t>No Dynamic Changes in Blood-brain Barrier Permeability Occur in Developing Rats During Local Cortex Exposure to Microwaves, In Vivo</t>
  </si>
  <si>
    <t>Abstract
Little information is available about the effects of exposure to radiofrequency electromagnetic fields (RF) on cerebral microcirculation during rat developmental stages. We investigated whether the permeability of the blood-brain barrier (BBB) in juvenile and young adult rats was modified during local cortex exposure to RF under non-thermal conditions. The cortex tissue targeted was locally exposed to 1457 MHz RF at an average specific absorption rate of 2.0 W/kg in the target area for 50 min and permeability changes in the BBB of the pia mater were measured directly, using intravital fluorescence microscopy. There was no significant difference in extravasation of intravenously-injected dye between exposed and sham-exposed groups of either category of rats. No histological evidence of albumin leakage was found in any of the brains just after exposure, indicating that no traces of BBB disruption remained. These findings suggest that no dynamic changes occurred in BBB permeability of the rats at either of these developmental stages, even during local RF exposure at non-thermal levels. 
Full Text Available</t>
  </si>
  <si>
    <t>Masuda H, Hirota S, Ushiyama A, Hirata A, Arima T, Kawai H, Wake K, Watanabe S, Taki M, Nagai A, Ohkubo C.</t>
  </si>
  <si>
    <t>http://www.ncbi.nlm.nih.gov/pubmed/25977380</t>
  </si>
  <si>
    <t>Increased blood-brain barrier permeability in mammalian brain 7 days after exposure to the radiation from a GSM-900 mobile phone</t>
  </si>
  <si>
    <t>Abstract
Microwaves were for the first time produced by humans in 1886 when radio waves were broadcasted and received. Until then microwaves had only existed as a part of the cosmic background radiation since the birth of universe. By the following utilization of microwaves in telegraph communication, radars, television and above all, in the modern mobile phone technology, mankind is today exposed to microwaves at a level up to 10(20) times the original background radiation since the birth of universe. Our group has earlier shown that the electromagnetic radiation emitted by mobile phones alters the permeability of the blood-brain barrier (BBB), resulting in albumin extravasation immediately and 14 days after 2h of exposure. In the background section of this report, we present a thorough review of the literature on the demonstrated effects (or lack of effects) of microwave exposure upon the BBB. Furthermore, we have continued our own studies by investigating the effects of GSM mobile phone radiation upon the blood-brain barrier permeability of rats 7 days after one occasion of 2h of exposure. Forty-eight rats were exposed in TEM-cells for 2h at non-thermal specific absorption rates (SARs) of 0mW/kg, 0.12mW/kg, 1.2mW/kg, 12mW/kg and 120mW/kg. Albumin extravasation over the BBB, neuronal albumin uptake and neuronal damage were assessed. Albumin extravasation was enhanced in the mobile phone exposed rats as compared to sham controls after this 7-day recovery period (Fisher's exact probability test, p=0.04 and Kruskal-Wallis, p=0.012), at the SAR-value of 12mW/kg (Mann-Whitney, p=0.007) and with a trend of increased albumin extravasation also at the SAR-values of 0.12mW/kg and 120mW/kg. There was a low, but significant correlation between the exposure level (SAR-value) and occurrence of focal albumin extravasation (r(s)=0.33; p=0.04). The present findings are in agreement with our earlier studies where we have seen increased BBB permeability immediately and 14 days after exposure. We here discuss the present findings as well as the previous results of altered BBB permeability from our and other laboratories.</t>
  </si>
  <si>
    <t>Nittby H, Brun A, Eberhardt J, Malmgren L, Persson BR, Salford LG.</t>
  </si>
  <si>
    <t>http://www.ncbi.nlm.nih.gov/pubmed/19345073</t>
  </si>
  <si>
    <t>Blood-brain barrier permeability and nerve cell damage in rat brain 14 and 28 days after exposure to microwaves from GSM mobile phones.</t>
  </si>
  <si>
    <t>Abstract
We investigated the effects of global system for mobile communication (GSM) microwave exposure on the permeability of the blood-brain barrier and signs of neuronal damage in rats using a real GSM programmable mobile phone in the 900 MHz band. Ninety-six non-anaesthetized rats were either exposed to microwaves or sham exposed in TEM-cells for 2 h at specific absorption rates of average whole-body Specific Absorption Rates (SAR) of 0.12, 1.2, 12, or 120 mW/kg. The rats were sacrificed after a recovery time of either 14 or 28 d, following exposure and the extravazation of albumin, its uptake into neurons, and occurrence of damaged neurons was assessed. Albumin extravazation and also its uptake into neurons was seen to be enhanced after 14 d (Kruskal Wallis test: p = 0.02 and 0.002, respectively), but not after a 28 d recovery period. The occurrence of dark neurons in the rat brains, on the other hand, was enhanced later, after 28 d (p = 0.02). Furthermore, in the 28-d brain samples, neuronal albumin uptake was significantly correlated to occurrence of damaged neurons (Spearman r = 0.41; p &lt; 0.01).</t>
  </si>
  <si>
    <t>Eberhardt JL, Persson BR, Brun AE, Salford LG, Malmgren LO.</t>
  </si>
  <si>
    <t>http://www.emf-portal.de/viewer.php?aid=16425</t>
  </si>
  <si>
    <t>Nerve Cell Damage in Mammalian Brain after Exposure to Microwaves from GSM Mobile Phones</t>
  </si>
  <si>
    <t>Abstract
The possible risks of radio-frequency electromagnetic fields for the human body is a growing concern for our society. We have previously shown that weak pulsed microwaves give rise to a significant leakage of albumin through the blood-brain barrier. In this study we investigated whether a pathologic leakage across the blood-brain barrier might be combined with damage to the neurons. Three groups each of eight rats were exposed for 2 hr to Global System for Mobile Communications (GSM) mobile phone electromagnetic fields of different strengths. We found highly significant (p&lt; 0.002) evidence for neuronal damage in the cortex, hippocampus, and basal ganglia in the brains of exposed rats.</t>
  </si>
  <si>
    <t>Salford LG, Brun AE, Eberhardt JL, Malmgren L, Persson BR.</t>
  </si>
  <si>
    <t>http://www.ncbi.nlm.nih.gov/pubmed/12782486</t>
  </si>
  <si>
    <t>Histopathological examinations of rat brains after long-term exposure to GSM-900 mobile phone radiation</t>
  </si>
  <si>
    <t>Abstract
In order to mimic the real life situation, with often life-long exposure to the electromagnetic fields emitted by mobile phones, we have investigated in a rat model the effects of repeated exposures under a long period to Global System for Mobile Communication-900 MHz (GSM-900) radiation. Out of a total of 56 rats, 32 were exposed once weekly in a 2-h period, for totally 55 weeks, at different average whole-body specific absorption rates (SAR) (of in average 0.6 and 60 mW/kg at the initiation of the experimental period). The animals were exposed in a transverse electromagnetic transmission line chamber (TEM-cell) to radiation emitted by a GSM-900 test phone. Sixteen animals were sham exposed and eight animals were cage controls, which never left the animal house. After behavioural tests, 5-7 weeks after the last exposure, the brains were evaluated for histopathological alterations such as albumin extravasation, dark neurons, lipofuscin aggregation and signs of cytoskeletal and neuritic neuronal changes of the type seen in human ageing. In this study, no significant alteration of any these histopathological parameters was found, when comparing the GSM exposed animals to the sham exposed controls.</t>
  </si>
  <si>
    <t>Grafstrom G, Nittby H, Brun A, Malmgren L, Persson BR, Salford LG, Eberhardt J.</t>
  </si>
  <si>
    <t>http://www.emf-portal.de/viewer.php?aid=16343&amp;l=e</t>
  </si>
  <si>
    <t>Permeability of the blood-brain barrier induced by 915 MHz electromagnetic radiation, continuous wave and modulated at 8, 16, 50, and 200 Hz</t>
  </si>
  <si>
    <t>Abstract
Biological effects of electromagnetic fields (EMF) on the blood-brain barrier (BBB) can be studied in sensitive and specific models. In a previous investigation of the permeability of the blood-brain barrier after exposure to the various EMF-components of proton magnetic resonance imaging (MRI), we found that the exposure to MRI induced leakage of Evans Blue labeled proteins normally not passing the BBB of rats [Salford et al. (1992), in: Resonance Phenomena in Biology, Oxford University Press, pp. 87-91]. In the present investigation we exposed male and female Fischer 344 rats in a transverse electromagnetic transmission line chamber to microwaves of 915 MHz as continuous wave (CW) and pulse-modulated with repetition rates of 8, 16, 50, and 200 s-1. The specific energy absorption rate (SAR) varied between 0.016 and 5 W/kg. The rats were not anesthetized during the 2-hour exposure. All animals were sacrificed by perfusion-fixation of the brains under chloral hydrate anesthesia about 1 hour after the exposure. The brains were perfused with saline for 3-4 minutes, and thereafter fixed in 4% formaldehyde for 5-6 minutes. Central coronal sections of the brains were dehydrated and embedded in paraffin and sectioned at 5 microns. Albumin and fibrinogen were demonstrated immunohistochemically. The results show albumin leakage in 5 of 62 of the controls and in 56 of 184 of the animals exposed to 915 MHz microwaves. Continuous wave resulted in 14 positive findings of 35, which differ significantly from the controls (P = 0.002).</t>
  </si>
  <si>
    <t>Salford LG, Brun A, Sturesson K, Eberhardt JL, Persson BR.</t>
  </si>
  <si>
    <t>http://www.ncbi.nlm.nih.gov/pubmed/8012056</t>
  </si>
  <si>
    <t>No changes in cerebral microcirculatory parameters in rat during local cortex exposure to microwaves</t>
  </si>
  <si>
    <t xml:space="preserve">Abstract
The aim of this study was to determine whether cerebral microcirculatory parameters in rats were modified during local cortex exposure to a radiofrequency electromagnetic field (RF) under non-thermal conditions. The cortex tissue targeted was locally exposed to 1439 MHz RF using a figure-8 loop antenna at an averaged specific absorption rate of 2.0 W/kg in the target area for 50 min. Three microcirculatory parameters related to cerebral inflammation were measured by the cranial window method in real-time under RF exposure. No extravasation of intravenously injected fluorescent dye was observed during RF exposure. There was no significant difference either in pial venule blood flow velocity or diameter between exposed and sham-exposed rats. Histological evaluation for the brain immediately after RF exposure did not reveal any serum albumin leakage sites or degenerate neurons. These findings suggest that no dynamic changes occurred in cerebral microcirculation even during local cortex exposure under these conditions. </t>
  </si>
  <si>
    <t>Masuda H, Hirota S, Ushiyama A, Hirata A, Arima T, Watanabe H, Wake K, Watanabe S, Taki M, Nagai A, Ohkubo C.</t>
  </si>
  <si>
    <t>http://www.ncbi.nlm.nih.gov/pubmed/25792647</t>
  </si>
  <si>
    <t>Effects of 915 MHz electromagnetic-field radiation in TEM cell on the blood-brain barrier and neurons in the rat brain</t>
  </si>
  <si>
    <t>Abstract
The aim of this study was to determine whether albumin leakage and dark neurons were present in rat brains 14 and 50 days after a single 2-h exposure to a 915 MHz electromagnetic field, as reported by Salford et al. (Environ. Health Perspect. 111, 881-883, 203). Sixty-four male F344 rats (12 weeks old) were exposed to a 915 MHz electromagnetic field at whole-body average specific absorption rates of 0, 0.02, 0.2 and 2.0 W/kg in TEM cells for 2 h, following the protocol reported by Salford et al. The brains were examined histologically and immunohistochemically. No albumin immunoreactivity was observed in the exposed groups. In addition, dark neurons, assessed using hematoxylin and eosin staining, were rarely present, with no statistically significant difference between exposed and sham-exposed animals. This study thus failed to confirm the results of Salford et al.</t>
  </si>
  <si>
    <t>Masuda H, Ushiyama A, Takahashi M, Wang J, Fujiwara O, Hikage T, Nojima T, Fujita K, Kudo M, Ohkubo C.</t>
  </si>
  <si>
    <t>https://pubmed.ncbi.nlm.nih.gov/19580508/</t>
  </si>
  <si>
    <t>Effects of radiofrequency radiation exposure on blood-brain barrier permeability in male and female rats</t>
  </si>
  <si>
    <t>Abstract
During the last several decades, numerous studies have been performed aiming at the question of whether or not exposure to radiofrequency radiation (RFR) influences the permeability of the blood-brain barrier (BBB). The objective of this study was to investigate the effect of RFR on the permeability of BBB in male and female Wistar albino rats. Right brain, left brain, cerebellum, and total brain were analyzed separately in the study. Rats were exposed to 0.9 and 1.8 GHz continuous-wave (CW) RFR for 20 min (at SARs of 4.26 mW/kg and 1.46 mW/kg, respectively) while under anesthesia. Control rats were sham-exposed. Disruption of BBB integrity was detected spectrophotometrically using the Evans-blue dye, which has been used as a BBB tracer and is known to be bound to serum albumin. Right brain, left brain, cerebellum, and total brain were evaluated for BBB permeability. In female rats, no albumin extravasation was found in in the brain after RFR exposure. A significant increase in albumin was found in the brains of the RF-exposed male rats when compared to sham-exposed male brains. These results suggest that exposure to 0.9 and 1.8 GHz CW RFR at levels below the international limits can affect the vascular permeability in the brain of male rats. The possible risk of RFR exposure in humans is a major concern for the society. Thus, this topic should be investigated more thoroughly in the future.
Also see  later Paper ID :2841</t>
  </si>
  <si>
    <t>Sirav B, Seyhan N.</t>
  </si>
  <si>
    <t>http://www.ncbi.nlm.nih.gov/pubmed/22047463</t>
  </si>
  <si>
    <t>Effect of mobile phone radiation on pentylenetetrazole-induced seizure threshold in mice</t>
  </si>
  <si>
    <t>Abstract
OBJECTIVES: Scientific interest in potential mobile phone impact on human brain and performance has significantly increased in recent years. The present study was designed to evaluate the effects of mobile phone radiation on seizure threshold in mice.
MATERIALS AND METHODS: BALB/c male mice were randomly divided into three groups: control, acute, and chronic mobile phone radiation for 30, 60, and 90 min with frequency 900 to 950 MHz and pulse of 217 Hz. The chronic group received 30 days of radiation, while the acute group received only once. The intravenous infusion of pentylenetetrazole (5 mg/ml) was used to induce seizure signs.
RESULTS: Although acute mobile radiation did not change seizure threshold, chronic radiation decreased the clonic 
and tonic seizure thresholds significantly.
CONCLUSION: Our data suggests that the continued and prolonged contact with the mobile phone radiation might increase the risk of seizure attacks and should be limited.
Full Text Available</t>
  </si>
  <si>
    <t>Kouchaki E, Motaghedifard M, Banafshe HR.</t>
  </si>
  <si>
    <t>https://www.ncbi.nlm.nih.gov/pubmed/27635206?dopt=Abstract</t>
  </si>
  <si>
    <t>Neonatal mouse brain exposure to mobile telephony and effect on blood-brain barrier permeability</t>
  </si>
  <si>
    <t>Aim: To study the effect of mobile telephone exposure on blood-brain barrier permeability in the brain of neonatal mice.
Background/further details: A positive control group with cadmium-induced blood-brain barrier damage was also included.
Outcomes: No albumin extravasation was found in brains of exposed or control (sham exposed and freely moving caged) mice. By contrast, in the positive control mice there was substantial albumin extravasation. 
It appears that exposure of the developing mouse brain to mobile phone-type radiofrequency electromagnetic fields does not produce any perturbations of blood-brain barrier integrity.</t>
  </si>
  <si>
    <t>Finnie JW, Blumbergs PC, Cai Z, Manavis J, Kuchel TR.</t>
  </si>
  <si>
    <t>https://www.emf-portal.org/en/article/13987</t>
  </si>
  <si>
    <t>Effect of mobile telephony on blood-brain barrier permeability in the fetal mouse brain</t>
  </si>
  <si>
    <t>Abstract
AIM: To study the effect of mobile telephone exposure on blood-brain barrier (BBB) permeability in the immature brain.
METHODS: Using a purpose-designed exposure system at 900 MHz, pregnant mice were given a single, far-field, whole body exposure at a specific absorption rate of 4 W/kg for 60 min/day from day 1 to day 19 of gestation. Pregnant control mice were sham-exposed or freely mobile in a cage without further restraint and a positive control group with cadmium-induced BBB damage was also included. Immediately prior to parturition on gestational day 19, fetal heads were collected, fixed in Bouin's fixative and paraffin embedded. Disruption of BBB integrity was detected immunohistochemically using endogenous albumin as a vascular tracer in cerebral cortex, thalamus, basal ganglia, hippocampus, cerebellum, midbrain and medulla.
RESULTS: No albumin extravasation was found in exposed or control brains.
CONCLUSION: In this animal model, whole of gestation exposure to global system for mobile communication-like radiofrequency fields did not produce any increase in vascular permeability in the fetal brain regions studied using endogenous albumin as a light microscopic immunohistochemical marker.</t>
  </si>
  <si>
    <t>https://www.emf-portal.org/en/article/13429</t>
  </si>
  <si>
    <t>Effect of long-term mobile communication microwave exposure on vascular permeability in mouse brain</t>
  </si>
  <si>
    <t>Abstract
AIMS: To study the effect of long-term exposure to global system for mobile communication (GSM) radiofrequency fields on vascular permeability in murine brains.
METHODS: Using a purpose-designed exposure system at 900 MHz, mice were given a 60-minute far-field, whole body exposure on each of 5 days per week for 104 weeks at specific absorption rates (SAR) of 0.25, 1.0,2.0 and 4.0 W/kg. Control mice were sham-exposed or permitted free movement in a cage to evaluate any stress-related effects. Albumin immunohistochemistry was used to detect increased vascular permeability and the efficacy of the vascular tracer was confirmed with a positive control group exposed to a clostridial toxin known to increase vascular permeability in the brain.
RESULTS: In all exposed and control groups, albumin extravasation was minimal, often leptomeningeal, and was deemed insignificant as a maximum of three capillaries or venules in a given brain showed leakage from the very many blood vessels present in the three coronal brain sections.
CONCLUSIONS: These results suggest that prolonged exposure to mobile telephone-type radiation produces negligible disruption to blood-brain barrier integrity at the light microscope level using endogenous albumin as a vascular tracer.</t>
  </si>
  <si>
    <t>Finnie JW, Blumbergs PC, Manavis J, Utteridge TD, Gebski V, Davies RA, Vernon-Roberts B, Kuchel TR.</t>
  </si>
  <si>
    <t>https://www.ncbi.nlm.nih.gov/pubmed/12190293</t>
  </si>
  <si>
    <t>Effect of global system for mobile communication (gsm)-like radiofrequency fields on vascular permeability in mouse brain</t>
  </si>
  <si>
    <t>Abstract
The effect of global system for mobile communication (GSM) radiofrequency fields on vascular permeability in the brain was studied using a purpose-designed exposure system at 898.4 MHz. Mice (n= 30) were given a single far field, whole body exposure for 60 minutes at a specific absorption rate of 4 W/kg. Control mice were also sham-exposed (n = 10) or permitted free movement in a cage (n = 10) to exclude any stress-related effects. Vascular permeability changes were detected using albumin immunohistochemistry and the efficacy of this vascular tracer was confirmed with a positive control group exposed to a clostridial toxin known to increase vascular permeability in the brain. No significant difference in albumin extravasation was detected between any of the groups at the light microscope level using the albumin marker.</t>
  </si>
  <si>
    <t>Finnie JW, Blumbergs PC, Manavis J, Utteridge TD, Gebski V, Swift JG, Vernon-Roberts B, Kuchel TR.</t>
  </si>
  <si>
    <t>Mice strain C57BL/6Ntac</t>
  </si>
  <si>
    <t>https://www.emf-portal.org/en/article/7467</t>
  </si>
  <si>
    <t>Direct observation of microcirculatory parameters in rat brain after local exposure to radio-frequency electromagnetic field</t>
  </si>
  <si>
    <t>Abstract 
A cranial window method modified for our experiment enabled to observe the cerebral microcirculation including the blood-brain barrier permeability after a local expose to radio-frequency electromagnetic fields with a monopole antenna in rats. The present report reviews our recent publications that reported no noticeable changes in the cerebral microcirculatory parameters due to RF-EMF exposure.
Conclusion: In conclusion, the findings described in our recent reports suggested no noticeable changes in the BBB function, the venular diameter, or the number of sticking leukocyte under the exposure conditions of RF-EMF that we used. However, further studies are required under other exposure conditions to confirm these phenomena.</t>
  </si>
  <si>
    <t xml:space="preserve">Hirota, S, Matsuura M, Masuda H, Ushiyama A, Wake K, Watanabe S, </t>
  </si>
  <si>
    <t>http://link.springer.com/article/10.1007/s10669-008-9199-8</t>
  </si>
  <si>
    <t>Lack of effects of 1439 MHz electromagnetic near field exposure on the blood-brain barrier in immature and young rats</t>
  </si>
  <si>
    <t>Abstract
Possible effects of 1439 MHz electromagnetic near field (EMF) exposure on the blood-brain barrier (BBB) were investigated using immature (4 weeks old) and young (10 weeks old) rats, equivalent in age to the time when the BBB development is completed and the young adult, respectively. Alteration of BBB related genes, such as those encoding p-glycoprotein, aquaporin-4, and claudin-5, was assessed at the protein and mRNA levels in the brain after local exposure of the head to EMF at 0, 2, and 6 W/kg specific energy absorption rates (SARs) for 90 min/day for 1 or 2 weeks. Although expression of the 3 genes was clearly decreased after administration of 1,3-dinitrobenzene (DNB) as a positive control, when compared with the control values, there were no pathologically relevant differences with the EMF at any exposure levels at either age. Vascular permeability, monitored with reference to transfer of FITC-dextran, FD20, was not affected by EMF exposure. Thus, these findings suggest that local exposure of the head to 1439 MHz EMF exerts no adverse effects on the BBB in immature and young rats.
Outcomes: Although expression of the three genes was decreased after administration of 1,3-dinitrobenzene as a positive control, when compared with the control values, there were no pathologically relevant differences with the electromagnetic field at any exposure levels at either age. Vascular permeability, measured with reference to transfer of FITC-dextran, was not affected by electromagnetic field exposure. 
Thus, these data indicate that local exposure of the head to 1439 MHz electromagnetic field exerts no adverse effects on the blood-brain barrier in immature and young rats.</t>
  </si>
  <si>
    <t>Kuribayashi M, Wang J, Fujiwara O, Doi Y, Nabae K, Tamano S, Ogiso T, Asamoto M, Shirai T.</t>
  </si>
  <si>
    <t>https://www.emf-portal.org/en/article/12426</t>
  </si>
  <si>
    <t>Radiofrequency-radiation exposure does not induce detectable leakage of albumin across the blood-brain barrier</t>
  </si>
  <si>
    <t>Abstract
The blood-brain barrier (BBB) consists of tight junctions between the endothelial cells that line the capillaries in the central nervous system. This structure protects the brain, and neurological damage could occur if it is compromised. Several publications by researchers at Lund University have reported alterations in the BBB after exposure to low-power 915 MHz energy. These publications increased the level of concern regarding the safety of wireless communication devices such as mobile phones. We performed a confirmation study designed to determine whether the BBB is altered in rats exposed in a transverse electromagnetic (TEM) transmission line cell to 915 MHz energy at parameters similar to those in the Lund University studies. Unanesthetized rats were exposed for 30 min to either continuous-wave or modulated (16 or 217 Hz) 915 MHz energy at power levels resulting in whole-body specific absorption rates (SARs) of 0.0018-20 W/kg. Albumin immunohistochemistry was performed on perfused brain tissue sections to determine the integrity of the BBB. Chi-square analysis revealed no significant increase in albumin extravasation in any of the exposed animals compared to the sham-exposed or home cage control animals.</t>
  </si>
  <si>
    <t>McQuade JM, Merritt JH, Miller SA, Scholin T, Cook MC, Salazar A, Rahimi OB, Murphy MR, Mason PA.</t>
  </si>
  <si>
    <t>https://www.ncbi.nlm.nih.gov/pubmed/19580497</t>
  </si>
  <si>
    <t>Nonthermal GSM RF and ELF EMF effects upon rat BBB permeability</t>
  </si>
  <si>
    <t>Abstract
Since the late 1980s, our group has examined the effects of radiofrequency electromagnetic fields (RF-EMF), including pulse-modulated waves of the type emitted by mobile phones, upon the blood–brain barrier. In more than 2,000 rats, we have repeatedly demonstrated a passage of the rats’ own albumin from the blood through the brain capillaries into the surrounding brain parenchyma at SAR values down to 0.1mW/kg. In most of these experiments, the animals were exposed in TEM-cells, ventilated by an external electrical fan at 50 Hz. In the present study, we examined whether the extremely low frequency (ELF) magnetic fields from the fan (50 Hz, 0.3–1.5 μT) might add to the RF effect. Sixty-four rats were divided into 4 groups: RF only, ELF only and RF + ELF exposure plus a sham group. The GSM-900 MHz RF exposure was at the very low, nonthermal, average whole-body SAR level 0.4 mW/kg. Demonstration of the normally occurring albumin extravasation in the basal hypothalamus is our inbuilt control proving that the staining is reliable. Two full series of staining of the whole material gave negative results for hypothalamus. Not until we changed to avidin, biotin, and antibodies from a third supplier, we received an acceptable staining. Twenty-five percent of the RF animals had a pathological albumin leakage, while the ELF and RF + ELF groups with three and two pathological findings, respectively, were not significantly different from the control group. We conclude that the use of external fans has had no major influence upon the result.</t>
  </si>
  <si>
    <t>Nittby, H. Brun A, Strömblad S, Moghadam MK, Sun W, Malmgren L, Eberhardt J, Persson BR, Salford LG.</t>
  </si>
  <si>
    <t>https://www.emf-portal.org/en/article/19140</t>
  </si>
  <si>
    <t>Effects of Microwaves from GSM Mobile Phones on the Blood-brain Barrier and Neurons in Rat Brain</t>
  </si>
  <si>
    <t>Abstract
Our group has since 1988 studied the effects of different intensities and modulations of 915MHz RF in a rat model where the exposure takes place in a TEM-cell during various time periods and post exposure recovery times. The power fed into TEM-cells was 0.125, 1.25, 12.5 or 125mW corresponding to whole body SAR (determined experimentally): 0.2, 2, 20 or 200mW/kg. The rats were awake and not restrained during exposure and after the recovery period the animals were anaesthetized and sacrificed by perfusion-fixation with 4% formaldehyde. Paraffin embedded 5 µm. thick brain slices were stained for albumin by applying albumin antibodies (Dakopatts), by which albumin is revealed as brownish discolorations. Dark neurons were revealed by staining for RNA/DNA with cresyl violet. In series of more than 1800 Fisher rats, we have proven that sub thermal power levels from both pulse- modulated and continuous RF fields - including those from real GSM mobile phones - have the potency to significantly open the BBB for the animals' own albumin (but not fibrinogen) to pass out into the brain and to accumulate in the neurons and glial cells surrounding the capillaries. Albumin extravasations are most prominent at the lower SAR values. This dose-response behaviour suggests some kind of energy or electromagnetic field strength windowing effect. A linear dose-response relationship for dark neurons was found at 50 days after exposure, with most prominent occurrence at SAR 200mW/kg.
Full Text Available</t>
  </si>
  <si>
    <t>Persson BR, Eberhardt J, Malmgren L, Persson M, Brun A, Salford L.</t>
  </si>
  <si>
    <t>Rats - Fisher 344</t>
  </si>
  <si>
    <t>https://www.researchgate.net/publication/224772674_Effects_of_Microwaves_from_GSM_Mobile_Phones_on_the_Blood-brain_Barrier_and_Neurons_in_Rat_Brain</t>
  </si>
  <si>
    <t>Blood-brain barrier disruption by continuous-wave radio frequency radiation</t>
  </si>
  <si>
    <t>Abstract
The increasing use of cellular phones and the increasing number of associated base stations are becoming a widespread source of non ionizing electromagnetic radiation. Some biological effects are likely to occur even at low-level EM fields. This study was designed to investigate the effects of 900 and 1,800 MHz Continuous Wave Radio Frequency Radiation (CW RFR) on the permeability of Blood Brain Barrier (BBB) of rats. Results have shown that 20 min RFR exposure of 900 and 1,800 MHz induces an effect and increases the permeability of BBB of male rats. There was no change in female rats. The scientific evidence on RFR safety or harm remains inconclusive. More studies are needed to demonstrate the effects of RFR on the permeability of BBB and the mechanisms of that breakdown
Outcomes: The data revealed that 20 min radiofrequency exposure of 900 MHz and 1800 MHz increases significantly the permeability of blood-brain barrier of male rats. There was no change in female rats. However, female control rats exhibited a significant higher blood-brain barrier permeability (similar to those of the exposed rats) than the male control rats.</t>
  </si>
  <si>
    <t>https://www.emf-portal.org/en/article/17230</t>
  </si>
  <si>
    <t>Biological and morphological effects on the brain after exposure of rats to a 1439 MHz TDMA field</t>
  </si>
  <si>
    <t>Abstract
We investigated the effects of exposure to a 1439 MHz TDMA (Time Division Multiple Access) field, as used in cellular phones, on the permeability of the blood-brain barrier (BBB), on the morphological changes of the brain, and on body-mass fluctuations. Male Sprague-Dawley (SD) rats were divided into three groups of eight rats each. The rats in the EM(+) group, which had their heads arrayed in a circle near the central antenna of an exposure system, were exposed to a 1439 MHz field for one hour a day. The rats in EM(-) group were also in the exposure system, however, without high-frequency electromagnetic wave (HF-EMW) exposure. The animals in the control group were neither placed in the system nor exposed to HF-EMWs. The exposure period was two or four weeks. The energy dose rate peaked at 2 W/kg in the brain; the average over the whole body was 0.25 W/kg. The changes in the permeability of BBB were investigated by Evans blue injection method and by immunostaining of serum albumin. HF-EMWs had no effect on the permeability of BBB. The morphological changes in the cerebellum were investigated by assessing the degeneration of Purkinje cells and the cell concentration in the granular layer. No significant changes were observed in the groups of rats exposed to HF-EMWs for two or four weeks. Averaged body masses were not affected by HF-EMWs exposure. In conclusion, a 1439 MHz TDMA field did not induce observable changes in the permeability of the BBB, morphological changes in the cerebellums, or body mass changes in rats, as evaluated by the conventional methods.</t>
  </si>
  <si>
    <t>Tsurita G, Nagawa H, Ueno S, Watanabe S, Taki M.</t>
  </si>
  <si>
    <t>TDMA Simulation</t>
  </si>
  <si>
    <t>https://www.emf-portal.org/en/article/3914</t>
  </si>
  <si>
    <t>Biological effect on blood cerebrospinal fluid barrier due to radio frequency electromagnetic fields exposure of the rat brain in vivo</t>
  </si>
  <si>
    <t>Abstract
Concerns on health effects of radiofrequency (RF) signals have been discussed. Particularly, the effect on the central nerve system is one of main interest among the general public. So far, there are lots of studies regarding the RF effect on the Blood Brain Barrier (BBB), but no study of the RF effect on the Blood Cerebrospinal fluid Barrier (BCB). In this study we explored the effect on BCB function by radiofrequency electromagnetic fields (RF-EMF) exposure. To attain this purpose, we set about to make a real-time measuring system for BCB function using a micro-perfusion method and examined the short time exposure experiment using rats. Our data suggested the 30 min single exposure of 1.5 GHz RF-EMF at the brain average SARs of 9.5 W/kg for adult and 10.4 W/kg for juvenile, did not affect BCB function in rats under the experimental conditions.</t>
  </si>
  <si>
    <t>Ushiyama, A, Masuda H, Hirota S, Wake K, Kawai H, Watanabe S, Taki M, Ohkubo C.</t>
  </si>
  <si>
    <t>https://www.emf-portal.org/en/article/15808</t>
  </si>
  <si>
    <t>Electromagnetic fields (GSM 1800) do not alter blood-brain barrier permeability to sucrose in models in vitro with high barrier tightness</t>
  </si>
  <si>
    <t>Abstract
We previously reported that electromagnetic fields (EMFs) [GSM 1800 standard (Global System for Mobile Communications, 1800 MHz)] increased sucrose permeation across the blood-brain barrier (BBB) in vitro. The cell culture model used in our previous study was comprised of rat astrocytes in coculture with porcine brain microvascular endothelial cells (PBECs). In this study, after optimization of cell culture conditions, distinctly improved barrier tightness was observed, accompanied by a loss of susceptibility to EMF-related effects on BBB permeability. Cell cultures were exposed for 1-5 days at an average specific absorption rate (SAR) of 0.3 W/kg in the identical exposure system as described before. To quantify barrier tightness, sucrose permeation across exposed PBEC was measured and compared to values of sham exposed cells and to a control group. Additionally, observations in the BBB coculture system were complemented by similar experiments using two other in vitro models, composed of PBEC monocultures with or without serum. These three models display distinctly higher barrier tightness than the previously used system. In all three BBB models, sucrose permeation across the cell layers remained unaffected by exposure to a GSM 1800 field for up to 5 days. We thus could not confirm enhanced permeability of the BBB in vitro after EMF exposure as reported before since the in vitro barrier tightness in these experiments is now more like that of the in vivo situation.</t>
  </si>
  <si>
    <t>Franke H, Ringelstein EB, Stogbauer F.</t>
  </si>
  <si>
    <t>https://www.emf-portal.org/en/article/12436</t>
  </si>
  <si>
    <t>Effects of Universal Mobile Telecommunications System (UMTS) electromagnetic fields on the blood-brain barrier in vitro</t>
  </si>
  <si>
    <t>Abstract
The extensive use of mobile phone communication has raised public concerns about adverse health effects of radiofrequency (RF) electromagnetic fields (EMFs) in recent years. A central issue in this discussion is the question whether EMFs enhance the permeability of the blood-brain barrier (BBB). Here we report an investigation on the influence of a generic UMTS (Universal Mobile Telecommunications System) signal on barrier tightness, transport processes and the morphology of porcine brain microvascular endothelial cell cultures (PBEC) serving as an in vitro model of the BBB. An exposure device with integrated online monitoring system was developed for simultaneous exposure and measuring of transendothelial electrical resistance (TEER) to determine the tightness of the BBB. PBEC were exposed continuously for up to 84 h at an average electric-field strength of 3.4-34 V/m (maximum 1.8 W/kg) ensuring athermal conditions. We did not find any evidence of RF-field-induced disturbance of the function of the BBB. After and during exposure, the tightness of the BBB quantified by 14C-sucrose and serum albumin permeation as well as by TEER remained unchanged compared to sham-exposed cultures. Permeation of transporter substrates at the BBB as well as the localization and integrity of the tight-junction proteins occludin and ZO1 were not affected either.</t>
  </si>
  <si>
    <t>Franke H, Streckert J, Bitz A, Goeke J, Hansen V, Ringelstein EB, Nattkamper H, Galla HJ, Stogbauer F.</t>
  </si>
  <si>
    <t>https://www.emf-portal.org/en/article/12416</t>
  </si>
  <si>
    <t>Effects of GSM and UMTS mobile telephony signals on neuron degeneration and blood-brain barrier permeation in the rat brain</t>
  </si>
  <si>
    <t>Abstract
Blood-brain barrier (BBB) permeation and neuron degeneration were assessed in the rat brain following exposure to mobile communication radiofrequency (RF) signals (GSM-1800 and UMTS-1950). Two protocols were used: (i) single 2 h exposure, with rats sacrificed immediately, and 1 h, 1, 7, or 50 days later, and (ii) repeated exposures (2 h/day, 5 days/week, for 4 weeks) with the effects assessed immediately and 50 days after the end of exposure. The rats' heads were exposed at brain-averaged specific absorption rates (BASAR) of 0.026, 0.26, 2.6, and 13 W/kg. No adverse impact in terms of BBB leakage or neuron degeneration was observed after single exposures or immediately after the end of repeated exposure, with the exception of a transient BBB leakage (UMTS, 0.26 W/kg). Fifty days after repeated exposure, the occurrence of degenerating neurons was unchanged on average. However, a significant increased albumin leakage was detected with both RF signals at 13 W/kg. In this work, the strongest, delayed effect was induced by GSM-1800 at 13 W/kg. Considering that 13 W/kg BASAR in the rat head is equivalent to 4 times as much in the human head, deleterious effects may occur following repeated human brain exposure above 50 W/kg.
Full Free Text Available</t>
  </si>
  <si>
    <t>Poulletier de Gannes F, Masuda H, Billaudel B, Poque-Haro E, Hurtier A, Lévêque P, Ruffié G, Taxile M, Veyret B, Lagroye I.</t>
  </si>
  <si>
    <t>Rats - Wistar HanBrl:WIST</t>
  </si>
  <si>
    <t>https://www.ncbi.nlm.nih.gov/pubmed/29138435</t>
  </si>
  <si>
    <t>Effects of GSM modulated radio-frequency electromagnetic radiation on permeability of blood-brain barrier in male &amp; female rats</t>
  </si>
  <si>
    <t>Abstract
With the increased use of mobile phones, their biological and health effects have become more important. Usage of mobile phones near the head increases the possibility of effects on brain tissue. This study was designed to investigate the possible effects of pulse modulated 900MHz and 1800MHz radio-frequency radiation on the permeability of blood-brain barrier of rats. Study was performed with 6 groups of young adult male and female wistar albino rats. The permeability of blood-brain barrier to intravenously injected evans blue dye was quantitatively examined for both control and radio-frequency radiarion exposed groups. For male groups; Evans blue content in the whole brain was found to be 0.08±0.01mg% in the control, 0.13±0.03mg% in 900MHz exposed and 0.26±0.05mg% in 1800MHz exposed animals. In both male radio-frequency radiation exposed groups, the permeability of blood-brain barrier found to be increased with respect to the controls (p&lt;0.01). 1800MHz pulse modulated radio-frequency radiation exposure was found more effective on the male animals (p&lt;0.01). For female groups; dye contents in the whole brains were 0.14±0.01mg% in the control, 0.24±0.03mg% in 900MHz exposed and 0.14±0.02mg% in 1800MHz exposed animals. No statistical variance found between the control and 1800MHz exposed animals (p&gt;0.01). However 900MHz pulse modulated radio-frequency exposure was found effective on the permeability of blood-brain barrier of female animals. Results have shown that 20 min pulse modulated radio-frequency radiation exposure of 900MHz and 1800MHz induces an effect and increases the permeability of blood-brain barrier of male rats. For females, 900MHz was found effective and it could be concluded that this result may due to the physiological differences between female and male animals. The results of this study suggest that mobile phone radiation could lead to increase the permeability of blood-brain barrier under non-thermal exposure levels. More studies are needed to demonstrate the mechanisms of that breakdown.
Also see  earlier  Paper ID :885</t>
  </si>
  <si>
    <t>Sirav B, Seyhan N</t>
  </si>
  <si>
    <t>https://www.ncbi.nlm.nih.gov/pubmed/26723545</t>
  </si>
  <si>
    <t>EN</t>
  </si>
  <si>
    <t>Effects of 1800-MHz radiofrequency fields on circadian rhythm of plasma melatonin and testosterone in male rats</t>
  </si>
  <si>
    <t>Abstract 
Radiofrequency fields (RF) at 1800 MHz are known to affect melatonin (MEL) and testosterone in male rats, but it remains to be determined whether RF affected circadian rhythm of these plasma hormones. Male Sprague-Dawley rats were exposed to 1800-MHz RF at 208 μw/cm² power density (SAR: 0.5762 W/kg) at different zeitgeber (ZT) periods of the day, including 0 (ZT0), 4 (ZT4), 8 (ZT8), 12 (ZT12), 16 (ZT16), and 20 (ZT20) h. RF exposure was 2 h/d for 32 d. From each rat, the concentrations of plasma MEL and testosterone were determined in plasma after RF exposure and compared with controls. The results confirmed the existence of circadian rhythms in the synthesis of MEL and testosterone, but revealed an inverse relationship in peak phase of these rhythms. These rhythms were disturbed after exposure to RF, with the effect being more pronounced on MEL than testosterone. The most pronounced effect of RF exposure on MEL and testosterone appears to be in rats exposed to RF at ZT 16 and ZT0 h, respectively. Data suggest that regulation of testosterone is controlled by MEL and that MEL is more sensitive to RF exposure.</t>
  </si>
  <si>
    <t>Qin F, Zhang J, Cao H, Yi C, Li JX, Nie J, Chen LL, Wang J, Tong J.</t>
  </si>
  <si>
    <t>http://www.ncbi.nlm.nih.gov/pubmed/22891885</t>
  </si>
  <si>
    <t>Effects of Electromagnetic Fields of Cellular Phone on Cortisol and Testosterone</t>
  </si>
  <si>
    <t>Aim: To evaluate the effects of exposure to an electromagnetic field of a cellular phone on serum testosterone and cortisol levels in adult male Syrian hamster.
Background/further details: 3 groups were examined (each group n=24): 1) control group, 2.) exposed for 10 days, 1 h daily and 3.) exposed for 50 days, 1 h daily.
Authors findings: There was no significant difference of testosterone and cortisol serum levels between the control group and the group exposed for 10 days. However, compared to the control group the testosterone and cortisol levels increased in the group exposed for 50 days.
The authors conclude that long-term (50 days) exposure to cellular phones could impair endocrine homeostasis.
Free Full Text Available</t>
  </si>
  <si>
    <t>Aghdam Shahryar H, Lotfi AR, Bahojb M, Karami AR.</t>
  </si>
  <si>
    <t>Hamster</t>
  </si>
  <si>
    <t>https://www.emf-portal.org/en/article/20315</t>
  </si>
  <si>
    <t>Pathophysiology of Microwave Radiation: Effect on Rat Brain</t>
  </si>
  <si>
    <t>Abstract
The study aims to investigate the effect of 2.45 GHz microwave radiation on Wistar rats. Rats of 35 days old with 130 ± 10 g body weight were selected for this study. Animals were divided into two groups: sham exposed and experimental (six animals each). Animals were exposed for 2 h a day for 45 days at 2.45 GHz frequency (power density, 0.21 mW/cm(2)). The whole body specific absorption rate was estimated to be 0.14 W/kg. Exposure took place in a ventilated plexiglas cage and kept in an anechoic chamber under a horn antenna. After completion of the exposure period, rats were killed, and pineal gland and whole brain tissues were isolated for the estimation of melatonin, creatine kinase, caspase 3, and calcium ion concentration. Experiments were performed in a blind manner and repeated. A significant decrease (P &lt; 0.05) was recorded in the level of pineal melatonin of exposed group as compared with sham exposed. A significant increase (P &lt; 0.05) in creatine kinase, caspase 3, and calcium ion concentration was observed in whole brain of exposed group of animals as compared to sham exposed. One-way analysis of variance method was adopted for statistical analysis. The study concludes that a reduction in melatonin or an increase in caspase-3, creatine kinase, and calcium ion may cause significant damage in brain due to chronic exposure of these radiations. These biomarkers clearly indicate possible health implications of such exposures.
Outcomes: A significant decrease was recorded in the level of pineal melatonin in the exposed group compared with the sham exposed group. A significant increase in creatine kinase enzyme activity, caspase 3 activity, and calcium ion concentration was found in whole brain samples of exposed animals compared with those of sham exposed animals. 
The authors conclude that a decrease in melatonin or an increase in caspase-3 activity, creatine kinase activity, and calcium ion may cause a significant damage in brain due to chronic exposure.</t>
  </si>
  <si>
    <t>https://www.emf-portal.org/en/article/19939</t>
  </si>
  <si>
    <t>No effects of 900 MHz and 1800 MHz electromagnetic field emitted from cellular phone on nocturnal serum melatonin levels in rats</t>
  </si>
  <si>
    <t>Abstract
In this study, the effects of exposure to a 900 MHz and 1800 MHz electromagnetic field (EMF) on serum nocturnal melatonin levels of adult male Sprague-Dawley rats were studied. Thirty rats were used in three independent groups, 10 of which were exposed to 900 MHz, 10 of which were exposed to 1800 MHz and 10 of which were sham-exposed (control). The exposures were performed 30 min/day, for five days/week for four weeks to 900 MHz or 1800 MHz EMF Control animals were kept under the same environmental conditions as the study groups except with no EMF exposure. The concentration of nocturnal melatonin in the rat serum was measured by using a radioimmunoassay method. There were no statistically significant differences in serum melatonin concentrations between the 900 MHz EMF group and the sham-exposed group (P &gt; 0.05). The values at 12:00 pm were 39.11 +/- 6.5 pg/mL in the sham-exposed group and 34.97 +/- 5.1 pg/mL in the 900 MHz EMF-exposed group. Also, there were no statistically significant differences in serum melatonin concentrations between the sham-exposed group and the 1800 MHz EMF-exposed group (P &gt; 0.05). The values at 12:00 pm were 39.11 +/- 6.5 pg/mL in the sham-exposed group and 37.96 +/- 7.4 pg/mL in the exposed group. These results indicate that mobile phones, emitting 900 and 1800 MHz EMF, have no effect on nocturnal serum melatonin levels in rats.</t>
  </si>
  <si>
    <t>Koyu A, Ozguner F, Cesur G, Gokalp O, Mollaoglu H, Caliskan S, Delibas N.</t>
  </si>
  <si>
    <t>https://www.emf-portal.org/en/article/12030</t>
  </si>
  <si>
    <t>The therapeutic effect of a pulsed electromagnetic field on the reproductive patterns of male Wistar rats exposed to a 2.45-GHz microwave field</t>
  </si>
  <si>
    <t>Abstract
INTRODUCTION: Environmental exposure to man-made electromagnetic fields has been steadily increasing with the growing demand for electronic items that are operational at various frequencies. Testicular function is particularly susceptible to radiation emitted by electromagnetic fields.
OBJECTIVES: This study aimed to examine the therapeutic effects of a pulsed electromagnetic field (100 Hz) on the reproductive systems of male Wistar rats (70 days old).
METHODS: The experiments were divided into five groups: microwave sham, microwave exposure (2.45 GHz), pulsed electromagnetic field sham, pulsed electromagnetic field (100 Hz) exposure, and microwave/pulsed electromagnetic field exposure. The animals were exposed for 2 hours/day for 60 days. After exposure, the animals were sacrificed, their sperm was used for creatine and caspase assays, and their serum was used for melatonin and testosterone assays.
RESULTS: The results showed significant increases in caspase and creatine kinase and significant decreases in testosterone and melatonin in the exposed groups. This finding emphasizes that reactive oxygen species (a potential inducer of cancer) are the primary cause of DNA damage. However, pulsed electromagnetic field exposure relieves the effect of microwave exposure by inducing Faraday currents.
CONCLUSIONS: Electromagnetic fields are recognized as hazards that affect testicular function by generating reactive oxygen species and reduce the bioavailability of androgen to maturing spermatozoa. Thus, microwave exposure adversely affects male fertility, whereas pulsed electromagnetic field therapy is a non-invasive, simple technique that can be used as a scavenger agent to combat oxidative stress.
Full Text Available</t>
  </si>
  <si>
    <t>https://www.ncbi.nlm.nih.gov/pubmed/21876981</t>
  </si>
  <si>
    <t>Prevention of mobile phone induced skin tissue changes by melatonin in rat: an experimental study</t>
  </si>
  <si>
    <t>Abstract
Most of the mobile phones in Turkey emit 900 MHz radiation which is mainly absorbed by the skin and, to a lesser extent, muscle. The aim of this study was to investigate the effects the 900 MHz electromagnetic irradiation emitted by these devices on the induction of histopathologic changes in skin and the effect of melatonin (Mel) on any of these changes. Thirty male Wistar-Albino rats were used in the study. The experimental groups were composed of: a nontreated control group, an irradiated group (IR) without Mel and an irradiated with Mel treatment group (IR + Mel). 900 MHz radiation was applied to IR group for 10 days (30 min/day). The IR + Mel group received 10 mg/kg per day melatonin in tap water for 10 days before irradiation. At the end of the tenth day, the skin graft was excized from the thoraco-abdominal area. Histopathologic changes in skin were analyzed. In the IR group, increased thickness of stratum corneum, atrophy of epidermis, papillamatosis, basal cell proliferation, increased granular cell layer (hypergranulosis) in epidermis and capillary proliferation, impairment in collagen tissue distribution and separation of collagen bundles in dermis were all observed compared to the control group. Most of these changes, except hypergranulosis, were prevented with melatonin treatment. In conclusion, exposure to 900 MHz radiation emitted by mobile phones caused mild skin changes. Furthermore, melatonin treatment can reduce these changes and may have a beneficial effect to prevent 900 MHz mobile phone-induced rat skin changes.</t>
  </si>
  <si>
    <t>Ozguner F, Aydin G, Mollaoglu H, Gökalp O, Koyu A, Cesur G.</t>
  </si>
  <si>
    <t>https://www.ncbi.nlm.nih.gov/pubmed/15941010</t>
  </si>
  <si>
    <t>The influence of 950 MHz magnetic field (mobile phone radiation) on sex organ and adrenal functions of male rabbits</t>
  </si>
  <si>
    <t xml:space="preserve">Abstract
Mobile phones are used frequently and held close to the body thus they are potentially dangerous sources of electromagnetic (EM) radiations. The clear effects of EMF (electromagnetic field) on many organs of the body have not been known until now and have puzzled scientists. The objective of this study was the evaluation of the influence of different powers (3 and 6 W) of 950 MHz magnetic field on testosterone, FSH (follicle stimulating hormone) and cortisol levels of male rabbits. The study was conducted on 18 male rabbits with an average weight of 1400 to 1700 g. The exposure period of simulated mobile phone radiations (950 MHz; 3 and 6 W) was 2 h/day for 2 weeks. Blood was taken from the animals and FSH, testosterone, and cortisol levels of sera were assayed and compared with the control group. The results showed a decrease (P&lt;0.05) in the concentration of testosterone in both 3 and 6 W groups. In the 6 W group, FSH concentration increased (compared to 3 W) but decreased in comparison to the control group. There were no differences in cortisol levels in any group. Results consequently suggest that testosterone and FSH levels are disturbed as a result of mobile phone exposure and it possibly affects reproductive functions. However, cortisol concentration as a marker of adrenal gland function was not affected.
Full Text Available </t>
  </si>
  <si>
    <t>Sarookhani MR, Asiabanha Rezaei M, Safari A, Zaroushani V, Ziaeiha M.</t>
  </si>
  <si>
    <t>https://www.emf-portal.org/en/article/20093</t>
  </si>
  <si>
    <t>Hamster Golden Female</t>
  </si>
  <si>
    <t>Female genital toxicities of high-frequency electromagnetic field on rats</t>
  </si>
  <si>
    <t>Abstract 
OBJECTIVE: To study on the effects of sub-chronic exposures to high-frequency electromagnetic field (HF-EMF) on the estrous cycle, ovarian pathological changes and related hormones and preliminarily investigate the female genital toxicities of HF-EMF in rats. METHODS: 60 Wistar female adult rats were randomly divided into five groups based on body weight and radiated with different levels of 30 MHz electromagnetic field (0, 25, 100, 400 and 1600 V/m) for eight hours daily. Weekly the rats were continuously exposed five days. From the 48th day the four stage of estrus cycle were observed with smear method of the vaginal cell. Fifty-six days later the serum levels of sexual hormones were detected with the radioimmunoassay on estrus stage. The constituent ratio of the distinct follicle number on ovaries were observed with the HE staining and the ultrastructure was observed with the transmission electron microscope. Meanwhile, the ovarian humid weight and organ coefficient were observed.
RESULTS: There was no significant difference in ovarian humid weight and organ coefficient between the exposure and the control groups. The time of proestrus in the 100 V/m group, the 400 V/m group and the 1600 V/m group was decreased significantly [(15.00 +/- 5.06), (11.40 +/- 2.05) and (10.56 +/- 0.96) h in the exposure group compared with (18.70 +/- 2.96) h in the control group, P &lt; 0.01], and the time of Anestrum in the 400 V/m group and the 1600 V/m group were increased significantly [(101.20 +/- 17.81) and (115.33 +/- 19.28) h in the exposure group compared with (69.80 +/- 11.42) h in the control group, P &lt; 0.01)]. Serum LH in the 400 V/m and 1600 V/m group was increased significantly [(11.02 +/- 1.11) and (14.70 +/- 1.94) mU/ml in the exposure groups compared with (8.70 +/- 0.53) mU/ml in the control group, P &lt; 0.01], and serum E2 was decreased significantly [(57.16 +/- 31.56) and (50.57 +/- 25.16) pg/ml in the exposure groups compared with (95.04 +/- 32.62) pg/ml in the control group, P &lt; 0.01]. The composition ratio of the corpus luteum/albicans number in the 400 V/m group and the 1600 V/m group was increased significantly (19.75% and 19.04% in the exposure groups compared with 14.01% in the control group, P &lt; 0.05). The composition ratio of the atretic follicle number was increased significantly in the 100 V/m, the 400 V/m and the 1600 V/m group (8.45%, 9.95% and 11.70% in the exposure groups compared with 7.72% in the control group, P &lt; 0.01). The composition ratio of the mature follicle and the pri/sec follicle was decreased significantly in the 400 V/m and the 1600 V/m group (1.50% and 1.55% in the exposure groups compared with 3.36% in the control group. 22.24% and 21.09% in the exposure groups compared with 26.60% in the control group, P &lt; 0.01). Along with the increase of radiation dose, the ultrastructure of cell on the ovaries appeared more abnormal.
CONCLUSIONS:The toxicities of female gonads are closely associated with exposures to HF-EMF. The nonage damage of female gonadal toxicities might emerge on the ovaries. 
[Article in Chinese]</t>
  </si>
  <si>
    <t>Xu YQ, Zheng NX, Li BH, Zhang WC, Lin XG, Wang JL, Chen GX.</t>
  </si>
  <si>
    <t>https://www.ncbi.nlm.nih.gov/pubmed/20137300</t>
  </si>
  <si>
    <t>Short-term exposure to a 1439-MHz TDMA signal exerts no estrogenic effect in rats</t>
  </si>
  <si>
    <t>Abstract
The aim of this study was to elucidate the possible effects of short-term exposure to a 1439-MHz electromagnetic field (EMF) employing time division multiple access (TDMA), which is the basis of the Japanese Personal Digital Cellular system, on estrogenic activity in rats. Sixty-four ovariectomized female Sprague-Dawley rats were divided into four groups: EMF exposure (EM), sham exposure, cage control, and 17 beta-estradiol injected (E2). The EM group was exposed, for 4 h per day on three consecutive days, to the 1439-MHz TDMA signal that produced 5.5-6.1 and 0.88-0.99 W/kg average specific absorption rates in the brain and the whole body, respectively. The uterine wet mass and serum estradiol level significantly increased in the E2 group, while there were no differences among the other three groups. Although negative effects of long-term EMF exposure must be thoroughly investigated before a final conclusion can be reached, our results do not support the assumption that the high frequency EMF used in cellular phones exerts estrogenic activity.</t>
  </si>
  <si>
    <t>Yamashita H, Hata K, Yamaguchi H, Tsurita G, Wake K, Watanabe S, Taki M, Ueno S, Nagawa H.</t>
  </si>
  <si>
    <t>https://www.emf-portal.org/en/article/18428</t>
  </si>
  <si>
    <t>The excretion of 6-hydroxymelatonin sulfate in healthy young men exposed to electromagnetic fields emitted by cellular phone -- an experimental study</t>
  </si>
  <si>
    <t>Abstract
OBJECTIVES: It is quite likely that non-visible electromagnetic fields (EMF) may affect melatonin production. Some studies confirmed this hypothesis and showed that extremely low EMF altered pineal function in animals and humans. Thus, it is reasonable to suppose that EMF emitted by cellular phones may also influence secretion of melatonin. The present study sought to evaluate possible effect of the exposure to EMF emitted by cellular phone on 6-hydroxymelatonin sulfate (6-OHMS) excretion, which reflects melatonin levels in blood.
MATERIAL AND METHODS: The examined group consisted of 9 healthy males aged 19-29 years. The experiment was performed under controlled conditions (the light intensity-50 lx till midnight and 0 lx during night). Each person was examined twice: on a day without exposure (control day, C-day) and on a day with continuous exposure (60 min. exposure from cellular phone, frequency 900 MHz, pulsed with 217 Hz, pulse with 576 micros, SAR 1.23 W/kg, E-day). From 7 p.m. to 8 p.m. they used a cellular phone. The subjects did not know which day was E-day, and which was C-day. From 8 p.m. till midnight the subjects listened to music and than they slept till 7 a.m. next day. Urine samples were collected at 7 p.m., at midnight, and at 7 a.m. in the same way in C-day as in E-day. Sample were frozen for later ELISA analysis of 6-OHMS. The 6-OHMS ELISA kit from Immuno-Biological Laboratories (Hamburg) was used for measurement of 6-OHMS. The data were analysed using Wilcoxon matched-pairs signed-ranks test for each subject and for the whole group. We compared 6-OHMS level on the E-day and on the C-day separately for 3 time-points - 7 p.m., midnight, 7 a.m.
RESULTS: Mean 6-OHMS level in both experiments did not differ significantly for any of the respective time points. Circadian variations of 6-OHMS level were detected in all subjects.
CONCLUSIONS: The results of our investigation has demonstrated that EMF emitted by cellular phones has no distinct influence on the melatonin level.</t>
  </si>
  <si>
    <t>Bortkiewicz A, Pilacik B, Gadzicka E, Szymczak W.</t>
  </si>
  <si>
    <t>https://www.ncbi.nlm.nih.gov/pubmed/12019359</t>
  </si>
  <si>
    <t>Effects of a 900 MHz GSM exposure on self-reported symptoms and blood chemistry, an experimental provocation study</t>
  </si>
  <si>
    <t xml:space="preserve">Objectives: The objectives of the present provocation study were to investigate whether exposure to radio frequency fields (RF) caused by mobile phone use during the day has any acute effect on self-reported symptoms and possible biological correlates to these symptoms, and if subjects could correctly detect RF exposure. We applied, compared to prior studies, a longer exposure time and a wider range of outcome variables.
Results: More subjects reported headache at the end of RF exposure as compared to sham, and the severity of reported headache was also higher. Generally, more subjects in the symptom group reported headache, but the difference between RF and sham was largely due to a difference in the non-symptom group (OR 0.25, 95% CI 0.09-0.71 for interaction exposure*group; OR 2.5, 95% CI 1.16-5.38 for RF compared to sham; OR 4.17, 95% CI 1.48-11.77 for symptom group compared to non-symptom group). Apart from a significant association between higher scores on the Likert scale for a sensation of heat from the left ear at the end of exposure (but not regarding the number of subjects who reported heat from the left ear) there were no significant associations between other symptoms and RF exposure. There was no association between reporting having experienced mobile phone related symptoms during the exposure session and actual RF exposure. Reporting a belief that RF exposure had been active was positively associated with experiencing the following symptoms: sensation of the face being swollen, reddening of the skin, heat in the skin, stinging pain and/or tingling in the skin and pain in the left ear region as well as reporting having experienced symptoms that the subjects themselves attributed to mobile phone use. Subjects could not classify exposure better than chance. No significant main effect for exposure was observed with regard to change in blood chemistry from before to the end of the exposure sessions. There was a significant interaction between exposure and group for free T4. More subjects in the symptom group showed an increase in growth hormone, but no association with RF exposure was found. Experiencing headache was associated with a larger decrease in cortisol. More subjects reported headache at the end of RF exposure as compared to sham, and the severity of reported headache was also higher. Conference Paper · January 2007 </t>
  </si>
  <si>
    <t>Hillert, L. Akerstedt T, Lowden A, Wiholm C, Kuster N, Ebert S, Boutry C, Arnetz BB</t>
  </si>
  <si>
    <t xml:space="preserve">http://www.bioelectromagnetics.org/doc/bems2007-abstracts.pdf </t>
  </si>
  <si>
    <t>Effects of the 1900 MHz electromagnetic field emitted from cellular phone on nocturnal melatonin secretion</t>
  </si>
  <si>
    <t>No Abstract 
Authors finding: Our  present  study  showed  signiﬁcant  reduction  of  salivary melatonin  at  02:00 h. 
Full Text Available</t>
  </si>
  <si>
    <t>Jarupat S, Kawabata A, Tokura H, Borkiewicz A.</t>
  </si>
  <si>
    <t>https://www.ncbi.nlm.nih.gov/pubmed/12672984</t>
  </si>
  <si>
    <t>Does evening exposure to mobile phone radiation affect subsequent melatonin production?</t>
  </si>
  <si>
    <t>Abstract
PURPOSE: To test whether exposure to the emissions from a digital mobile phone handset prior to sleep alters the secretion of melatonin.
MATERIALS AND METHODS: In a double-blind cross-over design, 55 adult volunteers were both actively exposed or sham-exposed (in random order on successive Sunday nights) to mobile phone emissions for 30 min (0.25 W average power). Urine collection occurred immediately prior to retiring to bed and on rising the next morning. Melatonin output was estimated from principal metabolite concentrations (6-sulphatoxymelatonin (aMT6s) via radioimmunoassay), urine volumes and creatinine concentrations.
RESULTS: Total melatonin metabolite output (concentration x urine volume) was unchanged between the two exposure conditions (active 14.1+/-1.1 microg; sham 14.6+/-1.3 microg). The pre- and post-bedtime outputs considered separately were also not significantly different, although the pre-bedtime value was less for active versus sham exposure. When melatonin metabolite output was estimated from the ratio of aMT6s to creatinine concentrations, the pre-bedtime value was significantly less (p = 0.037) for active compared to sham. Examination of individual responses is suggestive of a small group of 'responders'.
CONCLUSIONS: Total nighttime melatonin output is unchanged by mobile phone handset emissions, but there could be an effect on melatonin onset time.</t>
  </si>
  <si>
    <t>Wood AW, Loughran SP, Stough C.</t>
  </si>
  <si>
    <t>https://www.emf-portal.org/en/article/13570</t>
  </si>
  <si>
    <t>1800 MHz electromagnetic field effects on melatonin release from isolated pineal glands</t>
  </si>
  <si>
    <t>Abstract
Isolated pineal glands of Djungarian hamsters (Phodopus sungorus) were continuously perifused by Krebs-Ringer buffer, stimulated with the beta-adrenergic receptor agonist isoproterenol to induce melatonin synthesis, and exposed for 7 hr to a 1800 MHz continuous wave (CW) or pulsed GSM (Global System for Mobile Communications)-modulated electromagnetic signal at specific absorption rate (SAR) rates of 8, 80, 800, and 2700 mW/kg. Experiments were performed in a blind fashion. Perifusate samples were collected every hour, and melatonin concentrations were measured by a specific radioimmunoassay. Both types of signal significantly enhanced melatonin release at 800 mW/kg SAR, while at 2700 mW/kg SAR, melatonin levels were elevated in the CW, but suppressed in the GSM-exposed pineal glands. As a temperature rise of approximately 1.2 degrees C was measured at 2700 mW/kg SAR, effects at this level are thermal. With regard to radiofrequency electromagnetic fields, the data do not support the 'melatonin hypothesis,' according to which nonthermal exposure suppresses melatonin synthesis.
Effects were put down to  thermal effects but melatonin releases where noted at non-thermal exposures &gt; 0.8 W/kg Also from the conclusion: "Thus the data presented strengthen the precautionary advice that children should be discouraged from using mobile phones for nonessential calls"</t>
  </si>
  <si>
    <t>Sukhotina I, Streckert JR, Bitz AK, Hansen VW, Lerchl A.</t>
  </si>
  <si>
    <t>Cells : Hamster Melatonin pineal gland</t>
  </si>
  <si>
    <t>https://www.emf-portal.org/en/article/12923</t>
  </si>
  <si>
    <t>Neuroprotective effects of melatonin and omega-3 on hippocampal cells prenatally exposed to 900 MHz electromagnetic fields</t>
  </si>
  <si>
    <t>Abstract
PURPOSE: Adverse effects on human health caused by electromagnetic fields (EMF) associated with the use of mobile phones, particularly among young people, are increasing all the time. The potential deleterious effects of EMF exposure resulting from mobile phones being used in close proximity to the brain require particular evaluation. However, only a limited number of studies have investigated the effects of prenatal exposure to EMF in the development of the pyramidal cells using melatonin (MEL) and omega-3 (ω-3).
MATERIALS AND METHODS: We established seven groups of pregnant rats consisting of three animals each; control (CONT), SHAM, EMF, EMF + MEL, MEL, EMF + ω-3 and ω-3 alone. The rats in the EMF, EMF + MEL, EMF + ω-3 groups were exposed to 900 MHz EMF for 60 min/day in an exposure tube during the gestation period. The CONT, MEL and ω-3 group rats were not placed inside the exposure tube or exposed to EMF during the study period. After delivery, only spontaneously delivered male rat pups were selected for the establishment of further groups. Each group of offspring consisted of six animals. The optical fractionator technique was used to determine total pyramidal neuron numbers in the rat hippocampal region.
RESULTS: The total number of pyramidal cells in the cornu ammonis (CA) in the EMF group was significantly lower than in the CONT, SHAM, EMF + MEL, and EMF + ω-3 groups. No significant difference was observed between the EMF, MEL and ω-3 groups. No difference was also observed between any groups in terms of rats' body or brain weights.
CONCLUSION: MEL and ω-3 can protect the cell against neuronal damage in the hippocampus induced by 900 MHz EMF. However, further studies are now needed to evaluate the chronic effects of 900 MHz EMF on the brain in the prenatal period.</t>
  </si>
  <si>
    <t>Erdem Koc G, Kaplan S, Altun G, Gümüs H, Gülsüm Deniz O, Aydin I, Emin Onger M, Altunkaynak Z.</t>
  </si>
  <si>
    <t>https://www.emf-portal.org/en/article/29922</t>
  </si>
  <si>
    <t>Combined effects of varicocele and cell phones on semen and hormonal parameters</t>
  </si>
  <si>
    <t xml:space="preserve">Abstract
BACKGROUND: The objective of this study was to evaluate if there is a combined effect of varicocele and cell phone storage in trousers pockets on semen and hormonal parameters.
METHODS: A retrospective analysis of 468 men attending an infertility clinic from 1993-2007 was performed. Varicoceles were determined by clinical examination and patients were questioned on cell phone usage and storage fashion. Semen samples were analyzed according to the World Health Organization (WHO) guidelines of 1999. Serum testosterone, luteinizing hormone (LH) and follicle stimulating hormone (FSH) were assessed.
RESULTS: There was a significant effect of cell phone storage in trousers pockets and varicocele in multivariate analysis (both p &lt; 0.001). Varicocele showed an effect on sperm concentration (p = 0.003), LH (p = 0.014) and testosterone (p = 0.003). Compared to grade 1, grade 2 varicoceles showed a difference in sperm concentration (p = 0.004). Regarding testosterone differences were shown for grade 3 versus grade 1 (p = 0.002) and grade 3 compared to grade 2 (p = 0.003). Cell phone storage in trousers pockets showed an influence on the percentage of normal sperm morphology and LH (both p &lt; 0.001). Varicocele and cell phone storage in trousers pockets did not show a combined effect (p = 0.76).
CONCLUSIONS: This analysis showed an inverse relation between sperm concentration and degree of varicocele, with lower concentrations in higher grade varicoceles. Testosterone was significantly higher in higher grade varicoceles, which could reflect a compensatory mechanism to the impaired testicular function. Cell phone storage in trousers pockets showed an effect on LH and sperm morphology. A combined effect of varicocele and cell phone storage in trousers pockets was not detected.
A varicocele is when veins become enlarged inside the scrotum (the pouch of skin that holds a males testicles). </t>
  </si>
  <si>
    <t>Schauer I, Mohamad Al-Ali B.</t>
  </si>
  <si>
    <t>https://www.ncbi.nlm.nih.gov/pubmed/29030685</t>
  </si>
  <si>
    <t>Nocturnal urinary melatonin levels and urine biochemistry in microwave-irradiated rats</t>
  </si>
  <si>
    <t>Abstract
The aim of this study was to explore whether, during the course of a 15 days-lasting experiment, a two hours per day and five days per week, 2.45 GHz microwave whole-body irradiation may substantially and therefore provably affect rats’ nocturnal urinary 6-hydroxy-melatonin sulphate (aMT6s) excretion and urinalysis parameters. The average whole-body specific absorption rate (SAR) equalled to 1.25 (±0.36 SE) W/kg. To collect nocturnal urine samples, animals were held in individual metabolic cages every experimental night from 7:00 PM till 7:00 AM next day. The concentration of aMT6s in rat urine samples was determined by a direct radioimmunoassay. Bilirubin, ketones, and urine protein content have been determined via multiple-use reagent strips. In comparison to the sham-exposed group, no significant changes inbody temperature and food or water intake were observed in the exposed group. A decline in aMT6s, determined in theexposed rats, was observed from day 8 to day 11 of the experiment (P&lt;0.05). The aMT6s level remained consistentlylow until the end of the experiment, but not significantly lower than the control values. The results of the urine samples biochemical  workup failed to reveal any significant differences between the exposed and the control animal groups. The results of this study suggest that, under the above described experimental conditions, repeated 2.45 GHz irradiation could act as a stressor and therefore influence the melatonine balance in rat.
Free Full Text Available</t>
  </si>
  <si>
    <t>Ivancica Trosic, Ivana Busljeta, Ivan Pavicic and Sanja Milkovic-Kraus</t>
  </si>
  <si>
    <t xml:space="preserve">Rats - Wistar  Male </t>
  </si>
  <si>
    <t>https://www.degruyter.com/document/doi/10.2478/s11756-009-0139-y/html</t>
  </si>
  <si>
    <t>The Effect of 2.45 GHz Radiofrequency Electromagnetic Radiation on Components of the Hypothalamic-Pituitary-Gonadal Axis in Male Rats</t>
  </si>
  <si>
    <t>Abstract
The brain and testes are connected via the hypothalamic-pituitary-gonadal (HPG) axis. Both are vulnerable to radiofrequency electromagnetic radiation (RF-EMR). However, no comprehensive study had evaluated the effects of RF-EMR on key hormones along this axis. Hereby, this study evaluated the effect of RF-EMR on the hormonal changes along the axis, including the neuropeptide kisspeptin. A total of 18 (N = 18) adult Sprague-Dawley rats were divided into three groups (n = 6): Control, 4 h, and 24 h. The Control group was sham-exposed to an inactive router. The exposed groups were subjected to 2.45 GHz RF-EMR for 4 and 24 h daily, for 60 days at a 20 cm distance. The power density was 0.141 W/m2 with a whole-body specific absorption rate (SAR) of 0.41 W/kg. No significant changes were observed in hypothalamic Kiss1 gene expression or serum kisspeptin levels. GnRH levels increased significantly in both exposed groups, while FSH and LH remained unchanged. Testicular testosterone was significantly reduced in the 24 h group, while serum testosterone was elevated in the 24 h group compared to the 4 h group. In conclusion, prolonged 2.45 GHz RF-EMR exposure caused selective changes in components of the HPG axis, particularly involving GnRH and testosterone, suggesting potential endocrine effects on male reproductive regulation.
Free Full Text Available (Open Access)</t>
  </si>
  <si>
    <t>Vijay S, Ibrahim SF, Osman K, Zulkefli AF, Mat Ros MF, Jamaludin N, Taha SMAS, Hairulazam A, Jaffar FHF.</t>
  </si>
  <si>
    <t>https://pubmed.ncbi.nlm.nih.gov/42196560/</t>
  </si>
  <si>
    <t>InD</t>
  </si>
  <si>
    <t>Adaptive Response in Animals Exposed to Non-Ionizing Radiofrequency Fields: Some Underlying Mechanisms</t>
  </si>
  <si>
    <t>Abstract 
During the last few years, our research group has been investigating the phenomenon of adaptive response in animals exposed to non-ionizing radiofrequency fields. The results from several separate studies indicated a significant increase in survival, decreases in genetic damage as well as oxidative damage and, alterations in several cellular processes in mice pre-exposed to radiofrequency fields and subsequently subjected to sub-lethal or lethal doses of γ-radiation or injected with bleomycin, a radiomimetic chemical mutagen. These observations indicated the induction of adaptive response providing the animals the ability to resist subsequent damage. Similar studies conducted by independent researchers in mice and rats have supported our observation on increased survival. In this paper, we have presented a brief review of all of our own and other independent investigations on radiofrequency fields-induced adaptive response and some underlying mechanisms discussed. 
Full Free Text Available</t>
  </si>
  <si>
    <t>Cao Y, Tong J.</t>
  </si>
  <si>
    <t>http://www.ncbi.nlm.nih.gov/pubmed/24758897</t>
  </si>
  <si>
    <t>Evaluation of the Effect of Radiofrequency Radiation Emitted From Wi-Fi Router and Mobile Phone Simulator on the Antibacterial Susceptibility of Pathogenic Bacteria Listeria monocytogenes and Escherichia coli</t>
  </si>
  <si>
    <t>Abstract
Mobile phones and Wi-Fi radiofrequency radiation are among the main sources of the exposure of the general population to radiofrequency electromagnetic fields (RF-EMF). Previous studies have shown that exposure of microorganisms to RF-EMFs can be associated with a wide spectrum of changes ranged from the modified bacterial growth to the alterations of the pattern of antibiotic resistance. Our laboratory at the nonionizing department of the Ionizing and Non-ionizing Radiation Protection Research Center has performed experiments on the health effects of exposure to animal models and humans to different sources of electromagnetic fields such as cellular phones, mobile base stations, mobile phone jammers, laptop computers, radars, dentistry cavitrons, magnetic resonance imaging, and Helmholtz coils. On the other hand, we have previously studied different aspects of the challenging issue of the ionizing or nonionizing radiation-induced alterations in the susceptibility of microorganisms to antibiotics. In this study, we assessed if the exposure to 900 MHz GSM mobile phone radiation and 2.4 GHz radiofrequency radiation emitted from common Wi-Fi routers alters the susceptibility of microorganisms to different antibiotics. The pure cultures of Listeria monocytogenes and Escherichia coli were exposed to RF-EMFs generated either by a GSM 900 MHz mobile phone simulator and a common 2.4 GHz Wi-Fi router. It is also shown that exposure to RF-EMFs within a narrow level of irradiation (an exposure window) makes microorganisms resistant to antibiotics. This adaptive phenomenon and its potential threats to human health should be further investigated in future experiments. Altogether, the findings of this study showed that exposure to Wi-Fi and RF simulator radiation can significantly alter the inhibition zone diameters and growth rate for L monocytogenes and E coli. These findings may have implications for the management of serious infectious diseases.
Free Full Text Available</t>
  </si>
  <si>
    <t>Taheri M, Mortazavi SM, Moradi M, Mansouri S, Hatam GR, Nouri F.</t>
  </si>
  <si>
    <t>Cells : Bacterium Escherichi coli and Listeria monocytogenes ATCC 19115</t>
  </si>
  <si>
    <t>https://www.ncbi.nlm.nih.gov/pubmed/28203122</t>
  </si>
  <si>
    <t xml:space="preserve">Rabbit -  NZ White Male and Female </t>
  </si>
  <si>
    <t>The effects of radiofrequency radiation on mice fetus weight, length and tissues</t>
  </si>
  <si>
    <t>Abstract
The public concern of harmful effects of radiofrequency radiation exposure, especially with rapid increase in the use of wireless and telecommunication devices, is increasing. Some studies show fetal and developmental abnormalities as the result of radiofrequency radiation exposure. We aimed to investigate possible teratogenic effects of radiofrequency in 915 MHz on mice fetus and protective role of vitamin C. 21 pregnant mice were divided into 3 groups. Control group was in normal condition without any stressor agent. Exposure group was exposed to 915 MHz RFR (8 h/day for 10 days) and 0.045 µw/cm2 power density. The exposure plus vitamin C group received 200 mg/kg vitamin C by gavage and was exposed to 915 MHz RFR (8 h/day for 10 days) and 0.045 µw/cm2 power density. The fetus weight, C-R length were measured by digital balance and caliper. Tissues were assessed after staining with H &amp; E. Our results showed significant increase in fetus weight and C-R length and also enlarged liver, tail deformation in mice fetus in exposure group. Although usage of vitamin C caused significant decrease in mentioned parameters. The outcome of this study confirms the effects of radiofrequency radiation on growth parameters such as body weight, length and some tissues in mice fetuses and protective effect of vitamin C. However more studies on non-ionization radiation in different frequencies and severity, during pregnancy are needed to clarify the exact mechanisms of these changes and better protection.
Free Full Text Available</t>
  </si>
  <si>
    <t>Alimohammadi I, Ashtarinezhad A, Asl BM, Masruri B, Moghadasia N.</t>
  </si>
  <si>
    <t>https://www.ncbi.nlm.nih.gov/pmc/articles/PMC6141437/</t>
  </si>
  <si>
    <t>The protective effects of Aduola Fuzhenglin on the heart injury induced by microwave exposure in rats</t>
  </si>
  <si>
    <t>Abstract
OBJECTIVE: To study the protective effects of AduoLa Fuzhenglin (ADL) on the heart injury induced by microwave exposure in rats.
METHODS: One hundred forty male Wistar rats were divided randomly into 5 groups: control, microwave radiation, 0.75 g x kg(-1) d(-1) ADL, 1.50 g x kg(-1) d(-1) ADL and 3.00 g x kg(-1) d(-1) ADL pretreatment groups. Rats in three ADL pretreatment groups were administrated by ADL per day for 2w then exposed to 30 mW/cm2 microwaves for 15 min. The left ventricle blood of rats was obtained at 7 d and 14 d after exposure to microwaves, and the blood Ca2+, AST and CK were detected with Coulter automatic biochemical analyzer, then the histological changes and ultrastructure of heart were observed under light and electron microscopes.
RESULTS: At 7 d and 14 d after exposure to microwaves, the blood Ca2+, AST and CK concentrations significantly increased (P&lt;0.05 or P&lt;0.01) as compared with controls; Heart muscle fibers showed wavilness, endotheliocyte karyopyknosis, anachromasis; The mitochondria swelling and cavitation, intercalary dies blurred in radiation groups. The changes in 0.75 g x kg(-1) d(-1) ADL pretreatment group were similar to the radiation group, but in 1.50 g x kg(-1)d(-1) and 3.00 g x kg(-1) d(-1) ADL pretreatment groups, above indexes of rats significantly reduced as compared with microwaves group (P&lt;0.05); also the blood Ca2+, AST, CK contents were significantly lower than those in microwave group (P&lt;0.05); The heart showed a tendency to improve.
CONCLUSION:Microwave radiation (30 mW/cm2) can cause the blood Ca2+, AST and CK turbulence, and heart injury in the histology and ultrastructure; ADL at the dosages of 1.50 g x kg(-1) d(-1) and 3.00 g x kg(-1) d(-1) has a protective effects on the heart injury induced by microwave in rats.
Article in Chinese</t>
  </si>
  <si>
    <t>Zhang J, Peng RY, Ren JH, Li J, Wang SM, Gao YB, Dong Q, Zhao L, Liu SC.</t>
  </si>
  <si>
    <t>https://www.ncbi.nlm.nih.gov/pubmed/21972535</t>
  </si>
  <si>
    <t>IS</t>
  </si>
  <si>
    <t xml:space="preserve">Cells : Human Blood  </t>
  </si>
  <si>
    <t>BBB</t>
  </si>
  <si>
    <t>Adverse Cell</t>
  </si>
  <si>
    <t>Endocrine</t>
  </si>
  <si>
    <t>Adaptive Response</t>
  </si>
  <si>
    <t>Hepatic</t>
  </si>
  <si>
    <t>Biochemical</t>
  </si>
  <si>
    <t>Blood Brain Barrier</t>
  </si>
  <si>
    <t>EM</t>
  </si>
  <si>
    <t>Structural and ultrastructural study of rat testes influenced by electromagnetic radiation</t>
  </si>
  <si>
    <t xml:space="preserve">Abstract 
This study was conducted to investigate the influence of whole-body electromagnetic radiation (EMR) on testicular parenchyma of Wistar rats. Sexually mature rats were subjected to pulsed electromagnetic field at frequency of 2.45 GHz and mean power density 2.8 mW/cm(2) by 3-h daily applications for 3 wk. Tissue samples were obtained 3 h after the last irradiation and processed by histological techniques for light and transmission electron microscopy. Testes showed apparent degenerative changes of seminiferous epithelium. The seminiferous tubules were mostly irregular in shape, and seminiferous epithelium contained a number of empty spaces of different size. Subsequently, groups of sloughed epithelial cells were often found inside the lumina of tubules. Except for relatively unchanged Sertoli cells, some locations of basal compartment of seminiferous epithelium contained shriveled Sertoli cells with dark cytoplasm. These areas showed degenerative features including necrotizing and shriveled spermatogonia surrounded by empty irregular spaces, and undulating basement membrane. The intertubular spaces were enlarged but interstitial Leydig cells did not show any marked morphological changes. Evidence demonstrates the adverse effects of EMR on testicular parenchyma in rats. </t>
  </si>
  <si>
    <t>Almasiova V, Holovská K, Cigánková V, Račeková E, Fabianová K, Martončíková M.</t>
  </si>
  <si>
    <t>http://www.ncbi.nlm.nih.gov/pubmed/24839928</t>
  </si>
  <si>
    <t>A possible role for extra-cellular ATP in plant responses to high frequency, low amplitude electromagnetic field</t>
  </si>
  <si>
    <t>Abstract
In parallel to evoking the accumulation of stress-related transcripts, exposure to low level 900 MHz EMF affected the levels of ATP, the main energy molecule of the cell. Its concentration dropped rapidly (27% after 30 min) in response to EMF exposure, along with a 18% decrease in the adenylate energy charge (AEC), a good marker of cell energy status. One could interpret this decrease in ATP and AEC in a classical way, i.e., as the result of an increase in cellular energy usage, but recent work brings exciting new insights in pointing out a signalling function for ATP, especially in the stress physiology context where it could trigger both reactive oxygen species and calcium movement (this latter being involved in plant responses to EMF exposure). In this addendum, we discuss our results within this new perspective for ATP function.
Full Free Text Available</t>
  </si>
  <si>
    <t>Roux D, Faure C, Bonnet P, Girard S, Ledoigt G, Davies E, Gendraud M, Paladian F, Vian A.</t>
  </si>
  <si>
    <t>https://www.ncbi.nlm.nih.gov/pubmed/19704572</t>
  </si>
  <si>
    <t>Exposure to 1.8 GHz electromagnetic fields affects morphology, DNA-related Raman spectra and mitochondrial functions in human lympho-monocytes</t>
  </si>
  <si>
    <t>Abstract
Blood is a fluid connective tissue of human body, where it plays vital functions for the nutrition, defense and well-being of the organism. When circulating in peripheral districts, it is exposed to some physical stresses coming from outside the human body, as electromagnetic fields (EMFs) which can cross the skin. Such fields may interact with biomolecules possibly inducing non thermal-mediated biological effects at the cellular level. In this study, the occurrence of biochemical/biological modifications in human peripheral blood lympho-monocytes exposed in a reverberation chamber for times ranging from 1 to 20 h to EMFs at 1.8 GHz frequency and 200 V/m electric field strength was investigated. Morphological analysis of adherent cells unveiled, in some of these, appearance of an enlarged and deformed shape after EMFs exposure. Raman spectra of the nuclear compartment of cells exposed to EMFs revealed the onset of biochemical modifications, mainly consisting in the reduction of the DNA backbone-linked vibrational modes. Respirometric measurements of mitochondrial activity in intact lympho-monocytes resulted in increase of the resting oxygen consumption rate after 20 h of exposure, which was coupled to a significant increase of the FoF1-ATP synthase-related oxygen consumption. Notably, at lower time-intervals of EMFs exposure (i.e. 5 and 12 h) a large increase of the proton leak-related respiration was observed which, however, recovered at control levels after 20 h exposure. Confocal microscopy analysis of the mitochondrial membrane potential supported the respiratory activities whereas no significant variations in the mitochondrial mass/morphology was observed in EMFs-exposed lympho-monocytes. Finally, altered redox homeostasis was shown in EMFs-exposed lympho-monocytes, which progressed differently in nucleated cellular subsets. This results suggest the occurrence of adaptive mechanisms put in action, likely via redox signaling, to compensate for early impairments of the oxidative phosphorylation system caused by exposure to EMFs. Overall the data presented warn for health safety of people involved in long-term exposure to electromagnetic fields, although further studies are required to pinpoint the leukocyte cellular subset(s) selectively targeted by the EMFs action and the mechanisms by which it is achieved.  
Free Full Text Available.</t>
  </si>
  <si>
    <t>Lasalvia M, Scrima R, Perna G, Piccoli C, Capitanio N, Biagi PF, Schiavulli L, Ligonzo T, Centra M, Casamassima G, Ermini A, Capozzi V.</t>
  </si>
  <si>
    <t>Cells : Human Blood</t>
  </si>
  <si>
    <t>https://www.ncbi.nlm.nih.gov/pubmed/29462174</t>
  </si>
  <si>
    <t>Cells : Primary Hippocampal Neuron Wistar Rats</t>
  </si>
  <si>
    <t>EA</t>
  </si>
  <si>
    <t>ANeuroT</t>
  </si>
  <si>
    <t>Cells :Primary hippocampal neurons (PHNs)</t>
  </si>
  <si>
    <t>Mitochondrial</t>
  </si>
  <si>
    <t>Metabolic</t>
  </si>
  <si>
    <t>Neurotransmitter</t>
  </si>
  <si>
    <t>CI</t>
  </si>
  <si>
    <t>A cross-sectional study on non-ionizing radiation to male fertility</t>
  </si>
  <si>
    <t>Abstract 
OBJECTIVE: To investigate the relationship between microwave radiation and male reproductivity.
METHODS: After filling out questionnaire and body check, we carried out molecular epidemiological studies, using single cell gel electrophoresis (SCGE) and sperm automatic analysis among people working on radar.
RESULTS: Quality of semen and semi-clinical injury of sperm among the people working on radar had changed when radar electromagnetic wave frequency distance, intensity, lasting time and protection shield were changing. Dose-response relationship was noticed and the increase of sperm dysmorphia played a principal role. The results between exposed group and control group showed significant difference (P &lt; 0.01).
CONCLUSION: People working on radar who suffered from non-ionization for long time and had bad radar shield protection would show semi-clinical injury on sperm and bad semen quality. However, it did not affect the male reproductive function. It was necessary to reinforce the protection of non-ionization and to improve male reproductive health care of people working on radar.
Article in Chinese only abstract available in English</t>
  </si>
  <si>
    <t>Ding XP, Yan SW, Zhang N, Tang J, Lu HO, Wang XL, Tang Y.</t>
  </si>
  <si>
    <t>http://www.ncbi.nlm.nih.gov/pubmed/15061945</t>
  </si>
  <si>
    <t>Radar radiation damages sperm quality</t>
  </si>
  <si>
    <t>Abstract 
AIM: To study the effects of radar radiation on sperm quality.
METHODS: A total of 348 infertile seamen were divided into 4 experimental groups according to their different lengths of exposure to radar radiation: Group 1 (n = 128) exposed for 12-36 months, Group 2 (n = 58) 37-72 m, Group 3 (n = 47) 73-108 m, Group 4 (n = 19) 109 m or more and Group 5 (n = 96) 48 m or more but free from the exposure for 6 months by then. Another 35 non-marine normal males were recruited as Control Group 1, and the first four experimental groups (n = 252) were taken as Control Group 2. Semen samples were collected from the subjects and analysed statistically.
RESULTS: Compared with the normal control, sperm concentration, sperm motility and the percentage of grade a sperm were significantly lower (P &lt; 0.01), and the percentages of grade d and abnormal sperm significantly higher (P &lt; 0.01) in the experimental groups. In Group 5, obvious recovery was noted in sperm morphology (P &lt; 0.01) and motility (P &lt; 0.05), but significant differences were seen with the normal control group in sperm concentration (P &lt; 0.05), sperm motility and the percentage of grade a and b sperm and that of abnormal sperm (P &lt; 0. 01).
CONCLUSION: Radar radiation damages sperm quality, as shown in the reduction of sperm motility and elevation of sperm abnormality. Cease from the exposure may effect an easy recovery in sperm morphology.
[Article in Chinese]</t>
  </si>
  <si>
    <t>Ye LL, Suo YS, Cao WL, Chen M.</t>
  </si>
  <si>
    <t>http://www.ncbi.nlm.nih.gov/pubmed/17929556</t>
  </si>
  <si>
    <t>A Study of the Specific Electromagnetic Effects of Microwave Radiation on Escherichia coli</t>
  </si>
  <si>
    <t>Abstract 
The present study investigated the effects of microwave (MW) radiation applied under a sublethal temperature on Escherichia coli. The experiments were conducted at a frequency of 18 GHz and at a temperature below 40°C to avoid the thermal degradation of bacterial cells during exposure. The absorbed power was calculated to be 1,500 kW/m(3), and the electric field was determined to be 300 V/m. Both values were theoretically confirmed using CST Microwave Studio 3D Electromagnetic Simulation Software. As a negative control, E. coli cells were also thermally heated to temperatures up to 40°C using Peltier plate heating. Scanning electron microscopy (SEM) analysis performed immediately after MW exposure revealed that the E. coli cells exhibited a cell morphology significantly different from that of the negative controls. This MW effect, however, appeared to be temporary, as following a further 10-min elapsed period, the cell morphology appeared to revert to a state that was identical to that of the untreated controls. Confocal laser scanning microscopy (CLSM) revealed that fluorescein isothiocyanate (FITC)-conjugated dextran (150 kDa) was taken up by the MW-treated cells, suggesting that pores had formed within the cell membrane. Cell viability experiments revealed that the MW treatment was not bactericidal, since 88% of the cells were recovered after radiation. It is proposed that one of the effects of exposing E. coli cells to MW radiation under sublethal temperature conditions is that the cell surface undergoes a modification that is electrokinetic in nature, resulting in a reversible MW-induced poration of the cell membrane.
In summary, the results of this study indicate that the interaction of continuous-wave MW radiation at sublethal temperatures with bacteria appears to be electrokinetic in nature. Temporary changes in cell morphology and the uptake of fluorescent probes suggest that during MW treatment pores are formed within the bacterial cell membrane. The observed reversibility of the dehydration effect, together with the lack of bactericidal effects, suggests that this treatment method has the potential to be applied to a range of bioindustrial and biomedical application
Free Text Available</t>
  </si>
  <si>
    <t>Shamis Y, Taube A, Mitik-Dineva N, Croft R, Crawford RJ, Ivanova EP.</t>
  </si>
  <si>
    <t>http://www.ncbi.nlm.nih.gov/pubmed/21378041?dopt=Abstract</t>
  </si>
  <si>
    <t>Effect of a chronic GSM 900 MHz exposure on glia in the rat brain</t>
  </si>
  <si>
    <t>Abstract
Extension of the mobile phone technology raises concern about the health effects of 900 MHz microwaves on the central nervous system (CNS). In this study we measured GFAP expression using immunocytochemistry method, to evaluate glial evolution 10 days after a chronic exposure (5 days a week for 24 weeks) to GSM signal for 45 min/day at a brain-averaged specific absorption rate (SAR)=1.5 W/kg and for 15 min/day at a SAR=6 W/kg in the following rat brain areas: prefrontal cortex (PfCx), caudate putamen (Cpu), lateral globus pallidus of striatum (LGP), dentate gyrus of hippocampus (DG) and cerebellum cortex (CCx). In comparison to sham or cage control animals, rats exposed to chronic GSM signal at 6 W/kg have increased GFAP stained surface areas in the brain (p&lt;0.05). But the chronic exposure to GSM at 1.5 W/kg did not increase GFAP expression. Our results indicated that chronic exposure to GSM 900 MHz microwaves (SAR=6 W/kg) may induce persistent astroglia activation in the rat brain (sign of a potential gliosis).
Gliosis is a nonspecific reactive change of glial cells in response to damage to the central nervous system (CNS). In most cases, gliosis involves the proliferation or hypertrophy of several different types of glial cells, including astrocytes, microglia, and oligodendrocytes.
Glial fibrillary acidic protein (GFAP) is a protein that is encoded by the GFAP gene in humans</t>
  </si>
  <si>
    <t>Ammari M, Brillaud E, Gamez C, Lecomte A, Sakly M, Abdelmelek H, de Seze R.</t>
  </si>
  <si>
    <t>https://pubmed.ncbi.nlm.nih.gov/18424058/</t>
  </si>
  <si>
    <t>GFAP expression in the rat brain following sub-chronic exposure to a 900 MHz electromagnetic field signal</t>
  </si>
  <si>
    <t>Abstract
PURPOSE: The rapid development and expansion of mobile communications contributes to the general debate on the effects of electromagnetic fields emitted by mobile phones on the nervous system. This study aims at measuring the glial fibrillary acidic protein (GFAP) expression in 48 rat brains to evaluate reactive astrocytosis, three and 10 days after long-term head-only sub-chronic exposure to a 900 MHz electromagnetic field (EMF) signal, in male rats.
METHODS: Sprague-Dawley rats were exposed for 45 min/day at a brain-averaged specific absorption rate (SAR) = 1.5 W/kg or 15 min/day at a SAR = 6 W/kg for five days per week during an eight-week period. GFAP expression was measured by the immunocytochemistry method in the following rat brain areas: Prefrontal cortex, cerebellar cortex, dentate gyrus of the hippocampus, lateral globus pallidus of the striatum, and the caudate putamen.
RESULTS: Compared to the sham-treated rats, those exposed to the sub-chronic GSM (Global System for mobile communications) signal at 1.5 or 6 W/kg showed an increase in GFAP levels in the different brain areas, three and ten days after treatment.
CONCLUSION: Our results show that sub-chronic exposures to a 900 MHz EMF signal for two months could adversely affect rat brain (sign of a potential gliosis).</t>
  </si>
  <si>
    <t>Ammari M, Gamez C, Lecomte A, Sakly M, Abdelmelek H, De Seze R.</t>
  </si>
  <si>
    <t>https://www.emf-portal.org/en/article/18119</t>
  </si>
  <si>
    <t>Effect of whole-body exposure to high-frequency electromagnetic field on the brain electrogeny in neurodefective and healthy mice</t>
  </si>
  <si>
    <t>Abstract
A direct registration of brain cortical and hippocampal activity during a high-frequency electromagnetic field (HF EMF) exposure was performed. All experimental procedures were done under urethane anaesthesia (20%, 2 g/kg i.p.) in Lurcher mutant mice, wild type (healthy littermates) were used as controls. Experimental animals were exposed to the HF EMF with frequency corresponding to cellular phones. Our method is based on the use of gel electrodes (silicon tubes or glass microcapillaries filled with agar) where the connection with classical electrodes is located out of HF EMF space. ECoG evaluation showed a distinct shift to lower frequency components but clear effect has been observed only in wild type (healthy) mice whereas in Lurcher mutant mice only gentle differences between frequency spectra were found. Measurement of hippocampal rhythmicity showed gentle changes with increase of higher frequencies (i.e. opposite effect than in cortex) and changes in theta oscillations registered from a dentate gyrus and CA1 area in both types of animals (healthy and mutant). These findings support the idea about possible influencing the central nervous system by HF EMF exposure and support also some recent results about possible health risks resulting from cellular phones use.
Free Text Available</t>
  </si>
  <si>
    <t>Chronic exposure to a GSM-like signal (mobile phone) does not stimulate the development of DMBA-induced mammary tumors in rats: results of three consecutive studies</t>
  </si>
  <si>
    <t>Abstract
Certain epidemiological and experimental studies raised concerns about the safety of radiofrequency (RF) electromagnetic fields because of a possible increased risk of leukemia and lymphoma. In this study, an RF field used in mobile telecommunication was tested using 7,12-dimethylbenz[a]anthracene (DMBA)-induced mammary tumors in female Sprague-Dawley rats as a model for human breast cancer. Three experiments were carried out under strictly standardized conditions and were started on the same day of three consecutive years. The field consisted of a GSM-like signal (900 MHz pulsed at 217 Hz, pulse width 577 micros) of relatively low power flux density (100 microW/cm(2) +/- 3 dB) and was applied continuously throughout each experiment to freely moving animals. The specific absorption rates averaged over the whole body were 17.5-70 mW/kg. The highest values in young animals were at or around the exposure limit permissible for the general public (i.e. 80 mW/kg). The animals were palpated weekly for the presence of mammary tumors and were killed humanely when tumors reached a diameter of 1-2 cm to allow a reliable histopathological classification and a distinction between malignant and benign subtypes. The overall results of the three studies are that there was no statistically significant effect of RF-field exposure on tumor latency and that the cumulative tumor incidence at the end of the experiment was unaffected as well. The risk ratios were 1.08 (95% CI: 0.91-1.29) and 0.96 (95% CI: 0.85-1.07) for benign and malignant tumors, respectively. These observations are in agreement with other published findings. In the first experiment, however, the median latency for the development of the first malignant tumor in each animal was statistically significantly extended for RF-field-exposed animals compared to controls (278 days compared to 145 days, P = 0.009). No such differences were detected in the two subsequent experiments. These results show that low-level RF radiation does not appear to possess carcinogenic or cancer-promoting effects on DMBA-induced mammary tumors. To explain the mechanisms underlying the different results obtained in the three experiments, a hypothesis is presented which is based upon the neuroendocrine control mechanisms involved in the promotion of DMBA-induced mammary tumors. Despite the apparent absence of stimulatory effects of low-level RF-field exposure on the development and growth of solid tumors, it will be necessary to verify these results for leukemias and lymphomas, which may have completely different biological control mechanisms.</t>
  </si>
  <si>
    <t>Bartsch H, Bartsch C, Seebald E, Deerberg F, Dietz K, Vollrath L, Mecke D.</t>
  </si>
  <si>
    <t>https://www.emf-portal.org/en/article/8550</t>
  </si>
  <si>
    <t>900 MHz electromagnetic field exposure affects qualitative and quantitative features of hippocampal pyramidal cells in the adult female rat</t>
  </si>
  <si>
    <t>Abstract
The effects of electromagnetic fields (EMFs) emitted by mobile phones on humans hold special interest due to their use in close proximity to the brain. The current study investigated the number of pyramidal cells in the cornu ammonis (CA) of the 16-week-old female rat hippocampus following postnatal exposure to a 900 megahertz (MHz) EMF. In this study were three groups of 6 rats: control (Cont), sham exposed (Sham), and EMF exposed (EMF). EMF group rats were exposed to 900 MHz EMF (1 h/day for 28 days) in an exposure tube. Sham group was placed in the exposure tube but not exposed to EMF (1 h/day for 28 days). Cont group was not placed into the exposure tube nor were they exposed to EMF during the study period. In EMF group rats, the specific energy absorption rate (SAR) varied between 0.016 (whole body) and 2 W/kg (locally in the head). All of the rats were sacrificed at the end of the experiment and the number of pyramidal cells in the CA was estimated using the optical fractionator technique. Histopathological evaluations were made on sections of the CA region of the hippocampus. Results showed that postnatal EMF exposure caused a significant decrease of the pyramidal cell number in the CA of the EMF group (P&lt;0.05). Additionally, cell loss can be seen in the CA region of EMF group even at qualitative observation. These results may encourage researchers to evaluate the chronic effects of 900 MHz EMF on teenagers' brains.</t>
  </si>
  <si>
    <t>Bas O, Odaci E, Kaplan S, Acer N, Ucok K, Colakoglu S.</t>
  </si>
  <si>
    <t>https://www.emf-portal.org/en/article/16815</t>
  </si>
  <si>
    <t>Chronic prenatal exposure to the 900 megahertz electromagnetic field induces pyramidal cell loss in the hippocampus of newborn rats</t>
  </si>
  <si>
    <t>Abstract
Widespread use of mobile phones which are a major source of electromagnetic fields might affect living organisms. However, there has been no investigation concerning prenatal exposure to electromagnetic fields or their roles in the development of the pyramidal cells of the cornu ammonis in postnatal life. Two groups of pregnant rats, a control group and an experimental group, that were exposed to an electromagnetic field were used. For obtaining electromagnetic field offspring, the pregnant rats were exposed to 900 megahertz electromagnetic fields during the 1-19th gestation days. There were no actions performed on the control group during the same period. The offspring rats were spontaneously delivered--control group (n = 6) and electromagnetic field group (n = 6). Offspring were sacrificed for stereological analyses at the end of the 4th week. Pyramidal cell number in rat cornu ammonis was estimated using the optical fractionator technique. It was found that 900 megahertz of electromagnetic field significantly reduced the total pyramidal cell number in the cornu ammonis of the electromagnetic field group (P &lt; 0.001). Therefore, although its exact mechanism is not clear, it is suggested that pyramidal cell loss in the cornu ammonis could be due to the 900 megahertz electromagnetic field exposure in the prenatal period.</t>
  </si>
  <si>
    <t>Bas O, Odaci E, Mollaoglu H, Ucok K, Kaplan S.</t>
  </si>
  <si>
    <t>https://www.emf-portal.org/en/article/17435</t>
  </si>
  <si>
    <t>Effect of an acute 900 MHz GSM exposure on glia in the rat brain: A time-dependent study</t>
  </si>
  <si>
    <t>Abstract
Because of the increasing use of mobile phones, the possible risks of radio frequency electromagnetic fields adverse effects on the human brain has to be evaluated. In this work we measured GFAP expression, to evaluate glial evolution 2, 3, 6 and 10 days after a single GSM exposure (15min, brain averaged SAR=6W/kg, 900MHz signal) in the rat brain. A statistically significant increase of GFAP stained surface area was observed 2 days after exposure in the frontal cortex and the caudate putamen. A smaller statistically significant increase was noted 3 days after exposure in the same areas and in the cerebellum cortex. Our results confirm the Mausset-Bonnefont et al. study [Mausset-Bonnefont, A.L., Hirbec, H., Bonnefont, X., Privat, A., Vignon, J., de Seze, R., 2004. Acute exposure to GSM 900MHz electromagnetic fields induces glial reactivity and biochemical modifications in the rat brain. Neurobiol. Dis. 17, 445-454], showing the existence of glial reactivity after a 15min GSM acute exposure at a brain averaged SAR of 6W/kg. We conclude to a temporary effect, probably due to a hypertrophy of glial cells, with a temporal and a spatial modulation of the effect. Whether this effect could be harmful remains to be studied.
Glial fibrillary acidic protein (GFAP) is an intermediate filament (IF) protein that is expressed by numerous cell types of the central nervous system (CNS) including astrocytes and ependymal cells.</t>
  </si>
  <si>
    <t>Brillaud E, Piotrowski A, de Seze R.</t>
  </si>
  <si>
    <t>https://www.ncbi.nlm.nih.gov/pubmed/17624651</t>
  </si>
  <si>
    <t>A study of neurotoxic biomarkers, c-fos and GFAP after acute exposure to GSM radiation at 900MHz in the picrotoxin model of rat brains</t>
  </si>
  <si>
    <t>Outcomes: The data revealed that c-fos expression and glial markers were triggered by the combined stress of non-thermal mobile phone exposure and the toxic effect of picrotoxin on cerebral tissues. 
90 minutes after exposure high levels of c-fos expression were recorded in the neocortex and paleocortex along with low hippocampus activation in picrotoxin treated animals. Most brain areas, except the piriform cortex, showed important increases in neuronal activation 24 h after exposure and picrotoxin administration. Three days after picrotoxin treatment, exposure effects were still apparent in the neocortex, and the hippocampal sturctures (dentate gyrus and CA3), but a significant decrease in activity was found in the palaeocortex structures (piriform cortex and entorhinal cortex). During this time, glial reactivity increased in brain regions of irradiated, picrotoxin-treated animals. 
The findings suggest the need for further examination of the effects of mobile telephone exposure on epileptic patients.
C-fos is a proto-oncogene that is expressed within some neurons following depolarization. c-fos expression might be used as a marker for neuronal activity throughout the neuraxis following peripheral stimulation.</t>
  </si>
  <si>
    <t>Carballo-Quintás M1, Martínez-Silva I, Cadarso-Suárez C, Alvarez-Figueiras M, Ares-Pena FJ, López-Martín E.</t>
  </si>
  <si>
    <t>https://www.emf-portal.org/en/article/19230</t>
  </si>
  <si>
    <t>Microglial activation as a measure of stress in mouse brains exposed acutely (60 minutes) and long-term (2 years) to mobile telephone radiofrequency fields</t>
  </si>
  <si>
    <t>Abstract
AIM:To determine whether acute or long-term exposure of the brain to mobile telephone radiofrequency (RF) fields produces activation of microglia, which normally respond rapidly to any change in their micro-environment.
METHODS: Using a purpose designed exposure system at 900 MHz, mice were given a single, far-field whole body exposure at a specific absorption rate (SAR) of 4 W/kg for 60 min (acute) or on five successive days per week for 104 weeks (long-term). Control mice were sham-exposed or freely mobile in a cage to control for any stress caused by immobilisation in the exposure module. Positive control brains subjected to a stab wound were also included to confirm the ability of microglia to react to any neural stress. Brains were perfusion-fixed with 4% paraformaldehyde and representative regions of the cerebral cortex and hippocampus immunostained for ionised calcium binding adaptor molecule (Iba1), a specific microglial marker.
RESULTS: There was no increase in microglial Iba1 expression in brains short or long-term exposed to mobile telephony microwaves compared to control (sham-exposed or freely moving caged mice) brains, while substantial microglial activation occurred in damaged positive control neural tissue.
CONCLUSION: Acute (60 minutes) or longer duration (2 years) exposure of murine brains to mobile telephone RF fields did not produce any microglial activation detectable by Iba1 immunostaining.</t>
  </si>
  <si>
    <t>Finnie JW, Cai Z, Manavis J, Helps S, Blumbergs PC.</t>
  </si>
  <si>
    <t>https://www.emf-portal.org/en/article/17890</t>
  </si>
  <si>
    <t>Effect of whole-body 1800MHz GSM-like microwave exposure on testicular steroidogenesis and histology in mice</t>
  </si>
  <si>
    <t>Abstract
The aim of our study was to evaluate the possible effects of whole-body 1800 MHz GSM-like microwave exposure on male reproduction. After repeated exposure of mice to microwaves at 0.018-0.023 W/kg whole-body specific energy absorption rate (SAR) an elevated serum testosterone level was measured, but no microwave exposure related histopathological alteration could be detected in the reproductive organs. The in vitro steroidogenic response of 48 h Leydig cell cultures obtained from exposed animals did not differ from the controls, suggesting that Leydig cells were not the primary targets of the applied microwave exposure or direct action of microwaves on Leydig cells was temporary only. In exposed animals the red blood cell count and volume of packed red cells were also increased. Further investigations are required to clarify the mechanism of action of the applied microwave exposure on male mice, as well as to establish the biological significance of the observed phenomena.</t>
  </si>
  <si>
    <t>Forgacs Z, Somosy Z, Kubinyi G, Bakos J, Hudák A, Surján A, Thuróczy G.</t>
  </si>
  <si>
    <t>https://www.ncbi.nlm.nih.gov/pubmed/16434166</t>
  </si>
  <si>
    <t>Histochemical Study of Effects of Weak Electromagnetic Field on Structures of the Rat Midbrain</t>
  </si>
  <si>
    <t xml:space="preserve">Abstract
Histochemical activity of the mitochondrial enzyme cytochrome oxidase (CO) in auditory and non-auditory structures of rat midbrain was studied after exposure to low electromagnetic field (EMF). An increase of the enzyme activity was shown in several midbrain structures of the experimental animals.
Outcomes: An increase of the enzyme activity was found in several midbrain structures of the exposed rats.
</t>
  </si>
  <si>
    <t>Krasnoshchekova, EI, Gunko NV, Tkachenko LA.</t>
  </si>
  <si>
    <t>https://www.emf-portal.org/en/article/11988</t>
  </si>
  <si>
    <t>Shielding effect of mineral schungite during electromagnetic irradiation of rats</t>
  </si>
  <si>
    <t xml:space="preserve">Abstract
We studied the effect of non-thermal 37-GHz radiation on hemopoiesis in schungite-shielded Wistar rats. Radiation with right-handed or left-handed rotation of the polarization plane of electromagnetic wave was used. Shielding with schungite decreased the severity of damage produced by high-frequency electromagnetic radiation.
Full Free Translated Version Available
Shungite is a black, lustrous, non-crystalline mineraloid consisting of more than 98 weight percent of carbon.
</t>
  </si>
  <si>
    <t>Kurotchenko SP, Subbotin TI, Tuktamyshev II, Tuktamyshev ISh, Khadartsev AA, Yashin AA.</t>
  </si>
  <si>
    <t>https://www.researchgate.net/publication/8690937_Shielding_Effect_of_Mineral_Schungite_during_Electromagnetic_Irradiation_of_Rats?_sg=Ly5zvQDeUlJTk_a7dtumvDSllD_X39vRNS3bgrp4oH0s4tdLVXta0HNAPcIu8xW_Z9q2cPKy-QNcZ0QsvHprHQ</t>
  </si>
  <si>
    <t>Effect of In Utero Wi-Fi Exposure on the Pre- and Postnatal Development of Rats</t>
  </si>
  <si>
    <t>Abstract
BACKGROUND: The increase in exposure to the Wireless Fidelity (Wi-Fi) wireless communication signal has raised public health concerns especially for young people. Animal studies looking at the effects of early life and prenatal exposure to this source of electromagnetic fields, in the radiofrequency (RF) range, on development and behavior have been considered as high priority research needs by the World Health Organization.
METHODS: For the first time, our study assessed the effects of in utero exposure to a 2450 MHz Wi-Fi signal (2 hr/day, 6 days/week for 18 days) on pregnant rats and their pups. Three levels in terms of whole-body specific absorption rate were used: 0.08, 0.4, and 4 W/kg. The prenatal study on fetuses delivered by caesarean (P20) concerned five females/group. The dams and their offspring were observed for 28 days after delivery (15 females/group).
RESULTS: For all test conditions, no abnormalities were noted in the pregnant rats and no significant signs of toxicity were observed in the pre- and postnatal development of the pups, even at the highest level of 4 W/kg.
CONCLUSIONS: In the present study, no teratogenic effect of repeated exposures to the Wi-Fi wireless communication signal was demonstrated even at the highest level of 4 W/kg. The results from this screening study aimed at investigating Wi-Fi effects, strengthen the previous conclusions that teratology and development studies have not detected any noxious effects of exposures to mobile telephony-related RF fields at exposure levels below standard limits.
Related Study ORSAA Paper Id 678</t>
  </si>
  <si>
    <t>Poulletier de Gannes F, Haro E, Hurtier A, Taxile M, Athane A, Ait-Aissa S, Masuda H, Percherncier Y, Ruffié G, Billaudel B, Dufour P, Veyret B, Lagroye I.</t>
  </si>
  <si>
    <t>https://www.ncbi.nlm.nih.gov/pubmed/22311618</t>
  </si>
  <si>
    <t xml:space="preserve">Mice - Big Blue (BBM, transgenic for the lacI marker gene in lambda phage)  </t>
  </si>
  <si>
    <t>Morphological changes in skin nerves caused by electromagnetic radiation of the millimeter range</t>
  </si>
  <si>
    <t>Abstract
The morphological changes in skin nerves of BALB/C mice after millimeter wavelength range electromagnetic exposure at a frequency of 42.25 GHz and power of 50 mW/cm2 were studied. Immediately after 15 minutes of exposure, the destruction of the cytoplasm of myelinated and unmyelinated axons was found.</t>
  </si>
  <si>
    <t>Zavgorogny SV, Khizhnyak YP, Voronkov VN, Sadovnikov VB.</t>
  </si>
  <si>
    <t>https://pubmed.ncbi.nlm.nih.gov/11108237/</t>
  </si>
  <si>
    <t>Pyramidal Cell Loss in the Cornu Ammonis of 32-day-old Female Rats Following Exposure to a 900 Megahertz Electromagnetic Field During Prenatal Days 13–21</t>
  </si>
  <si>
    <t>Abstract
The number of studies reporting that the electromagnetic field (EMF) emitted by mobile phones affects human health is increasing by the day. In previous studies we reported that a 900 megahertz (MHz) EMF applied throughout the prenatal period reduced the number of pyramidal cells in the cornu ammonis of rat pups in the postnatal period. In this study we investigated the effect of a 900 MHz EMF applied on days 13-21 of the prenatal period on the number of pyramidal cells in the cornu ammonis of rat pups in the postnatal period. For that purpose, pregnant rats were divided into experimental and control groups. Experimental group pregnant rats were exposed to the effect of a 900 MHz EMF on days 13-21 of pregnancy. No procedure was applied to the control group. Newborn female rat pups were added to the study, and no procedure was performed on these after birth. Five newborn female rats were obtained from the experimental group and six from the control group. All female rat pups were decapitated on the postnatal 32nd day, and histological procedures were performed on the brain tissues. Sections were stained with Cresyl fast violet. The optical dissector technique was used to estimate the total number of pyramidal cells in the cornu ammonis. Sections of cornu ammonis were subjected to histopathological evaluations. Our results showed that exposure to 900 MHz EMF during prenatal days 13-21 led to a significant decrease in the number of pyramidal cells in the cornu ammonis of the experimental group female rat pups (P&lt;0.05). Histopathological examination revealed picnotic cells in the cornu ammonis in experimental female rat pups. The pyramidal cell loss in the cornu ammonis may therefore be attributed to exposure to 900 MHz EMF in days 13-21 of the prenatal period.
Full Free Text Available</t>
  </si>
  <si>
    <t>Bas O, Sönmez OF, Aslan A, Ikinci A, Hanci H, Yildirim M, Kaya H, Akca M, Odaci E</t>
  </si>
  <si>
    <t>https://www.neuroquantology.com/index.php/journal/article/view/701</t>
  </si>
  <si>
    <t>What is harmful for male fertility: Cell phone or the wireless internet?</t>
  </si>
  <si>
    <t xml:space="preserve">Abstract
In this study, we aimed to assess the potential harmful effects of radiofrequency-electromagnetic radiation on sperm parameters. We requested semen for analyses from the male patients coming to our infertility division and also asked them to fill out an anonymous questionnaire. We queried their mobile phone and wireless Internet usage frequencies in order to determine their radiofrequency-electromagnetic radiation exposure. A total of 1082 patients filled the questionnaire but 51 of them were excluded from the study because of azoospermia. There was no significant difference between sperm counts and sperm morphology excluding sperm motility, due to mobile phone usage period, (p = 0.074, p = 0.909, and p = 0.05, respectively). The total motile sperm count and the progressive motile sperm count decreased due to the increase of internet usage (p = 0.032 and p = 0.033, respectively). In line with the total motile sperm count, progressive motile sperm count also decreased with wireless Internet usage compared with the wired Internet connection usage (p = 0.009 and p = 0.018, respectively). There was a negative correlation between wireless Internet usage duration and the total sperm count (r = -0.089, p = 0.039). We have also explored the negative effect of wireless Internet use on sperm motility according to our preliminary results.
Free Full Text Available
</t>
  </si>
  <si>
    <t>Yildirim ME, Kaynar M, Badem H, Cavis M, Karatas OF, Cimentepe E.</t>
  </si>
  <si>
    <t>https://www.ncbi.nlm.nih.gov/pubmed/26362961</t>
  </si>
  <si>
    <t>Invitro effects of low intensity 1.8 GHz radiofrequency radiation on human peripheral blood leukocytes from healthy donors: A morphometric and morphological study</t>
  </si>
  <si>
    <t>Abstract
Aims: Until now, studies related to the morphometric and morphological variations produced on peripheral blood leukocytes from healthy donors by exposure to 1.8 GHz electromagnetic radiation (EMR) yielded controversial results. The aim of this research work is to increase the statistics regarding the above mentioned variations.
Methodology: By using a reverberation chamber, which provides a controlled EMR intensity, 108 samples of human leukocytes from healthy donors were exposed to EMR of different intensities (12±4 V/m, 22±6 V/m, 42±9 V/m and 78±10 V/m) for times ranging from 5 min to 24 h. Sham exposed blood samples of the same donors were considered as controls. Using a computerized morphometric method, microscopic observations of the area size occupied by each cell were conducted; in each case the dimensional measurements were carried out on three different samples (from different donors). Besides, morphological observations were conducted staining smeared blood samples with May-Grünwald-Giemsa.
Results: Exposed and sham exposed leukocytes average size was compared using the Statistical GraphPad Prism 5.0 software. In 18% out of 108 cases examined, no effects dependent on EMR have been revealed. On the contrary, statistically significant variations in area of exposed leukocytes in comparison to non exposed cells were observed in 82% out of 108 cases examined. In 68% out of 108 cases an increase in leukocyte areas was demonstrated along with morphological variations of cells; in 14% out of 108 the cases, a decrease in leukocyte areas was observed.
Conclusions: Even though this study needs a functional evaluation of leukocytes exposed to EMR, our results suggest that 1.8 GHz EMR is able to produce increase in the leukocyte areas as well as morphological alterations.
Full Free Text Available</t>
  </si>
  <si>
    <t>Jirillo E, Boffola S, Stefanelli R, Magrone T, Vitale E, Pappagallo MT, Lasalvia M, Perna G., Capozzi V, Ermini A, Ligonzo T, Schiavulli L, Biagi PF.</t>
  </si>
  <si>
    <t>https://www.semanticscholar.org/paper/In-vitro-Effects-of-Low-Intensity-1.8-Ghz-Radiation-Jirillo/21e1a845e1f93481d67500283b1f9fb48411d94d</t>
  </si>
  <si>
    <t>Machine Learning-Based Identification of Radiofrequency Electromagnetic Radiation (RF-EMR) Effect on Brain Morphology: A Preliminary Study</t>
  </si>
  <si>
    <t>Abstract
The brain of a human and other organisms is affected by the electromagnetic field (EMF) radiations, emanating from the cell phones and mobile towers. Prolonged exposure to EMF radiations may cause neurological changes in the brain, which in turn may bring chemical as well as morphological changes in the brain. Conventionally, the identification of EMF radiation effect on the brain is performed using cellular-level analysis. In the present work, an automatic image processing-based approach is used where geometric features extracted from the segmented brain region has been analyzed for identifying the effect of EMF radiation on the morphology of a brain, using drosophila as a specimen. Genetic algorithm-based evolutionary feature selection algorithm has been used to select an optimal set of geometrical features, which, when fed to the machine learning classifiers, result in their optimal performance. The best classification accuracy has been obtained with the neural network with an optimally selected subset of geometrical features. A statistical test has also been performed to prove that the increase in the performance of classifier post-feature selection is statistically significant. This machine learning-based study indicates that there exists discrimination between the microscopic brain images of the EMF-exposed drosophila and non-exposed drosophila. Graphical abstract Proposed Methodology for identification of radiofrequency electromagnetic radiation (RF-EMR) effect on the morphology of brain of Drosophila.</t>
  </si>
  <si>
    <t>Maurya R, Singh N, Jindal T, Pathak VK, Dutta MK.</t>
  </si>
  <si>
    <t>Drosophila - Wild type red-eyed Oregon-R strain</t>
  </si>
  <si>
    <t>https://pubmed.ncbi.nlm.nih.gov/32483764/</t>
  </si>
  <si>
    <t>Power-dependent rearrangement in the spectrum of resonance effect of millimeter waves on the genome conformational state of escherzchu colz cells</t>
  </si>
  <si>
    <t xml:space="preserve">Abstract
The Escherichia  coli cells K12 AB1157 from the stationary stage of growth were exposed to millimeter waves (MMW) at power densities (PD) from 10−8 W/cm2 to 3 × 10−3 W/cm2. Frequency dependencies during exposure within the range of 51.655–51.688 GHz were studied for two cell concentrations (4 × 107 and 4 × 108 cells/ml). The changes in the genome conformational state (GCS) were analyzed by the method of anomalous viscosity time dependence (AVTD). The resonant effect with the resonance frequency of 51.675 ± 0.001 GHz was observed in the PD range of 10−18-10−8 W/cm2. Left-handed polarized MMW was shown to be more effective than right-handed circular polarization at this resonance. At PDs more than 10−6 W/cm2 the 51.675 GHz resonance effect decreased significantly. As the 51.675 GHz resonance decreased, a statistically significant effect was observed with its maximum at 51.668 ± 0.002 GHz. The results were compared to data of previous studies performed at the resonance frequency of 51.755 GHz. All resonance effects depended on the concentration of cells during exposure, which implies a cell-to-cell interaction during resonance response (cooperativity of resonance response). At all resonance frequencies, an effect was observed at very low nonthermal intensities: 10−18 W/cm2 for 51.755 GHz and 51.675 GHz; 10−14 W/cm2 for 51.668 GHz. The values of three resonance frequencies were stable in wide PD ranges within 10−18-10−3 W/cm2. The half-widths of the resonances showed different dependencies on PD, changing from 2–3 MHz to 16–17 MHz (51.675 GHz, 51.668 GHz) or 100 MHz (51.755 GHz). The significant rearrangement in the spectrum of resonance response was observed in the 10−8-10−4 W/cm2. All three resonance were involved in this rearrangement which can be explained in the framework of the model of electron-conformational interactions.
Historical paper  - Full Free Text Available
</t>
  </si>
  <si>
    <t>Shcheglov VS, Belyaev IY, Alipov YD, Ushakov VL.</t>
  </si>
  <si>
    <t>https://www.tandfonline.com/doi/abs/10.3109/15368379709016174</t>
  </si>
  <si>
    <t>The distinguishing effects of low-intensity electromagnetic radiation of different extremely high frequencies on Enterococcus hirae: growth rate inhibition and scanning electron microscopy analysis</t>
  </si>
  <si>
    <t>Abstract
A low‐intensity electromagnetic field of extremely high frequency has inhibitory and stimulatory effects on bacteria, including Enterococcus hirae. It was shown that the low‐intensity (the incident power density of 0.06 mW/cm2) electromagnetic field at the frequencies of 51·8 GHz and 53 GHz inhibited E. hirae ATCC 9790 bacterial growth rate; a stronger effect was observed with 53 GHz, regardless of exposure duration (0·5 h, 1 h or 2 h). Scanning electron microscopy analysis of these effects has been done; the cells were of spherical shape. Electromagnetic field at 53 GHz, but not 51·8 GHz, changed the cell size—the diameter was enlarged 1·3 fold at 53 GHz. These results suggest the difference in mechanisms of action on bacteria for electromagnetic fields at 51·8 GHz and 53 GHz.
Significance and impact of the study: A stronger inhibitory effect of low-intensity electromagnetic field on Enterococcus hirae ATCC 9790 bacterial growth rate was observed with 53 GHz vs 51·8 GHz, regardless of exposure duration. Scanning electron microscopy analysis showed that almost all irradiated cells in the population have spherical shapes similar to nonirradiated ones, but they have increased diameters in case of irradiated cells at 53 GHz, but not 51·8 GHz. The results are novel, showing distinguishing effects of low-intensity electromagnetic field of different frequencies. They could be applied in treatment of food and different products in medicine and veterinary, where E. hirae plays an important role.
Full Free Text Available</t>
  </si>
  <si>
    <t xml:space="preserve">Hovnanyan K, Kalantaryan V, Trchounian A. </t>
  </si>
  <si>
    <t>Cells : Enterococcus hirae (Bacteria)</t>
  </si>
  <si>
    <t>https://pubmed.ncbi.nlm.nih.gov/28609553/</t>
  </si>
  <si>
    <t xml:space="preserve">Effects of Mobile Phone Induced Electromagnetic Field on Height of Follicular Cells in Thyroid Gland of Mice </t>
  </si>
  <si>
    <t xml:space="preserve">Abstract
Background: To study the effects of electromagnetic radiations generated by mobile phone on height of follicular cells in thyroid gland of mice. 
Methods: In this experimental study, 20 adult BALB/C male mice were divided randomly into two groups, comprising of 10 animals in each group. Group A was kept under same experimental conditions without mobile phone exposure, group B received 50 missed calls /day, from mobile phone set. Thyroid gland was removed 24 hours after the last experimental day. These were then processed and analyzed. 
Results: There was significant difference in mean height of follicular epithelium in thyroid gland of control and experimental group. 
Conclusion: Long term exposure to electro magnetic fields (EMFs) causes increase in size of follicular cells of thyroid gland of mice. </t>
  </si>
  <si>
    <t>Shaukat F, Qamar K, Butt SA.</t>
  </si>
  <si>
    <t>https://www.journalrmc.com/index.php/JRMC/article/view/644/364</t>
  </si>
  <si>
    <t>Effect of Mobile Phone Radiations on Size of Thyroid Follicles in Balb/C Mice</t>
  </si>
  <si>
    <t>Abstract
The study was carried out in department of Anatomy, Army Medical College Rawalpindi in collaboration with National Institute of Health, Islamabad from November 2009 to November 2010. To study the effects of electromagnetic radiations
on size of follicles in thyroid gland of Balb/C mice all the experiments were performed in laboratory based randomized controlled trials. Twenty adult Balb/C male mice were divided randomly into two study groups, comprising of 10 animals in each group. Group A was kept under experimental conditions without mobile phone exposure, group B exposed to radiations for 1 hour /day, for two months from mobile phone set. Thyroid glands were removed and sectioned after exposure period. Sections were stained with hematoxylin and eosin for microscopic examination. Results were analyzed statistically. Results showed the statistically significant difference in mean size of thyroid follicles in gland of experimental group. Thus it is concluded that exposure to EMFs causes decrease in size of follicles of thyroid gland of mice, indicating hyperactivity of gland.</t>
  </si>
  <si>
    <t>Shaukat F, Qamar K, Shahid U, Iqbal I.</t>
  </si>
  <si>
    <t>https://www.researchgate.net/publication/259526481_Effect_of_Mobile_Phone_Radiations_on_Size_of_Thyroid_Follicles_in_BalbC_Mice_Published_by_Society_for_Advancement_of_SciencesR</t>
  </si>
  <si>
    <t>Morphometric analysis - effect of the radiofrequency interface of electromagnetic field on the size of hatched Dermacentor reticulatus larvae</t>
  </si>
  <si>
    <t>Abstract
Introduction and objective: Electromagnetic radiation interactions with living systems have been one of determining factors in biological evolution. This study investigates the effect of 900 MHz radiofrequency (RF) electromagnetics field (EMF) exposure of eggs on the development of Dermacentor reticulatus larvae. The basic objective was to determine whether the 900 MHz RF-EMF has the potential to influence the size of the body of the hatched larvae of D. reticulatus ticks.
Material and methods: To this aim, eggs from 3 fully engorged females of D. reticulatus were included in the test procedure. Altogether four groups of eggs were designated which included eggs from each female. We used RF-EMF frequency of 900 MHz. Eggs were exposed to EMF for different time periods (30, 60 and 90 minutes) in dark, electromagnetically shielded anechoic chamber. After the irradiation eggs were allowed to hatch in climatic chamber. Randomly selected 200 larval individuals were measured to get basic morphological records. Four body traits including the total body length (TBL), length of gnathosoma with scutum (GSL), the total body width (TBW), and the width of basis capituli (BCW) were measured.
Results: The D. reticulatus larvae hatched from eggs exposed for 60 minutes, had demonstrably larger dimensions of all measured body traits not only as a control unexposed group but also as other experimental groups.
Conclusions: The study shows, particularly, that artificial EMF that is used in smartphone technology impacts seriously D. reticulatus larvae development.
Full Free Text Available</t>
  </si>
  <si>
    <t xml:space="preserve">Vargová B, Majlath I, Kurimský J, Cimbala R, Pipova N, Živčák J, Tryjanowski P, Peťko B, Džmura J, Ižariková G, Majláthová V. </t>
  </si>
  <si>
    <t>Larvae : Dermacentor reticulatus ticks</t>
  </si>
  <si>
    <t>https://pubmed.ncbi.nlm.nih.gov/34558264/</t>
  </si>
  <si>
    <t>Mobile Electromagnetic Radiation Affects Vitelline Vessels development in Chick Embryo: A Morphometric Study</t>
  </si>
  <si>
    <t>Abstract
Smart mobile phone use has increased dramatically in the last five years. Electromagnetic radiation (EMR) emitted from mobile phones might affect embryonic development. However the mechanism of this effect is not completely understood. Vitelline vessels are the first blood vessels formed, playing a vital role in embryonic nutrition during development. The aim of this research was to study the effect of mobile phone EMR (450–2100 MHz) on the formation of vitelline vessels in chick embryo (Gallus gallus domesticus) and detect the resulting congenital malformations. Fertilized chicken eggs were divided into three groups: control (C), exposed without call (EO) and exposed with call (EW). In EW group the mobile phone was called every 6 hours for 15 minutes, (60min/24hr.). While the EO group was exposed to a mobile phone connected through the Wi-Fi to the internet only. Embryos were extracted on day 2, 3, 4 and 5 of incubation. A major decrease in the formation of vitelline vessels was seen in the treated groups compared to the controls causing bleeding seen in several sites of the treated embryos. Congenital malformations increased in treated groups compared to the controls of all experimental ages. The congenital malformations seen were growth retardation, bleeding, clotting and neural tube defects. It was concluded that mobile phone EMR prevented proper formation of vitelline vessels resulting in deformed embryos.
Full Free Text Available</t>
  </si>
  <si>
    <t>Al-Qudsi F, Al-Qahtani A.</t>
  </si>
  <si>
    <t>https://www.researchgate.net/publication/344701502</t>
  </si>
  <si>
    <t>Protective Effects of Vitamin E on Mobile Phone Induced Injury in The Brain of Rats</t>
  </si>
  <si>
    <t xml:space="preserve">Abstract
Aim: With increase in use of cell phone and exposure to radiation emission from Wi-Fi,cell damage in all the body systems is found.It is necessary to find ways and means to prevent that cell damage that may affect normal functioning of the organs etc. The objective of this study was to assess the damage to brain caused by exposure to cell phones connected with Wi-Fi and prevention of that damage with Vitamin E. 
Methods: Thirty male Wistar Albino rats were used in the study,rats were divided in different groups, they were exposed to cell phones and Wi-Fi for 8 weeks. The rats were treated with Vit. E 50 IU/kg of bodyweight for 4 weeks.Results: Histopathological examination of the rat brain revealed that, exposure of rats to cell phones and Wi-Fi caused significant damage to the neurons in different areas of rat brain .The rats treated with Vit. E showed less damage in comparison to untreated rat groups.
Conclusion: In the brain of rats, treated with Vit. E intact neuronal architecture was found along with less inflammation.
Full Free Text Available
</t>
  </si>
  <si>
    <t>Sangi SMA ,Bawadekji  A,  Alotaibi NM, Aljameeli  AM,   Soomro S</t>
  </si>
  <si>
    <t>https://eijppr.com/article/protective-effects-vitamin-e-on-mobile-phone-induced-injury-in-the-brain-of-rats</t>
  </si>
  <si>
    <t>Chronic exposure of cancer-prone mice to low-level 2450 MHz radiofrequency radiation</t>
  </si>
  <si>
    <t xml:space="preserve">Abstract
The purpose of this study was to determine whether chronic, low-level exposure of mammary-tumor-prone mice to 2450 MHz radiofrequency radiation (RFR) promotes an earlier onset (decreased latency), a greater total incidence, or a faster growth rate of mammary tumors. One hundred C3H/ HeJ mice were exposed in circularly polarized waveguides (CWG) for 18 months (20 h/day, 7 days/wk) to continuous-wave, 2450 MHz RFR at a whole body average specific absorption rate (SAR) of 0.3 W/kg; 100 mice were sham exposed. Before exposure, SARs were determined calorimetrically; during experimentation, SARs were monitored by differential power measurement. All animals were visually inspected twice daily and were removed from the CWG cages for a weekly inspection, palpation, and weighing. From the time of detection, tumor size was measured weekly. Animals that died spontaneously, became moribund, or were killed after 18 months of exposure were completely necropsied; tissues were fixed and subjected to histopathological evaluations. Results showed no significant difference in weight profiles between sham-irradiated and irradiated mice. Concerning mammary carcinomas, there was no significant difference between groups with respect to palpated tumor incidence (sham = 52%; irradiated = 44%), latency to tumor onset (sham = 62.3 +/- 1.2 wk; irradiated = 64.0 +/- 1.6 wk), and rate of tumor growth. In general, histopathological examination revealed no significant differences in numbers of malignant, metastatic, or benign neoplasms between the two groups; a significantly greater incidence of alveolar-bronchiolar adenoma in the sham-irradiated mice was the only exception. In addition, survival analysis showed no significant difference in cumulative percent survival between sham and irradiated animals. Thus, results indicate that under the conditions of this study, long-term, low-level exposure of mammary-tumor-prone mice to 2450 MHz RFR did not affect mammary tumor incidence, latency to tumor onset, tumor growth rate, or animal longevity when compared with sham-irradiated controls.
Historical paper
</t>
  </si>
  <si>
    <t>Frei MR, Berger RE, Dusch SJ, Guel V, Jauchem JR, Merritt JH, Stedham MA.</t>
  </si>
  <si>
    <t>https://pubmed.ncbi.nlm.nih.gov/9453703/</t>
  </si>
  <si>
    <t>1,800 MHz Radiofrequency Electromagnetic Irradiation Impairs Neurite Outgrowth With a Decrease in Rap1-GTP in Primary Mouse Hippocampal Neurons and Neuro2a Cells</t>
  </si>
  <si>
    <t>Abstract Background: With the global popularity of communication devices such as mobile phones, there are increasing concerns regarding the effect of radiofrequency electromagnetic radiation (RF-EMR) on the brain, one of the most important organs sensitive to RF-EMR exposure at 1,800 MHz. However, the effects of RF-EMR exposure on neuronal cells are unclear. Neurite outgrowth plays a critical role in brain development, therefore, determining the effects of 1,800 MHz RF-EMR exposure on neurite outgrowth is important for exploring its effects on brain development. 
Objectives: We aimed to investigate the effects of 1,800 MHz RF-EMR exposure for 48 h on neurite outgrowth in neuronal cells and to explore the associated role of the Rap1 signaling pathway.  Material and Methods: Primary hippocampal neurons from C57BL/6 mice and Neuro2a cells were exposed to 1,800 MHz RF-EMR at a specific absorption rate (SAR) value of 4 W/kg for 48 h. CCK-8 assays were used to determine the cell viability after 24, 48, and 72 h of irradiation. Neurite outgrowth of primary hippocampal neurons (DIV 2) and Neuro2a cells was observed with a 20 × optical microscope and recognized by ImageJ software. Rap1a and Rap1b gene expressions were detected by real-time quantitative PCR. Rap1, Rap1a, Rap1b, Rap1GAP, and p-MEK1/2 protein expressions were detected by western blot. Rap1-GTP expression was detected by immunoprecipitation. The role of Rap1-GTP was assessed by transfecting a constitutively active mutant plasmid (Rap1-Gly_Val-GFP) into Neuro2a cells. 
Results: Exposure to 1,800 MHz RF-EMR for 24, 48, and 72 h at 4 W/kg did not influence cell viability. The neurite length, primary and secondary neurite numbers, and branch points of primary mouse hippocampal neurons were significantly impaired by 48-h RF-EMR exposure. The neurite-bearing cell percentage and neurite length of Neuro2a cells were also inhibited by 48-h RF-EMR exposure. Rap1 activity was inhibited by 48-h RF-EMR with no detectable alteration in either gene or protein expression of Rap1. The protein expression of Rap1GAP increased after 48-h RF-EMR exposure, while the expression of p-MEK1/2 protein decreased. Overexpression of constitutively active Rap1 reversed the decrease in Rap1-GTP and the neurite outgrowth impairment in Neuro2a cells induced by 1,800 MHz RF-EMR exposure for 48 h. 
Conclusion: Rap1 activity and related signaling pathways are involved in the disturbance of neurite outgrowth induced by 48-h 1,800 MHz RF-EMR exposure. The effects of RF-EMR exposure on neuronal development in infants and children deserve greater focus.
Free Full Text Available</t>
  </si>
  <si>
    <t xml:space="preserve">Li Y, Deng P, Chen C, Ma Q, Pi H, He M, Lu Y, Gao P, Zhou C, He Z, Zhang Y, Yu Z, Zhang L.
</t>
  </si>
  <si>
    <t>Cells : hippocampal neurons C57BL/6 mice</t>
  </si>
  <si>
    <t>https://pubmed.ncbi.nlm.nih.gov/34881219/</t>
  </si>
  <si>
    <t>The effect of pregnant rats exposed to radio frequency electromagnetic field on the hippocampal morphology and nerve growth factor of offspring rats</t>
  </si>
  <si>
    <t>Abstract in English, Article in Chinese
Objective: To explore the effects of exposure of pregnant rats to radio frequency electromagnetic field on the ultrastructure of hippocampus and the levels of obesity related protein (FTO) and nerve growth factor (NGF) in offspring rats. 
Methods: In September 2019, 36 healthy 7-week-old Wistar rats were selected, including 24 female rats (150-200 g) and 12 male rats (200-250 g) . The male and female mice were mated in the cage at 2: 1 ratio at 18: 00 every night. The smear results showed that the sperm was positive and the mating was successful. The day was regarded as the 0 day of pregnancy. Pregnant rats were randomly divided into 3 experimental groups and 3 control groups, with 4 rats in each group. The experimental group was exposed to 1 800 MHz, Wi-Fi and 1 800 MHz+Wi-Fi respectively, and the three control groups were exposed to virtual exposure. 12 hours a day for 21 days in three batches. After the end of exposure, the offspring of each group were raised for 7 weeks. The ultrastructural changes of the hippocampus were observed by transmission electron microscopy, the FTO level in the hippocampus was determined by Western blot, and the NGF level in the brain tissue was determined by ELISA. 
Results: Transmission electron microscopy showed that the nuclei of hippocampal tissue of female and male rats in the 1800 MHz group were slightly contracted, the cytoplasm was slightly edema, and the nuclei of male rats were obviously irregular. In the offspring of male and female rats in the Wi-Fi group, the nucleus of hippocampal tissue contracted seriously, the cell membrane was irregular, and the cytoplasm appeared obvious edema. In the 1800 MHz+Wi-Fi group, the nuclei of hippocampal tissue of both male and female offspring rats were severely contracted, the nuclear membrane was irregular, and the cytoplasm was severely edema. there was no significant difference in FTO level among the groups (P&gt;0.05) . Compared with other groups, NGF content in hippocampus of offspring rats in the 1800 MHz+Wi-Fi group was significantly higher (P&lt;0.05) . 
Conclusion: Exposure to radio frequency electromagnetic fields will damage the morphological structure of hippocampal tissue of offspring and stimulate the increase of NGF expression in the hippocampus.</t>
  </si>
  <si>
    <t>Zhang SQY, Du PP, Shu X, Wu HX, Mu YZ, Wu XN, Zhang Y.</t>
  </si>
  <si>
    <t>https://pubmed.ncbi.nlm.nih.gov/36229209/</t>
  </si>
  <si>
    <t>AP/CI</t>
  </si>
  <si>
    <t>Cell morphology</t>
  </si>
  <si>
    <t>Cell Damage</t>
  </si>
  <si>
    <t>Cell Adaptive</t>
  </si>
  <si>
    <t>EEG</t>
  </si>
  <si>
    <t>Gene Expression</t>
  </si>
  <si>
    <t>Gene Express'n</t>
  </si>
  <si>
    <t>Continouus</t>
  </si>
  <si>
    <t>How Generated</t>
  </si>
  <si>
    <t>WaveType</t>
  </si>
  <si>
    <t>BioEffect Cat</t>
  </si>
  <si>
    <t>Cell morphological</t>
  </si>
  <si>
    <t>Oxid Stress</t>
  </si>
  <si>
    <t>Neurobehav</t>
  </si>
  <si>
    <t>BloodBrainBarrier</t>
  </si>
  <si>
    <t>Cell Morphology</t>
  </si>
  <si>
    <t>Audio</t>
  </si>
  <si>
    <t>Below graphs using number values only (not refernce values) to create layouts for graphs</t>
  </si>
  <si>
    <t>Huamn Symptoms</t>
  </si>
  <si>
    <t>Cont.</t>
  </si>
  <si>
    <t xml:space="preserve"> Institution</t>
  </si>
  <si>
    <t>Sim.</t>
  </si>
  <si>
    <t>Govt or Institut.</t>
  </si>
  <si>
    <t>Endocrine System</t>
  </si>
  <si>
    <t>Immune Syste,</t>
  </si>
  <si>
    <t>Hepatic (Liver)</t>
  </si>
  <si>
    <t>SE</t>
  </si>
  <si>
    <t>Habits of cell phone usage and sperm quality - does it warrant attention?</t>
  </si>
  <si>
    <t>Abstract 
Male infertility constitutes 30-40% of all infertility cases. Some studies have shown a continuous decline in semen quality since the beginning of the 20th century. One postulated contributing factor is radio frequency electromagnetic radiation emitted from cell phones. This study investigates an association between characteristics of cell phone usage and semen quality. Questionnaires accessing demographic data and characteristics of cell phone usage were completed by 106 men referred for semen analysis. Results were analysed according to WHO 2010 criteria. Talking for ≥1 h/day and during device charging were associated with higher rates of abnormal semen concentration (60.9% versus 35.7%, P &lt; 0.04 and 66.7% versus 35.6%, P &lt; 0.02, respectively). Among men who reported holding their phones ≤50 cm from the groin, a non-significantly higher rate of abnormal sperm concentration was found (47.1% versus 11.1%). Multivariate analysis revealed that talking while charging the device and smoking were risk factors for abnormal sperm concentration (OR = 4.13 [95% CI 1.28-13.3], P &lt; 0.018 and OR = 3.04 [95% CI 1.14-8.13], P &lt; 0.027, respectively). Our findings suggest that certain aspects of cell phone usage may bear adverse effects on sperm concentration. Investigation using large-scale studies is thus needed.</t>
  </si>
  <si>
    <t>Zilberlicht A, Wiener-Megnazi Z, Sheinfeld Y, Grach B, Lahav-Baratz S, Dirnfeld M</t>
  </si>
  <si>
    <t>http://www.ncbi.nlm.nih.gov/pubmed/26206279?dopt=Abstract</t>
  </si>
  <si>
    <t xml:space="preserve">Quantification of genetic variants in sperm after radiofrequency electromagnetic radiation (RF-EMR) exposure
</t>
  </si>
  <si>
    <t xml:space="preserve">No Abstract
Conclusion
This pilot study showed a decrease in sperm progressive motility and viability accompanied by an increase in potentially related ge- netic variants associated with sperm motility after 6 hours of exposure to RF-EMR. Further research into the effect of RF-EMR exposure on semen pa- rameters and the clinical relevance of these genetic variants is necessary.
IMPACT STATEMENT: RF-EMR exposure appears to affect semen pa- rameters and genetic variants present in sperm.
Free Text Available
</t>
  </si>
  <si>
    <t>Bidhan J, Campbell K, Griswold  AJ Ramasamy R</t>
  </si>
  <si>
    <t>https://www.researchgate.net/publication/374515906</t>
  </si>
  <si>
    <t>Is there a relationship between cell phone use and semen quality?</t>
  </si>
  <si>
    <t>Abstract 
This study was conducted to determine a possible relationship between regular cell phone use and different human semen attributes. The history-taking of men in our university clinic was supplemented with questions concerning cell phone use habits, including possession, daily standby position and daily transmission times. Semen analyses were performed by conventional methods. Statistics were calculated with SPSS statistical software. A total of 371 were included in the study. The duration of possession and the daily transmission time correlated negatively with the proportion of rapid progressive motile sperm (r = -0.12 and r = -0.19, respectively), and positively with the proportion of slow progressive motile sperm (r = 0.12 and r = 0.28, respectively). The low and high transmitter groups also differed in the proportion of rapid progressive motile sperm (48.7% vs. 40.6%). The prolonged use of cell phones may have negative effects on the sperm motility characteristics.</t>
  </si>
  <si>
    <t>Fejes I, Závaczki Z, Szöllosi J, Koloszár S, Daru J, Kovács L, Pál A.</t>
  </si>
  <si>
    <t>http://www.ncbi.nlm.nih.gov/pubmed/16087567</t>
  </si>
  <si>
    <t>Self-reported mobile phone use and semen parameters among men from a fertility clinic</t>
  </si>
  <si>
    <t>Abstract
There is increasing concern that use of mobile phones, a source of low-level radio-frequency electromagnetic fields, may be associated with poor semen quality, but the epidemiologic evidence is limited and conflicting. The relationship between mobile phone use patterns and markers of semen quality was explored in a longitudinal cohort study of 153 men that attended an academic fertility clinic in Boston, Massachusetts. Information on mobile phone use duration, headset or earpiece use, and the body location in which the mobile phone was carried was ascertained via nurse-administered questionnaire. Semen samples (n=350) were collected and analyzed onsite. To account for multiple semen samples per man, linear mixed models with random intercepts were used to investigate the association between mobile phone use and semen parameters. Overall, there was no evidence for a relationship between mobile phone use and semen quality.
Free Full Text Available</t>
  </si>
  <si>
    <t>Lewis RC, Mínguez-Alarcón L, Meeker JD, Williams PL, Mezei G, Ford JB, Hauser R; EARTH Study Team.</t>
  </si>
  <si>
    <t>https://www.ncbi.nlm.nih.gov/pubmed/27838386?dopt=Abstract</t>
  </si>
  <si>
    <t>Effects of cell phone use on semen parameters: results from the MARHCS cohort study in Chongqing, China</t>
  </si>
  <si>
    <t>Abstract 
Epidemiological and experimental evidence for detrimental effects of cell phone use on semen quality is still equivocal. And that recruiting participants from infertility clinic not from general population may raise the possibility of a selection bias. To investigate effects of cell phone use on semen parameters in a general population, we screened and documented the cell phone use information of 794 young men from the Male Reproductive Health in Chongqing College students (MARHCS) cohort study in 2013, followed by 666 and 568 in 2014 and 2015, respectively. In the univariate regression analyses, we found that the daily duration of talking on the cell phone was significantly associated with decreased semen parameters, including sperm concentration [β coefficient=-6.32% per unit daily duration of talking on the cell phone (h); 95% confidence interval (CI), -11.94, -0.34] and total sperm count (-8.23; 95% CI, -14.38, -1.63) in 2013; semen volume (-8.37; 95% CI, -15.93, -0.13) and total sperm count (-16.59; 95% CI, -29.91, -0.73) in 2015]. Internet use via cellular networks was also associated with decreased sperm concentration and total sperm counts in 2013 and decreased semen volume in 2015. Multivariate analyses were used to adjust for the effects of potential confounders, and significant negative associations between internet use and semen parameters remained. Consistent but nonsignificant negative associations between talking on the cell phone and semen parameters persisted throughout the three study years, and the negative association was statistically significant in a mixed model that considered all three years of data on talking on the cell phone and semen quality. Our results showed that certain aspects of cell phone use may negatively affect sperm quality in men by decreasing the semen volume, sperm concentration, or sperm count, thus impairing male fertility.</t>
  </si>
  <si>
    <t>Zhang G, Yan H, Chen Q, Liu K, Ling X, Sun L, Zhou N, Wang Z, Zou P, Wang X, Tan L, Cui Z, Zhou Z, Liu J, Ao L, Cao J</t>
  </si>
  <si>
    <t>http://www.ncbi.nlm.nih.gov/pubmed/26949865?dopt=Abstract</t>
  </si>
  <si>
    <t>Effects of Radiofrequency Electromagnetic Fields (UMTS) on Reproduction and Development of Mice: A Multi-generation Study</t>
  </si>
  <si>
    <t>Aim: To investigate whether chronic exposure to UMTS at various SAR-values affects the fertility and development of mice over four generations.
Background:  The first generation (F0) consisted of 128 male and 256 female mice. After 21 days or when a second litter was born, the pups were separated from the adults. After the pups of the second litters were weaned, the parental animals were killed. The males and females from both litters were placed separately in cages until an age of 90 to 110 days when again males and females were placed in one cage. This procedure was repeated until shortly before the birth of the pups of the F3 parental animals.
Outcomes: The results did not show harmful effects of exposure on the fertility and the development of the animals. The number and the development of pups were not affected by exposure. There are some indications for effects of exposure on food consumption. The effects were up to -25% compared to the sham exposure group. 
The results do not indicate harmful effects of long term exposure of mice to UMTS over several generations. The explanation for the lowered food consumption could be metabolic effects: absorbed radiofrequency electromagnetic field energy might be used by the animals in a way that reduces the metabolism of food for heating.</t>
  </si>
  <si>
    <t>Sommer AM, Grote K, Reinhardt T, Streckert J, Hansen V, Lerchl A.</t>
  </si>
  <si>
    <t>RF Signal Mobile phone UMTS Simulated</t>
  </si>
  <si>
    <t>Mice strain C57BL</t>
  </si>
  <si>
    <t>http://www.emf-portal.de/viewer.php?aid=16687&amp;l=e</t>
  </si>
  <si>
    <t>The effects of microwave emitted by cellular phones on ovarian follicles in rats</t>
  </si>
  <si>
    <t>Abstract
OBJECTIVE: The aim of this study was to investigate whether there were any toxic effects of microwaves of cellular phones on ovaries in rats.
METHODS: In this study, 82 female pups of rats, aged 21 days (43 in the study group and 39 in the control group) were used. Pregnant rats in the study group were exposed to mobile phones that were placed beneath the polypropylene cages during the whole period of pregnancy. The cage was free from all kinds of materials, which could affect electromagnetic fields. A mobile phone in a standby position for 11 h and 45 min was turned on to speech position for 15 min every 12 h and the battery was charged continuously. On the 21st day after the delivery, the female rat pups were killed and the right ovaries were removed. The volumes of the ovaries were measured and the number of follicles in every tenth section was counted.
RESULTS: The analysis revealed that in the study group, the number of follicles was lower than that in the control group. The decreased number of follicles in pups exposed to mobile phone microwaves suggest that intrauterine exposure has toxic effects on ovaries.
CONCLUSION: We suggest that the microwaves of mobile phones might decrease the number of follicles in rats by several known and, no doubt, countless unknown mechanisms.
The title says rates but the articles talks about mice.
Outcomes: The number of pups per delivery was significantly decreased in the exposure group compared to the control group. The data showed that in the pups of the exposed group, the number of follicles was significantly lower than that in the control group. The decreased number of follicles in pups exposed to mobile phone microwaves suggest that intrauterine exposure has toxic effects on ovaries.</t>
  </si>
  <si>
    <t>Gul A, Celebi H, Ugras S.</t>
  </si>
  <si>
    <t>Rats - Musculus
Swiss Albino</t>
  </si>
  <si>
    <t>https://www.emf-portal.org/en/article/16824</t>
  </si>
  <si>
    <t>Effects on rat testis of 1.95-GHz W-CDMA for IMT-2000 cellular phones</t>
  </si>
  <si>
    <t>Abstract
In recent years concern has arisen whether carrying a cellular phone near the reproductive organs such as the testes may cause dysfunction and particularly decrease in sperm development and production, and thus fertility in men. The present study was performed to investigate the effects of a 1.95 GHz electromagnetic field on testicular function in male Sprague-Dawley rats. Five week old animals were divided into 3 groups of 24 each and a 1.95-GHz wide-band code division multiple access (W-CDMA) signal, which is used for the freedom of mobile multimedia access (FOMA), was employed for whole body exposure for 5 hours per day, 7 days a week for 5 weeks (the period from the age of 5 to 10 weeks, corresponding to reproductive maturation in the rat). Whole-body average specific absorption rates (SAR) for individuals were designed to be 0.4 and 0.08 W/kg respectively. The control group received sham exposure. There were no differences in body weight gain or weights of the testis, epididymis, seminal vesicles, and prostate among the groups. The number of sperm in the testis and epididymis were not decreased in the electromagnetic field (EMF) exposed groups, and, in fact, the testicular sperm count was significantly increased with the 0.4 SAR. Abnormalities of sperm motility or morphology and the histological appearance of seminiferous tubules, including the stage of the spermatogenic cycle, were not observed. Thus, under the present exposure conditions, no testicular toxicity was evident.</t>
  </si>
  <si>
    <t>Imai N, Kawabe M, Hikage T, Nojima T, Takahashi S, Shirai T.</t>
  </si>
  <si>
    <t>https://www.emf-portal.org/en/article/18880</t>
  </si>
  <si>
    <t>Preliminary Study on the Induction of Sperm Head Abnormalities in Mice, Mus musculus, Exposed to Radiofrequency Radiations from Global System for Mobile Communication Base Stations</t>
  </si>
  <si>
    <t>Abstract
The exposure of male mice to radiofrequency radiations from mobile phone (GSM) base stations at a workplace complex and residential quarters caused 39.78 and 46.03%, respectively, in sperm head abnormalities compared to 2.13% in control group. Statistical analysis of sperm head abnormality score showed that there was a significant (p &lt; 0.05) difference in occurrence of sperm head abnormalities in test animals. The major abnormalities observed were knobbed hook, pin-head and banana-shaped sperm head. The occurrence of the sperm head abnormalities was also found to be dose dependent. The implications of the observed increase occurrence of sperm head abnormalities on the reproductive health of humans living in close proximity to GSM base stations were discussed.</t>
  </si>
  <si>
    <t>Otitoloju AA, Obe IA, Adewale OA, Otubanjo OA, Osunkalu VO.</t>
  </si>
  <si>
    <t>Mice - Mus Musculus</t>
  </si>
  <si>
    <t>https://www.ncbi.nlm.nih.gov/pubmed/19816647</t>
  </si>
  <si>
    <t>Effect of low-intensity extremely high frequency radiation on reproductive function in wistar rats</t>
  </si>
  <si>
    <t>Abstract
The exposure to low-intensity extremely high frequency electromagnetic radiation during spermatogenesis was accompanied by pathological changes, which resulted in degeneration and polymorphism of spermatozoa. The number of newborn rats increased in the progeny of irradiated animals.
Outcomes: A remarkable increase in the percentage of abnormal sperm was observed in field exposed rats on days 7, days 21-28 and 35-63 after the start of irradiation. Regarding the offspring, the litter size of first filial generation exceeded normal litter size.</t>
  </si>
  <si>
    <t>Subbotina TI, Tereshkina OV, Khadartsev AA, Yashin AA.</t>
  </si>
  <si>
    <t>https://www.emf-portal.org/en/article/14609</t>
  </si>
  <si>
    <t>Effects of electromagnetic radiation from a cellular phone on human sperm motility: an in vitro study</t>
  </si>
  <si>
    <t xml:space="preserve">Abstract
BACKGROUND: There has been growing public concern on the effects of electromagnetic radiation (EMR) emitted by cellular phones on human health. Many studies have recently been published on this topic. However, possible consequences of the cellular phone usage on human sperm parameters have not been investigated adequately.
METHODS: A total number of 27 males were enrolled in the study. The semen sample obtained from each participant was divided equally into two parts. One of the specimens was exposed to EMR emitted by an activated 900 MHz cellular phone, whereas the other was not. The concentration and motility of the specimens were compared to analyze the effects of EMR. Assessment of sperm movement in all specimens was performed using four criteria: (A) rapid progressive, (B) slow progressive, (C) nonprogressive, (D) no motility.
RESULTS: Statistically significant changes were observed in the rapid progressive, slow progressive and no-motility categories of sperm movement. EMR exposure caused a subtle decrease in the rapid progressive and slow progressive sperm movement. It also caused an increase in the no-motility category of sperm movement. There was no statistically significant difference in the sperm concentration between two groups.
CONCLUSIONS: These data suggest that EMR emitted by cellular phone influences human sperm motility. In addition to these acute adverse effects of EMR on sperm motility, long-term EMR exposure may lead to behavioral or structural changes of the male germ cell. These effects may be observed later in life, and they are to be investigated more seriously.
</t>
  </si>
  <si>
    <t>Erogul O, Oztas E, Yildirim I, Kir T, Aydur E, Komesli G, Irkilata HC, Irmak MK, Peker AF.</t>
  </si>
  <si>
    <t>https://www.emf-portal.org/en/article/14172</t>
  </si>
  <si>
    <t>Effects of electromagnetic waves emitted from 3G+wi-fi modems on human semen analysis</t>
  </si>
  <si>
    <t xml:space="preserve">Abstract
OBJECTIVE: The purpose of this study was to evaluate the effects of 3G+wifi modems on human sperm quality. A total of 40 semen specimens were gathered between March and September 2015, from healthy adult men.
METHODS: The sperm samples were divided into two groups - 3G+wi-fi exposed and unexposed groups. In the unexposed group, the specimens were shielded by aluminum foil in three layers and put into an incubator at a temperature of 37°C for 50 minutes. The exposed group was positioned in another room in an incubator at a temperature of 37°C for 50 minutes. A 3G+wi-fi modem was put into the same incubator and a laptop computer was connected to the modem and was downloading for the entire 50 minutes.Semen analysis was done for each specimen and comparisons between parameters of the two groups were done by using Kolmogorov-Smirnov study and a paired t-test.
RESULTS: Mean percentage of sperm with class A and B motility were not significantly different in two groups (p = 0.22 and 0.54, respectively). In class C, it was significantly lower in the exposed group (p = 0.046), while in class D it was significantly higher (p = 0.022). Velocity curvilinear, velocity straight line, velocity average path, mean angular displacement, lateral displacement and beat cross frequency were significantly higher in the unexposed group. The limitation was the in vitro design.
CONCLUSIONS: Electromagnetic waves (EMWs) emitted from 3G+wi-fi modems cause a significant decrease in sperm motility and velocity, especially in non-progressive motile sperms. Other parameters of semen analysis did not change significantly. EMWs, which are used in communications worldwide, are a suspected cause of male infertility. Many studies evaluated the effects of cell phones and wi-fi on fertility. To our knowledge, no study has yet been done to show the effects of EMWs emitted from 3G+wi-fi modems on fertility. Our study revealed a significant decrease in the quality of human semen after exposure to EMWs emitted from 3G+wi-fi modems.
</t>
  </si>
  <si>
    <t>Kamali K, Atarod M, Sarhadi S, Nikbakht J, Emami M, Maghsoudi R, Salimi H, Fallahpour B, Kamali N, Momtazan A, Ameli M</t>
  </si>
  <si>
    <t>3G Wi-Fi Modem</t>
  </si>
  <si>
    <t>https://www.ncbi.nlm.nih.gov/pubmed/28967061</t>
  </si>
  <si>
    <t>Semen analysis of military personnel associated with military duty assignments</t>
  </si>
  <si>
    <t xml:space="preserve">Abstract
A collaborative study between the U.S. Army Biomedical Research and Development Laboratory (USABRDL) and the National Institute for Occupational Safety and Health (NIOSH) was designed to assess fecundity of male artillery soldiers with potential exposures to airborne lead aerosols. Potential exposure assessment was based upon information provided in an interactive questionnaire. It became apparent from extensive questionnaire data that many soldiers in the initial control population had potentially experienced microwave exposure as radar equipment operators. As a result, a third group of soldiers without potential for lead or microwave exposures, but with similar environmental conditions, was selected as a comparison population. Blood hormone levels and semen analyses were conducted on artillerymen (n = 30), radar equipment operators (n = 20), and the comparison group (n = 31). Analysis of the questionnaire information revealed that concern about fertility problems motivated participation of some soldiers with potential artillery or microwave exposures. Although small study population size and the confounding variable of perceived infertility limit the reliability of the study, several statistically significant findings were identified. Artillery men who perceived a possible fertility concern demonstrated lower sperm counts/ejaculate (P = 0.067) and lower sperm/mL (P = 0.014) than the comparison group. The group of men with potential microwave exposures demonstrated lower sperm counts/mL (P = 0.009) and sperm/ejaculate (P = 0.027) than the comparison group. Variables used to assess endocrine, accessory sex gland, and sperm cell function were not different than the comparison group. Additional studies, incorporating larger numbers of individuals, should be performed in order to more optimally characterize potential lead and microwave exposure effects on male fecundity.
Historical paper
</t>
  </si>
  <si>
    <t xml:space="preserve">Weyandt TB, Schrader SM, Turner TW, Simon SD.
</t>
  </si>
  <si>
    <t>SHF (3 GHz - 60 GHz) studies - Not an EMF exclusive study</t>
  </si>
  <si>
    <t>Humans - Military Servicemen</t>
  </si>
  <si>
    <t xml:space="preserve"> https://pubmed.ncbi.nlm.nih.gov/8946566/</t>
  </si>
  <si>
    <t>Possible Effects of Electromagnetic Fields from Phone Masts on a Population of White Stork (Ciconia ciconia)</t>
  </si>
  <si>
    <t>Abstract
Monitoring of a white stork population in Valladolid (Spain) in the vicinity of Cellular Phone Base Stations was carried out, with the objective of detecting possible effects. The total productivity, in the nests located within 200 meters of antennae, was 0.86 ± 0.16. For those located further than 300 m, the result was practically doubled, with an average of 1.6 ± 0.14. Very significant differences among the total productivity were found (U = 240; p = 0.001, Mann-Whitney test). In partial productivity, an average of 1.44 ± 0.16 was obtained for the first group (within 200 m of antennae) and of 1.65 ± 0.13 for the second (further than 300 m of antennae), respectively. The difference between both groups of nests in this case were not statistically significant (U = 216; P = 0.26, Mann-Whitney Test U). Twelve nests (40%) located within than 200 m of antennae never had chicks, while only one (3.3%) located further than 300 m had no chicks. The electric field intensity was higher on nests within 200 m (2.36 ± 0.82 V/m) than on nests further than 300 m (0.53 ± 0.82 V/m). Interesting behavioral observations of the white stork nesting sites located within 100 m of one or several cellsite antennae were carried out. These results are compatible with the possibility that microwaves are interfering with the reproduction of white storks and would corroborate the results of laboratory research by other authors.</t>
  </si>
  <si>
    <t>Balmori A</t>
  </si>
  <si>
    <t>White stork (Ciconia ciconia)</t>
  </si>
  <si>
    <t>https://www.emf-portal.org/en/article/13468</t>
  </si>
  <si>
    <t>Impact of Cellphone Radiation on Sexual Behavior and Serum Concentration of Testosterone and LH in Male Mice</t>
  </si>
  <si>
    <t>Abstract Background: Cellphone radiation (CR) has been reported to be related to higher risk of many health problems, but if CR can impair sexual behavior and testosterone synthesis has seldom been studied.
Objective: To evaluate the effects of CR on testosterone and luteinizing hormone (LH) levels and sexual behaviors of male mice. 
Methods: Forty 3-month-old male mice, 22 - 25 g, were randomly allocated into four equal groups (n = 10 per group): the control group and three CR exposure groups including 8-hour group, 16-hour group and 24-hour group. Each mouse received different dose of CR exposure for 30 consecutive days. Sexual behaviors and testosterone and LH levels in serum were measured at the end of experiment. Furthermore, we also observed the weights of reproductive organs of each group, including testis, epididymis and seminal vesicle. 
Results: The mount latency and intromission latency in 24-hour group were significant higher than the control (both P &lt; 0.01), while no obvious changes were seen in 8-hour group and 16-hour group (all P &gt; 0.05). No difference in ejaculation latency existed among each group after the experiment (all P &gt; 0.05). The frequency of mount and intromission in 24-hour group was statistically significantly lower than that of the control group (P &lt; 0.05 and P &lt; 0.01, respectively). No obvious change in the frequency of mount and intromission of the 8-hour group and 16-hour group was seen (all P &gt; 0.05). Only the copulatory efficacy in the 24-hour group was statistically lower than the control group (P &lt; 0.05). The serum levels of testosterone and LH in the 24-hour group were obviously higher than the control group (testosterone level: P &lt; 0.05; LH level: P &lt; 0.01). No significant differences were seen among the other two experimental groups and the control group (all P &gt; 0.05). After the exposure of CR, the changes in the weights of sexual organs in the 24-hour group were significant compared with the control (testis weights, relative testis weight, epididymis weight, the weight of seminal vesicle, and the relative weight of seminal vesicle, all P &lt; 0.01; the relative epididymis weight, P &lt; 0.05). 
Conclusions: High dose exposure of CR can decline the testosterone and LH levels in mice and inhibit their sexual behaviors. Full Free Text Available. Also see Review below</t>
  </si>
  <si>
    <t>Zang  ZJ , Ji SY, Huang SZ, Jiang MH,  Fang YQ</t>
  </si>
  <si>
    <t>https://www.researchgate.net/publication/306241108</t>
  </si>
  <si>
    <t>Effects of mobile phone usage on sperm quality - No time-dependent relationship on usage: A systematic review and updated meta-analysis</t>
  </si>
  <si>
    <t>Abstract
Background: Mobile phones emit radiofrequency (RF) electromagnetic waves (EMWs), a low-level RF that can be absorbed by the human body and exert potential adverse effects on the brain, heart, endocrine system, and reproductive function. Owing to the novel findings of numerous studies published since 2012 regarding the effect of mobile phone use on sperm quality, we conducted a systematic review and updated meta-analysis to determine whether the exposure to RF-EMWs affects human sperm quality.
Methods: This study was conducted in accordance with the PRISMA guidelines. The outcome measures depicting sperm quality were motility, viability, and concentration, which are the most frequently used parameters in clinical settings to assess fertility.
Results: We evaluated 18 studies that included 4280 samples. Exposure to mobile phones is associated with reduced sperm motility, viability, and concentration. The decrease in sperm quality after RF-EMW exposure was not significant, even when the mobile phone usage increased. This finding was consistent across experimental in vitro and observational in vivo studies.
Discussion: Accumulated data from in vivo studies show that mobile phone usage is harmful to sperm quality. Additional studies are needed to determine the effect of the exposure to EMWs from new mobile phone models used in the present digital environment.</t>
  </si>
  <si>
    <t>Kang SJ, Kim S, Park KH, Jung SI, Shin MH, Kweon SS, Park H, Choi SW, Lee E, Ryu SY.</t>
  </si>
  <si>
    <t>https://pubmed.ncbi.nlm.nih.gov/34333014/</t>
  </si>
  <si>
    <t>Effects of radiofrequency radiation from Wi-Fi devices on human ejaculation</t>
  </si>
  <si>
    <t xml:space="preserve">Abstract
This is an in-vitro pilot study which established the effect of radiofrequency radiation (RFR) from 2.4 GHz laptop antenna on human semen. Ten samples of the semen, collected from donors between the ages of 20 and 30 years were exposed when the source of the RFR was in active mode. Sequel to the exposure, both the exposed samples and another ten unexposed samples from same donors were analysed for sperm concentration, motility and morphology grading. A test of significance between results of these semen parameters using Mann-Whitney U. </t>
  </si>
  <si>
    <t>Oni OM, Amuda DB, Gilbert CE.</t>
  </si>
  <si>
    <t>https://www.researchgate.net/publication/267697736_Effects_of_radiofrequency_radiation_from_WiFi_devices_on_human_ejaculated_semen</t>
  </si>
  <si>
    <t>Exposure of the scrotum to 4G cellphone radiofrequency electromagnetic radiation affects the spermatogenesis and blood-testis barrier of adult male rats</t>
  </si>
  <si>
    <t>Abstract
Objective: To investigate the direct impact of exposure of the scrotum to 4G cellphone radiofrequency electromagnetic radiation (RF-EMR) on the testis of adult rats.
Methods: We equally randomized 30 adult male SD rats into a control and an exposure group, the latter exposed to 4G cellphone RF-EMR 6 hours a day for 150 days. Then, we analyzed the changes in semen quality and seminiferous epithelia, and measured the levels antioxidant enzyme-peroxide and the expressions of blood-testis barrier proteins in the testis of the rats.
Results: Compared with the controls, the rats in the exposure group showed significantly decreased sperm concentration (［6.39 ± 0.82］ vs ［4.74 ± 0.87］ ×107/ml, P &lt; 0.05), viability (［62.11 ± 8.82］% vs ［41.44 ± 7.33］%, P &lt; 0.05), motility (［55.71 ± 7.39］ vs ［36.22 ± 6.36］%, P &lt; 0.05), the percentage of morphologically normal sperm (［84.89 ± 5.11］% vs ［70.78 ± 8.11］%, P &lt; 0.05) and Johnsen's score (8.38 ± 0.98 vs 6.11 ± 1.56, P &lt; 0.05), increased Coentino's score (1.36 ± 0.21 vs 1.81 ± 0.34, P &lt; 0.05) and MDA level (P &lt; 0.05), reduced levels of SOD, GSH and CAT (P &lt; 0.05), and down-regulated expressions of occludin, ZO-1, CAR and N-Cadherin (P &lt; 0.05).
Conclusions: Exposure of the scrotum to 4G cellphone RF-EMR directly causes injury of the testis, disorder of the blood-testis barrier, reduction of semen quality and consequently decline in the fertility of male rats.
Article in Chinese</t>
  </si>
  <si>
    <t>Cheng Q, Yu GY, Wang G, Bai ZM.</t>
  </si>
  <si>
    <t>https://pubmed.ncbi.nlm.nih.gov/34914238/</t>
  </si>
  <si>
    <t>Effects of mobile phone use on semen parameters: a cross-sectional study of 1634 men in China</t>
  </si>
  <si>
    <t>Abstract
Mobile phones play an irreplaceable role in modern people's lives. However, the radiofrequency electromagnetic radiation produced by mobile phones has also caused increasing concern. A cross-sectional study was conducted to investigate the effect of radiofrequency electromagnetic radiation produced by mobile phones on semen parameters in 1634 men who underwent semen examination at the Department of Reproductive Endocrinology, Women's Hospital, School of Medicine, Zhejiang University, China. Analysis of variance and multivariate linear regression were used to explore differences among different groups. A P&lt;0.05 was considered statistically significant. The results showed significant associations among different groups of daily mobile phone use time and daily duration of phone calls in the percentage of progressively motile spermatozoa (P=0.004 and P=0.007), rapid progressively motile spermatozoa (P=0.012 and P=0.006) and total motile spermatozoa (P=0.004 and P=0.046). After adjustments for the confounding effects of age and body mass index by multiple linear regression, the results showed that the daily duration of mobile phone use had a negative effect on sperm motility. However, there was no statistically significant correlation between daily phone call duration and sperm motility. Therefore, the daily duration of mobile phone use may negatively affect sperm motility and impair male fertility.
Correction was published - Refer to Paper id 4550</t>
  </si>
  <si>
    <t>Zhang S, Mo F, Chang Y, Wu S, Ma Q, Jin F, Xing L.</t>
  </si>
  <si>
    <t>https://pubmed.ncbi.nlm.nih.gov/35436442/</t>
  </si>
  <si>
    <t>Association between electronic device usage and sperm quality parameters in healthy men screened as potential sperm donors</t>
  </si>
  <si>
    <t xml:space="preserve">Abstract
Cell phone use and radio-frequency electromagnetic radiation (RF-EMF) are rapidly increasing and may be associated with lower semen quality, yet results from epidemiological studies are inconclusive. Information on electronic devices use was collected through standard questionnaires from 1454 men aged 22-45 years old. Semen volume, sperm concentration, total sperm count, total motility, progressive motility, and normal morphology in repeated specimens were determined by trained clinical technicians. Percent changes [95% confidence intervals (CIs)] were estimated as (10β-1) × 100 for electronic devices use associated with repeated sperm quality parameters in the linear mixed-effect models. After adjusting for multiple confounders, we found significant inverse associations of total duration of electronic devices use with sperm progressive motility and total motility, duration of cell phone and computer use with sperm concentration, progressive motility, and total motility (all P &lt; 0.05). No significant association was found between cell phone/computer use alone and sperm quality parameters. Moreover, per hour increase of time spent on cell phone talking was associated with decreased sperm concentration and total count by an average of -8.0% (95% CI: -15.2%, -0.2%) and -12.7% (95% CI: -21.3%, -3.1%), respectively. Besides, daily calling time was associated with lower sperm progressive motility and total motility among those who used headsets during a call (P for interaction &lt;0.05). In conclusion, our study suggested that more time spent on electronic devices use had a modest reduction effect on semen quality. Daily calling time was significantly associated with lower sperm concentration and total count, and using headsets during a call appeared to aggravate the negative association between daily calling time and sperm motility. Additional studies are needed to confirm these findings.
</t>
  </si>
  <si>
    <t>Chen HG, Wu P, Sun B, Chen JX, Xiong CL, Meng TQ, Huang XY, Su QL, Zhou H, Wang YX, Ye W, Pan A.</t>
  </si>
  <si>
    <t>https://pubmed.ncbi.nlm.nih.gov/36058315/</t>
  </si>
  <si>
    <t>Effect of Radiofrequency Electromagnetic Radiation Emitted by Modern Cellphones on Sperm Motility and Viability: An In Vitro Study</t>
  </si>
  <si>
    <t>Abstract
Background: Cellphones emit radiofrequency electromagnetic radiation (RF-EMR) for transmission of data for social media communication, web browsing, and music/podcast streaming. Use of Bluetooth ear buds has probably prolonged the time during which cellphones reside in the trouser pockets of men. It has been postulated that RF-EMR increases oxidative stress and induces free radical formation.
Objective: To investigate the effect of wireless-spectrum (4G, 5G, and WiFi) RF-EMR emitted by modern smartphones on sperm motility and viability and explore whether these effects can be mitigated using a physical barrier or distance.
Design, setting, and participants: Semen samples were obtained from fertile normozoospermic men aged 25-35 yr. A current-generation smartphone in talk mode was used as the RF-EMR source. A WhatsApp voice call was made using either 4G, 5G, or WiFi wireless connectivity. We determined if exposure effects were mitigated by either a cellphone case or greater distance from the semen sample.
Outcome measurements and statistical analysis: The semen samples were analyzed according to 2010 World Health Organization laboratory guidelines. Statistical analysis was performed using SPSS v.28.
Results and limitations: We observed decreases in sperm motility and viability with WiFi exposure but not with exposure to 4G or 5G RF-EMR. With large variability among smartphones, continued research on exposure effects is needed.
Conclusions: Our exploratory study revealed that sperm motility and viability are negatively impacted by smartphones that use the WiFi spectrum for data transmission.
Patient summary: We looked at the effect of cellphone use on sperm motility and viability. We found that cellphones using WiFi connectivity for data usage have harmful effects on semen quality in men.</t>
  </si>
  <si>
    <t>Chu KY, Khodamoradi K, Blachman-Braun R, Dullea A, Bidhan J, Campbell K, Zizzo J, Israeli J, Kim M, Petrella F, Ibrahim E, Ramasamy R.</t>
  </si>
  <si>
    <t>https://pubmed.ncbi.nlm.nih.gov/36379868/</t>
  </si>
  <si>
    <t>Detrimental effects of radiofrequency electromagnetic waves emitted by mobile phones on morphokinetics, oxidative stress, and apoptosis in mouse preimplantation embryos</t>
  </si>
  <si>
    <t>Abstract
Due to the increasing use of smart mobile phones, the impact of radiofrequency electromagnetic radiation (RF-EMR) on reproductive health has become a serious concern. This study investigated the effect of mobile phone RF-EMR with frequency 900-1800 MHZ on the mouse embryo morphokinetics and genotoxic effect in laboratory conditions. After ovarian stimulation in mice, the MII oocytes were collected and underwent by in vitro fertilization (IVF) method. The generated zygotes were divided into control and exposed groups. Then, the zygotes with 30 min of exposure to mobile phone RF-EMR, and the control zygotes without exposure, were incubated in the time-lapse for 5 days. The intracellular reactive oxygen species (ROS) level, morphokinetic, embryo viability rate, and Gene expression were evaluated. Exposure of zygotes to RF-EMR by inducing ROS caused a significant decrease in blastocyst viability (87.85 ± 2.86 versus 94.23 ± 2.44), delay in cleavage development (t3-t12) and also increased the time (in hours) to reach the blastocyst stage (97.44 ± 5.21 versus 92.56 ± 6.7) compared to the control group. A significant increase observed in mRNA levels of Hsp70 in exposed animals; while Sod gene expression showed a significant down-regulation in this group compared to the controls, respectively. However, there was no significant change in the transcript level of proapoptotic and antiapoptotic genes in embryos of the exposed group compared to the controls. RF-EMR emitted by mobile phone with a frequency of 900-1800 MHZ, through inducing the production of ROS and oxidative stress, could negatively affect the growth and development as well as the transcript levels of oxidative stress associated genes in the preimplantation embryos of mice.</t>
  </si>
  <si>
    <t>Koohestanidehaghi Y, Khalili MA, Fesahat F, Seify M, Mangoli E, Kalantar SM, Annarita Nottola S, Macchiarelli G, Grazia Palmerini M.</t>
  </si>
  <si>
    <t>https://pubmed.ncbi.nlm.nih.gov/37598936/</t>
  </si>
  <si>
    <t xml:space="preserve">Moderate exercise training as an effective strategy to reduce the harmful effects of cell phone radiation on Wistar rat's semen quality </t>
  </si>
  <si>
    <t xml:space="preserve">Abstract
Background: The purpose of this study was to evaluate the impact of moderate exercise training as an effective strategy to attenuate the harmful effects of electromagnetic radiation emitted from a cell phone on Wistar Rat's semen quality. 
Materials and Methods: Twenty four male Wistar rats (10 weeks old) were randomly assigned to groups: control group, exercise group, radiation group, and radiation plus exercise group. The animals in radiation and radiation plus exercise groups were exposed to radiofrequency electromagnetic radiation of a cell phone 3 hours/day for 28 days. The animals in exercise and radiation plus exercise groups performed moderate exercise training six days a week for 28 days. At the same time, the control and exercise groups exposed to a mobile phonein switch off. Basic parameters of testes weight, sperm count, motility, progressivity, morphology, and viability assessed. 
Results: Exposure to the cell phone for 28 days significantly reduced sperm count, progressivity, and normal morphology. Exercise alone caused a significant increase in sperm progressivity only. Radiation plus exercise caused a significant increase in sperm progressivity and morphology compared with the radiation group. 
Conclusion: Moderate exercise training may attenuate the harmful effects of exposure to cell phone radiation and enhance sperm quality and the fertility status of men.
Free Full Text Available (Open Access)
</t>
  </si>
  <si>
    <t>Akbari HA, Gaeini AA.</t>
  </si>
  <si>
    <t>https://www.emf-portal.org/en/article/45893</t>
  </si>
  <si>
    <t>Cell phone usage and erectile function</t>
  </si>
  <si>
    <t xml:space="preserve">Abstract
Introduction: The objective of this pilot study was to report our experience concerning the effects of cell phone usage on erectile function (EF) in men.
Material and methods: We recruited 20 consecutive men complaining of erectile dysfunction (ED) for at least six months (Group A), and another group of 10 healthy men with no complaints of ED (Group B). Anamnesis, basic laboratory investigations, and clinical examinations were performed. All men completed the German version of the Sexual Health Inventory for Men (SHIM) for evaluation of the International Index of Erectile Function (IIEF), as well as another questionnaire designed by our clinicians that assessed cell phone usage habits.
Results: There was no significant difference between both groups regarding age, weight, height, and total testosterone (Table 1). The SHIM scores of Group A were significantly lower than that of Group B, 11.2 ±5 and 24.2 ±2.3, respectively. Total time spent talking on the cell phone per week was not significantly higher in Group A over B, 17.6 ±11.1 vs. 12.5 ±7 hours. Men with ED were found to carry their 'switched on' cell phones for a significantly longer time than those without ED, 4.4 ±3.6 vs. 1.8 ±1 hours per day.
Conclusions: We found a potential correlation with cell phone usage and a negative impact on EF. Further large-scale studies confirming our initial data and exploring the mechanisms involved in this phenomenon are recommended.
Free Full Text Available (Open Access)
</t>
  </si>
  <si>
    <t>Al-Ali BM, Patzak J, Fischereder K, Pummer K, Shamloul R.</t>
  </si>
  <si>
    <t>https://pubmed.ncbi.nlm.nih.gov/24578997/</t>
  </si>
  <si>
    <t>Cytological studies in mouse testis irradiated with 2.45-GHz continuous-wave microwaves</t>
  </si>
  <si>
    <t xml:space="preserve">Abstract:
Conscious mice were irradiated in an anechoic chamber at power densities up to 36 mW/cm2 for periods of up to 30 days (16 hr/day). During irradiation the animals were confined singly in standard cages with access to food and water. Detailed dosimetric studies have been reported previously. The mice were sacrificed serially at intervals ranging from immediately after exposure to 8 weeks later. Three assays which have been proved previously to b reliable and sensitive indicators of testicular damage in water bath-heated mice were em- ployed. These tests quantitate the uptake of trypan blue by a mixed population of unfixed testis cells, the reduction in sperm count, and the increase in percentage of morphologically abnormal sperm. No significant differences were noted in these parameters between contro and microwave-exposed animals. It was concluded that the testicular thermoregulatory system is not overcome and cytological changes do not result. Extrapolation of these result to man is difficult.
Historical paper. </t>
  </si>
  <si>
    <t>Cairnie AB, Harding RK.</t>
  </si>
  <si>
    <t>https://pubmed.ncbi.nlm.nih.gov/7255665/</t>
  </si>
  <si>
    <t>Fetal and Maternal Effects of Continual Exposure of Rats to 970-MHz circularly-polarized Microwaves</t>
  </si>
  <si>
    <t>Abstract
Virtually continual exposure to 970-MHz microwaves in circularly-polarized waveguides was used to elicit fetal responses in Sprague-Dawley rats during gestation. A total of 250 rats were exposed to microwave radiation at whole-body averaged specific absorption rates (SAR) of 0.07, 2.4, or 4.8 W/kg or concurrently sham-irradiated for 22 h/day from the 1st through the 19th day of gestation. Prior to irradiation or sham irradiation, the rats were acclimated to cages in the waveguide system for 10 days and then bred. The rats were killed on the 20th day of gestation, and their fetuses counted and weighed, the fetal sternebrae ossifications counted, and the number of corpora lutea of the pregnancy determined. There were no alterations in pregnancy rates, fetal numbers (live, dead, resorbed, or total conceptuses), fetal weights, fetal skeletal maturation, or preimplantation losses after exposure at SARs of 0.07 or 2.4 W/kg. At SAR of 4.8 W/kg, only fetal body weight was significantly altered (- 12%, p = 0.012). Two of twelve rats died during the exposure at SAR of 4.8 W/kg. Bred, but non pregnant, rats that were exposed at SAR of 4.8 W/kg had significantly lower body weight gain than sham-irradiated rats; similar lower gain is assumed to have occured in the pregnant rats exposed at SAR of 4.8 W/kg, and whose fetuses were significantly smaller. We conclude that continual gestational exposure at SAR of 4.8 (but not 2.4 or lower) W/kg induces fetal alterations. Apparently, deleterious maternal effects are associated with these fetal changes. Although colonic temperature was not measured in these rats, it is expected that exposure at 4.8 W/kg was hyperthermal.
Historical paper 
   </t>
  </si>
  <si>
    <t>Berman E, Weil C, Phillips PA, Carter HB, House DE.</t>
  </si>
  <si>
    <t>https://www.emf-portal.org/en/article/3868</t>
  </si>
  <si>
    <t>Whole-body microwave exposure emitted by cellular phones and testicular function of rats</t>
  </si>
  <si>
    <t xml:space="preserve">Abstract
This study investigated whether there are adverse effects due to microwave exposure emitted by cellular phones in male rats. Eighteen Wistar Albino rats were separated into three groups, a sham group and two experimental groups. The rats were confined in Plexiglas cages and cellular phones were placed 0.5 cm under the cages. In the first experimental group, cellular phones were in standby position for 2 h. In the second experimental group, phones were turned to the speech position three times each for 1 min duration over 2 h. Rats in the first and second experimental groups were exposed to microwaves emitted by phones for 2 h/day for a duration of 1 month. After the last exposure the rats were killed. Brain, eyes, ears, liver, heart, lungs, stomach, kidneys, testes, small and large intestines and skin of the rats were observed histologically. The decrease of epididymal sperm counts in the speech groups were not found to be significant (P &gt; 0.05). Differences in terms of normal and abnormal sperm forms were not observed (P &gt; 0.05). Histological changes were especially observed in the testes of rats of the speech groups. Seminiferous tubular diameter of rat testes in the standby and speech groups was found to be lower than the sham group (P &lt; 0.05). Rectal temperatures of rats in the speech group were found to be higher than the sham and standby groups (P &lt; 0.05). The rectal temperatures of rats before and after exposure were also found to be significantly higher in the speech group (P &lt; 0.05). Specific absorption rate (SAR) was determined as 0.141 W/kg.
</t>
  </si>
  <si>
    <t>Dasdag S, Ketani MA, Akdag Z, Ersay AR, Sari I, Demirtas OC, Celik MS.</t>
  </si>
  <si>
    <t>https://pubmed.ncbi.nlm.nih.gov/10422825/</t>
  </si>
  <si>
    <t>In vitro fertilization of mouse ova by spermatozoa exposed isothermally to radio-frequency radiation</t>
  </si>
  <si>
    <t>Abstract
Mouse spermatozoa were exposed in vitro for 1 h to 27- or 2,450-MHz CW RF radiation at SARs of 0 to 90 W/kg under isothermal (37 +/- 0.2 degrees C) conditions. Exposure at either frequency to RF radiation at SARs of 50 W/kg or greater resulted in a statistically significant reduction in the ability of irradiated sperm to fertilize mouse ova in vitro (P less than .05). Over the range of SARs there was no apparent difference in the effects of 27- vs. 2,450-MHz RF radiation. There were no readily detectable exposure effects on spermatozoan morphology, ultrastructure, or capacitation. The reduction of in vitro fertilization is attributed to a direct effect of RF radiation on spermatozoa rather than to heating.
Historical paper</t>
  </si>
  <si>
    <t>Cleary SF, Liu LM, Graham R, East J.</t>
  </si>
  <si>
    <t>Mouse</t>
  </si>
  <si>
    <t>https://pubmed.ncbi.nlm.nih.gov/2610706/</t>
  </si>
  <si>
    <t>Sex-dependent impact of perinatal 5G electromagnetic field exposure in the adolescent rat behavior</t>
  </si>
  <si>
    <t>Abstract
The fifth generation (5G) network is currently being worldwide spread out, raising questions about the potential impact of this new technology, particularly on immature organisms. The current study aimed to investigate the effects of daily 5G electromagnetic field (EMF) perinatal exposure on the neurodevelopment of rats. The exposure level was set to the limit of whole-body public exposure defined by the International Commission on Non-Ionizing Radiation Protection. The mother rat specific absorption rate (SAR) was 0.07 W/kg for 22 h/day at 3500 MHz continuous wave from gestational day (GD) 8 to post-natal day (PND) 21. Clinical observations were performed on weight, length, sex ratio, number of pups per litter, and number of stillborn in sham and EMF-exposed groups (n = 7). The age of pinna ear detachment, incisor eruption, and eye opening were recorded. Behavior was assessed on righting, gripping, and negative geotaxis reflexes at PND 3 or 7 and on stereotyped and horizontal movements in the open field at PND 43. Our results indicated that both male and female pups showed delayed incisor eruption in the EMF-exposed group compared to the sham group (+ 1 day). Regarding activity in the open field, adolescent females showed less stereotyped movements (- 70%), while adolescent males showed more stereotyped movements (+ 50%) compared to the sham-exposed adolescent rats. Thus, the present study suggested that perinatal exposure to 5G at SAR level below reglementary threshold led to perturbations in the descendants seen in juveniles and adolescents.</t>
  </si>
  <si>
    <t>Association between self-reported mobile phone use and the semen quality of young men</t>
  </si>
  <si>
    <t>Abstract :
 Objectives: To investigate the association between mobile phone exposure and semen parameters.
Design: A nationwide cross-sectional study.
Setting: Andrology laboratories in close proximity to 6 army recruitment centers.
Patients: In total, 2886 men from the general Swiss population, 18-22 years old, were recruited between 2005 and 2018 during military conscription.
Intervention: Participants delivered a semen sample and completed a questionnaire on health and lifestyle, including the number of hours they spent using their mobile phones and where they placed them when not in use.
Main outcome measures: Using logistic and multiple linear regression models, adjusted odds ratios and β coefficients were determined, respectively. The association between mobile phone exposure and semen parameters such as volume, sperm concentration, total sperm count (TSC), motility, and morphology was then evaluated.
Results: A total of 2759 men answered the question concerning their mobile phone use, and 2764 gave details on the position of their mobile phone when not in use. In the adjusted linear model, a higher frequency of mobile phone use (&gt;20 times per day) was associated with a lower sperm concentration (adjusted β: -0.152; 95% confidence interval: -0.316; 0.011) and a lower TSC (adjusted β: -0.271; 95% confidence interval: -0.515; -0.027). In the adjusted logistic regression model, this translates to a 30% and 21% increased risk for sperm concentration and TSC to be below the World Health Organization reference values for fertile men, respectively. This inverse association was found to be more pronounced in the first study period (2005-2007) and gradually decreased with time (2008-2011 and 2012-2018). No consistent associations were observed between mobile phone use and sperm motility or sperm morphology. Keeping a mobile phone in the pants pocket was not found to be associated with lower semen parameters.
Conclusion: This large population-based study suggests that higher mobile phone use is associated with lower sperm concentration and TSC. The observed time trend of decreasing association is in line with the transition to new technologies and the corresponding decrease in mobile phone output power. Prospective studies with improved exposure assessment are needed to confirm whether the observed associations are causal.  
Free Full Text Available (Open Access)</t>
  </si>
  <si>
    <t>Rahban R, Senn A, Nef S, Rӧӧsli M.</t>
  </si>
  <si>
    <t>https://pubmed.ncbi.nlm.nih.gov/37921737/#:~:text=No%20consistent%20associations%20were%20observed,associated%20with%20lower%20semen%20parameters.</t>
  </si>
  <si>
    <t>Radio frequency electromagnetic radiations interfere with the Leydig cell functions in-vitro</t>
  </si>
  <si>
    <t>Abstract
A growing threat to male infertility has become a major concern for the human population due to the advent of modern technologies as a source of radiofrequency radiation (RFR). Since these technologies have become an integral part of our daily lives, thus, it becomes necessary to know the impression of such radiations on human health. In view of this, the current study aims to focus on the biological effects of radiofrequency electromagnetic radiations on mouse Leydig cell line (TM3) in a time-dependent manner. TM3 cells were exposed to RFR emitted from 4G cell phone and also exposed to a particular frequency of 1800 MHz and 2450 MHz from RFR exposure system. The cells were then evaluated for different parameters such as cell viability, cell proliferation, testosterone production, and ROS generation. A considerable reduction in the testosterone levels and proliferation rate of TM3 cells were observed at 120 min of exposure as compared to the control group in all exposure settings. Conversely, the intracellular ROS levels showed a significant rise at 60, 90 and 120 min of exposure in both mobile phone and 2450 MHz exposure groups. However, RFR treatment for different time durations (15, 30, 45, 60, 90, and 120 min) did not have significant effect on cell viability at any of the exposure condition (2450 MHz, 1800 MHz, and mobile phone radiation). Therefore, our findings concluded with the negative impact of radiofrequency electromagnetic radiations on Leydig cell's physiological functions, which could be a serious concern for male infertility. However, additional studies are required to determine the specific mechanism of RFR action as well as its long-term consequences.
Free Full Text Available (Open Access)</t>
  </si>
  <si>
    <t>Jangid P, Rai U, Singh R.</t>
  </si>
  <si>
    <t>Radio Frequency - Signal Generator</t>
  </si>
  <si>
    <t>https://pubmed.ncbi.nlm.nih.gov/38758777/</t>
  </si>
  <si>
    <t>Expression levels of tam receptors and ligands in the testes of rats exposed to short and middle-term 2100 MHz radiofrequency radiation</t>
  </si>
  <si>
    <t>Abstract
With advances in technology, the emission of radiofrequency radiation (RFR) into the environment, particularly from mobile devices, has become a growing concern. Tyro 3, Axl, and Mer (TAM) receptors and their ligands are essential for spermatogenesis and testosterone production. RFR has been shown to induce testicular cell apoptosis by causing inflammation and disrupting homeostasis. This study aimed to investigate the role of TAM receptors and ligands in the maintenance of homeostasis and elimination of apoptotic cells in the testes (weeks), short-term sham exposure (sham/1 week), and middle-term sham exposure (sham/10 weeks). Testicular morphology was assessed using hematoxylin-eosin staining, while immunohistochemical staining was performed to assess expression levels of TAM receptors and ligands in the testes of all groups. The results showed that testicular morphology was normal in the control, sham/1 week, and sham/10 weeks groups. However, abnormal processes of spermatogenesis and seminiferous tubule morphology were observed in RFR exposure groups. Cleaved Caspase 3 immunoreactivity showed statistically significant difference in 1 and 10 weeks exposure groups compared to control group. Moreover, there was no significant difference in the immunoreactivity of Tyro 3, Axl, Mer, Gas 6, and Pros 1 between groups. Moreover, Tyro 3 expression in Sertoli cells was statistically significantly increased in RFR exposure groups compared to the control. Taken together, the results suggest that RFR exposure negatively affects TAM signalling, preventing the clearance of apoptotic cells, and this process may lead to infection and inflammation. As a result, rat testicular morphology and function may be impaired.
Test Available via ReseachGate</t>
  </si>
  <si>
    <t>Katirci E, Kirimlioglu E, Oflamaz AO, Hidisoglu E, Cernomorcenco A, Yargıcoğlu P, Ozen S, Demir N.</t>
  </si>
  <si>
    <t>https://pubmed.ncbi.nlm.nih.gov/38725116/</t>
  </si>
  <si>
    <t>Short and long-term 2100 MHz radiofrequency radiation causes endoplasmic reticulum stress in rat testis</t>
  </si>
  <si>
    <t>Abstract
Long-term radiofrequency radiation (RFR) exposure, which adversely affects organisms, deteriorates testicular functions. Misfolding or unfolding protein accumulation in the endoplasmic reticulum (ER) initiates an intracellular reaction known as ER stress (ERS), which activates the unfolded protein response (UPR) for proteostasis. Since both RFR exposure and ERS can cause male infertility, we hypothesized that RFR exposure causes ERS to adversely affect testicular functions in rats. To investigate role of ERS in mediating RFR effects on rat testis, we established five experimental groups in male rats: control, short-term 2100-megahertz (MHz) RFR (1-week), short-term sham (sham/1-week), long-term 2100-MHz RFR (10-week), and long-term sham (sham/10-week). ERS markers Grp78 and phosphorylated PERK (p-Perk) levels and ERS-related apoptosis markers Chop and caspase 12 were investigated by immunohistochemistry, immunoblotting, and quantitative real-time polymerase chain reaction (qPCR). Long-term RFR exposure increased Grp78, p-Perk, and Chop levels, while short-term RFR exposure elevated Chop and caspase 12 levels. Chop expression was not observed in spermatogonia and primary spermatocytes, which may protect spermatogonia and primary spermatocytes against RFR-induced ERS-mediated apoptosis, thereby allowing transmission of genetic material to next generations. While short and long-term RFR exposures trigger ERS and ERS-related apoptotic pathways, further functional analyses are needed to elucidate whether this RFR-induced apoptosis has long-term male infertility effects.
Free Full Text Available (Open Access)</t>
  </si>
  <si>
    <t>Kirimlioglu E, Oflamaz AO, Hidisoglu E, Ozen S, Yargicoglu P, Demir N.</t>
  </si>
  <si>
    <t>https://pubmed.ncbi.nlm.nih.gov/38997526/</t>
  </si>
  <si>
    <t>Effect of radiofrequency electromagnetic waves of mobile phone stations on male fertility</t>
  </si>
  <si>
    <t>Abstract
Purpose: To determine the effect of electromagnetic waves of mobile phone stations on several sperm parameters and the male reproductive system.
Methods: This observational study was performed on 216 subjects, aged 18-60 years. Two equal groups of subjects were assigned to group A (study group) if they were living close to cell phone tower stations for at least 6 months and group B (control group) formed from individuals living 100 meters away from cell phone tower stations. Every subject underwent a comprehensive history taking, a clinical assessment, and laboratory testing.
Results: Regarding morphology index in the studied groups, the exposed group exhibited a trend of reduced percentage of normal morphology compared to the non-exposed group, with no statistical difference between the two groups. Regarding the total sperm motility (A+B+C) and progressive sperm motility (A+B) in the studied groups, the exposed group showed a trend of decreased total sperm motility and of progressive sperm motility in contrast to the non-exposed group, with no statistical difference between the two groups.
Conclusions: Personal wrong lifestyles with exposure to electromagnetic waves have shown a trend towards a reduced percentage of normal morphology and reduced motility although nonstatistically significant compared with non-exposed populations.
Free Full Text Available (Open Access</t>
  </si>
  <si>
    <t xml:space="preserve">Gharib TM, Almekaty K, Abdel Aal AM, Abdel-Al I, Deif H, Hassan GM, Haty A, Alhefnawy MA.
</t>
  </si>
  <si>
    <t>https://pubmed.ncbi.nlm.nih.gov/39356024/</t>
  </si>
  <si>
    <t>Laptop and tablet use and their influence on total motile sperm count parameters: are laptops linked to infertility in Jamaican men?</t>
  </si>
  <si>
    <t>Abstract
Background: This study aims to determine the impact of laptop and tablet use on total motile sperm count (TMSC) in men being investigated for assisted reproduction.
Methods: A cross-sectional study was conducted on 156 men attending a fertility clinic in Jamaica. Routine semen analyses were performed and parameters specific to TMSC assessed. All data analyses were performed using SPSS Version 26. Logistic regression analyses were performed to independently predict the impact of quantifiable measures of laptop and tablet use. The main outcome measures were the parameters associated with TMSC.
Results: Overall, 64% of the participants reported using laptops and 36% reported using tablets. There was a significant relationship seen with time spent on laptops and time trying to conceive (p = 0.015). Regression analyses showed that persons who used their laptops for 2 to 5 h daily were approximately 16 times (adjusted Odds Ratio (aOR) = 15.9; 95% Confidence Interval (CI), 2.5-103.3, p = 0.004) more likely to be diagnosed with low semen volume (hypospermia). Although no significant association was found between total motile sperm count (TMSC) and laptop use, a trend towards significance was observed with high laptop use (p = 0.052), suggesting potential implications for TMSC as a predictor of pregnancy outcomes.
Conclusions: Our findings highlight the need for clinicians to take into consideration wireless device usage in men undergoing fertility investigations.
Free Full Text Available (Open Access)</t>
  </si>
  <si>
    <t>Sterling L, Carroll K, Harris LR.</t>
  </si>
  <si>
    <t>https://pubmed.ncbi.nlm.nih.gov/39748767/#:~:text=Although%20no%20significant%20association%20was,a%20predictor%20of%20pregnancy%20outcomes.</t>
  </si>
  <si>
    <t>Oxidative stress and energy metabolism in male reproductive damage from single and combined high-power microwave exposure at 1.5 and 4.3GHz</t>
  </si>
  <si>
    <t xml:space="preserve">Abstract
The effect of multi-frequency electromagnetic environments on male reproduction has attracted the medical community's interest. Studies have investigated the effects and mechanisms of single-frequency microwave exposure on male reproduction, but comparative research on high-power microwave (HPM) composite and single exposure remains scarce. This study aimed to examine the effects and mechanisms of combined 1.5 GHz and 4.3 GHz microwave exposure on male reproduction. Male Wistar rats were exposed to 1.5 GHz (L-band) and 4.3 GHz (C-band) electromagnetic radiation for 15 minutes. The four groups were: sham, 10 mW/cm² L-band, 10 mW/cm² C-band, and 5 mW/cm² L-band and 5 mW/cm² C-band compound. Assessments were made on the pathological structures of testes, sperm viability, serum sex hormones, oxidative stress, and energy metabolism levels after radiation. Exposure to 1.5 GHz and 4.3 GHz microwaves individually resulted in testicular tissue damage and reduced sperm quality. There was little difference between the damage caused by HPM composite and single exposure. The exposed groups showed histological and ultrastructural changes, with reduced spermatozoa viability, motility parameters, and serum testosterone, luteinizing hormone, follicle-stimulating hormone, and serum inhibin-B on days 1 and 7 after exposure. These tended to recover partially by day 14. Adenosine triphosphate content and lactate dehydrogenase and succinate dehydrogenase activities in the exposed testicular tissue decreased, corresponding to decreased superoxide dismutase activity and increased malondialdehyde content. Both single and combined exposure to L- and C-band HPM affect the male reproductive system. Exposure to single and compound HPM shows no significant difference in risks, with oxidative stress and energy metabolism disturbances playing key roles.
Very high exposures causing heating
Full Free Text Available
 </t>
  </si>
  <si>
    <t>Li Y, Yao B, Men J, Pang Y, Gao J, Bai Y, Wang H, Zhang J, Zhao L, Xu X, Dong J, Li C, Peng R.</t>
  </si>
  <si>
    <t>https://pubmed.ncbi.nlm.nih.gov/39617305/</t>
  </si>
  <si>
    <t>Effects of 700 MHz radiofrequency radiation (5 G lower band) on the reproductive parameters of female Wistar rats</t>
  </si>
  <si>
    <t xml:space="preserve">Abstract
The advent of 5G technology has raised concerns about its potential biological effects, particularly reproductive health being one key area of focus. This study investigated the impact of 700 MHz, a lower 5G frequency band, on the reproductive health of female Wistar rats. The experiment analyzed the effects of short-term and long-term exposure to 700 MHz mobile radiation on female Wistar rats. Rats were divided into three groups (control, sham-exposed, and exposed), with sample sizes of n = 6 for short-term and n = 8 for long-term exposure. For short-term exposure, rats were subjected to 6 hrs of radiation daily for 10 days, while for long-term exposure, rats exposed 4 hrs daily for 60 days. Physiological parameters, including estrous cyclicity, were monitored, and histopathological and biochemical analyses were conducted on harvested ovaries. Comet assay was performed to assess DNA damage. The results indicated no changes in estrous cycles or comet assay parameters in either exposure group. Serological hormone levels, including estradiol and progesterone, remained within normal ranges, but a slight yet significant increase in testosterone levels was observed in exposed groups. Oxidative stress markers revealed elevated malondialdehyde (MDA) levels and significant decreases in superoxide dismutase (SOD), total sulfhydryl content, and ferric reducing antioxidant power (FRAP) in exposed ovaries. Histopathological analysis showed no significant changes in ovarian morphology in short-term exposure but revealed alterations, including cystic follicles and abnormal vasculature, in long-term exposure. These findings suggest that 700 MHz radiation may induce oxidative stress and tissue changes in ovarian samples over prolonged exposure.
</t>
  </si>
  <si>
    <t>Jha N, Sarsaiya P, Tomar AK, Pardhiya S, Nirala JP, Chaturvedi PK, Gupta S, Rajamani P.</t>
  </si>
  <si>
    <t>https://pubmed.ncbi.nlm.nih.gov/40220970/</t>
  </si>
  <si>
    <t>Mitigating Heat-Induced Sperm Damage and Testicular Tissue Abnormalities: The Protective Role of Radiofrequency Radiation from Wi-Fi Routers in Rodent Models</t>
  </si>
  <si>
    <t>Abstract
Background: Radiofrequency Electromagnetic Fields (RF-EMF) have raised concerns due to their potential adverse effects on reproductive health. However, emerging evidence indicates that exposure to low-level RF-EMF may induce adaptive responses, rendering cells or organisms more resilient to subsequent stressors.
Objective: To investigate whether exposure to 2.45 GHz Wi-Fi radiation could mitigate heat-induced damage in the reproductive system of male rats.
Material and methods: In this factorial experimental study, 32 adult male Wistar rats were divided into four groups: control, RF-EMF alone, heat stress alone, and RF-EMF combined with heat stress. Rats in the RF-EMF group were exposed to RF-EMF for 2 hours daily over 52 days, while those in the heat group experienced 10 minutes of heat stress per day over the same period. The 'RF-EMF + heat' group received both RF-EMF and heat exposure. After 52 days, the testes and sperm parameters were assessed.
Results: Animals exposed to 'RF-EMF + heat' combined with heat showed significant improvements in testis volume, tubular epithelium, interstitium, cell counts, sperm quality, and Leydig cells compared to those exposed to heat alone (P&lt;0.05).
Conclusion: As far as we know, this is the first study to explore the potential protective effects of RF-EMF exposure against heat-induced structural abnormalities in the testes of male rats. Our findings suggest that RF-EMF exposure may mitigate heat-induced damage, possibly through the induction of adaptive responses. These results have implications for various fields, including reproductive biology, environmental health, and occupational safety, highlighting the need for further research to elucidate the underlying mechanisms.
Full Free Text Available</t>
  </si>
  <si>
    <t>Mahmoudi R, Karbalay-Doust S, Masoudi E, Jafari-Barmak M, Ghanbri A, Nikseresht M, Mortazavi SMJ, Mortazavi SA.</t>
  </si>
  <si>
    <t>https://pubmed.ncbi.nlm.nih.gov/41377131/</t>
  </si>
  <si>
    <t>Radiofrequency radiation-induced changes in Leydig cell function</t>
  </si>
  <si>
    <t xml:space="preserve">Abstract
Radiofrequency radiation, emitted from commonly used wireless communication devices, has been implicated in disrupting cellular homeostasis; however, its effects on testicular somatic cells such as Leydig cells remain poorly understood. To address this, the present study investigated the frequency- and time-specific effects of RFR on cellular morphology, proliferation, and cell cycle dynamics in TM3 Leydig cells. Cells were exposed to mobile phone radiation and radiofrequency signals at 1800 MHz and 2450 MHz for 15-120 min under non-thermal conditions. Following exposure, morphological alterations were examined using Giemsa staining, while proliferation and cell cycle progression were evaluated by BrdU-ELISA and PI-based flow cytometry. BrdU assays showed a progressive reduction in DNA synthesis across conditions, indicating suppressed proliferative activity. Consistently, cell cycle analysis revealed accumulation of cells in G1 phase with a corresponding decline in S-phase population at longer durations, suggesting checkpoint activation. These changes were supported by morphological alterations such as cell rounding, loss of adherence, and membrane blebbing, features associated with stress-induced antiproliferative responses. Overall, these findings indicate that RFR disrupts cellular morphology, DNA synthesis, and cell cycle progression in a frequency- and time-dependent manner, highlighting Leydig cell vulnerability to prolonged exposure and potential implications for male reproductive health.
Full Free Text Available
</t>
  </si>
  <si>
    <t>Jangid P, Rai U, Sevak JK, Ranjan R, Singh S, Singh R.</t>
  </si>
  <si>
    <t>https://pubmed.ncbi.nlm.nih.gov/41882031/</t>
  </si>
  <si>
    <t>Fertility</t>
  </si>
  <si>
    <t>Cellular/Biochemical</t>
  </si>
  <si>
    <t>Brain Effects</t>
  </si>
  <si>
    <t>Body Organs / Systems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</si>
</sst>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dd/mm/yyyy"/>
    <numFmt numFmtId="165" formatCode="0.0"/>
    <numFmt numFmtId="166" formatCode="0.0000"/>
    <numFmt numFmtId="167" formatCode="#,##0.00_);\-#,##0.00"/>
    <numFmt numFmtId="168" formatCode="#,##0.000000_);\-#,##0.000000"/>
    <numFmt numFmtId="169" formatCode="0.000"/>
  </numFmts>
  <fonts count="10" x14ac:knownFonts="1">
    <font>
      <sz val="10"/>
      <color theme="1"/>
      <name val="Aptos Narrow"/>
      <family val="2"/>
      <scheme val="minor"/>
    </font>
    <font>
      <b/>
      <sz val="10"/>
      <color theme="1"/>
      <name val="Aptos Narrow"/>
      <family val="2"/>
      <scheme val="minor"/>
    </font>
    <font>
      <u/>
      <sz val="10"/>
      <color theme="10"/>
      <name val="Aptos Narrow"/>
      <family val="2"/>
      <scheme val="minor"/>
    </font>
    <font>
      <sz val="10"/>
      <name val="Aptos Narrow"/>
      <family val="2"/>
      <scheme val="minor"/>
    </font>
    <font>
      <u/>
      <sz val="10"/>
      <name val="Aptos Narrow"/>
      <family val="2"/>
      <scheme val="minor"/>
    </font>
    <font>
      <sz val="10"/>
      <color theme="1"/>
      <name val="Aptos Narrow"/>
      <scheme val="minor"/>
    </font>
    <font>
      <sz val="10"/>
      <color theme="1"/>
      <name val="Aptos Narrow"/>
      <family val="2"/>
      <scheme val="minor"/>
    </font>
    <font>
      <b/>
      <sz val="14"/>
      <color theme="1"/>
      <name val="Aptos Narrow"/>
      <family val="2"/>
      <scheme val="minor"/>
    </font>
    <font>
      <sz val="14"/>
      <color theme="1"/>
      <name val="Aptos Narrow"/>
      <family val="2"/>
      <scheme val="minor"/>
    </font>
    <font>
      <b/>
      <sz val="10"/>
      <name val="Aptos Narrow"/>
      <family val="2"/>
      <scheme val="minor"/>
    </font>
  </fonts>
  <fills count="10">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7" tint="0.79998168889431442"/>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63">
    <xf numFmtId="0" fontId="0" fillId="0" borderId="0" xfId="0"/>
    <xf numFmtId="0" fontId="1" fillId="0" borderId="0" xfId="0" applyNumberFormat="1" applyFont="1" applyAlignment="1">
      <alignment horizontal="center"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0" fontId="0" fillId="0" borderId="0" xfId="0" applyNumberFormat="1" applyFont="1" applyAlignment="1">
      <alignment horizontal="center" vertical="top"/>
    </xf>
    <xf numFmtId="0" fontId="0" fillId="0" borderId="0" xfId="0" applyAlignment="1">
      <alignment horizontal="center"/>
    </xf>
    <xf numFmtId="164" fontId="0" fillId="0" borderId="0" xfId="0" applyNumberFormat="1" applyFont="1" applyAlignment="1">
      <alignment horizontal="center" vertical="top"/>
    </xf>
    <xf numFmtId="49" fontId="0" fillId="0" borderId="0" xfId="0" applyNumberFormat="1" applyFont="1" applyAlignment="1">
      <alignment horizontal="center" vertical="top"/>
    </xf>
    <xf numFmtId="165" fontId="0" fillId="0" borderId="0" xfId="0" applyNumberFormat="1" applyAlignment="1">
      <alignment horizontal="center"/>
    </xf>
    <xf numFmtId="49" fontId="1" fillId="0" borderId="0" xfId="0" applyNumberFormat="1" applyFont="1" applyAlignment="1">
      <alignment vertical="top"/>
    </xf>
    <xf numFmtId="0" fontId="1" fillId="0" borderId="0" xfId="0" applyFont="1"/>
    <xf numFmtId="0" fontId="0" fillId="2" borderId="0" xfId="0" applyNumberFormat="1" applyFont="1" applyFill="1" applyAlignment="1">
      <alignment horizontal="center" vertical="top"/>
    </xf>
    <xf numFmtId="49" fontId="0" fillId="2" borderId="0" xfId="0" applyNumberFormat="1" applyFont="1" applyFill="1" applyAlignment="1">
      <alignment vertical="top"/>
    </xf>
    <xf numFmtId="164" fontId="0" fillId="2" borderId="0" xfId="0" applyNumberFormat="1" applyFont="1" applyFill="1" applyAlignment="1">
      <alignment horizontal="center" vertical="top"/>
    </xf>
    <xf numFmtId="0" fontId="0" fillId="2" borderId="0" xfId="0" applyFill="1" applyAlignment="1">
      <alignment horizontal="center"/>
    </xf>
    <xf numFmtId="49" fontId="0" fillId="2" borderId="0" xfId="0" applyNumberFormat="1" applyFont="1" applyFill="1" applyAlignment="1">
      <alignment horizontal="center" vertical="top"/>
    </xf>
    <xf numFmtId="0" fontId="0" fillId="2" borderId="0" xfId="0" applyFill="1"/>
    <xf numFmtId="49" fontId="2" fillId="2" borderId="0" xfId="1" applyNumberFormat="1" applyFill="1" applyAlignment="1">
      <alignment vertical="top"/>
    </xf>
    <xf numFmtId="49" fontId="0" fillId="3" borderId="0" xfId="0" applyNumberFormat="1" applyFont="1" applyFill="1" applyAlignment="1">
      <alignment horizontal="center" vertical="top"/>
    </xf>
    <xf numFmtId="0" fontId="0" fillId="3" borderId="0" xfId="0" applyNumberFormat="1" applyFont="1" applyFill="1" applyAlignment="1">
      <alignment horizontal="center" vertical="top"/>
    </xf>
    <xf numFmtId="0" fontId="0" fillId="3" borderId="0" xfId="0" applyFill="1" applyAlignment="1">
      <alignment horizontal="center"/>
    </xf>
    <xf numFmtId="49" fontId="0" fillId="3" borderId="0" xfId="0" applyNumberFormat="1" applyFont="1" applyFill="1" applyAlignment="1">
      <alignment vertical="top"/>
    </xf>
    <xf numFmtId="0" fontId="1" fillId="0" borderId="0" xfId="0" applyFont="1" applyAlignment="1">
      <alignment horizontal="center" vertical="top"/>
    </xf>
    <xf numFmtId="0" fontId="0" fillId="0" borderId="0" xfId="0" applyAlignment="1">
      <alignment horizontal="center" vertical="top"/>
    </xf>
    <xf numFmtId="49" fontId="0" fillId="0" borderId="0" xfId="0" applyNumberFormat="1" applyAlignment="1">
      <alignment vertical="top"/>
    </xf>
    <xf numFmtId="164" fontId="0" fillId="0" borderId="0" xfId="0" applyNumberFormat="1" applyAlignment="1">
      <alignment horizontal="center" vertical="top"/>
    </xf>
    <xf numFmtId="49" fontId="0" fillId="0" borderId="0" xfId="0" applyNumberFormat="1" applyAlignment="1">
      <alignment horizontal="center" vertical="top"/>
    </xf>
    <xf numFmtId="0" fontId="0" fillId="2" borderId="0" xfId="0" applyFill="1" applyAlignment="1">
      <alignment horizontal="center" vertical="top"/>
    </xf>
    <xf numFmtId="49" fontId="0" fillId="2" borderId="0" xfId="0" applyNumberFormat="1" applyFill="1" applyAlignment="1">
      <alignment vertical="top"/>
    </xf>
    <xf numFmtId="164" fontId="0" fillId="2" borderId="0" xfId="0" applyNumberFormat="1" applyFill="1" applyAlignment="1">
      <alignment horizontal="center" vertical="top"/>
    </xf>
    <xf numFmtId="49" fontId="0" fillId="2" borderId="0" xfId="0" applyNumberFormat="1" applyFill="1" applyAlignment="1">
      <alignment horizontal="center" vertical="top"/>
    </xf>
    <xf numFmtId="49" fontId="0" fillId="3" borderId="0" xfId="0" applyNumberFormat="1" applyFill="1" applyAlignment="1">
      <alignment horizontal="center" vertical="top"/>
    </xf>
    <xf numFmtId="0" fontId="0" fillId="3" borderId="0" xfId="0" applyFill="1" applyAlignment="1">
      <alignment horizontal="center" vertical="top"/>
    </xf>
    <xf numFmtId="49" fontId="0" fillId="3" borderId="0" xfId="0" applyNumberFormat="1" applyFill="1" applyAlignment="1">
      <alignment vertical="top"/>
    </xf>
    <xf numFmtId="0" fontId="0" fillId="0" borderId="0" xfId="0" applyAlignment="1">
      <alignment vertical="top"/>
    </xf>
    <xf numFmtId="0" fontId="0" fillId="2" borderId="0" xfId="0" applyFill="1" applyAlignment="1">
      <alignment vertical="top"/>
    </xf>
    <xf numFmtId="49" fontId="2" fillId="3" borderId="0" xfId="1" applyNumberFormat="1" applyFill="1" applyAlignment="1">
      <alignment vertical="top"/>
    </xf>
    <xf numFmtId="164" fontId="0" fillId="0" borderId="0" xfId="0" applyNumberFormat="1" applyAlignment="1">
      <alignment vertical="top"/>
    </xf>
    <xf numFmtId="0" fontId="0" fillId="3" borderId="0" xfId="0" applyFill="1"/>
    <xf numFmtId="164" fontId="0" fillId="2" borderId="0" xfId="0" applyNumberFormat="1" applyFill="1" applyAlignment="1">
      <alignment vertical="top"/>
    </xf>
    <xf numFmtId="164" fontId="0" fillId="2" borderId="0" xfId="0" applyNumberFormat="1" applyFill="1" applyAlignment="1">
      <alignment horizontal="right" vertical="top"/>
    </xf>
    <xf numFmtId="0" fontId="0" fillId="0" borderId="0" xfId="0" applyNumberFormat="1" applyAlignment="1">
      <alignment horizontal="center"/>
    </xf>
    <xf numFmtId="49" fontId="2" fillId="2" borderId="0" xfId="1" applyNumberFormat="1" applyFill="1" applyAlignment="1">
      <alignment vertical="top" wrapText="1"/>
    </xf>
    <xf numFmtId="0" fontId="3" fillId="2" borderId="0" xfId="0" applyFont="1" applyFill="1" applyAlignment="1">
      <alignment horizontal="center" vertical="top"/>
    </xf>
    <xf numFmtId="49" fontId="3" fillId="2" borderId="0" xfId="0" applyNumberFormat="1" applyFont="1" applyFill="1" applyAlignment="1">
      <alignment vertical="top"/>
    </xf>
    <xf numFmtId="164" fontId="3" fillId="2" borderId="0" xfId="0" applyNumberFormat="1" applyFont="1" applyFill="1" applyAlignment="1">
      <alignment horizontal="center" vertical="top"/>
    </xf>
    <xf numFmtId="0" fontId="3" fillId="2" borderId="0" xfId="0" applyFont="1" applyFill="1" applyAlignment="1">
      <alignment horizontal="center"/>
    </xf>
    <xf numFmtId="49" fontId="3" fillId="2" borderId="0" xfId="0" applyNumberFormat="1" applyFont="1" applyFill="1" applyAlignment="1">
      <alignment horizontal="center" vertical="top"/>
    </xf>
    <xf numFmtId="49" fontId="4" fillId="2" borderId="0" xfId="1" applyNumberFormat="1" applyFont="1" applyFill="1" applyAlignment="1">
      <alignment vertical="top"/>
    </xf>
    <xf numFmtId="0" fontId="3" fillId="2" borderId="0" xfId="0" applyFont="1" applyFill="1"/>
    <xf numFmtId="0" fontId="0" fillId="4" borderId="0" xfId="0" applyFill="1" applyAlignment="1">
      <alignment horizontal="center" vertical="top"/>
    </xf>
    <xf numFmtId="49" fontId="0" fillId="4" borderId="0" xfId="0" applyNumberFormat="1" applyFill="1" applyAlignment="1">
      <alignment vertical="top"/>
    </xf>
    <xf numFmtId="164" fontId="0" fillId="4" borderId="0" xfId="0" applyNumberFormat="1" applyFill="1" applyAlignment="1">
      <alignment vertical="top"/>
    </xf>
    <xf numFmtId="0" fontId="0" fillId="4" borderId="0" xfId="0" applyFill="1" applyAlignment="1">
      <alignment horizontal="center"/>
    </xf>
    <xf numFmtId="0" fontId="0" fillId="4" borderId="0" xfId="0" applyFill="1"/>
    <xf numFmtId="49" fontId="0" fillId="4" borderId="0" xfId="0" applyNumberFormat="1" applyFill="1" applyAlignment="1">
      <alignment horizontal="center" vertical="top"/>
    </xf>
    <xf numFmtId="49" fontId="2" fillId="4" borderId="0" xfId="1" applyNumberFormat="1" applyFill="1" applyAlignment="1">
      <alignment vertical="top"/>
    </xf>
    <xf numFmtId="2" fontId="1" fillId="0" borderId="0" xfId="0" applyNumberFormat="1" applyFont="1" applyAlignment="1">
      <alignment horizontal="center" vertical="top"/>
    </xf>
    <xf numFmtId="2" fontId="0" fillId="0" borderId="0" xfId="0" applyNumberFormat="1"/>
    <xf numFmtId="2" fontId="0" fillId="0" borderId="0" xfId="0" applyNumberFormat="1" applyAlignment="1">
      <alignment vertical="top"/>
    </xf>
    <xf numFmtId="0" fontId="5" fillId="0" borderId="0" xfId="0" applyFont="1"/>
    <xf numFmtId="10" fontId="5" fillId="0" borderId="0" xfId="0" applyNumberFormat="1" applyFont="1"/>
    <xf numFmtId="166" fontId="0" fillId="0" borderId="0" xfId="0" applyNumberFormat="1"/>
    <xf numFmtId="167" fontId="0" fillId="0" borderId="0" xfId="0" applyNumberFormat="1" applyAlignment="1">
      <alignment vertical="top"/>
    </xf>
    <xf numFmtId="168" fontId="0" fillId="0" borderId="0" xfId="0" applyNumberFormat="1" applyAlignment="1">
      <alignment vertical="top"/>
    </xf>
    <xf numFmtId="49" fontId="0" fillId="5" borderId="0" xfId="0" applyNumberFormat="1" applyFill="1" applyAlignment="1">
      <alignment vertical="top"/>
    </xf>
    <xf numFmtId="164" fontId="0" fillId="5" borderId="0" xfId="0" applyNumberFormat="1" applyFill="1" applyAlignment="1">
      <alignment vertical="top"/>
    </xf>
    <xf numFmtId="0" fontId="0" fillId="5" borderId="0" xfId="0" applyFill="1"/>
    <xf numFmtId="2" fontId="0" fillId="5" borderId="0" xfId="0" applyNumberFormat="1" applyFill="1"/>
    <xf numFmtId="2" fontId="0" fillId="5" borderId="0" xfId="0" applyNumberFormat="1" applyFill="1" applyAlignment="1">
      <alignment vertical="top"/>
    </xf>
    <xf numFmtId="0" fontId="0" fillId="5" borderId="0" xfId="0" applyFill="1" applyAlignment="1">
      <alignment horizontal="center" vertical="top"/>
    </xf>
    <xf numFmtId="49" fontId="0" fillId="5" borderId="0" xfId="0" applyNumberFormat="1" applyFill="1" applyAlignment="1">
      <alignment horizontal="center" vertical="top"/>
    </xf>
    <xf numFmtId="2" fontId="0" fillId="5" borderId="0" xfId="0" applyNumberFormat="1" applyFill="1" applyAlignment="1">
      <alignment horizontal="center" vertical="top"/>
    </xf>
    <xf numFmtId="2" fontId="0" fillId="5" borderId="0" xfId="0" applyNumberFormat="1" applyFill="1" applyAlignment="1">
      <alignment horizontal="center"/>
    </xf>
    <xf numFmtId="0" fontId="0" fillId="5" borderId="0" xfId="0" applyFill="1" applyAlignment="1">
      <alignment horizontal="center"/>
    </xf>
    <xf numFmtId="49" fontId="2" fillId="0" borderId="0" xfId="1" applyNumberFormat="1" applyFill="1" applyAlignment="1">
      <alignment vertical="top"/>
    </xf>
    <xf numFmtId="0" fontId="1" fillId="0" borderId="0" xfId="0" applyFont="1" applyFill="1"/>
    <xf numFmtId="0" fontId="0" fillId="0" borderId="0" xfId="0" applyNumberFormat="1" applyFill="1" applyAlignment="1">
      <alignment horizontal="center"/>
    </xf>
    <xf numFmtId="0" fontId="0" fillId="0" borderId="0" xfId="0" applyFill="1" applyAlignment="1">
      <alignment horizontal="center"/>
    </xf>
    <xf numFmtId="0" fontId="0" fillId="0" borderId="0" xfId="0" applyFill="1"/>
    <xf numFmtId="165" fontId="0" fillId="0" borderId="0" xfId="0" applyNumberFormat="1" applyFill="1" applyAlignment="1">
      <alignment horizontal="center"/>
    </xf>
    <xf numFmtId="49" fontId="2" fillId="5" borderId="0" xfId="1" applyNumberFormat="1" applyFill="1" applyAlignment="1">
      <alignment vertical="top"/>
    </xf>
    <xf numFmtId="0" fontId="0" fillId="0" borderId="0" xfId="0" applyAlignment="1">
      <alignment horizontal="center"/>
    </xf>
    <xf numFmtId="9" fontId="0" fillId="0" borderId="0" xfId="0" applyNumberFormat="1"/>
    <xf numFmtId="49" fontId="2" fillId="0" borderId="0" xfId="1" applyNumberFormat="1" applyAlignment="1">
      <alignment vertical="top"/>
    </xf>
    <xf numFmtId="49" fontId="0" fillId="0" borderId="0" xfId="0" applyNumberFormat="1" applyFill="1" applyAlignment="1">
      <alignment vertical="top"/>
    </xf>
    <xf numFmtId="49" fontId="0" fillId="0" borderId="0" xfId="0" applyNumberFormat="1" applyFill="1" applyAlignment="1">
      <alignment horizontal="center" vertical="top"/>
    </xf>
    <xf numFmtId="0" fontId="0" fillId="0" borderId="0" xfId="0" applyAlignment="1">
      <alignment horizontal="center"/>
    </xf>
    <xf numFmtId="0" fontId="1" fillId="0" borderId="0" xfId="0" applyNumberFormat="1" applyFont="1" applyAlignment="1">
      <alignment horizontal="left" vertical="top"/>
    </xf>
    <xf numFmtId="0" fontId="1" fillId="0" borderId="0" xfId="0" applyFont="1" applyAlignment="1">
      <alignment horizontal="right" vertical="top"/>
    </xf>
    <xf numFmtId="49" fontId="0" fillId="0" borderId="0" xfId="0" applyNumberFormat="1" applyFont="1" applyFill="1" applyAlignment="1">
      <alignment vertical="top"/>
    </xf>
    <xf numFmtId="49" fontId="0" fillId="0" borderId="0" xfId="0" applyNumberFormat="1" applyFont="1" applyFill="1" applyAlignment="1">
      <alignment horizontal="center" vertical="top"/>
    </xf>
    <xf numFmtId="169" fontId="1" fillId="0" borderId="0" xfId="0" applyNumberFormat="1" applyFont="1" applyAlignment="1">
      <alignment horizontal="center" vertical="top"/>
    </xf>
    <xf numFmtId="169" fontId="0" fillId="0" borderId="0" xfId="0" applyNumberFormat="1" applyAlignment="1">
      <alignment vertical="top"/>
    </xf>
    <xf numFmtId="169" fontId="0" fillId="0" borderId="0" xfId="0" applyNumberFormat="1"/>
    <xf numFmtId="0" fontId="1" fillId="2" borderId="0" xfId="0" applyFont="1" applyFill="1"/>
    <xf numFmtId="0" fontId="0" fillId="2" borderId="0" xfId="0" applyNumberFormat="1" applyFill="1" applyAlignment="1">
      <alignment horizontal="center"/>
    </xf>
    <xf numFmtId="165" fontId="0" fillId="2" borderId="0" xfId="0" applyNumberFormat="1" applyFill="1" applyAlignment="1">
      <alignment horizontal="center"/>
    </xf>
    <xf numFmtId="0" fontId="0" fillId="0" borderId="0" xfId="0"/>
    <xf numFmtId="0" fontId="1" fillId="0" borderId="0" xfId="0" applyFont="1" applyAlignment="1">
      <alignment horizontal="center" vertical="top"/>
    </xf>
    <xf numFmtId="0" fontId="0" fillId="0" borderId="0" xfId="0" applyAlignment="1">
      <alignment vertical="top"/>
    </xf>
    <xf numFmtId="49" fontId="0" fillId="0" borderId="0" xfId="0" applyNumberFormat="1" applyAlignment="1">
      <alignment vertical="top"/>
    </xf>
    <xf numFmtId="164" fontId="0" fillId="0" borderId="0" xfId="0" applyNumberFormat="1" applyAlignment="1">
      <alignment vertical="top"/>
    </xf>
    <xf numFmtId="2" fontId="1" fillId="0" borderId="0" xfId="0" applyNumberFormat="1" applyFont="1" applyAlignment="1">
      <alignment horizontal="center" vertical="top"/>
    </xf>
    <xf numFmtId="2" fontId="0" fillId="0" borderId="0" xfId="0" applyNumberFormat="1"/>
    <xf numFmtId="2" fontId="0" fillId="0" borderId="0" xfId="0" applyNumberFormat="1" applyAlignment="1">
      <alignment vertical="top"/>
    </xf>
    <xf numFmtId="166" fontId="1" fillId="0" borderId="0" xfId="0" applyNumberFormat="1" applyFont="1" applyAlignment="1">
      <alignment horizontal="center" vertical="top"/>
    </xf>
    <xf numFmtId="166" fontId="0" fillId="0" borderId="0" xfId="0" applyNumberFormat="1" applyAlignment="1">
      <alignment vertical="top"/>
    </xf>
    <xf numFmtId="0" fontId="1" fillId="0" borderId="0" xfId="0" applyFont="1" applyAlignment="1">
      <alignment horizontal="center"/>
    </xf>
    <xf numFmtId="0" fontId="0" fillId="0" borderId="0" xfId="0" applyFont="1" applyAlignment="1">
      <alignment horizontal="center"/>
    </xf>
    <xf numFmtId="0" fontId="6" fillId="0" borderId="0" xfId="0" applyFont="1"/>
    <xf numFmtId="0" fontId="1" fillId="5" borderId="0" xfId="0" applyFont="1" applyFill="1"/>
    <xf numFmtId="0" fontId="1" fillId="5" borderId="0" xfId="0" applyFont="1" applyFill="1" applyAlignment="1">
      <alignment horizontal="center"/>
    </xf>
    <xf numFmtId="0" fontId="0" fillId="5" borderId="0" xfId="0" applyFont="1" applyFill="1" applyAlignment="1">
      <alignment horizontal="center"/>
    </xf>
    <xf numFmtId="9" fontId="0" fillId="5" borderId="0" xfId="0" applyNumberFormat="1" applyFill="1" applyAlignment="1">
      <alignment horizontal="center"/>
    </xf>
    <xf numFmtId="0" fontId="1" fillId="6" borderId="0" xfId="0" applyFont="1" applyFill="1"/>
    <xf numFmtId="0" fontId="1" fillId="6" borderId="0" xfId="0" applyFont="1" applyFill="1" applyAlignment="1">
      <alignment horizontal="center"/>
    </xf>
    <xf numFmtId="0" fontId="0" fillId="6" borderId="0" xfId="0" applyFill="1"/>
    <xf numFmtId="0" fontId="0" fillId="6" borderId="0" xfId="0" applyFont="1" applyFill="1" applyAlignment="1">
      <alignment horizontal="center"/>
    </xf>
    <xf numFmtId="9" fontId="0" fillId="6" borderId="0" xfId="0" applyNumberFormat="1" applyFill="1" applyAlignment="1">
      <alignment horizontal="center"/>
    </xf>
    <xf numFmtId="0" fontId="0" fillId="6" borderId="0" xfId="0" applyFill="1" applyAlignment="1">
      <alignment horizontal="center"/>
    </xf>
    <xf numFmtId="0" fontId="0" fillId="7" borderId="0" xfId="0" applyFill="1" applyAlignment="1">
      <alignment horizontal="center"/>
    </xf>
    <xf numFmtId="0" fontId="0" fillId="8" borderId="0" xfId="0" applyFill="1" applyAlignment="1">
      <alignment horizontal="center"/>
    </xf>
    <xf numFmtId="0" fontId="1" fillId="9" borderId="0" xfId="0" applyFont="1" applyFill="1"/>
    <xf numFmtId="0" fontId="1" fillId="9" borderId="0" xfId="0" applyFont="1" applyFill="1" applyAlignment="1">
      <alignment horizontal="center"/>
    </xf>
    <xf numFmtId="0" fontId="0" fillId="9" borderId="0" xfId="0" applyFill="1"/>
    <xf numFmtId="0" fontId="0" fillId="9" borderId="0" xfId="0" applyFont="1" applyFill="1" applyAlignment="1">
      <alignment horizontal="center"/>
    </xf>
    <xf numFmtId="9" fontId="0" fillId="9" borderId="0" xfId="0" applyNumberFormat="1" applyFill="1" applyAlignment="1">
      <alignment horizontal="center"/>
    </xf>
    <xf numFmtId="0" fontId="0" fillId="9" borderId="0" xfId="0" applyFill="1" applyAlignment="1">
      <alignment horizontal="center"/>
    </xf>
    <xf numFmtId="9" fontId="0" fillId="5" borderId="0" xfId="0" applyNumberFormat="1" applyFill="1"/>
    <xf numFmtId="9" fontId="0" fillId="6" borderId="0" xfId="0" applyNumberFormat="1" applyFill="1"/>
    <xf numFmtId="9" fontId="0" fillId="9" borderId="0" xfId="0" applyNumberFormat="1" applyFill="1"/>
    <xf numFmtId="0" fontId="8" fillId="0" borderId="0" xfId="0" applyFont="1"/>
    <xf numFmtId="0" fontId="1" fillId="0" borderId="0" xfId="0" applyFont="1" applyFill="1" applyAlignment="1">
      <alignment horizontal="center"/>
    </xf>
    <xf numFmtId="0" fontId="0" fillId="5" borderId="0" xfId="0" applyFill="1" applyAlignment="1">
      <alignment horizontal="center"/>
    </xf>
    <xf numFmtId="0" fontId="3" fillId="9" borderId="0" xfId="0" applyFont="1" applyFill="1" applyAlignment="1">
      <alignment horizontal="center"/>
    </xf>
    <xf numFmtId="0" fontId="3" fillId="9" borderId="0" xfId="0" applyFont="1" applyFill="1"/>
    <xf numFmtId="9" fontId="3" fillId="9" borderId="0" xfId="0" applyNumberFormat="1" applyFont="1" applyFill="1" applyAlignment="1">
      <alignment horizontal="center"/>
    </xf>
    <xf numFmtId="0" fontId="0" fillId="6" borderId="0" xfId="0" applyFill="1" applyAlignment="1">
      <alignment horizontal="left"/>
    </xf>
    <xf numFmtId="0" fontId="0" fillId="6" borderId="0" xfId="0" applyFill="1" applyAlignment="1">
      <alignment horizontal="center"/>
    </xf>
    <xf numFmtId="0" fontId="0" fillId="9" borderId="0" xfId="0" applyFill="1" applyAlignment="1">
      <alignment horizontal="center"/>
    </xf>
    <xf numFmtId="0" fontId="9" fillId="6" borderId="0" xfId="0" applyFont="1" applyFill="1" applyAlignment="1">
      <alignment horizontal="center"/>
    </xf>
    <xf numFmtId="0" fontId="9" fillId="9" borderId="0" xfId="0" applyFont="1" applyFill="1" applyAlignment="1">
      <alignment horizontal="center"/>
    </xf>
    <xf numFmtId="0" fontId="0" fillId="5" borderId="0" xfId="0" applyFill="1" applyAlignment="1">
      <alignment horizontal="center"/>
    </xf>
    <xf numFmtId="0" fontId="3" fillId="6" borderId="0" xfId="0" applyFont="1" applyFill="1" applyAlignment="1">
      <alignment horizontal="center"/>
    </xf>
    <xf numFmtId="0" fontId="3" fillId="9" borderId="0" xfId="0" applyFont="1" applyFill="1" applyAlignment="1">
      <alignment horizontal="center"/>
    </xf>
    <xf numFmtId="0" fontId="0" fillId="6" borderId="0" xfId="0" applyFill="1" applyAlignment="1">
      <alignment horizontal="center"/>
    </xf>
    <xf numFmtId="0" fontId="0" fillId="9" borderId="0" xfId="0" applyFill="1" applyAlignment="1">
      <alignment horizontal="center"/>
    </xf>
    <xf numFmtId="0" fontId="7" fillId="0" borderId="0" xfId="0" applyFont="1" applyFill="1"/>
    <xf numFmtId="2" fontId="5" fillId="0" borderId="0" xfId="0" applyNumberFormat="1" applyFont="1"/>
    <xf numFmtId="0" fontId="0" fillId="5" borderId="0" xfId="0" applyFill="1" applyAlignment="1"/>
    <xf numFmtId="0" fontId="0" fillId="6" borderId="0" xfId="0" applyFill="1" applyAlignment="1"/>
    <xf numFmtId="9" fontId="0" fillId="6" borderId="0" xfId="0" applyNumberFormat="1" applyFill="1" applyAlignment="1"/>
    <xf numFmtId="0" fontId="0" fillId="9" borderId="0" xfId="0" applyFill="1" applyAlignment="1"/>
    <xf numFmtId="9" fontId="3" fillId="9" borderId="0" xfId="0" applyNumberFormat="1" applyFont="1" applyFill="1" applyAlignment="1"/>
    <xf numFmtId="9" fontId="0" fillId="9" borderId="0" xfId="0" applyNumberFormat="1" applyFill="1" applyAlignment="1"/>
    <xf numFmtId="9" fontId="0" fillId="5" borderId="0" xfId="0" applyNumberFormat="1" applyFill="1" applyAlignment="1"/>
    <xf numFmtId="0" fontId="1" fillId="0" borderId="0" xfId="0"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chemeClr val="tx1"/>
                </a:solidFill>
                <a:latin typeface="+mn-lt"/>
                <a:ea typeface="+mn-ea"/>
                <a:cs typeface="+mn-cs"/>
              </a:defRPr>
            </a:pPr>
            <a:r>
              <a:rPr lang="en-AU" sz="1600" b="1">
                <a:solidFill>
                  <a:schemeClr val="tx1"/>
                </a:solidFill>
              </a:rPr>
              <a:t>EMF Health/Bioeffect Endpoints </a:t>
            </a:r>
          </a:p>
        </c:rich>
      </c:tx>
      <c:layout>
        <c:manualLayout>
          <c:xMode val="edge"/>
          <c:yMode val="edge"/>
          <c:x val="0.37999833470306299"/>
          <c:y val="2.5815650411373407E-2"/>
        </c:manualLayout>
      </c:layout>
      <c:overlay val="0"/>
      <c:spPr>
        <a:noFill/>
        <a:ln>
          <a:noFill/>
        </a:ln>
        <a:effectLst/>
      </c:spPr>
      <c:txPr>
        <a:bodyPr rot="0" spcFirstLastPara="1" vertOverflow="ellipsis" vert="horz" wrap="square" anchor="ctr" anchorCtr="1"/>
        <a:lstStyle/>
        <a:p>
          <a:pPr>
            <a:defRPr sz="1600" b="1" i="0" u="none" strike="noStrike" kern="1200" spc="0" baseline="0">
              <a:solidFill>
                <a:schemeClr val="tx1"/>
              </a:solidFill>
              <a:latin typeface="+mn-lt"/>
              <a:ea typeface="+mn-ea"/>
              <a:cs typeface="+mn-cs"/>
            </a:defRPr>
          </a:pPr>
          <a:endParaRPr lang="en-US"/>
        </a:p>
      </c:txPr>
    </c:title>
    <c:autoTitleDeleted val="0"/>
    <c:plotArea>
      <c:layout/>
      <c:barChart>
        <c:barDir val="bar"/>
        <c:grouping val="clustered"/>
        <c:varyColors val="0"/>
        <c:ser>
          <c:idx val="1"/>
          <c:order val="0"/>
          <c:tx>
            <c:strRef>
              <c:f>Compilation!$B$93</c:f>
              <c:strCache>
                <c:ptCount val="1"/>
                <c:pt idx="0">
                  <c:v>No  Significant Effect</c:v>
                </c:pt>
              </c:strCache>
            </c:strRef>
          </c:tx>
          <c:spPr>
            <a:solidFill>
              <a:schemeClr val="bg2">
                <a:lumMod val="50000"/>
              </a:schemeClr>
            </a:solidFill>
            <a:ln>
              <a:noFill/>
            </a:ln>
            <a:effectLst/>
          </c:spPr>
          <c:invertIfNegative val="0"/>
          <c:cat>
            <c:strRef>
              <c:extLst>
                <c:ext xmlns:c15="http://schemas.microsoft.com/office/drawing/2012/chart" uri="{02D57815-91ED-43cb-92C2-25804820EDAC}">
                  <c15:fullRef>
                    <c15:sqref>Compilation!$A$94:$A$121</c15:sqref>
                  </c15:fullRef>
                </c:ext>
              </c:extLst>
              <c:f>(Compilation!$A$94:$A$102,Compilation!$A$104:$A$121)</c:f>
              <c:strCache>
                <c:ptCount val="27"/>
                <c:pt idx="0">
                  <c:v>BloodBrainBarrier</c:v>
                </c:pt>
                <c:pt idx="1">
                  <c:v>Depression</c:v>
                </c:pt>
                <c:pt idx="2">
                  <c:v>Inflammation</c:v>
                </c:pt>
                <c:pt idx="3">
                  <c:v>Cell Damage</c:v>
                </c:pt>
                <c:pt idx="4">
                  <c:v>Audio</c:v>
                </c:pt>
                <c:pt idx="5">
                  <c:v>Dizziness</c:v>
                </c:pt>
                <c:pt idx="6">
                  <c:v>Hepatic</c:v>
                </c:pt>
                <c:pt idx="7">
                  <c:v>Fatigue</c:v>
                </c:pt>
                <c:pt idx="8">
                  <c:v>Ocular</c:v>
                </c:pt>
                <c:pt idx="9">
                  <c:v>Adaptive Response</c:v>
                </c:pt>
                <c:pt idx="10">
                  <c:v>Mitochondrial</c:v>
                </c:pt>
                <c:pt idx="11">
                  <c:v>Neurotransmitter</c:v>
                </c:pt>
                <c:pt idx="12">
                  <c:v>Synergistic</c:v>
                </c:pt>
                <c:pt idx="13">
                  <c:v>Sleep</c:v>
                </c:pt>
                <c:pt idx="14">
                  <c:v>Headache</c:v>
                </c:pt>
                <c:pt idx="15">
                  <c:v>Cardio</c:v>
                </c:pt>
                <c:pt idx="16">
                  <c:v>Cognitive</c:v>
                </c:pt>
                <c:pt idx="17">
                  <c:v>Endocrine</c:v>
                </c:pt>
                <c:pt idx="18">
                  <c:v>Immune Sys</c:v>
                </c:pt>
                <c:pt idx="19">
                  <c:v>Fertility</c:v>
                </c:pt>
                <c:pt idx="20">
                  <c:v>EEG</c:v>
                </c:pt>
                <c:pt idx="21">
                  <c:v>Cell Morphology</c:v>
                </c:pt>
                <c:pt idx="22">
                  <c:v>Neurobehavioural</c:v>
                </c:pt>
                <c:pt idx="23">
                  <c:v>Gene Expression</c:v>
                </c:pt>
                <c:pt idx="24">
                  <c:v>Geneoxicity</c:v>
                </c:pt>
                <c:pt idx="25">
                  <c:v>Biochemical</c:v>
                </c:pt>
                <c:pt idx="26">
                  <c:v>Oxidative Stress</c:v>
                </c:pt>
              </c:strCache>
            </c:strRef>
          </c:cat>
          <c:val>
            <c:numRef>
              <c:extLst>
                <c:ext xmlns:c15="http://schemas.microsoft.com/office/drawing/2012/chart" uri="{02D57815-91ED-43cb-92C2-25804820EDAC}">
                  <c15:fullRef>
                    <c15:sqref>Compilation!$B$94:$B$121</c15:sqref>
                  </c15:fullRef>
                </c:ext>
              </c:extLst>
              <c:f>(Compilation!$B$94:$B$102,Compilation!$B$104:$B$121)</c:f>
              <c:numCache>
                <c:formatCode>General</c:formatCode>
                <c:ptCount val="27"/>
                <c:pt idx="0">
                  <c:v>23</c:v>
                </c:pt>
                <c:pt idx="1">
                  <c:v>17</c:v>
                </c:pt>
                <c:pt idx="2">
                  <c:v>11</c:v>
                </c:pt>
                <c:pt idx="3">
                  <c:v>65</c:v>
                </c:pt>
                <c:pt idx="4">
                  <c:v>45</c:v>
                </c:pt>
                <c:pt idx="5">
                  <c:v>22</c:v>
                </c:pt>
                <c:pt idx="6">
                  <c:v>29</c:v>
                </c:pt>
                <c:pt idx="7">
                  <c:v>23</c:v>
                </c:pt>
                <c:pt idx="8">
                  <c:v>24</c:v>
                </c:pt>
                <c:pt idx="9">
                  <c:v>16</c:v>
                </c:pt>
                <c:pt idx="10">
                  <c:v>17</c:v>
                </c:pt>
                <c:pt idx="11">
                  <c:v>14</c:v>
                </c:pt>
                <c:pt idx="12">
                  <c:v>26</c:v>
                </c:pt>
                <c:pt idx="13">
                  <c:v>34</c:v>
                </c:pt>
                <c:pt idx="14">
                  <c:v>31</c:v>
                </c:pt>
                <c:pt idx="15">
                  <c:v>85</c:v>
                </c:pt>
                <c:pt idx="16">
                  <c:v>100</c:v>
                </c:pt>
                <c:pt idx="17">
                  <c:v>37</c:v>
                </c:pt>
                <c:pt idx="18">
                  <c:v>89</c:v>
                </c:pt>
                <c:pt idx="19">
                  <c:v>39</c:v>
                </c:pt>
                <c:pt idx="20">
                  <c:v>32</c:v>
                </c:pt>
                <c:pt idx="21">
                  <c:v>65</c:v>
                </c:pt>
                <c:pt idx="22">
                  <c:v>76</c:v>
                </c:pt>
                <c:pt idx="23">
                  <c:v>14</c:v>
                </c:pt>
                <c:pt idx="24">
                  <c:v>162</c:v>
                </c:pt>
                <c:pt idx="25">
                  <c:v>60</c:v>
                </c:pt>
                <c:pt idx="26">
                  <c:v>61</c:v>
                </c:pt>
              </c:numCache>
            </c:numRef>
          </c:val>
          <c:extLst>
            <c:ext xmlns:c16="http://schemas.microsoft.com/office/drawing/2014/chart" uri="{C3380CC4-5D6E-409C-BE32-E72D297353CC}">
              <c16:uniqueId val="{00000001-52C1-47F5-ABF0-1E2E4CFAA2F0}"/>
            </c:ext>
          </c:extLst>
        </c:ser>
        <c:ser>
          <c:idx val="0"/>
          <c:order val="1"/>
          <c:tx>
            <c:strRef>
              <c:f>Compilation!$C$93</c:f>
              <c:strCache>
                <c:ptCount val="1"/>
                <c:pt idx="0">
                  <c:v>Significant Effect</c:v>
                </c:pt>
              </c:strCache>
            </c:strRef>
          </c:tx>
          <c:spPr>
            <a:solidFill>
              <a:schemeClr val="accent4">
                <a:lumMod val="75000"/>
              </a:schemeClr>
            </a:solidFill>
            <a:ln>
              <a:noFill/>
            </a:ln>
            <a:effectLst/>
          </c:spPr>
          <c:invertIfNegative val="0"/>
          <c:cat>
            <c:strRef>
              <c:extLst>
                <c:ext xmlns:c15="http://schemas.microsoft.com/office/drawing/2012/chart" uri="{02D57815-91ED-43cb-92C2-25804820EDAC}">
                  <c15:fullRef>
                    <c15:sqref>Compilation!$A$94:$A$121</c15:sqref>
                  </c15:fullRef>
                </c:ext>
              </c:extLst>
              <c:f>(Compilation!$A$94:$A$102,Compilation!$A$104:$A$121)</c:f>
              <c:strCache>
                <c:ptCount val="27"/>
                <c:pt idx="0">
                  <c:v>BloodBrainBarrier</c:v>
                </c:pt>
                <c:pt idx="1">
                  <c:v>Depression</c:v>
                </c:pt>
                <c:pt idx="2">
                  <c:v>Inflammation</c:v>
                </c:pt>
                <c:pt idx="3">
                  <c:v>Cell Damage</c:v>
                </c:pt>
                <c:pt idx="4">
                  <c:v>Audio</c:v>
                </c:pt>
                <c:pt idx="5">
                  <c:v>Dizziness</c:v>
                </c:pt>
                <c:pt idx="6">
                  <c:v>Hepatic</c:v>
                </c:pt>
                <c:pt idx="7">
                  <c:v>Fatigue</c:v>
                </c:pt>
                <c:pt idx="8">
                  <c:v>Ocular</c:v>
                </c:pt>
                <c:pt idx="9">
                  <c:v>Adaptive Response</c:v>
                </c:pt>
                <c:pt idx="10">
                  <c:v>Mitochondrial</c:v>
                </c:pt>
                <c:pt idx="11">
                  <c:v>Neurotransmitter</c:v>
                </c:pt>
                <c:pt idx="12">
                  <c:v>Synergistic</c:v>
                </c:pt>
                <c:pt idx="13">
                  <c:v>Sleep</c:v>
                </c:pt>
                <c:pt idx="14">
                  <c:v>Headache</c:v>
                </c:pt>
                <c:pt idx="15">
                  <c:v>Cardio</c:v>
                </c:pt>
                <c:pt idx="16">
                  <c:v>Cognitive</c:v>
                </c:pt>
                <c:pt idx="17">
                  <c:v>Endocrine</c:v>
                </c:pt>
                <c:pt idx="18">
                  <c:v>Immune Sys</c:v>
                </c:pt>
                <c:pt idx="19">
                  <c:v>Fertility</c:v>
                </c:pt>
                <c:pt idx="20">
                  <c:v>EEG</c:v>
                </c:pt>
                <c:pt idx="21">
                  <c:v>Cell Morphology</c:v>
                </c:pt>
                <c:pt idx="22">
                  <c:v>Neurobehavioural</c:v>
                </c:pt>
                <c:pt idx="23">
                  <c:v>Gene Expression</c:v>
                </c:pt>
                <c:pt idx="24">
                  <c:v>Geneoxicity</c:v>
                </c:pt>
                <c:pt idx="25">
                  <c:v>Biochemical</c:v>
                </c:pt>
                <c:pt idx="26">
                  <c:v>Oxidative Stress</c:v>
                </c:pt>
              </c:strCache>
            </c:strRef>
          </c:cat>
          <c:val>
            <c:numRef>
              <c:extLst>
                <c:ext xmlns:c15="http://schemas.microsoft.com/office/drawing/2012/chart" uri="{02D57815-91ED-43cb-92C2-25804820EDAC}">
                  <c15:fullRef>
                    <c15:sqref>Compilation!$C$94:$C$121</c15:sqref>
                  </c15:fullRef>
                </c:ext>
              </c:extLst>
              <c:f>(Compilation!$C$94:$C$102,Compilation!$C$104:$C$121)</c:f>
              <c:numCache>
                <c:formatCode>General</c:formatCode>
                <c:ptCount val="27"/>
                <c:pt idx="0">
                  <c:v>15</c:v>
                </c:pt>
                <c:pt idx="1">
                  <c:v>19</c:v>
                </c:pt>
                <c:pt idx="2">
                  <c:v>19</c:v>
                </c:pt>
                <c:pt idx="3">
                  <c:v>19</c:v>
                </c:pt>
                <c:pt idx="4">
                  <c:v>21</c:v>
                </c:pt>
                <c:pt idx="5">
                  <c:v>29</c:v>
                </c:pt>
                <c:pt idx="6">
                  <c:v>31</c:v>
                </c:pt>
                <c:pt idx="7">
                  <c:v>32</c:v>
                </c:pt>
                <c:pt idx="8">
                  <c:v>32</c:v>
                </c:pt>
                <c:pt idx="9">
                  <c:v>35</c:v>
                </c:pt>
                <c:pt idx="10">
                  <c:v>39</c:v>
                </c:pt>
                <c:pt idx="11">
                  <c:v>41</c:v>
                </c:pt>
                <c:pt idx="12">
                  <c:v>53</c:v>
                </c:pt>
                <c:pt idx="13">
                  <c:v>55</c:v>
                </c:pt>
                <c:pt idx="14">
                  <c:v>61</c:v>
                </c:pt>
                <c:pt idx="15">
                  <c:v>67</c:v>
                </c:pt>
                <c:pt idx="16">
                  <c:v>97</c:v>
                </c:pt>
                <c:pt idx="17">
                  <c:v>101</c:v>
                </c:pt>
                <c:pt idx="18">
                  <c:v>104</c:v>
                </c:pt>
                <c:pt idx="19">
                  <c:v>109</c:v>
                </c:pt>
                <c:pt idx="20">
                  <c:v>111</c:v>
                </c:pt>
                <c:pt idx="21">
                  <c:v>135</c:v>
                </c:pt>
                <c:pt idx="22">
                  <c:v>158</c:v>
                </c:pt>
                <c:pt idx="23">
                  <c:v>212</c:v>
                </c:pt>
                <c:pt idx="24">
                  <c:v>237</c:v>
                </c:pt>
                <c:pt idx="25">
                  <c:v>325</c:v>
                </c:pt>
                <c:pt idx="26">
                  <c:v>327</c:v>
                </c:pt>
              </c:numCache>
            </c:numRef>
          </c:val>
          <c:extLst>
            <c:ext xmlns:c16="http://schemas.microsoft.com/office/drawing/2014/chart" uri="{C3380CC4-5D6E-409C-BE32-E72D297353CC}">
              <c16:uniqueId val="{00000000-52C1-47F5-ABF0-1E2E4CFAA2F0}"/>
            </c:ext>
          </c:extLst>
        </c:ser>
        <c:dLbls>
          <c:showLegendKey val="0"/>
          <c:showVal val="0"/>
          <c:showCatName val="0"/>
          <c:showSerName val="0"/>
          <c:showPercent val="0"/>
          <c:showBubbleSize val="0"/>
        </c:dLbls>
        <c:gapWidth val="182"/>
        <c:axId val="243087968"/>
        <c:axId val="243088448"/>
      </c:barChart>
      <c:catAx>
        <c:axId val="243087968"/>
        <c:scaling>
          <c:orientation val="minMax"/>
        </c:scaling>
        <c:delete val="0"/>
        <c:axPos val="l"/>
        <c:title>
          <c:tx>
            <c:rich>
              <a:bodyPr rot="-54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r>
                  <a:rPr lang="en-AU" sz="1200" b="1">
                    <a:solidFill>
                      <a:sysClr val="windowText" lastClr="000000"/>
                    </a:solidFill>
                  </a:rPr>
                  <a:t>Endpoint</a:t>
                </a:r>
                <a:r>
                  <a:rPr lang="en-AU" sz="1200" b="1" baseline="0">
                    <a:solidFill>
                      <a:sysClr val="windowText" lastClr="000000"/>
                    </a:solidFill>
                  </a:rPr>
                  <a:t> Category</a:t>
                </a:r>
                <a:endParaRPr lang="en-AU" sz="1200" b="1">
                  <a:solidFill>
                    <a:sysClr val="windowText" lastClr="000000"/>
                  </a:solidFill>
                </a:endParaRPr>
              </a:p>
            </c:rich>
          </c:tx>
          <c:layout>
            <c:manualLayout>
              <c:xMode val="edge"/>
              <c:yMode val="edge"/>
              <c:x val="1.7348622145383508E-2"/>
              <c:y val="0.34810960808679947"/>
            </c:manualLayout>
          </c:layout>
          <c:overlay val="0"/>
          <c:spPr>
            <a:noFill/>
            <a:ln>
              <a:noFill/>
            </a:ln>
            <a:effectLst/>
          </c:spPr>
          <c:txPr>
            <a:bodyPr rot="-54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en-US"/>
          </a:p>
        </c:txPr>
        <c:crossAx val="243088448"/>
        <c:crosses val="autoZero"/>
        <c:auto val="1"/>
        <c:lblAlgn val="ctr"/>
        <c:lblOffset val="100"/>
        <c:noMultiLvlLbl val="0"/>
      </c:catAx>
      <c:valAx>
        <c:axId val="24308844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r>
                  <a:rPr lang="en-AU" sz="1200" b="1">
                    <a:solidFill>
                      <a:schemeClr val="tx1"/>
                    </a:solidFill>
                  </a:rPr>
                  <a:t>Number of Studies</a:t>
                </a:r>
              </a:p>
            </c:rich>
          </c:tx>
          <c:layout>
            <c:manualLayout>
              <c:xMode val="edge"/>
              <c:yMode val="edge"/>
              <c:x val="0.45344862524447549"/>
              <c:y val="0.94712722564879637"/>
            </c:manualLayout>
          </c:layout>
          <c:overlay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crossAx val="243087968"/>
        <c:crosses val="autoZero"/>
        <c:crossBetween val="between"/>
      </c:valAx>
      <c:spPr>
        <a:noFill/>
        <a:ln>
          <a:noFill/>
        </a:ln>
        <a:effectLst/>
      </c:spPr>
    </c:plotArea>
    <c:legend>
      <c:legendPos val="r"/>
      <c:layout>
        <c:manualLayout>
          <c:xMode val="edge"/>
          <c:yMode val="edge"/>
          <c:x val="0.73474013526755644"/>
          <c:y val="0.48068223036520624"/>
          <c:w val="0.20647761406191453"/>
          <c:h val="8.3132301462552377E-2"/>
        </c:manualLayout>
      </c:layout>
      <c:overlay val="1"/>
      <c:spPr>
        <a:noFill/>
        <a:ln>
          <a:noFill/>
        </a:ln>
        <a:effectLst/>
      </c:spPr>
      <c:txPr>
        <a:bodyPr rot="0" spcFirstLastPara="1" vertOverflow="ellipsis" vert="horz" wrap="square" anchor="ctr" anchorCtr="1"/>
        <a:lstStyle/>
        <a:p>
          <a:pPr>
            <a:defRPr sz="1400" b="1"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en-AU" sz="1400" b="1">
                <a:solidFill>
                  <a:sysClr val="windowText" lastClr="000000"/>
                </a:solidFill>
              </a:rPr>
              <a:t>Human</a:t>
            </a:r>
            <a:r>
              <a:rPr lang="en-AU" sz="1400" b="1" baseline="0">
                <a:solidFill>
                  <a:sysClr val="windowText" lastClr="000000"/>
                </a:solidFill>
              </a:rPr>
              <a:t> Symptoms and Signal Generation</a:t>
            </a:r>
            <a:endParaRPr lang="en-AU" sz="1400" b="1">
              <a:solidFill>
                <a:sysClr val="windowText" lastClr="000000"/>
              </a:solidFill>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stacked"/>
        <c:varyColors val="0"/>
        <c:ser>
          <c:idx val="0"/>
          <c:order val="0"/>
          <c:tx>
            <c:strRef>
              <c:f>Compilation!$C$198</c:f>
              <c:strCache>
                <c:ptCount val="1"/>
                <c:pt idx="0">
                  <c:v>Significant Effect</c:v>
                </c:pt>
              </c:strCache>
            </c:strRef>
          </c:tx>
          <c:spPr>
            <a:solidFill>
              <a:schemeClr val="accent2"/>
            </a:solidFill>
            <a:ln>
              <a:noFill/>
            </a:ln>
            <a:effectLst/>
          </c:spPr>
          <c:invertIfNegative val="0"/>
          <c:dLbls>
            <c:dLbl>
              <c:idx val="0"/>
              <c:tx>
                <c:rich>
                  <a:bodyPr/>
                  <a:lstStyle/>
                  <a:p>
                    <a:fld id="{7689B4F1-B94D-476B-B480-FE9D094A6A3A}"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C933-4918-B27E-D6F1C62A24DF}"/>
                </c:ext>
              </c:extLst>
            </c:dLbl>
            <c:dLbl>
              <c:idx val="1"/>
              <c:layout>
                <c:manualLayout>
                  <c:x val="4.6644664319519621E-2"/>
                  <c:y val="-6.5034655277920739E-3"/>
                </c:manualLayout>
              </c:layout>
              <c:tx>
                <c:rich>
                  <a:bodyPr/>
                  <a:lstStyle/>
                  <a:p>
                    <a:fld id="{50E4702F-93DE-4355-A074-2BB68AA8F492}"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C933-4918-B27E-D6F1C62A24DF}"/>
                </c:ext>
              </c:extLst>
            </c:dLbl>
            <c:dLbl>
              <c:idx val="2"/>
              <c:tx>
                <c:rich>
                  <a:bodyPr/>
                  <a:lstStyle/>
                  <a:p>
                    <a:fld id="{B2297B0B-D4CF-46D2-928D-7D5810E01574}"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C933-4918-B27E-D6F1C62A24DF}"/>
                </c:ext>
              </c:extLst>
            </c:dLbl>
            <c:dLbl>
              <c:idx val="3"/>
              <c:layout>
                <c:manualLayout>
                  <c:x val="2.6484418510455167E-3"/>
                  <c:y val="9.7551957939487569E-3"/>
                </c:manualLayout>
              </c:layout>
              <c:tx>
                <c:rich>
                  <a:bodyPr rot="0" spcFirstLastPara="1" vertOverflow="ellipsis" vert="horz" wrap="square" lIns="38100" tIns="19050" rIns="38100" bIns="19050" anchor="ctr" anchorCtr="1">
                    <a:noAutofit/>
                  </a:bodyPr>
                  <a:lstStyle/>
                  <a:p>
                    <a:pPr>
                      <a:defRPr sz="1200" b="1" i="0" u="none" strike="noStrike" kern="1200" baseline="0">
                        <a:solidFill>
                          <a:sysClr val="windowText" lastClr="000000"/>
                        </a:solidFill>
                        <a:latin typeface="+mn-lt"/>
                        <a:ea typeface="+mn-ea"/>
                        <a:cs typeface="+mn-cs"/>
                      </a:defRPr>
                    </a:pPr>
                    <a:fld id="{A90A9D74-9CF6-4281-A71E-7B9463D201BF}" type="CELLRANGE">
                      <a:rPr lang="en-US"/>
                      <a:pPr>
                        <a:defRPr sz="1200" b="1">
                          <a:solidFill>
                            <a:sysClr val="windowText" lastClr="000000"/>
                          </a:solidFill>
                        </a:defRPr>
                      </a:pPr>
                      <a:t>[CELLRANGE]</a:t>
                    </a:fld>
                    <a:endParaRPr lang="en-AU"/>
                  </a:p>
                </c:rich>
              </c:tx>
              <c:spPr>
                <a:noFill/>
                <a:ln>
                  <a:noFill/>
                </a:ln>
                <a:effectLst/>
              </c:spPr>
              <c:txPr>
                <a:bodyPr rot="0" spcFirstLastPara="1" vertOverflow="ellipsis" vert="horz" wrap="square" lIns="38100" tIns="19050" rIns="38100" bIns="19050" anchor="ctr" anchorCtr="1">
                  <a:noAutofit/>
                </a:bodyPr>
                <a:lstStyle/>
                <a:p>
                  <a:pPr>
                    <a:defRPr sz="12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layout>
                    <c:manualLayout>
                      <c:w val="5.7648564674897207E-2"/>
                      <c:h val="4.1134419463284867E-2"/>
                    </c:manualLayout>
                  </c15:layout>
                  <c15:dlblFieldTable/>
                  <c15:showDataLabelsRange val="1"/>
                </c:ext>
                <c:ext xmlns:c16="http://schemas.microsoft.com/office/drawing/2014/chart" uri="{C3380CC4-5D6E-409C-BE32-E72D297353CC}">
                  <c16:uniqueId val="{00000005-C933-4918-B27E-D6F1C62A24DF}"/>
                </c:ext>
              </c:extLst>
            </c:dLbl>
            <c:dLbl>
              <c:idx val="4"/>
              <c:tx>
                <c:rich>
                  <a:bodyPr/>
                  <a:lstStyle/>
                  <a:p>
                    <a:fld id="{C93D0B39-BD52-4372-9338-22ED74785413}"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C933-4918-B27E-D6F1C62A24DF}"/>
                </c:ext>
              </c:extLst>
            </c:dLbl>
            <c:dLbl>
              <c:idx val="5"/>
              <c:layout>
                <c:manualLayout>
                  <c:x val="4.6749824994970317E-2"/>
                  <c:y val="-1.6258663819480185E-2"/>
                </c:manualLayout>
              </c:layout>
              <c:tx>
                <c:rich>
                  <a:bodyPr/>
                  <a:lstStyle/>
                  <a:p>
                    <a:fld id="{2C575097-CD7F-461E-B95A-CAB4F5D8AC3F}"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C933-4918-B27E-D6F1C62A24DF}"/>
                </c:ext>
              </c:extLst>
            </c:dLbl>
            <c:dLbl>
              <c:idx val="6"/>
              <c:tx>
                <c:rich>
                  <a:bodyPr/>
                  <a:lstStyle/>
                  <a:p>
                    <a:fld id="{2E2BCCE2-0997-4BC7-996A-20EF4E4A500C}"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C933-4918-B27E-D6F1C62A24DF}"/>
                </c:ext>
              </c:extLst>
            </c:dLbl>
            <c:dLbl>
              <c:idx val="7"/>
              <c:layout>
                <c:manualLayout>
                  <c:x val="4.8360367829476843E-2"/>
                  <c:y val="-1.3006927725265129E-2"/>
                </c:manualLayout>
              </c:layout>
              <c:tx>
                <c:rich>
                  <a:bodyPr/>
                  <a:lstStyle/>
                  <a:p>
                    <a:fld id="{C4EA01C6-46F5-406C-A301-0CFC8D99372B}"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C933-4918-B27E-D6F1C62A24DF}"/>
                </c:ext>
              </c:extLst>
            </c:dLbl>
            <c:dLbl>
              <c:idx val="8"/>
              <c:tx>
                <c:rich>
                  <a:bodyPr/>
                  <a:lstStyle/>
                  <a:p>
                    <a:fld id="{FB6AB81F-B7B3-4CB0-A475-BCC34A6B00C6}"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C933-4918-B27E-D6F1C62A24DF}"/>
                </c:ext>
              </c:extLst>
            </c:dLbl>
            <c:dLbl>
              <c:idx val="9"/>
              <c:layout>
                <c:manualLayout>
                  <c:x val="3.817844666092856E-2"/>
                  <c:y val="-3.2517319313162523E-3"/>
                </c:manualLayout>
              </c:layout>
              <c:tx>
                <c:rich>
                  <a:bodyPr/>
                  <a:lstStyle/>
                  <a:p>
                    <a:fld id="{B31669CC-99BD-4894-8893-3C5AE7F3A050}"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C933-4918-B27E-D6F1C62A24DF}"/>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multiLvlStrRef>
              <c:f>Compilation!$A$199:$B$208</c:f>
              <c:multiLvlStrCache>
                <c:ptCount val="10"/>
                <c:lvl>
                  <c:pt idx="0">
                    <c:v>Real</c:v>
                  </c:pt>
                  <c:pt idx="1">
                    <c:v>Sim.</c:v>
                  </c:pt>
                  <c:pt idx="2">
                    <c:v>Real</c:v>
                  </c:pt>
                  <c:pt idx="3">
                    <c:v>Sim.</c:v>
                  </c:pt>
                  <c:pt idx="4">
                    <c:v>Real</c:v>
                  </c:pt>
                  <c:pt idx="5">
                    <c:v>Sim.</c:v>
                  </c:pt>
                  <c:pt idx="6">
                    <c:v>Real</c:v>
                  </c:pt>
                  <c:pt idx="7">
                    <c:v>Sim.</c:v>
                  </c:pt>
                  <c:pt idx="8">
                    <c:v>Real</c:v>
                  </c:pt>
                  <c:pt idx="9">
                    <c:v>Sim.</c:v>
                  </c:pt>
                </c:lvl>
                <c:lvl>
                  <c:pt idx="0">
                    <c:v>Headache</c:v>
                  </c:pt>
                  <c:pt idx="2">
                    <c:v>Sleep</c:v>
                  </c:pt>
                  <c:pt idx="4">
                    <c:v>Depression</c:v>
                  </c:pt>
                  <c:pt idx="6">
                    <c:v>Dizziness</c:v>
                  </c:pt>
                  <c:pt idx="8">
                    <c:v>Fatigue</c:v>
                  </c:pt>
                </c:lvl>
              </c:multiLvlStrCache>
            </c:multiLvlStrRef>
          </c:cat>
          <c:val>
            <c:numRef>
              <c:f>Compilation!$C$199:$C$208</c:f>
              <c:numCache>
                <c:formatCode>General</c:formatCode>
                <c:ptCount val="10"/>
                <c:pt idx="0">
                  <c:v>51</c:v>
                </c:pt>
                <c:pt idx="1">
                  <c:v>4</c:v>
                </c:pt>
                <c:pt idx="2">
                  <c:v>37</c:v>
                </c:pt>
                <c:pt idx="3">
                  <c:v>15</c:v>
                </c:pt>
                <c:pt idx="4">
                  <c:v>16</c:v>
                </c:pt>
                <c:pt idx="5">
                  <c:v>2</c:v>
                </c:pt>
                <c:pt idx="6">
                  <c:v>27</c:v>
                </c:pt>
                <c:pt idx="7">
                  <c:v>1</c:v>
                </c:pt>
                <c:pt idx="8">
                  <c:v>29</c:v>
                </c:pt>
                <c:pt idx="9">
                  <c:v>1</c:v>
                </c:pt>
              </c:numCache>
            </c:numRef>
          </c:val>
          <c:extLst>
            <c:ext xmlns:c15="http://schemas.microsoft.com/office/drawing/2012/chart" uri="{02D57815-91ED-43cb-92C2-25804820EDAC}">
              <c15:datalabelsRange>
                <c15:f>Compilation!$E$199:$E$208</c15:f>
                <c15:dlblRangeCache>
                  <c:ptCount val="10"/>
                  <c:pt idx="0">
                    <c:v>73%</c:v>
                  </c:pt>
                  <c:pt idx="1">
                    <c:v>31%</c:v>
                  </c:pt>
                  <c:pt idx="2">
                    <c:v>66%</c:v>
                  </c:pt>
                  <c:pt idx="3">
                    <c:v>52%</c:v>
                  </c:pt>
                  <c:pt idx="4">
                    <c:v>59%</c:v>
                  </c:pt>
                  <c:pt idx="5">
                    <c:v>25%</c:v>
                  </c:pt>
                  <c:pt idx="6">
                    <c:v>61%</c:v>
                  </c:pt>
                  <c:pt idx="7">
                    <c:v>17%</c:v>
                  </c:pt>
                  <c:pt idx="8">
                    <c:v>64%</c:v>
                  </c:pt>
                  <c:pt idx="9">
                    <c:v>13%</c:v>
                  </c:pt>
                </c15:dlblRangeCache>
              </c15:datalabelsRange>
            </c:ext>
            <c:ext xmlns:c16="http://schemas.microsoft.com/office/drawing/2014/chart" uri="{C3380CC4-5D6E-409C-BE32-E72D297353CC}">
              <c16:uniqueId val="{00000000-C933-4918-B27E-D6F1C62A24DF}"/>
            </c:ext>
          </c:extLst>
        </c:ser>
        <c:ser>
          <c:idx val="1"/>
          <c:order val="1"/>
          <c:tx>
            <c:strRef>
              <c:f>Compilation!$D$198</c:f>
              <c:strCache>
                <c:ptCount val="1"/>
                <c:pt idx="0">
                  <c:v>No  Significant Effect</c:v>
                </c:pt>
              </c:strCache>
            </c:strRef>
          </c:tx>
          <c:spPr>
            <a:solidFill>
              <a:schemeClr val="tx1">
                <a:lumMod val="50000"/>
                <a:lumOff val="50000"/>
              </a:schemeClr>
            </a:solidFill>
            <a:ln>
              <a:noFill/>
            </a:ln>
            <a:effectLst/>
          </c:spPr>
          <c:invertIfNegative val="0"/>
          <c:dLbls>
            <c:dLbl>
              <c:idx val="0"/>
              <c:tx>
                <c:rich>
                  <a:bodyPr/>
                  <a:lstStyle/>
                  <a:p>
                    <a:fld id="{42788289-2A0E-4E9D-9DFD-BAE1E9691FBE}"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C933-4918-B27E-D6F1C62A24DF}"/>
                </c:ext>
              </c:extLst>
            </c:dLbl>
            <c:dLbl>
              <c:idx val="1"/>
              <c:tx>
                <c:rich>
                  <a:bodyPr/>
                  <a:lstStyle/>
                  <a:p>
                    <a:fld id="{763F591E-74A4-4A02-A8F9-59BED8CFBE6B}"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C933-4918-B27E-D6F1C62A24DF}"/>
                </c:ext>
              </c:extLst>
            </c:dLbl>
            <c:dLbl>
              <c:idx val="2"/>
              <c:tx>
                <c:rich>
                  <a:bodyPr/>
                  <a:lstStyle/>
                  <a:p>
                    <a:fld id="{971A8A4D-901C-48A0-93A7-212D8780BFA8}"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C933-4918-B27E-D6F1C62A24DF}"/>
                </c:ext>
              </c:extLst>
            </c:dLbl>
            <c:dLbl>
              <c:idx val="3"/>
              <c:tx>
                <c:rich>
                  <a:bodyPr/>
                  <a:lstStyle/>
                  <a:p>
                    <a:fld id="{9219E14F-05E8-4521-BC68-E71961D5C2DB}"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C933-4918-B27E-D6F1C62A24DF}"/>
                </c:ext>
              </c:extLst>
            </c:dLbl>
            <c:dLbl>
              <c:idx val="4"/>
              <c:tx>
                <c:rich>
                  <a:bodyPr/>
                  <a:lstStyle/>
                  <a:p>
                    <a:fld id="{BD0916EC-5BC0-4909-98E4-E7E818B69245}"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C933-4918-B27E-D6F1C62A24DF}"/>
                </c:ext>
              </c:extLst>
            </c:dLbl>
            <c:dLbl>
              <c:idx val="5"/>
              <c:tx>
                <c:rich>
                  <a:bodyPr/>
                  <a:lstStyle/>
                  <a:p>
                    <a:fld id="{5F777525-EF89-4FF6-B7AD-210B3CEE6F9B}"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C933-4918-B27E-D6F1C62A24DF}"/>
                </c:ext>
              </c:extLst>
            </c:dLbl>
            <c:dLbl>
              <c:idx val="6"/>
              <c:tx>
                <c:rich>
                  <a:bodyPr/>
                  <a:lstStyle/>
                  <a:p>
                    <a:fld id="{5B0B431B-63D4-47FB-8647-B89D8722B98F}"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C933-4918-B27E-D6F1C62A24DF}"/>
                </c:ext>
              </c:extLst>
            </c:dLbl>
            <c:dLbl>
              <c:idx val="7"/>
              <c:tx>
                <c:rich>
                  <a:bodyPr/>
                  <a:lstStyle/>
                  <a:p>
                    <a:fld id="{0935A59F-F226-47C3-AFC8-929EF84E7F09}"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C933-4918-B27E-D6F1C62A24DF}"/>
                </c:ext>
              </c:extLst>
            </c:dLbl>
            <c:dLbl>
              <c:idx val="8"/>
              <c:tx>
                <c:rich>
                  <a:bodyPr/>
                  <a:lstStyle/>
                  <a:p>
                    <a:fld id="{13E3205E-9027-40FD-B905-DDEE8F398FF4}"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C933-4918-B27E-D6F1C62A24DF}"/>
                </c:ext>
              </c:extLst>
            </c:dLbl>
            <c:dLbl>
              <c:idx val="9"/>
              <c:tx>
                <c:rich>
                  <a:bodyPr/>
                  <a:lstStyle/>
                  <a:p>
                    <a:fld id="{663652DC-06AB-4100-AB2F-93B53CF911EC}"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C933-4918-B27E-D6F1C62A24DF}"/>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multiLvlStrRef>
              <c:f>Compilation!$A$199:$B$208</c:f>
              <c:multiLvlStrCache>
                <c:ptCount val="10"/>
                <c:lvl>
                  <c:pt idx="0">
                    <c:v>Real</c:v>
                  </c:pt>
                  <c:pt idx="1">
                    <c:v>Sim.</c:v>
                  </c:pt>
                  <c:pt idx="2">
                    <c:v>Real</c:v>
                  </c:pt>
                  <c:pt idx="3">
                    <c:v>Sim.</c:v>
                  </c:pt>
                  <c:pt idx="4">
                    <c:v>Real</c:v>
                  </c:pt>
                  <c:pt idx="5">
                    <c:v>Sim.</c:v>
                  </c:pt>
                  <c:pt idx="6">
                    <c:v>Real</c:v>
                  </c:pt>
                  <c:pt idx="7">
                    <c:v>Sim.</c:v>
                  </c:pt>
                  <c:pt idx="8">
                    <c:v>Real</c:v>
                  </c:pt>
                  <c:pt idx="9">
                    <c:v>Sim.</c:v>
                  </c:pt>
                </c:lvl>
                <c:lvl>
                  <c:pt idx="0">
                    <c:v>Headache</c:v>
                  </c:pt>
                  <c:pt idx="2">
                    <c:v>Sleep</c:v>
                  </c:pt>
                  <c:pt idx="4">
                    <c:v>Depression</c:v>
                  </c:pt>
                  <c:pt idx="6">
                    <c:v>Dizziness</c:v>
                  </c:pt>
                  <c:pt idx="8">
                    <c:v>Fatigue</c:v>
                  </c:pt>
                </c:lvl>
              </c:multiLvlStrCache>
            </c:multiLvlStrRef>
          </c:cat>
          <c:val>
            <c:numRef>
              <c:f>Compilation!$D$199:$D$208</c:f>
              <c:numCache>
                <c:formatCode>General</c:formatCode>
                <c:ptCount val="10"/>
                <c:pt idx="0">
                  <c:v>19</c:v>
                </c:pt>
                <c:pt idx="1">
                  <c:v>9</c:v>
                </c:pt>
                <c:pt idx="2">
                  <c:v>19</c:v>
                </c:pt>
                <c:pt idx="3">
                  <c:v>14</c:v>
                </c:pt>
                <c:pt idx="4">
                  <c:v>11</c:v>
                </c:pt>
                <c:pt idx="5">
                  <c:v>6</c:v>
                </c:pt>
                <c:pt idx="6">
                  <c:v>17</c:v>
                </c:pt>
                <c:pt idx="7">
                  <c:v>5</c:v>
                </c:pt>
                <c:pt idx="8">
                  <c:v>16</c:v>
                </c:pt>
                <c:pt idx="9">
                  <c:v>7</c:v>
                </c:pt>
              </c:numCache>
            </c:numRef>
          </c:val>
          <c:extLst>
            <c:ext xmlns:c15="http://schemas.microsoft.com/office/drawing/2012/chart" uri="{02D57815-91ED-43cb-92C2-25804820EDAC}">
              <c15:datalabelsRange>
                <c15:f>Compilation!$F$199:$F$208</c15:f>
                <c15:dlblRangeCache>
                  <c:ptCount val="10"/>
                  <c:pt idx="0">
                    <c:v>27%</c:v>
                  </c:pt>
                  <c:pt idx="1">
                    <c:v>69%</c:v>
                  </c:pt>
                  <c:pt idx="2">
                    <c:v>34%</c:v>
                  </c:pt>
                  <c:pt idx="3">
                    <c:v>48%</c:v>
                  </c:pt>
                  <c:pt idx="4">
                    <c:v>41%</c:v>
                  </c:pt>
                  <c:pt idx="5">
                    <c:v>75%</c:v>
                  </c:pt>
                  <c:pt idx="6">
                    <c:v>39%</c:v>
                  </c:pt>
                  <c:pt idx="7">
                    <c:v>83%</c:v>
                  </c:pt>
                  <c:pt idx="8">
                    <c:v>36%</c:v>
                  </c:pt>
                  <c:pt idx="9">
                    <c:v>88%</c:v>
                  </c:pt>
                </c15:dlblRangeCache>
              </c15:datalabelsRange>
            </c:ext>
            <c:ext xmlns:c16="http://schemas.microsoft.com/office/drawing/2014/chart" uri="{C3380CC4-5D6E-409C-BE32-E72D297353CC}">
              <c16:uniqueId val="{00000001-C933-4918-B27E-D6F1C62A24DF}"/>
            </c:ext>
          </c:extLst>
        </c:ser>
        <c:dLbls>
          <c:showLegendKey val="0"/>
          <c:showVal val="0"/>
          <c:showCatName val="0"/>
          <c:showSerName val="0"/>
          <c:showPercent val="0"/>
          <c:showBubbleSize val="0"/>
        </c:dLbls>
        <c:gapWidth val="80"/>
        <c:overlap val="100"/>
        <c:axId val="349446816"/>
        <c:axId val="349452096"/>
      </c:barChart>
      <c:catAx>
        <c:axId val="349446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en-US"/>
          </a:p>
        </c:txPr>
        <c:crossAx val="349452096"/>
        <c:crosses val="autoZero"/>
        <c:auto val="1"/>
        <c:lblAlgn val="ctr"/>
        <c:lblOffset val="100"/>
        <c:noMultiLvlLbl val="0"/>
      </c:catAx>
      <c:valAx>
        <c:axId val="3494520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1100" b="1">
                    <a:solidFill>
                      <a:sysClr val="windowText" lastClr="000000"/>
                    </a:solidFill>
                  </a:rPr>
                  <a:t>Nmuber of Studies</a:t>
                </a:r>
              </a:p>
            </c:rich>
          </c:tx>
          <c:layout>
            <c:manualLayout>
              <c:xMode val="edge"/>
              <c:yMode val="edge"/>
              <c:x val="1.4105119793560703E-2"/>
              <c:y val="0.3031267842923384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crossAx val="349446816"/>
        <c:crosses val="autoZero"/>
        <c:crossBetween val="between"/>
      </c:valAx>
      <c:spPr>
        <a:noFill/>
        <a:ln>
          <a:noFill/>
        </a:ln>
        <a:effectLst/>
      </c:spPr>
    </c:plotArea>
    <c:legend>
      <c:legendPos val="tr"/>
      <c:layout>
        <c:manualLayout>
          <c:xMode val="edge"/>
          <c:yMode val="edge"/>
          <c:x val="0.72132740114424587"/>
          <c:y val="0.18564137595884486"/>
          <c:w val="0.20633448939294213"/>
          <c:h val="0.117601573735838"/>
        </c:manualLayout>
      </c:layout>
      <c:overlay val="1"/>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en-AU" sz="1400" b="1">
                <a:solidFill>
                  <a:sysClr val="windowText" lastClr="000000"/>
                </a:solidFill>
              </a:rPr>
              <a:t>Human</a:t>
            </a:r>
            <a:r>
              <a:rPr lang="en-AU" sz="1400" b="1" baseline="0">
                <a:solidFill>
                  <a:sysClr val="windowText" lastClr="000000"/>
                </a:solidFill>
              </a:rPr>
              <a:t> Symptoms and Waveform</a:t>
            </a:r>
            <a:endParaRPr lang="en-AU" sz="1400" b="1">
              <a:solidFill>
                <a:sysClr val="windowText" lastClr="000000"/>
              </a:solidFill>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stacked"/>
        <c:varyColors val="0"/>
        <c:ser>
          <c:idx val="0"/>
          <c:order val="0"/>
          <c:tx>
            <c:strRef>
              <c:f>Compilation!$I$198</c:f>
              <c:strCache>
                <c:ptCount val="1"/>
                <c:pt idx="0">
                  <c:v>Significant Effect</c:v>
                </c:pt>
              </c:strCache>
            </c:strRef>
          </c:tx>
          <c:spPr>
            <a:solidFill>
              <a:srgbClr val="92D050"/>
            </a:solidFill>
            <a:ln>
              <a:noFill/>
            </a:ln>
            <a:effectLst/>
          </c:spPr>
          <c:invertIfNegative val="0"/>
          <c:dLbls>
            <c:dLbl>
              <c:idx val="0"/>
              <c:tx>
                <c:rich>
                  <a:bodyPr/>
                  <a:lstStyle/>
                  <a:p>
                    <a:fld id="{F283B593-C193-42AA-94ED-65D7B3D190DC}"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A4A4-4FCE-861D-D97F9736118F}"/>
                </c:ext>
              </c:extLst>
            </c:dLbl>
            <c:dLbl>
              <c:idx val="1"/>
              <c:delete val="1"/>
              <c:extLst>
                <c:ext xmlns:c15="http://schemas.microsoft.com/office/drawing/2012/chart" uri="{CE6537A1-D6FC-4f65-9D91-7224C49458BB}"/>
                <c:ext xmlns:c16="http://schemas.microsoft.com/office/drawing/2014/chart" uri="{C3380CC4-5D6E-409C-BE32-E72D297353CC}">
                  <c16:uniqueId val="{00000001-A4A4-4FCE-861D-D97F9736118F}"/>
                </c:ext>
              </c:extLst>
            </c:dLbl>
            <c:dLbl>
              <c:idx val="2"/>
              <c:tx>
                <c:rich>
                  <a:bodyPr/>
                  <a:lstStyle/>
                  <a:p>
                    <a:fld id="{3B18C78B-4374-4352-A34B-A0AB91D52B26}"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A4A4-4FCE-861D-D97F9736118F}"/>
                </c:ext>
              </c:extLst>
            </c:dLbl>
            <c:dLbl>
              <c:idx val="3"/>
              <c:delete val="1"/>
              <c:extLst>
                <c:ext xmlns:c15="http://schemas.microsoft.com/office/drawing/2012/chart" uri="{CE6537A1-D6FC-4f65-9D91-7224C49458BB}">
                  <c15:layout>
                    <c:manualLayout>
                      <c:w val="7.4755408550411212E-2"/>
                      <c:h val="4.7637872793783093E-2"/>
                    </c:manualLayout>
                  </c15:layout>
                </c:ext>
                <c:ext xmlns:c16="http://schemas.microsoft.com/office/drawing/2014/chart" uri="{C3380CC4-5D6E-409C-BE32-E72D297353CC}">
                  <c16:uniqueId val="{00000003-A4A4-4FCE-861D-D97F9736118F}"/>
                </c:ext>
              </c:extLst>
            </c:dLbl>
            <c:dLbl>
              <c:idx val="4"/>
              <c:tx>
                <c:rich>
                  <a:bodyPr/>
                  <a:lstStyle/>
                  <a:p>
                    <a:fld id="{66B16B1A-8CC7-4387-B217-94E26B23D3B1}"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A4A4-4FCE-861D-D97F9736118F}"/>
                </c:ext>
              </c:extLst>
            </c:dLbl>
            <c:dLbl>
              <c:idx val="5"/>
              <c:delete val="1"/>
              <c:extLst>
                <c:ext xmlns:c15="http://schemas.microsoft.com/office/drawing/2012/chart" uri="{CE6537A1-D6FC-4f65-9D91-7224C49458BB}"/>
                <c:ext xmlns:c16="http://schemas.microsoft.com/office/drawing/2014/chart" uri="{C3380CC4-5D6E-409C-BE32-E72D297353CC}">
                  <c16:uniqueId val="{00000005-A4A4-4FCE-861D-D97F9736118F}"/>
                </c:ext>
              </c:extLst>
            </c:dLbl>
            <c:dLbl>
              <c:idx val="6"/>
              <c:tx>
                <c:rich>
                  <a:bodyPr/>
                  <a:lstStyle/>
                  <a:p>
                    <a:fld id="{42E5BB1A-12DC-4F92-8923-E7F305CBC060}"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A4A4-4FCE-861D-D97F9736118F}"/>
                </c:ext>
              </c:extLst>
            </c:dLbl>
            <c:dLbl>
              <c:idx val="7"/>
              <c:layout>
                <c:manualLayout>
                  <c:x val="5.0261241777731218E-2"/>
                  <c:y val="-9.7551957939488766E-3"/>
                </c:manualLayout>
              </c:layout>
              <c:tx>
                <c:rich>
                  <a:bodyPr/>
                  <a:lstStyle/>
                  <a:p>
                    <a:fld id="{DF71EC28-F7CA-4DEE-9E6F-F47CF2215C14}"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A4A4-4FCE-861D-D97F9736118F}"/>
                </c:ext>
              </c:extLst>
            </c:dLbl>
            <c:dLbl>
              <c:idx val="8"/>
              <c:tx>
                <c:rich>
                  <a:bodyPr/>
                  <a:lstStyle/>
                  <a:p>
                    <a:fld id="{AA02C96D-6B50-4EE7-9A28-2939C5D5C125}"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A4A4-4FCE-861D-D97F9736118F}"/>
                </c:ext>
              </c:extLst>
            </c:dLbl>
            <c:dLbl>
              <c:idx val="9"/>
              <c:delete val="1"/>
              <c:extLst>
                <c:ext xmlns:c15="http://schemas.microsoft.com/office/drawing/2012/chart" uri="{CE6537A1-D6FC-4f65-9D91-7224C49458BB}"/>
                <c:ext xmlns:c16="http://schemas.microsoft.com/office/drawing/2014/chart" uri="{C3380CC4-5D6E-409C-BE32-E72D297353CC}">
                  <c16:uniqueId val="{00000009-A4A4-4FCE-861D-D97F9736118F}"/>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multiLvlStrRef>
              <c:f>Compilation!$G$199:$H$208</c:f>
              <c:multiLvlStrCache>
                <c:ptCount val="10"/>
                <c:lvl>
                  <c:pt idx="0">
                    <c:v>Pulsed</c:v>
                  </c:pt>
                  <c:pt idx="1">
                    <c:v>Cont.</c:v>
                  </c:pt>
                  <c:pt idx="2">
                    <c:v>Pulsed</c:v>
                  </c:pt>
                  <c:pt idx="3">
                    <c:v>Cont.</c:v>
                  </c:pt>
                  <c:pt idx="4">
                    <c:v>Pulsed</c:v>
                  </c:pt>
                  <c:pt idx="5">
                    <c:v>Cont.</c:v>
                  </c:pt>
                  <c:pt idx="6">
                    <c:v>Pulsed</c:v>
                  </c:pt>
                  <c:pt idx="7">
                    <c:v>Cont.</c:v>
                  </c:pt>
                  <c:pt idx="8">
                    <c:v>Pulsed</c:v>
                  </c:pt>
                  <c:pt idx="9">
                    <c:v>Cont.</c:v>
                  </c:pt>
                </c:lvl>
                <c:lvl>
                  <c:pt idx="0">
                    <c:v>Headache</c:v>
                  </c:pt>
                  <c:pt idx="2">
                    <c:v>Sleep</c:v>
                  </c:pt>
                  <c:pt idx="4">
                    <c:v>Depression</c:v>
                  </c:pt>
                  <c:pt idx="6">
                    <c:v>Dizziness</c:v>
                  </c:pt>
                  <c:pt idx="8">
                    <c:v>Fatigue</c:v>
                  </c:pt>
                </c:lvl>
              </c:multiLvlStrCache>
            </c:multiLvlStrRef>
          </c:cat>
          <c:val>
            <c:numRef>
              <c:f>Compilation!$I$199:$I$208</c:f>
              <c:numCache>
                <c:formatCode>General</c:formatCode>
                <c:ptCount val="10"/>
                <c:pt idx="0">
                  <c:v>53</c:v>
                </c:pt>
                <c:pt idx="1">
                  <c:v>1</c:v>
                </c:pt>
                <c:pt idx="2">
                  <c:v>49</c:v>
                </c:pt>
                <c:pt idx="3">
                  <c:v>2</c:v>
                </c:pt>
                <c:pt idx="4">
                  <c:v>16</c:v>
                </c:pt>
                <c:pt idx="5">
                  <c:v>0</c:v>
                </c:pt>
                <c:pt idx="6">
                  <c:v>26</c:v>
                </c:pt>
                <c:pt idx="7">
                  <c:v>1</c:v>
                </c:pt>
                <c:pt idx="8">
                  <c:v>29</c:v>
                </c:pt>
                <c:pt idx="9">
                  <c:v>0</c:v>
                </c:pt>
              </c:numCache>
            </c:numRef>
          </c:val>
          <c:extLst>
            <c:ext xmlns:c15="http://schemas.microsoft.com/office/drawing/2012/chart" uri="{02D57815-91ED-43cb-92C2-25804820EDAC}">
              <c15:datalabelsRange>
                <c15:f>Compilation!$K$199:$K$208</c15:f>
                <c15:dlblRangeCache>
                  <c:ptCount val="10"/>
                  <c:pt idx="0">
                    <c:v>70%</c:v>
                  </c:pt>
                  <c:pt idx="1">
                    <c:v>33%</c:v>
                  </c:pt>
                  <c:pt idx="2">
                    <c:v>60%</c:v>
                  </c:pt>
                  <c:pt idx="3">
                    <c:v>100%</c:v>
                  </c:pt>
                  <c:pt idx="4">
                    <c:v>53%</c:v>
                  </c:pt>
                  <c:pt idx="5">
                    <c:v>0%</c:v>
                  </c:pt>
                  <c:pt idx="6">
                    <c:v>57%</c:v>
                  </c:pt>
                  <c:pt idx="7">
                    <c:v>50%</c:v>
                  </c:pt>
                  <c:pt idx="8">
                    <c:v>62%</c:v>
                  </c:pt>
                  <c:pt idx="9">
                    <c:v>0%</c:v>
                  </c:pt>
                </c15:dlblRangeCache>
              </c15:datalabelsRange>
            </c:ext>
            <c:ext xmlns:c16="http://schemas.microsoft.com/office/drawing/2014/chart" uri="{C3380CC4-5D6E-409C-BE32-E72D297353CC}">
              <c16:uniqueId val="{0000000A-A4A4-4FCE-861D-D97F9736118F}"/>
            </c:ext>
          </c:extLst>
        </c:ser>
        <c:ser>
          <c:idx val="1"/>
          <c:order val="1"/>
          <c:tx>
            <c:strRef>
              <c:f>Compilation!$J$198</c:f>
              <c:strCache>
                <c:ptCount val="1"/>
                <c:pt idx="0">
                  <c:v>No  Significant Effect</c:v>
                </c:pt>
              </c:strCache>
            </c:strRef>
          </c:tx>
          <c:spPr>
            <a:solidFill>
              <a:schemeClr val="tx1">
                <a:lumMod val="50000"/>
                <a:lumOff val="50000"/>
              </a:schemeClr>
            </a:solidFill>
            <a:ln>
              <a:noFill/>
            </a:ln>
            <a:effectLst/>
          </c:spPr>
          <c:invertIfNegative val="0"/>
          <c:dLbls>
            <c:dLbl>
              <c:idx val="0"/>
              <c:tx>
                <c:rich>
                  <a:bodyPr/>
                  <a:lstStyle/>
                  <a:p>
                    <a:fld id="{BF1A521C-6551-4725-95E5-30929D580765}"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A4A4-4FCE-861D-D97F9736118F}"/>
                </c:ext>
              </c:extLst>
            </c:dLbl>
            <c:dLbl>
              <c:idx val="1"/>
              <c:layout>
                <c:manualLayout>
                  <c:x val="3.4273484445974364E-4"/>
                  <c:y val="-3.9020783175795146E-2"/>
                </c:manualLayout>
              </c:layout>
              <c:tx>
                <c:rich>
                  <a:bodyPr/>
                  <a:lstStyle/>
                  <a:p>
                    <a:fld id="{AC65A35C-5435-4735-8E41-35B92B6542DE}"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A4A4-4FCE-861D-D97F9736118F}"/>
                </c:ext>
              </c:extLst>
            </c:dLbl>
            <c:dLbl>
              <c:idx val="2"/>
              <c:tx>
                <c:rich>
                  <a:bodyPr/>
                  <a:lstStyle/>
                  <a:p>
                    <a:fld id="{449CC478-C85D-4B8A-9033-BAA1440535DE}"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A4A4-4FCE-861D-D97F9736118F}"/>
                </c:ext>
              </c:extLst>
            </c:dLbl>
            <c:dLbl>
              <c:idx val="3"/>
              <c:delete val="1"/>
              <c:extLst>
                <c:ext xmlns:c15="http://schemas.microsoft.com/office/drawing/2012/chart" uri="{CE6537A1-D6FC-4f65-9D91-7224C49458BB}"/>
                <c:ext xmlns:c16="http://schemas.microsoft.com/office/drawing/2014/chart" uri="{C3380CC4-5D6E-409C-BE32-E72D297353CC}">
                  <c16:uniqueId val="{0000000E-A4A4-4FCE-861D-D97F9736118F}"/>
                </c:ext>
              </c:extLst>
            </c:dLbl>
            <c:dLbl>
              <c:idx val="4"/>
              <c:tx>
                <c:rich>
                  <a:bodyPr/>
                  <a:lstStyle/>
                  <a:p>
                    <a:fld id="{85B8D2CA-B000-4AD1-A90B-B6855ED7F804}"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A4A4-4FCE-861D-D97F9736118F}"/>
                </c:ext>
              </c:extLst>
            </c:dLbl>
            <c:dLbl>
              <c:idx val="5"/>
              <c:delete val="1"/>
              <c:extLst>
                <c:ext xmlns:c15="http://schemas.microsoft.com/office/drawing/2012/chart" uri="{CE6537A1-D6FC-4f65-9D91-7224C49458BB}"/>
                <c:ext xmlns:c16="http://schemas.microsoft.com/office/drawing/2014/chart" uri="{C3380CC4-5D6E-409C-BE32-E72D297353CC}">
                  <c16:uniqueId val="{00000010-A4A4-4FCE-861D-D97F9736118F}"/>
                </c:ext>
              </c:extLst>
            </c:dLbl>
            <c:dLbl>
              <c:idx val="6"/>
              <c:tx>
                <c:rich>
                  <a:bodyPr/>
                  <a:lstStyle/>
                  <a:p>
                    <a:fld id="{808B5447-6CB6-428E-8889-347C8676D28A}"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4A4-4FCE-861D-D97F9736118F}"/>
                </c:ext>
              </c:extLst>
            </c:dLbl>
            <c:dLbl>
              <c:idx val="7"/>
              <c:layout>
                <c:manualLayout>
                  <c:x val="-2.0150171133658146E-3"/>
                  <c:y val="-2.6013862111168295E-2"/>
                </c:manualLayout>
              </c:layout>
              <c:tx>
                <c:rich>
                  <a:bodyPr/>
                  <a:lstStyle/>
                  <a:p>
                    <a:fld id="{52A86B04-35E8-4C2F-A71A-5457B248018E}"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A4A4-4FCE-861D-D97F9736118F}"/>
                </c:ext>
              </c:extLst>
            </c:dLbl>
            <c:dLbl>
              <c:idx val="8"/>
              <c:tx>
                <c:rich>
                  <a:bodyPr/>
                  <a:lstStyle/>
                  <a:p>
                    <a:fld id="{8131A2BB-37B1-449D-A6F6-71157B7A65CB}"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4A4-4FCE-861D-D97F9736118F}"/>
                </c:ext>
              </c:extLst>
            </c:dLbl>
            <c:dLbl>
              <c:idx val="9"/>
              <c:delete val="1"/>
              <c:extLst>
                <c:ext xmlns:c15="http://schemas.microsoft.com/office/drawing/2012/chart" uri="{CE6537A1-D6FC-4f65-9D91-7224C49458BB}"/>
                <c:ext xmlns:c16="http://schemas.microsoft.com/office/drawing/2014/chart" uri="{C3380CC4-5D6E-409C-BE32-E72D297353CC}">
                  <c16:uniqueId val="{00000014-A4A4-4FCE-861D-D97F9736118F}"/>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multiLvlStrRef>
              <c:f>Compilation!$G$199:$H$208</c:f>
              <c:multiLvlStrCache>
                <c:ptCount val="10"/>
                <c:lvl>
                  <c:pt idx="0">
                    <c:v>Pulsed</c:v>
                  </c:pt>
                  <c:pt idx="1">
                    <c:v>Cont.</c:v>
                  </c:pt>
                  <c:pt idx="2">
                    <c:v>Pulsed</c:v>
                  </c:pt>
                  <c:pt idx="3">
                    <c:v>Cont.</c:v>
                  </c:pt>
                  <c:pt idx="4">
                    <c:v>Pulsed</c:v>
                  </c:pt>
                  <c:pt idx="5">
                    <c:v>Cont.</c:v>
                  </c:pt>
                  <c:pt idx="6">
                    <c:v>Pulsed</c:v>
                  </c:pt>
                  <c:pt idx="7">
                    <c:v>Cont.</c:v>
                  </c:pt>
                  <c:pt idx="8">
                    <c:v>Pulsed</c:v>
                  </c:pt>
                  <c:pt idx="9">
                    <c:v>Cont.</c:v>
                  </c:pt>
                </c:lvl>
                <c:lvl>
                  <c:pt idx="0">
                    <c:v>Headache</c:v>
                  </c:pt>
                  <c:pt idx="2">
                    <c:v>Sleep</c:v>
                  </c:pt>
                  <c:pt idx="4">
                    <c:v>Depression</c:v>
                  </c:pt>
                  <c:pt idx="6">
                    <c:v>Dizziness</c:v>
                  </c:pt>
                  <c:pt idx="8">
                    <c:v>Fatigue</c:v>
                  </c:pt>
                </c:lvl>
              </c:multiLvlStrCache>
            </c:multiLvlStrRef>
          </c:cat>
          <c:val>
            <c:numRef>
              <c:f>Compilation!$J$199:$J$208</c:f>
              <c:numCache>
                <c:formatCode>General</c:formatCode>
                <c:ptCount val="10"/>
                <c:pt idx="0">
                  <c:v>23</c:v>
                </c:pt>
                <c:pt idx="1">
                  <c:v>2</c:v>
                </c:pt>
                <c:pt idx="2">
                  <c:v>32</c:v>
                </c:pt>
                <c:pt idx="3">
                  <c:v>0</c:v>
                </c:pt>
                <c:pt idx="4">
                  <c:v>14</c:v>
                </c:pt>
                <c:pt idx="5">
                  <c:v>1</c:v>
                </c:pt>
                <c:pt idx="6">
                  <c:v>20</c:v>
                </c:pt>
                <c:pt idx="7">
                  <c:v>1</c:v>
                </c:pt>
                <c:pt idx="8">
                  <c:v>18</c:v>
                </c:pt>
                <c:pt idx="9">
                  <c:v>3</c:v>
                </c:pt>
              </c:numCache>
            </c:numRef>
          </c:val>
          <c:extLst>
            <c:ext xmlns:c15="http://schemas.microsoft.com/office/drawing/2012/chart" uri="{02D57815-91ED-43cb-92C2-25804820EDAC}">
              <c15:datalabelsRange>
                <c15:f>Compilation!$L$199:$L$208</c15:f>
                <c15:dlblRangeCache>
                  <c:ptCount val="10"/>
                  <c:pt idx="0">
                    <c:v>30%</c:v>
                  </c:pt>
                  <c:pt idx="1">
                    <c:v>67%</c:v>
                  </c:pt>
                  <c:pt idx="2">
                    <c:v>40%</c:v>
                  </c:pt>
                  <c:pt idx="3">
                    <c:v>0%</c:v>
                  </c:pt>
                  <c:pt idx="4">
                    <c:v>47%</c:v>
                  </c:pt>
                  <c:pt idx="5">
                    <c:v>100%</c:v>
                  </c:pt>
                  <c:pt idx="6">
                    <c:v>43%</c:v>
                  </c:pt>
                  <c:pt idx="7">
                    <c:v>50%</c:v>
                  </c:pt>
                  <c:pt idx="8">
                    <c:v>38%</c:v>
                  </c:pt>
                  <c:pt idx="9">
                    <c:v>100%</c:v>
                  </c:pt>
                </c15:dlblRangeCache>
              </c15:datalabelsRange>
            </c:ext>
            <c:ext xmlns:c16="http://schemas.microsoft.com/office/drawing/2014/chart" uri="{C3380CC4-5D6E-409C-BE32-E72D297353CC}">
              <c16:uniqueId val="{00000015-A4A4-4FCE-861D-D97F9736118F}"/>
            </c:ext>
          </c:extLst>
        </c:ser>
        <c:dLbls>
          <c:showLegendKey val="0"/>
          <c:showVal val="0"/>
          <c:showCatName val="0"/>
          <c:showSerName val="0"/>
          <c:showPercent val="0"/>
          <c:showBubbleSize val="0"/>
        </c:dLbls>
        <c:gapWidth val="80"/>
        <c:overlap val="100"/>
        <c:axId val="349446816"/>
        <c:axId val="349452096"/>
      </c:barChart>
      <c:catAx>
        <c:axId val="349446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en-US"/>
          </a:p>
        </c:txPr>
        <c:crossAx val="349452096"/>
        <c:crosses val="autoZero"/>
        <c:auto val="1"/>
        <c:lblAlgn val="ctr"/>
        <c:lblOffset val="100"/>
        <c:noMultiLvlLbl val="0"/>
      </c:catAx>
      <c:valAx>
        <c:axId val="3494520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1100" b="1">
                    <a:solidFill>
                      <a:sysClr val="windowText" lastClr="000000"/>
                    </a:solidFill>
                  </a:rPr>
                  <a:t>Nmuber of Studies</a:t>
                </a:r>
              </a:p>
            </c:rich>
          </c:tx>
          <c:layout>
            <c:manualLayout>
              <c:xMode val="edge"/>
              <c:yMode val="edge"/>
              <c:x val="1.4105119793560703E-2"/>
              <c:y val="0.3031267842923384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crossAx val="349446816"/>
        <c:crosses val="autoZero"/>
        <c:crossBetween val="between"/>
      </c:valAx>
      <c:spPr>
        <a:noFill/>
        <a:ln>
          <a:noFill/>
        </a:ln>
        <a:effectLst/>
      </c:spPr>
    </c:plotArea>
    <c:legend>
      <c:legendPos val="tr"/>
      <c:layout>
        <c:manualLayout>
          <c:xMode val="edge"/>
          <c:yMode val="edge"/>
          <c:x val="0.69267610060539841"/>
          <c:y val="0.12711020119515232"/>
          <c:w val="0.19517926229692212"/>
          <c:h val="0.117601573735838"/>
        </c:manualLayout>
      </c:layout>
      <c:overlay val="1"/>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en-AU" b="1">
                <a:solidFill>
                  <a:sysClr val="windowText" lastClr="000000"/>
                </a:solidFill>
              </a:rPr>
              <a:t>Human Symptoms and Funding</a:t>
            </a:r>
          </a:p>
        </c:rich>
      </c:tx>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5.3880592346907251E-2"/>
          <c:y val="0.11741072112608272"/>
          <c:w val="0.92480614773887981"/>
          <c:h val="0.6861977351445947"/>
        </c:manualLayout>
      </c:layout>
      <c:barChart>
        <c:barDir val="col"/>
        <c:grouping val="stacked"/>
        <c:varyColors val="0"/>
        <c:ser>
          <c:idx val="0"/>
          <c:order val="0"/>
          <c:tx>
            <c:strRef>
              <c:f>Compilation!$O$198</c:f>
              <c:strCache>
                <c:ptCount val="1"/>
                <c:pt idx="0">
                  <c:v>Significant Effect</c:v>
                </c:pt>
              </c:strCache>
            </c:strRef>
          </c:tx>
          <c:spPr>
            <a:solidFill>
              <a:schemeClr val="accent4">
                <a:lumMod val="60000"/>
                <a:lumOff val="40000"/>
              </a:schemeClr>
            </a:solidFill>
            <a:ln>
              <a:noFill/>
            </a:ln>
            <a:effectLst/>
          </c:spPr>
          <c:invertIfNegative val="0"/>
          <c:dLbls>
            <c:dLbl>
              <c:idx val="0"/>
              <c:layout>
                <c:manualLayout>
                  <c:x val="-1.5889592126451734E-3"/>
                  <c:y val="3.1900787045164567E-3"/>
                </c:manualLayout>
              </c:layout>
              <c:tx>
                <c:rich>
                  <a:bodyPr/>
                  <a:lstStyle/>
                  <a:p>
                    <a:fld id="{CE50C88A-1064-4152-90EC-E501FC718C71}"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3A3E-4FAA-A61C-7E2ACDAAB6A8}"/>
                </c:ext>
              </c:extLst>
            </c:dLbl>
            <c:dLbl>
              <c:idx val="1"/>
              <c:tx>
                <c:rich>
                  <a:bodyPr/>
                  <a:lstStyle/>
                  <a:p>
                    <a:fld id="{165E17EA-DDF0-46BD-9319-E24F0B1FAB15}"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3A3E-4FAA-A61C-7E2ACDAAB6A8}"/>
                </c:ext>
              </c:extLst>
            </c:dLbl>
            <c:dLbl>
              <c:idx val="2"/>
              <c:tx>
                <c:rich>
                  <a:bodyPr/>
                  <a:lstStyle/>
                  <a:p>
                    <a:fld id="{5B03575B-0558-42EE-8CD5-840BBB78EDD5}"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3A3E-4FAA-A61C-7E2ACDAAB6A8}"/>
                </c:ext>
              </c:extLst>
            </c:dLbl>
            <c:dLbl>
              <c:idx val="3"/>
              <c:tx>
                <c:rich>
                  <a:bodyPr/>
                  <a:lstStyle/>
                  <a:p>
                    <a:fld id="{E7A5A8C3-080D-421D-96D8-C994FD5DE844}"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3A3E-4FAA-A61C-7E2ACDAAB6A8}"/>
                </c:ext>
              </c:extLst>
            </c:dLbl>
            <c:dLbl>
              <c:idx val="4"/>
              <c:layout>
                <c:manualLayout>
                  <c:x val="4.8439227077756782E-2"/>
                  <c:y val="-3.1900787045165738E-3"/>
                </c:manualLayout>
              </c:layout>
              <c:tx>
                <c:rich>
                  <a:bodyPr/>
                  <a:lstStyle/>
                  <a:p>
                    <a:fld id="{FF59E689-40A7-46D9-8B5A-5EBD160C2106}"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3A3E-4FAA-A61C-7E2ACDAAB6A8}"/>
                </c:ext>
              </c:extLst>
            </c:dLbl>
            <c:dLbl>
              <c:idx val="5"/>
              <c:tx>
                <c:rich>
                  <a:bodyPr/>
                  <a:lstStyle/>
                  <a:p>
                    <a:fld id="{453394D5-23F5-4519-9543-E4C94FDD8EF9}"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3A3E-4FAA-A61C-7E2ACDAAB6A8}"/>
                </c:ext>
              </c:extLst>
            </c:dLbl>
            <c:dLbl>
              <c:idx val="6"/>
              <c:tx>
                <c:rich>
                  <a:bodyPr/>
                  <a:lstStyle/>
                  <a:p>
                    <a:fld id="{78FAA860-26A7-486C-86A7-9D927CBEBEEA}"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3A3E-4FAA-A61C-7E2ACDAAB6A8}"/>
                </c:ext>
              </c:extLst>
            </c:dLbl>
            <c:dLbl>
              <c:idx val="7"/>
              <c:tx>
                <c:rich>
                  <a:bodyPr/>
                  <a:lstStyle/>
                  <a:p>
                    <a:fld id="{1C802B86-2A6E-4684-95C1-4F1A42620AE2}"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3A3E-4FAA-A61C-7E2ACDAAB6A8}"/>
                </c:ext>
              </c:extLst>
            </c:dLbl>
            <c:dLbl>
              <c:idx val="8"/>
              <c:tx>
                <c:rich>
                  <a:bodyPr/>
                  <a:lstStyle/>
                  <a:p>
                    <a:fld id="{F1001FC6-B2AC-4465-A9CB-0E8175257404}"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3A3E-4FAA-A61C-7E2ACDAAB6A8}"/>
                </c:ext>
              </c:extLst>
            </c:dLbl>
            <c:dLbl>
              <c:idx val="9"/>
              <c:tx>
                <c:rich>
                  <a:bodyPr/>
                  <a:lstStyle/>
                  <a:p>
                    <a:fld id="{8676F46A-9D02-4A40-A9A7-C7BC27A97375}"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3A3E-4FAA-A61C-7E2ACDAAB6A8}"/>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multiLvlStrRef>
              <c:f>Compilation!$M$199:$N$208</c:f>
              <c:multiLvlStrCache>
                <c:ptCount val="10"/>
                <c:lvl>
                  <c:pt idx="0">
                    <c:v>Industry</c:v>
                  </c:pt>
                  <c:pt idx="1">
                    <c:v>Govt or Institut.</c:v>
                  </c:pt>
                  <c:pt idx="2">
                    <c:v>Industry</c:v>
                  </c:pt>
                  <c:pt idx="3">
                    <c:v>Govt or Institut.</c:v>
                  </c:pt>
                  <c:pt idx="4">
                    <c:v>Industry</c:v>
                  </c:pt>
                  <c:pt idx="5">
                    <c:v>Govt or Institut.</c:v>
                  </c:pt>
                  <c:pt idx="6">
                    <c:v>Industry</c:v>
                  </c:pt>
                  <c:pt idx="7">
                    <c:v>Govt or Institut.</c:v>
                  </c:pt>
                  <c:pt idx="8">
                    <c:v>Industry</c:v>
                  </c:pt>
                  <c:pt idx="9">
                    <c:v>Govt or Institut.</c:v>
                  </c:pt>
                </c:lvl>
                <c:lvl>
                  <c:pt idx="0">
                    <c:v>Headache</c:v>
                  </c:pt>
                  <c:pt idx="2">
                    <c:v>Sleep</c:v>
                  </c:pt>
                  <c:pt idx="4">
                    <c:v>Depression</c:v>
                  </c:pt>
                  <c:pt idx="6">
                    <c:v>Dizziness</c:v>
                  </c:pt>
                  <c:pt idx="8">
                    <c:v>Fatigue</c:v>
                  </c:pt>
                </c:lvl>
              </c:multiLvlStrCache>
            </c:multiLvlStrRef>
          </c:cat>
          <c:val>
            <c:numRef>
              <c:f>Compilation!$O$199:$O$208</c:f>
              <c:numCache>
                <c:formatCode>General</c:formatCode>
                <c:ptCount val="10"/>
                <c:pt idx="0">
                  <c:v>8</c:v>
                </c:pt>
                <c:pt idx="1">
                  <c:v>28</c:v>
                </c:pt>
                <c:pt idx="2">
                  <c:v>9</c:v>
                </c:pt>
                <c:pt idx="3">
                  <c:v>27</c:v>
                </c:pt>
                <c:pt idx="4">
                  <c:v>1</c:v>
                </c:pt>
                <c:pt idx="5">
                  <c:v>7</c:v>
                </c:pt>
                <c:pt idx="6">
                  <c:v>3</c:v>
                </c:pt>
                <c:pt idx="7">
                  <c:v>12</c:v>
                </c:pt>
                <c:pt idx="8">
                  <c:v>3</c:v>
                </c:pt>
                <c:pt idx="9">
                  <c:v>14</c:v>
                </c:pt>
              </c:numCache>
            </c:numRef>
          </c:val>
          <c:extLst>
            <c:ext xmlns:c15="http://schemas.microsoft.com/office/drawing/2012/chart" uri="{02D57815-91ED-43cb-92C2-25804820EDAC}">
              <c15:datalabelsRange>
                <c15:f>Compilation!$Q$199:$Q$208</c15:f>
                <c15:dlblRangeCache>
                  <c:ptCount val="10"/>
                  <c:pt idx="0">
                    <c:v>53%</c:v>
                  </c:pt>
                  <c:pt idx="1">
                    <c:v>56%</c:v>
                  </c:pt>
                  <c:pt idx="2">
                    <c:v>45%</c:v>
                  </c:pt>
                  <c:pt idx="3">
                    <c:v>52%</c:v>
                  </c:pt>
                  <c:pt idx="4">
                    <c:v>33%</c:v>
                  </c:pt>
                  <c:pt idx="5">
                    <c:v>39%</c:v>
                  </c:pt>
                  <c:pt idx="6">
                    <c:v>60%</c:v>
                  </c:pt>
                  <c:pt idx="7">
                    <c:v>50%</c:v>
                  </c:pt>
                  <c:pt idx="8">
                    <c:v>38%</c:v>
                  </c:pt>
                  <c:pt idx="9">
                    <c:v>42%</c:v>
                  </c:pt>
                </c15:dlblRangeCache>
              </c15:datalabelsRange>
            </c:ext>
            <c:ext xmlns:c16="http://schemas.microsoft.com/office/drawing/2014/chart" uri="{C3380CC4-5D6E-409C-BE32-E72D297353CC}">
              <c16:uniqueId val="{00000000-3A3E-4FAA-A61C-7E2ACDAAB6A8}"/>
            </c:ext>
          </c:extLst>
        </c:ser>
        <c:ser>
          <c:idx val="1"/>
          <c:order val="1"/>
          <c:tx>
            <c:strRef>
              <c:f>Compilation!$P$198</c:f>
              <c:strCache>
                <c:ptCount val="1"/>
                <c:pt idx="0">
                  <c:v>No  Significant Effect</c:v>
                </c:pt>
              </c:strCache>
            </c:strRef>
          </c:tx>
          <c:spPr>
            <a:solidFill>
              <a:schemeClr val="tx1">
                <a:lumMod val="50000"/>
                <a:lumOff val="50000"/>
              </a:schemeClr>
            </a:solidFill>
            <a:ln>
              <a:noFill/>
            </a:ln>
            <a:effectLst/>
          </c:spPr>
          <c:invertIfNegative val="0"/>
          <c:dLbls>
            <c:dLbl>
              <c:idx val="0"/>
              <c:layout>
                <c:manualLayout>
                  <c:x val="1.3408893442091387E-3"/>
                  <c:y val="3.1900787045165738E-3"/>
                </c:manualLayout>
              </c:layout>
              <c:tx>
                <c:rich>
                  <a:bodyPr/>
                  <a:lstStyle/>
                  <a:p>
                    <a:fld id="{CFADC883-0C48-4AF6-8584-AFB226DC3649}"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3A3E-4FAA-A61C-7E2ACDAAB6A8}"/>
                </c:ext>
              </c:extLst>
            </c:dLbl>
            <c:dLbl>
              <c:idx val="1"/>
              <c:tx>
                <c:rich>
                  <a:bodyPr/>
                  <a:lstStyle/>
                  <a:p>
                    <a:fld id="{A6B19DD8-5E84-4DEF-9900-E12D032C9029}"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3A3E-4FAA-A61C-7E2ACDAAB6A8}"/>
                </c:ext>
              </c:extLst>
            </c:dLbl>
            <c:dLbl>
              <c:idx val="2"/>
              <c:tx>
                <c:rich>
                  <a:bodyPr/>
                  <a:lstStyle/>
                  <a:p>
                    <a:fld id="{0E43625B-9C54-41A1-A531-151E4BCD4E65}"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3A3E-4FAA-A61C-7E2ACDAAB6A8}"/>
                </c:ext>
              </c:extLst>
            </c:dLbl>
            <c:dLbl>
              <c:idx val="3"/>
              <c:layout>
                <c:manualLayout>
                  <c:x val="0"/>
                  <c:y val="-3.1900795058240304E-2"/>
                </c:manualLayout>
              </c:layout>
              <c:tx>
                <c:rich>
                  <a:bodyPr/>
                  <a:lstStyle/>
                  <a:p>
                    <a:fld id="{55FE882E-6606-4287-9ABB-8DBE07027612}"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3A3E-4FAA-A61C-7E2ACDAAB6A8}"/>
                </c:ext>
              </c:extLst>
            </c:dLbl>
            <c:dLbl>
              <c:idx val="4"/>
              <c:layout>
                <c:manualLayout>
                  <c:x val="0"/>
                  <c:y val="-3.1900787045165739E-2"/>
                </c:manualLayout>
              </c:layout>
              <c:tx>
                <c:rich>
                  <a:bodyPr/>
                  <a:lstStyle/>
                  <a:p>
                    <a:fld id="{009CFE63-C04C-4D0A-B586-3E0A1EE7C69C}"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3A3E-4FAA-A61C-7E2ACDAAB6A8}"/>
                </c:ext>
              </c:extLst>
            </c:dLbl>
            <c:dLbl>
              <c:idx val="5"/>
              <c:tx>
                <c:rich>
                  <a:bodyPr/>
                  <a:lstStyle/>
                  <a:p>
                    <a:fld id="{31322A53-A9C6-45AB-AE3F-1E995A52CCC9}"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3A3E-4FAA-A61C-7E2ACDAAB6A8}"/>
                </c:ext>
              </c:extLst>
            </c:dLbl>
            <c:dLbl>
              <c:idx val="6"/>
              <c:layout>
                <c:manualLayout>
                  <c:x val="-7.1043379014866532E-17"/>
                  <c:y val="-2.8710708340649281E-2"/>
                </c:manualLayout>
              </c:layout>
              <c:tx>
                <c:rich>
                  <a:bodyPr/>
                  <a:lstStyle/>
                  <a:p>
                    <a:fld id="{47D17DDA-0D5F-4131-BFB9-F053EF386C4D}"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3A3E-4FAA-A61C-7E2ACDAAB6A8}"/>
                </c:ext>
              </c:extLst>
            </c:dLbl>
            <c:dLbl>
              <c:idx val="7"/>
              <c:tx>
                <c:rich>
                  <a:bodyPr/>
                  <a:lstStyle/>
                  <a:p>
                    <a:fld id="{0B707C56-FA06-4C20-A9FE-451EE0515DB3}"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3A3E-4FAA-A61C-7E2ACDAAB6A8}"/>
                </c:ext>
              </c:extLst>
            </c:dLbl>
            <c:dLbl>
              <c:idx val="8"/>
              <c:tx>
                <c:rich>
                  <a:bodyPr/>
                  <a:lstStyle/>
                  <a:p>
                    <a:fld id="{0586BF2A-0778-4B2E-8EA2-490DAFA580E8}"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3A3E-4FAA-A61C-7E2ACDAAB6A8}"/>
                </c:ext>
              </c:extLst>
            </c:dLbl>
            <c:dLbl>
              <c:idx val="9"/>
              <c:tx>
                <c:rich>
                  <a:bodyPr/>
                  <a:lstStyle/>
                  <a:p>
                    <a:fld id="{CFA2C2C8-1CA0-483F-9003-18A3F2753A9A}"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3A3E-4FAA-A61C-7E2ACDAAB6A8}"/>
                </c:ext>
              </c:extLst>
            </c:dLbl>
            <c:dLbl>
              <c:idx val="14"/>
              <c:layout>
                <c:manualLayout>
                  <c:x val="0"/>
                  <c:y val="-2.5520636046592299E-2"/>
                </c:manualLayout>
              </c:layou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A3E-4FAA-A61C-7E2ACDAAB6A8}"/>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multiLvlStrRef>
              <c:f>Compilation!$M$199:$N$208</c:f>
              <c:multiLvlStrCache>
                <c:ptCount val="10"/>
                <c:lvl>
                  <c:pt idx="0">
                    <c:v>Industry</c:v>
                  </c:pt>
                  <c:pt idx="1">
                    <c:v>Govt or Institut.</c:v>
                  </c:pt>
                  <c:pt idx="2">
                    <c:v>Industry</c:v>
                  </c:pt>
                  <c:pt idx="3">
                    <c:v>Govt or Institut.</c:v>
                  </c:pt>
                  <c:pt idx="4">
                    <c:v>Industry</c:v>
                  </c:pt>
                  <c:pt idx="5">
                    <c:v>Govt or Institut.</c:v>
                  </c:pt>
                  <c:pt idx="6">
                    <c:v>Industry</c:v>
                  </c:pt>
                  <c:pt idx="7">
                    <c:v>Govt or Institut.</c:v>
                  </c:pt>
                  <c:pt idx="8">
                    <c:v>Industry</c:v>
                  </c:pt>
                  <c:pt idx="9">
                    <c:v>Govt or Institut.</c:v>
                  </c:pt>
                </c:lvl>
                <c:lvl>
                  <c:pt idx="0">
                    <c:v>Headache</c:v>
                  </c:pt>
                  <c:pt idx="2">
                    <c:v>Sleep</c:v>
                  </c:pt>
                  <c:pt idx="4">
                    <c:v>Depression</c:v>
                  </c:pt>
                  <c:pt idx="6">
                    <c:v>Dizziness</c:v>
                  </c:pt>
                  <c:pt idx="8">
                    <c:v>Fatigue</c:v>
                  </c:pt>
                </c:lvl>
              </c:multiLvlStrCache>
            </c:multiLvlStrRef>
          </c:cat>
          <c:val>
            <c:numRef>
              <c:f>Compilation!$P$199:$P$208</c:f>
              <c:numCache>
                <c:formatCode>General</c:formatCode>
                <c:ptCount val="10"/>
                <c:pt idx="0">
                  <c:v>7</c:v>
                </c:pt>
                <c:pt idx="1">
                  <c:v>22</c:v>
                </c:pt>
                <c:pt idx="2">
                  <c:v>11</c:v>
                </c:pt>
                <c:pt idx="3">
                  <c:v>25</c:v>
                </c:pt>
                <c:pt idx="4">
                  <c:v>2</c:v>
                </c:pt>
                <c:pt idx="5">
                  <c:v>11</c:v>
                </c:pt>
                <c:pt idx="6">
                  <c:v>2</c:v>
                </c:pt>
                <c:pt idx="7">
                  <c:v>12</c:v>
                </c:pt>
                <c:pt idx="8">
                  <c:v>5</c:v>
                </c:pt>
                <c:pt idx="9">
                  <c:v>19</c:v>
                </c:pt>
              </c:numCache>
            </c:numRef>
          </c:val>
          <c:extLst>
            <c:ext xmlns:c15="http://schemas.microsoft.com/office/drawing/2012/chart" uri="{02D57815-91ED-43cb-92C2-25804820EDAC}">
              <c15:datalabelsRange>
                <c15:f>Compilation!$R$199:$R$208</c15:f>
                <c15:dlblRangeCache>
                  <c:ptCount val="10"/>
                  <c:pt idx="0">
                    <c:v>47%</c:v>
                  </c:pt>
                  <c:pt idx="1">
                    <c:v>44%</c:v>
                  </c:pt>
                  <c:pt idx="2">
                    <c:v>55%</c:v>
                  </c:pt>
                  <c:pt idx="3">
                    <c:v>48%</c:v>
                  </c:pt>
                  <c:pt idx="4">
                    <c:v>67%</c:v>
                  </c:pt>
                  <c:pt idx="5">
                    <c:v>61%</c:v>
                  </c:pt>
                  <c:pt idx="6">
                    <c:v>40%</c:v>
                  </c:pt>
                  <c:pt idx="7">
                    <c:v>50%</c:v>
                  </c:pt>
                  <c:pt idx="8">
                    <c:v>63%</c:v>
                  </c:pt>
                  <c:pt idx="9">
                    <c:v>58%</c:v>
                  </c:pt>
                </c15:dlblRangeCache>
              </c15:datalabelsRange>
            </c:ext>
            <c:ext xmlns:c16="http://schemas.microsoft.com/office/drawing/2014/chart" uri="{C3380CC4-5D6E-409C-BE32-E72D297353CC}">
              <c16:uniqueId val="{00000001-3A3E-4FAA-A61C-7E2ACDAAB6A8}"/>
            </c:ext>
          </c:extLst>
        </c:ser>
        <c:dLbls>
          <c:showLegendKey val="0"/>
          <c:showVal val="0"/>
          <c:showCatName val="0"/>
          <c:showSerName val="0"/>
          <c:showPercent val="0"/>
          <c:showBubbleSize val="0"/>
        </c:dLbls>
        <c:gapWidth val="80"/>
        <c:overlap val="100"/>
        <c:axId val="217735120"/>
        <c:axId val="217746160"/>
      </c:barChart>
      <c:catAx>
        <c:axId val="217735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ysClr val="windowText" lastClr="000000"/>
                </a:solidFill>
                <a:latin typeface="+mn-lt"/>
                <a:ea typeface="+mn-ea"/>
                <a:cs typeface="+mn-cs"/>
              </a:defRPr>
            </a:pPr>
            <a:endParaRPr lang="en-US"/>
          </a:p>
        </c:txPr>
        <c:crossAx val="217746160"/>
        <c:crosses val="autoZero"/>
        <c:auto val="1"/>
        <c:lblAlgn val="ctr"/>
        <c:lblOffset val="100"/>
        <c:noMultiLvlLbl val="0"/>
      </c:catAx>
      <c:valAx>
        <c:axId val="2177461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ysClr val="windowText" lastClr="000000"/>
                </a:solidFill>
                <a:latin typeface="+mn-lt"/>
                <a:ea typeface="+mn-ea"/>
                <a:cs typeface="+mn-cs"/>
              </a:defRPr>
            </a:pPr>
            <a:endParaRPr lang="en-US"/>
          </a:p>
        </c:txPr>
        <c:crossAx val="217735120"/>
        <c:crosses val="autoZero"/>
        <c:crossBetween val="between"/>
      </c:valAx>
      <c:spPr>
        <a:noFill/>
        <a:ln>
          <a:noFill/>
        </a:ln>
        <a:effectLst/>
      </c:spPr>
    </c:plotArea>
    <c:legend>
      <c:legendPos val="tr"/>
      <c:layout>
        <c:manualLayout>
          <c:xMode val="edge"/>
          <c:yMode val="edge"/>
          <c:x val="0.70673457820875552"/>
          <c:y val="0.12789025526406944"/>
          <c:w val="0.21770022754994389"/>
          <c:h val="0.1231089050167881"/>
        </c:manualLayout>
      </c:layout>
      <c:overlay val="1"/>
      <c:spPr>
        <a:noFill/>
        <a:ln>
          <a:noFill/>
        </a:ln>
        <a:effectLst/>
      </c:spPr>
      <c:txPr>
        <a:bodyPr rot="0" spcFirstLastPara="1" vertOverflow="ellipsis" vert="horz" wrap="square" anchor="ctr" anchorCtr="1"/>
        <a:lstStyle/>
        <a:p>
          <a:pPr>
            <a:defRPr sz="1100" b="1"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en-AU" sz="1400" b="1">
                <a:solidFill>
                  <a:sysClr val="windowText" lastClr="000000"/>
                </a:solidFill>
              </a:rPr>
              <a:t>Cellular</a:t>
            </a:r>
            <a:r>
              <a:rPr lang="en-AU" sz="1400" b="1" baseline="0">
                <a:solidFill>
                  <a:sysClr val="windowText" lastClr="000000"/>
                </a:solidFill>
              </a:rPr>
              <a:t> / Biochemical </a:t>
            </a:r>
            <a:r>
              <a:rPr lang="en-AU" sz="1400" b="1" i="0" u="none" strike="noStrike" kern="1200" spc="0" baseline="0">
                <a:solidFill>
                  <a:sysClr val="windowText" lastClr="000000"/>
                </a:solidFill>
              </a:rPr>
              <a:t>Effects </a:t>
            </a:r>
            <a:r>
              <a:rPr lang="en-AU" sz="1400" b="1" baseline="0">
                <a:solidFill>
                  <a:sysClr val="windowText" lastClr="000000"/>
                </a:solidFill>
              </a:rPr>
              <a:t>and Signal Generation</a:t>
            </a:r>
            <a:endParaRPr lang="en-AU" sz="1400" b="1">
              <a:solidFill>
                <a:sysClr val="windowText" lastClr="000000"/>
              </a:solidFill>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9.7959563575727604E-2"/>
          <c:y val="0.11489349360418144"/>
          <c:w val="0.90101581201203307"/>
          <c:h val="0.65555060541119059"/>
        </c:manualLayout>
      </c:layout>
      <c:barChart>
        <c:barDir val="col"/>
        <c:grouping val="stacked"/>
        <c:varyColors val="0"/>
        <c:ser>
          <c:idx val="0"/>
          <c:order val="0"/>
          <c:tx>
            <c:strRef>
              <c:f>Compilation!$C$252</c:f>
              <c:strCache>
                <c:ptCount val="1"/>
                <c:pt idx="0">
                  <c:v>Significant Effect</c:v>
                </c:pt>
              </c:strCache>
            </c:strRef>
          </c:tx>
          <c:spPr>
            <a:solidFill>
              <a:schemeClr val="accent2"/>
            </a:solidFill>
            <a:ln>
              <a:noFill/>
            </a:ln>
            <a:effectLst/>
          </c:spPr>
          <c:invertIfNegative val="0"/>
          <c:dLbls>
            <c:dLbl>
              <c:idx val="0"/>
              <c:layout>
                <c:manualLayout>
                  <c:x val="-1.4293420513444687E-3"/>
                  <c:y val="-3.3183632473764027E-3"/>
                </c:manualLayout>
              </c:layout>
              <c:tx>
                <c:rich>
                  <a:bodyPr/>
                  <a:lstStyle/>
                  <a:p>
                    <a:fld id="{FEB95F73-8741-468D-BD2B-14A3FD988D93}" type="CELLRANGE">
                      <a:rPr lang="en-US"/>
                      <a:pPr/>
                      <a:t>[CELLRANGE]</a:t>
                    </a:fld>
                    <a:endParaRPr lang="en-AU"/>
                  </a:p>
                </c:rich>
              </c:tx>
              <c:showLegendKey val="0"/>
              <c:showVal val="0"/>
              <c:showCatName val="0"/>
              <c:showSerName val="0"/>
              <c:showPercent val="0"/>
              <c:showBubbleSize val="0"/>
              <c:extLst xmlns:c15="http://schemas.microsoft.com/office/drawing/2012/chart">
                <c:ext xmlns:c15="http://schemas.microsoft.com/office/drawing/2012/chart" uri="{CE6537A1-D6FC-4f65-9D91-7224C49458BB}">
                  <c15:dlblFieldTable/>
                  <c15:showDataLabelsRange val="1"/>
                </c:ext>
                <c:ext xmlns:c16="http://schemas.microsoft.com/office/drawing/2014/chart" uri="{C3380CC4-5D6E-409C-BE32-E72D297353CC}">
                  <c16:uniqueId val="{00000000-A41C-41B5-A2FC-B7B0975EF9C2}"/>
                </c:ext>
              </c:extLst>
            </c:dLbl>
            <c:dLbl>
              <c:idx val="1"/>
              <c:layout>
                <c:manualLayout>
                  <c:x val="9.0566263678493924E-4"/>
                  <c:y val="3.2517327638959177E-3"/>
                </c:manualLayout>
              </c:layout>
              <c:tx>
                <c:rich>
                  <a:bodyPr/>
                  <a:lstStyle/>
                  <a:p>
                    <a:fld id="{D3BB056F-A6FA-43C5-8950-9BC8228FA868}" type="CELLRANGE">
                      <a:rPr lang="en-US"/>
                      <a:pPr/>
                      <a:t>[CELLRANGE]</a:t>
                    </a:fld>
                    <a:endParaRPr lang="en-AU"/>
                  </a:p>
                </c:rich>
              </c:tx>
              <c:showLegendKey val="0"/>
              <c:showVal val="0"/>
              <c:showCatName val="0"/>
              <c:showSerName val="0"/>
              <c:showPercent val="0"/>
              <c:showBubbleSize val="0"/>
              <c:extLst xmlns:c15="http://schemas.microsoft.com/office/drawing/2012/chart">
                <c:ext xmlns:c15="http://schemas.microsoft.com/office/drawing/2012/chart" uri="{CE6537A1-D6FC-4f65-9D91-7224C49458BB}">
                  <c15:dlblFieldTable/>
                  <c15:showDataLabelsRange val="1"/>
                </c:ext>
                <c:ext xmlns:c16="http://schemas.microsoft.com/office/drawing/2014/chart" uri="{C3380CC4-5D6E-409C-BE32-E72D297353CC}">
                  <c16:uniqueId val="{00000001-A41C-41B5-A2FC-B7B0975EF9C2}"/>
                </c:ext>
              </c:extLst>
            </c:dLbl>
            <c:dLbl>
              <c:idx val="2"/>
              <c:layout>
                <c:manualLayout>
                  <c:x val="-1.3102150780160194E-17"/>
                  <c:y val="9.7551982916881108E-3"/>
                </c:manualLayout>
              </c:layout>
              <c:tx>
                <c:rich>
                  <a:bodyPr/>
                  <a:lstStyle/>
                  <a:p>
                    <a:fld id="{933D0045-B5CD-4078-B4CB-1B925F9BB945}"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4D47-41F0-AB54-1389FDEB61F7}"/>
                </c:ext>
              </c:extLst>
            </c:dLbl>
            <c:dLbl>
              <c:idx val="3"/>
              <c:layout>
                <c:manualLayout>
                  <c:x val="1.1161005934161453E-3"/>
                  <c:y val="5.9631119486702744E-17"/>
                </c:manualLayout>
              </c:layout>
              <c:tx>
                <c:rich>
                  <a:bodyPr rot="0" spcFirstLastPara="1" vertOverflow="ellipsis" vert="horz" wrap="square" lIns="38100" tIns="19050" rIns="38100" bIns="19050" anchor="ctr" anchorCtr="1">
                    <a:noAutofit/>
                  </a:bodyPr>
                  <a:lstStyle/>
                  <a:p>
                    <a:pPr>
                      <a:defRPr sz="1200" b="1" i="0" u="none" strike="noStrike" kern="1200" baseline="0">
                        <a:solidFill>
                          <a:sysClr val="windowText" lastClr="000000"/>
                        </a:solidFill>
                        <a:latin typeface="+mn-lt"/>
                        <a:ea typeface="+mn-ea"/>
                        <a:cs typeface="+mn-cs"/>
                      </a:defRPr>
                    </a:pPr>
                    <a:fld id="{041255A9-4F0A-405C-BC1F-5B248C6F70FB}" type="CELLRANGE">
                      <a:rPr lang="en-US"/>
                      <a:pPr>
                        <a:defRPr sz="1200" b="1">
                          <a:solidFill>
                            <a:sysClr val="windowText" lastClr="000000"/>
                          </a:solidFill>
                        </a:defRPr>
                      </a:pPr>
                      <a:t>[CELLRANGE]</a:t>
                    </a:fld>
                    <a:endParaRPr lang="en-AU"/>
                  </a:p>
                </c:rich>
              </c:tx>
              <c:spPr>
                <a:noFill/>
                <a:ln>
                  <a:noFill/>
                </a:ln>
                <a:effectLst/>
              </c:spPr>
              <c:txPr>
                <a:bodyPr rot="0" spcFirstLastPara="1" vertOverflow="ellipsis" vert="horz" wrap="square" lIns="38100" tIns="19050" rIns="38100" bIns="19050" anchor="ctr" anchorCtr="1">
                  <a:noAutofit/>
                </a:bodyPr>
                <a:lstStyle/>
                <a:p>
                  <a:pPr>
                    <a:defRPr sz="12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layout>
                    <c:manualLayout>
                      <c:w val="4.9072463927964757E-2"/>
                      <c:h val="4.1134419463284867E-2"/>
                    </c:manualLayout>
                  </c15:layout>
                  <c15:dlblFieldTable/>
                  <c15:showDataLabelsRange val="1"/>
                </c:ext>
                <c:ext xmlns:c16="http://schemas.microsoft.com/office/drawing/2014/chart" uri="{C3380CC4-5D6E-409C-BE32-E72D297353CC}">
                  <c16:uniqueId val="{00000003-4D47-41F0-AB54-1389FDEB61F7}"/>
                </c:ext>
              </c:extLst>
            </c:dLbl>
            <c:dLbl>
              <c:idx val="4"/>
              <c:tx>
                <c:rich>
                  <a:bodyPr/>
                  <a:lstStyle/>
                  <a:p>
                    <a:fld id="{FAE65B5F-9F70-4BC7-A0F0-5798996DB8D1}"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4D47-41F0-AB54-1389FDEB61F7}"/>
                </c:ext>
              </c:extLst>
            </c:dLbl>
            <c:dLbl>
              <c:idx val="5"/>
              <c:layout>
                <c:manualLayout>
                  <c:x val="2.4402357761614331E-3"/>
                  <c:y val="-1.9510396583376222E-2"/>
                </c:manualLayout>
              </c:layout>
              <c:tx>
                <c:rich>
                  <a:bodyPr/>
                  <a:lstStyle/>
                  <a:p>
                    <a:fld id="{3B3ED9A5-FE3B-4CA7-A6CF-2AB4A341AC53}"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4D47-41F0-AB54-1389FDEB61F7}"/>
                </c:ext>
              </c:extLst>
            </c:dLbl>
            <c:dLbl>
              <c:idx val="6"/>
              <c:layout>
                <c:manualLayout>
                  <c:x val="3.4304209232266618E-2"/>
                  <c:y val="-9.9550897421292073E-3"/>
                </c:manualLayout>
              </c:layout>
              <c:tx>
                <c:rich>
                  <a:bodyPr/>
                  <a:lstStyle/>
                  <a:p>
                    <a:fld id="{98EC3B46-E4ED-411A-A5BD-8782975D26D8}"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4D47-41F0-AB54-1389FDEB61F7}"/>
                </c:ext>
              </c:extLst>
            </c:dLbl>
            <c:dLbl>
              <c:idx val="7"/>
              <c:layout>
                <c:manualLayout>
                  <c:x val="1.1920937801449083E-3"/>
                  <c:y val="-3.2517327638960369E-3"/>
                </c:manualLayout>
              </c:layout>
              <c:tx>
                <c:rich>
                  <a:bodyPr/>
                  <a:lstStyle/>
                  <a:p>
                    <a:fld id="{A28A2CE5-B1EC-45E8-9241-C2778B376341}"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4D47-41F0-AB54-1389FDEB61F7}"/>
                </c:ext>
              </c:extLst>
            </c:dLbl>
            <c:dLbl>
              <c:idx val="8"/>
              <c:layout>
                <c:manualLayout>
                  <c:x val="3.1445525129577628E-2"/>
                  <c:y val="-3.2517327638960369E-3"/>
                </c:manualLayout>
              </c:layout>
              <c:tx>
                <c:rich>
                  <a:bodyPr/>
                  <a:lstStyle/>
                  <a:p>
                    <a:fld id="{1EF9893E-F7BF-411A-AB83-68406DA29149}"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4D47-41F0-AB54-1389FDEB61F7}"/>
                </c:ext>
              </c:extLst>
            </c:dLbl>
            <c:dLbl>
              <c:idx val="9"/>
              <c:tx>
                <c:rich>
                  <a:bodyPr/>
                  <a:lstStyle/>
                  <a:p>
                    <a:fld id="{5DAD1ECE-6A91-458B-B0A7-143110B0EF1D}"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4D47-41F0-AB54-1389FDEB61F7}"/>
                </c:ext>
              </c:extLst>
            </c:dLbl>
            <c:dLbl>
              <c:idx val="10"/>
              <c:layout>
                <c:manualLayout>
                  <c:x val="3.2874867180922279E-2"/>
                  <c:y val="-9.9550897421292073E-3"/>
                </c:manualLayout>
              </c:layout>
              <c:tx>
                <c:rich>
                  <a:bodyPr/>
                  <a:lstStyle/>
                  <a:p>
                    <a:fld id="{4A3EFB0D-3796-4ACC-95A2-1B3E584D95CF}" type="CELLRANGE">
                      <a:rPr lang="en-US"/>
                      <a:pPr/>
                      <a:t>[CELLRANGE]</a:t>
                    </a:fld>
                    <a:endParaRPr lang="en-AU"/>
                  </a:p>
                </c:rich>
              </c:tx>
              <c:showLegendKey val="0"/>
              <c:showVal val="0"/>
              <c:showCatName val="0"/>
              <c:showSerName val="0"/>
              <c:showPercent val="0"/>
              <c:showBubbleSize val="0"/>
              <c:extLst xmlns:c15="http://schemas.microsoft.com/office/drawing/2012/chart">
                <c:ext xmlns:c15="http://schemas.microsoft.com/office/drawing/2012/chart" uri="{CE6537A1-D6FC-4f65-9D91-7224C49458BB}">
                  <c15:dlblFieldTable/>
                  <c15:showDataLabelsRange val="1"/>
                </c:ext>
                <c:ext xmlns:c16="http://schemas.microsoft.com/office/drawing/2014/chart" uri="{C3380CC4-5D6E-409C-BE32-E72D297353CC}">
                  <c16:uniqueId val="{00000002-A41C-41B5-A2FC-B7B0975EF9C2}"/>
                </c:ext>
              </c:extLst>
            </c:dLbl>
            <c:dLbl>
              <c:idx val="11"/>
              <c:tx>
                <c:rich>
                  <a:bodyPr/>
                  <a:lstStyle/>
                  <a:p>
                    <a:fld id="{3B6702FA-A71D-41AE-848A-DCEC0F3D58EB}"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A41C-41B5-A2FC-B7B0975EF9C2}"/>
                </c:ext>
              </c:extLst>
            </c:dLbl>
            <c:dLbl>
              <c:idx val="12"/>
              <c:layout>
                <c:manualLayout>
                  <c:x val="3.2874867180922175E-2"/>
                  <c:y val="0"/>
                </c:manualLayout>
              </c:layou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4D47-41F0-AB54-1389FDEB61F7}"/>
                </c:ext>
              </c:extLst>
            </c:dLbl>
            <c:dLbl>
              <c:idx val="14"/>
              <c:layout>
                <c:manualLayout>
                  <c:x val="3.2874867180922071E-2"/>
                  <c:y val="-9.7551982916881108E-3"/>
                </c:manualLayout>
              </c:layou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4D47-41F0-AB54-1389FDEB61F7}"/>
                </c:ext>
              </c:extLst>
            </c:dLbl>
            <c:dLbl>
              <c:idx val="16"/>
              <c:layout>
                <c:manualLayout>
                  <c:x val="3.2874867180922175E-2"/>
                  <c:y val="-1.3006931055584266E-2"/>
                </c:manualLayout>
              </c:layout>
              <c:showLegendKey val="0"/>
              <c:showVal val="0"/>
              <c:showCatName val="0"/>
              <c:showSerName val="0"/>
              <c:showPercent val="0"/>
              <c:showBubbleSize val="0"/>
              <c:extLst>
                <c:ext xmlns:c15="http://schemas.microsoft.com/office/drawing/2012/chart" uri="{CE6537A1-D6FC-4f65-9D91-7224C49458BB}">
                  <c15:layout>
                    <c:manualLayout>
                      <c:w val="3.8863810376055394E-2"/>
                      <c:h val="5.7393083282765045E-2"/>
                    </c:manualLayout>
                  </c15:layout>
                  <c15:dlblFieldTable/>
                  <c15:showDataLabelsRange val="1"/>
                </c:ext>
                <c:ext xmlns:c16="http://schemas.microsoft.com/office/drawing/2014/chart" uri="{C3380CC4-5D6E-409C-BE32-E72D297353CC}">
                  <c16:uniqueId val="{00000020-4D47-41F0-AB54-1389FDEB61F7}"/>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multiLvlStrRef>
              <c:f>Compilation!$A$253:$B$264</c:f>
              <c:multiLvlStrCache>
                <c:ptCount val="12"/>
                <c:lvl>
                  <c:pt idx="0">
                    <c:v>Real</c:v>
                  </c:pt>
                  <c:pt idx="1">
                    <c:v>Simulated</c:v>
                  </c:pt>
                  <c:pt idx="2">
                    <c:v>Real</c:v>
                  </c:pt>
                  <c:pt idx="3">
                    <c:v>Simulated</c:v>
                  </c:pt>
                  <c:pt idx="4">
                    <c:v>Real</c:v>
                  </c:pt>
                  <c:pt idx="5">
                    <c:v>Sim.</c:v>
                  </c:pt>
                  <c:pt idx="6">
                    <c:v>Real</c:v>
                  </c:pt>
                  <c:pt idx="7">
                    <c:v>Sim.</c:v>
                  </c:pt>
                  <c:pt idx="8">
                    <c:v>Real</c:v>
                  </c:pt>
                  <c:pt idx="9">
                    <c:v>Sim.</c:v>
                  </c:pt>
                  <c:pt idx="10">
                    <c:v>Real</c:v>
                  </c:pt>
                  <c:pt idx="11">
                    <c:v>Sim.</c:v>
                  </c:pt>
                </c:lvl>
                <c:lvl>
                  <c:pt idx="0">
                    <c:v>Biochemical</c:v>
                  </c:pt>
                  <c:pt idx="2">
                    <c:v>Oxidative Stress</c:v>
                  </c:pt>
                  <c:pt idx="4">
                    <c:v>Cell Morphology</c:v>
                  </c:pt>
                  <c:pt idx="6">
                    <c:v>Cell Damage</c:v>
                  </c:pt>
                  <c:pt idx="8">
                    <c:v>Synergistic</c:v>
                  </c:pt>
                  <c:pt idx="10">
                    <c:v>Mitochondrial</c:v>
                  </c:pt>
                </c:lvl>
              </c:multiLvlStrCache>
            </c:multiLvlStrRef>
          </c:cat>
          <c:val>
            <c:numRef>
              <c:f>Compilation!$C$253:$C$264</c:f>
              <c:numCache>
                <c:formatCode>General</c:formatCode>
                <c:ptCount val="12"/>
                <c:pt idx="0">
                  <c:v>82</c:v>
                </c:pt>
                <c:pt idx="1">
                  <c:v>243</c:v>
                </c:pt>
                <c:pt idx="2">
                  <c:v>111</c:v>
                </c:pt>
                <c:pt idx="3">
                  <c:v>210</c:v>
                </c:pt>
                <c:pt idx="4">
                  <c:v>47</c:v>
                </c:pt>
                <c:pt idx="5">
                  <c:v>88</c:v>
                </c:pt>
                <c:pt idx="6">
                  <c:v>6</c:v>
                </c:pt>
                <c:pt idx="7">
                  <c:v>13</c:v>
                </c:pt>
                <c:pt idx="8">
                  <c:v>8</c:v>
                </c:pt>
                <c:pt idx="9">
                  <c:v>45</c:v>
                </c:pt>
                <c:pt idx="10">
                  <c:v>4</c:v>
                </c:pt>
                <c:pt idx="11">
                  <c:v>35</c:v>
                </c:pt>
              </c:numCache>
            </c:numRef>
          </c:val>
          <c:extLst>
            <c:ext xmlns:c15="http://schemas.microsoft.com/office/drawing/2012/chart" uri="{02D57815-91ED-43cb-92C2-25804820EDAC}">
              <c15:datalabelsRange>
                <c15:f>Compilation!$E$253:$E$264</c15:f>
                <c15:dlblRangeCache>
                  <c:ptCount val="12"/>
                  <c:pt idx="0">
                    <c:v>84%</c:v>
                  </c:pt>
                  <c:pt idx="1">
                    <c:v>85%</c:v>
                  </c:pt>
                  <c:pt idx="2">
                    <c:v>87%</c:v>
                  </c:pt>
                  <c:pt idx="3">
                    <c:v>83%</c:v>
                  </c:pt>
                  <c:pt idx="4">
                    <c:v>73%</c:v>
                  </c:pt>
                  <c:pt idx="5">
                    <c:v>65%</c:v>
                  </c:pt>
                  <c:pt idx="6">
                    <c:v>60%</c:v>
                  </c:pt>
                  <c:pt idx="7">
                    <c:v>18%</c:v>
                  </c:pt>
                  <c:pt idx="8">
                    <c:v>73%</c:v>
                  </c:pt>
                  <c:pt idx="9">
                    <c:v>66%</c:v>
                  </c:pt>
                  <c:pt idx="10">
                    <c:v>80%</c:v>
                  </c:pt>
                  <c:pt idx="11">
                    <c:v>69%</c:v>
                  </c:pt>
                </c15:dlblRangeCache>
              </c15:datalabelsRange>
            </c:ext>
            <c:ext xmlns:c16="http://schemas.microsoft.com/office/drawing/2014/chart" uri="{C3380CC4-5D6E-409C-BE32-E72D297353CC}">
              <c16:uniqueId val="{0000000A-4D47-41F0-AB54-1389FDEB61F7}"/>
            </c:ext>
          </c:extLst>
        </c:ser>
        <c:ser>
          <c:idx val="1"/>
          <c:order val="1"/>
          <c:tx>
            <c:strRef>
              <c:f>Compilation!$D$252</c:f>
              <c:strCache>
                <c:ptCount val="1"/>
                <c:pt idx="0">
                  <c:v>No  Significant Effect</c:v>
                </c:pt>
              </c:strCache>
            </c:strRef>
          </c:tx>
          <c:spPr>
            <a:solidFill>
              <a:schemeClr val="tx1">
                <a:lumMod val="50000"/>
                <a:lumOff val="50000"/>
              </a:schemeClr>
            </a:solidFill>
            <a:ln>
              <a:noFill/>
            </a:ln>
            <a:effectLst/>
          </c:spPr>
          <c:invertIfNegative val="0"/>
          <c:dLbls>
            <c:dLbl>
              <c:idx val="0"/>
              <c:layout>
                <c:manualLayout>
                  <c:x val="2.858684102688898E-3"/>
                  <c:y val="-2.6013862111168295E-2"/>
                </c:manualLayout>
              </c:layout>
              <c:tx>
                <c:rich>
                  <a:bodyPr/>
                  <a:lstStyle/>
                  <a:p>
                    <a:fld id="{3C69409B-59FB-45D8-BE6A-A747C0FAEBDA}" type="CELLRANGE">
                      <a:rPr lang="en-US"/>
                      <a:pPr/>
                      <a:t>[CELLRANGE]</a:t>
                    </a:fld>
                    <a:endParaRPr lang="en-AU"/>
                  </a:p>
                </c:rich>
              </c:tx>
              <c:showLegendKey val="0"/>
              <c:showVal val="0"/>
              <c:showCatName val="0"/>
              <c:showSerName val="0"/>
              <c:showPercent val="0"/>
              <c:showBubbleSize val="0"/>
              <c:extLst xmlns:c15="http://schemas.microsoft.com/office/drawing/2012/chart">
                <c:ext xmlns:c15="http://schemas.microsoft.com/office/drawing/2012/chart" uri="{CE6537A1-D6FC-4f65-9D91-7224C49458BB}">
                  <c15:dlblFieldTable/>
                  <c15:showDataLabelsRange val="1"/>
                </c:ext>
                <c:ext xmlns:c16="http://schemas.microsoft.com/office/drawing/2014/chart" uri="{C3380CC4-5D6E-409C-BE32-E72D297353CC}">
                  <c16:uniqueId val="{00000003-A41C-41B5-A2FC-B7B0975EF9C2}"/>
                </c:ext>
              </c:extLst>
            </c:dLbl>
            <c:dLbl>
              <c:idx val="1"/>
              <c:layout>
                <c:manualLayout>
                  <c:x val="-2.6204301560320388E-17"/>
                  <c:y val="3.8513916745140297E-3"/>
                </c:manualLayout>
              </c:layout>
              <c:tx>
                <c:rich>
                  <a:bodyPr/>
                  <a:lstStyle/>
                  <a:p>
                    <a:fld id="{656BFF96-D2E2-4A4C-A253-13F93BB178B7}" type="CELLRANGE">
                      <a:rPr lang="en-US"/>
                      <a:pPr/>
                      <a:t>[CELLRANGE]</a:t>
                    </a:fld>
                    <a:endParaRPr lang="en-AU"/>
                  </a:p>
                </c:rich>
              </c:tx>
              <c:showLegendKey val="0"/>
              <c:showVal val="0"/>
              <c:showCatName val="0"/>
              <c:showSerName val="0"/>
              <c:showPercent val="0"/>
              <c:showBubbleSize val="0"/>
              <c:extLst xmlns:c15="http://schemas.microsoft.com/office/drawing/2012/chart">
                <c:ext xmlns:c15="http://schemas.microsoft.com/office/drawing/2012/chart" uri="{CE6537A1-D6FC-4f65-9D91-7224C49458BB}">
                  <c15:dlblFieldTable/>
                  <c15:showDataLabelsRange val="1"/>
                </c:ext>
                <c:ext xmlns:c16="http://schemas.microsoft.com/office/drawing/2014/chart" uri="{C3380CC4-5D6E-409C-BE32-E72D297353CC}">
                  <c16:uniqueId val="{00000004-A41C-41B5-A2FC-B7B0975EF9C2}"/>
                </c:ext>
              </c:extLst>
            </c:dLbl>
            <c:dLbl>
              <c:idx val="2"/>
              <c:layout>
                <c:manualLayout>
                  <c:x val="1.4293420513444425E-3"/>
                  <c:y val="-2.9265594875064329E-2"/>
                </c:manualLayout>
              </c:layout>
              <c:tx>
                <c:rich>
                  <a:bodyPr/>
                  <a:lstStyle/>
                  <a:p>
                    <a:fld id="{C2AD06C2-F200-4DB5-9F1D-BDB20BCC87E1}"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4D47-41F0-AB54-1389FDEB61F7}"/>
                </c:ext>
              </c:extLst>
            </c:dLbl>
            <c:dLbl>
              <c:idx val="3"/>
              <c:tx>
                <c:rich>
                  <a:bodyPr/>
                  <a:lstStyle/>
                  <a:p>
                    <a:fld id="{1ECE9928-82DD-45B0-8965-4D781F420384}"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4D47-41F0-AB54-1389FDEB61F7}"/>
                </c:ext>
              </c:extLst>
            </c:dLbl>
            <c:dLbl>
              <c:idx val="4"/>
              <c:layout>
                <c:manualLayout>
                  <c:x val="0"/>
                  <c:y val="-3.5769060402856344E-2"/>
                </c:manualLayout>
              </c:layout>
              <c:tx>
                <c:rich>
                  <a:bodyPr/>
                  <a:lstStyle/>
                  <a:p>
                    <a:fld id="{5D1FA926-68BF-4A5A-9905-A302D1720DB4}"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4D47-41F0-AB54-1389FDEB61F7}"/>
                </c:ext>
              </c:extLst>
            </c:dLbl>
            <c:dLbl>
              <c:idx val="5"/>
              <c:tx>
                <c:rich>
                  <a:bodyPr/>
                  <a:lstStyle/>
                  <a:p>
                    <a:fld id="{C3BEE748-8BC4-451A-86E6-DEF6B9943F73}"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4D47-41F0-AB54-1389FDEB61F7}"/>
                </c:ext>
              </c:extLst>
            </c:dLbl>
            <c:dLbl>
              <c:idx val="6"/>
              <c:layout>
                <c:manualLayout>
                  <c:x val="1.4293420513443377E-3"/>
                  <c:y val="-2.5813991891696985E-2"/>
                </c:manualLayout>
              </c:layout>
              <c:tx>
                <c:rich>
                  <a:bodyPr/>
                  <a:lstStyle/>
                  <a:p>
                    <a:fld id="{49DF5B38-4CE9-40EB-B10A-921D2EC7A6C4}"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4D47-41F0-AB54-1389FDEB61F7}"/>
                </c:ext>
              </c:extLst>
            </c:dLbl>
            <c:dLbl>
              <c:idx val="7"/>
              <c:tx>
                <c:rich>
                  <a:bodyPr/>
                  <a:lstStyle/>
                  <a:p>
                    <a:fld id="{78358AF0-9F12-495E-8C11-79E64FE4142E}"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4D47-41F0-AB54-1389FDEB61F7}"/>
                </c:ext>
              </c:extLst>
            </c:dLbl>
            <c:dLbl>
              <c:idx val="8"/>
              <c:layout>
                <c:manualLayout>
                  <c:x val="1.4293420513443377E-3"/>
                  <c:y val="-1.9510396583376222E-2"/>
                </c:manualLayout>
              </c:layout>
              <c:tx>
                <c:rich>
                  <a:bodyPr/>
                  <a:lstStyle/>
                  <a:p>
                    <a:fld id="{7D545E51-7E8D-49D1-980B-3A2FB25D2D1B}"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4D47-41F0-AB54-1389FDEB61F7}"/>
                </c:ext>
              </c:extLst>
            </c:dLbl>
            <c:dLbl>
              <c:idx val="9"/>
              <c:layout>
                <c:manualLayout>
                  <c:x val="0"/>
                  <c:y val="4.6639987374542355E-4"/>
                </c:manualLayout>
              </c:layout>
              <c:tx>
                <c:rich>
                  <a:bodyPr/>
                  <a:lstStyle/>
                  <a:p>
                    <a:fld id="{5C76B2B5-4878-4350-B934-3284BD2E4315}"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4D47-41F0-AB54-1389FDEB61F7}"/>
                </c:ext>
              </c:extLst>
            </c:dLbl>
            <c:dLbl>
              <c:idx val="10"/>
              <c:layout>
                <c:manualLayout>
                  <c:x val="0"/>
                  <c:y val="-2.2495628644320705E-2"/>
                </c:manualLayout>
              </c:layout>
              <c:tx>
                <c:rich>
                  <a:bodyPr/>
                  <a:lstStyle/>
                  <a:p>
                    <a:fld id="{3560223E-1F96-4D4A-9C13-8222310865AA}" type="CELLRANGE">
                      <a:rPr lang="en-US"/>
                      <a:pPr/>
                      <a:t>[CELLRANGE]</a:t>
                    </a:fld>
                    <a:endParaRPr lang="en-AU"/>
                  </a:p>
                </c:rich>
              </c:tx>
              <c:showLegendKey val="0"/>
              <c:showVal val="0"/>
              <c:showCatName val="0"/>
              <c:showSerName val="0"/>
              <c:showPercent val="0"/>
              <c:showBubbleSize val="0"/>
              <c:extLst xmlns:c15="http://schemas.microsoft.com/office/drawing/2012/chart">
                <c:ext xmlns:c15="http://schemas.microsoft.com/office/drawing/2012/chart" uri="{CE6537A1-D6FC-4f65-9D91-7224C49458BB}">
                  <c15:dlblFieldTable/>
                  <c15:showDataLabelsRange val="1"/>
                </c:ext>
                <c:ext xmlns:c16="http://schemas.microsoft.com/office/drawing/2014/chart" uri="{C3380CC4-5D6E-409C-BE32-E72D297353CC}">
                  <c16:uniqueId val="{00000005-A41C-41B5-A2FC-B7B0975EF9C2}"/>
                </c:ext>
              </c:extLst>
            </c:dLbl>
            <c:dLbl>
              <c:idx val="11"/>
              <c:layout>
                <c:manualLayout>
                  <c:x val="-1.0481720624128155E-16"/>
                  <c:y val="-3.2717232600018603E-2"/>
                </c:manualLayout>
              </c:layout>
              <c:tx>
                <c:rich>
                  <a:bodyPr/>
                  <a:lstStyle/>
                  <a:p>
                    <a:fld id="{0C90B7AC-B5B4-497E-8D58-F56CE470652A}" type="CELLRANGE">
                      <a:rPr lang="en-US"/>
                      <a:pPr/>
                      <a:t>[CELLRANGE]</a:t>
                    </a:fld>
                    <a:endParaRPr lang="en-AU"/>
                  </a:p>
                </c:rich>
              </c:tx>
              <c:showLegendKey val="0"/>
              <c:showVal val="0"/>
              <c:showCatName val="0"/>
              <c:showSerName val="0"/>
              <c:showPercent val="0"/>
              <c:showBubbleSize val="0"/>
              <c:extLst xmlns:c15="http://schemas.microsoft.com/office/drawing/2012/chart">
                <c:ext xmlns:c15="http://schemas.microsoft.com/office/drawing/2012/chart" uri="{CE6537A1-D6FC-4f65-9D91-7224C49458BB}">
                  <c15:dlblFieldTable/>
                  <c15:showDataLabelsRange val="1"/>
                </c:ext>
                <c:ext xmlns:c16="http://schemas.microsoft.com/office/drawing/2014/chart" uri="{C3380CC4-5D6E-409C-BE32-E72D297353CC}">
                  <c16:uniqueId val="{00000006-A41C-41B5-A2FC-B7B0975EF9C2}"/>
                </c:ext>
              </c:extLst>
            </c:dLbl>
            <c:dLbl>
              <c:idx val="12"/>
              <c:layout>
                <c:manualLayout>
                  <c:x val="1.4293420513443377E-3"/>
                  <c:y val="-2.6013862111168295E-2"/>
                </c:manualLayout>
              </c:layou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4D47-41F0-AB54-1389FDEB61F7}"/>
                </c:ext>
              </c:extLst>
            </c:dLbl>
            <c:dLbl>
              <c:idx val="14"/>
              <c:layout>
                <c:manualLayout>
                  <c:x val="-1.0481720624128155E-16"/>
                  <c:y val="-2.9265594875064329E-2"/>
                </c:manualLayout>
              </c:layou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4D47-41F0-AB54-1389FDEB61F7}"/>
                </c:ext>
              </c:extLst>
            </c:dLbl>
            <c:dLbl>
              <c:idx val="16"/>
              <c:layout>
                <c:manualLayout>
                  <c:x val="1.4293420513444425E-3"/>
                  <c:y val="-2.2762129347272259E-2"/>
                </c:manualLayout>
              </c:layou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4D47-41F0-AB54-1389FDEB61F7}"/>
                </c:ext>
              </c:extLst>
            </c:dLbl>
            <c:dLbl>
              <c:idx val="17"/>
              <c:layout>
                <c:manualLayout>
                  <c:x val="-1.4293420513445474E-3"/>
                  <c:y val="-3.9020793166752443E-2"/>
                </c:manualLayout>
              </c:layou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5-4D47-41F0-AB54-1389FDEB61F7}"/>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multiLvlStrRef>
              <c:f>Compilation!$A$253:$B$264</c:f>
              <c:multiLvlStrCache>
                <c:ptCount val="12"/>
                <c:lvl>
                  <c:pt idx="0">
                    <c:v>Real</c:v>
                  </c:pt>
                  <c:pt idx="1">
                    <c:v>Simulated</c:v>
                  </c:pt>
                  <c:pt idx="2">
                    <c:v>Real</c:v>
                  </c:pt>
                  <c:pt idx="3">
                    <c:v>Simulated</c:v>
                  </c:pt>
                  <c:pt idx="4">
                    <c:v>Real</c:v>
                  </c:pt>
                  <c:pt idx="5">
                    <c:v>Sim.</c:v>
                  </c:pt>
                  <c:pt idx="6">
                    <c:v>Real</c:v>
                  </c:pt>
                  <c:pt idx="7">
                    <c:v>Sim.</c:v>
                  </c:pt>
                  <c:pt idx="8">
                    <c:v>Real</c:v>
                  </c:pt>
                  <c:pt idx="9">
                    <c:v>Sim.</c:v>
                  </c:pt>
                  <c:pt idx="10">
                    <c:v>Real</c:v>
                  </c:pt>
                  <c:pt idx="11">
                    <c:v>Sim.</c:v>
                  </c:pt>
                </c:lvl>
                <c:lvl>
                  <c:pt idx="0">
                    <c:v>Biochemical</c:v>
                  </c:pt>
                  <c:pt idx="2">
                    <c:v>Oxidative Stress</c:v>
                  </c:pt>
                  <c:pt idx="4">
                    <c:v>Cell Morphology</c:v>
                  </c:pt>
                  <c:pt idx="6">
                    <c:v>Cell Damage</c:v>
                  </c:pt>
                  <c:pt idx="8">
                    <c:v>Synergistic</c:v>
                  </c:pt>
                  <c:pt idx="10">
                    <c:v>Mitochondrial</c:v>
                  </c:pt>
                </c:lvl>
              </c:multiLvlStrCache>
            </c:multiLvlStrRef>
          </c:cat>
          <c:val>
            <c:numRef>
              <c:f>Compilation!$D$253:$D$264</c:f>
              <c:numCache>
                <c:formatCode>General</c:formatCode>
                <c:ptCount val="12"/>
                <c:pt idx="0">
                  <c:v>16</c:v>
                </c:pt>
                <c:pt idx="1">
                  <c:v>44</c:v>
                </c:pt>
                <c:pt idx="2">
                  <c:v>16</c:v>
                </c:pt>
                <c:pt idx="3">
                  <c:v>42</c:v>
                </c:pt>
                <c:pt idx="4">
                  <c:v>17</c:v>
                </c:pt>
                <c:pt idx="5">
                  <c:v>48</c:v>
                </c:pt>
                <c:pt idx="6">
                  <c:v>4</c:v>
                </c:pt>
                <c:pt idx="7">
                  <c:v>61</c:v>
                </c:pt>
                <c:pt idx="8">
                  <c:v>3</c:v>
                </c:pt>
                <c:pt idx="9">
                  <c:v>23</c:v>
                </c:pt>
                <c:pt idx="10">
                  <c:v>1</c:v>
                </c:pt>
                <c:pt idx="11">
                  <c:v>16</c:v>
                </c:pt>
              </c:numCache>
            </c:numRef>
          </c:val>
          <c:extLst>
            <c:ext xmlns:c15="http://schemas.microsoft.com/office/drawing/2012/chart" uri="{02D57815-91ED-43cb-92C2-25804820EDAC}">
              <c15:datalabelsRange>
                <c15:f>Compilation!$F$253:$F$264</c15:f>
                <c15:dlblRangeCache>
                  <c:ptCount val="12"/>
                  <c:pt idx="0">
                    <c:v>16%</c:v>
                  </c:pt>
                  <c:pt idx="1">
                    <c:v>15%</c:v>
                  </c:pt>
                  <c:pt idx="2">
                    <c:v>13%</c:v>
                  </c:pt>
                  <c:pt idx="3">
                    <c:v>17%</c:v>
                  </c:pt>
                  <c:pt idx="4">
                    <c:v>27%</c:v>
                  </c:pt>
                  <c:pt idx="5">
                    <c:v>35%</c:v>
                  </c:pt>
                  <c:pt idx="6">
                    <c:v>40%</c:v>
                  </c:pt>
                  <c:pt idx="7">
                    <c:v>82%</c:v>
                  </c:pt>
                  <c:pt idx="8">
                    <c:v>27%</c:v>
                  </c:pt>
                  <c:pt idx="9">
                    <c:v>34%</c:v>
                  </c:pt>
                  <c:pt idx="10">
                    <c:v>20%</c:v>
                  </c:pt>
                  <c:pt idx="11">
                    <c:v>31%</c:v>
                  </c:pt>
                </c15:dlblRangeCache>
              </c15:datalabelsRange>
            </c:ext>
            <c:ext xmlns:c16="http://schemas.microsoft.com/office/drawing/2014/chart" uri="{C3380CC4-5D6E-409C-BE32-E72D297353CC}">
              <c16:uniqueId val="{00000015-4D47-41F0-AB54-1389FDEB61F7}"/>
            </c:ext>
          </c:extLst>
        </c:ser>
        <c:dLbls>
          <c:showLegendKey val="0"/>
          <c:showVal val="0"/>
          <c:showCatName val="0"/>
          <c:showSerName val="0"/>
          <c:showPercent val="0"/>
          <c:showBubbleSize val="0"/>
        </c:dLbls>
        <c:gapWidth val="80"/>
        <c:overlap val="100"/>
        <c:axId val="349446816"/>
        <c:axId val="349452096"/>
      </c:barChart>
      <c:catAx>
        <c:axId val="349446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en-US"/>
          </a:p>
        </c:txPr>
        <c:crossAx val="349452096"/>
        <c:crosses val="autoZero"/>
        <c:auto val="1"/>
        <c:lblAlgn val="ctr"/>
        <c:lblOffset val="100"/>
        <c:noMultiLvlLbl val="0"/>
      </c:catAx>
      <c:valAx>
        <c:axId val="3494520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1100" b="1">
                    <a:solidFill>
                      <a:sysClr val="windowText" lastClr="000000"/>
                    </a:solidFill>
                  </a:rPr>
                  <a:t>Nmuber of Studies</a:t>
                </a:r>
              </a:p>
            </c:rich>
          </c:tx>
          <c:layout>
            <c:manualLayout>
              <c:xMode val="edge"/>
              <c:yMode val="edge"/>
              <c:x val="1.4105119793560703E-2"/>
              <c:y val="0.3031267842923384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crossAx val="349446816"/>
        <c:crosses val="autoZero"/>
        <c:crossBetween val="between"/>
      </c:valAx>
      <c:spPr>
        <a:noFill/>
        <a:ln>
          <a:noFill/>
        </a:ln>
        <a:effectLst/>
      </c:spPr>
    </c:plotArea>
    <c:legend>
      <c:legendPos val="tr"/>
      <c:layout>
        <c:manualLayout>
          <c:xMode val="edge"/>
          <c:yMode val="edge"/>
          <c:x val="0.83035848236287568"/>
          <c:y val="0.21815875112978511"/>
          <c:w val="0.14677204481561318"/>
          <c:h val="0.11760160384677426"/>
        </c:manualLayout>
      </c:layout>
      <c:overlay val="0"/>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en-AU" sz="1400" b="1" i="0" u="none" strike="noStrike" kern="1200" spc="0" baseline="0">
                <a:solidFill>
                  <a:sysClr val="windowText" lastClr="000000"/>
                </a:solidFill>
              </a:rPr>
              <a:t>Cellular / Biochemical Effects </a:t>
            </a:r>
            <a:r>
              <a:rPr lang="en-AU" sz="1400" b="1" baseline="0">
                <a:solidFill>
                  <a:sysClr val="windowText" lastClr="000000"/>
                </a:solidFill>
              </a:rPr>
              <a:t>and Waveform</a:t>
            </a:r>
            <a:endParaRPr lang="en-AU" sz="1400" b="1">
              <a:solidFill>
                <a:sysClr val="windowText" lastClr="000000"/>
              </a:solidFill>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0.10454934770746871"/>
          <c:y val="4.332919996384689E-2"/>
          <c:w val="0.87255786441992411"/>
          <c:h val="0.65555069360466267"/>
        </c:manualLayout>
      </c:layout>
      <c:barChart>
        <c:barDir val="col"/>
        <c:grouping val="stacked"/>
        <c:varyColors val="0"/>
        <c:ser>
          <c:idx val="0"/>
          <c:order val="0"/>
          <c:tx>
            <c:strRef>
              <c:f>Compilation!$I$252</c:f>
              <c:strCache>
                <c:ptCount val="1"/>
                <c:pt idx="0">
                  <c:v>Significant Effect</c:v>
                </c:pt>
              </c:strCache>
            </c:strRef>
          </c:tx>
          <c:spPr>
            <a:solidFill>
              <a:srgbClr val="92D050"/>
            </a:solidFill>
            <a:ln>
              <a:noFill/>
            </a:ln>
            <a:effectLst/>
          </c:spPr>
          <c:invertIfNegative val="0"/>
          <c:dLbls>
            <c:dLbl>
              <c:idx val="0"/>
              <c:tx>
                <c:rich>
                  <a:bodyPr/>
                  <a:lstStyle/>
                  <a:p>
                    <a:fld id="{F2F0346F-A8FB-4723-9CCF-B11768ADA837}"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9255-4A00-9A1D-7BDB44F7F764}"/>
                </c:ext>
              </c:extLst>
            </c:dLbl>
            <c:dLbl>
              <c:idx val="1"/>
              <c:tx>
                <c:rich>
                  <a:bodyPr/>
                  <a:lstStyle/>
                  <a:p>
                    <a:fld id="{4F507E76-54F9-448C-912E-F3B72ACC908D}"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9255-4A00-9A1D-7BDB44F7F764}"/>
                </c:ext>
              </c:extLst>
            </c:dLbl>
            <c:dLbl>
              <c:idx val="2"/>
              <c:tx>
                <c:rich>
                  <a:bodyPr/>
                  <a:lstStyle/>
                  <a:p>
                    <a:fld id="{ED7C2343-2B7D-4217-888C-D4FEFD17E553}"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2BF6-487C-813C-9B2D02475C2E}"/>
                </c:ext>
              </c:extLst>
            </c:dLbl>
            <c:dLbl>
              <c:idx val="3"/>
              <c:layout>
                <c:manualLayout>
                  <c:x val="1.2065014302485161E-3"/>
                  <c:y val="-3.2517319313162523E-3"/>
                </c:manualLayout>
              </c:layout>
              <c:tx>
                <c:rich>
                  <a:bodyPr/>
                  <a:lstStyle/>
                  <a:p>
                    <a:fld id="{1640FADE-E9DA-47A3-9335-9D693CC88D0C}"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2BF6-487C-813C-9B2D02475C2E}"/>
                </c:ext>
              </c:extLst>
            </c:dLbl>
            <c:dLbl>
              <c:idx val="4"/>
              <c:tx>
                <c:rich>
                  <a:bodyPr/>
                  <a:lstStyle/>
                  <a:p>
                    <a:fld id="{492E90DA-804F-4800-8DBF-4A4225126728}"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2BF6-487C-813C-9B2D02475C2E}"/>
                </c:ext>
              </c:extLst>
            </c:dLbl>
            <c:dLbl>
              <c:idx val="5"/>
              <c:tx>
                <c:rich>
                  <a:bodyPr/>
                  <a:lstStyle/>
                  <a:p>
                    <a:fld id="{92145AD2-E743-4F09-8139-FF6A94CE56C2}"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2BF6-487C-813C-9B2D02475C2E}"/>
                </c:ext>
              </c:extLst>
            </c:dLbl>
            <c:dLbl>
              <c:idx val="6"/>
              <c:tx>
                <c:rich>
                  <a:bodyPr/>
                  <a:lstStyle/>
                  <a:p>
                    <a:fld id="{79BD87BB-790F-42D8-9EC4-7B63BAC11880}"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2BF6-487C-813C-9B2D02475C2E}"/>
                </c:ext>
              </c:extLst>
            </c:dLbl>
            <c:dLbl>
              <c:idx val="7"/>
              <c:layout>
                <c:manualLayout>
                  <c:x val="1.6799219563814922E-3"/>
                  <c:y val="3.251731931316133E-3"/>
                </c:manualLayout>
              </c:layout>
              <c:tx>
                <c:rich>
                  <a:bodyPr/>
                  <a:lstStyle/>
                  <a:p>
                    <a:fld id="{6EA303B5-CE82-4A3E-B2BD-A45E69A4A307}"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2BF6-487C-813C-9B2D02475C2E}"/>
                </c:ext>
              </c:extLst>
            </c:dLbl>
            <c:dLbl>
              <c:idx val="8"/>
              <c:tx>
                <c:rich>
                  <a:bodyPr/>
                  <a:lstStyle/>
                  <a:p>
                    <a:fld id="{5DD55176-4956-40BF-9729-D36B0431764E}"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2BF6-487C-813C-9B2D02475C2E}"/>
                </c:ext>
              </c:extLst>
            </c:dLbl>
            <c:dLbl>
              <c:idx val="9"/>
              <c:layout>
                <c:manualLayout>
                  <c:x val="3.2078837282362473E-2"/>
                  <c:y val="-3.2517319313163716E-3"/>
                </c:manualLayout>
              </c:layout>
              <c:tx>
                <c:rich>
                  <a:bodyPr/>
                  <a:lstStyle/>
                  <a:p>
                    <a:fld id="{5A734421-5D80-4FDC-B592-7DE27E58CDD5}"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2BF6-487C-813C-9B2D02475C2E}"/>
                </c:ext>
              </c:extLst>
            </c:dLbl>
            <c:dLbl>
              <c:idx val="10"/>
              <c:layout>
                <c:manualLayout>
                  <c:x val="1.8402777979033005E-3"/>
                  <c:y val="-1.1922879347373286E-16"/>
                </c:manualLayout>
              </c:layout>
              <c:tx>
                <c:rich>
                  <a:bodyPr/>
                  <a:lstStyle/>
                  <a:p>
                    <a:fld id="{3F918ADF-314F-46DF-A9D0-9380527A23BA}" type="CELLRANGE">
                      <a:rPr lang="en-US"/>
                      <a:pPr/>
                      <a:t>[CELLRANGE]</a:t>
                    </a:fld>
                    <a:endParaRPr lang="en-AU"/>
                  </a:p>
                </c:rich>
              </c:tx>
              <c:showLegendKey val="0"/>
              <c:showVal val="0"/>
              <c:showCatName val="0"/>
              <c:showSerName val="0"/>
              <c:showPercent val="0"/>
              <c:showBubbleSize val="0"/>
              <c:extLst xmlns:c15="http://schemas.microsoft.com/office/drawing/2012/chart">
                <c:ext xmlns:c15="http://schemas.microsoft.com/office/drawing/2012/chart" uri="{CE6537A1-D6FC-4f65-9D91-7224C49458BB}">
                  <c15:dlblFieldTable/>
                  <c15:showDataLabelsRange val="1"/>
                </c:ext>
                <c:ext xmlns:c16="http://schemas.microsoft.com/office/drawing/2014/chart" uri="{C3380CC4-5D6E-409C-BE32-E72D297353CC}">
                  <c16:uniqueId val="{00000000-9255-4A00-9A1D-7BDB44F7F764}"/>
                </c:ext>
              </c:extLst>
            </c:dLbl>
            <c:dLbl>
              <c:idx val="11"/>
              <c:tx>
                <c:rich>
                  <a:bodyPr/>
                  <a:lstStyle/>
                  <a:p>
                    <a:fld id="{CB1A09D2-F236-40F3-BFD3-B1D7CB1FBE67}"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9255-4A00-9A1D-7BDB44F7F764}"/>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multiLvlStrRef>
              <c:f>Compilation!$G$253:$H$264</c:f>
              <c:multiLvlStrCache>
                <c:ptCount val="12"/>
                <c:lvl>
                  <c:pt idx="0">
                    <c:v>Pulsed</c:v>
                  </c:pt>
                  <c:pt idx="1">
                    <c:v>Cont.</c:v>
                  </c:pt>
                  <c:pt idx="2">
                    <c:v>Pulsed</c:v>
                  </c:pt>
                  <c:pt idx="3">
                    <c:v>Cont.</c:v>
                  </c:pt>
                  <c:pt idx="4">
                    <c:v>Pulsed</c:v>
                  </c:pt>
                  <c:pt idx="5">
                    <c:v>Cont.</c:v>
                  </c:pt>
                  <c:pt idx="6">
                    <c:v>Pulsed</c:v>
                  </c:pt>
                  <c:pt idx="7">
                    <c:v>Cont.</c:v>
                  </c:pt>
                  <c:pt idx="8">
                    <c:v>Pulsed</c:v>
                  </c:pt>
                  <c:pt idx="9">
                    <c:v>Cont.</c:v>
                  </c:pt>
                  <c:pt idx="10">
                    <c:v>Pulsed</c:v>
                  </c:pt>
                  <c:pt idx="11">
                    <c:v>Cont.</c:v>
                  </c:pt>
                </c:lvl>
                <c:lvl>
                  <c:pt idx="0">
                    <c:v>Biochemical</c:v>
                  </c:pt>
                  <c:pt idx="2">
                    <c:v>Oxidative Stress</c:v>
                  </c:pt>
                  <c:pt idx="4">
                    <c:v>Cell Morphology</c:v>
                  </c:pt>
                  <c:pt idx="6">
                    <c:v>Cell Damage</c:v>
                  </c:pt>
                  <c:pt idx="8">
                    <c:v>Synergistic</c:v>
                  </c:pt>
                  <c:pt idx="10">
                    <c:v>Mitochondrial</c:v>
                  </c:pt>
                </c:lvl>
              </c:multiLvlStrCache>
            </c:multiLvlStrRef>
          </c:cat>
          <c:val>
            <c:numRef>
              <c:f>Compilation!$I$253:$I$264</c:f>
              <c:numCache>
                <c:formatCode>General</c:formatCode>
                <c:ptCount val="12"/>
                <c:pt idx="0">
                  <c:v>171</c:v>
                </c:pt>
                <c:pt idx="1">
                  <c:v>75</c:v>
                </c:pt>
                <c:pt idx="2">
                  <c:v>197</c:v>
                </c:pt>
                <c:pt idx="3">
                  <c:v>63</c:v>
                </c:pt>
                <c:pt idx="4">
                  <c:v>81</c:v>
                </c:pt>
                <c:pt idx="5">
                  <c:v>26</c:v>
                </c:pt>
                <c:pt idx="6">
                  <c:v>12</c:v>
                </c:pt>
                <c:pt idx="7">
                  <c:v>3</c:v>
                </c:pt>
                <c:pt idx="8">
                  <c:v>23</c:v>
                </c:pt>
                <c:pt idx="9">
                  <c:v>10</c:v>
                </c:pt>
                <c:pt idx="10">
                  <c:v>21</c:v>
                </c:pt>
                <c:pt idx="11">
                  <c:v>10</c:v>
                </c:pt>
              </c:numCache>
            </c:numRef>
          </c:val>
          <c:extLst>
            <c:ext xmlns:c15="http://schemas.microsoft.com/office/drawing/2012/chart" uri="{02D57815-91ED-43cb-92C2-25804820EDAC}">
              <c15:datalabelsRange>
                <c15:f>Compilation!$K$253:$K$264</c15:f>
                <c15:dlblRangeCache>
                  <c:ptCount val="12"/>
                  <c:pt idx="0">
                    <c:v>83%</c:v>
                  </c:pt>
                  <c:pt idx="1">
                    <c:v>89%</c:v>
                  </c:pt>
                  <c:pt idx="2">
                    <c:v>84%</c:v>
                  </c:pt>
                  <c:pt idx="3">
                    <c:v>82%</c:v>
                  </c:pt>
                  <c:pt idx="4">
                    <c:v>68%</c:v>
                  </c:pt>
                  <c:pt idx="5">
                    <c:v>65%</c:v>
                  </c:pt>
                  <c:pt idx="6">
                    <c:v>24%</c:v>
                  </c:pt>
                  <c:pt idx="7">
                    <c:v>21%</c:v>
                  </c:pt>
                  <c:pt idx="8">
                    <c:v>58%</c:v>
                  </c:pt>
                  <c:pt idx="9">
                    <c:v>63%</c:v>
                  </c:pt>
                  <c:pt idx="10">
                    <c:v>66%</c:v>
                  </c:pt>
                  <c:pt idx="11">
                    <c:v>67%</c:v>
                  </c:pt>
                </c15:dlblRangeCache>
              </c15:datalabelsRange>
            </c:ext>
            <c:ext xmlns:c16="http://schemas.microsoft.com/office/drawing/2014/chart" uri="{C3380CC4-5D6E-409C-BE32-E72D297353CC}">
              <c16:uniqueId val="{0000000A-2BF6-487C-813C-9B2D02475C2E}"/>
            </c:ext>
          </c:extLst>
        </c:ser>
        <c:ser>
          <c:idx val="1"/>
          <c:order val="1"/>
          <c:tx>
            <c:strRef>
              <c:f>Compilation!$J$252</c:f>
              <c:strCache>
                <c:ptCount val="1"/>
                <c:pt idx="0">
                  <c:v>No  Significant Effect</c:v>
                </c:pt>
              </c:strCache>
            </c:strRef>
          </c:tx>
          <c:spPr>
            <a:solidFill>
              <a:schemeClr val="tx1">
                <a:lumMod val="50000"/>
                <a:lumOff val="50000"/>
              </a:schemeClr>
            </a:solidFill>
            <a:ln>
              <a:noFill/>
            </a:ln>
            <a:effectLst/>
          </c:spPr>
          <c:invertIfNegative val="0"/>
          <c:dLbls>
            <c:dLbl>
              <c:idx val="0"/>
              <c:tx>
                <c:rich>
                  <a:bodyPr/>
                  <a:lstStyle/>
                  <a:p>
                    <a:fld id="{7343A398-F1D2-4441-80D1-2BFDD6897FC4}"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9255-4A00-9A1D-7BDB44F7F764}"/>
                </c:ext>
              </c:extLst>
            </c:dLbl>
            <c:dLbl>
              <c:idx val="1"/>
              <c:tx>
                <c:rich>
                  <a:bodyPr/>
                  <a:lstStyle/>
                  <a:p>
                    <a:fld id="{A8B01205-1172-4A57-AAA2-8C19664E46BD}"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9255-4A00-9A1D-7BDB44F7F764}"/>
                </c:ext>
              </c:extLst>
            </c:dLbl>
            <c:dLbl>
              <c:idx val="2"/>
              <c:tx>
                <c:rich>
                  <a:bodyPr/>
                  <a:lstStyle/>
                  <a:p>
                    <a:fld id="{0A9CE2D7-EE44-420B-80FF-E8DFE981470B}"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2BF6-487C-813C-9B2D02475C2E}"/>
                </c:ext>
              </c:extLst>
            </c:dLbl>
            <c:dLbl>
              <c:idx val="3"/>
              <c:layout>
                <c:manualLayout>
                  <c:x val="0"/>
                  <c:y val="-2.926558738184639E-2"/>
                </c:manualLayout>
              </c:layout>
              <c:tx>
                <c:rich>
                  <a:bodyPr/>
                  <a:lstStyle/>
                  <a:p>
                    <a:fld id="{251D9443-F726-4D17-A464-86407B78BD7C}"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2BF6-487C-813C-9B2D02475C2E}"/>
                </c:ext>
              </c:extLst>
            </c:dLbl>
            <c:dLbl>
              <c:idx val="4"/>
              <c:tx>
                <c:rich>
                  <a:bodyPr/>
                  <a:lstStyle/>
                  <a:p>
                    <a:fld id="{8AEDA471-2A61-4C0B-BAB6-D25632F9DBE3}"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2BF6-487C-813C-9B2D02475C2E}"/>
                </c:ext>
              </c:extLst>
            </c:dLbl>
            <c:dLbl>
              <c:idx val="5"/>
              <c:tx>
                <c:rich>
                  <a:bodyPr/>
                  <a:lstStyle/>
                  <a:p>
                    <a:fld id="{EF309625-1E1D-4C50-9E13-64A258F40972}"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2BF6-487C-813C-9B2D02475C2E}"/>
                </c:ext>
              </c:extLst>
            </c:dLbl>
            <c:dLbl>
              <c:idx val="6"/>
              <c:tx>
                <c:rich>
                  <a:bodyPr/>
                  <a:lstStyle/>
                  <a:p>
                    <a:fld id="{BB9E1D49-E4FD-40BC-BC9E-83E9F3B994BA}"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2BF6-487C-813C-9B2D02475C2E}"/>
                </c:ext>
              </c:extLst>
            </c:dLbl>
            <c:dLbl>
              <c:idx val="7"/>
              <c:layout>
                <c:manualLayout>
                  <c:x val="1.8402420674945021E-3"/>
                  <c:y val="3.251731931316133E-3"/>
                </c:manualLayout>
              </c:layout>
              <c:tx>
                <c:rich>
                  <a:bodyPr/>
                  <a:lstStyle/>
                  <a:p>
                    <a:fld id="{7298F01A-E192-4046-A80E-E23822107D7D}"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2BF6-487C-813C-9B2D02475C2E}"/>
                </c:ext>
              </c:extLst>
            </c:dLbl>
            <c:dLbl>
              <c:idx val="8"/>
              <c:layout>
                <c:manualLayout>
                  <c:x val="1.6799219563814922E-3"/>
                  <c:y val="-3.2517319313162523E-3"/>
                </c:manualLayout>
              </c:layout>
              <c:tx>
                <c:rich>
                  <a:bodyPr/>
                  <a:lstStyle/>
                  <a:p>
                    <a:fld id="{25803F49-467A-4509-93DF-6BBF846D787E}" type="CELLRANGE">
                      <a:rPr lang="en-US" i="1"/>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2BF6-487C-813C-9B2D02475C2E}"/>
                </c:ext>
              </c:extLst>
            </c:dLbl>
            <c:dLbl>
              <c:idx val="9"/>
              <c:layout>
                <c:manualLayout>
                  <c:x val="0"/>
                  <c:y val="-3.2517319313162527E-2"/>
                </c:manualLayout>
              </c:layout>
              <c:tx>
                <c:rich>
                  <a:bodyPr/>
                  <a:lstStyle/>
                  <a:p>
                    <a:fld id="{4249B9BB-52F1-4AE7-89C4-56E416163C8B}"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2BF6-487C-813C-9B2D02475C2E}"/>
                </c:ext>
              </c:extLst>
            </c:dLbl>
            <c:dLbl>
              <c:idx val="10"/>
              <c:layout>
                <c:manualLayout>
                  <c:x val="0"/>
                  <c:y val="-2.9265587381846273E-2"/>
                </c:manualLayout>
              </c:layout>
              <c:tx>
                <c:rich>
                  <a:bodyPr/>
                  <a:lstStyle/>
                  <a:p>
                    <a:fld id="{DE58EEC8-F0F3-4998-88E4-CB443D5D2DC9}" type="CELLRANGE">
                      <a:rPr lang="en-US"/>
                      <a:pPr/>
                      <a:t>[CELLRANGE]</a:t>
                    </a:fld>
                    <a:endParaRPr lang="en-AU"/>
                  </a:p>
                </c:rich>
              </c:tx>
              <c:showLegendKey val="0"/>
              <c:showVal val="0"/>
              <c:showCatName val="0"/>
              <c:showSerName val="0"/>
              <c:showPercent val="0"/>
              <c:showBubbleSize val="0"/>
              <c:extLst xmlns:c15="http://schemas.microsoft.com/office/drawing/2012/chart">
                <c:ext xmlns:c15="http://schemas.microsoft.com/office/drawing/2012/chart" uri="{CE6537A1-D6FC-4f65-9D91-7224C49458BB}">
                  <c15:dlblFieldTable/>
                  <c15:showDataLabelsRange val="1"/>
                </c:ext>
                <c:ext xmlns:c16="http://schemas.microsoft.com/office/drawing/2014/chart" uri="{C3380CC4-5D6E-409C-BE32-E72D297353CC}">
                  <c16:uniqueId val="{00000001-9255-4A00-9A1D-7BDB44F7F764}"/>
                </c:ext>
              </c:extLst>
            </c:dLbl>
            <c:dLbl>
              <c:idx val="11"/>
              <c:layout>
                <c:manualLayout>
                  <c:x val="6.7476073100433275E-17"/>
                  <c:y val="-4.2272515107111282E-2"/>
                </c:manualLayout>
              </c:layout>
              <c:tx>
                <c:rich>
                  <a:bodyPr/>
                  <a:lstStyle/>
                  <a:p>
                    <a:fld id="{C45E35DF-7463-4E20-8A16-37308A1C10A8}" type="CELLRANGE">
                      <a:rPr lang="en-US"/>
                      <a:pPr/>
                      <a:t>[CELLRANGE]</a:t>
                    </a:fld>
                    <a:endParaRPr lang="en-AU"/>
                  </a:p>
                </c:rich>
              </c:tx>
              <c:showLegendKey val="0"/>
              <c:showVal val="0"/>
              <c:showCatName val="0"/>
              <c:showSerName val="0"/>
              <c:showPercent val="0"/>
              <c:showBubbleSize val="0"/>
              <c:extLst xmlns:c15="http://schemas.microsoft.com/office/drawing/2012/chart">
                <c:ext xmlns:c15="http://schemas.microsoft.com/office/drawing/2012/chart" uri="{CE6537A1-D6FC-4f65-9D91-7224C49458BB}">
                  <c15:dlblFieldTable/>
                  <c15:showDataLabelsRange val="1"/>
                </c:ext>
                <c:ext xmlns:c16="http://schemas.microsoft.com/office/drawing/2014/chart" uri="{C3380CC4-5D6E-409C-BE32-E72D297353CC}">
                  <c16:uniqueId val="{00000002-9255-4A00-9A1D-7BDB44F7F764}"/>
                </c:ext>
              </c:extLst>
            </c:dLbl>
            <c:dLbl>
              <c:idx val="13"/>
              <c:layout>
                <c:manualLayout>
                  <c:x val="-1.6799219563815538E-3"/>
                  <c:y val="-3.9020783175795028E-2"/>
                </c:manualLayout>
              </c:layou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2BF6-487C-813C-9B2D02475C2E}"/>
                </c:ext>
              </c:extLst>
            </c:dLbl>
            <c:dLbl>
              <c:idx val="17"/>
              <c:layout>
                <c:manualLayout>
                  <c:x val="0"/>
                  <c:y val="-2.6013855450530018E-2"/>
                </c:manualLayout>
              </c:layou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2BF6-487C-813C-9B2D02475C2E}"/>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multiLvlStrRef>
              <c:f>Compilation!$G$253:$H$264</c:f>
              <c:multiLvlStrCache>
                <c:ptCount val="12"/>
                <c:lvl>
                  <c:pt idx="0">
                    <c:v>Pulsed</c:v>
                  </c:pt>
                  <c:pt idx="1">
                    <c:v>Cont.</c:v>
                  </c:pt>
                  <c:pt idx="2">
                    <c:v>Pulsed</c:v>
                  </c:pt>
                  <c:pt idx="3">
                    <c:v>Cont.</c:v>
                  </c:pt>
                  <c:pt idx="4">
                    <c:v>Pulsed</c:v>
                  </c:pt>
                  <c:pt idx="5">
                    <c:v>Cont.</c:v>
                  </c:pt>
                  <c:pt idx="6">
                    <c:v>Pulsed</c:v>
                  </c:pt>
                  <c:pt idx="7">
                    <c:v>Cont.</c:v>
                  </c:pt>
                  <c:pt idx="8">
                    <c:v>Pulsed</c:v>
                  </c:pt>
                  <c:pt idx="9">
                    <c:v>Cont.</c:v>
                  </c:pt>
                  <c:pt idx="10">
                    <c:v>Pulsed</c:v>
                  </c:pt>
                  <c:pt idx="11">
                    <c:v>Cont.</c:v>
                  </c:pt>
                </c:lvl>
                <c:lvl>
                  <c:pt idx="0">
                    <c:v>Biochemical</c:v>
                  </c:pt>
                  <c:pt idx="2">
                    <c:v>Oxidative Stress</c:v>
                  </c:pt>
                  <c:pt idx="4">
                    <c:v>Cell Morphology</c:v>
                  </c:pt>
                  <c:pt idx="6">
                    <c:v>Cell Damage</c:v>
                  </c:pt>
                  <c:pt idx="8">
                    <c:v>Synergistic</c:v>
                  </c:pt>
                  <c:pt idx="10">
                    <c:v>Mitochondrial</c:v>
                  </c:pt>
                </c:lvl>
              </c:multiLvlStrCache>
            </c:multiLvlStrRef>
          </c:cat>
          <c:val>
            <c:numRef>
              <c:f>Compilation!$J$253:$J$264</c:f>
              <c:numCache>
                <c:formatCode>General</c:formatCode>
                <c:ptCount val="12"/>
                <c:pt idx="0">
                  <c:v>36</c:v>
                </c:pt>
                <c:pt idx="1">
                  <c:v>9</c:v>
                </c:pt>
                <c:pt idx="2">
                  <c:v>38</c:v>
                </c:pt>
                <c:pt idx="3">
                  <c:v>14</c:v>
                </c:pt>
                <c:pt idx="4">
                  <c:v>39</c:v>
                </c:pt>
                <c:pt idx="5">
                  <c:v>14</c:v>
                </c:pt>
                <c:pt idx="6">
                  <c:v>38</c:v>
                </c:pt>
                <c:pt idx="7">
                  <c:v>11</c:v>
                </c:pt>
                <c:pt idx="8">
                  <c:v>17</c:v>
                </c:pt>
                <c:pt idx="9">
                  <c:v>6</c:v>
                </c:pt>
                <c:pt idx="10">
                  <c:v>11</c:v>
                </c:pt>
                <c:pt idx="11">
                  <c:v>5</c:v>
                </c:pt>
              </c:numCache>
            </c:numRef>
          </c:val>
          <c:extLst>
            <c:ext xmlns:c15="http://schemas.microsoft.com/office/drawing/2012/chart" uri="{02D57815-91ED-43cb-92C2-25804820EDAC}">
              <c15:datalabelsRange>
                <c15:f>Compilation!$L$253:$L$264</c15:f>
                <c15:dlblRangeCache>
                  <c:ptCount val="12"/>
                  <c:pt idx="0">
                    <c:v>17%</c:v>
                  </c:pt>
                  <c:pt idx="1">
                    <c:v>11%</c:v>
                  </c:pt>
                  <c:pt idx="2">
                    <c:v>16%</c:v>
                  </c:pt>
                  <c:pt idx="3">
                    <c:v>18%</c:v>
                  </c:pt>
                  <c:pt idx="4">
                    <c:v>33%</c:v>
                  </c:pt>
                  <c:pt idx="5">
                    <c:v>35%</c:v>
                  </c:pt>
                  <c:pt idx="6">
                    <c:v>76%</c:v>
                  </c:pt>
                  <c:pt idx="7">
                    <c:v>79%</c:v>
                  </c:pt>
                  <c:pt idx="8">
                    <c:v>43%</c:v>
                  </c:pt>
                  <c:pt idx="9">
                    <c:v>38%</c:v>
                  </c:pt>
                  <c:pt idx="10">
                    <c:v>34%</c:v>
                  </c:pt>
                  <c:pt idx="11">
                    <c:v>33%</c:v>
                  </c:pt>
                </c15:dlblRangeCache>
              </c15:datalabelsRange>
            </c:ext>
            <c:ext xmlns:c16="http://schemas.microsoft.com/office/drawing/2014/chart" uri="{C3380CC4-5D6E-409C-BE32-E72D297353CC}">
              <c16:uniqueId val="{00000015-2BF6-487C-813C-9B2D02475C2E}"/>
            </c:ext>
          </c:extLst>
        </c:ser>
        <c:dLbls>
          <c:showLegendKey val="0"/>
          <c:showVal val="0"/>
          <c:showCatName val="0"/>
          <c:showSerName val="0"/>
          <c:showPercent val="0"/>
          <c:showBubbleSize val="0"/>
        </c:dLbls>
        <c:gapWidth val="70"/>
        <c:overlap val="100"/>
        <c:axId val="349446816"/>
        <c:axId val="349452096"/>
      </c:barChart>
      <c:catAx>
        <c:axId val="349446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en-US"/>
          </a:p>
        </c:txPr>
        <c:crossAx val="349452096"/>
        <c:crosses val="autoZero"/>
        <c:auto val="1"/>
        <c:lblAlgn val="ctr"/>
        <c:lblOffset val="100"/>
        <c:noMultiLvlLbl val="0"/>
      </c:catAx>
      <c:valAx>
        <c:axId val="3494520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1100" b="1">
                    <a:solidFill>
                      <a:sysClr val="windowText" lastClr="000000"/>
                    </a:solidFill>
                  </a:rPr>
                  <a:t>Nmuber of Studies</a:t>
                </a:r>
              </a:p>
            </c:rich>
          </c:tx>
          <c:layout>
            <c:manualLayout>
              <c:xMode val="edge"/>
              <c:yMode val="edge"/>
              <c:x val="1.4105119793560703E-2"/>
              <c:y val="0.3031267842923384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crossAx val="349446816"/>
        <c:crosses val="autoZero"/>
        <c:crossBetween val="between"/>
      </c:valAx>
      <c:spPr>
        <a:noFill/>
        <a:ln>
          <a:noFill/>
        </a:ln>
        <a:effectLst/>
      </c:spPr>
    </c:plotArea>
    <c:legend>
      <c:legendPos val="tr"/>
      <c:layout>
        <c:manualLayout>
          <c:xMode val="edge"/>
          <c:yMode val="edge"/>
          <c:x val="0.80733808429372167"/>
          <c:y val="0.18238964402752864"/>
          <c:w val="0.17250285222969958"/>
          <c:h val="0.117601573735838"/>
        </c:manualLayout>
      </c:layout>
      <c:overlay val="0"/>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AU" sz="1400" b="1" i="0" u="none" strike="noStrike" kern="1200" spc="0" baseline="0">
                <a:solidFill>
                  <a:sysClr val="windowText" lastClr="000000"/>
                </a:solidFill>
              </a:rPr>
              <a:t>Cellular / Biochemical Effects and Funding</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5.8963419016136491E-2"/>
          <c:y val="0.11423731178960753"/>
          <c:w val="0.94103658098386356"/>
          <c:h val="0.59410907286513981"/>
        </c:manualLayout>
      </c:layout>
      <c:barChart>
        <c:barDir val="col"/>
        <c:grouping val="stacked"/>
        <c:varyColors val="0"/>
        <c:ser>
          <c:idx val="0"/>
          <c:order val="0"/>
          <c:tx>
            <c:strRef>
              <c:f>Compilation!$O$252</c:f>
              <c:strCache>
                <c:ptCount val="1"/>
                <c:pt idx="0">
                  <c:v>Significant Effect</c:v>
                </c:pt>
              </c:strCache>
            </c:strRef>
          </c:tx>
          <c:spPr>
            <a:solidFill>
              <a:schemeClr val="accent4">
                <a:lumMod val="60000"/>
                <a:lumOff val="40000"/>
              </a:schemeClr>
            </a:solidFill>
            <a:ln>
              <a:noFill/>
            </a:ln>
            <a:effectLst/>
          </c:spPr>
          <c:invertIfNegative val="0"/>
          <c:dLbls>
            <c:dLbl>
              <c:idx val="0"/>
              <c:tx>
                <c:rich>
                  <a:bodyPr/>
                  <a:lstStyle/>
                  <a:p>
                    <a:fld id="{7EC9D4BF-9FFA-48B4-806F-F1A56770FD0C}"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2DE8-44DF-9C84-419F74000463}"/>
                </c:ext>
              </c:extLst>
            </c:dLbl>
            <c:dLbl>
              <c:idx val="1"/>
              <c:tx>
                <c:rich>
                  <a:bodyPr/>
                  <a:lstStyle/>
                  <a:p>
                    <a:fld id="{23D77BE6-0077-4FD6-A4BA-2CCD96194E74}"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2DE8-44DF-9C84-419F74000463}"/>
                </c:ext>
              </c:extLst>
            </c:dLbl>
            <c:dLbl>
              <c:idx val="2"/>
              <c:tx>
                <c:rich>
                  <a:bodyPr/>
                  <a:lstStyle/>
                  <a:p>
                    <a:fld id="{9166D50B-0BEB-4B7D-9C24-E196280D068B}"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3941-4B23-BFCB-32F677AFAD29}"/>
                </c:ext>
              </c:extLst>
            </c:dLbl>
            <c:dLbl>
              <c:idx val="3"/>
              <c:layout>
                <c:manualLayout>
                  <c:x val="1.3285020490836526E-3"/>
                  <c:y val="3.2822135041118724E-3"/>
                </c:manualLayout>
              </c:layout>
              <c:tx>
                <c:rich>
                  <a:bodyPr/>
                  <a:lstStyle/>
                  <a:p>
                    <a:fld id="{19CD7320-4936-43C5-9B5B-6A2787024145}"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3941-4B23-BFCB-32F677AFAD29}"/>
                </c:ext>
              </c:extLst>
            </c:dLbl>
            <c:dLbl>
              <c:idx val="4"/>
              <c:layout>
                <c:manualLayout>
                  <c:x val="3.1884049178007613E-2"/>
                  <c:y val="0"/>
                </c:manualLayout>
              </c:layout>
              <c:tx>
                <c:rich>
                  <a:bodyPr/>
                  <a:lstStyle/>
                  <a:p>
                    <a:fld id="{C4BF4D54-FDE5-4BC4-A954-BEB96010A3C4}"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3941-4B23-BFCB-32F677AFAD29}"/>
                </c:ext>
              </c:extLst>
            </c:dLbl>
            <c:dLbl>
              <c:idx val="5"/>
              <c:layout>
                <c:manualLayout>
                  <c:x val="2.6570040981673052E-3"/>
                  <c:y val="-9.8466405123354365E-3"/>
                </c:manualLayout>
              </c:layout>
              <c:tx>
                <c:rich>
                  <a:bodyPr/>
                  <a:lstStyle/>
                  <a:p>
                    <a:fld id="{1AA328EC-D943-414E-955A-6093D4B9F374}"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3941-4B23-BFCB-32F677AFAD29}"/>
                </c:ext>
              </c:extLst>
            </c:dLbl>
            <c:dLbl>
              <c:idx val="6"/>
              <c:layout>
                <c:manualLayout>
                  <c:x val="3.1884049178007662E-2"/>
                  <c:y val="-9.8466405123354365E-3"/>
                </c:manualLayout>
              </c:layout>
              <c:tx>
                <c:rich>
                  <a:bodyPr/>
                  <a:lstStyle/>
                  <a:p>
                    <a:fld id="{6421C227-56A5-4D98-9639-59245119098C}"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3941-4B23-BFCB-32F677AFAD29}"/>
                </c:ext>
              </c:extLst>
            </c:dLbl>
            <c:dLbl>
              <c:idx val="7"/>
              <c:tx>
                <c:rich>
                  <a:bodyPr/>
                  <a:lstStyle/>
                  <a:p>
                    <a:fld id="{19BD5B2A-DF02-44E3-87E2-24F8E180946C}"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3941-4B23-BFCB-32F677AFAD29}"/>
                </c:ext>
              </c:extLst>
            </c:dLbl>
            <c:dLbl>
              <c:idx val="8"/>
              <c:layout>
                <c:manualLayout>
                  <c:x val="3.3212551227091318E-2"/>
                  <c:y val="-2.9269577131984903E-3"/>
                </c:manualLayout>
              </c:layout>
              <c:tx>
                <c:rich>
                  <a:bodyPr/>
                  <a:lstStyle/>
                  <a:p>
                    <a:fld id="{A5A16B12-C105-46B5-9EA4-A73B2613C4A5}"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3941-4B23-BFCB-32F677AFAD29}"/>
                </c:ext>
              </c:extLst>
            </c:dLbl>
            <c:dLbl>
              <c:idx val="9"/>
              <c:layout>
                <c:manualLayout>
                  <c:x val="3.1559978363199646E-2"/>
                  <c:y val="-6.5644270082236243E-3"/>
                </c:manualLayout>
              </c:layout>
              <c:tx>
                <c:rich>
                  <a:bodyPr/>
                  <a:lstStyle/>
                  <a:p>
                    <a:fld id="{20F54203-B498-4128-9306-0AFE76D88AC2}"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3941-4B23-BFCB-32F677AFAD29}"/>
                </c:ext>
              </c:extLst>
            </c:dLbl>
            <c:dLbl>
              <c:idx val="10"/>
              <c:layout>
                <c:manualLayout>
                  <c:x val="3.3212551227091318E-2"/>
                  <c:y val="-1.3608773479822315E-2"/>
                </c:manualLayout>
              </c:layout>
              <c:tx>
                <c:rich>
                  <a:bodyPr/>
                  <a:lstStyle/>
                  <a:p>
                    <a:fld id="{F9053BAA-28D7-4895-8264-BF8EACAEE71B}"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2DE8-44DF-9C84-419F74000463}"/>
                </c:ext>
              </c:extLst>
            </c:dLbl>
            <c:dLbl>
              <c:idx val="11"/>
              <c:tx>
                <c:rich>
                  <a:bodyPr/>
                  <a:lstStyle/>
                  <a:p>
                    <a:fld id="{13C1A255-DEFB-420E-AFF0-F81266A877E9}"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2DE8-44DF-9C84-419F74000463}"/>
                </c:ext>
              </c:extLst>
            </c:dLbl>
            <c:dLbl>
              <c:idx val="12"/>
              <c:layout>
                <c:manualLayout>
                  <c:x val="3.4541053276174918E-2"/>
                  <c:y val="-3.2822135041118122E-3"/>
                </c:manualLayout>
              </c:layou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3941-4B23-BFCB-32F677AFAD29}"/>
                </c:ext>
              </c:extLst>
            </c:dLbl>
            <c:dLbl>
              <c:idx val="14"/>
              <c:layout>
                <c:manualLayout>
                  <c:x val="3.3212551227091318E-2"/>
                  <c:y val="-1.3128854016447249E-2"/>
                </c:manualLayout>
              </c:layou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6-3941-4B23-BFCB-32F677AFAD29}"/>
                </c:ext>
              </c:extLst>
            </c:dLbl>
            <c:dLbl>
              <c:idx val="15"/>
              <c:layout>
                <c:manualLayout>
                  <c:x val="3.0555547128923912E-2"/>
                  <c:y val="-6.5644270082236243E-3"/>
                </c:manualLayout>
              </c:layou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3941-4B23-BFCB-32F677AFAD29}"/>
                </c:ext>
              </c:extLst>
            </c:dLbl>
            <c:dLbl>
              <c:idx val="16"/>
              <c:layout>
                <c:manualLayout>
                  <c:x val="3.1884049178007662E-2"/>
                  <c:y val="-6.5644270082236243E-3"/>
                </c:manualLayout>
              </c:layou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7-3941-4B23-BFCB-32F677AFAD29}"/>
                </c:ext>
              </c:extLst>
            </c:dLbl>
            <c:dLbl>
              <c:idx val="17"/>
              <c:layout>
                <c:manualLayout>
                  <c:x val="3.2754374929846344E-3"/>
                  <c:y val="-3.2822135041118122E-3"/>
                </c:manualLayout>
              </c:layout>
              <c:showLegendKey val="0"/>
              <c:showVal val="0"/>
              <c:showCatName val="0"/>
              <c:showSerName val="0"/>
              <c:showPercent val="0"/>
              <c:showBubbleSize val="0"/>
              <c:extLst>
                <c:ext xmlns:c15="http://schemas.microsoft.com/office/drawing/2012/chart" uri="{CE6537A1-D6FC-4f65-9D91-7224C49458BB}">
                  <c15:layout>
                    <c:manualLayout>
                      <c:w val="3.1439053294794919E-2"/>
                      <c:h val="4.9906185551024204E-2"/>
                    </c:manualLayout>
                  </c15:layout>
                  <c15:dlblFieldTable/>
                  <c15:showDataLabelsRange val="1"/>
                </c:ext>
                <c:ext xmlns:c16="http://schemas.microsoft.com/office/drawing/2014/chart" uri="{C3380CC4-5D6E-409C-BE32-E72D297353CC}">
                  <c16:uniqueId val="{00000007-3941-4B23-BFCB-32F677AFAD29}"/>
                </c:ext>
              </c:extLst>
            </c:dLbl>
            <c:dLbl>
              <c:idx val="18"/>
              <c:layout>
                <c:manualLayout>
                  <c:x val="3.0555547128924009E-2"/>
                  <c:y val="-1.1487747264391343E-2"/>
                </c:manualLayout>
              </c:layout>
              <c:spPr>
                <a:noFill/>
                <a:ln>
                  <a:noFill/>
                </a:ln>
                <a:effectLst/>
              </c:spPr>
              <c:txPr>
                <a:bodyPr rot="0" spcFirstLastPara="1" vertOverflow="ellipsis" vert="horz" wrap="square" lIns="38100" tIns="19050" rIns="38100" bIns="19050" anchor="ctr" anchorCtr="1">
                  <a:noAutofit/>
                </a:bodyPr>
                <a:lstStyle/>
                <a:p>
                  <a:pPr>
                    <a:defRPr sz="10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layout>
                    <c:manualLayout>
                      <c:w val="3.1439053294794919E-2"/>
                      <c:h val="4.662397204691239E-2"/>
                    </c:manualLayout>
                  </c15:layout>
                  <c15:showDataLabelsRange val="1"/>
                </c:ext>
                <c:ext xmlns:c16="http://schemas.microsoft.com/office/drawing/2014/chart" uri="{C3380CC4-5D6E-409C-BE32-E72D297353CC}">
                  <c16:uniqueId val="{0000000B-3941-4B23-BFCB-32F677AFAD29}"/>
                </c:ext>
              </c:extLst>
            </c:dLbl>
            <c:dLbl>
              <c:idx val="20"/>
              <c:layout>
                <c:manualLayout>
                  <c:x val="3.3212551227091318E-2"/>
                  <c:y val="-6.5644270082236243E-3"/>
                </c:manualLayout>
              </c:layou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941-4B23-BFCB-32F677AFAD29}"/>
                </c:ext>
              </c:extLst>
            </c:dLbl>
            <c:dLbl>
              <c:idx val="22"/>
              <c:layout>
                <c:manualLayout>
                  <c:x val="3.3212551227091124E-2"/>
                  <c:y val="-6.5644270082236243E-3"/>
                </c:manualLayout>
              </c:layou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941-4B23-BFCB-32F677AFAD29}"/>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multiLvlStrRef>
              <c:f>Compilation!$M$253:$N$264</c:f>
              <c:multiLvlStrCache>
                <c:ptCount val="12"/>
                <c:lvl>
                  <c:pt idx="0">
                    <c:v>Industry</c:v>
                  </c:pt>
                  <c:pt idx="1">
                    <c:v>Govt or Institut.</c:v>
                  </c:pt>
                  <c:pt idx="2">
                    <c:v>Industry</c:v>
                  </c:pt>
                  <c:pt idx="3">
                    <c:v>Govt or Institut.</c:v>
                  </c:pt>
                  <c:pt idx="4">
                    <c:v>Industry</c:v>
                  </c:pt>
                  <c:pt idx="5">
                    <c:v>Govt or Institut.</c:v>
                  </c:pt>
                  <c:pt idx="6">
                    <c:v>Industry</c:v>
                  </c:pt>
                  <c:pt idx="7">
                    <c:v>Govt or Institut.</c:v>
                  </c:pt>
                  <c:pt idx="8">
                    <c:v>Industry</c:v>
                  </c:pt>
                  <c:pt idx="9">
                    <c:v>Govt or Institut.</c:v>
                  </c:pt>
                  <c:pt idx="10">
                    <c:v>Industry</c:v>
                  </c:pt>
                  <c:pt idx="11">
                    <c:v>Govt or Institut.</c:v>
                  </c:pt>
                </c:lvl>
                <c:lvl>
                  <c:pt idx="0">
                    <c:v>Biochemical</c:v>
                  </c:pt>
                  <c:pt idx="2">
                    <c:v>Oxidative Stress</c:v>
                  </c:pt>
                  <c:pt idx="4">
                    <c:v>Cell Morphology</c:v>
                  </c:pt>
                  <c:pt idx="6">
                    <c:v>Cell Damage</c:v>
                  </c:pt>
                  <c:pt idx="8">
                    <c:v>Synergistic</c:v>
                  </c:pt>
                  <c:pt idx="10">
                    <c:v>Mitochondrial</c:v>
                  </c:pt>
                </c:lvl>
              </c:multiLvlStrCache>
            </c:multiLvlStrRef>
          </c:cat>
          <c:val>
            <c:numRef>
              <c:f>Compilation!$O$253:$O$264</c:f>
              <c:numCache>
                <c:formatCode>General</c:formatCode>
                <c:ptCount val="12"/>
                <c:pt idx="0">
                  <c:v>10</c:v>
                </c:pt>
                <c:pt idx="1">
                  <c:v>226</c:v>
                </c:pt>
                <c:pt idx="2">
                  <c:v>8</c:v>
                </c:pt>
                <c:pt idx="3">
                  <c:v>191</c:v>
                </c:pt>
                <c:pt idx="4">
                  <c:v>3</c:v>
                </c:pt>
                <c:pt idx="5">
                  <c:v>76</c:v>
                </c:pt>
                <c:pt idx="6">
                  <c:v>3</c:v>
                </c:pt>
                <c:pt idx="7">
                  <c:v>16</c:v>
                </c:pt>
                <c:pt idx="8">
                  <c:v>8</c:v>
                </c:pt>
                <c:pt idx="9">
                  <c:v>38</c:v>
                </c:pt>
                <c:pt idx="10">
                  <c:v>3</c:v>
                </c:pt>
                <c:pt idx="11">
                  <c:v>30</c:v>
                </c:pt>
              </c:numCache>
            </c:numRef>
          </c:val>
          <c:extLst>
            <c:ext xmlns:c15="http://schemas.microsoft.com/office/drawing/2012/chart" uri="{02D57815-91ED-43cb-92C2-25804820EDAC}">
              <c15:datalabelsRange>
                <c15:f>Compilation!$Q$253:$Q$264</c15:f>
                <c15:dlblRangeCache>
                  <c:ptCount val="12"/>
                  <c:pt idx="0">
                    <c:v>48%</c:v>
                  </c:pt>
                  <c:pt idx="1">
                    <c:v>84%</c:v>
                  </c:pt>
                  <c:pt idx="2">
                    <c:v>40%</c:v>
                  </c:pt>
                  <c:pt idx="3">
                    <c:v>81%</c:v>
                  </c:pt>
                  <c:pt idx="4">
                    <c:v>33%</c:v>
                  </c:pt>
                  <c:pt idx="5">
                    <c:v>61%</c:v>
                  </c:pt>
                  <c:pt idx="6">
                    <c:v>23%</c:v>
                  </c:pt>
                  <c:pt idx="7">
                    <c:v>25%</c:v>
                  </c:pt>
                  <c:pt idx="8">
                    <c:v>62%</c:v>
                  </c:pt>
                  <c:pt idx="9">
                    <c:v>67%</c:v>
                  </c:pt>
                  <c:pt idx="10">
                    <c:v>50%</c:v>
                  </c:pt>
                  <c:pt idx="11">
                    <c:v>75%</c:v>
                  </c:pt>
                </c15:dlblRangeCache>
              </c15:datalabelsRange>
            </c:ext>
            <c:ext xmlns:c16="http://schemas.microsoft.com/office/drawing/2014/chart" uri="{C3380CC4-5D6E-409C-BE32-E72D297353CC}">
              <c16:uniqueId val="{00000000-3941-4B23-BFCB-32F677AFAD29}"/>
            </c:ext>
          </c:extLst>
        </c:ser>
        <c:ser>
          <c:idx val="1"/>
          <c:order val="1"/>
          <c:tx>
            <c:strRef>
              <c:f>Compilation!$P$252</c:f>
              <c:strCache>
                <c:ptCount val="1"/>
                <c:pt idx="0">
                  <c:v>No  Significant Effect</c:v>
                </c:pt>
              </c:strCache>
            </c:strRef>
          </c:tx>
          <c:spPr>
            <a:solidFill>
              <a:schemeClr val="tx1">
                <a:lumMod val="50000"/>
                <a:lumOff val="50000"/>
              </a:schemeClr>
            </a:solidFill>
            <a:ln>
              <a:noFill/>
            </a:ln>
            <a:effectLst/>
          </c:spPr>
          <c:invertIfNegative val="0"/>
          <c:dLbls>
            <c:dLbl>
              <c:idx val="0"/>
              <c:layout>
                <c:manualLayout>
                  <c:x val="-1.2177794771009115E-17"/>
                  <c:y val="-2.0413160219733471E-2"/>
                </c:manualLayout>
              </c:layout>
              <c:tx>
                <c:rich>
                  <a:bodyPr/>
                  <a:lstStyle/>
                  <a:p>
                    <a:fld id="{2069F653-3D4D-4CB0-93A8-B234C5B34BCF}"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2DE8-44DF-9C84-419F74000463}"/>
                </c:ext>
              </c:extLst>
            </c:dLbl>
            <c:dLbl>
              <c:idx val="1"/>
              <c:tx>
                <c:rich>
                  <a:bodyPr/>
                  <a:lstStyle/>
                  <a:p>
                    <a:fld id="{18F8D7C7-305F-454C-999A-55E3C8CE1664}"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2DE8-44DF-9C84-419F74000463}"/>
                </c:ext>
              </c:extLst>
            </c:dLbl>
            <c:dLbl>
              <c:idx val="2"/>
              <c:layout>
                <c:manualLayout>
                  <c:x val="1.3285020490836526E-3"/>
                  <c:y val="-3.2822135041118125E-2"/>
                </c:manualLayout>
              </c:layout>
              <c:tx>
                <c:rich>
                  <a:bodyPr/>
                  <a:lstStyle/>
                  <a:p>
                    <a:fld id="{033597A8-F2E0-4807-8666-119FA9ED034E}"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F-3941-4B23-BFCB-32F677AFAD29}"/>
                </c:ext>
              </c:extLst>
            </c:dLbl>
            <c:dLbl>
              <c:idx val="3"/>
              <c:layout>
                <c:manualLayout>
                  <c:x val="1.3285020490836404E-3"/>
                  <c:y val="3.2822135041118122E-3"/>
                </c:manualLayout>
              </c:layout>
              <c:tx>
                <c:rich>
                  <a:bodyPr/>
                  <a:lstStyle/>
                  <a:p>
                    <a:fld id="{AD4D6C9B-1B85-4318-8554-C7AD9D1F475E}"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3941-4B23-BFCB-32F677AFAD29}"/>
                </c:ext>
              </c:extLst>
            </c:dLbl>
            <c:dLbl>
              <c:idx val="4"/>
              <c:layout>
                <c:manualLayout>
                  <c:x val="4.8711179084036461E-17"/>
                  <c:y val="-2.5897656665647025E-2"/>
                </c:manualLayout>
              </c:layout>
              <c:tx>
                <c:rich>
                  <a:bodyPr/>
                  <a:lstStyle/>
                  <a:p>
                    <a:fld id="{F6C58E6F-8CB2-4576-B89A-3B0C14D6D9CF}"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0-3941-4B23-BFCB-32F677AFAD29}"/>
                </c:ext>
              </c:extLst>
            </c:dLbl>
            <c:dLbl>
              <c:idx val="5"/>
              <c:layout>
                <c:manualLayout>
                  <c:x val="0"/>
                  <c:y val="-3.0086609557943943E-17"/>
                </c:manualLayout>
              </c:layout>
              <c:tx>
                <c:rich>
                  <a:bodyPr/>
                  <a:lstStyle/>
                  <a:p>
                    <a:fld id="{E1E1B07A-3C5C-424A-AE5E-7AB579DA34E6}"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3941-4B23-BFCB-32F677AFAD29}"/>
                </c:ext>
              </c:extLst>
            </c:dLbl>
            <c:dLbl>
              <c:idx val="6"/>
              <c:layout>
                <c:manualLayout>
                  <c:x val="1.328502049083604E-3"/>
                  <c:y val="-2.6257708032894497E-2"/>
                </c:manualLayout>
              </c:layout>
              <c:tx>
                <c:rich>
                  <a:bodyPr/>
                  <a:lstStyle/>
                  <a:p>
                    <a:fld id="{B30AE533-CF19-4F98-967B-E813F494681B}"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1-3941-4B23-BFCB-32F677AFAD29}"/>
                </c:ext>
              </c:extLst>
            </c:dLbl>
            <c:dLbl>
              <c:idx val="7"/>
              <c:tx>
                <c:rich>
                  <a:bodyPr/>
                  <a:lstStyle/>
                  <a:p>
                    <a:fld id="{BC8F591C-2B1F-4471-9251-FEBEA2458D54}"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2-3941-4B23-BFCB-32F677AFAD29}"/>
                </c:ext>
              </c:extLst>
            </c:dLbl>
            <c:dLbl>
              <c:idx val="8"/>
              <c:layout>
                <c:manualLayout>
                  <c:x val="0"/>
                  <c:y val="-2.2975494528782687E-2"/>
                </c:manualLayout>
              </c:layout>
              <c:tx>
                <c:rich>
                  <a:bodyPr/>
                  <a:lstStyle/>
                  <a:p>
                    <a:fld id="{C54FB068-5049-4BF9-9265-BE865E0FEE8E}"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3-3941-4B23-BFCB-32F677AFAD29}"/>
                </c:ext>
              </c:extLst>
            </c:dLbl>
            <c:dLbl>
              <c:idx val="9"/>
              <c:layout>
                <c:manualLayout>
                  <c:x val="-1.3285020490836526E-3"/>
                  <c:y val="0"/>
                </c:manualLayout>
              </c:layout>
              <c:tx>
                <c:rich>
                  <a:bodyPr/>
                  <a:lstStyle/>
                  <a:p>
                    <a:fld id="{8231F9CB-9C86-4DF8-AE73-79B12E4E4855}"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3941-4B23-BFCB-32F677AFAD29}"/>
                </c:ext>
              </c:extLst>
            </c:dLbl>
            <c:dLbl>
              <c:idx val="10"/>
              <c:layout>
                <c:manualLayout>
                  <c:x val="-9.7422358168072922E-17"/>
                  <c:y val="-4.0826320439466941E-2"/>
                </c:manualLayout>
              </c:layout>
              <c:tx>
                <c:rich>
                  <a:bodyPr/>
                  <a:lstStyle/>
                  <a:p>
                    <a:fld id="{0DA53B6F-2282-40A6-971D-7EF49107A4A4}"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2DE8-44DF-9C84-419F74000463}"/>
                </c:ext>
              </c:extLst>
            </c:dLbl>
            <c:dLbl>
              <c:idx val="11"/>
              <c:layout>
                <c:manualLayout>
                  <c:x val="-1.3285020490838475E-3"/>
                  <c:y val="-3.7424127069511488E-2"/>
                </c:manualLayout>
              </c:layout>
              <c:tx>
                <c:rich>
                  <a:bodyPr/>
                  <a:lstStyle/>
                  <a:p>
                    <a:fld id="{EC045B1E-9C4C-432C-A2BA-AA56FCD5DB0D}"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2DE8-44DF-9C84-419F74000463}"/>
                </c:ext>
              </c:extLst>
            </c:dLbl>
            <c:dLbl>
              <c:idx val="12"/>
              <c:layout>
                <c:manualLayout>
                  <c:x val="1.3285020490836526E-3"/>
                  <c:y val="-2.6257708032894497E-2"/>
                </c:manualLayout>
              </c:layou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3941-4B23-BFCB-32F677AFAD29}"/>
                </c:ext>
              </c:extLst>
            </c:dLbl>
            <c:dLbl>
              <c:idx val="14"/>
              <c:layout>
                <c:manualLayout>
                  <c:x val="0"/>
                  <c:y val="-2.9539921537006311E-2"/>
                </c:manualLayout>
              </c:layou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3941-4B23-BFCB-32F677AFAD29}"/>
                </c:ext>
              </c:extLst>
            </c:dLbl>
            <c:dLbl>
              <c:idx val="15"/>
              <c:layout>
                <c:manualLayout>
                  <c:x val="-9.7422358168072922E-17"/>
                  <c:y val="3.282213504111692E-3"/>
                </c:manualLayout>
              </c:layou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3941-4B23-BFCB-32F677AFAD29}"/>
                </c:ext>
              </c:extLst>
            </c:dLbl>
            <c:dLbl>
              <c:idx val="16"/>
              <c:layout>
                <c:manualLayout>
                  <c:x val="0"/>
                  <c:y val="-3.2822135041118125E-2"/>
                </c:manualLayout>
              </c:layou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3941-4B23-BFCB-32F677AFAD29}"/>
                </c:ext>
              </c:extLst>
            </c:dLbl>
            <c:dLbl>
              <c:idx val="17"/>
              <c:layout>
                <c:manualLayout>
                  <c:x val="1.3285020490836526E-3"/>
                  <c:y val="-3.2822135041118125E-2"/>
                </c:manualLayout>
              </c:layou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3941-4B23-BFCB-32F677AFAD29}"/>
                </c:ext>
              </c:extLst>
            </c:dLbl>
            <c:dLbl>
              <c:idx val="18"/>
              <c:layout>
                <c:manualLayout>
                  <c:x val="2.6570040981673052E-3"/>
                  <c:y val="-3.9386562049341746E-2"/>
                </c:manualLayout>
              </c:layou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941-4B23-BFCB-32F677AFAD29}"/>
                </c:ext>
              </c:extLst>
            </c:dLbl>
            <c:dLbl>
              <c:idx val="20"/>
              <c:layout>
                <c:manualLayout>
                  <c:x val="0"/>
                  <c:y val="-3.6104348545230057E-2"/>
                </c:manualLayout>
              </c:layou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941-4B23-BFCB-32F677AFAD29}"/>
                </c:ext>
              </c:extLst>
            </c:dLbl>
            <c:dLbl>
              <c:idx val="22"/>
              <c:layout>
                <c:manualLayout>
                  <c:x val="0"/>
                  <c:y val="-3.6104348545230057E-2"/>
                </c:manualLayout>
              </c:layou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941-4B23-BFCB-32F677AFAD29}"/>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multiLvlStrRef>
              <c:f>Compilation!$M$253:$N$264</c:f>
              <c:multiLvlStrCache>
                <c:ptCount val="12"/>
                <c:lvl>
                  <c:pt idx="0">
                    <c:v>Industry</c:v>
                  </c:pt>
                  <c:pt idx="1">
                    <c:v>Govt or Institut.</c:v>
                  </c:pt>
                  <c:pt idx="2">
                    <c:v>Industry</c:v>
                  </c:pt>
                  <c:pt idx="3">
                    <c:v>Govt or Institut.</c:v>
                  </c:pt>
                  <c:pt idx="4">
                    <c:v>Industry</c:v>
                  </c:pt>
                  <c:pt idx="5">
                    <c:v>Govt or Institut.</c:v>
                  </c:pt>
                  <c:pt idx="6">
                    <c:v>Industry</c:v>
                  </c:pt>
                  <c:pt idx="7">
                    <c:v>Govt or Institut.</c:v>
                  </c:pt>
                  <c:pt idx="8">
                    <c:v>Industry</c:v>
                  </c:pt>
                  <c:pt idx="9">
                    <c:v>Govt or Institut.</c:v>
                  </c:pt>
                  <c:pt idx="10">
                    <c:v>Industry</c:v>
                  </c:pt>
                  <c:pt idx="11">
                    <c:v>Govt or Institut.</c:v>
                  </c:pt>
                </c:lvl>
                <c:lvl>
                  <c:pt idx="0">
                    <c:v>Biochemical</c:v>
                  </c:pt>
                  <c:pt idx="2">
                    <c:v>Oxidative Stress</c:v>
                  </c:pt>
                  <c:pt idx="4">
                    <c:v>Cell Morphology</c:v>
                  </c:pt>
                  <c:pt idx="6">
                    <c:v>Cell Damage</c:v>
                  </c:pt>
                  <c:pt idx="8">
                    <c:v>Synergistic</c:v>
                  </c:pt>
                  <c:pt idx="10">
                    <c:v>Mitochondrial</c:v>
                  </c:pt>
                </c:lvl>
              </c:multiLvlStrCache>
            </c:multiLvlStrRef>
          </c:cat>
          <c:val>
            <c:numRef>
              <c:f>Compilation!$P$253:$P$264</c:f>
              <c:numCache>
                <c:formatCode>General</c:formatCode>
                <c:ptCount val="12"/>
                <c:pt idx="0">
                  <c:v>11</c:v>
                </c:pt>
                <c:pt idx="1">
                  <c:v>44</c:v>
                </c:pt>
                <c:pt idx="2">
                  <c:v>12</c:v>
                </c:pt>
                <c:pt idx="3">
                  <c:v>46</c:v>
                </c:pt>
                <c:pt idx="4">
                  <c:v>6</c:v>
                </c:pt>
                <c:pt idx="5">
                  <c:v>48</c:v>
                </c:pt>
                <c:pt idx="6">
                  <c:v>10</c:v>
                </c:pt>
                <c:pt idx="7">
                  <c:v>48</c:v>
                </c:pt>
                <c:pt idx="8">
                  <c:v>5</c:v>
                </c:pt>
                <c:pt idx="9">
                  <c:v>19</c:v>
                </c:pt>
                <c:pt idx="10">
                  <c:v>3</c:v>
                </c:pt>
                <c:pt idx="11">
                  <c:v>10</c:v>
                </c:pt>
              </c:numCache>
            </c:numRef>
          </c:val>
          <c:extLst>
            <c:ext xmlns:c15="http://schemas.microsoft.com/office/drawing/2012/chart" uri="{02D57815-91ED-43cb-92C2-25804820EDAC}">
              <c15:datalabelsRange>
                <c15:f>Compilation!$R$253:$R$264</c15:f>
                <c15:dlblRangeCache>
                  <c:ptCount val="12"/>
                  <c:pt idx="0">
                    <c:v>52%</c:v>
                  </c:pt>
                  <c:pt idx="1">
                    <c:v>16%</c:v>
                  </c:pt>
                  <c:pt idx="2">
                    <c:v>60%</c:v>
                  </c:pt>
                  <c:pt idx="3">
                    <c:v>19%</c:v>
                  </c:pt>
                  <c:pt idx="4">
                    <c:v>67%</c:v>
                  </c:pt>
                  <c:pt idx="5">
                    <c:v>39%</c:v>
                  </c:pt>
                  <c:pt idx="6">
                    <c:v>77%</c:v>
                  </c:pt>
                  <c:pt idx="7">
                    <c:v>75%</c:v>
                  </c:pt>
                  <c:pt idx="8">
                    <c:v>38%</c:v>
                  </c:pt>
                  <c:pt idx="9">
                    <c:v>33%</c:v>
                  </c:pt>
                  <c:pt idx="10">
                    <c:v>50%</c:v>
                  </c:pt>
                  <c:pt idx="11">
                    <c:v>25%</c:v>
                  </c:pt>
                </c15:dlblRangeCache>
              </c15:datalabelsRange>
            </c:ext>
            <c:ext xmlns:c16="http://schemas.microsoft.com/office/drawing/2014/chart" uri="{C3380CC4-5D6E-409C-BE32-E72D297353CC}">
              <c16:uniqueId val="{00000001-3941-4B23-BFCB-32F677AFAD29}"/>
            </c:ext>
          </c:extLst>
        </c:ser>
        <c:dLbls>
          <c:showLegendKey val="0"/>
          <c:showVal val="0"/>
          <c:showCatName val="0"/>
          <c:showSerName val="0"/>
          <c:showPercent val="0"/>
          <c:showBubbleSize val="0"/>
        </c:dLbls>
        <c:gapWidth val="70"/>
        <c:overlap val="100"/>
        <c:axId val="2008801616"/>
        <c:axId val="2008802576"/>
      </c:barChart>
      <c:catAx>
        <c:axId val="2008801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ysClr val="windowText" lastClr="000000"/>
                </a:solidFill>
                <a:latin typeface="+mn-lt"/>
                <a:ea typeface="+mn-ea"/>
                <a:cs typeface="+mn-cs"/>
              </a:defRPr>
            </a:pPr>
            <a:endParaRPr lang="en-US"/>
          </a:p>
        </c:txPr>
        <c:crossAx val="2008802576"/>
        <c:crosses val="autoZero"/>
        <c:auto val="1"/>
        <c:lblAlgn val="ctr"/>
        <c:lblOffset val="100"/>
        <c:noMultiLvlLbl val="0"/>
      </c:catAx>
      <c:valAx>
        <c:axId val="200880257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ysClr val="windowText" lastClr="000000"/>
                </a:solidFill>
                <a:latin typeface="+mn-lt"/>
                <a:ea typeface="+mn-ea"/>
                <a:cs typeface="+mn-cs"/>
              </a:defRPr>
            </a:pPr>
            <a:endParaRPr lang="en-US"/>
          </a:p>
        </c:txPr>
        <c:crossAx val="2008801616"/>
        <c:crosses val="autoZero"/>
        <c:crossBetween val="between"/>
      </c:valAx>
      <c:spPr>
        <a:noFill/>
        <a:ln>
          <a:noFill/>
        </a:ln>
        <a:effectLst/>
      </c:spPr>
    </c:plotArea>
    <c:legend>
      <c:legendPos val="tr"/>
      <c:layout>
        <c:manualLayout>
          <c:xMode val="edge"/>
          <c:yMode val="edge"/>
          <c:x val="0.81752041055106783"/>
          <c:y val="0.20051042296619065"/>
          <c:w val="0.14926703822184081"/>
          <c:h val="0.13009208224360985"/>
        </c:manualLayout>
      </c:layout>
      <c:overlay val="0"/>
      <c:spPr>
        <a:noFill/>
        <a:ln>
          <a:noFill/>
        </a:ln>
        <a:effectLst/>
      </c:spPr>
      <c:txPr>
        <a:bodyPr rot="0" spcFirstLastPara="1" vertOverflow="ellipsis" vert="horz" wrap="square" anchor="ctr" anchorCtr="1"/>
        <a:lstStyle/>
        <a:p>
          <a:pPr>
            <a:defRPr sz="1100" b="1"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en-AU" sz="1400" b="1">
                <a:solidFill>
                  <a:sysClr val="windowText" lastClr="000000"/>
                </a:solidFill>
              </a:rPr>
              <a:t>Brain Effects </a:t>
            </a:r>
            <a:r>
              <a:rPr lang="en-AU" sz="1400" b="1" baseline="0">
                <a:solidFill>
                  <a:sysClr val="windowText" lastClr="000000"/>
                </a:solidFill>
              </a:rPr>
              <a:t>and Signal Generation</a:t>
            </a:r>
            <a:endParaRPr lang="en-AU" sz="1400" b="1">
              <a:solidFill>
                <a:sysClr val="windowText" lastClr="000000"/>
              </a:solidFill>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9.2242195370349847E-2"/>
          <c:y val="0.12816691886798731"/>
          <c:w val="0.90101581201203307"/>
          <c:h val="0.65555060541119059"/>
        </c:manualLayout>
      </c:layout>
      <c:barChart>
        <c:barDir val="col"/>
        <c:grouping val="stacked"/>
        <c:varyColors val="0"/>
        <c:ser>
          <c:idx val="0"/>
          <c:order val="0"/>
          <c:tx>
            <c:strRef>
              <c:f>Compilation!$C$309</c:f>
              <c:strCache>
                <c:ptCount val="1"/>
                <c:pt idx="0">
                  <c:v>Significant Effect</c:v>
                </c:pt>
              </c:strCache>
            </c:strRef>
          </c:tx>
          <c:spPr>
            <a:solidFill>
              <a:schemeClr val="accent2"/>
            </a:solidFill>
            <a:ln>
              <a:noFill/>
            </a:ln>
            <a:effectLst/>
          </c:spPr>
          <c:invertIfNegative val="0"/>
          <c:dLbls>
            <c:dLbl>
              <c:idx val="0"/>
              <c:tx>
                <c:rich>
                  <a:bodyPr/>
                  <a:lstStyle/>
                  <a:p>
                    <a:fld id="{26E225D4-2729-45B4-81B0-4896ABD8DF06}"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5114-4DEB-AB41-E940DA84FF25}"/>
                </c:ext>
              </c:extLst>
            </c:dLbl>
            <c:dLbl>
              <c:idx val="1"/>
              <c:tx>
                <c:rich>
                  <a:bodyPr/>
                  <a:lstStyle/>
                  <a:p>
                    <a:fld id="{5A4D614F-F6F2-46ED-8034-B763363CF844}"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5114-4DEB-AB41-E940DA84FF25}"/>
                </c:ext>
              </c:extLst>
            </c:dLbl>
            <c:dLbl>
              <c:idx val="2"/>
              <c:layout>
                <c:manualLayout>
                  <c:x val="-1.3102150780160194E-17"/>
                  <c:y val="9.7551982916881108E-3"/>
                </c:manualLayout>
              </c:layout>
              <c:tx>
                <c:rich>
                  <a:bodyPr/>
                  <a:lstStyle/>
                  <a:p>
                    <a:fld id="{DF8C240F-CD89-4EB0-9BDB-C68FA84CF6FE}"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5114-4DEB-AB41-E940DA84FF25}"/>
                </c:ext>
              </c:extLst>
            </c:dLbl>
            <c:dLbl>
              <c:idx val="3"/>
              <c:layout>
                <c:manualLayout>
                  <c:x val="1.1161005934161453E-3"/>
                  <c:y val="5.9631119486702744E-17"/>
                </c:manualLayout>
              </c:layout>
              <c:tx>
                <c:rich>
                  <a:bodyPr rot="0" spcFirstLastPara="1" vertOverflow="ellipsis" vert="horz" wrap="square" lIns="38100" tIns="19050" rIns="38100" bIns="19050" anchor="ctr" anchorCtr="1">
                    <a:noAutofit/>
                  </a:bodyPr>
                  <a:lstStyle/>
                  <a:p>
                    <a:pPr>
                      <a:defRPr sz="1200" b="1" i="0" u="none" strike="noStrike" kern="1200" baseline="0">
                        <a:solidFill>
                          <a:sysClr val="windowText" lastClr="000000"/>
                        </a:solidFill>
                        <a:latin typeface="+mn-lt"/>
                        <a:ea typeface="+mn-ea"/>
                        <a:cs typeface="+mn-cs"/>
                      </a:defRPr>
                    </a:pPr>
                    <a:fld id="{DA4CB92F-412A-4EC7-A0B6-FC4E56A84368}" type="CELLRANGE">
                      <a:rPr lang="en-US"/>
                      <a:pPr>
                        <a:defRPr sz="1200" b="1">
                          <a:solidFill>
                            <a:sysClr val="windowText" lastClr="000000"/>
                          </a:solidFill>
                        </a:defRPr>
                      </a:pPr>
                      <a:t>[CELLRANGE]</a:t>
                    </a:fld>
                    <a:endParaRPr lang="en-AU"/>
                  </a:p>
                </c:rich>
              </c:tx>
              <c:spPr>
                <a:noFill/>
                <a:ln>
                  <a:noFill/>
                </a:ln>
                <a:effectLst/>
              </c:spPr>
              <c:txPr>
                <a:bodyPr rot="0" spcFirstLastPara="1" vertOverflow="ellipsis" vert="horz" wrap="square" lIns="38100" tIns="19050" rIns="38100" bIns="19050" anchor="ctr" anchorCtr="1">
                  <a:noAutofit/>
                </a:bodyPr>
                <a:lstStyle/>
                <a:p>
                  <a:pPr>
                    <a:defRPr sz="12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layout>
                    <c:manualLayout>
                      <c:w val="4.9072463927964757E-2"/>
                      <c:h val="4.1134419463284867E-2"/>
                    </c:manualLayout>
                  </c15:layout>
                  <c15:dlblFieldTable/>
                  <c15:showDataLabelsRange val="1"/>
                </c:ext>
                <c:ext xmlns:c16="http://schemas.microsoft.com/office/drawing/2014/chart" uri="{C3380CC4-5D6E-409C-BE32-E72D297353CC}">
                  <c16:uniqueId val="{00000001-5114-4DEB-AB41-E940DA84FF25}"/>
                </c:ext>
              </c:extLst>
            </c:dLbl>
            <c:dLbl>
              <c:idx val="4"/>
              <c:tx>
                <c:rich>
                  <a:bodyPr/>
                  <a:lstStyle/>
                  <a:p>
                    <a:fld id="{C69EE6A8-35A0-475B-8BDD-DAB93214C202}"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5114-4DEB-AB41-E940DA84FF25}"/>
                </c:ext>
              </c:extLst>
            </c:dLbl>
            <c:dLbl>
              <c:idx val="5"/>
              <c:layout>
                <c:manualLayout>
                  <c:x val="2.621435831489403E-3"/>
                  <c:y val="-6.1384624931213353E-3"/>
                </c:manualLayout>
              </c:layout>
              <c:tx>
                <c:rich>
                  <a:bodyPr/>
                  <a:lstStyle/>
                  <a:p>
                    <a:fld id="{32D94DB2-0482-4AAB-ADBD-B8993D5EEF4A}"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5114-4DEB-AB41-E940DA84FF25}"/>
                </c:ext>
              </c:extLst>
            </c:dLbl>
            <c:dLbl>
              <c:idx val="6"/>
              <c:layout>
                <c:manualLayout>
                  <c:x val="-7.1467102567222124E-4"/>
                  <c:y val="-3.2514767219461236E-3"/>
                </c:manualLayout>
              </c:layout>
              <c:tx>
                <c:rich>
                  <a:bodyPr/>
                  <a:lstStyle/>
                  <a:p>
                    <a:fld id="{DC878783-9AC1-43A6-8118-9E9B9AC51F75}"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layout>
                    <c:manualLayout>
                      <c:w val="6.316262524891092E-2"/>
                      <c:h val="5.7393083282765045E-2"/>
                    </c:manualLayout>
                  </c15:layout>
                  <c15:dlblFieldTable/>
                  <c15:showDataLabelsRange val="1"/>
                </c:ext>
                <c:ext xmlns:c16="http://schemas.microsoft.com/office/drawing/2014/chart" uri="{C3380CC4-5D6E-409C-BE32-E72D297353CC}">
                  <c16:uniqueId val="{00000006-5114-4DEB-AB41-E940DA84FF25}"/>
                </c:ext>
              </c:extLst>
            </c:dLbl>
            <c:dLbl>
              <c:idx val="7"/>
              <c:tx>
                <c:rich>
                  <a:bodyPr/>
                  <a:lstStyle/>
                  <a:p>
                    <a:fld id="{16AB2242-1A93-4F4B-B22F-24864A3D3E22}"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5114-4DEB-AB41-E940DA84FF25}"/>
                </c:ext>
              </c:extLst>
            </c:dLbl>
            <c:dLbl>
              <c:idx val="8"/>
              <c:tx>
                <c:rich>
                  <a:bodyPr/>
                  <a:lstStyle/>
                  <a:p>
                    <a:fld id="{2788816A-259E-4CA7-A81A-D6E66DBE1343}"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5114-4DEB-AB41-E940DA84FF25}"/>
                </c:ext>
              </c:extLst>
            </c:dLbl>
            <c:dLbl>
              <c:idx val="9"/>
              <c:tx>
                <c:rich>
                  <a:bodyPr/>
                  <a:lstStyle/>
                  <a:p>
                    <a:fld id="{33788E78-8E6E-493C-9C04-A79A1F6C3551}"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5114-4DEB-AB41-E940DA84FF25}"/>
                </c:ext>
              </c:extLst>
            </c:dLbl>
            <c:dLbl>
              <c:idx val="10"/>
              <c:layout>
                <c:manualLayout>
                  <c:x val="-1.0481720624128155E-16"/>
                  <c:y val="0"/>
                </c:manualLayout>
              </c:layout>
              <c:tx>
                <c:rich>
                  <a:bodyPr/>
                  <a:lstStyle/>
                  <a:p>
                    <a:fld id="{1B84B3B0-E49B-400C-AC34-1341849C75AF}"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5114-4DEB-AB41-E940DA84FF25}"/>
                </c:ext>
              </c:extLst>
            </c:dLbl>
            <c:dLbl>
              <c:idx val="11"/>
              <c:tx>
                <c:rich>
                  <a:bodyPr/>
                  <a:lstStyle/>
                  <a:p>
                    <a:fld id="{4E732DA7-F304-404E-98E1-870F92922AC0}"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5114-4DEB-AB41-E940DA84FF25}"/>
                </c:ext>
              </c:extLst>
            </c:dLbl>
            <c:dLbl>
              <c:idx val="12"/>
              <c:layout>
                <c:manualLayout>
                  <c:x val="4.0021577437644285E-2"/>
                  <c:y val="-3.616797652081886E-3"/>
                </c:manualLayout>
              </c:layout>
              <c:tx>
                <c:rich>
                  <a:bodyPr/>
                  <a:lstStyle/>
                  <a:p>
                    <a:fld id="{2BD3B033-89BA-455D-81BE-C1B7A6B3343A}"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5114-4DEB-AB41-E940DA84FF25}"/>
                </c:ext>
              </c:extLst>
            </c:dLbl>
            <c:dLbl>
              <c:idx val="13"/>
              <c:delete val="1"/>
              <c:extLst>
                <c:ext xmlns:c15="http://schemas.microsoft.com/office/drawing/2012/chart" uri="{CE6537A1-D6FC-4f65-9D91-7224C49458BB}"/>
                <c:ext xmlns:c16="http://schemas.microsoft.com/office/drawing/2014/chart" uri="{C3380CC4-5D6E-409C-BE32-E72D297353CC}">
                  <c16:uniqueId val="{0000000B-5114-4DEB-AB41-E940DA84FF25}"/>
                </c:ext>
              </c:extLst>
            </c:dLbl>
            <c:dLbl>
              <c:idx val="14"/>
              <c:layout>
                <c:manualLayout>
                  <c:x val="2.85868410268878E-3"/>
                  <c:y val="6.5034655277920739E-3"/>
                </c:manualLayout>
              </c:layout>
              <c:tx>
                <c:rich>
                  <a:bodyPr/>
                  <a:lstStyle/>
                  <a:p>
                    <a:fld id="{24F66EB8-56A9-4BDD-AAD7-8A5CE1FEF23E}"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layout>
                    <c:manualLayout>
                      <c:w val="3.8863810376055394E-2"/>
                      <c:h val="5.7393083282765045E-2"/>
                    </c:manualLayout>
                  </c15:layout>
                  <c15:dlblFieldTable/>
                  <c15:showDataLabelsRange val="1"/>
                </c:ext>
                <c:ext xmlns:c16="http://schemas.microsoft.com/office/drawing/2014/chart" uri="{C3380CC4-5D6E-409C-BE32-E72D297353CC}">
                  <c16:uniqueId val="{0000000C-5114-4DEB-AB41-E940DA84FF25}"/>
                </c:ext>
              </c:extLst>
            </c:dLbl>
            <c:dLbl>
              <c:idx val="15"/>
              <c:tx>
                <c:rich>
                  <a:bodyPr/>
                  <a:lstStyle/>
                  <a:p>
                    <a:fld id="{BCC46657-4A38-4C75-8729-C2349AFAEC2D}"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5114-4DEB-AB41-E940DA84FF25}"/>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multiLvlStrRef>
              <c:extLst>
                <c:ext xmlns:c15="http://schemas.microsoft.com/office/drawing/2012/chart" uri="{02D57815-91ED-43cb-92C2-25804820EDAC}">
                  <c15:fullRef>
                    <c15:sqref>Compilation!$A$310:$B$325</c15:sqref>
                  </c15:fullRef>
                </c:ext>
              </c:extLst>
              <c:f>(Compilation!$A$310:$B$313,Compilation!$A$316:$B$325)</c:f>
              <c:multiLvlStrCache>
                <c:ptCount val="14"/>
                <c:lvl>
                  <c:pt idx="0">
                    <c:v>Real</c:v>
                  </c:pt>
                  <c:pt idx="1">
                    <c:v>Sim.</c:v>
                  </c:pt>
                  <c:pt idx="2">
                    <c:v>Real</c:v>
                  </c:pt>
                  <c:pt idx="3">
                    <c:v>Sim.</c:v>
                  </c:pt>
                  <c:pt idx="4">
                    <c:v>Real</c:v>
                  </c:pt>
                  <c:pt idx="5">
                    <c:v>Sim.</c:v>
                  </c:pt>
                  <c:pt idx="6">
                    <c:v>Real</c:v>
                  </c:pt>
                  <c:pt idx="7">
                    <c:v>Sim.</c:v>
                  </c:pt>
                  <c:pt idx="8">
                    <c:v>Real</c:v>
                  </c:pt>
                  <c:pt idx="9">
                    <c:v>Sim.</c:v>
                  </c:pt>
                  <c:pt idx="10">
                    <c:v>Real</c:v>
                  </c:pt>
                  <c:pt idx="11">
                    <c:v>Sim.</c:v>
                  </c:pt>
                  <c:pt idx="12">
                    <c:v>Real</c:v>
                  </c:pt>
                  <c:pt idx="13">
                    <c:v>Sim.</c:v>
                  </c:pt>
                </c:lvl>
                <c:lvl>
                  <c:pt idx="0">
                    <c:v>Neurobehavioural</c:v>
                  </c:pt>
                  <c:pt idx="2">
                    <c:v>Cognitive</c:v>
                  </c:pt>
                  <c:pt idx="4">
                    <c:v>EEG</c:v>
                  </c:pt>
                  <c:pt idx="6">
                    <c:v>Audio/Tinitus</c:v>
                  </c:pt>
                  <c:pt idx="8">
                    <c:v>Neurotransmitter</c:v>
                  </c:pt>
                  <c:pt idx="10">
                    <c:v>Ocular</c:v>
                  </c:pt>
                  <c:pt idx="12">
                    <c:v>Blood Brain Barrier</c:v>
                  </c:pt>
                </c:lvl>
              </c:multiLvlStrCache>
            </c:multiLvlStrRef>
          </c:cat>
          <c:val>
            <c:numRef>
              <c:extLst>
                <c:ext xmlns:c15="http://schemas.microsoft.com/office/drawing/2012/chart" uri="{02D57815-91ED-43cb-92C2-25804820EDAC}">
                  <c15:fullRef>
                    <c15:sqref>Compilation!$C$310:$C$325</c15:sqref>
                  </c15:fullRef>
                </c:ext>
              </c:extLst>
              <c:f>(Compilation!$C$310:$C$313,Compilation!$C$316:$C$325)</c:f>
              <c:numCache>
                <c:formatCode>General</c:formatCode>
                <c:ptCount val="14"/>
                <c:pt idx="0">
                  <c:v>83</c:v>
                </c:pt>
                <c:pt idx="1">
                  <c:v>71</c:v>
                </c:pt>
                <c:pt idx="2">
                  <c:v>47</c:v>
                </c:pt>
                <c:pt idx="3">
                  <c:v>46</c:v>
                </c:pt>
                <c:pt idx="4">
                  <c:v>46</c:v>
                </c:pt>
                <c:pt idx="5">
                  <c:v>17</c:v>
                </c:pt>
                <c:pt idx="6">
                  <c:v>16</c:v>
                </c:pt>
                <c:pt idx="7">
                  <c:v>4</c:v>
                </c:pt>
                <c:pt idx="8">
                  <c:v>7</c:v>
                </c:pt>
                <c:pt idx="9">
                  <c:v>34</c:v>
                </c:pt>
                <c:pt idx="10">
                  <c:v>12</c:v>
                </c:pt>
                <c:pt idx="11">
                  <c:v>17</c:v>
                </c:pt>
                <c:pt idx="12">
                  <c:v>4</c:v>
                </c:pt>
                <c:pt idx="13">
                  <c:v>0</c:v>
                </c:pt>
              </c:numCache>
            </c:numRef>
          </c:val>
          <c:extLst>
            <c:ext xmlns:c15="http://schemas.microsoft.com/office/drawing/2012/chart" uri="{02D57815-91ED-43cb-92C2-25804820EDAC}">
              <c15:datalabelsRange>
                <c15:f>Compilation!$E$310:$E$325</c15:f>
                <c15:dlblRangeCache>
                  <c:ptCount val="16"/>
                  <c:pt idx="0">
                    <c:v>65%</c:v>
                  </c:pt>
                  <c:pt idx="1">
                    <c:v>70%</c:v>
                  </c:pt>
                  <c:pt idx="2">
                    <c:v>48%</c:v>
                  </c:pt>
                  <c:pt idx="3">
                    <c:v>50%</c:v>
                  </c:pt>
                  <c:pt idx="4">
                    <c:v>43%</c:v>
                  </c:pt>
                  <c:pt idx="5">
                    <c:v>47%</c:v>
                  </c:pt>
                  <c:pt idx="6">
                    <c:v>75%</c:v>
                  </c:pt>
                  <c:pt idx="7">
                    <c:v>50%</c:v>
                  </c:pt>
                  <c:pt idx="8">
                    <c:v>31%</c:v>
                  </c:pt>
                  <c:pt idx="9">
                    <c:v>36%</c:v>
                  </c:pt>
                  <c:pt idx="10">
                    <c:v>78%</c:v>
                  </c:pt>
                  <c:pt idx="11">
                    <c:v>74%</c:v>
                  </c:pt>
                  <c:pt idx="12">
                    <c:v>57%</c:v>
                  </c:pt>
                  <c:pt idx="13">
                    <c:v>65%</c:v>
                  </c:pt>
                  <c:pt idx="14">
                    <c:v>57%</c:v>
                  </c:pt>
                  <c:pt idx="15">
                    <c:v>0%</c:v>
                  </c:pt>
                </c15:dlblRangeCache>
              </c15:datalabelsRange>
            </c:ext>
            <c:ext xmlns:c15="http://schemas.microsoft.com/office/drawing/2012/chart" uri="{02D57815-91ED-43cb-92C2-25804820EDAC}">
              <c15:categoryFilterExceptions>
                <c15:categoryFilterException>
                  <c15:sqref>Compilation!$C$315</c15:sqref>
                  <c15:dLbl>
                    <c:idx val="3"/>
                    <c:layout>
                      <c:manualLayout>
                        <c:x val="2.4402357761614331E-3"/>
                        <c:y val="-1.9510396583376222E-2"/>
                      </c:manualLayout>
                    </c:layout>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0-41A5-483F-8650-26F3C6FE2E4D}"/>
                      </c:ext>
                    </c:extLst>
                  </c15:dLbl>
                </c15:categoryFilterException>
              </c15:categoryFilterExceptions>
            </c:ext>
            <c:ext xmlns:c16="http://schemas.microsoft.com/office/drawing/2014/chart" uri="{C3380CC4-5D6E-409C-BE32-E72D297353CC}">
              <c16:uniqueId val="{0000000E-5114-4DEB-AB41-E940DA84FF25}"/>
            </c:ext>
          </c:extLst>
        </c:ser>
        <c:ser>
          <c:idx val="1"/>
          <c:order val="1"/>
          <c:tx>
            <c:strRef>
              <c:f>Compilation!$D$309</c:f>
              <c:strCache>
                <c:ptCount val="1"/>
                <c:pt idx="0">
                  <c:v>No  Significant Effect</c:v>
                </c:pt>
              </c:strCache>
            </c:strRef>
          </c:tx>
          <c:spPr>
            <a:solidFill>
              <a:schemeClr val="tx1">
                <a:lumMod val="50000"/>
                <a:lumOff val="50000"/>
              </a:schemeClr>
            </a:solidFill>
            <a:ln>
              <a:noFill/>
            </a:ln>
            <a:effectLst/>
          </c:spPr>
          <c:invertIfNegative val="0"/>
          <c:dLbls>
            <c:dLbl>
              <c:idx val="0"/>
              <c:layout>
                <c:manualLayout>
                  <c:x val="-1.4293420513444557E-3"/>
                  <c:y val="1.7286847148930598E-2"/>
                </c:manualLayout>
              </c:layout>
              <c:tx>
                <c:rich>
                  <a:bodyPr/>
                  <a:lstStyle/>
                  <a:p>
                    <a:fld id="{87011F82-F73F-49A9-B9B2-A6004312CD1A}" type="CELLRANGE">
                      <a:rPr lang="en-US"/>
                      <a:pPr/>
                      <a:t>[CELLRANGE]</a:t>
                    </a:fld>
                    <a:endParaRPr lang="en-AU"/>
                  </a:p>
                </c:rich>
              </c:tx>
              <c:showLegendKey val="0"/>
              <c:showVal val="0"/>
              <c:showCatName val="0"/>
              <c:showSerName val="0"/>
              <c:showPercent val="0"/>
              <c:showBubbleSize val="0"/>
              <c:extLst xmlns:c15="http://schemas.microsoft.com/office/drawing/2012/chart">
                <c:ext xmlns:c15="http://schemas.microsoft.com/office/drawing/2012/chart" uri="{CE6537A1-D6FC-4f65-9D91-7224C49458BB}">
                  <c15:dlblFieldTable/>
                  <c15:showDataLabelsRange val="1"/>
                </c:ext>
                <c:ext xmlns:c16="http://schemas.microsoft.com/office/drawing/2014/chart" uri="{C3380CC4-5D6E-409C-BE32-E72D297353CC}">
                  <c16:uniqueId val="{0000001E-5114-4DEB-AB41-E940DA84FF25}"/>
                </c:ext>
              </c:extLst>
            </c:dLbl>
            <c:dLbl>
              <c:idx val="1"/>
              <c:layout>
                <c:manualLayout>
                  <c:x val="0"/>
                  <c:y val="-2.9201231420498261E-3"/>
                </c:manualLayout>
              </c:layout>
              <c:tx>
                <c:rich>
                  <a:bodyPr/>
                  <a:lstStyle/>
                  <a:p>
                    <a:fld id="{7A6394C9-3EC4-46C7-A402-AFA421662A89}" type="CELLRANGE">
                      <a:rPr lang="en-US"/>
                      <a:pPr/>
                      <a:t>[CELLRANGE]</a:t>
                    </a:fld>
                    <a:endParaRPr lang="en-AU"/>
                  </a:p>
                </c:rich>
              </c:tx>
              <c:showLegendKey val="0"/>
              <c:showVal val="0"/>
              <c:showCatName val="0"/>
              <c:showSerName val="0"/>
              <c:showPercent val="0"/>
              <c:showBubbleSize val="0"/>
              <c:extLst xmlns:c15="http://schemas.microsoft.com/office/drawing/2012/chart">
                <c:ext xmlns:c15="http://schemas.microsoft.com/office/drawing/2012/chart" uri="{CE6537A1-D6FC-4f65-9D91-7224C49458BB}">
                  <c15:dlblFieldTable/>
                  <c15:showDataLabelsRange val="1"/>
                </c:ext>
                <c:ext xmlns:c16="http://schemas.microsoft.com/office/drawing/2014/chart" uri="{C3380CC4-5D6E-409C-BE32-E72D297353CC}">
                  <c16:uniqueId val="{0000001F-5114-4DEB-AB41-E940DA84FF25}"/>
                </c:ext>
              </c:extLst>
            </c:dLbl>
            <c:dLbl>
              <c:idx val="2"/>
              <c:layout>
                <c:manualLayout>
                  <c:x val="1.4293420513444162E-3"/>
                  <c:y val="5.3749631773994701E-3"/>
                </c:manualLayout>
              </c:layout>
              <c:tx>
                <c:rich>
                  <a:bodyPr/>
                  <a:lstStyle/>
                  <a:p>
                    <a:fld id="{AD641347-DCC8-450C-8AAC-4204153C522E}"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5114-4DEB-AB41-E940DA84FF25}"/>
                </c:ext>
              </c:extLst>
            </c:dLbl>
            <c:dLbl>
              <c:idx val="3"/>
              <c:layout>
                <c:manualLayout>
                  <c:x val="1.42934205134439E-3"/>
                  <c:y val="2.4548400353496436E-3"/>
                </c:manualLayout>
              </c:layout>
              <c:tx>
                <c:rich>
                  <a:bodyPr/>
                  <a:lstStyle/>
                  <a:p>
                    <a:fld id="{6C164DF0-E788-4635-8A59-B33FA316F55A}"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5114-4DEB-AB41-E940DA84FF25}"/>
                </c:ext>
              </c:extLst>
            </c:dLbl>
            <c:dLbl>
              <c:idx val="4"/>
              <c:layout>
                <c:manualLayout>
                  <c:x val="1.4293420513444425E-3"/>
                  <c:y val="1.0418295650023564E-2"/>
                </c:manualLayout>
              </c:layout>
              <c:tx>
                <c:rich>
                  <a:bodyPr/>
                  <a:lstStyle/>
                  <a:p>
                    <a:fld id="{7197D785-A50A-4A90-9365-1D140ADFF209}"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5114-4DEB-AB41-E940DA84FF25}"/>
                </c:ext>
              </c:extLst>
            </c:dLbl>
            <c:dLbl>
              <c:idx val="5"/>
              <c:layout>
                <c:manualLayout>
                  <c:x val="0"/>
                  <c:y val="-1.0584481212921443E-16"/>
                </c:manualLayout>
              </c:layout>
              <c:tx>
                <c:rich>
                  <a:bodyPr/>
                  <a:lstStyle/>
                  <a:p>
                    <a:fld id="{99752040-79DF-4D0F-BB6C-B74647D94B24}"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5114-4DEB-AB41-E940DA84FF25}"/>
                </c:ext>
              </c:extLst>
            </c:dLbl>
            <c:dLbl>
              <c:idx val="6"/>
              <c:layout>
                <c:manualLayout>
                  <c:x val="0"/>
                  <c:y val="4.644875566886102E-3"/>
                </c:manualLayout>
              </c:layout>
              <c:tx>
                <c:rich>
                  <a:bodyPr/>
                  <a:lstStyle/>
                  <a:p>
                    <a:fld id="{C972EE0A-6A9E-4318-A57D-200EC0A3A989}"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5114-4DEB-AB41-E940DA84FF25}"/>
                </c:ext>
              </c:extLst>
            </c:dLbl>
            <c:dLbl>
              <c:idx val="7"/>
              <c:layout>
                <c:manualLayout>
                  <c:x val="0"/>
                  <c:y val="-5.4417881414433045E-3"/>
                </c:manualLayout>
              </c:layout>
              <c:tx>
                <c:rich>
                  <a:bodyPr/>
                  <a:lstStyle/>
                  <a:p>
                    <a:fld id="{535A365B-99EA-48AB-8836-13322C4D7B45}"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5114-4DEB-AB41-E940DA84FF25}"/>
                </c:ext>
              </c:extLst>
            </c:dLbl>
            <c:dLbl>
              <c:idx val="8"/>
              <c:layout>
                <c:manualLayout>
                  <c:x val="0"/>
                  <c:y val="-2.1335514807231414E-2"/>
                </c:manualLayout>
              </c:layout>
              <c:tx>
                <c:rich>
                  <a:bodyPr/>
                  <a:lstStyle/>
                  <a:p>
                    <a:fld id="{98068353-027D-4F08-BA79-9638018035F4}" type="CELLRANGE">
                      <a:rPr lang="en-US"/>
                      <a:pPr/>
                      <a:t>[CELLRANGE]</a:t>
                    </a:fld>
                    <a:endParaRPr lang="en-AU"/>
                  </a:p>
                </c:rich>
              </c:tx>
              <c:showLegendKey val="0"/>
              <c:showVal val="0"/>
              <c:showCatName val="0"/>
              <c:showSerName val="0"/>
              <c:showPercent val="0"/>
              <c:showBubbleSize val="0"/>
              <c:extLst xmlns:c15="http://schemas.microsoft.com/office/drawing/2012/chart">
                <c:ext xmlns:c15="http://schemas.microsoft.com/office/drawing/2012/chart" uri="{CE6537A1-D6FC-4f65-9D91-7224C49458BB}">
                  <c15:dlblFieldTable/>
                  <c15:showDataLabelsRange val="1"/>
                </c:ext>
                <c:ext xmlns:c16="http://schemas.microsoft.com/office/drawing/2014/chart" uri="{C3380CC4-5D6E-409C-BE32-E72D297353CC}">
                  <c16:uniqueId val="{00000020-5114-4DEB-AB41-E940DA84FF25}"/>
                </c:ext>
              </c:extLst>
            </c:dLbl>
            <c:dLbl>
              <c:idx val="9"/>
              <c:layout>
                <c:manualLayout>
                  <c:x val="1.4293420513444425E-3"/>
                  <c:y val="8.9917608294812507E-3"/>
                </c:manualLayout>
              </c:layout>
              <c:tx>
                <c:rich>
                  <a:bodyPr/>
                  <a:lstStyle/>
                  <a:p>
                    <a:fld id="{91DFDE0D-C6FF-441E-8305-513B8DF72252}" type="CELLRANGE">
                      <a:rPr lang="en-US"/>
                      <a:pPr/>
                      <a:t>[CELLRANGE]</a:t>
                    </a:fld>
                    <a:endParaRPr lang="en-AU"/>
                  </a:p>
                </c:rich>
              </c:tx>
              <c:showLegendKey val="0"/>
              <c:showVal val="0"/>
              <c:showCatName val="0"/>
              <c:showSerName val="0"/>
              <c:showPercent val="0"/>
              <c:showBubbleSize val="0"/>
              <c:extLst xmlns:c15="http://schemas.microsoft.com/office/drawing/2012/chart">
                <c:ext xmlns:c15="http://schemas.microsoft.com/office/drawing/2012/chart" uri="{CE6537A1-D6FC-4f65-9D91-7224C49458BB}">
                  <c15:dlblFieldTable/>
                  <c15:showDataLabelsRange val="1"/>
                </c:ext>
                <c:ext xmlns:c16="http://schemas.microsoft.com/office/drawing/2014/chart" uri="{C3380CC4-5D6E-409C-BE32-E72D297353CC}">
                  <c16:uniqueId val="{00000021-5114-4DEB-AB41-E940DA84FF25}"/>
                </c:ext>
              </c:extLst>
            </c:dLbl>
            <c:dLbl>
              <c:idx val="10"/>
              <c:layout>
                <c:manualLayout>
                  <c:x val="1.4293420513444425E-3"/>
                  <c:y val="-3.9845690573777942E-4"/>
                </c:manualLayout>
              </c:layout>
              <c:tx>
                <c:rich>
                  <a:bodyPr/>
                  <a:lstStyle/>
                  <a:p>
                    <a:fld id="{4E135EFE-F3FB-475A-9F04-FB5E0145DEB9}"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5114-4DEB-AB41-E940DA84FF25}"/>
                </c:ext>
              </c:extLst>
            </c:dLbl>
            <c:dLbl>
              <c:idx val="11"/>
              <c:tx>
                <c:rich>
                  <a:bodyPr/>
                  <a:lstStyle/>
                  <a:p>
                    <a:fld id="{B3B497C9-5607-4AC9-B416-5BDB6EBC4C3E}"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5114-4DEB-AB41-E940DA84FF25}"/>
                </c:ext>
              </c:extLst>
            </c:dLbl>
            <c:dLbl>
              <c:idx val="12"/>
              <c:layout>
                <c:manualLayout>
                  <c:x val="0"/>
                  <c:y val="-2.7473978695625401E-2"/>
                </c:manualLayout>
              </c:layout>
              <c:tx>
                <c:rich>
                  <a:bodyPr/>
                  <a:lstStyle/>
                  <a:p>
                    <a:fld id="{325349B2-52ED-4BAF-BB21-33426414FACE}"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5114-4DEB-AB41-E940DA84FF25}"/>
                </c:ext>
              </c:extLst>
            </c:dLbl>
            <c:dLbl>
              <c:idx val="13"/>
              <c:delete val="1"/>
              <c:extLst>
                <c:ext xmlns:c15="http://schemas.microsoft.com/office/drawing/2012/chart" uri="{CE6537A1-D6FC-4f65-9D91-7224C49458BB}"/>
                <c:ext xmlns:c16="http://schemas.microsoft.com/office/drawing/2014/chart" uri="{C3380CC4-5D6E-409C-BE32-E72D297353CC}">
                  <c16:uniqueId val="{0000001A-5114-4DEB-AB41-E940DA84FF25}"/>
                </c:ext>
              </c:extLst>
            </c:dLbl>
            <c:dLbl>
              <c:idx val="14"/>
              <c:layout>
                <c:manualLayout>
                  <c:x val="1.4293420513444425E-3"/>
                  <c:y val="-2.6013862111168295E-2"/>
                </c:manualLayout>
              </c:layout>
              <c:tx>
                <c:rich>
                  <a:bodyPr/>
                  <a:lstStyle/>
                  <a:p>
                    <a:fld id="{8E9080DD-3BC6-4B48-B60A-D7042537F542}"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5114-4DEB-AB41-E940DA84FF25}"/>
                </c:ext>
              </c:extLst>
            </c:dLbl>
            <c:dLbl>
              <c:idx val="15"/>
              <c:layout>
                <c:manualLayout>
                  <c:x val="-1.4293420513445474E-3"/>
                  <c:y val="-3.9020793166752443E-2"/>
                </c:manualLayout>
              </c:layout>
              <c:tx>
                <c:rich>
                  <a:bodyPr/>
                  <a:lstStyle/>
                  <a:p>
                    <a:fld id="{A2048B19-507B-4EA1-83EC-7E97B250DB7F}"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5114-4DEB-AB41-E940DA84FF25}"/>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multiLvlStrRef>
              <c:extLst>
                <c:ext xmlns:c15="http://schemas.microsoft.com/office/drawing/2012/chart" uri="{02D57815-91ED-43cb-92C2-25804820EDAC}">
                  <c15:fullRef>
                    <c15:sqref>Compilation!$A$310:$B$325</c15:sqref>
                  </c15:fullRef>
                </c:ext>
              </c:extLst>
              <c:f>(Compilation!$A$310:$B$313,Compilation!$A$316:$B$325)</c:f>
              <c:multiLvlStrCache>
                <c:ptCount val="14"/>
                <c:lvl>
                  <c:pt idx="0">
                    <c:v>Real</c:v>
                  </c:pt>
                  <c:pt idx="1">
                    <c:v>Sim.</c:v>
                  </c:pt>
                  <c:pt idx="2">
                    <c:v>Real</c:v>
                  </c:pt>
                  <c:pt idx="3">
                    <c:v>Sim.</c:v>
                  </c:pt>
                  <c:pt idx="4">
                    <c:v>Real</c:v>
                  </c:pt>
                  <c:pt idx="5">
                    <c:v>Sim.</c:v>
                  </c:pt>
                  <c:pt idx="6">
                    <c:v>Real</c:v>
                  </c:pt>
                  <c:pt idx="7">
                    <c:v>Sim.</c:v>
                  </c:pt>
                  <c:pt idx="8">
                    <c:v>Real</c:v>
                  </c:pt>
                  <c:pt idx="9">
                    <c:v>Sim.</c:v>
                  </c:pt>
                  <c:pt idx="10">
                    <c:v>Real</c:v>
                  </c:pt>
                  <c:pt idx="11">
                    <c:v>Sim.</c:v>
                  </c:pt>
                  <c:pt idx="12">
                    <c:v>Real</c:v>
                  </c:pt>
                  <c:pt idx="13">
                    <c:v>Sim.</c:v>
                  </c:pt>
                </c:lvl>
                <c:lvl>
                  <c:pt idx="0">
                    <c:v>Neurobehavioural</c:v>
                  </c:pt>
                  <c:pt idx="2">
                    <c:v>Cognitive</c:v>
                  </c:pt>
                  <c:pt idx="4">
                    <c:v>EEG</c:v>
                  </c:pt>
                  <c:pt idx="6">
                    <c:v>Audio/Tinitus</c:v>
                  </c:pt>
                  <c:pt idx="8">
                    <c:v>Neurotransmitter</c:v>
                  </c:pt>
                  <c:pt idx="10">
                    <c:v>Ocular</c:v>
                  </c:pt>
                  <c:pt idx="12">
                    <c:v>Blood Brain Barrier</c:v>
                  </c:pt>
                </c:lvl>
              </c:multiLvlStrCache>
            </c:multiLvlStrRef>
          </c:cat>
          <c:val>
            <c:numRef>
              <c:extLst>
                <c:ext xmlns:c15="http://schemas.microsoft.com/office/drawing/2012/chart" uri="{02D57815-91ED-43cb-92C2-25804820EDAC}">
                  <c15:fullRef>
                    <c15:sqref>Compilation!$D$310:$D$325</c15:sqref>
                  </c15:fullRef>
                </c:ext>
              </c:extLst>
              <c:f>(Compilation!$D$310:$D$313,Compilation!$D$316:$D$325)</c:f>
              <c:numCache>
                <c:formatCode>General</c:formatCode>
                <c:ptCount val="14"/>
                <c:pt idx="0">
                  <c:v>44</c:v>
                </c:pt>
                <c:pt idx="1">
                  <c:v>30</c:v>
                </c:pt>
                <c:pt idx="2">
                  <c:v>50</c:v>
                </c:pt>
                <c:pt idx="3">
                  <c:v>46</c:v>
                </c:pt>
                <c:pt idx="4">
                  <c:v>15</c:v>
                </c:pt>
                <c:pt idx="5">
                  <c:v>17</c:v>
                </c:pt>
                <c:pt idx="6">
                  <c:v>36</c:v>
                </c:pt>
                <c:pt idx="7">
                  <c:v>7</c:v>
                </c:pt>
                <c:pt idx="8">
                  <c:v>2</c:v>
                </c:pt>
                <c:pt idx="9">
                  <c:v>12</c:v>
                </c:pt>
                <c:pt idx="10">
                  <c:v>9</c:v>
                </c:pt>
                <c:pt idx="11">
                  <c:v>9</c:v>
                </c:pt>
                <c:pt idx="12">
                  <c:v>3</c:v>
                </c:pt>
                <c:pt idx="13">
                  <c:v>0</c:v>
                </c:pt>
              </c:numCache>
            </c:numRef>
          </c:val>
          <c:extLst>
            <c:ext xmlns:c15="http://schemas.microsoft.com/office/drawing/2012/chart" uri="{02D57815-91ED-43cb-92C2-25804820EDAC}">
              <c15:datalabelsRange>
                <c15:f>Compilation!$F$310:$F$325</c15:f>
                <c15:dlblRangeCache>
                  <c:ptCount val="16"/>
                  <c:pt idx="0">
                    <c:v>35%</c:v>
                  </c:pt>
                  <c:pt idx="1">
                    <c:v>30%</c:v>
                  </c:pt>
                  <c:pt idx="2">
                    <c:v>52%</c:v>
                  </c:pt>
                  <c:pt idx="3">
                    <c:v>50%</c:v>
                  </c:pt>
                  <c:pt idx="4">
                    <c:v>57%</c:v>
                  </c:pt>
                  <c:pt idx="5">
                    <c:v>53%</c:v>
                  </c:pt>
                  <c:pt idx="6">
                    <c:v>25%</c:v>
                  </c:pt>
                  <c:pt idx="7">
                    <c:v>50%</c:v>
                  </c:pt>
                  <c:pt idx="8">
                    <c:v>69%</c:v>
                  </c:pt>
                  <c:pt idx="9">
                    <c:v>64%</c:v>
                  </c:pt>
                  <c:pt idx="10">
                    <c:v>22%</c:v>
                  </c:pt>
                  <c:pt idx="11">
                    <c:v>26%</c:v>
                  </c:pt>
                  <c:pt idx="12">
                    <c:v>43%</c:v>
                  </c:pt>
                  <c:pt idx="13">
                    <c:v>35%</c:v>
                  </c:pt>
                  <c:pt idx="14">
                    <c:v>43%</c:v>
                  </c:pt>
                  <c:pt idx="15">
                    <c:v>0%</c:v>
                  </c:pt>
                </c15:dlblRangeCache>
              </c15:datalabelsRange>
            </c:ext>
            <c:ext xmlns:c15="http://schemas.microsoft.com/office/drawing/2012/chart" uri="{02D57815-91ED-43cb-92C2-25804820EDAC}">
              <c15:categoryFilterExceptions>
                <c15:categoryFilterException>
                  <c15:sqref>Compilation!$D$314</c15:sqref>
                  <c15:dLbl>
                    <c:idx val="3"/>
                    <c:layout>
                      <c:manualLayout>
                        <c:x val="-5.2408603120640776E-17"/>
                        <c:y val="4.6448755668862078E-3"/>
                      </c:manualLayout>
                    </c:layout>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1-41A5-483F-8650-26F3C6FE2E4D}"/>
                      </c:ext>
                    </c:extLst>
                  </c15:dLbl>
                </c15:categoryFilterException>
                <c15:categoryFilterException>
                  <c15:sqref>Compilation!$D$315</c15:sqref>
                  <c15:dLbl>
                    <c:idx val="3"/>
                    <c:layout>
                      <c:manualLayout>
                        <c:x val="0"/>
                        <c:y val="8.6601301247058744E-3"/>
                      </c:manualLayout>
                    </c:layout>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2-41A5-483F-8650-26F3C6FE2E4D}"/>
                      </c:ext>
                    </c:extLst>
                  </c15:dLbl>
                </c15:categoryFilterException>
              </c15:categoryFilterExceptions>
            </c:ext>
            <c:ext xmlns:c16="http://schemas.microsoft.com/office/drawing/2014/chart" uri="{C3380CC4-5D6E-409C-BE32-E72D297353CC}">
              <c16:uniqueId val="{0000001D-5114-4DEB-AB41-E940DA84FF25}"/>
            </c:ext>
          </c:extLst>
        </c:ser>
        <c:dLbls>
          <c:showLegendKey val="0"/>
          <c:showVal val="0"/>
          <c:showCatName val="0"/>
          <c:showSerName val="0"/>
          <c:showPercent val="0"/>
          <c:showBubbleSize val="0"/>
        </c:dLbls>
        <c:gapWidth val="70"/>
        <c:overlap val="100"/>
        <c:axId val="349446816"/>
        <c:axId val="349452096"/>
      </c:barChart>
      <c:catAx>
        <c:axId val="349446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en-US"/>
          </a:p>
        </c:txPr>
        <c:crossAx val="349452096"/>
        <c:crosses val="autoZero"/>
        <c:auto val="1"/>
        <c:lblAlgn val="ctr"/>
        <c:lblOffset val="100"/>
        <c:noMultiLvlLbl val="0"/>
      </c:catAx>
      <c:valAx>
        <c:axId val="3494520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1100" b="1">
                    <a:solidFill>
                      <a:sysClr val="windowText" lastClr="000000"/>
                    </a:solidFill>
                  </a:rPr>
                  <a:t>Nmuber of Studies</a:t>
                </a:r>
              </a:p>
            </c:rich>
          </c:tx>
          <c:layout>
            <c:manualLayout>
              <c:xMode val="edge"/>
              <c:yMode val="edge"/>
              <c:x val="1.4105119793560703E-2"/>
              <c:y val="0.3031267842923384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crossAx val="349446816"/>
        <c:crosses val="autoZero"/>
        <c:crossBetween val="between"/>
      </c:valAx>
      <c:spPr>
        <a:noFill/>
        <a:ln>
          <a:noFill/>
        </a:ln>
        <a:effectLst/>
      </c:spPr>
    </c:plotArea>
    <c:legend>
      <c:legendPos val="tr"/>
      <c:layout>
        <c:manualLayout>
          <c:xMode val="edge"/>
          <c:yMode val="edge"/>
          <c:x val="0.83178782441422017"/>
          <c:y val="0.20810292689668214"/>
          <c:w val="0.14677204481561318"/>
          <c:h val="0.1044002315731907"/>
        </c:manualLayout>
      </c:layout>
      <c:overlay val="1"/>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en-AU" sz="1400" b="1" i="0" u="none" strike="noStrike" kern="1200" spc="0" baseline="0">
                <a:solidFill>
                  <a:sysClr val="windowText" lastClr="000000"/>
                </a:solidFill>
              </a:rPr>
              <a:t>Brain Effects </a:t>
            </a:r>
            <a:r>
              <a:rPr lang="en-AU" sz="1400" b="1" baseline="0">
                <a:solidFill>
                  <a:sysClr val="windowText" lastClr="000000"/>
                </a:solidFill>
              </a:rPr>
              <a:t>and Waveform</a:t>
            </a:r>
            <a:endParaRPr lang="en-AU" sz="1400" b="1">
              <a:solidFill>
                <a:sysClr val="windowText" lastClr="000000"/>
              </a:solidFill>
            </a:endParaRPr>
          </a:p>
        </c:rich>
      </c:tx>
      <c:layout>
        <c:manualLayout>
          <c:xMode val="edge"/>
          <c:yMode val="edge"/>
          <c:x val="0.31825341027464077"/>
          <c:y val="5.2027710901060037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0.10454934770746871"/>
          <c:y val="4.332919996384689E-2"/>
          <c:w val="0.87255786441992411"/>
          <c:h val="0.65555069360466267"/>
        </c:manualLayout>
      </c:layout>
      <c:barChart>
        <c:barDir val="col"/>
        <c:grouping val="stacked"/>
        <c:varyColors val="0"/>
        <c:ser>
          <c:idx val="0"/>
          <c:order val="0"/>
          <c:tx>
            <c:strRef>
              <c:f>Compilation!$I$309</c:f>
              <c:strCache>
                <c:ptCount val="1"/>
                <c:pt idx="0">
                  <c:v>Significant Effect</c:v>
                </c:pt>
              </c:strCache>
            </c:strRef>
          </c:tx>
          <c:spPr>
            <a:solidFill>
              <a:srgbClr val="92D050"/>
            </a:solidFill>
            <a:ln>
              <a:noFill/>
            </a:ln>
            <a:effectLst/>
          </c:spPr>
          <c:invertIfNegative val="0"/>
          <c:dLbls>
            <c:dLbl>
              <c:idx val="0"/>
              <c:layout>
                <c:manualLayout>
                  <c:x val="1.6799219563815384E-3"/>
                  <c:y val="5.9614396736866431E-17"/>
                </c:manualLayout>
              </c:layout>
              <c:tx>
                <c:rich>
                  <a:bodyPr/>
                  <a:lstStyle/>
                  <a:p>
                    <a:fld id="{BD506E1B-3EE4-4946-A867-B914F4F896BA}"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8EC2-41E9-B6A7-78C867AAC908}"/>
                </c:ext>
              </c:extLst>
            </c:dLbl>
            <c:dLbl>
              <c:idx val="1"/>
              <c:tx>
                <c:rich>
                  <a:bodyPr/>
                  <a:lstStyle/>
                  <a:p>
                    <a:fld id="{1D446659-9316-413E-A026-667CBB032B9F}"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8EC2-41E9-B6A7-78C867AAC908}"/>
                </c:ext>
              </c:extLst>
            </c:dLbl>
            <c:dLbl>
              <c:idx val="2"/>
              <c:tx>
                <c:rich>
                  <a:bodyPr/>
                  <a:lstStyle/>
                  <a:p>
                    <a:fld id="{BB0BD3F9-A597-4D50-986C-F8D8F14D1A56}"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8EC2-41E9-B6A7-78C867AAC908}"/>
                </c:ext>
              </c:extLst>
            </c:dLbl>
            <c:dLbl>
              <c:idx val="3"/>
              <c:layout>
                <c:manualLayout>
                  <c:x val="1.2065014302485161E-3"/>
                  <c:y val="-3.2517319313162523E-3"/>
                </c:manualLayout>
              </c:layout>
              <c:tx>
                <c:rich>
                  <a:bodyPr/>
                  <a:lstStyle/>
                  <a:p>
                    <a:fld id="{EC65715B-DA5D-4972-90B2-607ABA77BD5C}"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8EC2-41E9-B6A7-78C867AAC908}"/>
                </c:ext>
              </c:extLst>
            </c:dLbl>
            <c:dLbl>
              <c:idx val="4"/>
              <c:tx>
                <c:rich>
                  <a:bodyPr/>
                  <a:lstStyle/>
                  <a:p>
                    <a:fld id="{298A7BD0-0AD6-4E8D-98E5-829214C09E87}"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8EC2-41E9-B6A7-78C867AAC908}"/>
                </c:ext>
              </c:extLst>
            </c:dLbl>
            <c:dLbl>
              <c:idx val="5"/>
              <c:tx>
                <c:rich>
                  <a:bodyPr/>
                  <a:lstStyle/>
                  <a:p>
                    <a:fld id="{151E6530-8E02-4941-A3E7-B15472F5E5E1}"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8EC2-41E9-B6A7-78C867AAC908}"/>
                </c:ext>
              </c:extLst>
            </c:dLbl>
            <c:dLbl>
              <c:idx val="6"/>
              <c:tx>
                <c:rich>
                  <a:bodyPr/>
                  <a:lstStyle/>
                  <a:p>
                    <a:fld id="{047C4DEE-00AB-44C1-9FE9-C81DE094F0F3}"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8EC2-41E9-B6A7-78C867AAC908}"/>
                </c:ext>
              </c:extLst>
            </c:dLbl>
            <c:dLbl>
              <c:idx val="7"/>
              <c:layout>
                <c:manualLayout>
                  <c:x val="3.2078837282362473E-2"/>
                  <c:y val="-3.2517319313163716E-3"/>
                </c:manualLayout>
              </c:layout>
              <c:tx>
                <c:rich>
                  <a:bodyPr/>
                  <a:lstStyle/>
                  <a:p>
                    <a:fld id="{A41E4A52-A19E-41A3-8522-C8A659590F4B}"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8EC2-41E9-B6A7-78C867AAC908}"/>
                </c:ext>
              </c:extLst>
            </c:dLbl>
            <c:dLbl>
              <c:idx val="8"/>
              <c:tx>
                <c:rich>
                  <a:bodyPr/>
                  <a:lstStyle/>
                  <a:p>
                    <a:fld id="{7AF241A8-0F0A-4FE9-B374-C3880B1E68C1}"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8EC2-41E9-B6A7-78C867AAC908}"/>
                </c:ext>
              </c:extLst>
            </c:dLbl>
            <c:dLbl>
              <c:idx val="9"/>
              <c:tx>
                <c:rich>
                  <a:bodyPr/>
                  <a:lstStyle/>
                  <a:p>
                    <a:fld id="{B04A848B-C325-4781-B22D-50272D191DB4}"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8EC2-41E9-B6A7-78C867AAC908}"/>
                </c:ext>
              </c:extLst>
            </c:dLbl>
            <c:dLbl>
              <c:idx val="10"/>
              <c:tx>
                <c:rich>
                  <a:bodyPr/>
                  <a:lstStyle/>
                  <a:p>
                    <a:fld id="{BAA578AF-A796-4ACB-B739-58392C052DD9}"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8EC2-41E9-B6A7-78C867AAC908}"/>
                </c:ext>
              </c:extLst>
            </c:dLbl>
            <c:dLbl>
              <c:idx val="11"/>
              <c:tx>
                <c:rich>
                  <a:bodyPr/>
                  <a:lstStyle/>
                  <a:p>
                    <a:fld id="{49707827-C025-4481-AD58-E8CF9A307C5E}"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8EC2-41E9-B6A7-78C867AAC908}"/>
                </c:ext>
              </c:extLst>
            </c:dLbl>
            <c:dLbl>
              <c:idx val="12"/>
              <c:tx>
                <c:rich>
                  <a:bodyPr/>
                  <a:lstStyle/>
                  <a:p>
                    <a:fld id="{11BACBE4-775A-424C-A9D1-ED408823B9F5}"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8EC2-41E9-B6A7-78C867AAC908}"/>
                </c:ext>
              </c:extLst>
            </c:dLbl>
            <c:dLbl>
              <c:idx val="13"/>
              <c:tx>
                <c:rich>
                  <a:bodyPr/>
                  <a:lstStyle/>
                  <a:p>
                    <a:fld id="{03360308-42AC-4D37-9A94-E45AE62F5E75}"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8EC2-41E9-B6A7-78C867AAC908}"/>
                </c:ext>
              </c:extLst>
            </c:dLbl>
            <c:dLbl>
              <c:idx val="14"/>
              <c:tx>
                <c:rich>
                  <a:bodyPr/>
                  <a:lstStyle/>
                  <a:p>
                    <a:fld id="{1BA61E90-BD2E-4426-874D-9541AD1488AB}"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8EC2-41E9-B6A7-78C867AAC908}"/>
                </c:ext>
              </c:extLst>
            </c:dLbl>
            <c:dLbl>
              <c:idx val="15"/>
              <c:tx>
                <c:rich>
                  <a:bodyPr/>
                  <a:lstStyle/>
                  <a:p>
                    <a:fld id="{0BB2E115-12BA-40B0-9F28-6E2AE3E133E0}"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8EC2-41E9-B6A7-78C867AAC908}"/>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multiLvlStrRef>
              <c:extLst>
                <c:ext xmlns:c15="http://schemas.microsoft.com/office/drawing/2012/chart" uri="{02D57815-91ED-43cb-92C2-25804820EDAC}">
                  <c15:fullRef>
                    <c15:sqref>Compilation!$G$310:$H$325</c15:sqref>
                  </c15:fullRef>
                </c:ext>
              </c:extLst>
              <c:f>(Compilation!$G$310:$H$313,Compilation!$G$316:$H$325)</c:f>
              <c:multiLvlStrCache>
                <c:ptCount val="14"/>
                <c:lvl>
                  <c:pt idx="0">
                    <c:v>Pulsed</c:v>
                  </c:pt>
                  <c:pt idx="1">
                    <c:v>Cont.</c:v>
                  </c:pt>
                  <c:pt idx="2">
                    <c:v>Pulsed</c:v>
                  </c:pt>
                  <c:pt idx="3">
                    <c:v>Cont.</c:v>
                  </c:pt>
                  <c:pt idx="4">
                    <c:v>Pulsed</c:v>
                  </c:pt>
                  <c:pt idx="5">
                    <c:v>Cont.</c:v>
                  </c:pt>
                  <c:pt idx="6">
                    <c:v>Pulsed</c:v>
                  </c:pt>
                  <c:pt idx="7">
                    <c:v>Cont.</c:v>
                  </c:pt>
                  <c:pt idx="8">
                    <c:v>Pulsed</c:v>
                  </c:pt>
                  <c:pt idx="9">
                    <c:v>Cont.</c:v>
                  </c:pt>
                  <c:pt idx="10">
                    <c:v>Pulsed</c:v>
                  </c:pt>
                  <c:pt idx="11">
                    <c:v>Cont.</c:v>
                  </c:pt>
                  <c:pt idx="12">
                    <c:v>Pulsed</c:v>
                  </c:pt>
                  <c:pt idx="13">
                    <c:v>Cont.</c:v>
                  </c:pt>
                </c:lvl>
                <c:lvl>
                  <c:pt idx="0">
                    <c:v>Neurobehavioural</c:v>
                  </c:pt>
                  <c:pt idx="2">
                    <c:v>Cognitive</c:v>
                  </c:pt>
                  <c:pt idx="4">
                    <c:v>EEG</c:v>
                  </c:pt>
                  <c:pt idx="6">
                    <c:v>Audio/Tinitus</c:v>
                  </c:pt>
                  <c:pt idx="8">
                    <c:v>Neurotransmitter</c:v>
                  </c:pt>
                  <c:pt idx="10">
                    <c:v>Ocular</c:v>
                  </c:pt>
                  <c:pt idx="12">
                    <c:v>Blood Brain Barrier</c:v>
                  </c:pt>
                </c:lvl>
              </c:multiLvlStrCache>
            </c:multiLvlStrRef>
          </c:cat>
          <c:val>
            <c:numRef>
              <c:extLst>
                <c:ext xmlns:c15="http://schemas.microsoft.com/office/drawing/2012/chart" uri="{02D57815-91ED-43cb-92C2-25804820EDAC}">
                  <c15:fullRef>
                    <c15:sqref>Compilation!$I$310:$I$325</c15:sqref>
                  </c15:fullRef>
                </c:ext>
              </c:extLst>
              <c:f>(Compilation!$I$310:$I$313,Compilation!$I$316:$I$325)</c:f>
              <c:numCache>
                <c:formatCode>General</c:formatCode>
                <c:ptCount val="14"/>
                <c:pt idx="0">
                  <c:v>115</c:v>
                </c:pt>
                <c:pt idx="1">
                  <c:v>14</c:v>
                </c:pt>
                <c:pt idx="2">
                  <c:v>72</c:v>
                </c:pt>
                <c:pt idx="3">
                  <c:v>7</c:v>
                </c:pt>
                <c:pt idx="4">
                  <c:v>88</c:v>
                </c:pt>
                <c:pt idx="5">
                  <c:v>14</c:v>
                </c:pt>
                <c:pt idx="6">
                  <c:v>19</c:v>
                </c:pt>
                <c:pt idx="7">
                  <c:v>1</c:v>
                </c:pt>
                <c:pt idx="8">
                  <c:v>21</c:v>
                </c:pt>
                <c:pt idx="9">
                  <c:v>7</c:v>
                </c:pt>
                <c:pt idx="10">
                  <c:v>18</c:v>
                </c:pt>
                <c:pt idx="11">
                  <c:v>4</c:v>
                </c:pt>
                <c:pt idx="12">
                  <c:v>9</c:v>
                </c:pt>
                <c:pt idx="13">
                  <c:v>6</c:v>
                </c:pt>
              </c:numCache>
            </c:numRef>
          </c:val>
          <c:extLst>
            <c:ext xmlns:c15="http://schemas.microsoft.com/office/drawing/2012/chart" uri="{02D57815-91ED-43cb-92C2-25804820EDAC}">
              <c15:datalabelsRange>
                <c15:f>Compilation!$K$310:$K$325</c15:f>
                <c15:dlblRangeCache>
                  <c:ptCount val="16"/>
                  <c:pt idx="0">
                    <c:v>65%</c:v>
                  </c:pt>
                  <c:pt idx="1">
                    <c:v>64%</c:v>
                  </c:pt>
                  <c:pt idx="2">
                    <c:v>50%</c:v>
                  </c:pt>
                  <c:pt idx="3">
                    <c:v>44%</c:v>
                  </c:pt>
                  <c:pt idx="4">
                    <c:v>45%</c:v>
                  </c:pt>
                  <c:pt idx="5">
                    <c:v>50%</c:v>
                  </c:pt>
                  <c:pt idx="6">
                    <c:v>77%</c:v>
                  </c:pt>
                  <c:pt idx="7">
                    <c:v>78%</c:v>
                  </c:pt>
                  <c:pt idx="8">
                    <c:v>33%</c:v>
                  </c:pt>
                  <c:pt idx="9">
                    <c:v>33%</c:v>
                  </c:pt>
                  <c:pt idx="10">
                    <c:v>72%</c:v>
                  </c:pt>
                  <c:pt idx="11">
                    <c:v>70%</c:v>
                  </c:pt>
                  <c:pt idx="12">
                    <c:v>47%</c:v>
                  </c:pt>
                  <c:pt idx="13">
                    <c:v>80%</c:v>
                  </c:pt>
                  <c:pt idx="14">
                    <c:v>32%</c:v>
                  </c:pt>
                  <c:pt idx="15">
                    <c:v>75%</c:v>
                  </c:pt>
                </c15:dlblRangeCache>
              </c15:datalabelsRange>
            </c:ext>
            <c:ext xmlns:c16="http://schemas.microsoft.com/office/drawing/2014/chart" uri="{C3380CC4-5D6E-409C-BE32-E72D297353CC}">
              <c16:uniqueId val="{0000000E-8EC2-41E9-B6A7-78C867AAC908}"/>
            </c:ext>
          </c:extLst>
        </c:ser>
        <c:ser>
          <c:idx val="1"/>
          <c:order val="1"/>
          <c:tx>
            <c:strRef>
              <c:f>Compilation!$J$309</c:f>
              <c:strCache>
                <c:ptCount val="1"/>
                <c:pt idx="0">
                  <c:v>No  Significant Effect</c:v>
                </c:pt>
              </c:strCache>
            </c:strRef>
          </c:tx>
          <c:spPr>
            <a:solidFill>
              <a:schemeClr val="tx1">
                <a:lumMod val="50000"/>
                <a:lumOff val="50000"/>
              </a:schemeClr>
            </a:solidFill>
            <a:ln>
              <a:noFill/>
            </a:ln>
            <a:effectLst/>
          </c:spPr>
          <c:invertIfNegative val="0"/>
          <c:dLbls>
            <c:dLbl>
              <c:idx val="0"/>
              <c:tx>
                <c:rich>
                  <a:bodyPr/>
                  <a:lstStyle/>
                  <a:p>
                    <a:fld id="{F1618AA3-FEBF-4723-9E2E-EB68C4CF97C3}"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8EC2-41E9-B6A7-78C867AAC908}"/>
                </c:ext>
              </c:extLst>
            </c:dLbl>
            <c:dLbl>
              <c:idx val="1"/>
              <c:layout>
                <c:manualLayout>
                  <c:x val="1.6799219563815538E-3"/>
                  <c:y val="-3.2517319313162527E-2"/>
                </c:manualLayout>
              </c:layout>
              <c:tx>
                <c:rich>
                  <a:bodyPr/>
                  <a:lstStyle/>
                  <a:p>
                    <a:fld id="{33473625-6B7A-430F-B9C1-ED5BD17F2724}"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8EC2-41E9-B6A7-78C867AAC908}"/>
                </c:ext>
              </c:extLst>
            </c:dLbl>
            <c:dLbl>
              <c:idx val="2"/>
              <c:tx>
                <c:rich>
                  <a:bodyPr/>
                  <a:lstStyle/>
                  <a:p>
                    <a:fld id="{9BE59DB0-95E6-48F0-8864-E4DF9ACEC5BE}"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8EC2-41E9-B6A7-78C867AAC908}"/>
                </c:ext>
              </c:extLst>
            </c:dLbl>
            <c:dLbl>
              <c:idx val="3"/>
              <c:layout>
                <c:manualLayout>
                  <c:x val="0"/>
                  <c:y val="-2.926558738184639E-2"/>
                </c:manualLayout>
              </c:layout>
              <c:tx>
                <c:rich>
                  <a:bodyPr/>
                  <a:lstStyle/>
                  <a:p>
                    <a:fld id="{9BA17DC5-D11E-41DD-BAF8-7E6770A871AD}"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8EC2-41E9-B6A7-78C867AAC908}"/>
                </c:ext>
              </c:extLst>
            </c:dLbl>
            <c:dLbl>
              <c:idx val="4"/>
              <c:tx>
                <c:rich>
                  <a:bodyPr/>
                  <a:lstStyle/>
                  <a:p>
                    <a:fld id="{7AFE5CDE-C002-449A-A6AD-85A242449823}"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8EC2-41E9-B6A7-78C867AAC908}"/>
                </c:ext>
              </c:extLst>
            </c:dLbl>
            <c:dLbl>
              <c:idx val="5"/>
              <c:layout>
                <c:manualLayout>
                  <c:x val="1.8402420674945021E-3"/>
                  <c:y val="-2.9265587381846273E-2"/>
                </c:manualLayout>
              </c:layout>
              <c:tx>
                <c:rich>
                  <a:bodyPr/>
                  <a:lstStyle/>
                  <a:p>
                    <a:fld id="{B372DFB0-14D6-46B5-A2EA-B37BEC54044C}"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8EC2-41E9-B6A7-78C867AAC908}"/>
                </c:ext>
              </c:extLst>
            </c:dLbl>
            <c:dLbl>
              <c:idx val="6"/>
              <c:layout>
                <c:manualLayout>
                  <c:x val="1.6799219563814922E-3"/>
                  <c:y val="-3.2517319313162523E-3"/>
                </c:manualLayout>
              </c:layout>
              <c:tx>
                <c:rich>
                  <a:bodyPr/>
                  <a:lstStyle/>
                  <a:p>
                    <a:fld id="{A9A72E66-CB69-4238-BA33-0A7791AFC302}" type="CELLRANGE">
                      <a:rPr lang="en-US" i="1"/>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8EC2-41E9-B6A7-78C867AAC908}"/>
                </c:ext>
              </c:extLst>
            </c:dLbl>
            <c:dLbl>
              <c:idx val="7"/>
              <c:layout>
                <c:manualLayout>
                  <c:x val="6.1596426833477969E-17"/>
                  <c:y val="-2.2762123519213768E-2"/>
                </c:manualLayout>
              </c:layout>
              <c:tx>
                <c:rich>
                  <a:bodyPr/>
                  <a:lstStyle/>
                  <a:p>
                    <a:fld id="{365F87E0-B9DB-4093-AA87-9F546C66B8F9}"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8EC2-41E9-B6A7-78C867AAC908}"/>
                </c:ext>
              </c:extLst>
            </c:dLbl>
            <c:dLbl>
              <c:idx val="8"/>
              <c:layout>
                <c:manualLayout>
                  <c:x val="0"/>
                  <c:y val="-2.9265587381846273E-2"/>
                </c:manualLayout>
              </c:layout>
              <c:tx>
                <c:rich>
                  <a:bodyPr/>
                  <a:lstStyle/>
                  <a:p>
                    <a:fld id="{81D959AF-CF61-4AE4-B066-078DC5098EBB}" type="CELLRANGE">
                      <a:rPr lang="en-US"/>
                      <a:pPr/>
                      <a:t>[CELLRANGE]</a:t>
                    </a:fld>
                    <a:endParaRPr lang="en-AU"/>
                  </a:p>
                </c:rich>
              </c:tx>
              <c:showLegendKey val="0"/>
              <c:showVal val="0"/>
              <c:showCatName val="0"/>
              <c:showSerName val="0"/>
              <c:showPercent val="0"/>
              <c:showBubbleSize val="0"/>
              <c:extLst xmlns:c15="http://schemas.microsoft.com/office/drawing/2012/chart">
                <c:ext xmlns:c15="http://schemas.microsoft.com/office/drawing/2012/chart" uri="{CE6537A1-D6FC-4f65-9D91-7224C49458BB}">
                  <c15:dlblFieldTable/>
                  <c15:showDataLabelsRange val="1"/>
                </c:ext>
                <c:ext xmlns:c16="http://schemas.microsoft.com/office/drawing/2014/chart" uri="{C3380CC4-5D6E-409C-BE32-E72D297353CC}">
                  <c16:uniqueId val="{0000001E-8EC2-41E9-B6A7-78C867AAC908}"/>
                </c:ext>
              </c:extLst>
            </c:dLbl>
            <c:dLbl>
              <c:idx val="9"/>
              <c:layout>
                <c:manualLayout>
                  <c:x val="0"/>
                  <c:y val="-2.2762123519213768E-2"/>
                </c:manualLayout>
              </c:layout>
              <c:tx>
                <c:rich>
                  <a:bodyPr/>
                  <a:lstStyle/>
                  <a:p>
                    <a:fld id="{A3CCEFA8-22F5-4DCA-BBA2-200CE132CC9E}" type="CELLRANGE">
                      <a:rPr lang="en-US"/>
                      <a:pPr/>
                      <a:t>[CELLRANGE]</a:t>
                    </a:fld>
                    <a:endParaRPr lang="en-AU"/>
                  </a:p>
                </c:rich>
              </c:tx>
              <c:showLegendKey val="0"/>
              <c:showVal val="0"/>
              <c:showCatName val="0"/>
              <c:showSerName val="0"/>
              <c:showPercent val="0"/>
              <c:showBubbleSize val="0"/>
              <c:extLst xmlns:c15="http://schemas.microsoft.com/office/drawing/2012/chart">
                <c:ext xmlns:c15="http://schemas.microsoft.com/office/drawing/2012/chart" uri="{CE6537A1-D6FC-4f65-9D91-7224C49458BB}">
                  <c15:dlblFieldTable/>
                  <c15:showDataLabelsRange val="1"/>
                </c:ext>
                <c:ext xmlns:c16="http://schemas.microsoft.com/office/drawing/2014/chart" uri="{C3380CC4-5D6E-409C-BE32-E72D297353CC}">
                  <c16:uniqueId val="{0000001F-8EC2-41E9-B6A7-78C867AAC908}"/>
                </c:ext>
              </c:extLst>
            </c:dLbl>
            <c:dLbl>
              <c:idx val="10"/>
              <c:tx>
                <c:rich>
                  <a:bodyPr/>
                  <a:lstStyle/>
                  <a:p>
                    <a:fld id="{8E4094AD-32FF-4CFC-B4FE-7BA5364BA3C8}"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8EC2-41E9-B6A7-78C867AAC908}"/>
                </c:ext>
              </c:extLst>
            </c:dLbl>
            <c:dLbl>
              <c:idx val="11"/>
              <c:layout>
                <c:manualLayout>
                  <c:x val="0"/>
                  <c:y val="-2.6013855450530018E-2"/>
                </c:manualLayout>
              </c:layout>
              <c:tx>
                <c:rich>
                  <a:bodyPr/>
                  <a:lstStyle/>
                  <a:p>
                    <a:fld id="{8E4AF643-4674-4D55-BE47-04CA934564BE}"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8EC2-41E9-B6A7-78C867AAC908}"/>
                </c:ext>
              </c:extLst>
            </c:dLbl>
            <c:dLbl>
              <c:idx val="12"/>
              <c:tx>
                <c:rich>
                  <a:bodyPr/>
                  <a:lstStyle/>
                  <a:p>
                    <a:fld id="{A7CAC37F-908B-4B7C-AC69-790552B38929}"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8EC2-41E9-B6A7-78C867AAC908}"/>
                </c:ext>
              </c:extLst>
            </c:dLbl>
            <c:dLbl>
              <c:idx val="13"/>
              <c:layout>
                <c:manualLayout>
                  <c:x val="1.6799219563814307E-3"/>
                  <c:y val="-3.2517319313162527E-2"/>
                </c:manualLayout>
              </c:layout>
              <c:tx>
                <c:rich>
                  <a:bodyPr/>
                  <a:lstStyle/>
                  <a:p>
                    <a:fld id="{239EEB89-8B6F-4BDA-AE79-72B2E7E65283}"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8EC2-41E9-B6A7-78C867AAC908}"/>
                </c:ext>
              </c:extLst>
            </c:dLbl>
            <c:dLbl>
              <c:idx val="14"/>
              <c:tx>
                <c:rich>
                  <a:bodyPr/>
                  <a:lstStyle/>
                  <a:p>
                    <a:fld id="{44B55800-29B4-4909-A497-2E24B141B20F}"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8EC2-41E9-B6A7-78C867AAC908}"/>
                </c:ext>
              </c:extLst>
            </c:dLbl>
            <c:dLbl>
              <c:idx val="15"/>
              <c:layout>
                <c:manualLayout>
                  <c:x val="0"/>
                  <c:y val="-2.6013855450530018E-2"/>
                </c:manualLayout>
              </c:layout>
              <c:tx>
                <c:rich>
                  <a:bodyPr/>
                  <a:lstStyle/>
                  <a:p>
                    <a:fld id="{365F5A7E-2CF4-4129-AF66-77AEE8AE1DA0}"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8EC2-41E9-B6A7-78C867AAC908}"/>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multiLvlStrRef>
              <c:extLst>
                <c:ext xmlns:c15="http://schemas.microsoft.com/office/drawing/2012/chart" uri="{02D57815-91ED-43cb-92C2-25804820EDAC}">
                  <c15:fullRef>
                    <c15:sqref>Compilation!$G$310:$H$325</c15:sqref>
                  </c15:fullRef>
                </c:ext>
              </c:extLst>
              <c:f>(Compilation!$G$310:$H$313,Compilation!$G$316:$H$325)</c:f>
              <c:multiLvlStrCache>
                <c:ptCount val="14"/>
                <c:lvl>
                  <c:pt idx="0">
                    <c:v>Pulsed</c:v>
                  </c:pt>
                  <c:pt idx="1">
                    <c:v>Cont.</c:v>
                  </c:pt>
                  <c:pt idx="2">
                    <c:v>Pulsed</c:v>
                  </c:pt>
                  <c:pt idx="3">
                    <c:v>Cont.</c:v>
                  </c:pt>
                  <c:pt idx="4">
                    <c:v>Pulsed</c:v>
                  </c:pt>
                  <c:pt idx="5">
                    <c:v>Cont.</c:v>
                  </c:pt>
                  <c:pt idx="6">
                    <c:v>Pulsed</c:v>
                  </c:pt>
                  <c:pt idx="7">
                    <c:v>Cont.</c:v>
                  </c:pt>
                  <c:pt idx="8">
                    <c:v>Pulsed</c:v>
                  </c:pt>
                  <c:pt idx="9">
                    <c:v>Cont.</c:v>
                  </c:pt>
                  <c:pt idx="10">
                    <c:v>Pulsed</c:v>
                  </c:pt>
                  <c:pt idx="11">
                    <c:v>Cont.</c:v>
                  </c:pt>
                  <c:pt idx="12">
                    <c:v>Pulsed</c:v>
                  </c:pt>
                  <c:pt idx="13">
                    <c:v>Cont.</c:v>
                  </c:pt>
                </c:lvl>
                <c:lvl>
                  <c:pt idx="0">
                    <c:v>Neurobehavioural</c:v>
                  </c:pt>
                  <c:pt idx="2">
                    <c:v>Cognitive</c:v>
                  </c:pt>
                  <c:pt idx="4">
                    <c:v>EEG</c:v>
                  </c:pt>
                  <c:pt idx="6">
                    <c:v>Audio/Tinitus</c:v>
                  </c:pt>
                  <c:pt idx="8">
                    <c:v>Neurotransmitter</c:v>
                  </c:pt>
                  <c:pt idx="10">
                    <c:v>Ocular</c:v>
                  </c:pt>
                  <c:pt idx="12">
                    <c:v>Blood Brain Barrier</c:v>
                  </c:pt>
                </c:lvl>
              </c:multiLvlStrCache>
            </c:multiLvlStrRef>
          </c:cat>
          <c:val>
            <c:numRef>
              <c:extLst>
                <c:ext xmlns:c15="http://schemas.microsoft.com/office/drawing/2012/chart" uri="{02D57815-91ED-43cb-92C2-25804820EDAC}">
                  <c15:fullRef>
                    <c15:sqref>Compilation!$J$310:$J$325</c15:sqref>
                  </c15:fullRef>
                </c:ext>
              </c:extLst>
              <c:f>(Compilation!$J$310:$J$313,Compilation!$J$316:$J$325)</c:f>
              <c:numCache>
                <c:formatCode>General</c:formatCode>
                <c:ptCount val="14"/>
                <c:pt idx="0">
                  <c:v>63</c:v>
                </c:pt>
                <c:pt idx="1">
                  <c:v>8</c:v>
                </c:pt>
                <c:pt idx="2">
                  <c:v>71</c:v>
                </c:pt>
                <c:pt idx="3">
                  <c:v>9</c:v>
                </c:pt>
                <c:pt idx="4">
                  <c:v>26</c:v>
                </c:pt>
                <c:pt idx="5">
                  <c:v>4</c:v>
                </c:pt>
                <c:pt idx="6">
                  <c:v>39</c:v>
                </c:pt>
                <c:pt idx="7">
                  <c:v>2</c:v>
                </c:pt>
                <c:pt idx="8">
                  <c:v>8</c:v>
                </c:pt>
                <c:pt idx="9">
                  <c:v>3</c:v>
                </c:pt>
                <c:pt idx="10">
                  <c:v>20</c:v>
                </c:pt>
                <c:pt idx="11">
                  <c:v>1</c:v>
                </c:pt>
                <c:pt idx="12">
                  <c:v>19</c:v>
                </c:pt>
                <c:pt idx="13">
                  <c:v>2</c:v>
                </c:pt>
              </c:numCache>
            </c:numRef>
          </c:val>
          <c:extLst>
            <c:ext xmlns:c15="http://schemas.microsoft.com/office/drawing/2012/chart" uri="{02D57815-91ED-43cb-92C2-25804820EDAC}">
              <c15:datalabelsRange>
                <c15:f>Compilation!$L$310:$L$325</c15:f>
                <c15:dlblRangeCache>
                  <c:ptCount val="16"/>
                  <c:pt idx="0">
                    <c:v>35%</c:v>
                  </c:pt>
                  <c:pt idx="1">
                    <c:v>36%</c:v>
                  </c:pt>
                  <c:pt idx="2">
                    <c:v>50%</c:v>
                  </c:pt>
                  <c:pt idx="3">
                    <c:v>56%</c:v>
                  </c:pt>
                  <c:pt idx="4">
                    <c:v>55%</c:v>
                  </c:pt>
                  <c:pt idx="5">
                    <c:v>50%</c:v>
                  </c:pt>
                  <c:pt idx="6">
                    <c:v>23%</c:v>
                  </c:pt>
                  <c:pt idx="7">
                    <c:v>22%</c:v>
                  </c:pt>
                  <c:pt idx="8">
                    <c:v>67%</c:v>
                  </c:pt>
                  <c:pt idx="9">
                    <c:v>67%</c:v>
                  </c:pt>
                  <c:pt idx="10">
                    <c:v>28%</c:v>
                  </c:pt>
                  <c:pt idx="11">
                    <c:v>30%</c:v>
                  </c:pt>
                  <c:pt idx="12">
                    <c:v>53%</c:v>
                  </c:pt>
                  <c:pt idx="13">
                    <c:v>20%</c:v>
                  </c:pt>
                  <c:pt idx="14">
                    <c:v>68%</c:v>
                  </c:pt>
                  <c:pt idx="15">
                    <c:v>25%</c:v>
                  </c:pt>
                </c15:dlblRangeCache>
              </c15:datalabelsRange>
            </c:ext>
            <c:ext xmlns:c16="http://schemas.microsoft.com/office/drawing/2014/chart" uri="{C3380CC4-5D6E-409C-BE32-E72D297353CC}">
              <c16:uniqueId val="{0000001D-8EC2-41E9-B6A7-78C867AAC908}"/>
            </c:ext>
          </c:extLst>
        </c:ser>
        <c:dLbls>
          <c:showLegendKey val="0"/>
          <c:showVal val="0"/>
          <c:showCatName val="0"/>
          <c:showSerName val="0"/>
          <c:showPercent val="0"/>
          <c:showBubbleSize val="0"/>
        </c:dLbls>
        <c:gapWidth val="70"/>
        <c:overlap val="100"/>
        <c:axId val="349446816"/>
        <c:axId val="349452096"/>
      </c:barChart>
      <c:catAx>
        <c:axId val="349446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en-US"/>
          </a:p>
        </c:txPr>
        <c:crossAx val="349452096"/>
        <c:crosses val="autoZero"/>
        <c:auto val="1"/>
        <c:lblAlgn val="ctr"/>
        <c:lblOffset val="100"/>
        <c:noMultiLvlLbl val="0"/>
      </c:catAx>
      <c:valAx>
        <c:axId val="3494520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1100" b="1">
                    <a:solidFill>
                      <a:sysClr val="windowText" lastClr="000000"/>
                    </a:solidFill>
                  </a:rPr>
                  <a:t>Nmuber of Studies</a:t>
                </a:r>
              </a:p>
            </c:rich>
          </c:tx>
          <c:layout>
            <c:manualLayout>
              <c:xMode val="edge"/>
              <c:yMode val="edge"/>
              <c:x val="1.4105119793560703E-2"/>
              <c:y val="0.3031267842923384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crossAx val="349446816"/>
        <c:crosses val="autoZero"/>
        <c:crossBetween val="between"/>
      </c:valAx>
      <c:spPr>
        <a:noFill/>
        <a:ln>
          <a:noFill/>
        </a:ln>
        <a:effectLst/>
      </c:spPr>
    </c:plotArea>
    <c:legend>
      <c:legendPos val="tr"/>
      <c:layout>
        <c:manualLayout>
          <c:xMode val="edge"/>
          <c:yMode val="edge"/>
          <c:x val="0.80733808429372167"/>
          <c:y val="0.18238964402752864"/>
          <c:w val="0.17250285222969958"/>
          <c:h val="0.117601573735838"/>
        </c:manualLayout>
      </c:layout>
      <c:overlay val="0"/>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AU" sz="1400" b="1" i="0" u="none" strike="noStrike" kern="1200" spc="0" baseline="0">
                <a:solidFill>
                  <a:sysClr val="windowText" lastClr="000000"/>
                </a:solidFill>
              </a:rPr>
              <a:t>Brain Effects and Funding</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5.8963419016136491E-2"/>
          <c:y val="0.11423731178960753"/>
          <c:w val="0.94103658098386356"/>
          <c:h val="0.59410907286513981"/>
        </c:manualLayout>
      </c:layout>
      <c:barChart>
        <c:barDir val="col"/>
        <c:grouping val="stacked"/>
        <c:varyColors val="0"/>
        <c:ser>
          <c:idx val="0"/>
          <c:order val="0"/>
          <c:tx>
            <c:strRef>
              <c:f>Compilation!$O$309</c:f>
              <c:strCache>
                <c:ptCount val="1"/>
                <c:pt idx="0">
                  <c:v>Significant Effect</c:v>
                </c:pt>
              </c:strCache>
            </c:strRef>
          </c:tx>
          <c:spPr>
            <a:solidFill>
              <a:schemeClr val="accent4">
                <a:lumMod val="60000"/>
                <a:lumOff val="40000"/>
              </a:schemeClr>
            </a:solidFill>
            <a:ln>
              <a:noFill/>
            </a:ln>
            <a:effectLst/>
          </c:spPr>
          <c:invertIfNegative val="0"/>
          <c:dLbls>
            <c:dLbl>
              <c:idx val="0"/>
              <c:tx>
                <c:rich>
                  <a:bodyPr/>
                  <a:lstStyle/>
                  <a:p>
                    <a:fld id="{D2793CFD-FE86-4ADE-965A-FFD7409E0783}"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9A34-4C5D-BF48-E184275AE757}"/>
                </c:ext>
              </c:extLst>
            </c:dLbl>
            <c:dLbl>
              <c:idx val="1"/>
              <c:tx>
                <c:rich>
                  <a:bodyPr/>
                  <a:lstStyle/>
                  <a:p>
                    <a:fld id="{1BF4515C-912C-42FC-8780-30619EF3BF18}"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9A34-4C5D-BF48-E184275AE757}"/>
                </c:ext>
              </c:extLst>
            </c:dLbl>
            <c:dLbl>
              <c:idx val="2"/>
              <c:tx>
                <c:rich>
                  <a:bodyPr/>
                  <a:lstStyle/>
                  <a:p>
                    <a:fld id="{8ED9293A-D42F-46F9-A5DB-C8F6C6729B6D}"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9A34-4C5D-BF48-E184275AE757}"/>
                </c:ext>
              </c:extLst>
            </c:dLbl>
            <c:dLbl>
              <c:idx val="3"/>
              <c:layout>
                <c:manualLayout>
                  <c:x val="1.3285020490836526E-3"/>
                  <c:y val="3.2822135041118724E-3"/>
                </c:manualLayout>
              </c:layout>
              <c:tx>
                <c:rich>
                  <a:bodyPr/>
                  <a:lstStyle/>
                  <a:p>
                    <a:fld id="{406F48CB-5017-49BF-812D-386EE968A8B1}"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9A34-4C5D-BF48-E184275AE757}"/>
                </c:ext>
              </c:extLst>
            </c:dLbl>
            <c:dLbl>
              <c:idx val="4"/>
              <c:layout>
                <c:manualLayout>
                  <c:x val="-4.8711179084036461E-17"/>
                  <c:y val="3.6375286570846208E-3"/>
                </c:manualLayout>
              </c:layout>
              <c:tx>
                <c:rich>
                  <a:bodyPr/>
                  <a:lstStyle/>
                  <a:p>
                    <a:fld id="{EFBE32FA-6BA0-4815-9270-DA261A226004}"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9A34-4C5D-BF48-E184275AE757}"/>
                </c:ext>
              </c:extLst>
            </c:dLbl>
            <c:dLbl>
              <c:idx val="5"/>
              <c:tx>
                <c:rich>
                  <a:bodyPr/>
                  <a:lstStyle/>
                  <a:p>
                    <a:fld id="{ADD39040-1372-4D31-BD32-02D564CA2ACB}"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9A34-4C5D-BF48-E184275AE757}"/>
                </c:ext>
              </c:extLst>
            </c:dLbl>
            <c:dLbl>
              <c:idx val="6"/>
              <c:delete val="1"/>
              <c:extLst>
                <c:ext xmlns:c15="http://schemas.microsoft.com/office/drawing/2012/chart" uri="{CE6537A1-D6FC-4f65-9D91-7224C49458BB}"/>
                <c:ext xmlns:c16="http://schemas.microsoft.com/office/drawing/2014/chart" uri="{C3380CC4-5D6E-409C-BE32-E72D297353CC}">
                  <c16:uniqueId val="{00000006-9A34-4C5D-BF48-E184275AE757}"/>
                </c:ext>
              </c:extLst>
            </c:dLbl>
            <c:dLbl>
              <c:idx val="7"/>
              <c:layout>
                <c:manualLayout>
                  <c:x val="3.1559978363199646E-2"/>
                  <c:y val="-6.5644270082236243E-3"/>
                </c:manualLayout>
              </c:layout>
              <c:tx>
                <c:rich>
                  <a:bodyPr/>
                  <a:lstStyle/>
                  <a:p>
                    <a:fld id="{A6179E68-1874-4F53-9EDF-377F06056AC5}"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9A34-4C5D-BF48-E184275AE757}"/>
                </c:ext>
              </c:extLst>
            </c:dLbl>
            <c:dLbl>
              <c:idx val="8"/>
              <c:layout>
                <c:manualLayout>
                  <c:x val="3.1884049178007662E-2"/>
                  <c:y val="-1.0113094121054001E-2"/>
                </c:manualLayout>
              </c:layout>
              <c:tx>
                <c:rich>
                  <a:bodyPr/>
                  <a:lstStyle/>
                  <a:p>
                    <a:fld id="{4904C82F-A28C-4777-88F8-46095782ACB4}"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6-9A34-4C5D-BF48-E184275AE757}"/>
                </c:ext>
              </c:extLst>
            </c:dLbl>
            <c:dLbl>
              <c:idx val="9"/>
              <c:tx>
                <c:rich>
                  <a:bodyPr/>
                  <a:lstStyle/>
                  <a:p>
                    <a:fld id="{2E561B7E-A3EB-45C9-B6BB-1CC8006542E8}"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9A34-4C5D-BF48-E184275AE757}"/>
                </c:ext>
              </c:extLst>
            </c:dLbl>
            <c:dLbl>
              <c:idx val="10"/>
              <c:delete val="1"/>
              <c:extLst>
                <c:ext xmlns:c15="http://schemas.microsoft.com/office/drawing/2012/chart" uri="{CE6537A1-D6FC-4f65-9D91-7224C49458BB}"/>
                <c:ext xmlns:c16="http://schemas.microsoft.com/office/drawing/2014/chart" uri="{C3380CC4-5D6E-409C-BE32-E72D297353CC}">
                  <c16:uniqueId val="{00000008-9A34-4C5D-BF48-E184275AE757}"/>
                </c:ext>
              </c:extLst>
            </c:dLbl>
            <c:dLbl>
              <c:idx val="11"/>
              <c:tx>
                <c:rich>
                  <a:bodyPr/>
                  <a:lstStyle/>
                  <a:p>
                    <a:fld id="{F45C8E2A-3A85-4DC9-8F48-7896BD1E497D}"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9A34-4C5D-BF48-E184275AE757}"/>
                </c:ext>
              </c:extLst>
            </c:dLbl>
            <c:dLbl>
              <c:idx val="12"/>
              <c:layout>
                <c:manualLayout>
                  <c:x val="3.3212551227091318E-2"/>
                  <c:y val="-1.3128854016447249E-2"/>
                </c:manualLayout>
              </c:layout>
              <c:tx>
                <c:rich>
                  <a:bodyPr/>
                  <a:lstStyle/>
                  <a:p>
                    <a:fld id="{64CA8999-6620-444D-866E-8528C2B26D44}"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9A34-4C5D-BF48-E184275AE757}"/>
                </c:ext>
              </c:extLst>
            </c:dLbl>
            <c:dLbl>
              <c:idx val="13"/>
              <c:layout>
                <c:manualLayout>
                  <c:x val="-7.1006865426632352E-4"/>
                  <c:y val="6.9196391244554347E-3"/>
                </c:manualLayout>
              </c:layout>
              <c:tx>
                <c:rich>
                  <a:bodyPr/>
                  <a:lstStyle/>
                  <a:p>
                    <a:fld id="{0316DE00-3C83-4D29-8AE9-8D2295A91447}"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9A34-4C5D-BF48-E184275AE757}"/>
                </c:ext>
              </c:extLst>
            </c:dLbl>
            <c:dLbl>
              <c:idx val="14"/>
              <c:layout>
                <c:manualLayout>
                  <c:x val="3.1884049178007662E-2"/>
                  <c:y val="-6.5644270082236243E-3"/>
                </c:manualLayout>
              </c:layou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A34-4C5D-BF48-E184275AE757}"/>
                </c:ext>
              </c:extLst>
            </c:dLbl>
            <c:dLbl>
              <c:idx val="15"/>
              <c:layout>
                <c:manualLayout>
                  <c:x val="3.2754374929846344E-3"/>
                  <c:y val="-3.2822135041118122E-3"/>
                </c:manualLayout>
              </c:layout>
              <c:showLegendKey val="0"/>
              <c:showVal val="0"/>
              <c:showCatName val="0"/>
              <c:showSerName val="0"/>
              <c:showPercent val="0"/>
              <c:showBubbleSize val="0"/>
              <c:extLst>
                <c:ext xmlns:c15="http://schemas.microsoft.com/office/drawing/2012/chart" uri="{CE6537A1-D6FC-4f65-9D91-7224C49458BB}">
                  <c15:layout>
                    <c:manualLayout>
                      <c:w val="3.1439053294794919E-2"/>
                      <c:h val="4.9906185551024204E-2"/>
                    </c:manualLayout>
                  </c15:layout>
                  <c15:showDataLabelsRange val="1"/>
                </c:ext>
                <c:ext xmlns:c16="http://schemas.microsoft.com/office/drawing/2014/chart" uri="{C3380CC4-5D6E-409C-BE32-E72D297353CC}">
                  <c16:uniqueId val="{0000000D-9A34-4C5D-BF48-E184275AE757}"/>
                </c:ext>
              </c:extLst>
            </c:dLbl>
            <c:dLbl>
              <c:idx val="16"/>
              <c:layout>
                <c:manualLayout>
                  <c:x val="3.0555547128924009E-2"/>
                  <c:y val="-1.1487747264391343E-2"/>
                </c:manualLayout>
              </c:layout>
              <c:spPr>
                <a:noFill/>
                <a:ln>
                  <a:noFill/>
                </a:ln>
                <a:effectLst/>
              </c:spPr>
              <c:txPr>
                <a:bodyPr rot="0" spcFirstLastPara="1" vertOverflow="ellipsis" vert="horz" wrap="square" lIns="38100" tIns="19050" rIns="38100" bIns="19050" anchor="ctr" anchorCtr="1">
                  <a:noAutofit/>
                </a:bodyPr>
                <a:lstStyle/>
                <a:p>
                  <a:pPr>
                    <a:defRPr sz="10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layout>
                    <c:manualLayout>
                      <c:w val="3.1439053294794919E-2"/>
                      <c:h val="4.662397204691239E-2"/>
                    </c:manualLayout>
                  </c15:layout>
                  <c15:showDataLabelsRange val="1"/>
                </c:ext>
                <c:ext xmlns:c16="http://schemas.microsoft.com/office/drawing/2014/chart" uri="{C3380CC4-5D6E-409C-BE32-E72D297353CC}">
                  <c16:uniqueId val="{0000000E-9A34-4C5D-BF48-E184275AE757}"/>
                </c:ext>
              </c:extLst>
            </c:dLbl>
            <c:dLbl>
              <c:idx val="18"/>
              <c:layout>
                <c:manualLayout>
                  <c:x val="3.3212551227091318E-2"/>
                  <c:y val="-6.5644270082236243E-3"/>
                </c:manualLayout>
              </c:layou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A34-4C5D-BF48-E184275AE757}"/>
                </c:ext>
              </c:extLst>
            </c:dLbl>
            <c:dLbl>
              <c:idx val="20"/>
              <c:layout>
                <c:manualLayout>
                  <c:x val="3.3212551227091124E-2"/>
                  <c:y val="-6.5644270082236243E-3"/>
                </c:manualLayout>
              </c:layou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A34-4C5D-BF48-E184275AE757}"/>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multiLvlStrRef>
              <c:extLst>
                <c:ext xmlns:c15="http://schemas.microsoft.com/office/drawing/2012/chart" uri="{02D57815-91ED-43cb-92C2-25804820EDAC}">
                  <c15:fullRef>
                    <c15:sqref>Compilation!$M$310:$N$325</c15:sqref>
                  </c15:fullRef>
                </c:ext>
              </c:extLst>
              <c:f>(Compilation!$M$310:$N$313,Compilation!$M$316:$N$325)</c:f>
              <c:multiLvlStrCache>
                <c:ptCount val="14"/>
                <c:lvl>
                  <c:pt idx="0">
                    <c:v>Industry</c:v>
                  </c:pt>
                  <c:pt idx="1">
                    <c:v>Govt or Institut.</c:v>
                  </c:pt>
                  <c:pt idx="2">
                    <c:v>Industry</c:v>
                  </c:pt>
                  <c:pt idx="3">
                    <c:v>Govt or Institut.</c:v>
                  </c:pt>
                  <c:pt idx="4">
                    <c:v>Industry</c:v>
                  </c:pt>
                  <c:pt idx="5">
                    <c:v>Govt or Institut.</c:v>
                  </c:pt>
                  <c:pt idx="6">
                    <c:v>Industry</c:v>
                  </c:pt>
                  <c:pt idx="7">
                    <c:v>Govt or Institut.</c:v>
                  </c:pt>
                  <c:pt idx="8">
                    <c:v>Industry</c:v>
                  </c:pt>
                  <c:pt idx="9">
                    <c:v>Govt or Institut.</c:v>
                  </c:pt>
                  <c:pt idx="10">
                    <c:v>Industry</c:v>
                  </c:pt>
                  <c:pt idx="11">
                    <c:v>Govt or Institut.</c:v>
                  </c:pt>
                  <c:pt idx="12">
                    <c:v>Industry</c:v>
                  </c:pt>
                  <c:pt idx="13">
                    <c:v>Govt or Institut.</c:v>
                  </c:pt>
                </c:lvl>
                <c:lvl>
                  <c:pt idx="0">
                    <c:v>Neurobehavioural</c:v>
                  </c:pt>
                  <c:pt idx="2">
                    <c:v>Cognitive</c:v>
                  </c:pt>
                  <c:pt idx="4">
                    <c:v>EEG</c:v>
                  </c:pt>
                  <c:pt idx="6">
                    <c:v>Audio/Tinitus</c:v>
                  </c:pt>
                  <c:pt idx="8">
                    <c:v>Neurotransmitter</c:v>
                  </c:pt>
                  <c:pt idx="10">
                    <c:v>Ocular</c:v>
                  </c:pt>
                  <c:pt idx="12">
                    <c:v>Blood Brain Barrier</c:v>
                  </c:pt>
                </c:lvl>
              </c:multiLvlStrCache>
            </c:multiLvlStrRef>
          </c:cat>
          <c:val>
            <c:numRef>
              <c:extLst>
                <c:ext xmlns:c15="http://schemas.microsoft.com/office/drawing/2012/chart" uri="{02D57815-91ED-43cb-92C2-25804820EDAC}">
                  <c15:fullRef>
                    <c15:sqref>Compilation!$O$310:$O$325</c15:sqref>
                  </c15:fullRef>
                </c:ext>
              </c:extLst>
              <c:f>(Compilation!$O$310:$O$313,Compilation!$O$316:$O$325)</c:f>
              <c:numCache>
                <c:formatCode>General</c:formatCode>
                <c:ptCount val="14"/>
                <c:pt idx="0">
                  <c:v>12</c:v>
                </c:pt>
                <c:pt idx="1">
                  <c:v>98</c:v>
                </c:pt>
                <c:pt idx="2">
                  <c:v>9</c:v>
                </c:pt>
                <c:pt idx="3">
                  <c:v>63</c:v>
                </c:pt>
                <c:pt idx="4">
                  <c:v>23</c:v>
                </c:pt>
                <c:pt idx="5">
                  <c:v>73</c:v>
                </c:pt>
                <c:pt idx="6">
                  <c:v>0</c:v>
                </c:pt>
                <c:pt idx="7">
                  <c:v>4</c:v>
                </c:pt>
                <c:pt idx="8">
                  <c:v>3</c:v>
                </c:pt>
                <c:pt idx="9">
                  <c:v>31</c:v>
                </c:pt>
                <c:pt idx="10">
                  <c:v>0</c:v>
                </c:pt>
                <c:pt idx="11">
                  <c:v>12</c:v>
                </c:pt>
                <c:pt idx="12">
                  <c:v>1</c:v>
                </c:pt>
                <c:pt idx="13">
                  <c:v>11</c:v>
                </c:pt>
              </c:numCache>
            </c:numRef>
          </c:val>
          <c:extLst>
            <c:ext xmlns:c15="http://schemas.microsoft.com/office/drawing/2012/chart" uri="{02D57815-91ED-43cb-92C2-25804820EDAC}">
              <c15:datalabelsRange>
                <c15:f>Compilation!$Q$310:$Q$325</c15:f>
                <c15:dlblRangeCache>
                  <c:ptCount val="16"/>
                  <c:pt idx="0">
                    <c:v>34%</c:v>
                  </c:pt>
                  <c:pt idx="1">
                    <c:v>67%</c:v>
                  </c:pt>
                  <c:pt idx="2">
                    <c:v>24%</c:v>
                  </c:pt>
                  <c:pt idx="3">
                    <c:v>51%</c:v>
                  </c:pt>
                  <c:pt idx="4">
                    <c:v>7%</c:v>
                  </c:pt>
                  <c:pt idx="5">
                    <c:v>48%</c:v>
                  </c:pt>
                  <c:pt idx="6">
                    <c:v>66%</c:v>
                  </c:pt>
                  <c:pt idx="7">
                    <c:v>81%</c:v>
                  </c:pt>
                  <c:pt idx="8">
                    <c:v>0%</c:v>
                  </c:pt>
                  <c:pt idx="9">
                    <c:v>14%</c:v>
                  </c:pt>
                  <c:pt idx="10">
                    <c:v>50%</c:v>
                  </c:pt>
                  <c:pt idx="11">
                    <c:v>74%</c:v>
                  </c:pt>
                  <c:pt idx="12">
                    <c:v>0%</c:v>
                  </c:pt>
                  <c:pt idx="13">
                    <c:v>46%</c:v>
                  </c:pt>
                  <c:pt idx="14">
                    <c:v>13%</c:v>
                  </c:pt>
                  <c:pt idx="15">
                    <c:v>42%</c:v>
                  </c:pt>
                </c15:dlblRangeCache>
              </c15:datalabelsRange>
            </c:ext>
            <c:ext xmlns:c15="http://schemas.microsoft.com/office/drawing/2012/chart" uri="{02D57815-91ED-43cb-92C2-25804820EDAC}">
              <c15:categoryFilterExceptions>
                <c15:categoryFilterException>
                  <c15:sqref>Compilation!$O$314</c15:sqref>
                  <c15:dLbl>
                    <c:idx val="3"/>
                    <c:layout>
                      <c:manualLayout>
                        <c:x val="3.0555547128923961E-2"/>
                        <c:y val="0"/>
                      </c:manualLayout>
                    </c:layout>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0-E0F1-43BB-95B9-5D976F0625FE}"/>
                      </c:ext>
                    </c:extLst>
                  </c15:dLbl>
                </c15:categoryFilterException>
                <c15:categoryFilterException>
                  <c15:sqref>Compilation!$O$315</c15:sqref>
                  <c15:dLbl>
                    <c:idx val="3"/>
                    <c:layout>
                      <c:manualLayout>
                        <c:x val="2.6570040981673052E-3"/>
                        <c:y val="-9.8466405123354365E-3"/>
                      </c:manualLayout>
                    </c:layout>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1-E0F1-43BB-95B9-5D976F0625FE}"/>
                      </c:ext>
                    </c:extLst>
                  </c15:dLbl>
                </c15:categoryFilterException>
              </c15:categoryFilterExceptions>
            </c:ext>
            <c:ext xmlns:c16="http://schemas.microsoft.com/office/drawing/2014/chart" uri="{C3380CC4-5D6E-409C-BE32-E72D297353CC}">
              <c16:uniqueId val="{00000011-9A34-4C5D-BF48-E184275AE757}"/>
            </c:ext>
          </c:extLst>
        </c:ser>
        <c:ser>
          <c:idx val="1"/>
          <c:order val="1"/>
          <c:tx>
            <c:strRef>
              <c:f>Compilation!$P$309</c:f>
              <c:strCache>
                <c:ptCount val="1"/>
                <c:pt idx="0">
                  <c:v>No  Significant Effect</c:v>
                </c:pt>
              </c:strCache>
            </c:strRef>
          </c:tx>
          <c:spPr>
            <a:solidFill>
              <a:schemeClr val="tx1">
                <a:lumMod val="50000"/>
                <a:lumOff val="50000"/>
              </a:schemeClr>
            </a:solidFill>
            <a:ln>
              <a:noFill/>
            </a:ln>
            <a:effectLst/>
          </c:spPr>
          <c:invertIfNegative val="0"/>
          <c:dLbls>
            <c:dLbl>
              <c:idx val="0"/>
              <c:tx>
                <c:rich>
                  <a:bodyPr/>
                  <a:lstStyle/>
                  <a:p>
                    <a:fld id="{0EBA1774-0075-4CB4-A27B-44BF06F86C74}"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9A34-4C5D-BF48-E184275AE757}"/>
                </c:ext>
              </c:extLst>
            </c:dLbl>
            <c:dLbl>
              <c:idx val="1"/>
              <c:tx>
                <c:rich>
                  <a:bodyPr/>
                  <a:lstStyle/>
                  <a:p>
                    <a:fld id="{A570105E-BAFA-4F3D-940F-A23E2574D62F}"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9A34-4C5D-BF48-E184275AE757}"/>
                </c:ext>
              </c:extLst>
            </c:dLbl>
            <c:dLbl>
              <c:idx val="2"/>
              <c:layout>
                <c:manualLayout>
                  <c:x val="-2.4355589542018231E-17"/>
                  <c:y val="-2.4828840527124367E-3"/>
                </c:manualLayout>
              </c:layout>
              <c:tx>
                <c:rich>
                  <a:bodyPr/>
                  <a:lstStyle/>
                  <a:p>
                    <a:fld id="{D288636D-F25C-443B-8AB7-CE5E5B3F8093}"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9A34-4C5D-BF48-E184275AE757}"/>
                </c:ext>
              </c:extLst>
            </c:dLbl>
            <c:dLbl>
              <c:idx val="3"/>
              <c:layout>
                <c:manualLayout>
                  <c:x val="1.3285020490836404E-3"/>
                  <c:y val="3.2822135041118122E-3"/>
                </c:manualLayout>
              </c:layout>
              <c:tx>
                <c:rich>
                  <a:bodyPr/>
                  <a:lstStyle/>
                  <a:p>
                    <a:fld id="{74F86173-BE41-4D8A-941E-7EDCC4143157}"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9A34-4C5D-BF48-E184275AE757}"/>
                </c:ext>
              </c:extLst>
            </c:dLbl>
            <c:dLbl>
              <c:idx val="4"/>
              <c:layout>
                <c:manualLayout>
                  <c:x val="1.328502049083604E-3"/>
                  <c:y val="4.0816023175707979E-3"/>
                </c:manualLayout>
              </c:layout>
              <c:tx>
                <c:rich>
                  <a:bodyPr/>
                  <a:lstStyle/>
                  <a:p>
                    <a:fld id="{45FB10CC-54A9-428F-9290-1991C9A1BA48}"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9A34-4C5D-BF48-E184275AE757}"/>
                </c:ext>
              </c:extLst>
            </c:dLbl>
            <c:dLbl>
              <c:idx val="5"/>
              <c:tx>
                <c:rich>
                  <a:bodyPr/>
                  <a:lstStyle/>
                  <a:p>
                    <a:fld id="{37613D48-3573-451E-8F30-1AA177789293}"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9A34-4C5D-BF48-E184275AE757}"/>
                </c:ext>
              </c:extLst>
            </c:dLbl>
            <c:dLbl>
              <c:idx val="6"/>
              <c:layout>
                <c:manualLayout>
                  <c:x val="0"/>
                  <c:y val="-2.2975494528782687E-2"/>
                </c:manualLayout>
              </c:layout>
              <c:tx>
                <c:rich>
                  <a:bodyPr/>
                  <a:lstStyle/>
                  <a:p>
                    <a:fld id="{8DA0A879-3755-49BA-84F0-0869A3785AFD}"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9A34-4C5D-BF48-E184275AE757}"/>
                </c:ext>
              </c:extLst>
            </c:dLbl>
            <c:dLbl>
              <c:idx val="7"/>
              <c:layout>
                <c:manualLayout>
                  <c:x val="-1.3285020490836526E-3"/>
                  <c:y val="0"/>
                </c:manualLayout>
              </c:layout>
              <c:tx>
                <c:rich>
                  <a:bodyPr/>
                  <a:lstStyle/>
                  <a:p>
                    <a:fld id="{F72DD553-A584-4A4A-8DD9-FBAC67B80F3F}"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9A34-4C5D-BF48-E184275AE757}"/>
                </c:ext>
              </c:extLst>
            </c:dLbl>
            <c:dLbl>
              <c:idx val="8"/>
              <c:layout>
                <c:manualLayout>
                  <c:x val="0"/>
                  <c:y val="-2.0226188242108003E-2"/>
                </c:manualLayout>
              </c:layout>
              <c:tx>
                <c:rich>
                  <a:bodyPr/>
                  <a:lstStyle/>
                  <a:p>
                    <a:fld id="{73A5BC18-B1D5-45D8-A7A0-B020191852C7}"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A-9A34-4C5D-BF48-E184275AE757}"/>
                </c:ext>
              </c:extLst>
            </c:dLbl>
            <c:dLbl>
              <c:idx val="9"/>
              <c:tx>
                <c:rich>
                  <a:bodyPr/>
                  <a:lstStyle/>
                  <a:p>
                    <a:fld id="{EE8D870E-E258-4EA9-B284-3508C69B8A0A}"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B-9A34-4C5D-BF48-E184275AE757}"/>
                </c:ext>
              </c:extLst>
            </c:dLbl>
            <c:dLbl>
              <c:idx val="10"/>
              <c:layout>
                <c:manualLayout>
                  <c:x val="1.3285020490836526E-3"/>
                  <c:y val="-2.6257708032894497E-2"/>
                </c:manualLayout>
              </c:layout>
              <c:tx>
                <c:rich>
                  <a:bodyPr/>
                  <a:lstStyle/>
                  <a:p>
                    <a:fld id="{A3932BC4-9B05-4298-9874-F37D6EDFBA45}"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9A34-4C5D-BF48-E184275AE757}"/>
                </c:ext>
              </c:extLst>
            </c:dLbl>
            <c:dLbl>
              <c:idx val="11"/>
              <c:tx>
                <c:rich>
                  <a:bodyPr/>
                  <a:lstStyle/>
                  <a:p>
                    <a:fld id="{D4DC8366-97AE-461B-8F62-5935F17CC88E}"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9A34-4C5D-BF48-E184275AE757}"/>
                </c:ext>
              </c:extLst>
            </c:dLbl>
            <c:dLbl>
              <c:idx val="12"/>
              <c:layout>
                <c:manualLayout>
                  <c:x val="0"/>
                  <c:y val="-2.9539921537006311E-2"/>
                </c:manualLayout>
              </c:layout>
              <c:tx>
                <c:rich>
                  <a:bodyPr/>
                  <a:lstStyle/>
                  <a:p>
                    <a:fld id="{2BA99A8E-B499-4779-8650-A23B8C35B932}"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9A34-4C5D-BF48-E184275AE757}"/>
                </c:ext>
              </c:extLst>
            </c:dLbl>
            <c:dLbl>
              <c:idx val="13"/>
              <c:layout>
                <c:manualLayout>
                  <c:x val="-9.7422358168072922E-17"/>
                  <c:y val="3.282213504111692E-3"/>
                </c:manualLayout>
              </c:layout>
              <c:tx>
                <c:rich>
                  <a:bodyPr/>
                  <a:lstStyle/>
                  <a:p>
                    <a:fld id="{89F19622-FA22-42DE-9162-6CCFD0120D4C}"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9A34-4C5D-BF48-E184275AE757}"/>
                </c:ext>
              </c:extLst>
            </c:dLbl>
            <c:dLbl>
              <c:idx val="14"/>
              <c:layout>
                <c:manualLayout>
                  <c:x val="0"/>
                  <c:y val="-3.2822135041118125E-2"/>
                </c:manualLayout>
              </c:layou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E-9A34-4C5D-BF48-E184275AE757}"/>
                </c:ext>
              </c:extLst>
            </c:dLbl>
            <c:dLbl>
              <c:idx val="15"/>
              <c:layout>
                <c:manualLayout>
                  <c:x val="1.3285020490836526E-3"/>
                  <c:y val="-3.2822135041118125E-2"/>
                </c:manualLayout>
              </c:layou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F-9A34-4C5D-BF48-E184275AE757}"/>
                </c:ext>
              </c:extLst>
            </c:dLbl>
            <c:dLbl>
              <c:idx val="16"/>
              <c:layout>
                <c:manualLayout>
                  <c:x val="2.6570040981673052E-3"/>
                  <c:y val="-3.9386562049341746E-2"/>
                </c:manualLayout>
              </c:layou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20-9A34-4C5D-BF48-E184275AE757}"/>
                </c:ext>
              </c:extLst>
            </c:dLbl>
            <c:dLbl>
              <c:idx val="18"/>
              <c:layout>
                <c:manualLayout>
                  <c:x val="0"/>
                  <c:y val="-3.6104348545230057E-2"/>
                </c:manualLayout>
              </c:layou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21-9A34-4C5D-BF48-E184275AE757}"/>
                </c:ext>
              </c:extLst>
            </c:dLbl>
            <c:dLbl>
              <c:idx val="20"/>
              <c:layout>
                <c:manualLayout>
                  <c:x val="0"/>
                  <c:y val="-3.6104348545230057E-2"/>
                </c:manualLayout>
              </c:layou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22-9A34-4C5D-BF48-E184275AE757}"/>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multiLvlStrRef>
              <c:extLst>
                <c:ext xmlns:c15="http://schemas.microsoft.com/office/drawing/2012/chart" uri="{02D57815-91ED-43cb-92C2-25804820EDAC}">
                  <c15:fullRef>
                    <c15:sqref>Compilation!$M$310:$N$325</c15:sqref>
                  </c15:fullRef>
                </c:ext>
              </c:extLst>
              <c:f>(Compilation!$M$310:$N$313,Compilation!$M$316:$N$325)</c:f>
              <c:multiLvlStrCache>
                <c:ptCount val="14"/>
                <c:lvl>
                  <c:pt idx="0">
                    <c:v>Industry</c:v>
                  </c:pt>
                  <c:pt idx="1">
                    <c:v>Govt or Institut.</c:v>
                  </c:pt>
                  <c:pt idx="2">
                    <c:v>Industry</c:v>
                  </c:pt>
                  <c:pt idx="3">
                    <c:v>Govt or Institut.</c:v>
                  </c:pt>
                  <c:pt idx="4">
                    <c:v>Industry</c:v>
                  </c:pt>
                  <c:pt idx="5">
                    <c:v>Govt or Institut.</c:v>
                  </c:pt>
                  <c:pt idx="6">
                    <c:v>Industry</c:v>
                  </c:pt>
                  <c:pt idx="7">
                    <c:v>Govt or Institut.</c:v>
                  </c:pt>
                  <c:pt idx="8">
                    <c:v>Industry</c:v>
                  </c:pt>
                  <c:pt idx="9">
                    <c:v>Govt or Institut.</c:v>
                  </c:pt>
                  <c:pt idx="10">
                    <c:v>Industry</c:v>
                  </c:pt>
                  <c:pt idx="11">
                    <c:v>Govt or Institut.</c:v>
                  </c:pt>
                  <c:pt idx="12">
                    <c:v>Industry</c:v>
                  </c:pt>
                  <c:pt idx="13">
                    <c:v>Govt or Institut.</c:v>
                  </c:pt>
                </c:lvl>
                <c:lvl>
                  <c:pt idx="0">
                    <c:v>Neurobehavioural</c:v>
                  </c:pt>
                  <c:pt idx="2">
                    <c:v>Cognitive</c:v>
                  </c:pt>
                  <c:pt idx="4">
                    <c:v>EEG</c:v>
                  </c:pt>
                  <c:pt idx="6">
                    <c:v>Audio/Tinitus</c:v>
                  </c:pt>
                  <c:pt idx="8">
                    <c:v>Neurotransmitter</c:v>
                  </c:pt>
                  <c:pt idx="10">
                    <c:v>Ocular</c:v>
                  </c:pt>
                  <c:pt idx="12">
                    <c:v>Blood Brain Barrier</c:v>
                  </c:pt>
                </c:lvl>
              </c:multiLvlStrCache>
            </c:multiLvlStrRef>
          </c:cat>
          <c:val>
            <c:numRef>
              <c:extLst>
                <c:ext xmlns:c15="http://schemas.microsoft.com/office/drawing/2012/chart" uri="{02D57815-91ED-43cb-92C2-25804820EDAC}">
                  <c15:fullRef>
                    <c15:sqref>Compilation!$P$310:$P$325</c15:sqref>
                  </c15:fullRef>
                </c:ext>
              </c:extLst>
              <c:f>(Compilation!$P$310:$P$313,Compilation!$P$316:$P$325)</c:f>
              <c:numCache>
                <c:formatCode>General</c:formatCode>
                <c:ptCount val="14"/>
                <c:pt idx="0">
                  <c:v>23</c:v>
                </c:pt>
                <c:pt idx="1">
                  <c:v>49</c:v>
                </c:pt>
                <c:pt idx="2">
                  <c:v>29</c:v>
                </c:pt>
                <c:pt idx="3">
                  <c:v>61</c:v>
                </c:pt>
                <c:pt idx="4">
                  <c:v>12</c:v>
                </c:pt>
                <c:pt idx="5">
                  <c:v>17</c:v>
                </c:pt>
                <c:pt idx="6">
                  <c:v>3</c:v>
                </c:pt>
                <c:pt idx="7">
                  <c:v>24</c:v>
                </c:pt>
                <c:pt idx="8">
                  <c:v>3</c:v>
                </c:pt>
                <c:pt idx="9">
                  <c:v>11</c:v>
                </c:pt>
                <c:pt idx="10">
                  <c:v>3</c:v>
                </c:pt>
                <c:pt idx="11">
                  <c:v>14</c:v>
                </c:pt>
                <c:pt idx="12">
                  <c:v>7</c:v>
                </c:pt>
                <c:pt idx="13">
                  <c:v>15</c:v>
                </c:pt>
              </c:numCache>
            </c:numRef>
          </c:val>
          <c:extLst>
            <c:ext xmlns:c15="http://schemas.microsoft.com/office/drawing/2012/chart" uri="{02D57815-91ED-43cb-92C2-25804820EDAC}">
              <c15:datalabelsRange>
                <c15:f>Compilation!$R$310:$R$325</c15:f>
                <c15:dlblRangeCache>
                  <c:ptCount val="16"/>
                  <c:pt idx="0">
                    <c:v>66%</c:v>
                  </c:pt>
                  <c:pt idx="1">
                    <c:v>33%</c:v>
                  </c:pt>
                  <c:pt idx="2">
                    <c:v>76%</c:v>
                  </c:pt>
                  <c:pt idx="3">
                    <c:v>49%</c:v>
                  </c:pt>
                  <c:pt idx="4">
                    <c:v>93%</c:v>
                  </c:pt>
                  <c:pt idx="5">
                    <c:v>52%</c:v>
                  </c:pt>
                  <c:pt idx="6">
                    <c:v>34%</c:v>
                  </c:pt>
                  <c:pt idx="7">
                    <c:v>19%</c:v>
                  </c:pt>
                  <c:pt idx="8">
                    <c:v>100%</c:v>
                  </c:pt>
                  <c:pt idx="9">
                    <c:v>86%</c:v>
                  </c:pt>
                  <c:pt idx="10">
                    <c:v>50%</c:v>
                  </c:pt>
                  <c:pt idx="11">
                    <c:v>26%</c:v>
                  </c:pt>
                  <c:pt idx="12">
                    <c:v>100%</c:v>
                  </c:pt>
                  <c:pt idx="13">
                    <c:v>54%</c:v>
                  </c:pt>
                  <c:pt idx="14">
                    <c:v>88%</c:v>
                  </c:pt>
                  <c:pt idx="15">
                    <c:v>58%</c:v>
                  </c:pt>
                </c15:dlblRangeCache>
              </c15:datalabelsRange>
            </c:ext>
            <c:ext xmlns:c15="http://schemas.microsoft.com/office/drawing/2012/chart" uri="{02D57815-91ED-43cb-92C2-25804820EDAC}">
              <c15:categoryFilterExceptions>
                <c15:categoryFilterException>
                  <c15:sqref>Compilation!$P$314</c15:sqref>
                  <c15:dLbl>
                    <c:idx val="3"/>
                    <c:layout>
                      <c:manualLayout>
                        <c:x val="-1.3285020490836526E-3"/>
                        <c:y val="-3.6104348545229939E-2"/>
                      </c:manualLayout>
                    </c:layout>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2-E0F1-43BB-95B9-5D976F0625FE}"/>
                      </c:ext>
                    </c:extLst>
                  </c15:dLbl>
                </c15:categoryFilterException>
                <c15:categoryFilterException>
                  <c15:sqref>Compilation!$P$315</c15:sqref>
                  <c15:dLbl>
                    <c:idx val="3"/>
                    <c:layout>
                      <c:manualLayout>
                        <c:x val="0"/>
                        <c:y val="-3.0086609557943943E-17"/>
                      </c:manualLayout>
                    </c:layout>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3-E0F1-43BB-95B9-5D976F0625FE}"/>
                      </c:ext>
                    </c:extLst>
                  </c15:dLbl>
                </c15:categoryFilterException>
              </c15:categoryFilterExceptions>
            </c:ext>
            <c:ext xmlns:c16="http://schemas.microsoft.com/office/drawing/2014/chart" uri="{C3380CC4-5D6E-409C-BE32-E72D297353CC}">
              <c16:uniqueId val="{00000023-9A34-4C5D-BF48-E184275AE757}"/>
            </c:ext>
          </c:extLst>
        </c:ser>
        <c:dLbls>
          <c:showLegendKey val="0"/>
          <c:showVal val="0"/>
          <c:showCatName val="0"/>
          <c:showSerName val="0"/>
          <c:showPercent val="0"/>
          <c:showBubbleSize val="0"/>
        </c:dLbls>
        <c:gapWidth val="70"/>
        <c:overlap val="100"/>
        <c:axId val="2008801616"/>
        <c:axId val="2008802576"/>
      </c:barChart>
      <c:catAx>
        <c:axId val="2008801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ysClr val="windowText" lastClr="000000"/>
                </a:solidFill>
                <a:latin typeface="+mn-lt"/>
                <a:ea typeface="+mn-ea"/>
                <a:cs typeface="+mn-cs"/>
              </a:defRPr>
            </a:pPr>
            <a:endParaRPr lang="en-US"/>
          </a:p>
        </c:txPr>
        <c:crossAx val="2008802576"/>
        <c:crosses val="autoZero"/>
        <c:auto val="1"/>
        <c:lblAlgn val="ctr"/>
        <c:lblOffset val="100"/>
        <c:noMultiLvlLbl val="0"/>
      </c:catAx>
      <c:valAx>
        <c:axId val="200880257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ysClr val="windowText" lastClr="000000"/>
                </a:solidFill>
                <a:latin typeface="+mn-lt"/>
                <a:ea typeface="+mn-ea"/>
                <a:cs typeface="+mn-cs"/>
              </a:defRPr>
            </a:pPr>
            <a:endParaRPr lang="en-US"/>
          </a:p>
        </c:txPr>
        <c:crossAx val="2008801616"/>
        <c:crosses val="autoZero"/>
        <c:crossBetween val="between"/>
      </c:valAx>
      <c:spPr>
        <a:noFill/>
        <a:ln>
          <a:noFill/>
        </a:ln>
        <a:effectLst/>
      </c:spPr>
    </c:plotArea>
    <c:legend>
      <c:legendPos val="tr"/>
      <c:layout>
        <c:manualLayout>
          <c:xMode val="edge"/>
          <c:yMode val="edge"/>
          <c:x val="0.81752041055106783"/>
          <c:y val="0.20051042296619065"/>
          <c:w val="0.14926703822184081"/>
          <c:h val="0.13009208224360985"/>
        </c:manualLayout>
      </c:layout>
      <c:overlay val="0"/>
      <c:spPr>
        <a:noFill/>
        <a:ln>
          <a:noFill/>
        </a:ln>
        <a:effectLst/>
      </c:spPr>
      <c:txPr>
        <a:bodyPr rot="0" spcFirstLastPara="1" vertOverflow="ellipsis" vert="horz" wrap="square" anchor="ctr" anchorCtr="1"/>
        <a:lstStyle/>
        <a:p>
          <a:pPr>
            <a:defRPr sz="1100" b="1"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en-AU" sz="1400" b="1">
                <a:solidFill>
                  <a:sysClr val="windowText" lastClr="000000"/>
                </a:solidFill>
              </a:rPr>
              <a:t>Organ/Systemic Effects </a:t>
            </a:r>
            <a:r>
              <a:rPr lang="en-AU" sz="1400" b="1" baseline="0">
                <a:solidFill>
                  <a:sysClr val="windowText" lastClr="000000"/>
                </a:solidFill>
              </a:rPr>
              <a:t>and Signal Generation</a:t>
            </a:r>
            <a:endParaRPr lang="en-AU" sz="1400" b="1">
              <a:solidFill>
                <a:sysClr val="windowText" lastClr="000000"/>
              </a:solidFill>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9.2242195370349847E-2"/>
          <c:y val="0.12816691886798731"/>
          <c:w val="0.90101581201203307"/>
          <c:h val="0.65555060541119059"/>
        </c:manualLayout>
      </c:layout>
      <c:barChart>
        <c:barDir val="col"/>
        <c:grouping val="stacked"/>
        <c:varyColors val="0"/>
        <c:ser>
          <c:idx val="0"/>
          <c:order val="0"/>
          <c:tx>
            <c:strRef>
              <c:f>Compilation!$C$373</c:f>
              <c:strCache>
                <c:ptCount val="1"/>
                <c:pt idx="0">
                  <c:v>Significant Effect</c:v>
                </c:pt>
              </c:strCache>
            </c:strRef>
          </c:tx>
          <c:spPr>
            <a:solidFill>
              <a:schemeClr val="accent2"/>
            </a:solidFill>
            <a:ln>
              <a:noFill/>
            </a:ln>
            <a:effectLst/>
          </c:spPr>
          <c:invertIfNegative val="0"/>
          <c:dLbls>
            <c:dLbl>
              <c:idx val="0"/>
              <c:tx>
                <c:rich>
                  <a:bodyPr/>
                  <a:lstStyle/>
                  <a:p>
                    <a:fld id="{06294786-3BFA-4A2F-82E5-3708F0A7FE65}"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B868-41EC-AC77-CEEBC8981160}"/>
                </c:ext>
              </c:extLst>
            </c:dLbl>
            <c:dLbl>
              <c:idx val="1"/>
              <c:tx>
                <c:rich>
                  <a:bodyPr/>
                  <a:lstStyle/>
                  <a:p>
                    <a:fld id="{24CCFA84-BD11-4F1F-9DA0-6CC4D32089FA}"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B868-41EC-AC77-CEEBC8981160}"/>
                </c:ext>
              </c:extLst>
            </c:dLbl>
            <c:dLbl>
              <c:idx val="2"/>
              <c:layout>
                <c:manualLayout>
                  <c:x val="-1.3102150780160194E-17"/>
                  <c:y val="9.7551982916881108E-3"/>
                </c:manualLayout>
              </c:layout>
              <c:tx>
                <c:rich>
                  <a:bodyPr/>
                  <a:lstStyle/>
                  <a:p>
                    <a:fld id="{395F30CD-937B-4B6E-84A2-1071B352724B}"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B868-41EC-AC77-CEEBC8981160}"/>
                </c:ext>
              </c:extLst>
            </c:dLbl>
            <c:dLbl>
              <c:idx val="3"/>
              <c:layout>
                <c:manualLayout>
                  <c:x val="1.1161005934161453E-3"/>
                  <c:y val="5.9631119486702744E-17"/>
                </c:manualLayout>
              </c:layout>
              <c:tx>
                <c:rich>
                  <a:bodyPr rot="0" spcFirstLastPara="1" vertOverflow="ellipsis" vert="horz" wrap="square" lIns="38100" tIns="19050" rIns="38100" bIns="19050" anchor="ctr" anchorCtr="1">
                    <a:noAutofit/>
                  </a:bodyPr>
                  <a:lstStyle/>
                  <a:p>
                    <a:pPr>
                      <a:defRPr sz="1200" b="1" i="0" u="none" strike="noStrike" kern="1200" baseline="0">
                        <a:solidFill>
                          <a:sysClr val="windowText" lastClr="000000"/>
                        </a:solidFill>
                        <a:latin typeface="+mn-lt"/>
                        <a:ea typeface="+mn-ea"/>
                        <a:cs typeface="+mn-cs"/>
                      </a:defRPr>
                    </a:pPr>
                    <a:fld id="{9D6AA4D7-CC67-4FB9-8EC1-75681108C8E8}" type="CELLRANGE">
                      <a:rPr lang="en-US"/>
                      <a:pPr>
                        <a:defRPr sz="1200" b="1">
                          <a:solidFill>
                            <a:sysClr val="windowText" lastClr="000000"/>
                          </a:solidFill>
                        </a:defRPr>
                      </a:pPr>
                      <a:t>[CELLRANGE]</a:t>
                    </a:fld>
                    <a:endParaRPr lang="en-AU"/>
                  </a:p>
                </c:rich>
              </c:tx>
              <c:spPr>
                <a:noFill/>
                <a:ln>
                  <a:noFill/>
                </a:ln>
                <a:effectLst/>
              </c:spPr>
              <c:txPr>
                <a:bodyPr rot="0" spcFirstLastPara="1" vertOverflow="ellipsis" vert="horz" wrap="square" lIns="38100" tIns="19050" rIns="38100" bIns="19050" anchor="ctr" anchorCtr="1">
                  <a:noAutofit/>
                </a:bodyPr>
                <a:lstStyle/>
                <a:p>
                  <a:pPr>
                    <a:defRPr sz="12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layout>
                    <c:manualLayout>
                      <c:w val="4.9072463927964757E-2"/>
                      <c:h val="4.1134419463284867E-2"/>
                    </c:manualLayout>
                  </c15:layout>
                  <c15:dlblFieldTable/>
                  <c15:showDataLabelsRange val="1"/>
                </c:ext>
                <c:ext xmlns:c16="http://schemas.microsoft.com/office/drawing/2014/chart" uri="{C3380CC4-5D6E-409C-BE32-E72D297353CC}">
                  <c16:uniqueId val="{00000003-B868-41EC-AC77-CEEBC8981160}"/>
                </c:ext>
              </c:extLst>
            </c:dLbl>
            <c:dLbl>
              <c:idx val="4"/>
              <c:tx>
                <c:rich>
                  <a:bodyPr/>
                  <a:lstStyle/>
                  <a:p>
                    <a:fld id="{32D3C422-B2FA-4077-B340-B6CEF0AA5129}"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B868-41EC-AC77-CEEBC8981160}"/>
                </c:ext>
              </c:extLst>
            </c:dLbl>
            <c:dLbl>
              <c:idx val="5"/>
              <c:tx>
                <c:rich>
                  <a:bodyPr/>
                  <a:lstStyle/>
                  <a:p>
                    <a:fld id="{CDD03D17-5277-41F6-8233-48491A652516}"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B868-41EC-AC77-CEEBC8981160}"/>
                </c:ext>
              </c:extLst>
            </c:dLbl>
            <c:dLbl>
              <c:idx val="6"/>
              <c:tx>
                <c:rich>
                  <a:bodyPr/>
                  <a:lstStyle/>
                  <a:p>
                    <a:fld id="{ADFF0B33-F165-4E85-BC2C-EC3351B03E13}"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B868-41EC-AC77-CEEBC8981160}"/>
                </c:ext>
              </c:extLst>
            </c:dLbl>
            <c:dLbl>
              <c:idx val="7"/>
              <c:layout>
                <c:manualLayout>
                  <c:x val="2.621435831489403E-3"/>
                  <c:y val="-6.1384624931213353E-3"/>
                </c:manualLayout>
              </c:layout>
              <c:tx>
                <c:rich>
                  <a:bodyPr/>
                  <a:lstStyle/>
                  <a:p>
                    <a:fld id="{28A809F3-C199-41C9-B0B3-B9BAFA49A375}"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B868-41EC-AC77-CEEBC8981160}"/>
                </c:ext>
              </c:extLst>
            </c:dLbl>
            <c:dLbl>
              <c:idx val="8"/>
              <c:layout>
                <c:manualLayout>
                  <c:x val="-7.1467102567222124E-4"/>
                  <c:y val="-3.2514767219461236E-3"/>
                </c:manualLayout>
              </c:layout>
              <c:tx>
                <c:rich>
                  <a:bodyPr/>
                  <a:lstStyle/>
                  <a:p>
                    <a:fld id="{A6E85C22-E31A-4BDD-A87F-3455B8E2E2AC}"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layout>
                    <c:manualLayout>
                      <c:w val="6.316262524891092E-2"/>
                      <c:h val="5.7393083282765045E-2"/>
                    </c:manualLayout>
                  </c15:layout>
                  <c15:dlblFieldTable/>
                  <c15:showDataLabelsRange val="1"/>
                </c:ext>
                <c:ext xmlns:c16="http://schemas.microsoft.com/office/drawing/2014/chart" uri="{C3380CC4-5D6E-409C-BE32-E72D297353CC}">
                  <c16:uniqueId val="{00000006-B868-41EC-AC77-CEEBC8981160}"/>
                </c:ext>
              </c:extLst>
            </c:dLbl>
            <c:dLbl>
              <c:idx val="12"/>
              <c:layout>
                <c:manualLayout>
                  <c:x val="-1.0481720624128155E-16"/>
                  <c:y val="0"/>
                </c:manualLayout>
              </c:layout>
              <c:tx>
                <c:rich>
                  <a:bodyPr/>
                  <a:lstStyle/>
                  <a:p>
                    <a:fld id="{E2D3174F-D75B-4B5D-8210-3027CD4BAD23}"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B868-41EC-AC77-CEEBC8981160}"/>
                </c:ext>
              </c:extLst>
            </c:dLbl>
            <c:dLbl>
              <c:idx val="14"/>
              <c:layout>
                <c:manualLayout>
                  <c:x val="4.0021577437644285E-2"/>
                  <c:y val="-3.616797652081886E-3"/>
                </c:manualLayout>
              </c:layout>
              <c:tx>
                <c:rich>
                  <a:bodyPr/>
                  <a:lstStyle/>
                  <a:p>
                    <a:fld id="{BC3A76C3-11A2-4600-B6CA-CBC6EDB312B6}"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B868-41EC-AC77-CEEBC8981160}"/>
                </c:ext>
              </c:extLst>
            </c:dLbl>
            <c:dLbl>
              <c:idx val="15"/>
              <c:delete val="1"/>
              <c:extLst>
                <c:ext xmlns:c15="http://schemas.microsoft.com/office/drawing/2012/chart" uri="{CE6537A1-D6FC-4f65-9D91-7224C49458BB}"/>
                <c:ext xmlns:c16="http://schemas.microsoft.com/office/drawing/2014/chart" uri="{C3380CC4-5D6E-409C-BE32-E72D297353CC}">
                  <c16:uniqueId val="{0000000D-B868-41EC-AC77-CEEBC8981160}"/>
                </c:ext>
              </c:extLst>
            </c:dLbl>
            <c:dLbl>
              <c:idx val="16"/>
              <c:layout>
                <c:manualLayout>
                  <c:x val="2.85868410268878E-3"/>
                  <c:y val="6.5034655277920739E-3"/>
                </c:manualLayout>
              </c:layout>
              <c:tx>
                <c:rich>
                  <a:bodyPr/>
                  <a:lstStyle/>
                  <a:p>
                    <a:fld id="{24F66EB8-56A9-4BDD-AAD7-8A5CE1FEF23E}"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layout>
                    <c:manualLayout>
                      <c:w val="3.8863810376055394E-2"/>
                      <c:h val="5.7393083282765045E-2"/>
                    </c:manualLayout>
                  </c15:layout>
                  <c15:dlblFieldTable/>
                  <c15:showDataLabelsRange val="1"/>
                </c:ext>
                <c:ext xmlns:c16="http://schemas.microsoft.com/office/drawing/2014/chart" uri="{C3380CC4-5D6E-409C-BE32-E72D297353CC}">
                  <c16:uniqueId val="{0000000E-B868-41EC-AC77-CEEBC8981160}"/>
                </c:ext>
              </c:extLst>
            </c:dLbl>
            <c:dLbl>
              <c:idx val="17"/>
              <c:tx>
                <c:rich>
                  <a:bodyPr/>
                  <a:lstStyle/>
                  <a:p>
                    <a:fld id="{BCC46657-4A38-4C75-8729-C2349AFAEC2D}"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B868-41EC-AC77-CEEBC8981160}"/>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multiLvlStrRef>
              <c:f>Compilation!$A$374:$B$381</c:f>
              <c:multiLvlStrCache>
                <c:ptCount val="8"/>
                <c:lvl>
                  <c:pt idx="0">
                    <c:v>Real</c:v>
                  </c:pt>
                  <c:pt idx="1">
                    <c:v>Sim.</c:v>
                  </c:pt>
                  <c:pt idx="2">
                    <c:v>Real</c:v>
                  </c:pt>
                  <c:pt idx="3">
                    <c:v>Sim.</c:v>
                  </c:pt>
                  <c:pt idx="4">
                    <c:v>Real</c:v>
                  </c:pt>
                  <c:pt idx="5">
                    <c:v>Sim.</c:v>
                  </c:pt>
                  <c:pt idx="6">
                    <c:v>Real</c:v>
                  </c:pt>
                  <c:pt idx="7">
                    <c:v>Sim.</c:v>
                  </c:pt>
                </c:lvl>
                <c:lvl>
                  <c:pt idx="0">
                    <c:v>Immune System</c:v>
                  </c:pt>
                  <c:pt idx="2">
                    <c:v>Endocrine System</c:v>
                  </c:pt>
                  <c:pt idx="4">
                    <c:v>Cardiovascular</c:v>
                  </c:pt>
                  <c:pt idx="6">
                    <c:v>Hepatic (Liver)</c:v>
                  </c:pt>
                </c:lvl>
              </c:multiLvlStrCache>
            </c:multiLvlStrRef>
          </c:cat>
          <c:val>
            <c:numRef>
              <c:f>Compilation!$C$374:$C$381</c:f>
              <c:numCache>
                <c:formatCode>General</c:formatCode>
                <c:ptCount val="8"/>
                <c:pt idx="0">
                  <c:v>37</c:v>
                </c:pt>
                <c:pt idx="1">
                  <c:v>64</c:v>
                </c:pt>
                <c:pt idx="2">
                  <c:v>33</c:v>
                </c:pt>
                <c:pt idx="3">
                  <c:v>68</c:v>
                </c:pt>
                <c:pt idx="4">
                  <c:v>36</c:v>
                </c:pt>
                <c:pt idx="5">
                  <c:v>27</c:v>
                </c:pt>
                <c:pt idx="6">
                  <c:v>13</c:v>
                </c:pt>
                <c:pt idx="7">
                  <c:v>18</c:v>
                </c:pt>
              </c:numCache>
            </c:numRef>
          </c:val>
          <c:extLst>
            <c:ext xmlns:c15="http://schemas.microsoft.com/office/drawing/2012/chart" uri="{02D57815-91ED-43cb-92C2-25804820EDAC}">
              <c15:datalabelsRange>
                <c15:f>Compilation!$E$374:$E$381</c15:f>
                <c15:dlblRangeCache>
                  <c:ptCount val="8"/>
                  <c:pt idx="0">
                    <c:v>66%</c:v>
                  </c:pt>
                  <c:pt idx="1">
                    <c:v>50%</c:v>
                  </c:pt>
                  <c:pt idx="2">
                    <c:v>72%</c:v>
                  </c:pt>
                  <c:pt idx="3">
                    <c:v>74%</c:v>
                  </c:pt>
                  <c:pt idx="4">
                    <c:v>44%</c:v>
                  </c:pt>
                  <c:pt idx="5">
                    <c:v>44%</c:v>
                  </c:pt>
                  <c:pt idx="6">
                    <c:v>68%</c:v>
                  </c:pt>
                  <c:pt idx="7">
                    <c:v>44%</c:v>
                  </c:pt>
                </c15:dlblRangeCache>
              </c15:datalabelsRange>
            </c:ext>
            <c:ext xmlns:c16="http://schemas.microsoft.com/office/drawing/2014/chart" uri="{C3380CC4-5D6E-409C-BE32-E72D297353CC}">
              <c16:uniqueId val="{00000010-B868-41EC-AC77-CEEBC8981160}"/>
            </c:ext>
          </c:extLst>
        </c:ser>
        <c:ser>
          <c:idx val="1"/>
          <c:order val="1"/>
          <c:tx>
            <c:strRef>
              <c:f>Compilation!$D$373</c:f>
              <c:strCache>
                <c:ptCount val="1"/>
                <c:pt idx="0">
                  <c:v>No  Significant Effect</c:v>
                </c:pt>
              </c:strCache>
            </c:strRef>
          </c:tx>
          <c:spPr>
            <a:solidFill>
              <a:schemeClr val="tx1">
                <a:lumMod val="50000"/>
                <a:lumOff val="50000"/>
              </a:schemeClr>
            </a:solidFill>
            <a:ln>
              <a:noFill/>
            </a:ln>
            <a:effectLst/>
          </c:spPr>
          <c:invertIfNegative val="0"/>
          <c:dLbls>
            <c:dLbl>
              <c:idx val="0"/>
              <c:layout>
                <c:manualLayout>
                  <c:x val="-1.4292887128736405E-3"/>
                  <c:y val="7.186453582715335E-3"/>
                </c:manualLayout>
              </c:layout>
              <c:tx>
                <c:rich>
                  <a:bodyPr/>
                  <a:lstStyle/>
                  <a:p>
                    <a:fld id="{A3CB0E94-8EF0-4CC6-8698-077DFA110412}" type="CELLRANGE">
                      <a:rPr lang="en-US"/>
                      <a:pPr/>
                      <a:t>[CELLRANGE]</a:t>
                    </a:fld>
                    <a:endParaRPr lang="en-AU"/>
                  </a:p>
                </c:rich>
              </c:tx>
              <c:showLegendKey val="0"/>
              <c:showVal val="0"/>
              <c:showCatName val="0"/>
              <c:showSerName val="0"/>
              <c:showPercent val="0"/>
              <c:showBubbleSize val="0"/>
              <c:extLst xmlns:c15="http://schemas.microsoft.com/office/drawing/2012/chart">
                <c:ext xmlns:c15="http://schemas.microsoft.com/office/drawing/2012/chart" uri="{CE6537A1-D6FC-4f65-9D91-7224C49458BB}">
                  <c15:dlblFieldTable/>
                  <c15:showDataLabelsRange val="1"/>
                </c:ext>
                <c:ext xmlns:c16="http://schemas.microsoft.com/office/drawing/2014/chart" uri="{C3380CC4-5D6E-409C-BE32-E72D297353CC}">
                  <c16:uniqueId val="{00000011-B868-41EC-AC77-CEEBC8981160}"/>
                </c:ext>
              </c:extLst>
            </c:dLbl>
            <c:dLbl>
              <c:idx val="1"/>
              <c:layout>
                <c:manualLayout>
                  <c:x val="0"/>
                  <c:y val="-2.9201231420498261E-3"/>
                </c:manualLayout>
              </c:layout>
              <c:tx>
                <c:rich>
                  <a:bodyPr/>
                  <a:lstStyle/>
                  <a:p>
                    <a:fld id="{903C243A-6239-4538-9CC4-6A53CDD6AE72}" type="CELLRANGE">
                      <a:rPr lang="en-US"/>
                      <a:pPr/>
                      <a:t>[CELLRANGE]</a:t>
                    </a:fld>
                    <a:endParaRPr lang="en-AU"/>
                  </a:p>
                </c:rich>
              </c:tx>
              <c:showLegendKey val="0"/>
              <c:showVal val="0"/>
              <c:showCatName val="0"/>
              <c:showSerName val="0"/>
              <c:showPercent val="0"/>
              <c:showBubbleSize val="0"/>
              <c:extLst xmlns:c15="http://schemas.microsoft.com/office/drawing/2012/chart">
                <c:ext xmlns:c15="http://schemas.microsoft.com/office/drawing/2012/chart" uri="{CE6537A1-D6FC-4f65-9D91-7224C49458BB}">
                  <c15:dlblFieldTable/>
                  <c15:showDataLabelsRange val="1"/>
                </c:ext>
                <c:ext xmlns:c16="http://schemas.microsoft.com/office/drawing/2014/chart" uri="{C3380CC4-5D6E-409C-BE32-E72D297353CC}">
                  <c16:uniqueId val="{00000012-B868-41EC-AC77-CEEBC8981160}"/>
                </c:ext>
              </c:extLst>
            </c:dLbl>
            <c:dLbl>
              <c:idx val="2"/>
              <c:layout>
                <c:manualLayout>
                  <c:x val="1.4293420513444162E-3"/>
                  <c:y val="5.3749631773994701E-3"/>
                </c:manualLayout>
              </c:layout>
              <c:tx>
                <c:rich>
                  <a:bodyPr/>
                  <a:lstStyle/>
                  <a:p>
                    <a:fld id="{0390690E-9CD2-4210-94E3-A01B77E10BF7}"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B868-41EC-AC77-CEEBC8981160}"/>
                </c:ext>
              </c:extLst>
            </c:dLbl>
            <c:dLbl>
              <c:idx val="3"/>
              <c:layout>
                <c:manualLayout>
                  <c:x val="1.42934205134439E-3"/>
                  <c:y val="2.4548400353496436E-3"/>
                </c:manualLayout>
              </c:layout>
              <c:tx>
                <c:rich>
                  <a:bodyPr/>
                  <a:lstStyle/>
                  <a:p>
                    <a:fld id="{BACEF4FA-E80F-4D08-B499-77BF4EFBE525}"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B868-41EC-AC77-CEEBC8981160}"/>
                </c:ext>
              </c:extLst>
            </c:dLbl>
            <c:dLbl>
              <c:idx val="4"/>
              <c:layout>
                <c:manualLayout>
                  <c:x val="-5.2408603120640776E-17"/>
                  <c:y val="4.6448755668862078E-3"/>
                </c:manualLayout>
              </c:layout>
              <c:tx>
                <c:rich>
                  <a:bodyPr/>
                  <a:lstStyle/>
                  <a:p>
                    <a:fld id="{19900487-7F83-485D-99FB-34D805028679}" type="CELLRANGE">
                      <a:rPr lang="en-US"/>
                      <a:pPr/>
                      <a:t>[CELLRANGE]</a:t>
                    </a:fld>
                    <a:endParaRPr lang="en-AU"/>
                  </a:p>
                </c:rich>
              </c:tx>
              <c:showLegendKey val="0"/>
              <c:showVal val="0"/>
              <c:showCatName val="0"/>
              <c:showSerName val="0"/>
              <c:showPercent val="0"/>
              <c:showBubbleSize val="0"/>
              <c:extLst xmlns:c15="http://schemas.microsoft.com/office/drawing/2012/chart">
                <c:ext xmlns:c15="http://schemas.microsoft.com/office/drawing/2012/chart" uri="{CE6537A1-D6FC-4f65-9D91-7224C49458BB}">
                  <c15:dlblFieldTable/>
                  <c15:showDataLabelsRange val="1"/>
                </c:ext>
                <c:ext xmlns:c16="http://schemas.microsoft.com/office/drawing/2014/chart" uri="{C3380CC4-5D6E-409C-BE32-E72D297353CC}">
                  <c16:uniqueId val="{00000022-B868-41EC-AC77-CEEBC8981160}"/>
                </c:ext>
              </c:extLst>
            </c:dLbl>
            <c:dLbl>
              <c:idx val="5"/>
              <c:layout>
                <c:manualLayout>
                  <c:x val="0"/>
                  <c:y val="8.6601301247058744E-3"/>
                </c:manualLayout>
              </c:layout>
              <c:tx>
                <c:rich>
                  <a:bodyPr/>
                  <a:lstStyle/>
                  <a:p>
                    <a:fld id="{E7AB8F99-FE75-4958-AE32-3B48330A7D20}" type="CELLRANGE">
                      <a:rPr lang="en-US"/>
                      <a:pPr/>
                      <a:t>[CELLRANGE]</a:t>
                    </a:fld>
                    <a:endParaRPr lang="en-AU"/>
                  </a:p>
                </c:rich>
              </c:tx>
              <c:showLegendKey val="0"/>
              <c:showVal val="0"/>
              <c:showCatName val="0"/>
              <c:showSerName val="0"/>
              <c:showPercent val="0"/>
              <c:showBubbleSize val="0"/>
              <c:extLst xmlns:c15="http://schemas.microsoft.com/office/drawing/2012/chart">
                <c:ext xmlns:c15="http://schemas.microsoft.com/office/drawing/2012/chart" uri="{CE6537A1-D6FC-4f65-9D91-7224C49458BB}">
                  <c15:dlblFieldTable/>
                  <c15:showDataLabelsRange val="1"/>
                </c:ext>
                <c:ext xmlns:c16="http://schemas.microsoft.com/office/drawing/2014/chart" uri="{C3380CC4-5D6E-409C-BE32-E72D297353CC}">
                  <c16:uniqueId val="{00000023-B868-41EC-AC77-CEEBC8981160}"/>
                </c:ext>
              </c:extLst>
            </c:dLbl>
            <c:dLbl>
              <c:idx val="6"/>
              <c:layout>
                <c:manualLayout>
                  <c:x val="-7.9979321839635076E-5"/>
                  <c:y val="-3.335041490184372E-2"/>
                </c:manualLayout>
              </c:layout>
              <c:tx>
                <c:rich>
                  <a:bodyPr/>
                  <a:lstStyle/>
                  <a:p>
                    <a:fld id="{1E1B84EE-A974-4FB4-8B2F-26016BF1D7EB}"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B868-41EC-AC77-CEEBC8981160}"/>
                </c:ext>
              </c:extLst>
            </c:dLbl>
            <c:dLbl>
              <c:idx val="7"/>
              <c:layout>
                <c:manualLayout>
                  <c:x val="0"/>
                  <c:y val="-1.0584481212921443E-16"/>
                </c:manualLayout>
              </c:layout>
              <c:tx>
                <c:rich>
                  <a:bodyPr/>
                  <a:lstStyle/>
                  <a:p>
                    <a:fld id="{669AF260-8E8F-448C-B425-29F35A10D96B}"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B868-41EC-AC77-CEEBC8981160}"/>
                </c:ext>
              </c:extLst>
            </c:dLbl>
            <c:dLbl>
              <c:idx val="8"/>
              <c:layout>
                <c:manualLayout>
                  <c:x val="0"/>
                  <c:y val="4.644875566886102E-3"/>
                </c:manualLayout>
              </c:layout>
              <c:tx>
                <c:rich>
                  <a:bodyPr/>
                  <a:lstStyle/>
                  <a:p>
                    <a:fld id="{0048FB95-946D-4D2F-A983-C3FD49556AD2}"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B868-41EC-AC77-CEEBC8981160}"/>
                </c:ext>
              </c:extLst>
            </c:dLbl>
            <c:dLbl>
              <c:idx val="9"/>
              <c:layout>
                <c:manualLayout>
                  <c:x val="0"/>
                  <c:y val="-5.4417881414433045E-3"/>
                </c:manualLayout>
              </c:layout>
              <c:tx>
                <c:rich>
                  <a:bodyPr/>
                  <a:lstStyle/>
                  <a:p>
                    <a:fld id="{C01FED3C-179C-4340-9CA6-05827C2E3092}"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B868-41EC-AC77-CEEBC8981160}"/>
                </c:ext>
              </c:extLst>
            </c:dLbl>
            <c:dLbl>
              <c:idx val="10"/>
              <c:layout>
                <c:manualLayout>
                  <c:x val="0"/>
                  <c:y val="-2.1335514807231414E-2"/>
                </c:manualLayout>
              </c:layout>
              <c:tx>
                <c:rich>
                  <a:bodyPr/>
                  <a:lstStyle/>
                  <a:p>
                    <a:fld id="{E7EBFDD7-BC33-48DA-8916-E7D19FC751EF}" type="CELLRANGE">
                      <a:rPr lang="en-US"/>
                      <a:pPr/>
                      <a:t>[CELLRANGE]</a:t>
                    </a:fld>
                    <a:endParaRPr lang="en-AU"/>
                  </a:p>
                </c:rich>
              </c:tx>
              <c:showLegendKey val="0"/>
              <c:showVal val="0"/>
              <c:showCatName val="0"/>
              <c:showSerName val="0"/>
              <c:showPercent val="0"/>
              <c:showBubbleSize val="0"/>
              <c:extLst xmlns:c15="http://schemas.microsoft.com/office/drawing/2012/chart">
                <c:ext xmlns:c15="http://schemas.microsoft.com/office/drawing/2012/chart" uri="{CE6537A1-D6FC-4f65-9D91-7224C49458BB}">
                  <c15:dlblFieldTable/>
                  <c15:showDataLabelsRange val="1"/>
                </c:ext>
                <c:ext xmlns:c16="http://schemas.microsoft.com/office/drawing/2014/chart" uri="{C3380CC4-5D6E-409C-BE32-E72D297353CC}">
                  <c16:uniqueId val="{00000019-B868-41EC-AC77-CEEBC8981160}"/>
                </c:ext>
              </c:extLst>
            </c:dLbl>
            <c:dLbl>
              <c:idx val="11"/>
              <c:layout>
                <c:manualLayout>
                  <c:x val="1.4293420513444425E-3"/>
                  <c:y val="8.9917608294812507E-3"/>
                </c:manualLayout>
              </c:layout>
              <c:tx>
                <c:rich>
                  <a:bodyPr/>
                  <a:lstStyle/>
                  <a:p>
                    <a:fld id="{ADA8F347-7DF4-433B-B2BA-3F07D3F8609F}" type="CELLRANGE">
                      <a:rPr lang="en-US"/>
                      <a:pPr/>
                      <a:t>[CELLRANGE]</a:t>
                    </a:fld>
                    <a:endParaRPr lang="en-AU"/>
                  </a:p>
                </c:rich>
              </c:tx>
              <c:showLegendKey val="0"/>
              <c:showVal val="0"/>
              <c:showCatName val="0"/>
              <c:showSerName val="0"/>
              <c:showPercent val="0"/>
              <c:showBubbleSize val="0"/>
              <c:extLst xmlns:c15="http://schemas.microsoft.com/office/drawing/2012/chart">
                <c:ext xmlns:c15="http://schemas.microsoft.com/office/drawing/2012/chart" uri="{CE6537A1-D6FC-4f65-9D91-7224C49458BB}">
                  <c15:dlblFieldTable/>
                  <c15:showDataLabelsRange val="1"/>
                </c:ext>
                <c:ext xmlns:c16="http://schemas.microsoft.com/office/drawing/2014/chart" uri="{C3380CC4-5D6E-409C-BE32-E72D297353CC}">
                  <c16:uniqueId val="{0000001A-B868-41EC-AC77-CEEBC8981160}"/>
                </c:ext>
              </c:extLst>
            </c:dLbl>
            <c:dLbl>
              <c:idx val="12"/>
              <c:layout>
                <c:manualLayout>
                  <c:x val="1.4293420513444425E-3"/>
                  <c:y val="-3.9845690573777942E-4"/>
                </c:manualLayout>
              </c:layout>
              <c:tx>
                <c:rich>
                  <a:bodyPr/>
                  <a:lstStyle/>
                  <a:p>
                    <a:fld id="{18144FDA-5DDD-4E17-AC53-3561AF099419}"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B868-41EC-AC77-CEEBC8981160}"/>
                </c:ext>
              </c:extLst>
            </c:dLbl>
            <c:dLbl>
              <c:idx val="14"/>
              <c:layout>
                <c:manualLayout>
                  <c:x val="0"/>
                  <c:y val="-2.7473978695625401E-2"/>
                </c:manualLayout>
              </c:layout>
              <c:tx>
                <c:rich>
                  <a:bodyPr/>
                  <a:lstStyle/>
                  <a:p>
                    <a:fld id="{B2C819EB-4439-4151-8A0F-582CD01DBEB0}"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B868-41EC-AC77-CEEBC8981160}"/>
                </c:ext>
              </c:extLst>
            </c:dLbl>
            <c:dLbl>
              <c:idx val="15"/>
              <c:delete val="1"/>
              <c:extLst>
                <c:ext xmlns:c15="http://schemas.microsoft.com/office/drawing/2012/chart" uri="{CE6537A1-D6FC-4f65-9D91-7224C49458BB}"/>
                <c:ext xmlns:c16="http://schemas.microsoft.com/office/drawing/2014/chart" uri="{C3380CC4-5D6E-409C-BE32-E72D297353CC}">
                  <c16:uniqueId val="{0000001E-B868-41EC-AC77-CEEBC8981160}"/>
                </c:ext>
              </c:extLst>
            </c:dLbl>
            <c:dLbl>
              <c:idx val="16"/>
              <c:layout>
                <c:manualLayout>
                  <c:x val="1.4293420513444425E-3"/>
                  <c:y val="-2.6013862111168295E-2"/>
                </c:manualLayout>
              </c:layout>
              <c:tx>
                <c:rich>
                  <a:bodyPr/>
                  <a:lstStyle/>
                  <a:p>
                    <a:fld id="{8E9080DD-3BC6-4B48-B60A-D7042537F542}"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B868-41EC-AC77-CEEBC8981160}"/>
                </c:ext>
              </c:extLst>
            </c:dLbl>
            <c:dLbl>
              <c:idx val="17"/>
              <c:layout>
                <c:manualLayout>
                  <c:x val="-1.4293420513445474E-3"/>
                  <c:y val="-3.9020793166752443E-2"/>
                </c:manualLayout>
              </c:layout>
              <c:tx>
                <c:rich>
                  <a:bodyPr/>
                  <a:lstStyle/>
                  <a:p>
                    <a:fld id="{A2048B19-507B-4EA1-83EC-7E97B250DB7F}"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B868-41EC-AC77-CEEBC8981160}"/>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multiLvlStrRef>
              <c:f>Compilation!$A$374:$B$381</c:f>
              <c:multiLvlStrCache>
                <c:ptCount val="8"/>
                <c:lvl>
                  <c:pt idx="0">
                    <c:v>Real</c:v>
                  </c:pt>
                  <c:pt idx="1">
                    <c:v>Sim.</c:v>
                  </c:pt>
                  <c:pt idx="2">
                    <c:v>Real</c:v>
                  </c:pt>
                  <c:pt idx="3">
                    <c:v>Sim.</c:v>
                  </c:pt>
                  <c:pt idx="4">
                    <c:v>Real</c:v>
                  </c:pt>
                  <c:pt idx="5">
                    <c:v>Sim.</c:v>
                  </c:pt>
                  <c:pt idx="6">
                    <c:v>Real</c:v>
                  </c:pt>
                  <c:pt idx="7">
                    <c:v>Sim.</c:v>
                  </c:pt>
                </c:lvl>
                <c:lvl>
                  <c:pt idx="0">
                    <c:v>Immune System</c:v>
                  </c:pt>
                  <c:pt idx="2">
                    <c:v>Endocrine System</c:v>
                  </c:pt>
                  <c:pt idx="4">
                    <c:v>Cardiovascular</c:v>
                  </c:pt>
                  <c:pt idx="6">
                    <c:v>Hepatic (Liver)</c:v>
                  </c:pt>
                </c:lvl>
              </c:multiLvlStrCache>
            </c:multiLvlStrRef>
          </c:cat>
          <c:val>
            <c:numRef>
              <c:f>Compilation!$D$374:$D$381</c:f>
              <c:numCache>
                <c:formatCode>General</c:formatCode>
                <c:ptCount val="8"/>
                <c:pt idx="0">
                  <c:v>19</c:v>
                </c:pt>
                <c:pt idx="1">
                  <c:v>65</c:v>
                </c:pt>
                <c:pt idx="2">
                  <c:v>13</c:v>
                </c:pt>
                <c:pt idx="3">
                  <c:v>24</c:v>
                </c:pt>
                <c:pt idx="4">
                  <c:v>46</c:v>
                </c:pt>
                <c:pt idx="5">
                  <c:v>35</c:v>
                </c:pt>
                <c:pt idx="6">
                  <c:v>6</c:v>
                </c:pt>
                <c:pt idx="7">
                  <c:v>23</c:v>
                </c:pt>
              </c:numCache>
            </c:numRef>
          </c:val>
          <c:extLst>
            <c:ext xmlns:c15="http://schemas.microsoft.com/office/drawing/2012/chart" uri="{02D57815-91ED-43cb-92C2-25804820EDAC}">
              <c15:datalabelsRange>
                <c15:f>Compilation!$F$374:$F$381</c15:f>
                <c15:dlblRangeCache>
                  <c:ptCount val="8"/>
                  <c:pt idx="0">
                    <c:v>34%</c:v>
                  </c:pt>
                  <c:pt idx="1">
                    <c:v>50%</c:v>
                  </c:pt>
                  <c:pt idx="2">
                    <c:v>28%</c:v>
                  </c:pt>
                  <c:pt idx="3">
                    <c:v>26%</c:v>
                  </c:pt>
                  <c:pt idx="4">
                    <c:v>56%</c:v>
                  </c:pt>
                  <c:pt idx="5">
                    <c:v>56%</c:v>
                  </c:pt>
                  <c:pt idx="6">
                    <c:v>32%</c:v>
                  </c:pt>
                  <c:pt idx="7">
                    <c:v>56%</c:v>
                  </c:pt>
                </c15:dlblRangeCache>
              </c15:datalabelsRange>
            </c:ext>
            <c:ext xmlns:c16="http://schemas.microsoft.com/office/drawing/2014/chart" uri="{C3380CC4-5D6E-409C-BE32-E72D297353CC}">
              <c16:uniqueId val="{00000021-B868-41EC-AC77-CEEBC8981160}"/>
            </c:ext>
          </c:extLst>
        </c:ser>
        <c:dLbls>
          <c:showLegendKey val="0"/>
          <c:showVal val="0"/>
          <c:showCatName val="0"/>
          <c:showSerName val="0"/>
          <c:showPercent val="0"/>
          <c:showBubbleSize val="0"/>
        </c:dLbls>
        <c:gapWidth val="70"/>
        <c:overlap val="100"/>
        <c:axId val="349446816"/>
        <c:axId val="349452096"/>
      </c:barChart>
      <c:catAx>
        <c:axId val="349446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en-US"/>
          </a:p>
        </c:txPr>
        <c:crossAx val="349452096"/>
        <c:crosses val="autoZero"/>
        <c:auto val="1"/>
        <c:lblAlgn val="ctr"/>
        <c:lblOffset val="100"/>
        <c:noMultiLvlLbl val="0"/>
      </c:catAx>
      <c:valAx>
        <c:axId val="3494520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1100" b="1">
                    <a:solidFill>
                      <a:sysClr val="windowText" lastClr="000000"/>
                    </a:solidFill>
                  </a:rPr>
                  <a:t>Nmuber of Studies</a:t>
                </a:r>
              </a:p>
            </c:rich>
          </c:tx>
          <c:layout>
            <c:manualLayout>
              <c:xMode val="edge"/>
              <c:yMode val="edge"/>
              <c:x val="1.4105119793560703E-2"/>
              <c:y val="0.3031267842923384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crossAx val="349446816"/>
        <c:crosses val="autoZero"/>
        <c:crossBetween val="between"/>
      </c:valAx>
      <c:spPr>
        <a:noFill/>
        <a:ln>
          <a:noFill/>
        </a:ln>
        <a:effectLst/>
      </c:spPr>
    </c:plotArea>
    <c:legend>
      <c:legendPos val="tr"/>
      <c:layout>
        <c:manualLayout>
          <c:xMode val="edge"/>
          <c:yMode val="edge"/>
          <c:x val="0.76990780986787966"/>
          <c:y val="0.2114696414222646"/>
          <c:w val="0.17695739883002018"/>
          <c:h val="0.1044002315731907"/>
        </c:manualLayout>
      </c:layout>
      <c:overlay val="1"/>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en-AU" sz="1400" b="1" i="0" u="none" strike="noStrike" kern="1200" spc="0" baseline="0">
                <a:solidFill>
                  <a:sysClr val="windowText" lastClr="000000"/>
                </a:solidFill>
              </a:rPr>
              <a:t>Organ/Systemic  Effects </a:t>
            </a:r>
            <a:r>
              <a:rPr lang="en-AU" sz="1400" b="1" baseline="0">
                <a:solidFill>
                  <a:sysClr val="windowText" lastClr="000000"/>
                </a:solidFill>
              </a:rPr>
              <a:t>and Waveform</a:t>
            </a:r>
            <a:endParaRPr lang="en-AU" sz="1400" b="1">
              <a:solidFill>
                <a:sysClr val="windowText" lastClr="000000"/>
              </a:solidFill>
            </a:endParaRPr>
          </a:p>
        </c:rich>
      </c:tx>
      <c:layout>
        <c:manualLayout>
          <c:xMode val="edge"/>
          <c:yMode val="edge"/>
          <c:x val="0.3148935663618776"/>
          <c:y val="2.7398475659199464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0.10282475671594363"/>
          <c:y val="0.13997792770386894"/>
          <c:w val="0.87255786441992411"/>
          <c:h val="0.65555069360466267"/>
        </c:manualLayout>
      </c:layout>
      <c:barChart>
        <c:barDir val="col"/>
        <c:grouping val="stacked"/>
        <c:varyColors val="0"/>
        <c:ser>
          <c:idx val="0"/>
          <c:order val="0"/>
          <c:tx>
            <c:strRef>
              <c:f>Compilation!$I$373</c:f>
              <c:strCache>
                <c:ptCount val="1"/>
                <c:pt idx="0">
                  <c:v>Significant Effect</c:v>
                </c:pt>
              </c:strCache>
            </c:strRef>
          </c:tx>
          <c:spPr>
            <a:solidFill>
              <a:srgbClr val="92D050"/>
            </a:solidFill>
            <a:ln>
              <a:noFill/>
            </a:ln>
            <a:effectLst/>
          </c:spPr>
          <c:invertIfNegative val="0"/>
          <c:dLbls>
            <c:dLbl>
              <c:idx val="0"/>
              <c:layout>
                <c:manualLayout>
                  <c:x val="1.6799219563815384E-3"/>
                  <c:y val="5.9614396736866431E-17"/>
                </c:manualLayout>
              </c:layout>
              <c:tx>
                <c:rich>
                  <a:bodyPr/>
                  <a:lstStyle/>
                  <a:p>
                    <a:fld id="{8B5C93A5-E64B-4F94-BF2F-6C16D20AFC7C}"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9FF3-4B5E-AAFF-E1C9EDC39623}"/>
                </c:ext>
              </c:extLst>
            </c:dLbl>
            <c:dLbl>
              <c:idx val="1"/>
              <c:tx>
                <c:rich>
                  <a:bodyPr/>
                  <a:lstStyle/>
                  <a:p>
                    <a:fld id="{BC75FCAA-B12F-4FBD-AA37-A8EDEC927A25}"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9FF3-4B5E-AAFF-E1C9EDC39623}"/>
                </c:ext>
              </c:extLst>
            </c:dLbl>
            <c:dLbl>
              <c:idx val="2"/>
              <c:tx>
                <c:rich>
                  <a:bodyPr/>
                  <a:lstStyle/>
                  <a:p>
                    <a:fld id="{B72A22ED-D45E-45AE-8C5C-BAA3E4814876}"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9FF3-4B5E-AAFF-E1C9EDC39623}"/>
                </c:ext>
              </c:extLst>
            </c:dLbl>
            <c:dLbl>
              <c:idx val="3"/>
              <c:layout>
                <c:manualLayout>
                  <c:x val="1.2065014302485161E-3"/>
                  <c:y val="-3.2517319313162523E-3"/>
                </c:manualLayout>
              </c:layout>
              <c:tx>
                <c:rich>
                  <a:bodyPr/>
                  <a:lstStyle/>
                  <a:p>
                    <a:fld id="{B088DF5E-F4FC-4174-9716-7123C0A24405}"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9FF3-4B5E-AAFF-E1C9EDC39623}"/>
                </c:ext>
              </c:extLst>
            </c:dLbl>
            <c:dLbl>
              <c:idx val="4"/>
              <c:tx>
                <c:rich>
                  <a:bodyPr/>
                  <a:lstStyle/>
                  <a:p>
                    <a:fld id="{00B0923C-C890-458B-8647-37BFB2A08202}"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9FF3-4B5E-AAFF-E1C9EDC39623}"/>
                </c:ext>
              </c:extLst>
            </c:dLbl>
            <c:dLbl>
              <c:idx val="5"/>
              <c:tx>
                <c:rich>
                  <a:bodyPr/>
                  <a:lstStyle/>
                  <a:p>
                    <a:fld id="{69C1E229-F3F9-41F2-9FF1-1A0574ABC873}"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9FF3-4B5E-AAFF-E1C9EDC39623}"/>
                </c:ext>
              </c:extLst>
            </c:dLbl>
            <c:dLbl>
              <c:idx val="6"/>
              <c:tx>
                <c:rich>
                  <a:bodyPr/>
                  <a:lstStyle/>
                  <a:p>
                    <a:fld id="{5F7CDEAD-43F0-48D6-A34B-2BC9F66D19F2}"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9FF3-4B5E-AAFF-E1C9EDC39623}"/>
                </c:ext>
              </c:extLst>
            </c:dLbl>
            <c:dLbl>
              <c:idx val="7"/>
              <c:tx>
                <c:rich>
                  <a:bodyPr/>
                  <a:lstStyle/>
                  <a:p>
                    <a:fld id="{6F505CDB-8299-4941-976C-19494A495F85}"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9FF3-4B5E-AAFF-E1C9EDC39623}"/>
                </c:ext>
              </c:extLst>
            </c:dLbl>
            <c:dLbl>
              <c:idx val="9"/>
              <c:layout>
                <c:manualLayout>
                  <c:x val="3.2078837282362473E-2"/>
                  <c:y val="-3.2517319313163716E-3"/>
                </c:manualLayout>
              </c:layout>
              <c:tx>
                <c:rich>
                  <a:bodyPr/>
                  <a:lstStyle/>
                  <a:p>
                    <a:fld id="{6BEBB7D6-5DA8-45EF-9B17-D9B88BE3ED4C}"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9FF3-4B5E-AAFF-E1C9EDC39623}"/>
                </c:ext>
              </c:extLst>
            </c:dLbl>
            <c:dLbl>
              <c:idx val="16"/>
              <c:tx>
                <c:rich>
                  <a:bodyPr/>
                  <a:lstStyle/>
                  <a:p>
                    <a:fld id="{1BA61E90-BD2E-4426-874D-9541AD1488AB}"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9FF3-4B5E-AAFF-E1C9EDC39623}"/>
                </c:ext>
              </c:extLst>
            </c:dLbl>
            <c:dLbl>
              <c:idx val="17"/>
              <c:tx>
                <c:rich>
                  <a:bodyPr/>
                  <a:lstStyle/>
                  <a:p>
                    <a:fld id="{0BB2E115-12BA-40B0-9F28-6E2AE3E133E0}"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9FF3-4B5E-AAFF-E1C9EDC39623}"/>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multiLvlStrRef>
              <c:f>Compilation!$G$374:$H$381</c:f>
              <c:multiLvlStrCache>
                <c:ptCount val="8"/>
                <c:lvl>
                  <c:pt idx="0">
                    <c:v>Pulsed</c:v>
                  </c:pt>
                  <c:pt idx="1">
                    <c:v>Cont.</c:v>
                  </c:pt>
                  <c:pt idx="2">
                    <c:v>Pulsed</c:v>
                  </c:pt>
                  <c:pt idx="3">
                    <c:v>Cont.</c:v>
                  </c:pt>
                  <c:pt idx="4">
                    <c:v>Pulsed</c:v>
                  </c:pt>
                  <c:pt idx="5">
                    <c:v>Cont.</c:v>
                  </c:pt>
                  <c:pt idx="6">
                    <c:v>Pulsed</c:v>
                  </c:pt>
                  <c:pt idx="7">
                    <c:v>Cont.</c:v>
                  </c:pt>
                </c:lvl>
                <c:lvl>
                  <c:pt idx="0">
                    <c:v>Immune System</c:v>
                  </c:pt>
                  <c:pt idx="2">
                    <c:v>Endocrine System</c:v>
                  </c:pt>
                  <c:pt idx="4">
                    <c:v>Cardiovascular</c:v>
                  </c:pt>
                  <c:pt idx="6">
                    <c:v>Hepatic (Liver)</c:v>
                  </c:pt>
                </c:lvl>
              </c:multiLvlStrCache>
            </c:multiLvlStrRef>
          </c:cat>
          <c:val>
            <c:numRef>
              <c:f>Compilation!$I$374:$I$381</c:f>
              <c:numCache>
                <c:formatCode>General</c:formatCode>
                <c:ptCount val="8"/>
                <c:pt idx="0">
                  <c:v>47</c:v>
                </c:pt>
                <c:pt idx="1">
                  <c:v>22</c:v>
                </c:pt>
                <c:pt idx="2">
                  <c:v>53</c:v>
                </c:pt>
                <c:pt idx="3">
                  <c:v>23</c:v>
                </c:pt>
                <c:pt idx="4">
                  <c:v>47</c:v>
                </c:pt>
                <c:pt idx="5">
                  <c:v>8</c:v>
                </c:pt>
                <c:pt idx="6">
                  <c:v>24</c:v>
                </c:pt>
                <c:pt idx="7">
                  <c:v>5</c:v>
                </c:pt>
              </c:numCache>
            </c:numRef>
          </c:val>
          <c:extLst>
            <c:ext xmlns:c15="http://schemas.microsoft.com/office/drawing/2012/chart" uri="{02D57815-91ED-43cb-92C2-25804820EDAC}">
              <c15:datalabelsRange>
                <c15:f>Compilation!$K$374:$K$381</c15:f>
                <c15:dlblRangeCache>
                  <c:ptCount val="8"/>
                  <c:pt idx="0">
                    <c:v>49%</c:v>
                  </c:pt>
                  <c:pt idx="1">
                    <c:v>61%</c:v>
                  </c:pt>
                  <c:pt idx="2">
                    <c:v>71%</c:v>
                  </c:pt>
                  <c:pt idx="3">
                    <c:v>68%</c:v>
                  </c:pt>
                  <c:pt idx="4">
                    <c:v>42%</c:v>
                  </c:pt>
                  <c:pt idx="5">
                    <c:v>50%</c:v>
                  </c:pt>
                  <c:pt idx="6">
                    <c:v>55%</c:v>
                  </c:pt>
                  <c:pt idx="7">
                    <c:v>45%</c:v>
                  </c:pt>
                </c15:dlblRangeCache>
              </c15:datalabelsRange>
            </c:ext>
            <c:ext xmlns:c16="http://schemas.microsoft.com/office/drawing/2014/chart" uri="{C3380CC4-5D6E-409C-BE32-E72D297353CC}">
              <c16:uniqueId val="{00000010-9FF3-4B5E-AAFF-E1C9EDC39623}"/>
            </c:ext>
          </c:extLst>
        </c:ser>
        <c:ser>
          <c:idx val="1"/>
          <c:order val="1"/>
          <c:tx>
            <c:strRef>
              <c:f>Compilation!$J$373</c:f>
              <c:strCache>
                <c:ptCount val="1"/>
                <c:pt idx="0">
                  <c:v>No  Significant Effect</c:v>
                </c:pt>
              </c:strCache>
            </c:strRef>
          </c:tx>
          <c:spPr>
            <a:solidFill>
              <a:schemeClr val="tx1">
                <a:lumMod val="50000"/>
                <a:lumOff val="50000"/>
              </a:schemeClr>
            </a:solidFill>
            <a:ln>
              <a:noFill/>
            </a:ln>
            <a:effectLst/>
          </c:spPr>
          <c:invertIfNegative val="0"/>
          <c:dLbls>
            <c:dLbl>
              <c:idx val="0"/>
              <c:tx>
                <c:rich>
                  <a:bodyPr/>
                  <a:lstStyle/>
                  <a:p>
                    <a:fld id="{DC009041-1576-45FB-AC44-A494BA075709}"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9FF3-4B5E-AAFF-E1C9EDC39623}"/>
                </c:ext>
              </c:extLst>
            </c:dLbl>
            <c:dLbl>
              <c:idx val="1"/>
              <c:layout>
                <c:manualLayout>
                  <c:x val="1.679921956381523E-3"/>
                  <c:y val="-4.1626499657908562E-3"/>
                </c:manualLayout>
              </c:layout>
              <c:tx>
                <c:rich>
                  <a:bodyPr/>
                  <a:lstStyle/>
                  <a:p>
                    <a:fld id="{1F4D67B1-2EC6-424D-9853-ED09CEAB851B}"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9FF3-4B5E-AAFF-E1C9EDC39623}"/>
                </c:ext>
              </c:extLst>
            </c:dLbl>
            <c:dLbl>
              <c:idx val="2"/>
              <c:tx>
                <c:rich>
                  <a:bodyPr/>
                  <a:lstStyle/>
                  <a:p>
                    <a:fld id="{F38DB501-764D-46D6-8BE3-8D0B27E0CFEE}"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9FF3-4B5E-AAFF-E1C9EDC39623}"/>
                </c:ext>
              </c:extLst>
            </c:dLbl>
            <c:dLbl>
              <c:idx val="3"/>
              <c:layout>
                <c:manualLayout>
                  <c:x val="-6.1596426833477969E-17"/>
                  <c:y val="-9.109207791647791E-4"/>
                </c:manualLayout>
              </c:layout>
              <c:tx>
                <c:rich>
                  <a:bodyPr/>
                  <a:lstStyle/>
                  <a:p>
                    <a:fld id="{140ED26D-709F-461D-998B-CFC2BFCDE239}"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9FF3-4B5E-AAFF-E1C9EDC39623}"/>
                </c:ext>
              </c:extLst>
            </c:dLbl>
            <c:dLbl>
              <c:idx val="4"/>
              <c:tx>
                <c:rich>
                  <a:bodyPr/>
                  <a:lstStyle/>
                  <a:p>
                    <a:fld id="{E7F400B9-9781-48E7-8E2D-63A72E14DB3B}"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9FF3-4B5E-AAFF-E1C9EDC39623}"/>
                </c:ext>
              </c:extLst>
            </c:dLbl>
            <c:dLbl>
              <c:idx val="5"/>
              <c:tx>
                <c:rich>
                  <a:bodyPr/>
                  <a:lstStyle/>
                  <a:p>
                    <a:fld id="{F8F87911-2D05-4E84-9402-8D285CA816C1}"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9FF3-4B5E-AAFF-E1C9EDC39623}"/>
                </c:ext>
              </c:extLst>
            </c:dLbl>
            <c:dLbl>
              <c:idx val="6"/>
              <c:tx>
                <c:rich>
                  <a:bodyPr/>
                  <a:lstStyle/>
                  <a:p>
                    <a:fld id="{E16FF6C9-D3C2-407E-A609-4B12FC92D9C8}"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9FF3-4B5E-AAFF-E1C9EDC39623}"/>
                </c:ext>
              </c:extLst>
            </c:dLbl>
            <c:dLbl>
              <c:idx val="7"/>
              <c:layout>
                <c:manualLayout>
                  <c:x val="2.4299208834543851E-3"/>
                  <c:y val="-1.8180967532913005E-5"/>
                </c:manualLayout>
              </c:layout>
              <c:tx>
                <c:rich>
                  <a:bodyPr rot="0" spcFirstLastPara="1" vertOverflow="ellipsis" vert="horz" wrap="square" lIns="38100" tIns="19050" rIns="38100" bIns="19050" anchor="ctr" anchorCtr="1">
                    <a:noAutofit/>
                  </a:bodyPr>
                  <a:lstStyle/>
                  <a:p>
                    <a:pPr>
                      <a:defRPr sz="1200" b="1" i="0" u="none" strike="noStrike" kern="1200" baseline="0">
                        <a:solidFill>
                          <a:sysClr val="windowText" lastClr="000000"/>
                        </a:solidFill>
                        <a:latin typeface="+mn-lt"/>
                        <a:ea typeface="+mn-ea"/>
                        <a:cs typeface="+mn-cs"/>
                      </a:defRPr>
                    </a:pPr>
                    <a:fld id="{5EBCFFE3-84BB-43C4-885F-33C85ED8216C}" type="CELLRANGE">
                      <a:rPr lang="en-US"/>
                      <a:pPr>
                        <a:defRPr sz="1200" b="1">
                          <a:solidFill>
                            <a:sysClr val="windowText" lastClr="000000"/>
                          </a:solidFill>
                        </a:defRPr>
                      </a:pPr>
                      <a:t>[CELLRANGE]</a:t>
                    </a:fld>
                    <a:endParaRPr lang="en-AU"/>
                  </a:p>
                </c:rich>
              </c:tx>
              <c:spPr>
                <a:noFill/>
                <a:ln>
                  <a:noFill/>
                </a:ln>
                <a:effectLst/>
              </c:spPr>
              <c:txPr>
                <a:bodyPr rot="0" spcFirstLastPara="1" vertOverflow="ellipsis" vert="horz" wrap="square" lIns="38100" tIns="19050" rIns="38100" bIns="19050" anchor="ctr" anchorCtr="1">
                  <a:noAutofit/>
                </a:bodyPr>
                <a:lstStyle/>
                <a:p>
                  <a:pPr>
                    <a:defRPr sz="12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layout>
                    <c:manualLayout>
                      <c:w val="6.4648239636493007E-2"/>
                      <c:h val="3.2787556848855315E-2"/>
                    </c:manualLayout>
                  </c15:layout>
                  <c15:dlblFieldTable/>
                  <c15:showDataLabelsRange val="1"/>
                </c:ext>
                <c:ext xmlns:c16="http://schemas.microsoft.com/office/drawing/2014/chart" uri="{C3380CC4-5D6E-409C-BE32-E72D297353CC}">
                  <c16:uniqueId val="{00000016-9FF3-4B5E-AAFF-E1C9EDC39623}"/>
                </c:ext>
              </c:extLst>
            </c:dLbl>
            <c:dLbl>
              <c:idx val="8"/>
              <c:layout>
                <c:manualLayout>
                  <c:x val="1.6799219563814922E-3"/>
                  <c:y val="-3.2517319313162523E-3"/>
                </c:manualLayout>
              </c:layout>
              <c:tx>
                <c:rich>
                  <a:bodyPr/>
                  <a:lstStyle/>
                  <a:p>
                    <a:fld id="{A9A72E66-CB69-4238-BA33-0A7791AFC302}" type="CELLRANGE">
                      <a:rPr lang="en-US" i="1"/>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9FF3-4B5E-AAFF-E1C9EDC39623}"/>
                </c:ext>
              </c:extLst>
            </c:dLbl>
            <c:dLbl>
              <c:idx val="9"/>
              <c:layout>
                <c:manualLayout>
                  <c:x val="6.1596426833477969E-17"/>
                  <c:y val="-2.2762123519213768E-2"/>
                </c:manualLayout>
              </c:layout>
              <c:tx>
                <c:rich>
                  <a:bodyPr/>
                  <a:lstStyle/>
                  <a:p>
                    <a:fld id="{EED3CEFD-0AF0-4915-8B21-32DD2ECE2A82}"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9FF3-4B5E-AAFF-E1C9EDC39623}"/>
                </c:ext>
              </c:extLst>
            </c:dLbl>
            <c:dLbl>
              <c:idx val="10"/>
              <c:layout>
                <c:manualLayout>
                  <c:x val="0"/>
                  <c:y val="-2.9265587381846273E-2"/>
                </c:manualLayout>
              </c:layout>
              <c:tx>
                <c:rich>
                  <a:bodyPr/>
                  <a:lstStyle/>
                  <a:p>
                    <a:fld id="{09651B3A-C330-4C50-93A5-B8E3CAB51E93}" type="CELLRANGE">
                      <a:rPr lang="en-US"/>
                      <a:pPr/>
                      <a:t>[CELLRANGE]</a:t>
                    </a:fld>
                    <a:endParaRPr lang="en-AU"/>
                  </a:p>
                </c:rich>
              </c:tx>
              <c:showLegendKey val="0"/>
              <c:showVal val="0"/>
              <c:showCatName val="0"/>
              <c:showSerName val="0"/>
              <c:showPercent val="0"/>
              <c:showBubbleSize val="0"/>
              <c:extLst xmlns:c15="http://schemas.microsoft.com/office/drawing/2012/chart">
                <c:ext xmlns:c15="http://schemas.microsoft.com/office/drawing/2012/chart" uri="{CE6537A1-D6FC-4f65-9D91-7224C49458BB}">
                  <c15:dlblFieldTable/>
                  <c15:showDataLabelsRange val="1"/>
                </c:ext>
                <c:ext xmlns:c16="http://schemas.microsoft.com/office/drawing/2014/chart" uri="{C3380CC4-5D6E-409C-BE32-E72D297353CC}">
                  <c16:uniqueId val="{00000019-9FF3-4B5E-AAFF-E1C9EDC39623}"/>
                </c:ext>
              </c:extLst>
            </c:dLbl>
            <c:dLbl>
              <c:idx val="11"/>
              <c:layout>
                <c:manualLayout>
                  <c:x val="0"/>
                  <c:y val="-2.2762123519213768E-2"/>
                </c:manualLayout>
              </c:layout>
              <c:tx>
                <c:rich>
                  <a:bodyPr/>
                  <a:lstStyle/>
                  <a:p>
                    <a:fld id="{057B3D6F-2023-4837-9040-9DAEDC8F2965}" type="CELLRANGE">
                      <a:rPr lang="en-US"/>
                      <a:pPr/>
                      <a:t>[CELLRANGE]</a:t>
                    </a:fld>
                    <a:endParaRPr lang="en-AU"/>
                  </a:p>
                </c:rich>
              </c:tx>
              <c:showLegendKey val="0"/>
              <c:showVal val="0"/>
              <c:showCatName val="0"/>
              <c:showSerName val="0"/>
              <c:showPercent val="0"/>
              <c:showBubbleSize val="0"/>
              <c:extLst xmlns:c15="http://schemas.microsoft.com/office/drawing/2012/chart">
                <c:ext xmlns:c15="http://schemas.microsoft.com/office/drawing/2012/chart" uri="{CE6537A1-D6FC-4f65-9D91-7224C49458BB}">
                  <c15:dlblFieldTable/>
                  <c15:showDataLabelsRange val="1"/>
                </c:ext>
                <c:ext xmlns:c16="http://schemas.microsoft.com/office/drawing/2014/chart" uri="{C3380CC4-5D6E-409C-BE32-E72D297353CC}">
                  <c16:uniqueId val="{0000001A-9FF3-4B5E-AAFF-E1C9EDC39623}"/>
                </c:ext>
              </c:extLst>
            </c:dLbl>
            <c:dLbl>
              <c:idx val="13"/>
              <c:layout>
                <c:manualLayout>
                  <c:x val="0"/>
                  <c:y val="-2.6013855450530018E-2"/>
                </c:manualLayout>
              </c:layout>
              <c:tx>
                <c:rich>
                  <a:bodyPr/>
                  <a:lstStyle/>
                  <a:p>
                    <a:fld id="{E40D49D6-BB47-44B6-AA1C-78912E38BC8C}"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9FF3-4B5E-AAFF-E1C9EDC39623}"/>
                </c:ext>
              </c:extLst>
            </c:dLbl>
            <c:dLbl>
              <c:idx val="15"/>
              <c:layout>
                <c:manualLayout>
                  <c:x val="1.6799219563814307E-3"/>
                  <c:y val="-3.2517319313162527E-2"/>
                </c:manualLayout>
              </c:layout>
              <c:tx>
                <c:rich>
                  <a:bodyPr/>
                  <a:lstStyle/>
                  <a:p>
                    <a:fld id="{5CE8D01E-E48D-434B-9A4A-F166F0BEFB88}"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9FF3-4B5E-AAFF-E1C9EDC39623}"/>
                </c:ext>
              </c:extLst>
            </c:dLbl>
            <c:dLbl>
              <c:idx val="16"/>
              <c:tx>
                <c:rich>
                  <a:bodyPr/>
                  <a:lstStyle/>
                  <a:p>
                    <a:fld id="{44B55800-29B4-4909-A497-2E24B141B20F}"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9FF3-4B5E-AAFF-E1C9EDC39623}"/>
                </c:ext>
              </c:extLst>
            </c:dLbl>
            <c:dLbl>
              <c:idx val="17"/>
              <c:layout>
                <c:manualLayout>
                  <c:x val="0"/>
                  <c:y val="-2.6013855450530018E-2"/>
                </c:manualLayout>
              </c:layout>
              <c:tx>
                <c:rich>
                  <a:bodyPr/>
                  <a:lstStyle/>
                  <a:p>
                    <a:fld id="{365F5A7E-2CF4-4129-AF66-77AEE8AE1DA0}"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9FF3-4B5E-AAFF-E1C9EDC39623}"/>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multiLvlStrRef>
              <c:f>Compilation!$G$374:$H$381</c:f>
              <c:multiLvlStrCache>
                <c:ptCount val="8"/>
                <c:lvl>
                  <c:pt idx="0">
                    <c:v>Pulsed</c:v>
                  </c:pt>
                  <c:pt idx="1">
                    <c:v>Cont.</c:v>
                  </c:pt>
                  <c:pt idx="2">
                    <c:v>Pulsed</c:v>
                  </c:pt>
                  <c:pt idx="3">
                    <c:v>Cont.</c:v>
                  </c:pt>
                  <c:pt idx="4">
                    <c:v>Pulsed</c:v>
                  </c:pt>
                  <c:pt idx="5">
                    <c:v>Cont.</c:v>
                  </c:pt>
                  <c:pt idx="6">
                    <c:v>Pulsed</c:v>
                  </c:pt>
                  <c:pt idx="7">
                    <c:v>Cont.</c:v>
                  </c:pt>
                </c:lvl>
                <c:lvl>
                  <c:pt idx="0">
                    <c:v>Immune System</c:v>
                  </c:pt>
                  <c:pt idx="2">
                    <c:v>Endocrine System</c:v>
                  </c:pt>
                  <c:pt idx="4">
                    <c:v>Cardiovascular</c:v>
                  </c:pt>
                  <c:pt idx="6">
                    <c:v>Hepatic (Liver)</c:v>
                  </c:pt>
                </c:lvl>
              </c:multiLvlStrCache>
            </c:multiLvlStrRef>
          </c:cat>
          <c:val>
            <c:numRef>
              <c:f>Compilation!$J$374:$J$381</c:f>
              <c:numCache>
                <c:formatCode>General</c:formatCode>
                <c:ptCount val="8"/>
                <c:pt idx="0">
                  <c:v>48</c:v>
                </c:pt>
                <c:pt idx="1">
                  <c:v>14</c:v>
                </c:pt>
                <c:pt idx="2">
                  <c:v>22</c:v>
                </c:pt>
                <c:pt idx="3">
                  <c:v>11</c:v>
                </c:pt>
                <c:pt idx="4">
                  <c:v>64</c:v>
                </c:pt>
                <c:pt idx="5">
                  <c:v>8</c:v>
                </c:pt>
                <c:pt idx="6">
                  <c:v>20</c:v>
                </c:pt>
                <c:pt idx="7">
                  <c:v>6</c:v>
                </c:pt>
              </c:numCache>
            </c:numRef>
          </c:val>
          <c:extLst>
            <c:ext xmlns:c15="http://schemas.microsoft.com/office/drawing/2012/chart" uri="{02D57815-91ED-43cb-92C2-25804820EDAC}">
              <c15:datalabelsRange>
                <c15:f>Compilation!$L$374:$L$381</c15:f>
                <c15:dlblRangeCache>
                  <c:ptCount val="8"/>
                  <c:pt idx="0">
                    <c:v>51%</c:v>
                  </c:pt>
                  <c:pt idx="1">
                    <c:v>39%</c:v>
                  </c:pt>
                  <c:pt idx="2">
                    <c:v>29%</c:v>
                  </c:pt>
                  <c:pt idx="3">
                    <c:v>32%</c:v>
                  </c:pt>
                  <c:pt idx="4">
                    <c:v>58%</c:v>
                  </c:pt>
                  <c:pt idx="5">
                    <c:v>50%</c:v>
                  </c:pt>
                  <c:pt idx="6">
                    <c:v>45%</c:v>
                  </c:pt>
                  <c:pt idx="7">
                    <c:v>55%</c:v>
                  </c:pt>
                </c15:dlblRangeCache>
              </c15:datalabelsRange>
            </c:ext>
            <c:ext xmlns:c16="http://schemas.microsoft.com/office/drawing/2014/chart" uri="{C3380CC4-5D6E-409C-BE32-E72D297353CC}">
              <c16:uniqueId val="{00000021-9FF3-4B5E-AAFF-E1C9EDC39623}"/>
            </c:ext>
          </c:extLst>
        </c:ser>
        <c:dLbls>
          <c:showLegendKey val="0"/>
          <c:showVal val="0"/>
          <c:showCatName val="0"/>
          <c:showSerName val="0"/>
          <c:showPercent val="0"/>
          <c:showBubbleSize val="0"/>
        </c:dLbls>
        <c:gapWidth val="70"/>
        <c:overlap val="100"/>
        <c:axId val="349446816"/>
        <c:axId val="349452096"/>
      </c:barChart>
      <c:catAx>
        <c:axId val="349446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en-US"/>
          </a:p>
        </c:txPr>
        <c:crossAx val="349452096"/>
        <c:crosses val="autoZero"/>
        <c:auto val="1"/>
        <c:lblAlgn val="ctr"/>
        <c:lblOffset val="100"/>
        <c:noMultiLvlLbl val="0"/>
      </c:catAx>
      <c:valAx>
        <c:axId val="3494520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1100" b="1">
                    <a:solidFill>
                      <a:sysClr val="windowText" lastClr="000000"/>
                    </a:solidFill>
                  </a:rPr>
                  <a:t>Nmuber of Studies</a:t>
                </a:r>
              </a:p>
            </c:rich>
          </c:tx>
          <c:layout>
            <c:manualLayout>
              <c:xMode val="edge"/>
              <c:yMode val="edge"/>
              <c:x val="1.4105119793560703E-2"/>
              <c:y val="0.3031267842923384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crossAx val="349446816"/>
        <c:crosses val="autoZero"/>
        <c:crossBetween val="between"/>
      </c:valAx>
      <c:spPr>
        <a:noFill/>
        <a:ln>
          <a:noFill/>
        </a:ln>
        <a:effectLst/>
      </c:spPr>
    </c:plotArea>
    <c:legend>
      <c:legendPos val="tr"/>
      <c:layout>
        <c:manualLayout>
          <c:xMode val="edge"/>
          <c:yMode val="edge"/>
          <c:x val="0.76701997061307858"/>
          <c:y val="0.21009732150713917"/>
          <c:w val="0.17250285222969958"/>
          <c:h val="0.117601573735838"/>
        </c:manualLayout>
      </c:layout>
      <c:overlay val="0"/>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AU" sz="1400" b="1" i="0" u="none" strike="noStrike" kern="1200" spc="0" baseline="0">
                <a:solidFill>
                  <a:sysClr val="windowText" lastClr="000000"/>
                </a:solidFill>
              </a:rPr>
              <a:t>Organ/Systemic  Effects and Funding</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5.8963484189303902E-2"/>
          <c:y val="0.13446354017220927"/>
          <c:w val="0.94103658098386356"/>
          <c:h val="0.59410907286513981"/>
        </c:manualLayout>
      </c:layout>
      <c:barChart>
        <c:barDir val="col"/>
        <c:grouping val="stacked"/>
        <c:varyColors val="0"/>
        <c:ser>
          <c:idx val="0"/>
          <c:order val="0"/>
          <c:tx>
            <c:strRef>
              <c:f>Compilation!$O$373</c:f>
              <c:strCache>
                <c:ptCount val="1"/>
                <c:pt idx="0">
                  <c:v>Significant Effect</c:v>
                </c:pt>
              </c:strCache>
            </c:strRef>
          </c:tx>
          <c:spPr>
            <a:solidFill>
              <a:schemeClr val="accent4">
                <a:lumMod val="60000"/>
                <a:lumOff val="40000"/>
              </a:schemeClr>
            </a:solidFill>
            <a:ln>
              <a:noFill/>
            </a:ln>
            <a:effectLst/>
          </c:spPr>
          <c:invertIfNegative val="0"/>
          <c:dLbls>
            <c:dLbl>
              <c:idx val="0"/>
              <c:layout>
                <c:manualLayout>
                  <c:x val="5.3140081963346103E-2"/>
                  <c:y val="-2.0226188242108128E-2"/>
                </c:manualLayout>
              </c:layout>
              <c:tx>
                <c:rich>
                  <a:bodyPr/>
                  <a:lstStyle/>
                  <a:p>
                    <a:fld id="{B19B354C-3652-4303-B5C0-0DCB4B404DAC}"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F06D-4ACA-B47D-837D418D0806}"/>
                </c:ext>
              </c:extLst>
            </c:dLbl>
            <c:dLbl>
              <c:idx val="1"/>
              <c:tx>
                <c:rich>
                  <a:bodyPr/>
                  <a:lstStyle/>
                  <a:p>
                    <a:fld id="{5AEC9D85-4D5A-4147-931A-81CCEBD43AB1}"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F06D-4ACA-B47D-837D418D0806}"/>
                </c:ext>
              </c:extLst>
            </c:dLbl>
            <c:dLbl>
              <c:idx val="2"/>
              <c:tx>
                <c:rich>
                  <a:bodyPr/>
                  <a:lstStyle/>
                  <a:p>
                    <a:fld id="{7A0EF6AF-F8F9-4FEF-8640-801D94C227FF}"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F06D-4ACA-B47D-837D418D0806}"/>
                </c:ext>
              </c:extLst>
            </c:dLbl>
            <c:dLbl>
              <c:idx val="3"/>
              <c:tx>
                <c:rich>
                  <a:bodyPr/>
                  <a:lstStyle/>
                  <a:p>
                    <a:fld id="{35C4AE9E-F111-47C5-8F39-E5AACB160576}"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F06D-4ACA-B47D-837D418D0806}"/>
                </c:ext>
              </c:extLst>
            </c:dLbl>
            <c:dLbl>
              <c:idx val="4"/>
              <c:layout>
                <c:manualLayout>
                  <c:x val="5.3140081963346103E-2"/>
                  <c:y val="-2.0226188242108128E-2"/>
                </c:manualLayout>
              </c:layout>
              <c:tx>
                <c:rich>
                  <a:bodyPr/>
                  <a:lstStyle/>
                  <a:p>
                    <a:fld id="{D48F218E-7843-4327-A3DE-30CCD0F81D7C}"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A-F06D-4ACA-B47D-837D418D0806}"/>
                </c:ext>
              </c:extLst>
            </c:dLbl>
            <c:dLbl>
              <c:idx val="5"/>
              <c:tx>
                <c:rich>
                  <a:bodyPr/>
                  <a:lstStyle/>
                  <a:p>
                    <a:fld id="{B86FEBE2-71BD-404D-9130-C82735A0CCA6}"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B-F06D-4ACA-B47D-837D418D0806}"/>
                </c:ext>
              </c:extLst>
            </c:dLbl>
            <c:dLbl>
              <c:idx val="6"/>
              <c:delete val="1"/>
              <c:extLst>
                <c:ext xmlns:c15="http://schemas.microsoft.com/office/drawing/2012/chart" uri="{CE6537A1-D6FC-4f65-9D91-7224C49458BB}"/>
                <c:ext xmlns:c16="http://schemas.microsoft.com/office/drawing/2014/chart" uri="{C3380CC4-5D6E-409C-BE32-E72D297353CC}">
                  <c16:uniqueId val="{00000004-F06D-4ACA-B47D-837D418D0806}"/>
                </c:ext>
              </c:extLst>
            </c:dLbl>
            <c:dLbl>
              <c:idx val="7"/>
              <c:tx>
                <c:rich>
                  <a:bodyPr/>
                  <a:lstStyle/>
                  <a:p>
                    <a:fld id="{4CF72DE3-9A83-439E-AD5E-4B6ABB022450}"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F06D-4ACA-B47D-837D418D0806}"/>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multiLvlStrRef>
              <c:f>Compilation!$M$374:$N$381</c:f>
              <c:multiLvlStrCache>
                <c:ptCount val="8"/>
                <c:lvl>
                  <c:pt idx="0">
                    <c:v>Industry</c:v>
                  </c:pt>
                  <c:pt idx="1">
                    <c:v>Govt or Institut.</c:v>
                  </c:pt>
                  <c:pt idx="2">
                    <c:v>Industry</c:v>
                  </c:pt>
                  <c:pt idx="3">
                    <c:v>Govt or Institut.</c:v>
                  </c:pt>
                  <c:pt idx="4">
                    <c:v>Industry</c:v>
                  </c:pt>
                  <c:pt idx="5">
                    <c:v>Govt or Institut.</c:v>
                  </c:pt>
                  <c:pt idx="6">
                    <c:v>Industry</c:v>
                  </c:pt>
                  <c:pt idx="7">
                    <c:v>Govt or Institut.</c:v>
                  </c:pt>
                </c:lvl>
                <c:lvl>
                  <c:pt idx="0">
                    <c:v>Immune Syste,</c:v>
                  </c:pt>
                  <c:pt idx="2">
                    <c:v>Endocrine System</c:v>
                  </c:pt>
                  <c:pt idx="4">
                    <c:v>Cardiovascular</c:v>
                  </c:pt>
                  <c:pt idx="6">
                    <c:v>Hepatic (Liver)</c:v>
                  </c:pt>
                </c:lvl>
              </c:multiLvlStrCache>
            </c:multiLvlStrRef>
          </c:cat>
          <c:val>
            <c:numRef>
              <c:f>Compilation!$O$374:$O$381</c:f>
              <c:numCache>
                <c:formatCode>General</c:formatCode>
                <c:ptCount val="8"/>
                <c:pt idx="0">
                  <c:v>2</c:v>
                </c:pt>
                <c:pt idx="1">
                  <c:v>63</c:v>
                </c:pt>
                <c:pt idx="2">
                  <c:v>5</c:v>
                </c:pt>
                <c:pt idx="3">
                  <c:v>60</c:v>
                </c:pt>
                <c:pt idx="4">
                  <c:v>2</c:v>
                </c:pt>
                <c:pt idx="5">
                  <c:v>34</c:v>
                </c:pt>
                <c:pt idx="6">
                  <c:v>0</c:v>
                </c:pt>
                <c:pt idx="7">
                  <c:v>13</c:v>
                </c:pt>
              </c:numCache>
            </c:numRef>
          </c:val>
          <c:extLst>
            <c:ext xmlns:c15="http://schemas.microsoft.com/office/drawing/2012/chart" uri="{02D57815-91ED-43cb-92C2-25804820EDAC}">
              <c15:datalabelsRange>
                <c15:f>Compilation!$Q$374:$Q$381</c15:f>
                <c15:dlblRangeCache>
                  <c:ptCount val="8"/>
                  <c:pt idx="0">
                    <c:v>14%</c:v>
                  </c:pt>
                  <c:pt idx="1">
                    <c:v>52%</c:v>
                  </c:pt>
                  <c:pt idx="2">
                    <c:v>50%</c:v>
                  </c:pt>
                  <c:pt idx="3">
                    <c:v>78%</c:v>
                  </c:pt>
                  <c:pt idx="4">
                    <c:v>11%</c:v>
                  </c:pt>
                  <c:pt idx="5">
                    <c:v>37%</c:v>
                  </c:pt>
                  <c:pt idx="6">
                    <c:v>0%</c:v>
                  </c:pt>
                  <c:pt idx="7">
                    <c:v>42%</c:v>
                  </c:pt>
                </c15:dlblRangeCache>
              </c15:datalabelsRange>
            </c:ext>
            <c:ext xmlns:c16="http://schemas.microsoft.com/office/drawing/2014/chart" uri="{C3380CC4-5D6E-409C-BE32-E72D297353CC}">
              <c16:uniqueId val="{00000013-F06D-4ACA-B47D-837D418D0806}"/>
            </c:ext>
          </c:extLst>
        </c:ser>
        <c:ser>
          <c:idx val="1"/>
          <c:order val="1"/>
          <c:tx>
            <c:strRef>
              <c:f>Compilation!$P$373</c:f>
              <c:strCache>
                <c:ptCount val="1"/>
                <c:pt idx="0">
                  <c:v>No  Significant Effect</c:v>
                </c:pt>
              </c:strCache>
            </c:strRef>
          </c:tx>
          <c:spPr>
            <a:solidFill>
              <a:schemeClr val="tx1">
                <a:lumMod val="50000"/>
                <a:lumOff val="50000"/>
              </a:schemeClr>
            </a:solidFill>
            <a:ln>
              <a:noFill/>
            </a:ln>
            <a:effectLst/>
          </c:spPr>
          <c:invertIfNegative val="0"/>
          <c:dLbls>
            <c:dLbl>
              <c:idx val="0"/>
              <c:tx>
                <c:rich>
                  <a:bodyPr/>
                  <a:lstStyle/>
                  <a:p>
                    <a:fld id="{3CD85EF4-B9C0-4ACC-BCFF-27C73E603202}"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F06D-4ACA-B47D-837D418D0806}"/>
                </c:ext>
              </c:extLst>
            </c:dLbl>
            <c:dLbl>
              <c:idx val="1"/>
              <c:tx>
                <c:rich>
                  <a:bodyPr/>
                  <a:lstStyle/>
                  <a:p>
                    <a:fld id="{50E703CD-4CE5-4DAF-9B92-74F8A2E6EB50}"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F06D-4ACA-B47D-837D418D0806}"/>
                </c:ext>
              </c:extLst>
            </c:dLbl>
            <c:dLbl>
              <c:idx val="2"/>
              <c:layout>
                <c:manualLayout>
                  <c:x val="0"/>
                  <c:y val="-2.9451135042189776E-2"/>
                </c:manualLayout>
              </c:layout>
              <c:tx>
                <c:rich>
                  <a:bodyPr/>
                  <a:lstStyle/>
                  <a:p>
                    <a:fld id="{ADBFD052-DF79-4F80-82F9-19DECD22623C}"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F06D-4ACA-B47D-837D418D0806}"/>
                </c:ext>
              </c:extLst>
            </c:dLbl>
            <c:dLbl>
              <c:idx val="3"/>
              <c:layout>
                <c:manualLayout>
                  <c:x val="1.3285020490836404E-3"/>
                  <c:y val="3.2822135041118122E-3"/>
                </c:manualLayout>
              </c:layout>
              <c:tx>
                <c:rich>
                  <a:bodyPr/>
                  <a:lstStyle/>
                  <a:p>
                    <a:fld id="{5121FECF-96B4-45DD-92D6-F25D08C5AA14}"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F06D-4ACA-B47D-837D418D0806}"/>
                </c:ext>
              </c:extLst>
            </c:dLbl>
            <c:dLbl>
              <c:idx val="4"/>
              <c:layout>
                <c:manualLayout>
                  <c:x val="-1.3285020490836526E-3"/>
                  <c:y val="9.7706822728608361E-4"/>
                </c:manualLayout>
              </c:layout>
              <c:tx>
                <c:rich>
                  <a:bodyPr/>
                  <a:lstStyle/>
                  <a:p>
                    <a:fld id="{DAA4DF1B-69F1-4804-A0F8-8832E67B6FEE}" type="CELLRANGE">
                      <a:rPr lang="en-US"/>
                      <a:pPr/>
                      <a:t>[CELLRANGE]</a:t>
                    </a:fld>
                    <a:endParaRPr lang="en-AU"/>
                  </a:p>
                </c:rich>
              </c:tx>
              <c:showLegendKey val="0"/>
              <c:showVal val="0"/>
              <c:showCatName val="0"/>
              <c:showSerName val="0"/>
              <c:showPercent val="0"/>
              <c:showBubbleSize val="0"/>
              <c:extLst xmlns:c15="http://schemas.microsoft.com/office/drawing/2012/chart">
                <c:ext xmlns:c15="http://schemas.microsoft.com/office/drawing/2012/chart" uri="{CE6537A1-D6FC-4f65-9D91-7224C49458BB}">
                  <c15:dlblFieldTable/>
                  <c15:showDataLabelsRange val="1"/>
                </c:ext>
                <c:ext xmlns:c16="http://schemas.microsoft.com/office/drawing/2014/chart" uri="{C3380CC4-5D6E-409C-BE32-E72D297353CC}">
                  <c16:uniqueId val="{00000028-F06D-4ACA-B47D-837D418D0806}"/>
                </c:ext>
              </c:extLst>
            </c:dLbl>
            <c:dLbl>
              <c:idx val="5"/>
              <c:layout>
                <c:manualLayout>
                  <c:x val="0"/>
                  <c:y val="-3.0086609557943943E-17"/>
                </c:manualLayout>
              </c:layout>
              <c:tx>
                <c:rich>
                  <a:bodyPr/>
                  <a:lstStyle/>
                  <a:p>
                    <a:fld id="{2F96EA51-F13D-4F2B-9DD5-647DAEFA22E5}" type="CELLRANGE">
                      <a:rPr lang="en-US"/>
                      <a:pPr/>
                      <a:t>[CELLRANGE]</a:t>
                    </a:fld>
                    <a:endParaRPr lang="en-AU"/>
                  </a:p>
                </c:rich>
              </c:tx>
              <c:showLegendKey val="0"/>
              <c:showVal val="0"/>
              <c:showCatName val="0"/>
              <c:showSerName val="0"/>
              <c:showPercent val="0"/>
              <c:showBubbleSize val="0"/>
              <c:extLst xmlns:c15="http://schemas.microsoft.com/office/drawing/2012/chart">
                <c:ext xmlns:c15="http://schemas.microsoft.com/office/drawing/2012/chart" uri="{CE6537A1-D6FC-4f65-9D91-7224C49458BB}">
                  <c15:dlblFieldTable/>
                  <c15:showDataLabelsRange val="1"/>
                </c:ext>
                <c:ext xmlns:c16="http://schemas.microsoft.com/office/drawing/2014/chart" uri="{C3380CC4-5D6E-409C-BE32-E72D297353CC}">
                  <c16:uniqueId val="{00000029-F06D-4ACA-B47D-837D418D0806}"/>
                </c:ext>
              </c:extLst>
            </c:dLbl>
            <c:dLbl>
              <c:idx val="6"/>
              <c:layout>
                <c:manualLayout>
                  <c:x val="1.3285020490836526E-3"/>
                  <c:y val="-2.625768004559121E-2"/>
                </c:manualLayout>
              </c:layout>
              <c:tx>
                <c:rich>
                  <a:bodyPr/>
                  <a:lstStyle/>
                  <a:p>
                    <a:fld id="{7FEC09DD-4762-460E-B974-66A0F7DD5AFA}"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F06D-4ACA-B47D-837D418D0806}"/>
                </c:ext>
              </c:extLst>
            </c:dLbl>
            <c:dLbl>
              <c:idx val="7"/>
              <c:tx>
                <c:rich>
                  <a:bodyPr/>
                  <a:lstStyle/>
                  <a:p>
                    <a:fld id="{9DA42765-8876-4BB8-A674-364079E8F413}"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F06D-4ACA-B47D-837D418D0806}"/>
                </c:ext>
              </c:extLst>
            </c:dLbl>
            <c:dLbl>
              <c:idx val="8"/>
              <c:layout>
                <c:manualLayout>
                  <c:x val="0"/>
                  <c:y val="-2.2975494528782687E-2"/>
                </c:manualLayout>
              </c:layout>
              <c:tx>
                <c:rich>
                  <a:bodyPr/>
                  <a:lstStyle/>
                  <a:p>
                    <a:fld id="{2478A173-3FAD-4C9F-AF40-17E163C11CCF}"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F06D-4ACA-B47D-837D418D0806}"/>
                </c:ext>
              </c:extLst>
            </c:dLbl>
            <c:dLbl>
              <c:idx val="9"/>
              <c:layout>
                <c:manualLayout>
                  <c:x val="-1.3285020490836526E-3"/>
                  <c:y val="0"/>
                </c:manualLayout>
              </c:layout>
              <c:tx>
                <c:rich>
                  <a:bodyPr/>
                  <a:lstStyle/>
                  <a:p>
                    <a:fld id="{545D3CCF-E26C-4E7D-B547-80E16EECBAA5}"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F06D-4ACA-B47D-837D418D0806}"/>
                </c:ext>
              </c:extLst>
            </c:dLbl>
            <c:dLbl>
              <c:idx val="10"/>
              <c:layout>
                <c:manualLayout>
                  <c:x val="0"/>
                  <c:y val="-2.0226188242108003E-2"/>
                </c:manualLayout>
              </c:layout>
              <c:tx>
                <c:rich>
                  <a:bodyPr/>
                  <a:lstStyle/>
                  <a:p>
                    <a:fld id="{5F629553-90B4-4E9C-B4E5-9B8A298217C1}"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F06D-4ACA-B47D-837D418D0806}"/>
                </c:ext>
              </c:extLst>
            </c:dLbl>
            <c:dLbl>
              <c:idx val="12"/>
              <c:layout>
                <c:manualLayout>
                  <c:x val="1.3285020490836526E-3"/>
                  <c:y val="-2.6257708032894497E-2"/>
                </c:manualLayout>
              </c:layout>
              <c:tx>
                <c:rich>
                  <a:bodyPr/>
                  <a:lstStyle/>
                  <a:p>
                    <a:fld id="{462CC173-F96F-49F1-AB7A-E174AF169EA2}"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F06D-4ACA-B47D-837D418D0806}"/>
                </c:ext>
              </c:extLst>
            </c:dLbl>
            <c:dLbl>
              <c:idx val="14"/>
              <c:layout>
                <c:manualLayout>
                  <c:x val="0"/>
                  <c:y val="-2.9539921537006311E-2"/>
                </c:manualLayout>
              </c:layout>
              <c:tx>
                <c:rich>
                  <a:bodyPr/>
                  <a:lstStyle/>
                  <a:p>
                    <a:fld id="{FB1182CE-63F4-4053-B927-72641A54B900}"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F06D-4ACA-B47D-837D418D0806}"/>
                </c:ext>
              </c:extLst>
            </c:dLbl>
            <c:dLbl>
              <c:idx val="15"/>
              <c:layout>
                <c:manualLayout>
                  <c:x val="-9.7422358168072922E-17"/>
                  <c:y val="3.282213504111692E-3"/>
                </c:manualLayout>
              </c:layout>
              <c:tx>
                <c:rich>
                  <a:bodyPr/>
                  <a:lstStyle/>
                  <a:p>
                    <a:fld id="{2FF77454-22F4-4CB2-B54B-C144E983CD6A}"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F06D-4ACA-B47D-837D418D0806}"/>
                </c:ext>
              </c:extLst>
            </c:dLbl>
            <c:dLbl>
              <c:idx val="16"/>
              <c:layout>
                <c:manualLayout>
                  <c:x val="0"/>
                  <c:y val="-3.2822135041118125E-2"/>
                </c:manualLayout>
              </c:layou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22-F06D-4ACA-B47D-837D418D0806}"/>
                </c:ext>
              </c:extLst>
            </c:dLbl>
            <c:dLbl>
              <c:idx val="17"/>
              <c:layout>
                <c:manualLayout>
                  <c:x val="1.3285020490836526E-3"/>
                  <c:y val="-3.2822135041118125E-2"/>
                </c:manualLayout>
              </c:layou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23-F06D-4ACA-B47D-837D418D0806}"/>
                </c:ext>
              </c:extLst>
            </c:dLbl>
            <c:dLbl>
              <c:idx val="18"/>
              <c:layout>
                <c:manualLayout>
                  <c:x val="2.6570040981673052E-3"/>
                  <c:y val="-3.9386562049341746E-2"/>
                </c:manualLayout>
              </c:layou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24-F06D-4ACA-B47D-837D418D0806}"/>
                </c:ext>
              </c:extLst>
            </c:dLbl>
            <c:dLbl>
              <c:idx val="20"/>
              <c:layout>
                <c:manualLayout>
                  <c:x val="0"/>
                  <c:y val="-3.6104348545230057E-2"/>
                </c:manualLayout>
              </c:layou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25-F06D-4ACA-B47D-837D418D0806}"/>
                </c:ext>
              </c:extLst>
            </c:dLbl>
            <c:dLbl>
              <c:idx val="22"/>
              <c:layout>
                <c:manualLayout>
                  <c:x val="0"/>
                  <c:y val="-3.6104348545230057E-2"/>
                </c:manualLayout>
              </c:layou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26-F06D-4ACA-B47D-837D418D0806}"/>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multiLvlStrRef>
              <c:f>Compilation!$M$374:$N$381</c:f>
              <c:multiLvlStrCache>
                <c:ptCount val="8"/>
                <c:lvl>
                  <c:pt idx="0">
                    <c:v>Industry</c:v>
                  </c:pt>
                  <c:pt idx="1">
                    <c:v>Govt or Institut.</c:v>
                  </c:pt>
                  <c:pt idx="2">
                    <c:v>Industry</c:v>
                  </c:pt>
                  <c:pt idx="3">
                    <c:v>Govt or Institut.</c:v>
                  </c:pt>
                  <c:pt idx="4">
                    <c:v>Industry</c:v>
                  </c:pt>
                  <c:pt idx="5">
                    <c:v>Govt or Institut.</c:v>
                  </c:pt>
                  <c:pt idx="6">
                    <c:v>Industry</c:v>
                  </c:pt>
                  <c:pt idx="7">
                    <c:v>Govt or Institut.</c:v>
                  </c:pt>
                </c:lvl>
                <c:lvl>
                  <c:pt idx="0">
                    <c:v>Immune Syste,</c:v>
                  </c:pt>
                  <c:pt idx="2">
                    <c:v>Endocrine System</c:v>
                  </c:pt>
                  <c:pt idx="4">
                    <c:v>Cardiovascular</c:v>
                  </c:pt>
                  <c:pt idx="6">
                    <c:v>Hepatic (Liver)</c:v>
                  </c:pt>
                </c:lvl>
              </c:multiLvlStrCache>
            </c:multiLvlStrRef>
          </c:cat>
          <c:val>
            <c:numRef>
              <c:f>Compilation!$P$374:$P$381</c:f>
              <c:numCache>
                <c:formatCode>General</c:formatCode>
                <c:ptCount val="8"/>
                <c:pt idx="0">
                  <c:v>12</c:v>
                </c:pt>
                <c:pt idx="1">
                  <c:v>58</c:v>
                </c:pt>
                <c:pt idx="2">
                  <c:v>5</c:v>
                </c:pt>
                <c:pt idx="3">
                  <c:v>17</c:v>
                </c:pt>
                <c:pt idx="4">
                  <c:v>17</c:v>
                </c:pt>
                <c:pt idx="5">
                  <c:v>58</c:v>
                </c:pt>
                <c:pt idx="6">
                  <c:v>4</c:v>
                </c:pt>
                <c:pt idx="7">
                  <c:v>18</c:v>
                </c:pt>
              </c:numCache>
            </c:numRef>
          </c:val>
          <c:extLst>
            <c:ext xmlns:c15="http://schemas.microsoft.com/office/drawing/2012/chart" uri="{02D57815-91ED-43cb-92C2-25804820EDAC}">
              <c15:datalabelsRange>
                <c15:f>Compilation!$R$374:$R$381</c15:f>
                <c15:dlblRangeCache>
                  <c:ptCount val="8"/>
                  <c:pt idx="0">
                    <c:v>86%</c:v>
                  </c:pt>
                  <c:pt idx="1">
                    <c:v>48%</c:v>
                  </c:pt>
                  <c:pt idx="2">
                    <c:v>50%</c:v>
                  </c:pt>
                  <c:pt idx="3">
                    <c:v>22%</c:v>
                  </c:pt>
                  <c:pt idx="4">
                    <c:v>89%</c:v>
                  </c:pt>
                  <c:pt idx="5">
                    <c:v>63%</c:v>
                  </c:pt>
                  <c:pt idx="6">
                    <c:v>100%</c:v>
                  </c:pt>
                  <c:pt idx="7">
                    <c:v>58%</c:v>
                  </c:pt>
                </c15:dlblRangeCache>
              </c15:datalabelsRange>
            </c:ext>
            <c:ext xmlns:c16="http://schemas.microsoft.com/office/drawing/2014/chart" uri="{C3380CC4-5D6E-409C-BE32-E72D297353CC}">
              <c16:uniqueId val="{00000027-F06D-4ACA-B47D-837D418D0806}"/>
            </c:ext>
          </c:extLst>
        </c:ser>
        <c:dLbls>
          <c:showLegendKey val="0"/>
          <c:showVal val="0"/>
          <c:showCatName val="0"/>
          <c:showSerName val="0"/>
          <c:showPercent val="0"/>
          <c:showBubbleSize val="0"/>
        </c:dLbls>
        <c:gapWidth val="70"/>
        <c:overlap val="100"/>
        <c:axId val="2008801616"/>
        <c:axId val="2008802576"/>
      </c:barChart>
      <c:catAx>
        <c:axId val="2008801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ysClr val="windowText" lastClr="000000"/>
                </a:solidFill>
                <a:latin typeface="+mn-lt"/>
                <a:ea typeface="+mn-ea"/>
                <a:cs typeface="+mn-cs"/>
              </a:defRPr>
            </a:pPr>
            <a:endParaRPr lang="en-US"/>
          </a:p>
        </c:txPr>
        <c:crossAx val="2008802576"/>
        <c:crosses val="autoZero"/>
        <c:auto val="1"/>
        <c:lblAlgn val="ctr"/>
        <c:lblOffset val="100"/>
        <c:noMultiLvlLbl val="0"/>
      </c:catAx>
      <c:valAx>
        <c:axId val="200880257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ysClr val="windowText" lastClr="000000"/>
                </a:solidFill>
                <a:latin typeface="+mn-lt"/>
                <a:ea typeface="+mn-ea"/>
                <a:cs typeface="+mn-cs"/>
              </a:defRPr>
            </a:pPr>
            <a:endParaRPr lang="en-US"/>
          </a:p>
        </c:txPr>
        <c:crossAx val="2008801616"/>
        <c:crosses val="autoZero"/>
        <c:crossBetween val="between"/>
      </c:valAx>
      <c:spPr>
        <a:noFill/>
        <a:ln>
          <a:noFill/>
        </a:ln>
        <a:effectLst/>
      </c:spPr>
    </c:plotArea>
    <c:legend>
      <c:legendPos val="tr"/>
      <c:layout>
        <c:manualLayout>
          <c:xMode val="edge"/>
          <c:yMode val="edge"/>
          <c:x val="0.76200754360240774"/>
          <c:y val="0.18702641322527272"/>
          <c:w val="0.23540778380151259"/>
          <c:h val="0.13009208224360985"/>
        </c:manualLayout>
      </c:layout>
      <c:overlay val="0"/>
      <c:spPr>
        <a:noFill/>
        <a:ln>
          <a:noFill/>
        </a:ln>
        <a:effectLst/>
      </c:spPr>
      <c:txPr>
        <a:bodyPr rot="0" spcFirstLastPara="1" vertOverflow="ellipsis" vert="horz" wrap="square" anchor="ctr" anchorCtr="1"/>
        <a:lstStyle/>
        <a:p>
          <a:pPr>
            <a:defRPr sz="1100" b="1"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en-AU" sz="1400" b="1">
                <a:solidFill>
                  <a:sysClr val="windowText" lastClr="000000"/>
                </a:solidFill>
              </a:rPr>
              <a:t>Gene/DNA/Chromosomal</a:t>
            </a:r>
            <a:r>
              <a:rPr lang="en-AU" sz="1400" b="1" baseline="0">
                <a:solidFill>
                  <a:sysClr val="windowText" lastClr="000000"/>
                </a:solidFill>
              </a:rPr>
              <a:t> </a:t>
            </a:r>
            <a:r>
              <a:rPr lang="en-AU" sz="1400" b="1">
                <a:solidFill>
                  <a:sysClr val="windowText" lastClr="000000"/>
                </a:solidFill>
              </a:rPr>
              <a:t>Effects </a:t>
            </a:r>
            <a:r>
              <a:rPr lang="en-AU" sz="1400" b="1" baseline="0">
                <a:solidFill>
                  <a:sysClr val="windowText" lastClr="000000"/>
                </a:solidFill>
              </a:rPr>
              <a:t>and Signal Generation</a:t>
            </a:r>
            <a:endParaRPr lang="en-AU" sz="1400" b="1">
              <a:solidFill>
                <a:sysClr val="windowText" lastClr="000000"/>
              </a:solidFill>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9.8131011575301269E-2"/>
          <c:y val="0.13826738813980657"/>
          <c:w val="0.90186898842469876"/>
          <c:h val="0.65555060541119059"/>
        </c:manualLayout>
      </c:layout>
      <c:barChart>
        <c:barDir val="col"/>
        <c:grouping val="stacked"/>
        <c:varyColors val="0"/>
        <c:ser>
          <c:idx val="0"/>
          <c:order val="0"/>
          <c:tx>
            <c:strRef>
              <c:f>Compilation!$C$419</c:f>
              <c:strCache>
                <c:ptCount val="1"/>
                <c:pt idx="0">
                  <c:v>Significant Effect</c:v>
                </c:pt>
              </c:strCache>
            </c:strRef>
          </c:tx>
          <c:spPr>
            <a:solidFill>
              <a:schemeClr val="accent2"/>
            </a:solidFill>
            <a:ln>
              <a:noFill/>
            </a:ln>
            <a:effectLst/>
          </c:spPr>
          <c:invertIfNegative val="0"/>
          <c:dLbls>
            <c:dLbl>
              <c:idx val="0"/>
              <c:tx>
                <c:rich>
                  <a:bodyPr/>
                  <a:lstStyle/>
                  <a:p>
                    <a:fld id="{23F4D8EC-845A-4CAB-B076-8E95B12DCE43}"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8776-4EF6-80AD-209F04D1919F}"/>
                </c:ext>
              </c:extLst>
            </c:dLbl>
            <c:dLbl>
              <c:idx val="1"/>
              <c:tx>
                <c:rich>
                  <a:bodyPr/>
                  <a:lstStyle/>
                  <a:p>
                    <a:fld id="{9C8ED0E3-97BD-4BFC-83AE-A59780C26798}"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8776-4EF6-80AD-209F04D1919F}"/>
                </c:ext>
              </c:extLst>
            </c:dLbl>
            <c:dLbl>
              <c:idx val="2"/>
              <c:layout>
                <c:manualLayout>
                  <c:x val="-1.3102150780160194E-17"/>
                  <c:y val="9.7551982916881108E-3"/>
                </c:manualLayout>
              </c:layout>
              <c:tx>
                <c:rich>
                  <a:bodyPr/>
                  <a:lstStyle/>
                  <a:p>
                    <a:fld id="{F2CC6FEE-07BA-4D71-9684-F54F0A07F09D}"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8776-4EF6-80AD-209F04D1919F}"/>
                </c:ext>
              </c:extLst>
            </c:dLbl>
            <c:dLbl>
              <c:idx val="3"/>
              <c:layout>
                <c:manualLayout>
                  <c:x val="4.2027580919281569E-3"/>
                  <c:y val="6.7336523617766882E-3"/>
                </c:manualLayout>
              </c:layout>
              <c:tx>
                <c:rich>
                  <a:bodyPr rot="0" spcFirstLastPara="1" vertOverflow="ellipsis" vert="horz" wrap="square" lIns="38100" tIns="19050" rIns="38100" bIns="19050" anchor="ctr" anchorCtr="1">
                    <a:noAutofit/>
                  </a:bodyPr>
                  <a:lstStyle/>
                  <a:p>
                    <a:pPr>
                      <a:defRPr sz="1200" b="1" i="0" u="none" strike="noStrike" kern="1200" baseline="0">
                        <a:solidFill>
                          <a:sysClr val="windowText" lastClr="000000"/>
                        </a:solidFill>
                        <a:latin typeface="+mn-lt"/>
                        <a:ea typeface="+mn-ea"/>
                        <a:cs typeface="+mn-cs"/>
                      </a:defRPr>
                    </a:pPr>
                    <a:fld id="{B7E8061D-909C-4BD8-AA00-607753A7DD49}" type="CELLRANGE">
                      <a:rPr lang="en-US"/>
                      <a:pPr>
                        <a:defRPr sz="1200" b="1">
                          <a:solidFill>
                            <a:sysClr val="windowText" lastClr="000000"/>
                          </a:solidFill>
                        </a:defRPr>
                      </a:pPr>
                      <a:t>[CELLRANGE]</a:t>
                    </a:fld>
                    <a:endParaRPr lang="en-AU"/>
                  </a:p>
                </c:rich>
              </c:tx>
              <c:spPr>
                <a:noFill/>
                <a:ln>
                  <a:noFill/>
                </a:ln>
                <a:effectLst/>
              </c:spPr>
              <c:txPr>
                <a:bodyPr rot="0" spcFirstLastPara="1" vertOverflow="ellipsis" vert="horz" wrap="square" lIns="38100" tIns="19050" rIns="38100" bIns="19050" anchor="ctr" anchorCtr="1">
                  <a:noAutofit/>
                </a:bodyPr>
                <a:lstStyle/>
                <a:p>
                  <a:pPr>
                    <a:defRPr sz="12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layout>
                    <c:manualLayout>
                      <c:w val="8.4054151401688343E-2"/>
                      <c:h val="5.4601724186838244E-2"/>
                    </c:manualLayout>
                  </c15:layout>
                  <c15:dlblFieldTable/>
                  <c15:showDataLabelsRange val="1"/>
                </c:ext>
                <c:ext xmlns:c16="http://schemas.microsoft.com/office/drawing/2014/chart" uri="{C3380CC4-5D6E-409C-BE32-E72D297353CC}">
                  <c16:uniqueId val="{00000003-8776-4EF6-80AD-209F04D1919F}"/>
                </c:ext>
              </c:extLst>
            </c:dLbl>
            <c:dLbl>
              <c:idx val="4"/>
              <c:tx>
                <c:rich>
                  <a:bodyPr/>
                  <a:lstStyle/>
                  <a:p>
                    <a:fld id="{E8CA12FA-A41E-4FA5-B6E9-FA2A5F346B1A}"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F02F-4E74-B327-9118BBBA5180}"/>
                </c:ext>
              </c:extLst>
            </c:dLbl>
            <c:dLbl>
              <c:idx val="5"/>
              <c:tx>
                <c:rich>
                  <a:bodyPr/>
                  <a:lstStyle/>
                  <a:p>
                    <a:fld id="{3DD0A243-5FC0-406D-A177-AAB08157EEBF}"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F02F-4E74-B327-9118BBBA5180}"/>
                </c:ext>
              </c:extLst>
            </c:dLbl>
            <c:dLbl>
              <c:idx val="7"/>
              <c:layout>
                <c:manualLayout>
                  <c:x val="2.621435831489403E-3"/>
                  <c:y val="-6.1384624931213353E-3"/>
                </c:manualLayout>
              </c:layout>
              <c:tx>
                <c:rich>
                  <a:bodyPr/>
                  <a:lstStyle/>
                  <a:p>
                    <a:fld id="{498483C2-1538-41B5-942B-DF768CD9291D}"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8776-4EF6-80AD-209F04D1919F}"/>
                </c:ext>
              </c:extLst>
            </c:dLbl>
            <c:dLbl>
              <c:idx val="8"/>
              <c:layout>
                <c:manualLayout>
                  <c:x val="-7.1467102567222124E-4"/>
                  <c:y val="-3.2514767219461236E-3"/>
                </c:manualLayout>
              </c:layout>
              <c:tx>
                <c:rich>
                  <a:bodyPr/>
                  <a:lstStyle/>
                  <a:p>
                    <a:fld id="{A6E85C22-E31A-4BDD-A87F-3455B8E2E2AC}"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layout>
                    <c:manualLayout>
                      <c:w val="6.316262524891092E-2"/>
                      <c:h val="5.7393083282765045E-2"/>
                    </c:manualLayout>
                  </c15:layout>
                  <c15:dlblFieldTable/>
                  <c15:showDataLabelsRange val="1"/>
                </c:ext>
                <c:ext xmlns:c16="http://schemas.microsoft.com/office/drawing/2014/chart" uri="{C3380CC4-5D6E-409C-BE32-E72D297353CC}">
                  <c16:uniqueId val="{00000008-8776-4EF6-80AD-209F04D1919F}"/>
                </c:ext>
              </c:extLst>
            </c:dLbl>
            <c:dLbl>
              <c:idx val="12"/>
              <c:layout>
                <c:manualLayout>
                  <c:x val="-1.0481720624128155E-16"/>
                  <c:y val="0"/>
                </c:manualLayout>
              </c:layout>
              <c:tx>
                <c:rich>
                  <a:bodyPr/>
                  <a:lstStyle/>
                  <a:p>
                    <a:fld id="{E2D3174F-D75B-4B5D-8210-3027CD4BAD23}"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8776-4EF6-80AD-209F04D1919F}"/>
                </c:ext>
              </c:extLst>
            </c:dLbl>
            <c:dLbl>
              <c:idx val="14"/>
              <c:layout>
                <c:manualLayout>
                  <c:x val="4.0021577437644285E-2"/>
                  <c:y val="-3.616797652081886E-3"/>
                </c:manualLayout>
              </c:layout>
              <c:tx>
                <c:rich>
                  <a:bodyPr/>
                  <a:lstStyle/>
                  <a:p>
                    <a:fld id="{BC3A76C3-11A2-4600-B6CA-CBC6EDB312B6}"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8776-4EF6-80AD-209F04D1919F}"/>
                </c:ext>
              </c:extLst>
            </c:dLbl>
            <c:dLbl>
              <c:idx val="15"/>
              <c:delete val="1"/>
              <c:extLst>
                <c:ext xmlns:c15="http://schemas.microsoft.com/office/drawing/2012/chart" uri="{CE6537A1-D6FC-4f65-9D91-7224C49458BB}"/>
                <c:ext xmlns:c16="http://schemas.microsoft.com/office/drawing/2014/chart" uri="{C3380CC4-5D6E-409C-BE32-E72D297353CC}">
                  <c16:uniqueId val="{0000000B-8776-4EF6-80AD-209F04D1919F}"/>
                </c:ext>
              </c:extLst>
            </c:dLbl>
            <c:dLbl>
              <c:idx val="16"/>
              <c:layout>
                <c:manualLayout>
                  <c:x val="2.85868410268878E-3"/>
                  <c:y val="6.5034655277920739E-3"/>
                </c:manualLayout>
              </c:layout>
              <c:tx>
                <c:rich>
                  <a:bodyPr/>
                  <a:lstStyle/>
                  <a:p>
                    <a:fld id="{24F66EB8-56A9-4BDD-AAD7-8A5CE1FEF23E}"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layout>
                    <c:manualLayout>
                      <c:w val="3.8863810376055394E-2"/>
                      <c:h val="5.7393083282765045E-2"/>
                    </c:manualLayout>
                  </c15:layout>
                  <c15:dlblFieldTable/>
                  <c15:showDataLabelsRange val="1"/>
                </c:ext>
                <c:ext xmlns:c16="http://schemas.microsoft.com/office/drawing/2014/chart" uri="{C3380CC4-5D6E-409C-BE32-E72D297353CC}">
                  <c16:uniqueId val="{0000000C-8776-4EF6-80AD-209F04D1919F}"/>
                </c:ext>
              </c:extLst>
            </c:dLbl>
            <c:dLbl>
              <c:idx val="17"/>
              <c:tx>
                <c:rich>
                  <a:bodyPr/>
                  <a:lstStyle/>
                  <a:p>
                    <a:fld id="{BCC46657-4A38-4C75-8729-C2349AFAEC2D}"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8776-4EF6-80AD-209F04D1919F}"/>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multiLvlStrRef>
              <c:f>Compilation!$A$420:$B$425</c:f>
              <c:multiLvlStrCache>
                <c:ptCount val="6"/>
                <c:lvl>
                  <c:pt idx="0">
                    <c:v>Real</c:v>
                  </c:pt>
                  <c:pt idx="1">
                    <c:v>Sim.</c:v>
                  </c:pt>
                  <c:pt idx="2">
                    <c:v>Real</c:v>
                  </c:pt>
                  <c:pt idx="3">
                    <c:v>Sim.</c:v>
                  </c:pt>
                  <c:pt idx="4">
                    <c:v>Real</c:v>
                  </c:pt>
                  <c:pt idx="5">
                    <c:v>Sim.</c:v>
                  </c:pt>
                </c:lvl>
                <c:lvl>
                  <c:pt idx="0">
                    <c:v>Geneoxicity</c:v>
                  </c:pt>
                  <c:pt idx="2">
                    <c:v>Gene Expression</c:v>
                  </c:pt>
                  <c:pt idx="4">
                    <c:v>Fertility</c:v>
                  </c:pt>
                </c:lvl>
              </c:multiLvlStrCache>
            </c:multiLvlStrRef>
          </c:cat>
          <c:val>
            <c:numRef>
              <c:f>Compilation!$C$420:$C$425</c:f>
              <c:numCache>
                <c:formatCode>General</c:formatCode>
                <c:ptCount val="6"/>
                <c:pt idx="0">
                  <c:v>63</c:v>
                </c:pt>
                <c:pt idx="1">
                  <c:v>174</c:v>
                </c:pt>
                <c:pt idx="2">
                  <c:v>32</c:v>
                </c:pt>
                <c:pt idx="3">
                  <c:v>180</c:v>
                </c:pt>
                <c:pt idx="4">
                  <c:v>53</c:v>
                </c:pt>
                <c:pt idx="5">
                  <c:v>56</c:v>
                </c:pt>
              </c:numCache>
            </c:numRef>
          </c:val>
          <c:extLst>
            <c:ext xmlns:c15="http://schemas.microsoft.com/office/drawing/2012/chart" uri="{02D57815-91ED-43cb-92C2-25804820EDAC}">
              <c15:datalabelsRange>
                <c15:f>Compilation!$E$420:$E$425</c15:f>
                <c15:dlblRangeCache>
                  <c:ptCount val="6"/>
                  <c:pt idx="0">
                    <c:v>76%</c:v>
                  </c:pt>
                  <c:pt idx="1">
                    <c:v>55%</c:v>
                  </c:pt>
                  <c:pt idx="2">
                    <c:v>70%</c:v>
                  </c:pt>
                  <c:pt idx="3">
                    <c:v>75%</c:v>
                  </c:pt>
                  <c:pt idx="4">
                    <c:v>80%</c:v>
                  </c:pt>
                  <c:pt idx="5">
                    <c:v>69%</c:v>
                  </c:pt>
                </c15:dlblRangeCache>
              </c15:datalabelsRange>
            </c:ext>
            <c:ext xmlns:c16="http://schemas.microsoft.com/office/drawing/2014/chart" uri="{C3380CC4-5D6E-409C-BE32-E72D297353CC}">
              <c16:uniqueId val="{0000000E-8776-4EF6-80AD-209F04D1919F}"/>
            </c:ext>
          </c:extLst>
        </c:ser>
        <c:ser>
          <c:idx val="1"/>
          <c:order val="1"/>
          <c:tx>
            <c:strRef>
              <c:f>Compilation!$D$419</c:f>
              <c:strCache>
                <c:ptCount val="1"/>
                <c:pt idx="0">
                  <c:v>No  Significant Effect</c:v>
                </c:pt>
              </c:strCache>
            </c:strRef>
          </c:tx>
          <c:spPr>
            <a:solidFill>
              <a:schemeClr val="tx1">
                <a:lumMod val="50000"/>
                <a:lumOff val="50000"/>
              </a:schemeClr>
            </a:solidFill>
            <a:ln>
              <a:noFill/>
            </a:ln>
            <a:effectLst/>
          </c:spPr>
          <c:invertIfNegative val="0"/>
          <c:dLbls>
            <c:dLbl>
              <c:idx val="0"/>
              <c:layout>
                <c:manualLayout>
                  <c:x val="6.2850312720403722E-4"/>
                  <c:y val="-2.9140289870595759E-3"/>
                </c:manualLayout>
              </c:layout>
              <c:tx>
                <c:rich>
                  <a:bodyPr/>
                  <a:lstStyle/>
                  <a:p>
                    <a:fld id="{0E3CB606-B18A-40CB-B009-43B6FE7E306F}" type="CELLRANGE">
                      <a:rPr lang="en-US"/>
                      <a:pPr/>
                      <a:t>[CELLRANGE]</a:t>
                    </a:fld>
                    <a:endParaRPr lang="en-AU"/>
                  </a:p>
                </c:rich>
              </c:tx>
              <c:showLegendKey val="0"/>
              <c:showVal val="0"/>
              <c:showCatName val="0"/>
              <c:showSerName val="0"/>
              <c:showPercent val="0"/>
              <c:showBubbleSize val="0"/>
              <c:extLst xmlns:c15="http://schemas.microsoft.com/office/drawing/2012/chart">
                <c:ext xmlns:c15="http://schemas.microsoft.com/office/drawing/2012/chart" uri="{CE6537A1-D6FC-4f65-9D91-7224C49458BB}">
                  <c15:dlblFieldTable/>
                  <c15:showDataLabelsRange val="1"/>
                </c:ext>
                <c:ext xmlns:c16="http://schemas.microsoft.com/office/drawing/2014/chart" uri="{C3380CC4-5D6E-409C-BE32-E72D297353CC}">
                  <c16:uniqueId val="{0000000F-8776-4EF6-80AD-209F04D1919F}"/>
                </c:ext>
              </c:extLst>
            </c:dLbl>
            <c:dLbl>
              <c:idx val="1"/>
              <c:layout>
                <c:manualLayout>
                  <c:x val="0"/>
                  <c:y val="-2.9201231420498261E-3"/>
                </c:manualLayout>
              </c:layout>
              <c:tx>
                <c:rich>
                  <a:bodyPr/>
                  <a:lstStyle/>
                  <a:p>
                    <a:fld id="{BFA0CF10-5086-421D-94C5-3FF76D336C75}" type="CELLRANGE">
                      <a:rPr lang="en-US"/>
                      <a:pPr/>
                      <a:t>[CELLRANGE]</a:t>
                    </a:fld>
                    <a:endParaRPr lang="en-AU"/>
                  </a:p>
                </c:rich>
              </c:tx>
              <c:showLegendKey val="0"/>
              <c:showVal val="0"/>
              <c:showCatName val="0"/>
              <c:showSerName val="0"/>
              <c:showPercent val="0"/>
              <c:showBubbleSize val="0"/>
              <c:extLst xmlns:c15="http://schemas.microsoft.com/office/drawing/2012/chart">
                <c:ext xmlns:c15="http://schemas.microsoft.com/office/drawing/2012/chart" uri="{CE6537A1-D6FC-4f65-9D91-7224C49458BB}">
                  <c15:dlblFieldTable/>
                  <c15:showDataLabelsRange val="1"/>
                </c:ext>
                <c:ext xmlns:c16="http://schemas.microsoft.com/office/drawing/2014/chart" uri="{C3380CC4-5D6E-409C-BE32-E72D297353CC}">
                  <c16:uniqueId val="{00000010-8776-4EF6-80AD-209F04D1919F}"/>
                </c:ext>
              </c:extLst>
            </c:dLbl>
            <c:dLbl>
              <c:idx val="2"/>
              <c:layout>
                <c:manualLayout>
                  <c:x val="-3.0984442643783253E-3"/>
                  <c:y val="-4.1760590992225281E-2"/>
                </c:manualLayout>
              </c:layout>
              <c:tx>
                <c:rich>
                  <a:bodyPr/>
                  <a:lstStyle/>
                  <a:p>
                    <a:fld id="{3886D56B-802B-4B45-9BC2-241AA8E14770}"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8776-4EF6-80AD-209F04D1919F}"/>
                </c:ext>
              </c:extLst>
            </c:dLbl>
            <c:dLbl>
              <c:idx val="3"/>
              <c:layout>
                <c:manualLayout>
                  <c:x val="1.42934205134439E-3"/>
                  <c:y val="2.4548400353496436E-3"/>
                </c:manualLayout>
              </c:layout>
              <c:tx>
                <c:rich>
                  <a:bodyPr/>
                  <a:lstStyle/>
                  <a:p>
                    <a:fld id="{8C9DC1C4-028D-4B3B-9E3D-40AF7E8B2DEB}"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8776-4EF6-80AD-209F04D1919F}"/>
                </c:ext>
              </c:extLst>
            </c:dLbl>
            <c:dLbl>
              <c:idx val="4"/>
              <c:layout>
                <c:manualLayout>
                  <c:x val="0"/>
                  <c:y val="-4.2490688866166484E-2"/>
                </c:manualLayout>
              </c:layout>
              <c:tx>
                <c:rich>
                  <a:bodyPr/>
                  <a:lstStyle/>
                  <a:p>
                    <a:fld id="{D241CBA3-D33E-4646-BF13-CDEE65373546}" type="CELLRANGE">
                      <a:rPr lang="en-US"/>
                      <a:pPr/>
                      <a:t>[CELLRANGE]</a:t>
                    </a:fld>
                    <a:endParaRPr lang="en-AU"/>
                  </a:p>
                </c:rich>
              </c:tx>
              <c:showLegendKey val="0"/>
              <c:showVal val="0"/>
              <c:showCatName val="0"/>
              <c:showSerName val="0"/>
              <c:showPercent val="0"/>
              <c:showBubbleSize val="0"/>
              <c:extLst xmlns:c15="http://schemas.microsoft.com/office/drawing/2012/chart">
                <c:ext xmlns:c15="http://schemas.microsoft.com/office/drawing/2012/chart" uri="{CE6537A1-D6FC-4f65-9D91-7224C49458BB}">
                  <c15:dlblFieldTable/>
                  <c15:showDataLabelsRange val="1"/>
                </c:ext>
                <c:ext xmlns:c16="http://schemas.microsoft.com/office/drawing/2014/chart" uri="{C3380CC4-5D6E-409C-BE32-E72D297353CC}">
                  <c16:uniqueId val="{00000013-8776-4EF6-80AD-209F04D1919F}"/>
                </c:ext>
              </c:extLst>
            </c:dLbl>
            <c:dLbl>
              <c:idx val="5"/>
              <c:layout>
                <c:manualLayout>
                  <c:x val="0"/>
                  <c:y val="8.6601301247058744E-3"/>
                </c:manualLayout>
              </c:layout>
              <c:tx>
                <c:rich>
                  <a:bodyPr/>
                  <a:lstStyle/>
                  <a:p>
                    <a:fld id="{9D615546-6D19-4B92-9DB8-27B354EC37FB}" type="CELLRANGE">
                      <a:rPr lang="en-US"/>
                      <a:pPr/>
                      <a:t>[CELLRANGE]</a:t>
                    </a:fld>
                    <a:endParaRPr lang="en-AU"/>
                  </a:p>
                </c:rich>
              </c:tx>
              <c:showLegendKey val="0"/>
              <c:showVal val="0"/>
              <c:showCatName val="0"/>
              <c:showSerName val="0"/>
              <c:showPercent val="0"/>
              <c:showBubbleSize val="0"/>
              <c:extLst xmlns:c15="http://schemas.microsoft.com/office/drawing/2012/chart">
                <c:ext xmlns:c15="http://schemas.microsoft.com/office/drawing/2012/chart" uri="{CE6537A1-D6FC-4f65-9D91-7224C49458BB}">
                  <c15:dlblFieldTable/>
                  <c15:showDataLabelsRange val="1"/>
                </c:ext>
                <c:ext xmlns:c16="http://schemas.microsoft.com/office/drawing/2014/chart" uri="{C3380CC4-5D6E-409C-BE32-E72D297353CC}">
                  <c16:uniqueId val="{00000014-8776-4EF6-80AD-209F04D1919F}"/>
                </c:ext>
              </c:extLst>
            </c:dLbl>
            <c:dLbl>
              <c:idx val="6"/>
              <c:layout>
                <c:manualLayout>
                  <c:x val="-7.9979321839635076E-5"/>
                  <c:y val="-3.335041490184372E-2"/>
                </c:manualLayout>
              </c:layout>
              <c:tx>
                <c:rich>
                  <a:bodyPr/>
                  <a:lstStyle/>
                  <a:p>
                    <a:fld id="{D9D22347-85D4-486E-8140-B3B36F27D00D}"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8776-4EF6-80AD-209F04D1919F}"/>
                </c:ext>
              </c:extLst>
            </c:dLbl>
            <c:dLbl>
              <c:idx val="7"/>
              <c:layout>
                <c:manualLayout>
                  <c:x val="0"/>
                  <c:y val="-1.0584481212921443E-16"/>
                </c:manualLayout>
              </c:layout>
              <c:tx>
                <c:rich>
                  <a:bodyPr/>
                  <a:lstStyle/>
                  <a:p>
                    <a:fld id="{1DD896DC-4016-4609-A618-74768854754A}"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8776-4EF6-80AD-209F04D1919F}"/>
                </c:ext>
              </c:extLst>
            </c:dLbl>
            <c:dLbl>
              <c:idx val="8"/>
              <c:layout>
                <c:manualLayout>
                  <c:x val="0"/>
                  <c:y val="4.644875566886102E-3"/>
                </c:manualLayout>
              </c:layout>
              <c:tx>
                <c:rich>
                  <a:bodyPr/>
                  <a:lstStyle/>
                  <a:p>
                    <a:fld id="{0048FB95-946D-4D2F-A983-C3FD49556AD2}"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8776-4EF6-80AD-209F04D1919F}"/>
                </c:ext>
              </c:extLst>
            </c:dLbl>
            <c:dLbl>
              <c:idx val="9"/>
              <c:layout>
                <c:manualLayout>
                  <c:x val="0"/>
                  <c:y val="-5.4417881414433045E-3"/>
                </c:manualLayout>
              </c:layout>
              <c:tx>
                <c:rich>
                  <a:bodyPr/>
                  <a:lstStyle/>
                  <a:p>
                    <a:fld id="{C01FED3C-179C-4340-9CA6-05827C2E3092}"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8776-4EF6-80AD-209F04D1919F}"/>
                </c:ext>
              </c:extLst>
            </c:dLbl>
            <c:dLbl>
              <c:idx val="10"/>
              <c:layout>
                <c:manualLayout>
                  <c:x val="0"/>
                  <c:y val="-2.1335514807231414E-2"/>
                </c:manualLayout>
              </c:layout>
              <c:tx>
                <c:rich>
                  <a:bodyPr/>
                  <a:lstStyle/>
                  <a:p>
                    <a:fld id="{E7EBFDD7-BC33-48DA-8916-E7D19FC751EF}" type="CELLRANGE">
                      <a:rPr lang="en-US"/>
                      <a:pPr/>
                      <a:t>[CELLRANGE]</a:t>
                    </a:fld>
                    <a:endParaRPr lang="en-AU"/>
                  </a:p>
                </c:rich>
              </c:tx>
              <c:showLegendKey val="0"/>
              <c:showVal val="0"/>
              <c:showCatName val="0"/>
              <c:showSerName val="0"/>
              <c:showPercent val="0"/>
              <c:showBubbleSize val="0"/>
              <c:extLst xmlns:c15="http://schemas.microsoft.com/office/drawing/2012/chart">
                <c:ext xmlns:c15="http://schemas.microsoft.com/office/drawing/2012/chart" uri="{CE6537A1-D6FC-4f65-9D91-7224C49458BB}">
                  <c15:dlblFieldTable/>
                  <c15:showDataLabelsRange val="1"/>
                </c:ext>
                <c:ext xmlns:c16="http://schemas.microsoft.com/office/drawing/2014/chart" uri="{C3380CC4-5D6E-409C-BE32-E72D297353CC}">
                  <c16:uniqueId val="{00000019-8776-4EF6-80AD-209F04D1919F}"/>
                </c:ext>
              </c:extLst>
            </c:dLbl>
            <c:dLbl>
              <c:idx val="11"/>
              <c:layout>
                <c:manualLayout>
                  <c:x val="1.4293420513444425E-3"/>
                  <c:y val="8.9917608294812507E-3"/>
                </c:manualLayout>
              </c:layout>
              <c:tx>
                <c:rich>
                  <a:bodyPr/>
                  <a:lstStyle/>
                  <a:p>
                    <a:fld id="{ADA8F347-7DF4-433B-B2BA-3F07D3F8609F}" type="CELLRANGE">
                      <a:rPr lang="en-US"/>
                      <a:pPr/>
                      <a:t>[CELLRANGE]</a:t>
                    </a:fld>
                    <a:endParaRPr lang="en-AU"/>
                  </a:p>
                </c:rich>
              </c:tx>
              <c:showLegendKey val="0"/>
              <c:showVal val="0"/>
              <c:showCatName val="0"/>
              <c:showSerName val="0"/>
              <c:showPercent val="0"/>
              <c:showBubbleSize val="0"/>
              <c:extLst xmlns:c15="http://schemas.microsoft.com/office/drawing/2012/chart">
                <c:ext xmlns:c15="http://schemas.microsoft.com/office/drawing/2012/chart" uri="{CE6537A1-D6FC-4f65-9D91-7224C49458BB}">
                  <c15:dlblFieldTable/>
                  <c15:showDataLabelsRange val="1"/>
                </c:ext>
                <c:ext xmlns:c16="http://schemas.microsoft.com/office/drawing/2014/chart" uri="{C3380CC4-5D6E-409C-BE32-E72D297353CC}">
                  <c16:uniqueId val="{0000001A-8776-4EF6-80AD-209F04D1919F}"/>
                </c:ext>
              </c:extLst>
            </c:dLbl>
            <c:dLbl>
              <c:idx val="12"/>
              <c:layout>
                <c:manualLayout>
                  <c:x val="1.4293420513444425E-3"/>
                  <c:y val="-3.9845690573777942E-4"/>
                </c:manualLayout>
              </c:layout>
              <c:tx>
                <c:rich>
                  <a:bodyPr/>
                  <a:lstStyle/>
                  <a:p>
                    <a:fld id="{18144FDA-5DDD-4E17-AC53-3561AF099419}"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8776-4EF6-80AD-209F04D1919F}"/>
                </c:ext>
              </c:extLst>
            </c:dLbl>
            <c:dLbl>
              <c:idx val="14"/>
              <c:layout>
                <c:manualLayout>
                  <c:x val="0"/>
                  <c:y val="-2.7473978695625401E-2"/>
                </c:manualLayout>
              </c:layout>
              <c:tx>
                <c:rich>
                  <a:bodyPr/>
                  <a:lstStyle/>
                  <a:p>
                    <a:fld id="{B2C819EB-4439-4151-8A0F-582CD01DBEB0}"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8776-4EF6-80AD-209F04D1919F}"/>
                </c:ext>
              </c:extLst>
            </c:dLbl>
            <c:dLbl>
              <c:idx val="15"/>
              <c:delete val="1"/>
              <c:extLst>
                <c:ext xmlns:c15="http://schemas.microsoft.com/office/drawing/2012/chart" uri="{CE6537A1-D6FC-4f65-9D91-7224C49458BB}"/>
                <c:ext xmlns:c16="http://schemas.microsoft.com/office/drawing/2014/chart" uri="{C3380CC4-5D6E-409C-BE32-E72D297353CC}">
                  <c16:uniqueId val="{0000001D-8776-4EF6-80AD-209F04D1919F}"/>
                </c:ext>
              </c:extLst>
            </c:dLbl>
            <c:dLbl>
              <c:idx val="16"/>
              <c:layout>
                <c:manualLayout>
                  <c:x val="1.4293420513444425E-3"/>
                  <c:y val="-2.6013862111168295E-2"/>
                </c:manualLayout>
              </c:layout>
              <c:tx>
                <c:rich>
                  <a:bodyPr/>
                  <a:lstStyle/>
                  <a:p>
                    <a:fld id="{8E9080DD-3BC6-4B48-B60A-D7042537F542}"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8776-4EF6-80AD-209F04D1919F}"/>
                </c:ext>
              </c:extLst>
            </c:dLbl>
            <c:dLbl>
              <c:idx val="17"/>
              <c:layout>
                <c:manualLayout>
                  <c:x val="-1.4293420513445474E-3"/>
                  <c:y val="-3.9020793166752443E-2"/>
                </c:manualLayout>
              </c:layout>
              <c:tx>
                <c:rich>
                  <a:bodyPr/>
                  <a:lstStyle/>
                  <a:p>
                    <a:fld id="{A2048B19-507B-4EA1-83EC-7E97B250DB7F}"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8776-4EF6-80AD-209F04D1919F}"/>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multiLvlStrRef>
              <c:f>Compilation!$A$420:$B$425</c:f>
              <c:multiLvlStrCache>
                <c:ptCount val="6"/>
                <c:lvl>
                  <c:pt idx="0">
                    <c:v>Real</c:v>
                  </c:pt>
                  <c:pt idx="1">
                    <c:v>Sim.</c:v>
                  </c:pt>
                  <c:pt idx="2">
                    <c:v>Real</c:v>
                  </c:pt>
                  <c:pt idx="3">
                    <c:v>Sim.</c:v>
                  </c:pt>
                  <c:pt idx="4">
                    <c:v>Real</c:v>
                  </c:pt>
                  <c:pt idx="5">
                    <c:v>Sim.</c:v>
                  </c:pt>
                </c:lvl>
                <c:lvl>
                  <c:pt idx="0">
                    <c:v>Geneoxicity</c:v>
                  </c:pt>
                  <c:pt idx="2">
                    <c:v>Gene Expression</c:v>
                  </c:pt>
                  <c:pt idx="4">
                    <c:v>Fertility</c:v>
                  </c:pt>
                </c:lvl>
              </c:multiLvlStrCache>
            </c:multiLvlStrRef>
          </c:cat>
          <c:val>
            <c:numRef>
              <c:f>Compilation!$D$420:$D$425</c:f>
              <c:numCache>
                <c:formatCode>General</c:formatCode>
                <c:ptCount val="6"/>
                <c:pt idx="0">
                  <c:v>20</c:v>
                </c:pt>
                <c:pt idx="1">
                  <c:v>142</c:v>
                </c:pt>
                <c:pt idx="2">
                  <c:v>14</c:v>
                </c:pt>
                <c:pt idx="3">
                  <c:v>61</c:v>
                </c:pt>
                <c:pt idx="4">
                  <c:v>13</c:v>
                </c:pt>
                <c:pt idx="5">
                  <c:v>25</c:v>
                </c:pt>
              </c:numCache>
            </c:numRef>
          </c:val>
          <c:extLst>
            <c:ext xmlns:c15="http://schemas.microsoft.com/office/drawing/2012/chart" uri="{02D57815-91ED-43cb-92C2-25804820EDAC}">
              <c15:datalabelsRange>
                <c15:f>Compilation!$F$420:$F$425</c15:f>
                <c15:dlblRangeCache>
                  <c:ptCount val="6"/>
                  <c:pt idx="0">
                    <c:v>24%</c:v>
                  </c:pt>
                  <c:pt idx="1">
                    <c:v>45%</c:v>
                  </c:pt>
                  <c:pt idx="2">
                    <c:v>30%</c:v>
                  </c:pt>
                  <c:pt idx="3">
                    <c:v>25%</c:v>
                  </c:pt>
                  <c:pt idx="4">
                    <c:v>20%</c:v>
                  </c:pt>
                  <c:pt idx="5">
                    <c:v>31%</c:v>
                  </c:pt>
                </c15:dlblRangeCache>
              </c15:datalabelsRange>
            </c:ext>
            <c:ext xmlns:c16="http://schemas.microsoft.com/office/drawing/2014/chart" uri="{C3380CC4-5D6E-409C-BE32-E72D297353CC}">
              <c16:uniqueId val="{00000020-8776-4EF6-80AD-209F04D1919F}"/>
            </c:ext>
          </c:extLst>
        </c:ser>
        <c:dLbls>
          <c:showLegendKey val="0"/>
          <c:showVal val="0"/>
          <c:showCatName val="0"/>
          <c:showSerName val="0"/>
          <c:showPercent val="0"/>
          <c:showBubbleSize val="0"/>
        </c:dLbls>
        <c:gapWidth val="130"/>
        <c:overlap val="100"/>
        <c:axId val="349446816"/>
        <c:axId val="349452096"/>
      </c:barChart>
      <c:catAx>
        <c:axId val="349446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en-US"/>
          </a:p>
        </c:txPr>
        <c:crossAx val="349452096"/>
        <c:crosses val="autoZero"/>
        <c:auto val="1"/>
        <c:lblAlgn val="ctr"/>
        <c:lblOffset val="100"/>
        <c:noMultiLvlLbl val="0"/>
      </c:catAx>
      <c:valAx>
        <c:axId val="3494520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1100" b="1">
                    <a:solidFill>
                      <a:sysClr val="windowText" lastClr="000000"/>
                    </a:solidFill>
                  </a:rPr>
                  <a:t>Nmuber of Studies</a:t>
                </a:r>
              </a:p>
            </c:rich>
          </c:tx>
          <c:layout>
            <c:manualLayout>
              <c:xMode val="edge"/>
              <c:yMode val="edge"/>
              <c:x val="3.6430745261452737E-4"/>
              <c:y val="0.3031268814137069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crossAx val="349446816"/>
        <c:crosses val="autoZero"/>
        <c:crossBetween val="between"/>
      </c:valAx>
      <c:spPr>
        <a:noFill/>
        <a:ln>
          <a:noFill/>
        </a:ln>
        <a:effectLst/>
      </c:spPr>
    </c:plotArea>
    <c:legend>
      <c:legendPos val="tr"/>
      <c:layout>
        <c:manualLayout>
          <c:xMode val="edge"/>
          <c:yMode val="edge"/>
          <c:x val="0.63256441870898161"/>
          <c:y val="0.1306657808640658"/>
          <c:w val="0.29866116624754052"/>
          <c:h val="0.1044002315731907"/>
        </c:manualLayout>
      </c:layout>
      <c:overlay val="1"/>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en-AU" sz="1400" b="1" i="0" u="none" strike="noStrike" kern="1200" spc="0" baseline="0">
                <a:solidFill>
                  <a:sysClr val="windowText" lastClr="000000"/>
                </a:solidFill>
              </a:rPr>
              <a:t>Gene/DNA/Chromosomal Effects </a:t>
            </a:r>
            <a:r>
              <a:rPr lang="en-AU" sz="1400" b="1" baseline="0">
                <a:solidFill>
                  <a:sysClr val="windowText" lastClr="000000"/>
                </a:solidFill>
              </a:rPr>
              <a:t>and Waveform</a:t>
            </a:r>
            <a:endParaRPr lang="en-AU" sz="1400" b="1">
              <a:solidFill>
                <a:sysClr val="windowText" lastClr="000000"/>
              </a:solidFill>
            </a:endParaRPr>
          </a:p>
        </c:rich>
      </c:tx>
      <c:layout>
        <c:manualLayout>
          <c:xMode val="edge"/>
          <c:yMode val="edge"/>
          <c:x val="0.3148935663618776"/>
          <c:y val="2.7398475659199464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0.10454930128481095"/>
          <c:y val="0.16737170874852675"/>
          <c:w val="0.87255786441992411"/>
          <c:h val="0.65555069360466267"/>
        </c:manualLayout>
      </c:layout>
      <c:barChart>
        <c:barDir val="col"/>
        <c:grouping val="stacked"/>
        <c:varyColors val="0"/>
        <c:ser>
          <c:idx val="0"/>
          <c:order val="0"/>
          <c:tx>
            <c:strRef>
              <c:f>Compilation!$I$419</c:f>
              <c:strCache>
                <c:ptCount val="1"/>
                <c:pt idx="0">
                  <c:v>Significant Effect</c:v>
                </c:pt>
              </c:strCache>
            </c:strRef>
          </c:tx>
          <c:spPr>
            <a:solidFill>
              <a:srgbClr val="92D050"/>
            </a:solidFill>
            <a:ln>
              <a:noFill/>
            </a:ln>
            <a:effectLst/>
          </c:spPr>
          <c:invertIfNegative val="0"/>
          <c:dLbls>
            <c:dLbl>
              <c:idx val="0"/>
              <c:layout>
                <c:manualLayout>
                  <c:x val="1.6799219563815384E-3"/>
                  <c:y val="5.9614396736866431E-17"/>
                </c:manualLayout>
              </c:layout>
              <c:tx>
                <c:rich>
                  <a:bodyPr/>
                  <a:lstStyle/>
                  <a:p>
                    <a:fld id="{F0DF3D71-7D41-4C33-9214-005286E52D11}"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C224-43D0-9E60-500D2C65F083}"/>
                </c:ext>
              </c:extLst>
            </c:dLbl>
            <c:dLbl>
              <c:idx val="1"/>
              <c:tx>
                <c:rich>
                  <a:bodyPr/>
                  <a:lstStyle/>
                  <a:p>
                    <a:fld id="{86C4881C-78EC-4B56-A85B-A32E1D5B64E1}"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C224-43D0-9E60-500D2C65F083}"/>
                </c:ext>
              </c:extLst>
            </c:dLbl>
            <c:dLbl>
              <c:idx val="2"/>
              <c:tx>
                <c:rich>
                  <a:bodyPr/>
                  <a:lstStyle/>
                  <a:p>
                    <a:fld id="{622BD871-7977-4EED-984D-D4D0BAE6964A}"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C224-43D0-9E60-500D2C65F083}"/>
                </c:ext>
              </c:extLst>
            </c:dLbl>
            <c:dLbl>
              <c:idx val="3"/>
              <c:layout>
                <c:manualLayout>
                  <c:x val="1.2065014302485161E-3"/>
                  <c:y val="-3.2517319313162523E-3"/>
                </c:manualLayout>
              </c:layout>
              <c:tx>
                <c:rich>
                  <a:bodyPr/>
                  <a:lstStyle/>
                  <a:p>
                    <a:fld id="{63862D2B-23A2-43A6-8E8E-78B3679DB694}"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C224-43D0-9E60-500D2C65F083}"/>
                </c:ext>
              </c:extLst>
            </c:dLbl>
            <c:dLbl>
              <c:idx val="4"/>
              <c:tx>
                <c:rich>
                  <a:bodyPr/>
                  <a:lstStyle/>
                  <a:p>
                    <a:fld id="{8662C0D9-C494-4899-81E8-5CC806E55186}"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F280-4668-82CB-98D0D7C9F7A1}"/>
                </c:ext>
              </c:extLst>
            </c:dLbl>
            <c:dLbl>
              <c:idx val="5"/>
              <c:tx>
                <c:rich>
                  <a:bodyPr/>
                  <a:lstStyle/>
                  <a:p>
                    <a:fld id="{B4D37C3D-8F5F-4416-A862-EF904CFDE3B2}"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F280-4668-82CB-98D0D7C9F7A1}"/>
                </c:ext>
              </c:extLst>
            </c:dLbl>
            <c:dLbl>
              <c:idx val="9"/>
              <c:layout>
                <c:manualLayout>
                  <c:x val="3.2078837282362473E-2"/>
                  <c:y val="-3.2517319313163716E-3"/>
                </c:manualLayout>
              </c:layout>
              <c:tx>
                <c:rich>
                  <a:bodyPr/>
                  <a:lstStyle/>
                  <a:p>
                    <a:fld id="{6BEBB7D6-5DA8-45EF-9B17-D9B88BE3ED4C}"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C224-43D0-9E60-500D2C65F083}"/>
                </c:ext>
              </c:extLst>
            </c:dLbl>
            <c:dLbl>
              <c:idx val="16"/>
              <c:tx>
                <c:rich>
                  <a:bodyPr/>
                  <a:lstStyle/>
                  <a:p>
                    <a:fld id="{1BA61E90-BD2E-4426-874D-9541AD1488AB}"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C224-43D0-9E60-500D2C65F083}"/>
                </c:ext>
              </c:extLst>
            </c:dLbl>
            <c:dLbl>
              <c:idx val="17"/>
              <c:tx>
                <c:rich>
                  <a:bodyPr/>
                  <a:lstStyle/>
                  <a:p>
                    <a:fld id="{0BB2E115-12BA-40B0-9F28-6E2AE3E133E0}"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C224-43D0-9E60-500D2C65F083}"/>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multiLvlStrRef>
              <c:f>Compilation!$G$420:$H$425</c:f>
              <c:multiLvlStrCache>
                <c:ptCount val="6"/>
                <c:lvl>
                  <c:pt idx="0">
                    <c:v>Pulsed</c:v>
                  </c:pt>
                  <c:pt idx="1">
                    <c:v>Cont.</c:v>
                  </c:pt>
                  <c:pt idx="2">
                    <c:v>Pulsed</c:v>
                  </c:pt>
                  <c:pt idx="3">
                    <c:v>Cont.</c:v>
                  </c:pt>
                  <c:pt idx="4">
                    <c:v>Pulsed</c:v>
                  </c:pt>
                  <c:pt idx="5">
                    <c:v>Cont.</c:v>
                  </c:pt>
                </c:lvl>
                <c:lvl>
                  <c:pt idx="0">
                    <c:v>Geneoxicity</c:v>
                  </c:pt>
                  <c:pt idx="2">
                    <c:v>Gene Expression</c:v>
                  </c:pt>
                  <c:pt idx="4">
                    <c:v>Fertility</c:v>
                  </c:pt>
                </c:lvl>
              </c:multiLvlStrCache>
            </c:multiLvlStrRef>
          </c:cat>
          <c:val>
            <c:numRef>
              <c:f>Compilation!$I$420:$I$425</c:f>
              <c:numCache>
                <c:formatCode>General</c:formatCode>
                <c:ptCount val="6"/>
                <c:pt idx="0">
                  <c:v>132</c:v>
                </c:pt>
                <c:pt idx="1">
                  <c:v>65</c:v>
                </c:pt>
                <c:pt idx="2">
                  <c:v>111</c:v>
                </c:pt>
                <c:pt idx="3">
                  <c:v>48</c:v>
                </c:pt>
                <c:pt idx="4">
                  <c:v>73</c:v>
                </c:pt>
                <c:pt idx="5">
                  <c:v>16</c:v>
                </c:pt>
              </c:numCache>
            </c:numRef>
          </c:val>
          <c:extLst>
            <c:ext xmlns:c15="http://schemas.microsoft.com/office/drawing/2012/chart" uri="{02D57815-91ED-43cb-92C2-25804820EDAC}">
              <c15:datalabelsRange>
                <c15:f>Compilation!$K$420:$K$425</c15:f>
                <c15:dlblRangeCache>
                  <c:ptCount val="6"/>
                  <c:pt idx="0">
                    <c:v>61%</c:v>
                  </c:pt>
                  <c:pt idx="1">
                    <c:v>61%</c:v>
                  </c:pt>
                  <c:pt idx="2">
                    <c:v>68%</c:v>
                  </c:pt>
                  <c:pt idx="3">
                    <c:v>79%</c:v>
                  </c:pt>
                  <c:pt idx="4">
                    <c:v>73%</c:v>
                  </c:pt>
                  <c:pt idx="5">
                    <c:v>70%</c:v>
                  </c:pt>
                </c15:dlblRangeCache>
              </c15:datalabelsRange>
            </c:ext>
            <c:ext xmlns:c16="http://schemas.microsoft.com/office/drawing/2014/chart" uri="{C3380CC4-5D6E-409C-BE32-E72D297353CC}">
              <c16:uniqueId val="{0000000B-C224-43D0-9E60-500D2C65F083}"/>
            </c:ext>
          </c:extLst>
        </c:ser>
        <c:ser>
          <c:idx val="1"/>
          <c:order val="1"/>
          <c:tx>
            <c:strRef>
              <c:f>Compilation!$J$419</c:f>
              <c:strCache>
                <c:ptCount val="1"/>
                <c:pt idx="0">
                  <c:v>No  Significant Effect</c:v>
                </c:pt>
              </c:strCache>
            </c:strRef>
          </c:tx>
          <c:spPr>
            <a:solidFill>
              <a:schemeClr val="tx1">
                <a:lumMod val="50000"/>
                <a:lumOff val="50000"/>
              </a:schemeClr>
            </a:solidFill>
            <a:ln>
              <a:noFill/>
            </a:ln>
            <a:effectLst/>
          </c:spPr>
          <c:invertIfNegative val="0"/>
          <c:dLbls>
            <c:dLbl>
              <c:idx val="0"/>
              <c:tx>
                <c:rich>
                  <a:bodyPr/>
                  <a:lstStyle/>
                  <a:p>
                    <a:fld id="{8DC96806-4CD7-4F5E-A356-A3B135DD7CDC}"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C224-43D0-9E60-500D2C65F083}"/>
                </c:ext>
              </c:extLst>
            </c:dLbl>
            <c:dLbl>
              <c:idx val="1"/>
              <c:layout>
                <c:manualLayout>
                  <c:x val="1.679921956381523E-3"/>
                  <c:y val="-4.1626499657908562E-3"/>
                </c:manualLayout>
              </c:layout>
              <c:tx>
                <c:rich>
                  <a:bodyPr/>
                  <a:lstStyle/>
                  <a:p>
                    <a:fld id="{22F8A7EA-17CC-4DDB-876C-4B080ED53314}"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C224-43D0-9E60-500D2C65F083}"/>
                </c:ext>
              </c:extLst>
            </c:dLbl>
            <c:dLbl>
              <c:idx val="2"/>
              <c:tx>
                <c:rich>
                  <a:bodyPr/>
                  <a:lstStyle/>
                  <a:p>
                    <a:fld id="{9507FC06-40DB-4EFB-B298-49174C801A9D}"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C224-43D0-9E60-500D2C65F083}"/>
                </c:ext>
              </c:extLst>
            </c:dLbl>
            <c:dLbl>
              <c:idx val="3"/>
              <c:layout>
                <c:manualLayout>
                  <c:x val="-6.1596426833477969E-17"/>
                  <c:y val="-9.109207791647791E-4"/>
                </c:manualLayout>
              </c:layout>
              <c:tx>
                <c:rich>
                  <a:bodyPr/>
                  <a:lstStyle/>
                  <a:p>
                    <a:fld id="{A6BF648C-B2F4-4C40-BD05-6EAD90C73BEA}"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C224-43D0-9E60-500D2C65F083}"/>
                </c:ext>
              </c:extLst>
            </c:dLbl>
            <c:dLbl>
              <c:idx val="4"/>
              <c:tx>
                <c:rich>
                  <a:bodyPr/>
                  <a:lstStyle/>
                  <a:p>
                    <a:fld id="{205883AB-7361-4945-A28F-7D920468ED31}"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F280-4668-82CB-98D0D7C9F7A1}"/>
                </c:ext>
              </c:extLst>
            </c:dLbl>
            <c:dLbl>
              <c:idx val="5"/>
              <c:layout>
                <c:manualLayout>
                  <c:x val="0"/>
                  <c:y val="-3.4456263877463755E-2"/>
                </c:manualLayout>
              </c:layout>
              <c:tx>
                <c:rich>
                  <a:bodyPr/>
                  <a:lstStyle/>
                  <a:p>
                    <a:fld id="{0518B592-7824-4461-8CDE-DBC0BDDC1BAF}"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F280-4668-82CB-98D0D7C9F7A1}"/>
                </c:ext>
              </c:extLst>
            </c:dLbl>
            <c:dLbl>
              <c:idx val="7"/>
              <c:layout>
                <c:manualLayout>
                  <c:x val="2.4299208834543851E-3"/>
                  <c:y val="-1.8180967532913005E-5"/>
                </c:manualLayout>
              </c:layout>
              <c:spPr>
                <a:noFill/>
                <a:ln>
                  <a:noFill/>
                </a:ln>
                <a:effectLst/>
              </c:spPr>
              <c:txPr>
                <a:bodyPr rot="0" spcFirstLastPara="1" vertOverflow="ellipsis" vert="horz" wrap="square" lIns="38100" tIns="19050" rIns="38100" bIns="19050" anchor="ctr" anchorCtr="1">
                  <a:noAutofit/>
                </a:bodyPr>
                <a:lstStyle/>
                <a:p>
                  <a:pPr>
                    <a:defRPr sz="12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layout>
                    <c:manualLayout>
                      <c:w val="6.4648239636493007E-2"/>
                      <c:h val="3.2787556848855315E-2"/>
                    </c:manualLayout>
                  </c15:layout>
                  <c15:showDataLabelsRange val="1"/>
                </c:ext>
                <c:ext xmlns:c16="http://schemas.microsoft.com/office/drawing/2014/chart" uri="{C3380CC4-5D6E-409C-BE32-E72D297353CC}">
                  <c16:uniqueId val="{00000013-C224-43D0-9E60-500D2C65F083}"/>
                </c:ext>
              </c:extLst>
            </c:dLbl>
            <c:dLbl>
              <c:idx val="8"/>
              <c:layout>
                <c:manualLayout>
                  <c:x val="1.6799219563814922E-3"/>
                  <c:y val="-3.2517319313162523E-3"/>
                </c:manualLayout>
              </c:layout>
              <c:tx>
                <c:rich>
                  <a:bodyPr/>
                  <a:lstStyle/>
                  <a:p>
                    <a:fld id="{A9A72E66-CB69-4238-BA33-0A7791AFC302}" type="CELLRANGE">
                      <a:rPr lang="en-US" i="1"/>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C224-43D0-9E60-500D2C65F083}"/>
                </c:ext>
              </c:extLst>
            </c:dLbl>
            <c:dLbl>
              <c:idx val="9"/>
              <c:layout>
                <c:manualLayout>
                  <c:x val="6.1596426833477969E-17"/>
                  <c:y val="-2.2762123519213768E-2"/>
                </c:manualLayout>
              </c:layout>
              <c:tx>
                <c:rich>
                  <a:bodyPr/>
                  <a:lstStyle/>
                  <a:p>
                    <a:fld id="{EED3CEFD-0AF0-4915-8B21-32DD2ECE2A82}"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C224-43D0-9E60-500D2C65F083}"/>
                </c:ext>
              </c:extLst>
            </c:dLbl>
            <c:dLbl>
              <c:idx val="10"/>
              <c:layout>
                <c:manualLayout>
                  <c:x val="0"/>
                  <c:y val="-2.9265587381846273E-2"/>
                </c:manualLayout>
              </c:layout>
              <c:tx>
                <c:rich>
                  <a:bodyPr/>
                  <a:lstStyle/>
                  <a:p>
                    <a:fld id="{09651B3A-C330-4C50-93A5-B8E3CAB51E93}" type="CELLRANGE">
                      <a:rPr lang="en-US"/>
                      <a:pPr/>
                      <a:t>[CELLRANGE]</a:t>
                    </a:fld>
                    <a:endParaRPr lang="en-AU"/>
                  </a:p>
                </c:rich>
              </c:tx>
              <c:showLegendKey val="0"/>
              <c:showVal val="0"/>
              <c:showCatName val="0"/>
              <c:showSerName val="0"/>
              <c:showPercent val="0"/>
              <c:showBubbleSize val="0"/>
              <c:extLst xmlns:c15="http://schemas.microsoft.com/office/drawing/2012/chart">
                <c:ext xmlns:c15="http://schemas.microsoft.com/office/drawing/2012/chart" uri="{CE6537A1-D6FC-4f65-9D91-7224C49458BB}">
                  <c15:dlblFieldTable/>
                  <c15:showDataLabelsRange val="1"/>
                </c:ext>
                <c:ext xmlns:c16="http://schemas.microsoft.com/office/drawing/2014/chart" uri="{C3380CC4-5D6E-409C-BE32-E72D297353CC}">
                  <c16:uniqueId val="{00000016-C224-43D0-9E60-500D2C65F083}"/>
                </c:ext>
              </c:extLst>
            </c:dLbl>
            <c:dLbl>
              <c:idx val="11"/>
              <c:layout>
                <c:manualLayout>
                  <c:x val="0"/>
                  <c:y val="-2.2762123519213768E-2"/>
                </c:manualLayout>
              </c:layout>
              <c:tx>
                <c:rich>
                  <a:bodyPr/>
                  <a:lstStyle/>
                  <a:p>
                    <a:fld id="{057B3D6F-2023-4837-9040-9DAEDC8F2965}" type="CELLRANGE">
                      <a:rPr lang="en-US"/>
                      <a:pPr/>
                      <a:t>[CELLRANGE]</a:t>
                    </a:fld>
                    <a:endParaRPr lang="en-AU"/>
                  </a:p>
                </c:rich>
              </c:tx>
              <c:showLegendKey val="0"/>
              <c:showVal val="0"/>
              <c:showCatName val="0"/>
              <c:showSerName val="0"/>
              <c:showPercent val="0"/>
              <c:showBubbleSize val="0"/>
              <c:extLst xmlns:c15="http://schemas.microsoft.com/office/drawing/2012/chart">
                <c:ext xmlns:c15="http://schemas.microsoft.com/office/drawing/2012/chart" uri="{CE6537A1-D6FC-4f65-9D91-7224C49458BB}">
                  <c15:dlblFieldTable/>
                  <c15:showDataLabelsRange val="1"/>
                </c:ext>
                <c:ext xmlns:c16="http://schemas.microsoft.com/office/drawing/2014/chart" uri="{C3380CC4-5D6E-409C-BE32-E72D297353CC}">
                  <c16:uniqueId val="{00000017-C224-43D0-9E60-500D2C65F083}"/>
                </c:ext>
              </c:extLst>
            </c:dLbl>
            <c:dLbl>
              <c:idx val="13"/>
              <c:layout>
                <c:manualLayout>
                  <c:x val="0"/>
                  <c:y val="-2.6013855450530018E-2"/>
                </c:manualLayout>
              </c:layout>
              <c:tx>
                <c:rich>
                  <a:bodyPr/>
                  <a:lstStyle/>
                  <a:p>
                    <a:fld id="{E40D49D6-BB47-44B6-AA1C-78912E38BC8C}"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C224-43D0-9E60-500D2C65F083}"/>
                </c:ext>
              </c:extLst>
            </c:dLbl>
            <c:dLbl>
              <c:idx val="15"/>
              <c:layout>
                <c:manualLayout>
                  <c:x val="1.6799219563814307E-3"/>
                  <c:y val="-3.2517319313162527E-2"/>
                </c:manualLayout>
              </c:layout>
              <c:tx>
                <c:rich>
                  <a:bodyPr/>
                  <a:lstStyle/>
                  <a:p>
                    <a:fld id="{5CE8D01E-E48D-434B-9A4A-F166F0BEFB88}"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C224-43D0-9E60-500D2C65F083}"/>
                </c:ext>
              </c:extLst>
            </c:dLbl>
            <c:dLbl>
              <c:idx val="16"/>
              <c:tx>
                <c:rich>
                  <a:bodyPr/>
                  <a:lstStyle/>
                  <a:p>
                    <a:fld id="{44B55800-29B4-4909-A497-2E24B141B20F}"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C224-43D0-9E60-500D2C65F083}"/>
                </c:ext>
              </c:extLst>
            </c:dLbl>
            <c:dLbl>
              <c:idx val="17"/>
              <c:layout>
                <c:manualLayout>
                  <c:x val="0"/>
                  <c:y val="-2.6013855450530018E-2"/>
                </c:manualLayout>
              </c:layout>
              <c:tx>
                <c:rich>
                  <a:bodyPr/>
                  <a:lstStyle/>
                  <a:p>
                    <a:fld id="{365F5A7E-2CF4-4129-AF66-77AEE8AE1DA0}"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C224-43D0-9E60-500D2C65F083}"/>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multiLvlStrRef>
              <c:f>Compilation!$G$420:$H$425</c:f>
              <c:multiLvlStrCache>
                <c:ptCount val="6"/>
                <c:lvl>
                  <c:pt idx="0">
                    <c:v>Pulsed</c:v>
                  </c:pt>
                  <c:pt idx="1">
                    <c:v>Cont.</c:v>
                  </c:pt>
                  <c:pt idx="2">
                    <c:v>Pulsed</c:v>
                  </c:pt>
                  <c:pt idx="3">
                    <c:v>Cont.</c:v>
                  </c:pt>
                  <c:pt idx="4">
                    <c:v>Pulsed</c:v>
                  </c:pt>
                  <c:pt idx="5">
                    <c:v>Cont.</c:v>
                  </c:pt>
                </c:lvl>
                <c:lvl>
                  <c:pt idx="0">
                    <c:v>Geneoxicity</c:v>
                  </c:pt>
                  <c:pt idx="2">
                    <c:v>Gene Expression</c:v>
                  </c:pt>
                  <c:pt idx="4">
                    <c:v>Fertility</c:v>
                  </c:pt>
                </c:lvl>
              </c:multiLvlStrCache>
            </c:multiLvlStrRef>
          </c:cat>
          <c:val>
            <c:numRef>
              <c:f>Compilation!$J$420:$J$425</c:f>
              <c:numCache>
                <c:formatCode>General</c:formatCode>
                <c:ptCount val="6"/>
                <c:pt idx="0">
                  <c:v>86</c:v>
                </c:pt>
                <c:pt idx="1">
                  <c:v>42</c:v>
                </c:pt>
                <c:pt idx="2">
                  <c:v>52</c:v>
                </c:pt>
                <c:pt idx="3">
                  <c:v>13</c:v>
                </c:pt>
                <c:pt idx="4">
                  <c:v>27</c:v>
                </c:pt>
                <c:pt idx="5">
                  <c:v>7</c:v>
                </c:pt>
              </c:numCache>
            </c:numRef>
          </c:val>
          <c:extLst>
            <c:ext xmlns:c15="http://schemas.microsoft.com/office/drawing/2012/chart" uri="{02D57815-91ED-43cb-92C2-25804820EDAC}">
              <c15:datalabelsRange>
                <c15:f>Compilation!$L$420:$L$425</c15:f>
                <c15:dlblRangeCache>
                  <c:ptCount val="6"/>
                  <c:pt idx="0">
                    <c:v>39%</c:v>
                  </c:pt>
                  <c:pt idx="1">
                    <c:v>39%</c:v>
                  </c:pt>
                  <c:pt idx="2">
                    <c:v>32%</c:v>
                  </c:pt>
                  <c:pt idx="3">
                    <c:v>21%</c:v>
                  </c:pt>
                  <c:pt idx="4">
                    <c:v>27%</c:v>
                  </c:pt>
                  <c:pt idx="5">
                    <c:v>30%</c:v>
                  </c:pt>
                </c15:dlblRangeCache>
              </c15:datalabelsRange>
            </c:ext>
            <c:ext xmlns:c16="http://schemas.microsoft.com/office/drawing/2014/chart" uri="{C3380CC4-5D6E-409C-BE32-E72D297353CC}">
              <c16:uniqueId val="{0000001C-C224-43D0-9E60-500D2C65F083}"/>
            </c:ext>
          </c:extLst>
        </c:ser>
        <c:dLbls>
          <c:showLegendKey val="0"/>
          <c:showVal val="0"/>
          <c:showCatName val="0"/>
          <c:showSerName val="0"/>
          <c:showPercent val="0"/>
          <c:showBubbleSize val="0"/>
        </c:dLbls>
        <c:gapWidth val="130"/>
        <c:overlap val="100"/>
        <c:axId val="349446816"/>
        <c:axId val="349452096"/>
      </c:barChart>
      <c:catAx>
        <c:axId val="349446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en-US"/>
          </a:p>
        </c:txPr>
        <c:crossAx val="349452096"/>
        <c:crosses val="autoZero"/>
        <c:auto val="1"/>
        <c:lblAlgn val="ctr"/>
        <c:lblOffset val="100"/>
        <c:noMultiLvlLbl val="0"/>
      </c:catAx>
      <c:valAx>
        <c:axId val="3494520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1100" b="1">
                    <a:solidFill>
                      <a:sysClr val="windowText" lastClr="000000"/>
                    </a:solidFill>
                  </a:rPr>
                  <a:t>Nmuber of Studies</a:t>
                </a:r>
              </a:p>
            </c:rich>
          </c:tx>
          <c:layout>
            <c:manualLayout>
              <c:xMode val="edge"/>
              <c:yMode val="edge"/>
              <c:x val="7.8684644307562366E-3"/>
              <c:y val="0.3031266658311502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crossAx val="349446816"/>
        <c:crosses val="autoZero"/>
        <c:crossBetween val="between"/>
      </c:valAx>
      <c:spPr>
        <a:noFill/>
        <a:ln>
          <a:noFill/>
        </a:ln>
        <a:effectLst/>
      </c:spPr>
    </c:plotArea>
    <c:legend>
      <c:legendPos val="tr"/>
      <c:layout>
        <c:manualLayout>
          <c:xMode val="edge"/>
          <c:yMode val="edge"/>
          <c:x val="0.72752137395708349"/>
          <c:y val="0.1960292818554942"/>
          <c:w val="0.21615925173553421"/>
          <c:h val="0.117601573735838"/>
        </c:manualLayout>
      </c:layout>
      <c:overlay val="0"/>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AU" sz="1400" b="1" i="0" u="none" strike="noStrike" kern="1200" spc="0" baseline="0">
                <a:solidFill>
                  <a:sysClr val="windowText" lastClr="000000"/>
                </a:solidFill>
              </a:rPr>
              <a:t>Gene/DNA/Chromosomal Effects and Funding</a:t>
            </a:r>
          </a:p>
        </c:rich>
      </c:tx>
      <c:layout>
        <c:manualLayout>
          <c:xMode val="edge"/>
          <c:yMode val="edge"/>
          <c:x val="0.27584747959754596"/>
          <c:y val="5.393650197895467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5.8963484189303902E-2"/>
          <c:y val="0.16817385390905595"/>
          <c:w val="0.94103658098386356"/>
          <c:h val="0.59410907286513981"/>
        </c:manualLayout>
      </c:layout>
      <c:barChart>
        <c:barDir val="col"/>
        <c:grouping val="stacked"/>
        <c:varyColors val="0"/>
        <c:ser>
          <c:idx val="0"/>
          <c:order val="0"/>
          <c:tx>
            <c:strRef>
              <c:f>Compilation!$O$419</c:f>
              <c:strCache>
                <c:ptCount val="1"/>
                <c:pt idx="0">
                  <c:v>Significant Effect</c:v>
                </c:pt>
              </c:strCache>
            </c:strRef>
          </c:tx>
          <c:spPr>
            <a:solidFill>
              <a:schemeClr val="accent4">
                <a:lumMod val="60000"/>
                <a:lumOff val="40000"/>
              </a:schemeClr>
            </a:solidFill>
            <a:ln>
              <a:noFill/>
            </a:ln>
            <a:effectLst/>
          </c:spPr>
          <c:invertIfNegative val="0"/>
          <c:dLbls>
            <c:dLbl>
              <c:idx val="0"/>
              <c:layout>
                <c:manualLayout>
                  <c:x val="9.5253354587899366E-2"/>
                  <c:y val="-2.0226188242108003E-2"/>
                </c:manualLayout>
              </c:layout>
              <c:tx>
                <c:rich>
                  <a:bodyPr/>
                  <a:lstStyle/>
                  <a:p>
                    <a:fld id="{436F16BC-3857-4A8A-8CCB-DEBD48C3DA76}"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2BAF-41C4-9B9F-CFCFE7721FCD}"/>
                </c:ext>
              </c:extLst>
            </c:dLbl>
            <c:dLbl>
              <c:idx val="1"/>
              <c:tx>
                <c:rich>
                  <a:bodyPr/>
                  <a:lstStyle/>
                  <a:p>
                    <a:fld id="{24249675-74F7-4276-BAC8-3E776B0308EE}"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2BAF-41C4-9B9F-CFCFE7721FCD}"/>
                </c:ext>
              </c:extLst>
            </c:dLbl>
            <c:dLbl>
              <c:idx val="2"/>
              <c:tx>
                <c:rich>
                  <a:bodyPr/>
                  <a:lstStyle/>
                  <a:p>
                    <a:fld id="{04781418-EB8D-4D17-B6DF-3D893A11F36E}"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2BAF-41C4-9B9F-CFCFE7721FCD}"/>
                </c:ext>
              </c:extLst>
            </c:dLbl>
            <c:dLbl>
              <c:idx val="3"/>
              <c:tx>
                <c:rich>
                  <a:bodyPr/>
                  <a:lstStyle/>
                  <a:p>
                    <a:fld id="{D64C0C16-CD2C-4194-93B6-189C6FF5E54F}"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2BAF-41C4-9B9F-CFCFE7721FCD}"/>
                </c:ext>
              </c:extLst>
            </c:dLbl>
            <c:dLbl>
              <c:idx val="4"/>
              <c:layout>
                <c:manualLayout>
                  <c:x val="5.3140081963346103E-2"/>
                  <c:y val="-2.0226188242108128E-2"/>
                </c:manualLayout>
              </c:layout>
              <c:tx>
                <c:rich>
                  <a:bodyPr/>
                  <a:lstStyle/>
                  <a:p>
                    <a:fld id="{8182A570-952C-401F-A91E-D60AF3121F07}"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2BAF-41C4-9B9F-CFCFE7721FCD}"/>
                </c:ext>
              </c:extLst>
            </c:dLbl>
            <c:dLbl>
              <c:idx val="5"/>
              <c:tx>
                <c:rich>
                  <a:bodyPr/>
                  <a:lstStyle/>
                  <a:p>
                    <a:fld id="{6FF40FE3-768C-4274-B115-A801945CC52D}"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4C5F-4C16-A42A-860717F62B49}"/>
                </c:ext>
              </c:extLst>
            </c:dLbl>
            <c:dLbl>
              <c:idx val="6"/>
              <c:delete val="1"/>
              <c:extLst>
                <c:ext xmlns:c15="http://schemas.microsoft.com/office/drawing/2012/chart" uri="{CE6537A1-D6FC-4f65-9D91-7224C49458BB}"/>
                <c:ext xmlns:c16="http://schemas.microsoft.com/office/drawing/2014/chart" uri="{C3380CC4-5D6E-409C-BE32-E72D297353CC}">
                  <c16:uniqueId val="{00000006-2BAF-41C4-9B9F-CFCFE7721FCD}"/>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multiLvlStrRef>
              <c:f>Compilation!$M$420:$N$425</c:f>
              <c:multiLvlStrCache>
                <c:ptCount val="6"/>
                <c:lvl>
                  <c:pt idx="0">
                    <c:v>Industry</c:v>
                  </c:pt>
                  <c:pt idx="1">
                    <c:v>Govt or Institut.</c:v>
                  </c:pt>
                  <c:pt idx="2">
                    <c:v>Industry</c:v>
                  </c:pt>
                  <c:pt idx="3">
                    <c:v>Govt or Institut.</c:v>
                  </c:pt>
                  <c:pt idx="4">
                    <c:v>Industry</c:v>
                  </c:pt>
                  <c:pt idx="5">
                    <c:v>Govt or Institut.</c:v>
                  </c:pt>
                </c:lvl>
                <c:lvl>
                  <c:pt idx="0">
                    <c:v>Geneoxicity</c:v>
                  </c:pt>
                  <c:pt idx="2">
                    <c:v>Gene Expression</c:v>
                  </c:pt>
                  <c:pt idx="4">
                    <c:v>Fertility</c:v>
                  </c:pt>
                </c:lvl>
              </c:multiLvlStrCache>
            </c:multiLvlStrRef>
          </c:cat>
          <c:val>
            <c:numRef>
              <c:f>Compilation!$O$420:$O$425</c:f>
              <c:numCache>
                <c:formatCode>General</c:formatCode>
                <c:ptCount val="6"/>
                <c:pt idx="0">
                  <c:v>6</c:v>
                </c:pt>
                <c:pt idx="1">
                  <c:v>129</c:v>
                </c:pt>
                <c:pt idx="2">
                  <c:v>15</c:v>
                </c:pt>
                <c:pt idx="3">
                  <c:v>170</c:v>
                </c:pt>
                <c:pt idx="4">
                  <c:v>3</c:v>
                </c:pt>
                <c:pt idx="5">
                  <c:v>61</c:v>
                </c:pt>
              </c:numCache>
            </c:numRef>
          </c:val>
          <c:extLst>
            <c:ext xmlns:c15="http://schemas.microsoft.com/office/drawing/2012/chart" uri="{02D57815-91ED-43cb-92C2-25804820EDAC}">
              <c15:datalabelsRange>
                <c15:f>Compilation!$Q$420:$Q$425</c15:f>
                <c15:dlblRangeCache>
                  <c:ptCount val="6"/>
                  <c:pt idx="0">
                    <c:v>13%</c:v>
                  </c:pt>
                  <c:pt idx="1">
                    <c:v>57%</c:v>
                  </c:pt>
                  <c:pt idx="2">
                    <c:v>54%</c:v>
                  </c:pt>
                  <c:pt idx="3">
                    <c:v>76%</c:v>
                  </c:pt>
                  <c:pt idx="4">
                    <c:v>75%</c:v>
                  </c:pt>
                  <c:pt idx="5">
                    <c:v>70%</c:v>
                  </c:pt>
                </c15:dlblRangeCache>
              </c15:datalabelsRange>
            </c:ext>
            <c:ext xmlns:c16="http://schemas.microsoft.com/office/drawing/2014/chart" uri="{C3380CC4-5D6E-409C-BE32-E72D297353CC}">
              <c16:uniqueId val="{00000008-2BAF-41C4-9B9F-CFCFE7721FCD}"/>
            </c:ext>
          </c:extLst>
        </c:ser>
        <c:ser>
          <c:idx val="1"/>
          <c:order val="1"/>
          <c:tx>
            <c:strRef>
              <c:f>Compilation!$P$419</c:f>
              <c:strCache>
                <c:ptCount val="1"/>
                <c:pt idx="0">
                  <c:v>No  Significant Effect</c:v>
                </c:pt>
              </c:strCache>
            </c:strRef>
          </c:tx>
          <c:spPr>
            <a:solidFill>
              <a:schemeClr val="tx1">
                <a:lumMod val="50000"/>
                <a:lumOff val="50000"/>
              </a:schemeClr>
            </a:solidFill>
            <a:ln>
              <a:noFill/>
            </a:ln>
            <a:effectLst/>
          </c:spPr>
          <c:invertIfNegative val="0"/>
          <c:dLbls>
            <c:dLbl>
              <c:idx val="0"/>
              <c:tx>
                <c:rich>
                  <a:bodyPr/>
                  <a:lstStyle/>
                  <a:p>
                    <a:fld id="{BE073825-4E83-4B2A-A0C2-4BEFA6E3F7B8}"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2BAF-41C4-9B9F-CFCFE7721FCD}"/>
                </c:ext>
              </c:extLst>
            </c:dLbl>
            <c:dLbl>
              <c:idx val="1"/>
              <c:tx>
                <c:rich>
                  <a:bodyPr/>
                  <a:lstStyle/>
                  <a:p>
                    <a:fld id="{44FA09C2-0C43-460F-A0ED-13E24D5E4DB5}"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2BAF-41C4-9B9F-CFCFE7721FCD}"/>
                </c:ext>
              </c:extLst>
            </c:dLbl>
            <c:dLbl>
              <c:idx val="2"/>
              <c:layout>
                <c:manualLayout>
                  <c:x val="0"/>
                  <c:y val="-2.9451135042189776E-2"/>
                </c:manualLayout>
              </c:layout>
              <c:tx>
                <c:rich>
                  <a:bodyPr/>
                  <a:lstStyle/>
                  <a:p>
                    <a:fld id="{88993CEA-8B0D-4CDC-9891-455934E90EBA}"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2BAF-41C4-9B9F-CFCFE7721FCD}"/>
                </c:ext>
              </c:extLst>
            </c:dLbl>
            <c:dLbl>
              <c:idx val="3"/>
              <c:layout>
                <c:manualLayout>
                  <c:x val="1.3285020490836404E-3"/>
                  <c:y val="3.2822135041118122E-3"/>
                </c:manualLayout>
              </c:layout>
              <c:tx>
                <c:rich>
                  <a:bodyPr/>
                  <a:lstStyle/>
                  <a:p>
                    <a:fld id="{A25D8072-47CA-4345-B840-B6C9B49AF8C6}"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2BAF-41C4-9B9F-CFCFE7721FCD}"/>
                </c:ext>
              </c:extLst>
            </c:dLbl>
            <c:dLbl>
              <c:idx val="4"/>
              <c:layout>
                <c:manualLayout>
                  <c:x val="5.2270134762308997E-2"/>
                  <c:y val="-6.3072527872722592E-2"/>
                </c:manualLayout>
              </c:layout>
              <c:tx>
                <c:rich>
                  <a:bodyPr/>
                  <a:lstStyle/>
                  <a:p>
                    <a:fld id="{6355EE95-2B42-4050-9C52-2A5D33186C2C}" type="CELLRANGE">
                      <a:rPr lang="en-US"/>
                      <a:pPr/>
                      <a:t>[CELLRANGE]</a:t>
                    </a:fld>
                    <a:endParaRPr lang="en-AU"/>
                  </a:p>
                </c:rich>
              </c:tx>
              <c:showLegendKey val="0"/>
              <c:showVal val="0"/>
              <c:showCatName val="0"/>
              <c:showSerName val="0"/>
              <c:showPercent val="0"/>
              <c:showBubbleSize val="0"/>
              <c:extLst xmlns:c15="http://schemas.microsoft.com/office/drawing/2012/chart">
                <c:ext xmlns:c15="http://schemas.microsoft.com/office/drawing/2012/chart" uri="{CE6537A1-D6FC-4f65-9D91-7224C49458BB}">
                  <c15:dlblFieldTable/>
                  <c15:showDataLabelsRange val="1"/>
                </c:ext>
                <c:ext xmlns:c16="http://schemas.microsoft.com/office/drawing/2014/chart" uri="{C3380CC4-5D6E-409C-BE32-E72D297353CC}">
                  <c16:uniqueId val="{0000000D-2BAF-41C4-9B9F-CFCFE7721FCD}"/>
                </c:ext>
              </c:extLst>
            </c:dLbl>
            <c:dLbl>
              <c:idx val="5"/>
              <c:layout>
                <c:manualLayout>
                  <c:x val="0"/>
                  <c:y val="-3.0086609557943943E-17"/>
                </c:manualLayout>
              </c:layout>
              <c:tx>
                <c:rich>
                  <a:bodyPr/>
                  <a:lstStyle/>
                  <a:p>
                    <a:fld id="{0A9E51CB-1D51-440F-8F96-71BFABB3D726}" type="CELLRANGE">
                      <a:rPr lang="en-US"/>
                      <a:pPr/>
                      <a:t>[CELLRANGE]</a:t>
                    </a:fld>
                    <a:endParaRPr lang="en-AU"/>
                  </a:p>
                </c:rich>
              </c:tx>
              <c:showLegendKey val="0"/>
              <c:showVal val="0"/>
              <c:showCatName val="0"/>
              <c:showSerName val="0"/>
              <c:showPercent val="0"/>
              <c:showBubbleSize val="0"/>
              <c:extLst xmlns:c15="http://schemas.microsoft.com/office/drawing/2012/chart">
                <c:ext xmlns:c15="http://schemas.microsoft.com/office/drawing/2012/chart" uri="{CE6537A1-D6FC-4f65-9D91-7224C49458BB}">
                  <c15:dlblFieldTable/>
                  <c15:showDataLabelsRange val="1"/>
                </c:ext>
                <c:ext xmlns:c16="http://schemas.microsoft.com/office/drawing/2014/chart" uri="{C3380CC4-5D6E-409C-BE32-E72D297353CC}">
                  <c16:uniqueId val="{0000000E-2BAF-41C4-9B9F-CFCFE7721FCD}"/>
                </c:ext>
              </c:extLst>
            </c:dLbl>
            <c:dLbl>
              <c:idx val="6"/>
              <c:layout>
                <c:manualLayout>
                  <c:x val="1.3285020490836526E-3"/>
                  <c:y val="-2.625768004559121E-2"/>
                </c:manualLayout>
              </c:layou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BAF-41C4-9B9F-CFCFE7721FCD}"/>
                </c:ext>
              </c:extLst>
            </c:dLbl>
            <c:dLbl>
              <c:idx val="8"/>
              <c:layout>
                <c:manualLayout>
                  <c:x val="0"/>
                  <c:y val="-2.2975494528782687E-2"/>
                </c:manualLayout>
              </c:layout>
              <c:tx>
                <c:rich>
                  <a:bodyPr/>
                  <a:lstStyle/>
                  <a:p>
                    <a:fld id="{2478A173-3FAD-4C9F-AF40-17E163C11CCF}"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2BAF-41C4-9B9F-CFCFE7721FCD}"/>
                </c:ext>
              </c:extLst>
            </c:dLbl>
            <c:dLbl>
              <c:idx val="9"/>
              <c:layout>
                <c:manualLayout>
                  <c:x val="-1.3285020490836526E-3"/>
                  <c:y val="0"/>
                </c:manualLayout>
              </c:layout>
              <c:tx>
                <c:rich>
                  <a:bodyPr/>
                  <a:lstStyle/>
                  <a:p>
                    <a:fld id="{545D3CCF-E26C-4E7D-B547-80E16EECBAA5}"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2BAF-41C4-9B9F-CFCFE7721FCD}"/>
                </c:ext>
              </c:extLst>
            </c:dLbl>
            <c:dLbl>
              <c:idx val="10"/>
              <c:layout>
                <c:manualLayout>
                  <c:x val="0"/>
                  <c:y val="-2.0226188242108003E-2"/>
                </c:manualLayout>
              </c:layout>
              <c:tx>
                <c:rich>
                  <a:bodyPr/>
                  <a:lstStyle/>
                  <a:p>
                    <a:fld id="{5F629553-90B4-4E9C-B4E5-9B8A298217C1}"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2BAF-41C4-9B9F-CFCFE7721FCD}"/>
                </c:ext>
              </c:extLst>
            </c:dLbl>
            <c:dLbl>
              <c:idx val="12"/>
              <c:layout>
                <c:manualLayout>
                  <c:x val="1.3285020490836526E-3"/>
                  <c:y val="-2.6257708032894497E-2"/>
                </c:manualLayout>
              </c:layout>
              <c:tx>
                <c:rich>
                  <a:bodyPr/>
                  <a:lstStyle/>
                  <a:p>
                    <a:fld id="{462CC173-F96F-49F1-AB7A-E174AF169EA2}"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2BAF-41C4-9B9F-CFCFE7721FCD}"/>
                </c:ext>
              </c:extLst>
            </c:dLbl>
            <c:dLbl>
              <c:idx val="14"/>
              <c:layout>
                <c:manualLayout>
                  <c:x val="0"/>
                  <c:y val="-2.9539921537006311E-2"/>
                </c:manualLayout>
              </c:layout>
              <c:tx>
                <c:rich>
                  <a:bodyPr/>
                  <a:lstStyle/>
                  <a:p>
                    <a:fld id="{FB1182CE-63F4-4053-B927-72641A54B900}"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2BAF-41C4-9B9F-CFCFE7721FCD}"/>
                </c:ext>
              </c:extLst>
            </c:dLbl>
            <c:dLbl>
              <c:idx val="15"/>
              <c:layout>
                <c:manualLayout>
                  <c:x val="-9.7422358168072922E-17"/>
                  <c:y val="3.282213504111692E-3"/>
                </c:manualLayout>
              </c:layout>
              <c:tx>
                <c:rich>
                  <a:bodyPr/>
                  <a:lstStyle/>
                  <a:p>
                    <a:fld id="{2FF77454-22F4-4CB2-B54B-C144E983CD6A}"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2BAF-41C4-9B9F-CFCFE7721FCD}"/>
                </c:ext>
              </c:extLst>
            </c:dLbl>
            <c:dLbl>
              <c:idx val="16"/>
              <c:layout>
                <c:manualLayout>
                  <c:x val="0"/>
                  <c:y val="-3.2822135041118125E-2"/>
                </c:manualLayout>
              </c:layou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BAF-41C4-9B9F-CFCFE7721FCD}"/>
                </c:ext>
              </c:extLst>
            </c:dLbl>
            <c:dLbl>
              <c:idx val="17"/>
              <c:layout>
                <c:manualLayout>
                  <c:x val="1.3285020490836526E-3"/>
                  <c:y val="-3.2822135041118125E-2"/>
                </c:manualLayout>
              </c:layou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BAF-41C4-9B9F-CFCFE7721FCD}"/>
                </c:ext>
              </c:extLst>
            </c:dLbl>
            <c:dLbl>
              <c:idx val="18"/>
              <c:layout>
                <c:manualLayout>
                  <c:x val="2.6570040981673052E-3"/>
                  <c:y val="-3.9386562049341746E-2"/>
                </c:manualLayout>
              </c:layou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BAF-41C4-9B9F-CFCFE7721FCD}"/>
                </c:ext>
              </c:extLst>
            </c:dLbl>
            <c:dLbl>
              <c:idx val="20"/>
              <c:layout>
                <c:manualLayout>
                  <c:x val="0"/>
                  <c:y val="-3.6104348545230057E-2"/>
                </c:manualLayout>
              </c:layou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A-2BAF-41C4-9B9F-CFCFE7721FCD}"/>
                </c:ext>
              </c:extLst>
            </c:dLbl>
            <c:dLbl>
              <c:idx val="22"/>
              <c:layout>
                <c:manualLayout>
                  <c:x val="0"/>
                  <c:y val="-3.6104348545230057E-2"/>
                </c:manualLayout>
              </c:layou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B-2BAF-41C4-9B9F-CFCFE7721FCD}"/>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multiLvlStrRef>
              <c:f>Compilation!$M$420:$N$425</c:f>
              <c:multiLvlStrCache>
                <c:ptCount val="6"/>
                <c:lvl>
                  <c:pt idx="0">
                    <c:v>Industry</c:v>
                  </c:pt>
                  <c:pt idx="1">
                    <c:v>Govt or Institut.</c:v>
                  </c:pt>
                  <c:pt idx="2">
                    <c:v>Industry</c:v>
                  </c:pt>
                  <c:pt idx="3">
                    <c:v>Govt or Institut.</c:v>
                  </c:pt>
                  <c:pt idx="4">
                    <c:v>Industry</c:v>
                  </c:pt>
                  <c:pt idx="5">
                    <c:v>Govt or Institut.</c:v>
                  </c:pt>
                </c:lvl>
                <c:lvl>
                  <c:pt idx="0">
                    <c:v>Geneoxicity</c:v>
                  </c:pt>
                  <c:pt idx="2">
                    <c:v>Gene Expression</c:v>
                  </c:pt>
                  <c:pt idx="4">
                    <c:v>Fertility</c:v>
                  </c:pt>
                </c:lvl>
              </c:multiLvlStrCache>
            </c:multiLvlStrRef>
          </c:cat>
          <c:val>
            <c:numRef>
              <c:f>Compilation!$P$420:$P$425</c:f>
              <c:numCache>
                <c:formatCode>General</c:formatCode>
                <c:ptCount val="6"/>
                <c:pt idx="0">
                  <c:v>40</c:v>
                </c:pt>
                <c:pt idx="1">
                  <c:v>99</c:v>
                </c:pt>
                <c:pt idx="2">
                  <c:v>13</c:v>
                </c:pt>
                <c:pt idx="3">
                  <c:v>53</c:v>
                </c:pt>
                <c:pt idx="4">
                  <c:v>1</c:v>
                </c:pt>
                <c:pt idx="5">
                  <c:v>26</c:v>
                </c:pt>
              </c:numCache>
            </c:numRef>
          </c:val>
          <c:extLst>
            <c:ext xmlns:c15="http://schemas.microsoft.com/office/drawing/2012/chart" uri="{02D57815-91ED-43cb-92C2-25804820EDAC}">
              <c15:datalabelsRange>
                <c15:f>Compilation!$R$420:$R$425</c15:f>
                <c15:dlblRangeCache>
                  <c:ptCount val="6"/>
                  <c:pt idx="0">
                    <c:v>87%</c:v>
                  </c:pt>
                  <c:pt idx="1">
                    <c:v>43%</c:v>
                  </c:pt>
                  <c:pt idx="2">
                    <c:v>46%</c:v>
                  </c:pt>
                  <c:pt idx="3">
                    <c:v>24%</c:v>
                  </c:pt>
                  <c:pt idx="4">
                    <c:v>25%</c:v>
                  </c:pt>
                  <c:pt idx="5">
                    <c:v>30%</c:v>
                  </c:pt>
                </c15:dlblRangeCache>
              </c15:datalabelsRange>
            </c:ext>
            <c:ext xmlns:c16="http://schemas.microsoft.com/office/drawing/2014/chart" uri="{C3380CC4-5D6E-409C-BE32-E72D297353CC}">
              <c16:uniqueId val="{0000001C-2BAF-41C4-9B9F-CFCFE7721FCD}"/>
            </c:ext>
          </c:extLst>
        </c:ser>
        <c:dLbls>
          <c:showLegendKey val="0"/>
          <c:showVal val="0"/>
          <c:showCatName val="0"/>
          <c:showSerName val="0"/>
          <c:showPercent val="0"/>
          <c:showBubbleSize val="0"/>
        </c:dLbls>
        <c:gapWidth val="100"/>
        <c:overlap val="100"/>
        <c:axId val="2008801616"/>
        <c:axId val="2008802576"/>
      </c:barChart>
      <c:catAx>
        <c:axId val="2008801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ysClr val="windowText" lastClr="000000"/>
                </a:solidFill>
                <a:latin typeface="+mn-lt"/>
                <a:ea typeface="+mn-ea"/>
                <a:cs typeface="+mn-cs"/>
              </a:defRPr>
            </a:pPr>
            <a:endParaRPr lang="en-US"/>
          </a:p>
        </c:txPr>
        <c:crossAx val="2008802576"/>
        <c:crosses val="autoZero"/>
        <c:auto val="1"/>
        <c:lblAlgn val="ctr"/>
        <c:lblOffset val="100"/>
        <c:noMultiLvlLbl val="0"/>
      </c:catAx>
      <c:valAx>
        <c:axId val="200880257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ysClr val="windowText" lastClr="000000"/>
                </a:solidFill>
                <a:latin typeface="+mn-lt"/>
                <a:ea typeface="+mn-ea"/>
                <a:cs typeface="+mn-cs"/>
              </a:defRPr>
            </a:pPr>
            <a:endParaRPr lang="en-US"/>
          </a:p>
        </c:txPr>
        <c:crossAx val="2008801616"/>
        <c:crosses val="autoZero"/>
        <c:crossBetween val="between"/>
      </c:valAx>
      <c:spPr>
        <a:noFill/>
        <a:ln>
          <a:noFill/>
        </a:ln>
        <a:effectLst/>
      </c:spPr>
    </c:plotArea>
    <c:legend>
      <c:legendPos val="tr"/>
      <c:layout>
        <c:manualLayout>
          <c:xMode val="edge"/>
          <c:yMode val="edge"/>
          <c:x val="0.70840889797808293"/>
          <c:y val="0.17017125635684943"/>
          <c:w val="0.26220710661367497"/>
          <c:h val="0.13009208224360985"/>
        </c:manualLayout>
      </c:layout>
      <c:overlay val="0"/>
      <c:spPr>
        <a:noFill/>
        <a:ln>
          <a:noFill/>
        </a:ln>
        <a:effectLst/>
      </c:spPr>
      <c:txPr>
        <a:bodyPr rot="0" spcFirstLastPara="1" vertOverflow="ellipsis" vert="horz" wrap="square" anchor="ctr" anchorCtr="1"/>
        <a:lstStyle/>
        <a:p>
          <a:pPr>
            <a:defRPr sz="1100" b="1"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chemeClr val="tx1"/>
                </a:solidFill>
                <a:latin typeface="+mn-lt"/>
                <a:ea typeface="+mn-ea"/>
                <a:cs typeface="+mn-cs"/>
              </a:defRPr>
            </a:pPr>
            <a:r>
              <a:rPr lang="en-AU" sz="1600" b="1">
                <a:solidFill>
                  <a:schemeClr val="tx1"/>
                </a:solidFill>
              </a:rPr>
              <a:t>Human Symptom</a:t>
            </a:r>
            <a:r>
              <a:rPr lang="en-AU" sz="1600" b="1" baseline="0">
                <a:solidFill>
                  <a:schemeClr val="tx1"/>
                </a:solidFill>
              </a:rPr>
              <a:t>s</a:t>
            </a:r>
            <a:endParaRPr lang="en-AU" sz="1600" b="1">
              <a:solidFill>
                <a:schemeClr val="tx1"/>
              </a:solidFill>
            </a:endParaRPr>
          </a:p>
        </c:rich>
      </c:tx>
      <c:layout>
        <c:manualLayout>
          <c:xMode val="edge"/>
          <c:yMode val="edge"/>
          <c:x val="0.34351530255846197"/>
          <c:y val="3.1683396120762541E-2"/>
        </c:manualLayout>
      </c:layout>
      <c:overlay val="0"/>
      <c:spPr>
        <a:noFill/>
        <a:ln>
          <a:noFill/>
        </a:ln>
        <a:effectLst/>
      </c:spPr>
      <c:txPr>
        <a:bodyPr rot="0" spcFirstLastPara="1" vertOverflow="ellipsis" vert="horz" wrap="square" anchor="ctr" anchorCtr="1"/>
        <a:lstStyle/>
        <a:p>
          <a:pPr>
            <a:defRPr sz="1600" b="1" i="0" u="none" strike="noStrike" kern="1200" spc="0" baseline="0">
              <a:solidFill>
                <a:schemeClr val="tx1"/>
              </a:solidFill>
              <a:latin typeface="+mn-lt"/>
              <a:ea typeface="+mn-ea"/>
              <a:cs typeface="+mn-cs"/>
            </a:defRPr>
          </a:pPr>
          <a:endParaRPr lang="en-US"/>
        </a:p>
      </c:txPr>
    </c:title>
    <c:autoTitleDeleted val="0"/>
    <c:plotArea>
      <c:layout/>
      <c:barChart>
        <c:barDir val="bar"/>
        <c:grouping val="clustered"/>
        <c:varyColors val="0"/>
        <c:ser>
          <c:idx val="1"/>
          <c:order val="0"/>
          <c:tx>
            <c:strRef>
              <c:f>Compilation!$B$210</c:f>
              <c:strCache>
                <c:ptCount val="1"/>
                <c:pt idx="0">
                  <c:v>No  Significant Effect</c:v>
                </c:pt>
              </c:strCache>
            </c:strRef>
          </c:tx>
          <c:spPr>
            <a:solidFill>
              <a:schemeClr val="bg2">
                <a:lumMod val="50000"/>
              </a:schemeClr>
            </a:solidFill>
            <a:ln>
              <a:noFill/>
            </a:ln>
            <a:effectLst/>
          </c:spPr>
          <c:invertIfNegative val="0"/>
          <c:cat>
            <c:strRef>
              <c:f>Compilation!$A$211:$A$215</c:f>
              <c:strCache>
                <c:ptCount val="5"/>
                <c:pt idx="0">
                  <c:v>Depression</c:v>
                </c:pt>
                <c:pt idx="1">
                  <c:v>Dizziness</c:v>
                </c:pt>
                <c:pt idx="2">
                  <c:v>Fatigue</c:v>
                </c:pt>
                <c:pt idx="3">
                  <c:v>Sleep</c:v>
                </c:pt>
                <c:pt idx="4">
                  <c:v>Headache</c:v>
                </c:pt>
              </c:strCache>
            </c:strRef>
          </c:cat>
          <c:val>
            <c:numRef>
              <c:f>Compilation!$B$211:$B$215</c:f>
              <c:numCache>
                <c:formatCode>General</c:formatCode>
                <c:ptCount val="5"/>
                <c:pt idx="0">
                  <c:v>17</c:v>
                </c:pt>
                <c:pt idx="1">
                  <c:v>22</c:v>
                </c:pt>
                <c:pt idx="2">
                  <c:v>23</c:v>
                </c:pt>
                <c:pt idx="3">
                  <c:v>34</c:v>
                </c:pt>
                <c:pt idx="4">
                  <c:v>31</c:v>
                </c:pt>
              </c:numCache>
            </c:numRef>
          </c:val>
          <c:extLst>
            <c:ext xmlns:c16="http://schemas.microsoft.com/office/drawing/2014/chart" uri="{C3380CC4-5D6E-409C-BE32-E72D297353CC}">
              <c16:uniqueId val="{00000000-C88E-4D9E-9FA6-CA127D721A94}"/>
            </c:ext>
          </c:extLst>
        </c:ser>
        <c:ser>
          <c:idx val="0"/>
          <c:order val="1"/>
          <c:tx>
            <c:strRef>
              <c:f>Compilation!$C$210</c:f>
              <c:strCache>
                <c:ptCount val="1"/>
                <c:pt idx="0">
                  <c:v>Significant Effect</c:v>
                </c:pt>
              </c:strCache>
            </c:strRef>
          </c:tx>
          <c:spPr>
            <a:solidFill>
              <a:schemeClr val="accent4">
                <a:lumMod val="75000"/>
              </a:schemeClr>
            </a:solidFill>
            <a:ln>
              <a:noFill/>
            </a:ln>
            <a:effectLst/>
          </c:spPr>
          <c:invertIfNegative val="0"/>
          <c:cat>
            <c:strRef>
              <c:f>Compilation!$A$211:$A$215</c:f>
              <c:strCache>
                <c:ptCount val="5"/>
                <c:pt idx="0">
                  <c:v>Depression</c:v>
                </c:pt>
                <c:pt idx="1">
                  <c:v>Dizziness</c:v>
                </c:pt>
                <c:pt idx="2">
                  <c:v>Fatigue</c:v>
                </c:pt>
                <c:pt idx="3">
                  <c:v>Sleep</c:v>
                </c:pt>
                <c:pt idx="4">
                  <c:v>Headache</c:v>
                </c:pt>
              </c:strCache>
            </c:strRef>
          </c:cat>
          <c:val>
            <c:numRef>
              <c:f>Compilation!$C$211:$C$215</c:f>
              <c:numCache>
                <c:formatCode>General</c:formatCode>
                <c:ptCount val="5"/>
                <c:pt idx="0">
                  <c:v>19</c:v>
                </c:pt>
                <c:pt idx="1">
                  <c:v>29</c:v>
                </c:pt>
                <c:pt idx="2">
                  <c:v>32</c:v>
                </c:pt>
                <c:pt idx="3">
                  <c:v>55</c:v>
                </c:pt>
                <c:pt idx="4">
                  <c:v>61</c:v>
                </c:pt>
              </c:numCache>
            </c:numRef>
          </c:val>
          <c:extLst>
            <c:ext xmlns:c16="http://schemas.microsoft.com/office/drawing/2014/chart" uri="{C3380CC4-5D6E-409C-BE32-E72D297353CC}">
              <c16:uniqueId val="{00000001-C88E-4D9E-9FA6-CA127D721A94}"/>
            </c:ext>
          </c:extLst>
        </c:ser>
        <c:dLbls>
          <c:showLegendKey val="0"/>
          <c:showVal val="0"/>
          <c:showCatName val="0"/>
          <c:showSerName val="0"/>
          <c:showPercent val="0"/>
          <c:showBubbleSize val="0"/>
        </c:dLbls>
        <c:gapWidth val="182"/>
        <c:axId val="243087968"/>
        <c:axId val="243088448"/>
      </c:barChart>
      <c:catAx>
        <c:axId val="243087968"/>
        <c:scaling>
          <c:orientation val="minMax"/>
        </c:scaling>
        <c:delete val="0"/>
        <c:axPos val="l"/>
        <c:title>
          <c:tx>
            <c:rich>
              <a:bodyPr rot="-54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r>
                  <a:rPr lang="en-AU" sz="1200" b="1">
                    <a:solidFill>
                      <a:sysClr val="windowText" lastClr="000000"/>
                    </a:solidFill>
                  </a:rPr>
                  <a:t>Endpoint</a:t>
                </a:r>
                <a:r>
                  <a:rPr lang="en-AU" sz="1200" b="1" baseline="0">
                    <a:solidFill>
                      <a:sysClr val="windowText" lastClr="000000"/>
                    </a:solidFill>
                  </a:rPr>
                  <a:t> Category</a:t>
                </a:r>
                <a:endParaRPr lang="en-AU" sz="1200" b="1">
                  <a:solidFill>
                    <a:sysClr val="windowText" lastClr="000000"/>
                  </a:solidFill>
                </a:endParaRPr>
              </a:p>
            </c:rich>
          </c:tx>
          <c:layout>
            <c:manualLayout>
              <c:xMode val="edge"/>
              <c:yMode val="edge"/>
              <c:x val="1.7348622145383508E-2"/>
              <c:y val="0.34810960808679947"/>
            </c:manualLayout>
          </c:layout>
          <c:overlay val="0"/>
          <c:spPr>
            <a:noFill/>
            <a:ln>
              <a:noFill/>
            </a:ln>
            <a:effectLst/>
          </c:spPr>
          <c:txPr>
            <a:bodyPr rot="-54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en-US"/>
          </a:p>
        </c:txPr>
        <c:crossAx val="243088448"/>
        <c:crosses val="autoZero"/>
        <c:auto val="1"/>
        <c:lblAlgn val="ctr"/>
        <c:lblOffset val="100"/>
        <c:noMultiLvlLbl val="0"/>
      </c:catAx>
      <c:valAx>
        <c:axId val="24308844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r>
                  <a:rPr lang="en-AU" sz="1200" b="1">
                    <a:solidFill>
                      <a:schemeClr val="tx1"/>
                    </a:solidFill>
                  </a:rPr>
                  <a:t>Number of Studies</a:t>
                </a:r>
              </a:p>
            </c:rich>
          </c:tx>
          <c:layout>
            <c:manualLayout>
              <c:xMode val="edge"/>
              <c:yMode val="edge"/>
              <c:x val="0.45344862524447549"/>
              <c:y val="0.94712722564879637"/>
            </c:manualLayout>
          </c:layout>
          <c:overlay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crossAx val="243087968"/>
        <c:crosses val="autoZero"/>
        <c:crossBetween val="between"/>
      </c:valAx>
      <c:spPr>
        <a:noFill/>
        <a:ln>
          <a:noFill/>
        </a:ln>
        <a:effectLst/>
      </c:spPr>
    </c:plotArea>
    <c:legend>
      <c:legendPos val="r"/>
      <c:layout>
        <c:manualLayout>
          <c:xMode val="edge"/>
          <c:yMode val="edge"/>
          <c:x val="0.6232639999948929"/>
          <c:y val="0.48068223036520624"/>
          <c:w val="0.31795382412746548"/>
          <c:h val="0.20048317213735062"/>
        </c:manualLayout>
      </c:layout>
      <c:overlay val="1"/>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chemeClr val="tx1"/>
                </a:solidFill>
                <a:latin typeface="+mn-lt"/>
                <a:ea typeface="+mn-ea"/>
                <a:cs typeface="+mn-cs"/>
              </a:defRPr>
            </a:pPr>
            <a:r>
              <a:rPr lang="en-AU" sz="1600" b="1" i="0" u="none" strike="noStrike" kern="1200" spc="0" baseline="0">
                <a:solidFill>
                  <a:sysClr val="windowText" lastClr="000000"/>
                </a:solidFill>
              </a:rPr>
              <a:t>Cellular / Biochemical Effect</a:t>
            </a:r>
            <a:r>
              <a:rPr lang="en-AU" sz="1600" b="1">
                <a:solidFill>
                  <a:schemeClr val="tx1"/>
                </a:solidFill>
              </a:rPr>
              <a:t>s </a:t>
            </a:r>
          </a:p>
        </c:rich>
      </c:tx>
      <c:layout>
        <c:manualLayout>
          <c:xMode val="edge"/>
          <c:yMode val="edge"/>
          <c:x val="0.34039798896672374"/>
          <c:y val="3.0607070988304053E-2"/>
        </c:manualLayout>
      </c:layout>
      <c:overlay val="0"/>
      <c:spPr>
        <a:noFill/>
        <a:ln>
          <a:noFill/>
        </a:ln>
        <a:effectLst/>
      </c:spPr>
      <c:txPr>
        <a:bodyPr rot="0" spcFirstLastPara="1" vertOverflow="ellipsis" vert="horz" wrap="square" anchor="ctr" anchorCtr="1"/>
        <a:lstStyle/>
        <a:p>
          <a:pPr>
            <a:defRPr sz="1600" b="1" i="0" u="none" strike="noStrike" kern="1200" spc="0" baseline="0">
              <a:solidFill>
                <a:schemeClr val="tx1"/>
              </a:solidFill>
              <a:latin typeface="+mn-lt"/>
              <a:ea typeface="+mn-ea"/>
              <a:cs typeface="+mn-cs"/>
            </a:defRPr>
          </a:pPr>
          <a:endParaRPr lang="en-US"/>
        </a:p>
      </c:txPr>
    </c:title>
    <c:autoTitleDeleted val="0"/>
    <c:plotArea>
      <c:layout/>
      <c:barChart>
        <c:barDir val="bar"/>
        <c:grouping val="clustered"/>
        <c:varyColors val="0"/>
        <c:ser>
          <c:idx val="1"/>
          <c:order val="0"/>
          <c:tx>
            <c:strRef>
              <c:f>Compilation!$B$266</c:f>
              <c:strCache>
                <c:ptCount val="1"/>
                <c:pt idx="0">
                  <c:v>No  Significant Effect</c:v>
                </c:pt>
              </c:strCache>
            </c:strRef>
          </c:tx>
          <c:spPr>
            <a:solidFill>
              <a:schemeClr val="bg2">
                <a:lumMod val="50000"/>
              </a:schemeClr>
            </a:solidFill>
            <a:ln>
              <a:noFill/>
            </a:ln>
            <a:effectLst/>
          </c:spPr>
          <c:invertIfNegative val="0"/>
          <c:cat>
            <c:strRef>
              <c:extLst>
                <c:ext xmlns:c15="http://schemas.microsoft.com/office/drawing/2012/chart" uri="{02D57815-91ED-43cb-92C2-25804820EDAC}">
                  <c15:fullRef>
                    <c15:sqref>Compilation!$A$267:$A$274</c15:sqref>
                  </c15:fullRef>
                </c:ext>
              </c:extLst>
              <c:f>(Compilation!$A$267,Compilation!$A$269:$A$274)</c:f>
              <c:strCache>
                <c:ptCount val="7"/>
                <c:pt idx="0">
                  <c:v>Cell Damage</c:v>
                </c:pt>
                <c:pt idx="1">
                  <c:v>Adaptive Response</c:v>
                </c:pt>
                <c:pt idx="2">
                  <c:v>Mitochondrial</c:v>
                </c:pt>
                <c:pt idx="3">
                  <c:v>Synergistic</c:v>
                </c:pt>
                <c:pt idx="4">
                  <c:v>Cell Morphology</c:v>
                </c:pt>
                <c:pt idx="5">
                  <c:v>Biochemical</c:v>
                </c:pt>
                <c:pt idx="6">
                  <c:v>Oxidative Stress</c:v>
                </c:pt>
              </c:strCache>
            </c:strRef>
          </c:cat>
          <c:val>
            <c:numRef>
              <c:extLst>
                <c:ext xmlns:c15="http://schemas.microsoft.com/office/drawing/2012/chart" uri="{02D57815-91ED-43cb-92C2-25804820EDAC}">
                  <c15:fullRef>
                    <c15:sqref>Compilation!$B$267:$B$274</c15:sqref>
                  </c15:fullRef>
                </c:ext>
              </c:extLst>
              <c:f>(Compilation!$B$267,Compilation!$B$269:$B$274)</c:f>
              <c:numCache>
                <c:formatCode>General</c:formatCode>
                <c:ptCount val="7"/>
                <c:pt idx="0">
                  <c:v>65</c:v>
                </c:pt>
                <c:pt idx="1">
                  <c:v>16</c:v>
                </c:pt>
                <c:pt idx="2">
                  <c:v>17</c:v>
                </c:pt>
                <c:pt idx="3">
                  <c:v>26</c:v>
                </c:pt>
                <c:pt idx="4">
                  <c:v>65</c:v>
                </c:pt>
                <c:pt idx="5">
                  <c:v>60</c:v>
                </c:pt>
                <c:pt idx="6">
                  <c:v>61</c:v>
                </c:pt>
              </c:numCache>
            </c:numRef>
          </c:val>
          <c:extLst>
            <c:ext xmlns:c16="http://schemas.microsoft.com/office/drawing/2014/chart" uri="{C3380CC4-5D6E-409C-BE32-E72D297353CC}">
              <c16:uniqueId val="{00000000-7437-42D2-9D62-406463716149}"/>
            </c:ext>
          </c:extLst>
        </c:ser>
        <c:ser>
          <c:idx val="0"/>
          <c:order val="1"/>
          <c:tx>
            <c:strRef>
              <c:f>Compilation!$C$266</c:f>
              <c:strCache>
                <c:ptCount val="1"/>
                <c:pt idx="0">
                  <c:v>Significant Effect</c:v>
                </c:pt>
              </c:strCache>
            </c:strRef>
          </c:tx>
          <c:spPr>
            <a:solidFill>
              <a:schemeClr val="accent4">
                <a:lumMod val="75000"/>
              </a:schemeClr>
            </a:solidFill>
            <a:ln>
              <a:noFill/>
            </a:ln>
            <a:effectLst/>
          </c:spPr>
          <c:invertIfNegative val="0"/>
          <c:cat>
            <c:strRef>
              <c:extLst>
                <c:ext xmlns:c15="http://schemas.microsoft.com/office/drawing/2012/chart" uri="{02D57815-91ED-43cb-92C2-25804820EDAC}">
                  <c15:fullRef>
                    <c15:sqref>Compilation!$A$267:$A$274</c15:sqref>
                  </c15:fullRef>
                </c:ext>
              </c:extLst>
              <c:f>(Compilation!$A$267,Compilation!$A$269:$A$274)</c:f>
              <c:strCache>
                <c:ptCount val="7"/>
                <c:pt idx="0">
                  <c:v>Cell Damage</c:v>
                </c:pt>
                <c:pt idx="1">
                  <c:v>Adaptive Response</c:v>
                </c:pt>
                <c:pt idx="2">
                  <c:v>Mitochondrial</c:v>
                </c:pt>
                <c:pt idx="3">
                  <c:v>Synergistic</c:v>
                </c:pt>
                <c:pt idx="4">
                  <c:v>Cell Morphology</c:v>
                </c:pt>
                <c:pt idx="5">
                  <c:v>Biochemical</c:v>
                </c:pt>
                <c:pt idx="6">
                  <c:v>Oxidative Stress</c:v>
                </c:pt>
              </c:strCache>
            </c:strRef>
          </c:cat>
          <c:val>
            <c:numRef>
              <c:extLst>
                <c:ext xmlns:c15="http://schemas.microsoft.com/office/drawing/2012/chart" uri="{02D57815-91ED-43cb-92C2-25804820EDAC}">
                  <c15:fullRef>
                    <c15:sqref>Compilation!$C$267:$C$274</c15:sqref>
                  </c15:fullRef>
                </c:ext>
              </c:extLst>
              <c:f>(Compilation!$C$267,Compilation!$C$269:$C$274)</c:f>
              <c:numCache>
                <c:formatCode>General</c:formatCode>
                <c:ptCount val="7"/>
                <c:pt idx="0">
                  <c:v>19</c:v>
                </c:pt>
                <c:pt idx="1">
                  <c:v>35</c:v>
                </c:pt>
                <c:pt idx="2">
                  <c:v>39</c:v>
                </c:pt>
                <c:pt idx="3">
                  <c:v>53</c:v>
                </c:pt>
                <c:pt idx="4">
                  <c:v>135</c:v>
                </c:pt>
                <c:pt idx="5">
                  <c:v>325</c:v>
                </c:pt>
                <c:pt idx="6">
                  <c:v>327</c:v>
                </c:pt>
              </c:numCache>
            </c:numRef>
          </c:val>
          <c:extLst>
            <c:ext xmlns:c16="http://schemas.microsoft.com/office/drawing/2014/chart" uri="{C3380CC4-5D6E-409C-BE32-E72D297353CC}">
              <c16:uniqueId val="{00000001-7437-42D2-9D62-406463716149}"/>
            </c:ext>
          </c:extLst>
        </c:ser>
        <c:dLbls>
          <c:showLegendKey val="0"/>
          <c:showVal val="0"/>
          <c:showCatName val="0"/>
          <c:showSerName val="0"/>
          <c:showPercent val="0"/>
          <c:showBubbleSize val="0"/>
        </c:dLbls>
        <c:gapWidth val="182"/>
        <c:axId val="243087968"/>
        <c:axId val="243088448"/>
      </c:barChart>
      <c:catAx>
        <c:axId val="243087968"/>
        <c:scaling>
          <c:orientation val="minMax"/>
        </c:scaling>
        <c:delete val="0"/>
        <c:axPos val="l"/>
        <c:title>
          <c:tx>
            <c:rich>
              <a:bodyPr rot="-54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r>
                  <a:rPr lang="en-AU" sz="1200" b="1">
                    <a:solidFill>
                      <a:sysClr val="windowText" lastClr="000000"/>
                    </a:solidFill>
                  </a:rPr>
                  <a:t>Endpoint</a:t>
                </a:r>
                <a:r>
                  <a:rPr lang="en-AU" sz="1200" b="1" baseline="0">
                    <a:solidFill>
                      <a:sysClr val="windowText" lastClr="000000"/>
                    </a:solidFill>
                  </a:rPr>
                  <a:t> Category</a:t>
                </a:r>
                <a:endParaRPr lang="en-AU" sz="1200" b="1">
                  <a:solidFill>
                    <a:sysClr val="windowText" lastClr="000000"/>
                  </a:solidFill>
                </a:endParaRPr>
              </a:p>
            </c:rich>
          </c:tx>
          <c:layout>
            <c:manualLayout>
              <c:xMode val="edge"/>
              <c:yMode val="edge"/>
              <c:x val="1.7348622145383508E-2"/>
              <c:y val="0.34810960808679947"/>
            </c:manualLayout>
          </c:layout>
          <c:overlay val="0"/>
          <c:spPr>
            <a:noFill/>
            <a:ln>
              <a:noFill/>
            </a:ln>
            <a:effectLst/>
          </c:spPr>
          <c:txPr>
            <a:bodyPr rot="-54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en-US"/>
          </a:p>
        </c:txPr>
        <c:crossAx val="243088448"/>
        <c:crosses val="autoZero"/>
        <c:auto val="1"/>
        <c:lblAlgn val="ctr"/>
        <c:lblOffset val="100"/>
        <c:noMultiLvlLbl val="0"/>
      </c:catAx>
      <c:valAx>
        <c:axId val="24308844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r>
                  <a:rPr lang="en-AU" sz="1200" b="1">
                    <a:solidFill>
                      <a:schemeClr val="tx1"/>
                    </a:solidFill>
                  </a:rPr>
                  <a:t>Number of Studies</a:t>
                </a:r>
              </a:p>
            </c:rich>
          </c:tx>
          <c:layout>
            <c:manualLayout>
              <c:xMode val="edge"/>
              <c:yMode val="edge"/>
              <c:x val="0.45344862524447549"/>
              <c:y val="0.94712722564879637"/>
            </c:manualLayout>
          </c:layout>
          <c:overlay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crossAx val="243087968"/>
        <c:crosses val="autoZero"/>
        <c:crossBetween val="between"/>
      </c:valAx>
      <c:spPr>
        <a:noFill/>
        <a:ln>
          <a:noFill/>
        </a:ln>
        <a:effectLst/>
      </c:spPr>
    </c:plotArea>
    <c:legend>
      <c:legendPos val="r"/>
      <c:layout>
        <c:manualLayout>
          <c:xMode val="edge"/>
          <c:yMode val="edge"/>
          <c:x val="0.61177079734827189"/>
          <c:y val="0.48068223036520624"/>
          <c:w val="0.3294470971389466"/>
          <c:h val="0.18854007036732712"/>
        </c:manualLayout>
      </c:layout>
      <c:overlay val="1"/>
      <c:spPr>
        <a:noFill/>
        <a:ln>
          <a:noFill/>
        </a:ln>
        <a:effectLst/>
      </c:spPr>
      <c:txPr>
        <a:bodyPr rot="0" spcFirstLastPara="1" vertOverflow="ellipsis" vert="horz" wrap="square" anchor="ctr" anchorCtr="1"/>
        <a:lstStyle/>
        <a:p>
          <a:pPr>
            <a:defRPr sz="1000" b="1"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chemeClr val="tx1"/>
                </a:solidFill>
                <a:latin typeface="+mn-lt"/>
                <a:ea typeface="+mn-ea"/>
                <a:cs typeface="+mn-cs"/>
              </a:defRPr>
            </a:pPr>
            <a:r>
              <a:rPr lang="en-AU" sz="1600" b="1">
                <a:solidFill>
                  <a:schemeClr val="tx1"/>
                </a:solidFill>
              </a:rPr>
              <a:t>Brain Effects </a:t>
            </a:r>
          </a:p>
        </c:rich>
      </c:tx>
      <c:layout>
        <c:manualLayout>
          <c:xMode val="edge"/>
          <c:yMode val="edge"/>
          <c:x val="0.37999833470306299"/>
          <c:y val="2.5815650411373407E-2"/>
        </c:manualLayout>
      </c:layout>
      <c:overlay val="0"/>
      <c:spPr>
        <a:noFill/>
        <a:ln>
          <a:noFill/>
        </a:ln>
        <a:effectLst/>
      </c:spPr>
      <c:txPr>
        <a:bodyPr rot="0" spcFirstLastPara="1" vertOverflow="ellipsis" vert="horz" wrap="square" anchor="ctr" anchorCtr="1"/>
        <a:lstStyle/>
        <a:p>
          <a:pPr>
            <a:defRPr sz="1600" b="1" i="0" u="none" strike="noStrike" kern="1200" spc="0" baseline="0">
              <a:solidFill>
                <a:schemeClr val="tx1"/>
              </a:solidFill>
              <a:latin typeface="+mn-lt"/>
              <a:ea typeface="+mn-ea"/>
              <a:cs typeface="+mn-cs"/>
            </a:defRPr>
          </a:pPr>
          <a:endParaRPr lang="en-US"/>
        </a:p>
      </c:txPr>
    </c:title>
    <c:autoTitleDeleted val="0"/>
    <c:plotArea>
      <c:layout/>
      <c:barChart>
        <c:barDir val="bar"/>
        <c:grouping val="clustered"/>
        <c:varyColors val="0"/>
        <c:ser>
          <c:idx val="1"/>
          <c:order val="0"/>
          <c:tx>
            <c:strRef>
              <c:f>Compilation!$B$327</c:f>
              <c:strCache>
                <c:ptCount val="1"/>
                <c:pt idx="0">
                  <c:v>No  Significant Effect</c:v>
                </c:pt>
              </c:strCache>
            </c:strRef>
          </c:tx>
          <c:spPr>
            <a:solidFill>
              <a:schemeClr val="bg2">
                <a:lumMod val="50000"/>
              </a:schemeClr>
            </a:solidFill>
            <a:ln>
              <a:noFill/>
            </a:ln>
            <a:effectLst/>
          </c:spPr>
          <c:invertIfNegative val="0"/>
          <c:cat>
            <c:strRef>
              <c:extLst>
                <c:ext xmlns:c15="http://schemas.microsoft.com/office/drawing/2012/chart" uri="{02D57815-91ED-43cb-92C2-25804820EDAC}">
                  <c15:fullRef>
                    <c15:sqref>Compilation!$A$328:$A$336</c15:sqref>
                  </c15:fullRef>
                </c:ext>
              </c:extLst>
              <c:f>(Compilation!$A$328:$A$329,Compilation!$A$331:$A$336)</c:f>
              <c:strCache>
                <c:ptCount val="8"/>
                <c:pt idx="0">
                  <c:v>BloodBrainBarrier</c:v>
                </c:pt>
                <c:pt idx="1">
                  <c:v>Audio</c:v>
                </c:pt>
                <c:pt idx="2">
                  <c:v>Hepatic</c:v>
                </c:pt>
                <c:pt idx="3">
                  <c:v>Ocular</c:v>
                </c:pt>
                <c:pt idx="4">
                  <c:v>Neurotransmitter</c:v>
                </c:pt>
                <c:pt idx="5">
                  <c:v>Cognitive</c:v>
                </c:pt>
                <c:pt idx="6">
                  <c:v>EEG</c:v>
                </c:pt>
                <c:pt idx="7">
                  <c:v>Neurobehavioural</c:v>
                </c:pt>
              </c:strCache>
            </c:strRef>
          </c:cat>
          <c:val>
            <c:numRef>
              <c:extLst>
                <c:ext xmlns:c15="http://schemas.microsoft.com/office/drawing/2012/chart" uri="{02D57815-91ED-43cb-92C2-25804820EDAC}">
                  <c15:fullRef>
                    <c15:sqref>Compilation!$B$328:$B$336</c15:sqref>
                  </c15:fullRef>
                </c:ext>
              </c:extLst>
              <c:f>(Compilation!$B$328:$B$329,Compilation!$B$331:$B$336)</c:f>
              <c:numCache>
                <c:formatCode>General</c:formatCode>
                <c:ptCount val="8"/>
                <c:pt idx="0">
                  <c:v>23</c:v>
                </c:pt>
                <c:pt idx="1">
                  <c:v>45</c:v>
                </c:pt>
                <c:pt idx="2">
                  <c:v>29</c:v>
                </c:pt>
                <c:pt idx="3">
                  <c:v>24</c:v>
                </c:pt>
                <c:pt idx="4">
                  <c:v>14</c:v>
                </c:pt>
                <c:pt idx="5">
                  <c:v>100</c:v>
                </c:pt>
                <c:pt idx="6">
                  <c:v>32</c:v>
                </c:pt>
                <c:pt idx="7">
                  <c:v>76</c:v>
                </c:pt>
              </c:numCache>
            </c:numRef>
          </c:val>
          <c:extLst>
            <c:ext xmlns:c16="http://schemas.microsoft.com/office/drawing/2014/chart" uri="{C3380CC4-5D6E-409C-BE32-E72D297353CC}">
              <c16:uniqueId val="{00000000-67E6-40A7-8B36-9DB694330C7F}"/>
            </c:ext>
          </c:extLst>
        </c:ser>
        <c:ser>
          <c:idx val="0"/>
          <c:order val="1"/>
          <c:tx>
            <c:strRef>
              <c:f>Compilation!$C$327</c:f>
              <c:strCache>
                <c:ptCount val="1"/>
                <c:pt idx="0">
                  <c:v>Significant Effect</c:v>
                </c:pt>
              </c:strCache>
            </c:strRef>
          </c:tx>
          <c:spPr>
            <a:solidFill>
              <a:schemeClr val="accent4">
                <a:lumMod val="75000"/>
              </a:schemeClr>
            </a:solidFill>
            <a:ln>
              <a:noFill/>
            </a:ln>
            <a:effectLst/>
          </c:spPr>
          <c:invertIfNegative val="0"/>
          <c:cat>
            <c:strRef>
              <c:extLst>
                <c:ext xmlns:c15="http://schemas.microsoft.com/office/drawing/2012/chart" uri="{02D57815-91ED-43cb-92C2-25804820EDAC}">
                  <c15:fullRef>
                    <c15:sqref>Compilation!$A$328:$A$336</c15:sqref>
                  </c15:fullRef>
                </c:ext>
              </c:extLst>
              <c:f>(Compilation!$A$328:$A$329,Compilation!$A$331:$A$336)</c:f>
              <c:strCache>
                <c:ptCount val="8"/>
                <c:pt idx="0">
                  <c:v>BloodBrainBarrier</c:v>
                </c:pt>
                <c:pt idx="1">
                  <c:v>Audio</c:v>
                </c:pt>
                <c:pt idx="2">
                  <c:v>Hepatic</c:v>
                </c:pt>
                <c:pt idx="3">
                  <c:v>Ocular</c:v>
                </c:pt>
                <c:pt idx="4">
                  <c:v>Neurotransmitter</c:v>
                </c:pt>
                <c:pt idx="5">
                  <c:v>Cognitive</c:v>
                </c:pt>
                <c:pt idx="6">
                  <c:v>EEG</c:v>
                </c:pt>
                <c:pt idx="7">
                  <c:v>Neurobehavioural</c:v>
                </c:pt>
              </c:strCache>
            </c:strRef>
          </c:cat>
          <c:val>
            <c:numRef>
              <c:extLst>
                <c:ext xmlns:c15="http://schemas.microsoft.com/office/drawing/2012/chart" uri="{02D57815-91ED-43cb-92C2-25804820EDAC}">
                  <c15:fullRef>
                    <c15:sqref>Compilation!$C$328:$C$336</c15:sqref>
                  </c15:fullRef>
                </c:ext>
              </c:extLst>
              <c:f>(Compilation!$C$328:$C$329,Compilation!$C$331:$C$336)</c:f>
              <c:numCache>
                <c:formatCode>General</c:formatCode>
                <c:ptCount val="8"/>
                <c:pt idx="0">
                  <c:v>15</c:v>
                </c:pt>
                <c:pt idx="1">
                  <c:v>21</c:v>
                </c:pt>
                <c:pt idx="2">
                  <c:v>31</c:v>
                </c:pt>
                <c:pt idx="3">
                  <c:v>32</c:v>
                </c:pt>
                <c:pt idx="4">
                  <c:v>41</c:v>
                </c:pt>
                <c:pt idx="5">
                  <c:v>97</c:v>
                </c:pt>
                <c:pt idx="6">
                  <c:v>111</c:v>
                </c:pt>
                <c:pt idx="7">
                  <c:v>158</c:v>
                </c:pt>
              </c:numCache>
            </c:numRef>
          </c:val>
          <c:extLst>
            <c:ext xmlns:c16="http://schemas.microsoft.com/office/drawing/2014/chart" uri="{C3380CC4-5D6E-409C-BE32-E72D297353CC}">
              <c16:uniqueId val="{00000001-67E6-40A7-8B36-9DB694330C7F}"/>
            </c:ext>
          </c:extLst>
        </c:ser>
        <c:dLbls>
          <c:showLegendKey val="0"/>
          <c:showVal val="0"/>
          <c:showCatName val="0"/>
          <c:showSerName val="0"/>
          <c:showPercent val="0"/>
          <c:showBubbleSize val="0"/>
        </c:dLbls>
        <c:gapWidth val="182"/>
        <c:axId val="243087968"/>
        <c:axId val="243088448"/>
      </c:barChart>
      <c:catAx>
        <c:axId val="243087968"/>
        <c:scaling>
          <c:orientation val="minMax"/>
        </c:scaling>
        <c:delete val="0"/>
        <c:axPos val="l"/>
        <c:title>
          <c:tx>
            <c:rich>
              <a:bodyPr rot="-54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r>
                  <a:rPr lang="en-AU" sz="1200" b="1">
                    <a:solidFill>
                      <a:sysClr val="windowText" lastClr="000000"/>
                    </a:solidFill>
                  </a:rPr>
                  <a:t>Endpoint</a:t>
                </a:r>
                <a:r>
                  <a:rPr lang="en-AU" sz="1200" b="1" baseline="0">
                    <a:solidFill>
                      <a:sysClr val="windowText" lastClr="000000"/>
                    </a:solidFill>
                  </a:rPr>
                  <a:t> Category</a:t>
                </a:r>
                <a:endParaRPr lang="en-AU" sz="1200" b="1">
                  <a:solidFill>
                    <a:sysClr val="windowText" lastClr="000000"/>
                  </a:solidFill>
                </a:endParaRPr>
              </a:p>
            </c:rich>
          </c:tx>
          <c:layout>
            <c:manualLayout>
              <c:xMode val="edge"/>
              <c:yMode val="edge"/>
              <c:x val="1.73485925681349E-2"/>
              <c:y val="0.26880680064769957"/>
            </c:manualLayout>
          </c:layout>
          <c:overlay val="0"/>
          <c:spPr>
            <a:noFill/>
            <a:ln>
              <a:noFill/>
            </a:ln>
            <a:effectLst/>
          </c:spPr>
          <c:txPr>
            <a:bodyPr rot="-54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en-US"/>
          </a:p>
        </c:txPr>
        <c:crossAx val="243088448"/>
        <c:crosses val="autoZero"/>
        <c:auto val="1"/>
        <c:lblAlgn val="ctr"/>
        <c:lblOffset val="100"/>
        <c:noMultiLvlLbl val="0"/>
      </c:catAx>
      <c:valAx>
        <c:axId val="24308844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r>
                  <a:rPr lang="en-AU" sz="1200" b="1">
                    <a:solidFill>
                      <a:schemeClr val="tx1"/>
                    </a:solidFill>
                  </a:rPr>
                  <a:t>Number of Studies</a:t>
                </a:r>
              </a:p>
            </c:rich>
          </c:tx>
          <c:layout>
            <c:manualLayout>
              <c:xMode val="edge"/>
              <c:yMode val="edge"/>
              <c:x val="0.45344862524447549"/>
              <c:y val="0.94712722564879637"/>
            </c:manualLayout>
          </c:layout>
          <c:overlay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crossAx val="243087968"/>
        <c:crosses val="autoZero"/>
        <c:crossBetween val="between"/>
      </c:valAx>
      <c:spPr>
        <a:noFill/>
        <a:ln>
          <a:noFill/>
        </a:ln>
        <a:effectLst/>
      </c:spPr>
    </c:plotArea>
    <c:legend>
      <c:legendPos val="r"/>
      <c:layout>
        <c:manualLayout>
          <c:xMode val="edge"/>
          <c:yMode val="edge"/>
          <c:x val="0.62201781309153348"/>
          <c:y val="0.48068231045420778"/>
          <c:w val="0.28162587063970085"/>
          <c:h val="0.12788376769660428"/>
        </c:manualLayout>
      </c:layout>
      <c:overlay val="1"/>
      <c:spPr>
        <a:noFill/>
        <a:ln>
          <a:noFill/>
        </a:ln>
        <a:effectLst/>
      </c:spPr>
      <c:txPr>
        <a:bodyPr rot="0" spcFirstLastPara="1" vertOverflow="ellipsis" vert="horz" wrap="square" anchor="ctr" anchorCtr="1"/>
        <a:lstStyle/>
        <a:p>
          <a:pPr>
            <a:defRPr sz="1000" b="1"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chemeClr val="tx1"/>
                </a:solidFill>
                <a:latin typeface="+mn-lt"/>
                <a:ea typeface="+mn-ea"/>
                <a:cs typeface="+mn-cs"/>
              </a:defRPr>
            </a:pPr>
            <a:r>
              <a:rPr lang="en-AU" sz="1600" b="1" i="0" u="none" strike="noStrike" kern="1200" spc="0" baseline="0">
                <a:solidFill>
                  <a:sysClr val="windowText" lastClr="000000"/>
                </a:solidFill>
              </a:rPr>
              <a:t>Organ/Systemic Effect</a:t>
            </a:r>
            <a:r>
              <a:rPr lang="en-AU" sz="1600" b="1">
                <a:solidFill>
                  <a:schemeClr val="tx1"/>
                </a:solidFill>
              </a:rPr>
              <a:t>s </a:t>
            </a:r>
          </a:p>
        </c:rich>
      </c:tx>
      <c:layout>
        <c:manualLayout>
          <c:xMode val="edge"/>
          <c:yMode val="edge"/>
          <c:x val="0.26967632259008795"/>
          <c:y val="4.2340693795603492E-2"/>
        </c:manualLayout>
      </c:layout>
      <c:overlay val="0"/>
      <c:spPr>
        <a:noFill/>
        <a:ln>
          <a:noFill/>
        </a:ln>
        <a:effectLst/>
      </c:spPr>
      <c:txPr>
        <a:bodyPr rot="0" spcFirstLastPara="1" vertOverflow="ellipsis" vert="horz" wrap="square" anchor="ctr" anchorCtr="1"/>
        <a:lstStyle/>
        <a:p>
          <a:pPr>
            <a:defRPr sz="1600" b="1" i="0" u="none" strike="noStrike" kern="1200" spc="0" baseline="0">
              <a:solidFill>
                <a:schemeClr val="tx1"/>
              </a:solidFill>
              <a:latin typeface="+mn-lt"/>
              <a:ea typeface="+mn-ea"/>
              <a:cs typeface="+mn-cs"/>
            </a:defRPr>
          </a:pPr>
          <a:endParaRPr lang="en-US"/>
        </a:p>
      </c:txPr>
    </c:title>
    <c:autoTitleDeleted val="0"/>
    <c:plotArea>
      <c:layout/>
      <c:barChart>
        <c:barDir val="bar"/>
        <c:grouping val="clustered"/>
        <c:varyColors val="0"/>
        <c:ser>
          <c:idx val="1"/>
          <c:order val="0"/>
          <c:tx>
            <c:strRef>
              <c:f>Compilation!$B$383</c:f>
              <c:strCache>
                <c:ptCount val="1"/>
                <c:pt idx="0">
                  <c:v>No  Significant Effect</c:v>
                </c:pt>
              </c:strCache>
            </c:strRef>
          </c:tx>
          <c:spPr>
            <a:solidFill>
              <a:schemeClr val="bg2">
                <a:lumMod val="50000"/>
              </a:schemeClr>
            </a:solidFill>
            <a:ln>
              <a:noFill/>
            </a:ln>
            <a:effectLst/>
          </c:spPr>
          <c:invertIfNegative val="0"/>
          <c:cat>
            <c:strRef>
              <c:f>Compilation!$A$384:$A$387</c:f>
              <c:strCache>
                <c:ptCount val="4"/>
                <c:pt idx="0">
                  <c:v>Hepatic (Liver)</c:v>
                </c:pt>
                <c:pt idx="1">
                  <c:v>Cardiovascular</c:v>
                </c:pt>
                <c:pt idx="2">
                  <c:v>Endocrine</c:v>
                </c:pt>
                <c:pt idx="3">
                  <c:v>Immune System</c:v>
                </c:pt>
              </c:strCache>
            </c:strRef>
          </c:cat>
          <c:val>
            <c:numRef>
              <c:f>Compilation!$B$384:$B$387</c:f>
              <c:numCache>
                <c:formatCode>General</c:formatCode>
                <c:ptCount val="4"/>
                <c:pt idx="0">
                  <c:v>29</c:v>
                </c:pt>
                <c:pt idx="1">
                  <c:v>85</c:v>
                </c:pt>
                <c:pt idx="2">
                  <c:v>37</c:v>
                </c:pt>
                <c:pt idx="3">
                  <c:v>89</c:v>
                </c:pt>
              </c:numCache>
            </c:numRef>
          </c:val>
          <c:extLst>
            <c:ext xmlns:c16="http://schemas.microsoft.com/office/drawing/2014/chart" uri="{C3380CC4-5D6E-409C-BE32-E72D297353CC}">
              <c16:uniqueId val="{00000000-B782-44DA-AC1B-0975F9E96C5C}"/>
            </c:ext>
          </c:extLst>
        </c:ser>
        <c:ser>
          <c:idx val="0"/>
          <c:order val="1"/>
          <c:tx>
            <c:strRef>
              <c:f>Compilation!$C$383</c:f>
              <c:strCache>
                <c:ptCount val="1"/>
                <c:pt idx="0">
                  <c:v>Significant Effect</c:v>
                </c:pt>
              </c:strCache>
            </c:strRef>
          </c:tx>
          <c:spPr>
            <a:solidFill>
              <a:schemeClr val="accent4">
                <a:lumMod val="75000"/>
              </a:schemeClr>
            </a:solidFill>
            <a:ln>
              <a:noFill/>
            </a:ln>
            <a:effectLst/>
          </c:spPr>
          <c:invertIfNegative val="0"/>
          <c:cat>
            <c:strRef>
              <c:f>Compilation!$A$384:$A$387</c:f>
              <c:strCache>
                <c:ptCount val="4"/>
                <c:pt idx="0">
                  <c:v>Hepatic (Liver)</c:v>
                </c:pt>
                <c:pt idx="1">
                  <c:v>Cardiovascular</c:v>
                </c:pt>
                <c:pt idx="2">
                  <c:v>Endocrine</c:v>
                </c:pt>
                <c:pt idx="3">
                  <c:v>Immune System</c:v>
                </c:pt>
              </c:strCache>
            </c:strRef>
          </c:cat>
          <c:val>
            <c:numRef>
              <c:f>Compilation!$C$384:$C$387</c:f>
              <c:numCache>
                <c:formatCode>General</c:formatCode>
                <c:ptCount val="4"/>
                <c:pt idx="0">
                  <c:v>31</c:v>
                </c:pt>
                <c:pt idx="1">
                  <c:v>67</c:v>
                </c:pt>
                <c:pt idx="2">
                  <c:v>101</c:v>
                </c:pt>
                <c:pt idx="3">
                  <c:v>104</c:v>
                </c:pt>
              </c:numCache>
            </c:numRef>
          </c:val>
          <c:extLst>
            <c:ext xmlns:c16="http://schemas.microsoft.com/office/drawing/2014/chart" uri="{C3380CC4-5D6E-409C-BE32-E72D297353CC}">
              <c16:uniqueId val="{00000001-B782-44DA-AC1B-0975F9E96C5C}"/>
            </c:ext>
          </c:extLst>
        </c:ser>
        <c:dLbls>
          <c:showLegendKey val="0"/>
          <c:showVal val="0"/>
          <c:showCatName val="0"/>
          <c:showSerName val="0"/>
          <c:showPercent val="0"/>
          <c:showBubbleSize val="0"/>
        </c:dLbls>
        <c:gapWidth val="182"/>
        <c:axId val="243087968"/>
        <c:axId val="243088448"/>
      </c:barChart>
      <c:catAx>
        <c:axId val="243087968"/>
        <c:scaling>
          <c:orientation val="minMax"/>
        </c:scaling>
        <c:delete val="0"/>
        <c:axPos val="l"/>
        <c:title>
          <c:tx>
            <c:rich>
              <a:bodyPr rot="-54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r>
                  <a:rPr lang="en-AU" sz="1200" b="1">
                    <a:solidFill>
                      <a:sysClr val="windowText" lastClr="000000"/>
                    </a:solidFill>
                  </a:rPr>
                  <a:t>Endpoint</a:t>
                </a:r>
                <a:r>
                  <a:rPr lang="en-AU" sz="1200" b="1" baseline="0">
                    <a:solidFill>
                      <a:sysClr val="windowText" lastClr="000000"/>
                    </a:solidFill>
                  </a:rPr>
                  <a:t> Category</a:t>
                </a:r>
                <a:endParaRPr lang="en-AU" sz="1200" b="1">
                  <a:solidFill>
                    <a:sysClr val="windowText" lastClr="000000"/>
                  </a:solidFill>
                </a:endParaRPr>
              </a:p>
            </c:rich>
          </c:tx>
          <c:layout>
            <c:manualLayout>
              <c:xMode val="edge"/>
              <c:yMode val="edge"/>
              <c:x val="1.7348622145383508E-2"/>
              <c:y val="0.34810960808679947"/>
            </c:manualLayout>
          </c:layout>
          <c:overlay val="0"/>
          <c:spPr>
            <a:noFill/>
            <a:ln>
              <a:noFill/>
            </a:ln>
            <a:effectLst/>
          </c:spPr>
          <c:txPr>
            <a:bodyPr rot="-54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en-US"/>
          </a:p>
        </c:txPr>
        <c:crossAx val="243088448"/>
        <c:crosses val="autoZero"/>
        <c:auto val="1"/>
        <c:lblAlgn val="ctr"/>
        <c:lblOffset val="100"/>
        <c:noMultiLvlLbl val="0"/>
      </c:catAx>
      <c:valAx>
        <c:axId val="24308844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r>
                  <a:rPr lang="en-AU" sz="1200" b="1">
                    <a:solidFill>
                      <a:schemeClr val="tx1"/>
                    </a:solidFill>
                  </a:rPr>
                  <a:t>Number of Studies</a:t>
                </a:r>
              </a:p>
            </c:rich>
          </c:tx>
          <c:layout>
            <c:manualLayout>
              <c:xMode val="edge"/>
              <c:yMode val="edge"/>
              <c:x val="0.45344862524447549"/>
              <c:y val="0.94712722564879637"/>
            </c:manualLayout>
          </c:layout>
          <c:overlay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crossAx val="243087968"/>
        <c:crosses val="autoZero"/>
        <c:crossBetween val="between"/>
      </c:valAx>
      <c:spPr>
        <a:noFill/>
        <a:ln>
          <a:noFill/>
        </a:ln>
        <a:effectLst/>
      </c:spPr>
    </c:plotArea>
    <c:legend>
      <c:legendPos val="r"/>
      <c:layout>
        <c:manualLayout>
          <c:xMode val="edge"/>
          <c:yMode val="edge"/>
          <c:x val="0.6618859905110922"/>
          <c:y val="0.55229013444181951"/>
          <c:w val="0.29806568479891504"/>
          <c:h val="0.20862435983580177"/>
        </c:manualLayout>
      </c:layout>
      <c:overlay val="1"/>
      <c:spPr>
        <a:noFill/>
        <a:ln>
          <a:noFill/>
        </a:ln>
        <a:effectLst/>
      </c:spPr>
      <c:txPr>
        <a:bodyPr rot="0" spcFirstLastPara="1" vertOverflow="ellipsis" vert="horz" wrap="square" anchor="ctr" anchorCtr="1"/>
        <a:lstStyle/>
        <a:p>
          <a:pPr>
            <a:defRPr sz="1000" b="1"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chemeClr val="tx1"/>
                </a:solidFill>
                <a:latin typeface="+mn-lt"/>
                <a:ea typeface="+mn-ea"/>
                <a:cs typeface="+mn-cs"/>
              </a:defRPr>
            </a:pPr>
            <a:r>
              <a:rPr lang="en-AU" sz="1600" b="1" i="0" u="none" strike="noStrike" kern="1200" spc="0" baseline="0">
                <a:solidFill>
                  <a:sysClr val="windowText" lastClr="000000"/>
                </a:solidFill>
              </a:rPr>
              <a:t>Gene/DNA/Chromosomal Effects </a:t>
            </a:r>
            <a:endParaRPr lang="en-AU" sz="1600" b="1">
              <a:solidFill>
                <a:schemeClr val="tx1"/>
              </a:solidFill>
            </a:endParaRPr>
          </a:p>
        </c:rich>
      </c:tx>
      <c:layout>
        <c:manualLayout>
          <c:xMode val="edge"/>
          <c:yMode val="edge"/>
          <c:x val="0.37999833470306299"/>
          <c:y val="2.5815650411373407E-2"/>
        </c:manualLayout>
      </c:layout>
      <c:overlay val="0"/>
      <c:spPr>
        <a:noFill/>
        <a:ln>
          <a:noFill/>
        </a:ln>
        <a:effectLst/>
      </c:spPr>
      <c:txPr>
        <a:bodyPr rot="0" spcFirstLastPara="1" vertOverflow="ellipsis" vert="horz" wrap="square" anchor="ctr" anchorCtr="1"/>
        <a:lstStyle/>
        <a:p>
          <a:pPr>
            <a:defRPr sz="1600" b="1" i="0" u="none" strike="noStrike" kern="1200" spc="0" baseline="0">
              <a:solidFill>
                <a:schemeClr val="tx1"/>
              </a:solidFill>
              <a:latin typeface="+mn-lt"/>
              <a:ea typeface="+mn-ea"/>
              <a:cs typeface="+mn-cs"/>
            </a:defRPr>
          </a:pPr>
          <a:endParaRPr lang="en-US"/>
        </a:p>
      </c:txPr>
    </c:title>
    <c:autoTitleDeleted val="0"/>
    <c:plotArea>
      <c:layout/>
      <c:barChart>
        <c:barDir val="bar"/>
        <c:grouping val="clustered"/>
        <c:varyColors val="0"/>
        <c:ser>
          <c:idx val="1"/>
          <c:order val="0"/>
          <c:tx>
            <c:strRef>
              <c:f>Compilation!$B$428</c:f>
              <c:strCache>
                <c:ptCount val="1"/>
                <c:pt idx="0">
                  <c:v>No  Significant Effect</c:v>
                </c:pt>
              </c:strCache>
            </c:strRef>
          </c:tx>
          <c:spPr>
            <a:solidFill>
              <a:schemeClr val="bg2">
                <a:lumMod val="50000"/>
              </a:schemeClr>
            </a:solidFill>
            <a:ln>
              <a:noFill/>
            </a:ln>
            <a:effectLst/>
          </c:spPr>
          <c:invertIfNegative val="0"/>
          <c:cat>
            <c:strRef>
              <c:f>Compilation!$A$429:$A$431</c:f>
              <c:strCache>
                <c:ptCount val="3"/>
                <c:pt idx="0">
                  <c:v>Fertility</c:v>
                </c:pt>
                <c:pt idx="1">
                  <c:v>Gene Expression</c:v>
                </c:pt>
                <c:pt idx="2">
                  <c:v>Geneoxicity</c:v>
                </c:pt>
              </c:strCache>
            </c:strRef>
          </c:cat>
          <c:val>
            <c:numRef>
              <c:f>Compilation!$B$429:$B$431</c:f>
              <c:numCache>
                <c:formatCode>General</c:formatCode>
                <c:ptCount val="3"/>
                <c:pt idx="0">
                  <c:v>39</c:v>
                </c:pt>
                <c:pt idx="1">
                  <c:v>14</c:v>
                </c:pt>
                <c:pt idx="2">
                  <c:v>162</c:v>
                </c:pt>
              </c:numCache>
            </c:numRef>
          </c:val>
          <c:extLst>
            <c:ext xmlns:c16="http://schemas.microsoft.com/office/drawing/2014/chart" uri="{C3380CC4-5D6E-409C-BE32-E72D297353CC}">
              <c16:uniqueId val="{00000000-EF63-4C17-BFC7-19BA5A7F96E0}"/>
            </c:ext>
          </c:extLst>
        </c:ser>
        <c:ser>
          <c:idx val="0"/>
          <c:order val="1"/>
          <c:tx>
            <c:strRef>
              <c:f>Compilation!$C$428</c:f>
              <c:strCache>
                <c:ptCount val="1"/>
                <c:pt idx="0">
                  <c:v>Significant Effect</c:v>
                </c:pt>
              </c:strCache>
            </c:strRef>
          </c:tx>
          <c:spPr>
            <a:solidFill>
              <a:schemeClr val="accent4">
                <a:lumMod val="75000"/>
              </a:schemeClr>
            </a:solidFill>
            <a:ln>
              <a:noFill/>
            </a:ln>
            <a:effectLst/>
          </c:spPr>
          <c:invertIfNegative val="0"/>
          <c:cat>
            <c:strRef>
              <c:f>Compilation!$A$429:$A$431</c:f>
              <c:strCache>
                <c:ptCount val="3"/>
                <c:pt idx="0">
                  <c:v>Fertility</c:v>
                </c:pt>
                <c:pt idx="1">
                  <c:v>Gene Expression</c:v>
                </c:pt>
                <c:pt idx="2">
                  <c:v>Geneoxicity</c:v>
                </c:pt>
              </c:strCache>
            </c:strRef>
          </c:cat>
          <c:val>
            <c:numRef>
              <c:f>Compilation!$C$429:$C$431</c:f>
              <c:numCache>
                <c:formatCode>General</c:formatCode>
                <c:ptCount val="3"/>
                <c:pt idx="0">
                  <c:v>109</c:v>
                </c:pt>
                <c:pt idx="1">
                  <c:v>212</c:v>
                </c:pt>
                <c:pt idx="2">
                  <c:v>237</c:v>
                </c:pt>
              </c:numCache>
            </c:numRef>
          </c:val>
          <c:extLst>
            <c:ext xmlns:c16="http://schemas.microsoft.com/office/drawing/2014/chart" uri="{C3380CC4-5D6E-409C-BE32-E72D297353CC}">
              <c16:uniqueId val="{00000001-EF63-4C17-BFC7-19BA5A7F96E0}"/>
            </c:ext>
          </c:extLst>
        </c:ser>
        <c:dLbls>
          <c:showLegendKey val="0"/>
          <c:showVal val="0"/>
          <c:showCatName val="0"/>
          <c:showSerName val="0"/>
          <c:showPercent val="0"/>
          <c:showBubbleSize val="0"/>
        </c:dLbls>
        <c:gapWidth val="182"/>
        <c:axId val="243087968"/>
        <c:axId val="243088448"/>
      </c:barChart>
      <c:catAx>
        <c:axId val="243087968"/>
        <c:scaling>
          <c:orientation val="minMax"/>
        </c:scaling>
        <c:delete val="0"/>
        <c:axPos val="l"/>
        <c:title>
          <c:tx>
            <c:rich>
              <a:bodyPr rot="-54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r>
                  <a:rPr lang="en-AU" sz="1200" b="1">
                    <a:solidFill>
                      <a:sysClr val="windowText" lastClr="000000"/>
                    </a:solidFill>
                  </a:rPr>
                  <a:t>Endpoint</a:t>
                </a:r>
                <a:r>
                  <a:rPr lang="en-AU" sz="1200" b="1" baseline="0">
                    <a:solidFill>
                      <a:sysClr val="windowText" lastClr="000000"/>
                    </a:solidFill>
                  </a:rPr>
                  <a:t> Category</a:t>
                </a:r>
                <a:endParaRPr lang="en-AU" sz="1200" b="1">
                  <a:solidFill>
                    <a:sysClr val="windowText" lastClr="000000"/>
                  </a:solidFill>
                </a:endParaRPr>
              </a:p>
            </c:rich>
          </c:tx>
          <c:layout>
            <c:manualLayout>
              <c:xMode val="edge"/>
              <c:yMode val="edge"/>
              <c:x val="1.7348622145383508E-2"/>
              <c:y val="0.34810960808679947"/>
            </c:manualLayout>
          </c:layout>
          <c:overlay val="0"/>
          <c:spPr>
            <a:noFill/>
            <a:ln>
              <a:noFill/>
            </a:ln>
            <a:effectLst/>
          </c:spPr>
          <c:txPr>
            <a:bodyPr rot="-54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en-US"/>
          </a:p>
        </c:txPr>
        <c:crossAx val="243088448"/>
        <c:crosses val="autoZero"/>
        <c:auto val="1"/>
        <c:lblAlgn val="ctr"/>
        <c:lblOffset val="100"/>
        <c:noMultiLvlLbl val="0"/>
      </c:catAx>
      <c:valAx>
        <c:axId val="24308844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r>
                  <a:rPr lang="en-AU" sz="1200" b="1">
                    <a:solidFill>
                      <a:schemeClr val="tx1"/>
                    </a:solidFill>
                  </a:rPr>
                  <a:t>Number of Studies</a:t>
                </a:r>
              </a:p>
            </c:rich>
          </c:tx>
          <c:layout>
            <c:manualLayout>
              <c:xMode val="edge"/>
              <c:yMode val="edge"/>
              <c:x val="0.45344862524447549"/>
              <c:y val="0.94712722564879637"/>
            </c:manualLayout>
          </c:layout>
          <c:overlay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crossAx val="243087968"/>
        <c:crosses val="autoZero"/>
        <c:crossBetween val="between"/>
      </c:valAx>
      <c:spPr>
        <a:noFill/>
        <a:ln>
          <a:noFill/>
        </a:ln>
        <a:effectLst/>
      </c:spPr>
    </c:plotArea>
    <c:legend>
      <c:legendPos val="r"/>
      <c:layout>
        <c:manualLayout>
          <c:xMode val="edge"/>
          <c:yMode val="edge"/>
          <c:x val="0.74976952908193872"/>
          <c:y val="0.52102411442781549"/>
          <c:w val="0.20647761406191453"/>
          <c:h val="0.18686866394997415"/>
        </c:manualLayout>
      </c:layout>
      <c:overlay val="1"/>
      <c:spPr>
        <a:noFill/>
        <a:ln>
          <a:noFill/>
        </a:ln>
        <a:effectLst/>
      </c:spPr>
      <c:txPr>
        <a:bodyPr rot="0" spcFirstLastPara="1" vertOverflow="ellipsis" vert="horz" wrap="square" anchor="ctr" anchorCtr="1"/>
        <a:lstStyle/>
        <a:p>
          <a:pPr>
            <a:defRPr sz="1000" b="1"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twoCellAnchor>
    <xdr:from>
      <xdr:col>3</xdr:col>
      <xdr:colOff>1005651</xdr:colOff>
      <xdr:row>91</xdr:row>
      <xdr:rowOff>211740</xdr:rowOff>
    </xdr:from>
    <xdr:to>
      <xdr:col>11</xdr:col>
      <xdr:colOff>1019486</xdr:colOff>
      <xdr:row>131</xdr:row>
      <xdr:rowOff>7843</xdr:rowOff>
    </xdr:to>
    <xdr:graphicFrame macro="">
      <xdr:nvGraphicFramePr>
        <xdr:cNvPr id="4" name="Chart 3">
          <a:extLst>
            <a:ext uri="{FF2B5EF4-FFF2-40B4-BE49-F238E27FC236}">
              <a16:creationId xmlns:a16="http://schemas.microsoft.com/office/drawing/2014/main" id="{AAA3A9A3-4383-F338-4545-3E29932D5AE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16173</xdr:colOff>
      <xdr:row>225</xdr:row>
      <xdr:rowOff>30191</xdr:rowOff>
    </xdr:from>
    <xdr:to>
      <xdr:col>6</xdr:col>
      <xdr:colOff>690113</xdr:colOff>
      <xdr:row>247</xdr:row>
      <xdr:rowOff>140179</xdr:rowOff>
    </xdr:to>
    <xdr:graphicFrame macro="">
      <xdr:nvGraphicFramePr>
        <xdr:cNvPr id="12" name="Chart 11">
          <a:extLst>
            <a:ext uri="{FF2B5EF4-FFF2-40B4-BE49-F238E27FC236}">
              <a16:creationId xmlns:a16="http://schemas.microsoft.com/office/drawing/2014/main" id="{8F0DEF5B-C9A1-12A4-0BC3-FED6A478C64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878327</xdr:colOff>
      <xdr:row>225</xdr:row>
      <xdr:rowOff>20586</xdr:rowOff>
    </xdr:from>
    <xdr:to>
      <xdr:col>12</xdr:col>
      <xdr:colOff>745009</xdr:colOff>
      <xdr:row>247</xdr:row>
      <xdr:rowOff>130574</xdr:rowOff>
    </xdr:to>
    <xdr:graphicFrame macro="">
      <xdr:nvGraphicFramePr>
        <xdr:cNvPr id="13" name="Chart 12">
          <a:extLst>
            <a:ext uri="{FF2B5EF4-FFF2-40B4-BE49-F238E27FC236}">
              <a16:creationId xmlns:a16="http://schemas.microsoft.com/office/drawing/2014/main" id="{4EBF562A-30CA-407A-BD89-D6E7DC51DE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1248379</xdr:colOff>
      <xdr:row>225</xdr:row>
      <xdr:rowOff>41956</xdr:rowOff>
    </xdr:from>
    <xdr:to>
      <xdr:col>19</xdr:col>
      <xdr:colOff>7842</xdr:colOff>
      <xdr:row>248</xdr:row>
      <xdr:rowOff>54898</xdr:rowOff>
    </xdr:to>
    <xdr:graphicFrame macro="">
      <xdr:nvGraphicFramePr>
        <xdr:cNvPr id="16" name="Chart 15">
          <a:extLst>
            <a:ext uri="{FF2B5EF4-FFF2-40B4-BE49-F238E27FC236}">
              <a16:creationId xmlns:a16="http://schemas.microsoft.com/office/drawing/2014/main" id="{69719A0E-C8B9-8D13-B67A-72C20CF6594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15682</xdr:colOff>
      <xdr:row>283</xdr:row>
      <xdr:rowOff>0</xdr:rowOff>
    </xdr:from>
    <xdr:to>
      <xdr:col>8</xdr:col>
      <xdr:colOff>894009</xdr:colOff>
      <xdr:row>305</xdr:row>
      <xdr:rowOff>31566</xdr:rowOff>
    </xdr:to>
    <xdr:graphicFrame macro="">
      <xdr:nvGraphicFramePr>
        <xdr:cNvPr id="17" name="Chart 16">
          <a:extLst>
            <a:ext uri="{FF2B5EF4-FFF2-40B4-BE49-F238E27FC236}">
              <a16:creationId xmlns:a16="http://schemas.microsoft.com/office/drawing/2014/main" id="{1B76A2B9-8255-482C-9098-88FF8D88FD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227424</xdr:colOff>
      <xdr:row>283</xdr:row>
      <xdr:rowOff>0</xdr:rowOff>
    </xdr:from>
    <xdr:to>
      <xdr:col>15</xdr:col>
      <xdr:colOff>995958</xdr:colOff>
      <xdr:row>305</xdr:row>
      <xdr:rowOff>55091</xdr:rowOff>
    </xdr:to>
    <xdr:graphicFrame macro="">
      <xdr:nvGraphicFramePr>
        <xdr:cNvPr id="18" name="Chart 17">
          <a:extLst>
            <a:ext uri="{FF2B5EF4-FFF2-40B4-BE49-F238E27FC236}">
              <a16:creationId xmlns:a16="http://schemas.microsoft.com/office/drawing/2014/main" id="{AE276CB5-779D-4683-91C2-1653834ACE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16</xdr:col>
      <xdr:colOff>407792</xdr:colOff>
      <xdr:row>283</xdr:row>
      <xdr:rowOff>0</xdr:rowOff>
    </xdr:from>
    <xdr:to>
      <xdr:col>27</xdr:col>
      <xdr:colOff>125476</xdr:colOff>
      <xdr:row>304</xdr:row>
      <xdr:rowOff>109792</xdr:rowOff>
    </xdr:to>
    <xdr:graphicFrame macro="">
      <xdr:nvGraphicFramePr>
        <xdr:cNvPr id="19" name="Chart 18">
          <a:extLst>
            <a:ext uri="{FF2B5EF4-FFF2-40B4-BE49-F238E27FC236}">
              <a16:creationId xmlns:a16="http://schemas.microsoft.com/office/drawing/2014/main" id="{D903E9E8-12B9-5BB3-05DA-BF9EDDF4695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xdr:col>
      <xdr:colOff>0</xdr:colOff>
      <xdr:row>345</xdr:row>
      <xdr:rowOff>0</xdr:rowOff>
    </xdr:from>
    <xdr:to>
      <xdr:col>8</xdr:col>
      <xdr:colOff>878327</xdr:colOff>
      <xdr:row>370</xdr:row>
      <xdr:rowOff>86265</xdr:rowOff>
    </xdr:to>
    <xdr:graphicFrame macro="">
      <xdr:nvGraphicFramePr>
        <xdr:cNvPr id="20" name="Chart 19">
          <a:extLst>
            <a:ext uri="{FF2B5EF4-FFF2-40B4-BE49-F238E27FC236}">
              <a16:creationId xmlns:a16="http://schemas.microsoft.com/office/drawing/2014/main" id="{A33C4AAB-7FC6-489F-BD9C-F2496AA585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0</xdr:colOff>
      <xdr:row>345</xdr:row>
      <xdr:rowOff>0</xdr:rowOff>
    </xdr:from>
    <xdr:to>
      <xdr:col>15</xdr:col>
      <xdr:colOff>768534</xdr:colOff>
      <xdr:row>367</xdr:row>
      <xdr:rowOff>109988</xdr:rowOff>
    </xdr:to>
    <xdr:graphicFrame macro="">
      <xdr:nvGraphicFramePr>
        <xdr:cNvPr id="21" name="Chart 20">
          <a:extLst>
            <a:ext uri="{FF2B5EF4-FFF2-40B4-BE49-F238E27FC236}">
              <a16:creationId xmlns:a16="http://schemas.microsoft.com/office/drawing/2014/main" id="{33BDDAA4-FC12-43CC-BA5D-319E8EB4AF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17</xdr:col>
      <xdr:colOff>0</xdr:colOff>
      <xdr:row>345</xdr:row>
      <xdr:rowOff>0</xdr:rowOff>
    </xdr:from>
    <xdr:to>
      <xdr:col>27</xdr:col>
      <xdr:colOff>368584</xdr:colOff>
      <xdr:row>366</xdr:row>
      <xdr:rowOff>144299</xdr:rowOff>
    </xdr:to>
    <xdr:graphicFrame macro="">
      <xdr:nvGraphicFramePr>
        <xdr:cNvPr id="22" name="Chart 21">
          <a:extLst>
            <a:ext uri="{FF2B5EF4-FFF2-40B4-BE49-F238E27FC236}">
              <a16:creationId xmlns:a16="http://schemas.microsoft.com/office/drawing/2014/main" id="{A2AAAC47-B24E-45BF-9F55-7E0DEA72E8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xdr:col>
      <xdr:colOff>70580</xdr:colOff>
      <xdr:row>397</xdr:row>
      <xdr:rowOff>47054</xdr:rowOff>
    </xdr:from>
    <xdr:to>
      <xdr:col>8</xdr:col>
      <xdr:colOff>478375</xdr:colOff>
      <xdr:row>417</xdr:row>
      <xdr:rowOff>109790</xdr:rowOff>
    </xdr:to>
    <xdr:graphicFrame macro="">
      <xdr:nvGraphicFramePr>
        <xdr:cNvPr id="23" name="Chart 22">
          <a:extLst>
            <a:ext uri="{FF2B5EF4-FFF2-40B4-BE49-F238E27FC236}">
              <a16:creationId xmlns:a16="http://schemas.microsoft.com/office/drawing/2014/main" id="{7D3D5F97-50AC-4209-A750-9ED0A301CB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9</xdr:col>
      <xdr:colOff>760694</xdr:colOff>
      <xdr:row>396</xdr:row>
      <xdr:rowOff>125477</xdr:rowOff>
    </xdr:from>
    <xdr:to>
      <xdr:col>16</xdr:col>
      <xdr:colOff>329372</xdr:colOff>
      <xdr:row>417</xdr:row>
      <xdr:rowOff>54896</xdr:rowOff>
    </xdr:to>
    <xdr:graphicFrame macro="">
      <xdr:nvGraphicFramePr>
        <xdr:cNvPr id="24" name="Chart 23">
          <a:extLst>
            <a:ext uri="{FF2B5EF4-FFF2-40B4-BE49-F238E27FC236}">
              <a16:creationId xmlns:a16="http://schemas.microsoft.com/office/drawing/2014/main" id="{547D90C5-64BB-45E4-99B4-90A41B055E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17</xdr:col>
      <xdr:colOff>1</xdr:colOff>
      <xdr:row>396</xdr:row>
      <xdr:rowOff>0</xdr:rowOff>
    </xdr:from>
    <xdr:to>
      <xdr:col>23</xdr:col>
      <xdr:colOff>15684</xdr:colOff>
      <xdr:row>416</xdr:row>
      <xdr:rowOff>144298</xdr:rowOff>
    </xdr:to>
    <xdr:graphicFrame macro="">
      <xdr:nvGraphicFramePr>
        <xdr:cNvPr id="25" name="Chart 24">
          <a:extLst>
            <a:ext uri="{FF2B5EF4-FFF2-40B4-BE49-F238E27FC236}">
              <a16:creationId xmlns:a16="http://schemas.microsoft.com/office/drawing/2014/main" id="{B866A3E5-5052-4220-904B-C4F75DEF50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xdr:col>
      <xdr:colOff>227423</xdr:colOff>
      <xdr:row>441</xdr:row>
      <xdr:rowOff>70578</xdr:rowOff>
    </xdr:from>
    <xdr:to>
      <xdr:col>7</xdr:col>
      <xdr:colOff>282318</xdr:colOff>
      <xdr:row>463</xdr:row>
      <xdr:rowOff>149003</xdr:rowOff>
    </xdr:to>
    <xdr:graphicFrame macro="">
      <xdr:nvGraphicFramePr>
        <xdr:cNvPr id="27" name="Chart 26">
          <a:extLst>
            <a:ext uri="{FF2B5EF4-FFF2-40B4-BE49-F238E27FC236}">
              <a16:creationId xmlns:a16="http://schemas.microsoft.com/office/drawing/2014/main" id="{7E9B40E6-9B42-4318-A502-531573EDD1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8</xdr:col>
      <xdr:colOff>956749</xdr:colOff>
      <xdr:row>441</xdr:row>
      <xdr:rowOff>7841</xdr:rowOff>
    </xdr:from>
    <xdr:to>
      <xdr:col>14</xdr:col>
      <xdr:colOff>250950</xdr:colOff>
      <xdr:row>463</xdr:row>
      <xdr:rowOff>1</xdr:rowOff>
    </xdr:to>
    <xdr:graphicFrame macro="">
      <xdr:nvGraphicFramePr>
        <xdr:cNvPr id="28" name="Chart 27">
          <a:extLst>
            <a:ext uri="{FF2B5EF4-FFF2-40B4-BE49-F238E27FC236}">
              <a16:creationId xmlns:a16="http://schemas.microsoft.com/office/drawing/2014/main" id="{FD5ACD61-4C30-4511-BF5F-032B72A957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15</xdr:col>
      <xdr:colOff>572480</xdr:colOff>
      <xdr:row>440</xdr:row>
      <xdr:rowOff>0</xdr:rowOff>
    </xdr:from>
    <xdr:to>
      <xdr:col>21</xdr:col>
      <xdr:colOff>643058</xdr:colOff>
      <xdr:row>461</xdr:row>
      <xdr:rowOff>89404</xdr:rowOff>
    </xdr:to>
    <xdr:graphicFrame macro="">
      <xdr:nvGraphicFramePr>
        <xdr:cNvPr id="29" name="Chart 28">
          <a:extLst>
            <a:ext uri="{FF2B5EF4-FFF2-40B4-BE49-F238E27FC236}">
              <a16:creationId xmlns:a16="http://schemas.microsoft.com/office/drawing/2014/main" id="{24D4DC6A-7CD5-43E6-A79F-C389116F8A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3</xdr:col>
      <xdr:colOff>117633</xdr:colOff>
      <xdr:row>209</xdr:row>
      <xdr:rowOff>54897</xdr:rowOff>
    </xdr:from>
    <xdr:to>
      <xdr:col>8</xdr:col>
      <xdr:colOff>745008</xdr:colOff>
      <xdr:row>221</xdr:row>
      <xdr:rowOff>149003</xdr:rowOff>
    </xdr:to>
    <xdr:graphicFrame macro="">
      <xdr:nvGraphicFramePr>
        <xdr:cNvPr id="2" name="Chart 1">
          <a:extLst>
            <a:ext uri="{FF2B5EF4-FFF2-40B4-BE49-F238E27FC236}">
              <a16:creationId xmlns:a16="http://schemas.microsoft.com/office/drawing/2014/main" id="{D6524DC5-AC8E-46D3-A7B6-2A1B66EF3A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3</xdr:col>
      <xdr:colOff>541111</xdr:colOff>
      <xdr:row>266</xdr:row>
      <xdr:rowOff>31370</xdr:rowOff>
    </xdr:from>
    <xdr:to>
      <xdr:col>8</xdr:col>
      <xdr:colOff>995958</xdr:colOff>
      <xdr:row>281</xdr:row>
      <xdr:rowOff>94107</xdr:rowOff>
    </xdr:to>
    <xdr:graphicFrame macro="">
      <xdr:nvGraphicFramePr>
        <xdr:cNvPr id="3" name="Chart 2">
          <a:extLst>
            <a:ext uri="{FF2B5EF4-FFF2-40B4-BE49-F238E27FC236}">
              <a16:creationId xmlns:a16="http://schemas.microsoft.com/office/drawing/2014/main" id="{6F173C2A-D1AB-4AC2-9162-56619D22A2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3</xdr:col>
      <xdr:colOff>164687</xdr:colOff>
      <xdr:row>326</xdr:row>
      <xdr:rowOff>62740</xdr:rowOff>
    </xdr:from>
    <xdr:to>
      <xdr:col>9</xdr:col>
      <xdr:colOff>243108</xdr:colOff>
      <xdr:row>344</xdr:row>
      <xdr:rowOff>0</xdr:rowOff>
    </xdr:to>
    <xdr:graphicFrame macro="">
      <xdr:nvGraphicFramePr>
        <xdr:cNvPr id="5" name="Chart 4">
          <a:extLst>
            <a:ext uri="{FF2B5EF4-FFF2-40B4-BE49-F238E27FC236}">
              <a16:creationId xmlns:a16="http://schemas.microsoft.com/office/drawing/2014/main" id="{68858F98-F339-4C6E-B088-8BE9D033C3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3</xdr:col>
      <xdr:colOff>101948</xdr:colOff>
      <xdr:row>382</xdr:row>
      <xdr:rowOff>7840</xdr:rowOff>
    </xdr:from>
    <xdr:to>
      <xdr:col>8</xdr:col>
      <xdr:colOff>564639</xdr:colOff>
      <xdr:row>395</xdr:row>
      <xdr:rowOff>70579</xdr:rowOff>
    </xdr:to>
    <xdr:graphicFrame macro="">
      <xdr:nvGraphicFramePr>
        <xdr:cNvPr id="6" name="Chart 5">
          <a:extLst>
            <a:ext uri="{FF2B5EF4-FFF2-40B4-BE49-F238E27FC236}">
              <a16:creationId xmlns:a16="http://schemas.microsoft.com/office/drawing/2014/main" id="{BDFC4B2B-CB41-41D1-9EF9-C287A81A75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3</xdr:col>
      <xdr:colOff>213588</xdr:colOff>
      <xdr:row>426</xdr:row>
      <xdr:rowOff>133314</xdr:rowOff>
    </xdr:from>
    <xdr:to>
      <xdr:col>10</xdr:col>
      <xdr:colOff>101949</xdr:colOff>
      <xdr:row>439</xdr:row>
      <xdr:rowOff>94106</xdr:rowOff>
    </xdr:to>
    <xdr:graphicFrame macro="">
      <xdr:nvGraphicFramePr>
        <xdr:cNvPr id="7" name="Chart 6">
          <a:extLst>
            <a:ext uri="{FF2B5EF4-FFF2-40B4-BE49-F238E27FC236}">
              <a16:creationId xmlns:a16="http://schemas.microsoft.com/office/drawing/2014/main" id="{36CE5F1B-0005-4D65-A7D6-4EFB54F1F7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www.emf-portal.org/en/article/19195" TargetMode="External"/><Relationship Id="rId2" Type="http://schemas.openxmlformats.org/officeDocument/2006/relationships/hyperlink" Target="https://www.emf-portal.org/en/article/17936" TargetMode="External"/><Relationship Id="rId1" Type="http://schemas.openxmlformats.org/officeDocument/2006/relationships/hyperlink" Target="http://www.ncbi.nlm.nih.gov/pubmed/15960120" TargetMode="External"/><Relationship Id="rId5" Type="http://schemas.openxmlformats.org/officeDocument/2006/relationships/hyperlink" Target="http://www.bahrainmedicalbulletin.com/june_2008/Effect_mobile.pdf" TargetMode="External"/><Relationship Id="rId4" Type="http://schemas.openxmlformats.org/officeDocument/2006/relationships/hyperlink" Target="https://www.ncbi.nlm.nih.gov/pubmed/19630529"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www.ncbi.nlm.nih.gov/pubmed/26286015?dopt=Abstract" TargetMode="External"/><Relationship Id="rId2" Type="http://schemas.openxmlformats.org/officeDocument/2006/relationships/hyperlink" Target="https://www.emf-portal.org/en/article/16297" TargetMode="External"/><Relationship Id="rId1" Type="http://schemas.openxmlformats.org/officeDocument/2006/relationships/hyperlink" Target="https://www.emf-portal.org/en/article/15982"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ncbi.nlm.nih.gov/pubmed/26286015?dopt=Abstract" TargetMode="External"/><Relationship Id="rId2" Type="http://schemas.openxmlformats.org/officeDocument/2006/relationships/hyperlink" Target="https://www.tandfonline.com/doi/abs/10.1080/09709274.2005.11905813" TargetMode="External"/><Relationship Id="rId1" Type="http://schemas.openxmlformats.org/officeDocument/2006/relationships/hyperlink" Target="http://www.emf-portal.de/viewer.php?l=e&amp;aid=28887" TargetMode="External"/></Relationships>
</file>

<file path=xl/worksheets/_rels/sheet10.xml.rels><?xml version="1.0" encoding="UTF-8" standalone="yes"?>
<Relationships xmlns="http://schemas.openxmlformats.org/package/2006/relationships"><Relationship Id="rId2" Type="http://schemas.openxmlformats.org/officeDocument/2006/relationships/hyperlink" Target="https://www.hindawi.com/journals/aph/2014/952832/" TargetMode="External"/><Relationship Id="rId1" Type="http://schemas.openxmlformats.org/officeDocument/2006/relationships/hyperlink" Target="http://www.ncbi.nlm.nih.gov/pubmed/21290162"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www.ncbi.nlm.nih.gov/pubmed/18378872" TargetMode="External"/><Relationship Id="rId7" Type="http://schemas.openxmlformats.org/officeDocument/2006/relationships/hyperlink" Target="https://www.ncbi.nlm.nih.gov/pubmed/24053963" TargetMode="External"/><Relationship Id="rId2" Type="http://schemas.openxmlformats.org/officeDocument/2006/relationships/hyperlink" Target="http://www.ncbi.nlm.nih.gov/pubmed/16379318" TargetMode="External"/><Relationship Id="rId1" Type="http://schemas.openxmlformats.org/officeDocument/2006/relationships/hyperlink" Target="https://www.emf-portal.org/en/article/16774" TargetMode="External"/><Relationship Id="rId6" Type="http://schemas.openxmlformats.org/officeDocument/2006/relationships/hyperlink" Target="http://pelagiaresearchlibrary.com/european-journal-of-experimental-biology/vol6-iss4/EJEB-2016-6-4-46-51.pdf" TargetMode="External"/><Relationship Id="rId5" Type="http://schemas.openxmlformats.org/officeDocument/2006/relationships/hyperlink" Target="https://www.hindawi.com/journals/aph/2014/952832/" TargetMode="External"/><Relationship Id="rId4" Type="http://schemas.openxmlformats.org/officeDocument/2006/relationships/hyperlink" Target="https://www.tandfonline.com/doi/full/10.3109/15368378.2015.1107839"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ncbi.nlm.nih.gov/pubmed/19637079" TargetMode="External"/><Relationship Id="rId1" Type="http://schemas.openxmlformats.org/officeDocument/2006/relationships/hyperlink" Target="https://www.ncbi.nlm.nih.gov/pubmed/15300729"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s://www.researchgate.net/publication/301677652_SURVEY_OF_PEOPLE_LIVING_AT_THE_VICINITY_OF_CELLULAR_BASE_TRANSMITTING_STATIONS_IN_AN_URBAN_AND_A_RURAL_LOCALITY" TargetMode="External"/><Relationship Id="rId2" Type="http://schemas.openxmlformats.org/officeDocument/2006/relationships/hyperlink" Target="http://www.ncbi.nlm.nih.gov/pubmed/16379318" TargetMode="External"/><Relationship Id="rId1" Type="http://schemas.openxmlformats.org/officeDocument/2006/relationships/hyperlink" Target="https://www.emf-portal.org/en/article/16774" TargetMode="External"/><Relationship Id="rId6" Type="http://schemas.openxmlformats.org/officeDocument/2006/relationships/hyperlink" Target="https://www.tandfonline.com/doi/abs/10.1080/09709274.2005.11905813" TargetMode="External"/><Relationship Id="rId5" Type="http://schemas.openxmlformats.org/officeDocument/2006/relationships/hyperlink" Target="https://www.hindawi.com/journals/aph/2014/952832/" TargetMode="External"/><Relationship Id="rId4" Type="http://schemas.openxmlformats.org/officeDocument/2006/relationships/hyperlink" Target="https://www.ncbi.nlm.nih.gov/pubmed/23750182"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s://www.ncbi.nlm.nih.gov/pubmed/1482413" TargetMode="External"/><Relationship Id="rId7" Type="http://schemas.openxmlformats.org/officeDocument/2006/relationships/hyperlink" Target="https://pubmed.ncbi.nlm.nih.gov/35635232/" TargetMode="External"/><Relationship Id="rId2" Type="http://schemas.openxmlformats.org/officeDocument/2006/relationships/hyperlink" Target="https://www.emf-portal.org/en/article/20696" TargetMode="External"/><Relationship Id="rId1" Type="http://schemas.openxmlformats.org/officeDocument/2006/relationships/hyperlink" Target="https://www.emf-portal.org/en/article/10429" TargetMode="External"/><Relationship Id="rId6" Type="http://schemas.openxmlformats.org/officeDocument/2006/relationships/hyperlink" Target="https://www.ncbi.nlm.nih.gov/pubmed/8809365" TargetMode="External"/><Relationship Id="rId5" Type="http://schemas.openxmlformats.org/officeDocument/2006/relationships/hyperlink" Target="https://www.ncbi.nlm.nih.gov/pubmed/30421158" TargetMode="External"/><Relationship Id="rId4" Type="http://schemas.openxmlformats.org/officeDocument/2006/relationships/hyperlink" Target="https://www.emf-portal.org/en/article/19613" TargetMode="External"/></Relationships>
</file>

<file path=xl/worksheets/_rels/sheet21.xml.rels><?xml version="1.0" encoding="UTF-8" standalone="yes"?>
<Relationships xmlns="http://schemas.openxmlformats.org/package/2006/relationships"><Relationship Id="rId1" Type="http://schemas.openxmlformats.org/officeDocument/2006/relationships/hyperlink" Target="https://pubmed.ncbi.nlm.nih.gov/9806599/"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s://www.tandfonline.com/doi/abs/10.1080/09709274.2005.11905813" TargetMode="External"/><Relationship Id="rId2" Type="http://schemas.openxmlformats.org/officeDocument/2006/relationships/hyperlink" Target="https://pubmed.ncbi.nlm.nih.gov/27694283/" TargetMode="External"/><Relationship Id="rId1" Type="http://schemas.openxmlformats.org/officeDocument/2006/relationships/hyperlink" Target="http://www.emf-portal.de/viewer.php?l=e&amp;aid=28887" TargetMode="External"/></Relationships>
</file>

<file path=xl/worksheets/_rels/sheet26.xml.rels><?xml version="1.0" encoding="UTF-8" standalone="yes"?>
<Relationships xmlns="http://schemas.openxmlformats.org/package/2006/relationships"><Relationship Id="rId8" Type="http://schemas.openxmlformats.org/officeDocument/2006/relationships/hyperlink" Target="http://www.ncbi.nlm.nih.gov/pubmed/16379318" TargetMode="External"/><Relationship Id="rId13" Type="http://schemas.openxmlformats.org/officeDocument/2006/relationships/hyperlink" Target="https://www.emf-portal.org/en/article/17183" TargetMode="External"/><Relationship Id="rId3" Type="http://schemas.openxmlformats.org/officeDocument/2006/relationships/hyperlink" Target="http://www.inderscienceonline.com/doi/abs/10.1504/IJRAM.2009.030322" TargetMode="External"/><Relationship Id="rId7" Type="http://schemas.openxmlformats.org/officeDocument/2006/relationships/hyperlink" Target="https://www.ncbi.nlm.nih.gov/pubmed/20619895" TargetMode="External"/><Relationship Id="rId12" Type="http://schemas.openxmlformats.org/officeDocument/2006/relationships/hyperlink" Target="http://www.ncbi.nlm.nih.gov/pubmed/21290162" TargetMode="External"/><Relationship Id="rId2" Type="http://schemas.openxmlformats.org/officeDocument/2006/relationships/hyperlink" Target="https://www.emf-portal.org/en/article/17611" TargetMode="External"/><Relationship Id="rId16" Type="http://schemas.openxmlformats.org/officeDocument/2006/relationships/hyperlink" Target="https://pubmed.ncbi.nlm.nih.gov/40744201/" TargetMode="External"/><Relationship Id="rId1" Type="http://schemas.openxmlformats.org/officeDocument/2006/relationships/hyperlink" Target="https://www.emf-portal.org/en/article/3934" TargetMode="External"/><Relationship Id="rId6" Type="http://schemas.openxmlformats.org/officeDocument/2006/relationships/hyperlink" Target="http://www.emf-portal.de/viewer.php?l=e&amp;aid=15935" TargetMode="External"/><Relationship Id="rId11" Type="http://schemas.openxmlformats.org/officeDocument/2006/relationships/hyperlink" Target="http://www.ncbi.nlm.nih.gov/pubmed/18007992" TargetMode="External"/><Relationship Id="rId5" Type="http://schemas.openxmlformats.org/officeDocument/2006/relationships/hyperlink" Target="https://pubmed.ncbi.nlm.nih.gov/27694283/" TargetMode="External"/><Relationship Id="rId15" Type="http://schemas.openxmlformats.org/officeDocument/2006/relationships/hyperlink" Target="https://pubmed.ncbi.nlm.nih.gov/33155995/" TargetMode="External"/><Relationship Id="rId10" Type="http://schemas.openxmlformats.org/officeDocument/2006/relationships/hyperlink" Target="http://www.emf-portal.de/viewer.php?aid=22037&amp;l=e" TargetMode="External"/><Relationship Id="rId4" Type="http://schemas.openxmlformats.org/officeDocument/2006/relationships/hyperlink" Target="https://www.emf-portal.org/en/article/15819" TargetMode="External"/><Relationship Id="rId9" Type="http://schemas.openxmlformats.org/officeDocument/2006/relationships/hyperlink" Target="http://www.emf-portal.de/viewer.php?l=e&amp;aid=25862" TargetMode="External"/><Relationship Id="rId14" Type="http://schemas.openxmlformats.org/officeDocument/2006/relationships/hyperlink" Target="https://pubmed.ncbi.nlm.nih.gov/9241682/" TargetMode="External"/></Relationships>
</file>

<file path=xl/worksheets/_rels/sheet27.xml.rels><?xml version="1.0" encoding="UTF-8" standalone="yes"?>
<Relationships xmlns="http://schemas.openxmlformats.org/package/2006/relationships"><Relationship Id="rId2" Type="http://schemas.openxmlformats.org/officeDocument/2006/relationships/hyperlink" Target="http://www.sciencedirect.com/science/article/pii/S2452232517300562" TargetMode="External"/><Relationship Id="rId1" Type="http://schemas.openxmlformats.org/officeDocument/2006/relationships/hyperlink" Target="https://www.ncbi.nlm.nih.gov/pubmed/23206266"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cbi.nlm.nih.gov/pubmed/20297677" TargetMode="External"/><Relationship Id="rId2" Type="http://schemas.openxmlformats.org/officeDocument/2006/relationships/hyperlink" Target="https://www.ncbi.nlm.nih.gov/pubmed/23781989" TargetMode="External"/><Relationship Id="rId1" Type="http://schemas.openxmlformats.org/officeDocument/2006/relationships/hyperlink" Target="http://www.ncbi.nlm.nih.gov/pubmed/2410570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0EC99-96CA-420D-A7E1-A5769797F701}">
  <dimension ref="A1:AB443"/>
  <sheetViews>
    <sheetView tabSelected="1" zoomScale="110" zoomScaleNormal="110" workbookViewId="0">
      <pane xSplit="1" ySplit="2" topLeftCell="B318" activePane="bottomRight" state="frozen"/>
      <selection pane="topRight" activeCell="B1" sqref="B1"/>
      <selection pane="bottomLeft" activeCell="A3" sqref="A3"/>
      <selection pane="bottomRight" activeCell="K329" sqref="K329"/>
    </sheetView>
  </sheetViews>
  <sheetFormatPr defaultRowHeight="13.6" x14ac:dyDescent="0.25"/>
  <cols>
    <col min="1" max="1" width="28" customWidth="1"/>
    <col min="2" max="2" width="17" customWidth="1"/>
    <col min="3" max="3" width="22.140625" customWidth="1"/>
    <col min="4" max="4" width="19.7109375" customWidth="1"/>
    <col min="5" max="5" width="14.85546875" customWidth="1"/>
    <col min="6" max="7" width="19.7109375" customWidth="1"/>
    <col min="8" max="8" width="19.28515625" customWidth="1"/>
    <col min="9" max="9" width="17.28515625" customWidth="1"/>
    <col min="10" max="10" width="17.140625" customWidth="1"/>
    <col min="11" max="11" width="16" customWidth="1"/>
    <col min="12" max="12" width="23.42578125" customWidth="1"/>
    <col min="13" max="13" width="23.140625" customWidth="1"/>
    <col min="14" max="14" width="16" customWidth="1"/>
    <col min="15" max="15" width="16.85546875" customWidth="1"/>
    <col min="16" max="16" width="16.5703125" customWidth="1"/>
    <col min="17" max="17" width="17" customWidth="1"/>
    <col min="18" max="18" width="19.85546875" customWidth="1"/>
    <col min="19" max="19" width="19.5703125" customWidth="1"/>
    <col min="20" max="20" width="18.85546875" customWidth="1"/>
    <col min="21" max="21" width="16.7109375" customWidth="1"/>
    <col min="22" max="22" width="25.42578125" customWidth="1"/>
  </cols>
  <sheetData>
    <row r="1" spans="1:28" x14ac:dyDescent="0.25">
      <c r="B1" s="113" t="s">
        <v>8012</v>
      </c>
      <c r="C1" s="113" t="s">
        <v>8013</v>
      </c>
      <c r="D1" s="113" t="s">
        <v>8012</v>
      </c>
      <c r="E1" s="113" t="s">
        <v>8012</v>
      </c>
      <c r="F1" s="113" t="s">
        <v>8381</v>
      </c>
      <c r="G1" s="113" t="s">
        <v>8013</v>
      </c>
      <c r="H1" s="113"/>
      <c r="I1" s="113"/>
      <c r="J1" s="113" t="s">
        <v>8012</v>
      </c>
      <c r="K1" s="113" t="s">
        <v>8012</v>
      </c>
      <c r="L1" s="113" t="s">
        <v>8381</v>
      </c>
      <c r="M1" s="113" t="s">
        <v>8013</v>
      </c>
      <c r="N1" s="113"/>
      <c r="O1" s="113"/>
      <c r="P1" s="113" t="s">
        <v>8012</v>
      </c>
      <c r="Q1" s="113" t="s">
        <v>8012</v>
      </c>
      <c r="R1" s="113" t="s">
        <v>8381</v>
      </c>
      <c r="S1" s="113" t="s">
        <v>8013</v>
      </c>
      <c r="T1" s="113" t="s">
        <v>8012</v>
      </c>
      <c r="U1" s="113" t="s">
        <v>8013</v>
      </c>
      <c r="Z1" s="10" t="s">
        <v>7990</v>
      </c>
      <c r="AA1" s="10" t="s">
        <v>7991</v>
      </c>
      <c r="AB1" s="10" t="s">
        <v>7992</v>
      </c>
    </row>
    <row r="2" spans="1:28" x14ac:dyDescent="0.25">
      <c r="A2" s="15" t="s">
        <v>8798</v>
      </c>
      <c r="B2" s="113" t="s">
        <v>8012</v>
      </c>
      <c r="C2" s="113" t="s">
        <v>8013</v>
      </c>
      <c r="D2" s="117" t="s">
        <v>341</v>
      </c>
      <c r="E2" s="113" t="s">
        <v>342</v>
      </c>
      <c r="F2" s="117" t="s">
        <v>341</v>
      </c>
      <c r="G2" s="113" t="s">
        <v>342</v>
      </c>
      <c r="H2" s="113"/>
      <c r="I2" s="113"/>
      <c r="J2" s="121" t="s">
        <v>48</v>
      </c>
      <c r="K2" s="138" t="s">
        <v>7993</v>
      </c>
      <c r="L2" s="121" t="s">
        <v>48</v>
      </c>
      <c r="M2" s="138" t="s">
        <v>7993</v>
      </c>
      <c r="N2" s="113"/>
      <c r="O2" s="113"/>
      <c r="P2" s="113" t="s">
        <v>8024</v>
      </c>
      <c r="Q2" s="113" t="s">
        <v>8397</v>
      </c>
      <c r="R2" s="113" t="s">
        <v>8024</v>
      </c>
      <c r="S2" s="113" t="s">
        <v>8397</v>
      </c>
      <c r="T2" s="113" t="s">
        <v>8427</v>
      </c>
      <c r="U2" s="113" t="s">
        <v>8427</v>
      </c>
      <c r="V2" s="10"/>
      <c r="W2" s="10"/>
      <c r="X2" s="10"/>
    </row>
    <row r="3" spans="1:28" x14ac:dyDescent="0.25">
      <c r="A3" t="s">
        <v>7994</v>
      </c>
      <c r="B3" s="10">
        <f>Audio!Q71</f>
        <v>21</v>
      </c>
      <c r="C3" s="10">
        <f>Audio!Q72</f>
        <v>45</v>
      </c>
      <c r="D3" s="79">
        <f>Audio!Q75</f>
        <v>16</v>
      </c>
      <c r="E3" s="10">
        <f>Audio!Q79</f>
        <v>4</v>
      </c>
      <c r="F3" s="79">
        <f>Audio!Q76</f>
        <v>36</v>
      </c>
      <c r="G3" s="10">
        <f>Audio!Q80</f>
        <v>7</v>
      </c>
      <c r="H3" s="114"/>
      <c r="I3" s="114"/>
      <c r="J3" s="125">
        <f>Audio!Q83</f>
        <v>19</v>
      </c>
      <c r="K3" s="83">
        <f>Audio!Q87</f>
        <v>1</v>
      </c>
      <c r="L3" s="125">
        <f>Audio!Q84</f>
        <v>39</v>
      </c>
      <c r="M3" s="83">
        <f>Audio!Q88</f>
        <v>2</v>
      </c>
      <c r="N3" s="92"/>
      <c r="O3" s="92"/>
      <c r="P3" s="126">
        <f>Audio!AO70</f>
        <v>0</v>
      </c>
      <c r="Q3" s="10">
        <f>Audio!AO74</f>
        <v>4</v>
      </c>
      <c r="R3" s="126">
        <f>Audio!AO71</f>
        <v>3</v>
      </c>
      <c r="S3" s="10">
        <f>Audio!AO75</f>
        <v>24</v>
      </c>
      <c r="T3" s="127">
        <f>Audio!AO94</f>
        <v>15</v>
      </c>
      <c r="U3" s="127">
        <f>Audio!AO95</f>
        <v>19</v>
      </c>
      <c r="V3" s="10" t="s">
        <v>7994</v>
      </c>
      <c r="W3" s="10"/>
      <c r="X3" s="10"/>
    </row>
    <row r="4" spans="1:28" x14ac:dyDescent="0.25">
      <c r="A4" t="s">
        <v>7321</v>
      </c>
      <c r="B4" s="10">
        <f>Cardio!Q158</f>
        <v>67</v>
      </c>
      <c r="C4" s="10">
        <f>Cardio!Q159</f>
        <v>85</v>
      </c>
      <c r="D4" s="79">
        <f>Cardio!Q162</f>
        <v>36</v>
      </c>
      <c r="E4" s="10">
        <f>Cardio!Q166</f>
        <v>27</v>
      </c>
      <c r="F4" s="79">
        <f>Cardio!Q163</f>
        <v>46</v>
      </c>
      <c r="G4" s="10">
        <f>Cardio!Q167</f>
        <v>35</v>
      </c>
      <c r="H4" s="92"/>
      <c r="I4" s="92"/>
      <c r="J4" s="125">
        <f>Cardio!Q170</f>
        <v>47</v>
      </c>
      <c r="K4" s="83">
        <f>Cardio!Q174</f>
        <v>8</v>
      </c>
      <c r="L4" s="125">
        <f>Cardio!Q171</f>
        <v>64</v>
      </c>
      <c r="M4" s="83">
        <f>Cardio!Q175</f>
        <v>8</v>
      </c>
      <c r="N4" s="92"/>
      <c r="O4" s="92"/>
      <c r="P4" s="126">
        <f>Cardio!AO156</f>
        <v>2</v>
      </c>
      <c r="Q4" s="10">
        <f>Cardio!AO160</f>
        <v>34</v>
      </c>
      <c r="R4" s="126">
        <f>Cardio!AO157</f>
        <v>17</v>
      </c>
      <c r="S4" s="10">
        <f>Cardio!AO161</f>
        <v>58</v>
      </c>
      <c r="T4" s="127">
        <f>Cardio!AO180</f>
        <v>28</v>
      </c>
      <c r="U4" s="127">
        <f>Cardio!AO181</f>
        <v>18</v>
      </c>
      <c r="V4" s="10" t="s">
        <v>7321</v>
      </c>
      <c r="W4" s="10"/>
      <c r="X4" s="10"/>
    </row>
    <row r="5" spans="1:28" x14ac:dyDescent="0.25">
      <c r="A5" t="s">
        <v>7322</v>
      </c>
      <c r="B5" s="10">
        <f>Cognitive!Q202</f>
        <v>97</v>
      </c>
      <c r="C5" s="10">
        <f>Cognitive!Q203</f>
        <v>100</v>
      </c>
      <c r="D5" s="79">
        <f>Cognitive!Q206</f>
        <v>47</v>
      </c>
      <c r="E5" s="10">
        <f>Cognitive!Q210</f>
        <v>46</v>
      </c>
      <c r="F5" s="79">
        <f>Cognitive!Q207</f>
        <v>50</v>
      </c>
      <c r="G5" s="10">
        <f>Cognitive!Q211</f>
        <v>46</v>
      </c>
      <c r="H5" s="92"/>
      <c r="I5" s="92"/>
      <c r="J5" s="125">
        <f>Cognitive!Q214</f>
        <v>72</v>
      </c>
      <c r="K5" s="83">
        <f>Cognitive!Q218</f>
        <v>7</v>
      </c>
      <c r="L5" s="125">
        <f>Cognitive!Q215</f>
        <v>71</v>
      </c>
      <c r="M5" s="83">
        <f>Cognitive!Q219</f>
        <v>9</v>
      </c>
      <c r="N5" s="92"/>
      <c r="O5" s="92"/>
      <c r="P5" s="126">
        <f>Cognitive!AO201</f>
        <v>9</v>
      </c>
      <c r="Q5" s="10">
        <f>Cognitive!AO205</f>
        <v>63</v>
      </c>
      <c r="R5" s="126">
        <f>Cognitive!AO202</f>
        <v>29</v>
      </c>
      <c r="S5" s="10">
        <f>Cognitive!AO206</f>
        <v>61</v>
      </c>
      <c r="T5" s="127">
        <f>Cognitive!AO225</f>
        <v>29</v>
      </c>
      <c r="U5" s="127">
        <f>Cognitive!AO226</f>
        <v>26</v>
      </c>
      <c r="V5" s="10" t="s">
        <v>7322</v>
      </c>
      <c r="W5" s="10"/>
      <c r="X5" s="10"/>
    </row>
    <row r="6" spans="1:28" x14ac:dyDescent="0.25">
      <c r="A6" t="s">
        <v>1354</v>
      </c>
      <c r="B6" s="10">
        <f>Depression!Q42</f>
        <v>19</v>
      </c>
      <c r="C6" s="10">
        <f>Depression!Q43</f>
        <v>17</v>
      </c>
      <c r="D6" s="79">
        <f>Depression!Q46</f>
        <v>16</v>
      </c>
      <c r="E6" s="10">
        <f>Depression!Q50</f>
        <v>2</v>
      </c>
      <c r="F6" s="79">
        <f>Depression!Q47</f>
        <v>11</v>
      </c>
      <c r="G6" s="10">
        <f>Depression!Q51</f>
        <v>6</v>
      </c>
      <c r="H6" s="92"/>
      <c r="I6" s="92"/>
      <c r="J6" s="125">
        <f>Depression!Q54</f>
        <v>16</v>
      </c>
      <c r="K6" s="83">
        <f>Depression!Q58</f>
        <v>0</v>
      </c>
      <c r="L6" s="125">
        <f>Depression!Q55</f>
        <v>14</v>
      </c>
      <c r="M6" s="83">
        <f>Depression!Q59</f>
        <v>1</v>
      </c>
      <c r="N6" s="92"/>
      <c r="O6" s="92"/>
      <c r="P6" s="126">
        <f>Depression!AO40</f>
        <v>1</v>
      </c>
      <c r="Q6" s="10">
        <f>Depression!AO44</f>
        <v>7</v>
      </c>
      <c r="R6" s="126">
        <f>Depression!AO41</f>
        <v>2</v>
      </c>
      <c r="S6" s="10">
        <f>Depression!AO45</f>
        <v>11</v>
      </c>
      <c r="T6" s="127">
        <f>Depression!AO64</f>
        <v>9</v>
      </c>
      <c r="U6" s="127">
        <f>Depression!AO65</f>
        <v>6</v>
      </c>
      <c r="V6" s="10" t="s">
        <v>1354</v>
      </c>
      <c r="W6" s="10"/>
      <c r="X6" s="10"/>
    </row>
    <row r="7" spans="1:28" x14ac:dyDescent="0.25">
      <c r="A7" t="s">
        <v>1449</v>
      </c>
      <c r="B7" s="10">
        <f>Dizziness!Q56</f>
        <v>29</v>
      </c>
      <c r="C7" s="10">
        <f>Dizziness!Q57</f>
        <v>22</v>
      </c>
      <c r="D7" s="79">
        <f>Dizziness!Q60</f>
        <v>27</v>
      </c>
      <c r="E7" s="10">
        <f>Dizziness!Q64</f>
        <v>1</v>
      </c>
      <c r="F7" s="79">
        <f>Dizziness!Q61</f>
        <v>17</v>
      </c>
      <c r="G7" s="10">
        <f>Dizziness!Q65</f>
        <v>5</v>
      </c>
      <c r="H7" s="92"/>
      <c r="I7" s="92"/>
      <c r="J7" s="125">
        <f>Dizziness!Q68</f>
        <v>26</v>
      </c>
      <c r="K7" s="83">
        <f>Dizziness!Q72</f>
        <v>1</v>
      </c>
      <c r="L7" s="125">
        <f>Dizziness!Q69</f>
        <v>20</v>
      </c>
      <c r="M7" s="83">
        <f>Dizziness!Q73</f>
        <v>1</v>
      </c>
      <c r="N7" s="92"/>
      <c r="O7" s="92"/>
      <c r="P7" s="126">
        <f>Dizziness!AO55</f>
        <v>3</v>
      </c>
      <c r="Q7" s="10">
        <f>Dizziness!AO59</f>
        <v>12</v>
      </c>
      <c r="R7" s="126">
        <f>Dizziness!AO56</f>
        <v>2</v>
      </c>
      <c r="S7" s="10">
        <f>Dizziness!AO60</f>
        <v>12</v>
      </c>
      <c r="T7" s="127">
        <f>Dizziness!AO79</f>
        <v>13</v>
      </c>
      <c r="U7" s="127">
        <f>Dizziness!AO80</f>
        <v>9</v>
      </c>
      <c r="V7" s="10" t="s">
        <v>1449</v>
      </c>
      <c r="W7" s="10"/>
      <c r="X7" s="10"/>
    </row>
    <row r="8" spans="1:28" x14ac:dyDescent="0.25">
      <c r="A8" t="s">
        <v>8792</v>
      </c>
      <c r="B8" s="10">
        <f>EEG!Q147</f>
        <v>111</v>
      </c>
      <c r="C8" s="10">
        <f>EEG!Q148</f>
        <v>32</v>
      </c>
      <c r="D8" s="79">
        <f>EEG!Q151</f>
        <v>46</v>
      </c>
      <c r="E8" s="10">
        <f>EEG!Q155</f>
        <v>17</v>
      </c>
      <c r="F8" s="79">
        <f>EEG!Q152</f>
        <v>15</v>
      </c>
      <c r="G8" s="10">
        <f>EEG!Q156</f>
        <v>17</v>
      </c>
      <c r="H8" s="92"/>
      <c r="I8" s="92"/>
      <c r="J8" s="125">
        <f>EEG!Q159</f>
        <v>88</v>
      </c>
      <c r="K8" s="83">
        <f>EEG!Q163</f>
        <v>14</v>
      </c>
      <c r="L8" s="125">
        <f>EEG!Q160</f>
        <v>26</v>
      </c>
      <c r="M8" s="83">
        <f>EEG!Q164</f>
        <v>4</v>
      </c>
      <c r="N8" s="92"/>
      <c r="O8" s="92"/>
      <c r="P8" s="126">
        <f>EEG!AO147</f>
        <v>23</v>
      </c>
      <c r="Q8" s="10">
        <f>EEG!AO151</f>
        <v>73</v>
      </c>
      <c r="R8" s="126">
        <f>EEG!AO148</f>
        <v>12</v>
      </c>
      <c r="S8" s="10">
        <f>EEG!AO152</f>
        <v>17</v>
      </c>
      <c r="T8" s="127">
        <f>EEG!AO171</f>
        <v>31</v>
      </c>
      <c r="U8" s="127">
        <f>EEG!AO172</f>
        <v>6</v>
      </c>
      <c r="V8" s="10" t="s">
        <v>8792</v>
      </c>
      <c r="W8" s="10"/>
      <c r="X8" s="10"/>
    </row>
    <row r="9" spans="1:28" x14ac:dyDescent="0.25">
      <c r="A9" t="s">
        <v>1925</v>
      </c>
      <c r="B9" s="10">
        <f>Fatigue!Q62</f>
        <v>32</v>
      </c>
      <c r="C9" s="10">
        <f>Fatigue!Q63</f>
        <v>23</v>
      </c>
      <c r="D9" s="79">
        <f>Fatigue!Q66</f>
        <v>29</v>
      </c>
      <c r="E9" s="10">
        <f>Fatigue!Q70</f>
        <v>1</v>
      </c>
      <c r="F9" s="79">
        <f>Fatigue!Q67</f>
        <v>16</v>
      </c>
      <c r="G9" s="10">
        <f>Fatigue!Q71</f>
        <v>7</v>
      </c>
      <c r="H9" s="92"/>
      <c r="I9" s="92"/>
      <c r="J9" s="125">
        <f>Fatigue!Q74</f>
        <v>29</v>
      </c>
      <c r="K9" s="83">
        <f>Fatigue!Q78</f>
        <v>0</v>
      </c>
      <c r="L9" s="125">
        <f>Fatigue!Q75</f>
        <v>18</v>
      </c>
      <c r="M9" s="83">
        <f>Fatigue!Q79</f>
        <v>3</v>
      </c>
      <c r="N9" s="92"/>
      <c r="O9" s="92"/>
      <c r="P9" s="126">
        <f>Fatigue!AO59</f>
        <v>3</v>
      </c>
      <c r="Q9" s="10">
        <f>Fatigue!AO63</f>
        <v>14</v>
      </c>
      <c r="R9" s="126">
        <f>Fatigue!AO60</f>
        <v>5</v>
      </c>
      <c r="S9" s="10">
        <f>Fatigue!AO64</f>
        <v>19</v>
      </c>
      <c r="T9" s="127">
        <f>Fatigue!AO83</f>
        <v>12</v>
      </c>
      <c r="U9" s="127">
        <f>Fatigue!AO84</f>
        <v>4</v>
      </c>
      <c r="V9" s="10" t="s">
        <v>1925</v>
      </c>
      <c r="W9" s="10"/>
      <c r="X9" s="10"/>
    </row>
    <row r="10" spans="1:28" x14ac:dyDescent="0.25">
      <c r="A10" t="s">
        <v>8380</v>
      </c>
      <c r="B10" s="10">
        <f>'Gene Exprn changes'!Q292</f>
        <v>212</v>
      </c>
      <c r="C10" s="10">
        <f>'Gene Exprn changes'!Q297</f>
        <v>14</v>
      </c>
      <c r="D10" s="79">
        <f>'Gene Exprn changes'!Q296</f>
        <v>32</v>
      </c>
      <c r="E10" s="10">
        <f>'Gene Exprn changes'!Q300</f>
        <v>180</v>
      </c>
      <c r="F10" s="79">
        <f>'Gene Exprn changes'!Q297</f>
        <v>14</v>
      </c>
      <c r="G10" s="10">
        <f>'Gene Exprn changes'!Q301</f>
        <v>61</v>
      </c>
      <c r="H10" s="92"/>
      <c r="I10" s="92"/>
      <c r="J10" s="125">
        <f>'Gene Exprn changes'!Q304</f>
        <v>111</v>
      </c>
      <c r="K10" s="83">
        <f>'Gene Exprn changes'!Q308</f>
        <v>48</v>
      </c>
      <c r="L10" s="125">
        <f>'Gene Exprn changes'!Q305</f>
        <v>52</v>
      </c>
      <c r="M10" s="83">
        <f>'Gene Exprn changes'!Q309</f>
        <v>13</v>
      </c>
      <c r="N10" s="92"/>
      <c r="O10" s="92"/>
      <c r="P10" s="126">
        <f>'Gene Exprn changes'!AO291</f>
        <v>15</v>
      </c>
      <c r="Q10" s="10">
        <f>'Gene Exprn changes'!AO295</f>
        <v>170</v>
      </c>
      <c r="R10" s="126">
        <f>'Gene Exprn changes'!AO292</f>
        <v>13</v>
      </c>
      <c r="S10" s="10">
        <f>'Gene Exprn changes'!AO296</f>
        <v>53</v>
      </c>
      <c r="T10" s="127">
        <f>'Gene Exprn changes'!AO315</f>
        <v>29</v>
      </c>
      <c r="U10" s="127">
        <f>'Gene Exprn changes'!AO316</f>
        <v>15</v>
      </c>
      <c r="V10" s="10" t="s">
        <v>8380</v>
      </c>
      <c r="W10" s="10"/>
      <c r="X10" s="10"/>
    </row>
    <row r="11" spans="1:28" x14ac:dyDescent="0.25">
      <c r="A11" t="s">
        <v>8011</v>
      </c>
      <c r="B11" s="10">
        <f>Geneoxicity!Q404</f>
        <v>237</v>
      </c>
      <c r="C11" s="10">
        <f>Geneoxicity!Q405</f>
        <v>162</v>
      </c>
      <c r="D11" s="79">
        <f>Geneoxicity!Q408</f>
        <v>63</v>
      </c>
      <c r="E11" s="10">
        <f>Geneoxicity!Q412</f>
        <v>174</v>
      </c>
      <c r="F11" s="79">
        <f>Geneoxicity!Q409</f>
        <v>20</v>
      </c>
      <c r="G11" s="10">
        <f>Geneoxicity!Q413</f>
        <v>142</v>
      </c>
      <c r="H11" s="92"/>
      <c r="I11" s="92"/>
      <c r="J11" s="125">
        <f>Geneoxicity!Q416</f>
        <v>132</v>
      </c>
      <c r="K11" s="83">
        <f>Geneoxicity!Q420</f>
        <v>65</v>
      </c>
      <c r="L11" s="125">
        <f>Geneoxicity!Q417</f>
        <v>86</v>
      </c>
      <c r="M11" s="83">
        <f>Geneoxicity!Q421</f>
        <v>42</v>
      </c>
      <c r="N11" s="92"/>
      <c r="O11" s="92"/>
      <c r="P11" s="126">
        <f>Geneoxicity!AO403</f>
        <v>6</v>
      </c>
      <c r="Q11" s="10">
        <f>Geneoxicity!AO407</f>
        <v>129</v>
      </c>
      <c r="R11" s="126">
        <f>Geneoxicity!AO404</f>
        <v>40</v>
      </c>
      <c r="S11" s="10">
        <f>Geneoxicity!AO408</f>
        <v>99</v>
      </c>
      <c r="T11" s="127">
        <f>Geneoxicity!AO427</f>
        <v>94</v>
      </c>
      <c r="U11" s="127">
        <f>Geneoxicity!AO428</f>
        <v>39</v>
      </c>
      <c r="V11" s="10" t="s">
        <v>8011</v>
      </c>
      <c r="W11" s="10"/>
      <c r="X11" s="10"/>
    </row>
    <row r="12" spans="1:28" x14ac:dyDescent="0.25">
      <c r="A12" t="s">
        <v>1926</v>
      </c>
      <c r="B12" s="10">
        <f>Headache!Q97</f>
        <v>61</v>
      </c>
      <c r="C12" s="10">
        <f>Headache!Q98</f>
        <v>31</v>
      </c>
      <c r="D12" s="79">
        <f>Headache!Q101</f>
        <v>51</v>
      </c>
      <c r="E12" s="10">
        <f>Headache!Q105</f>
        <v>4</v>
      </c>
      <c r="F12" s="79">
        <f>Headache!Q102</f>
        <v>19</v>
      </c>
      <c r="G12" s="10">
        <f>Headache!Q106</f>
        <v>9</v>
      </c>
      <c r="H12" s="92"/>
      <c r="I12" s="92"/>
      <c r="J12" s="125">
        <f>Headache!Q109</f>
        <v>53</v>
      </c>
      <c r="K12" s="83">
        <f>Headache!Q113</f>
        <v>1</v>
      </c>
      <c r="L12" s="125">
        <f>Headache!Q110</f>
        <v>23</v>
      </c>
      <c r="M12" s="83">
        <f>Headache!Q114</f>
        <v>2</v>
      </c>
      <c r="N12" s="92"/>
      <c r="O12" s="92"/>
      <c r="P12" s="126">
        <f>Headache!AO96</f>
        <v>8</v>
      </c>
      <c r="Q12" s="10">
        <f>Headache!AO100</f>
        <v>28</v>
      </c>
      <c r="R12" s="126">
        <f>Headache!AO97</f>
        <v>7</v>
      </c>
      <c r="S12" s="10">
        <f>Headache!AO101</f>
        <v>22</v>
      </c>
      <c r="T12" s="127">
        <f>Headache!AO120</f>
        <v>26</v>
      </c>
      <c r="U12" s="127">
        <f>Headache!AO121</f>
        <v>6</v>
      </c>
      <c r="V12" s="10" t="s">
        <v>1926</v>
      </c>
      <c r="W12" s="10"/>
      <c r="X12" s="10"/>
    </row>
    <row r="13" spans="1:28" x14ac:dyDescent="0.25">
      <c r="A13" t="s">
        <v>7323</v>
      </c>
      <c r="B13" s="10">
        <f>'Immune Sys'!Q199</f>
        <v>104</v>
      </c>
      <c r="C13" s="10">
        <f>'Immune Sys'!Q200</f>
        <v>89</v>
      </c>
      <c r="D13" s="79">
        <f>'Immune Sys'!Q203</f>
        <v>37</v>
      </c>
      <c r="E13" s="10">
        <f>'Immune Sys'!Q207</f>
        <v>64</v>
      </c>
      <c r="F13" s="79">
        <f>'Immune Sys'!Q204</f>
        <v>19</v>
      </c>
      <c r="G13" s="10">
        <f>'Immune Sys'!Q208</f>
        <v>65</v>
      </c>
      <c r="H13" s="92"/>
      <c r="I13" s="92"/>
      <c r="J13" s="125">
        <f>'Immune Sys'!Q211</f>
        <v>47</v>
      </c>
      <c r="K13" s="83">
        <f>'Immune Sys'!Q215</f>
        <v>22</v>
      </c>
      <c r="L13" s="125">
        <f>'Immune Sys'!Q212</f>
        <v>48</v>
      </c>
      <c r="M13" s="83">
        <f>'Immune Sys'!Q216</f>
        <v>14</v>
      </c>
      <c r="N13" s="92"/>
      <c r="O13" s="92"/>
      <c r="P13" s="126">
        <f>'Immune Sys'!AO197</f>
        <v>2</v>
      </c>
      <c r="Q13" s="10">
        <f>'Immune Sys'!AO201</f>
        <v>63</v>
      </c>
      <c r="R13" s="126">
        <f>'Immune Sys'!AO198</f>
        <v>12</v>
      </c>
      <c r="S13" s="10">
        <f>'Immune Sys'!AO202</f>
        <v>58</v>
      </c>
      <c r="T13" s="127">
        <f>'Immune Sys'!AO221</f>
        <v>36</v>
      </c>
      <c r="U13" s="127">
        <f>'Immune Sys'!AO222</f>
        <v>20</v>
      </c>
      <c r="V13" s="10" t="s">
        <v>7323</v>
      </c>
      <c r="W13" s="10"/>
      <c r="X13" s="10"/>
    </row>
    <row r="14" spans="1:28" x14ac:dyDescent="0.25">
      <c r="A14" t="s">
        <v>2788</v>
      </c>
      <c r="B14" s="10">
        <f>Inflammation!Q36</f>
        <v>19</v>
      </c>
      <c r="C14" s="10">
        <f>Inflammation!Q37</f>
        <v>11</v>
      </c>
      <c r="D14" s="79">
        <f>Inflammation!Q40</f>
        <v>7</v>
      </c>
      <c r="E14" s="10">
        <f>Inflammation!Q44</f>
        <v>10</v>
      </c>
      <c r="F14" s="79">
        <f>Inflammation!Q41</f>
        <v>2</v>
      </c>
      <c r="G14" s="10">
        <f>Inflammation!Q45</f>
        <v>7</v>
      </c>
      <c r="H14" s="92"/>
      <c r="I14" s="92"/>
      <c r="J14" s="125">
        <f>Inflammation!Q48</f>
        <v>12</v>
      </c>
      <c r="K14" s="83">
        <f>Inflammation!Q52</f>
        <v>2</v>
      </c>
      <c r="L14" s="125">
        <f>Inflammation!Q49</f>
        <v>4</v>
      </c>
      <c r="M14" s="83">
        <f>Inflammation!Q53</f>
        <v>3</v>
      </c>
      <c r="N14" s="92"/>
      <c r="O14" s="92"/>
      <c r="P14" s="126">
        <f>Inflammation!AO34</f>
        <v>0</v>
      </c>
      <c r="Q14" s="10">
        <f>Inflammation!AO38</f>
        <v>14</v>
      </c>
      <c r="R14" s="126">
        <f>Inflammation!AO35</f>
        <v>0</v>
      </c>
      <c r="S14" s="10">
        <f>Inflammation!AO39</f>
        <v>7</v>
      </c>
      <c r="T14" s="127">
        <f>Inflammation!AO58</f>
        <v>5</v>
      </c>
      <c r="U14" s="127">
        <f>Inflammation!AO59</f>
        <v>2</v>
      </c>
      <c r="V14" s="10" t="s">
        <v>2788</v>
      </c>
      <c r="W14" s="10"/>
      <c r="X14" s="10"/>
    </row>
    <row r="15" spans="1:28" x14ac:dyDescent="0.25">
      <c r="A15" t="s">
        <v>3454</v>
      </c>
      <c r="B15" s="10">
        <f>Neurobehavioural!Q241</f>
        <v>158</v>
      </c>
      <c r="C15" s="10">
        <f>Neurobehavioural!Q242</f>
        <v>76</v>
      </c>
      <c r="D15" s="79">
        <f>Neurobehavioural!Q245</f>
        <v>83</v>
      </c>
      <c r="E15" s="10">
        <f>Neurobehavioural!Q249</f>
        <v>71</v>
      </c>
      <c r="F15" s="79">
        <f>Neurobehavioural!Q246</f>
        <v>44</v>
      </c>
      <c r="G15" s="10">
        <f>Neurobehavioural!Q250</f>
        <v>30</v>
      </c>
      <c r="H15" s="92"/>
      <c r="I15" s="92"/>
      <c r="J15" s="125">
        <f>Neurobehavioural!Q253</f>
        <v>115</v>
      </c>
      <c r="K15" s="83">
        <f>Neurobehavioural!Q257</f>
        <v>14</v>
      </c>
      <c r="L15" s="125">
        <f>Neurobehavioural!Q254</f>
        <v>63</v>
      </c>
      <c r="M15" s="83">
        <f>Neurobehavioural!Q258</f>
        <v>8</v>
      </c>
      <c r="N15" s="92"/>
      <c r="O15" s="92"/>
      <c r="P15" s="126">
        <f>Neurobehavioural!AO238</f>
        <v>12</v>
      </c>
      <c r="Q15" s="10">
        <f>Neurobehavioural!AO242</f>
        <v>98</v>
      </c>
      <c r="R15" s="126">
        <f>Neurobehavioural!AO239</f>
        <v>23</v>
      </c>
      <c r="S15" s="10">
        <f>Neurobehavioural!AO243</f>
        <v>49</v>
      </c>
      <c r="T15" s="127">
        <f>Neurobehavioural!AO262</f>
        <v>50</v>
      </c>
      <c r="U15" s="127">
        <f>Neurobehavioural!AO263</f>
        <v>18</v>
      </c>
      <c r="V15" s="10" t="s">
        <v>3454</v>
      </c>
      <c r="W15" s="10"/>
      <c r="X15" s="10"/>
    </row>
    <row r="16" spans="1:28" x14ac:dyDescent="0.25">
      <c r="A16" t="s">
        <v>7988</v>
      </c>
      <c r="B16" s="10">
        <f>Ocular!Q62</f>
        <v>32</v>
      </c>
      <c r="C16" s="10">
        <f>Ocular!Q63</f>
        <v>24</v>
      </c>
      <c r="D16" s="79">
        <f>Ocular!Q66</f>
        <v>12</v>
      </c>
      <c r="E16" s="10">
        <f>Ocular!Q70</f>
        <v>17</v>
      </c>
      <c r="F16" s="79">
        <f>Ocular!Q67</f>
        <v>9</v>
      </c>
      <c r="G16" s="10">
        <f>Ocular!Q71</f>
        <v>9</v>
      </c>
      <c r="H16" s="92"/>
      <c r="I16" s="92"/>
      <c r="J16" s="125">
        <f>Ocular!Q74</f>
        <v>18</v>
      </c>
      <c r="K16" s="83">
        <f>Ocular!Q78</f>
        <v>4</v>
      </c>
      <c r="L16" s="125">
        <f>Ocular!Q75</f>
        <v>20</v>
      </c>
      <c r="M16" s="83">
        <f>Ocular!Q79</f>
        <v>1</v>
      </c>
      <c r="N16" s="92"/>
      <c r="O16" s="92"/>
      <c r="P16" s="126">
        <f>Ocular!AO60</f>
        <v>0</v>
      </c>
      <c r="Q16" s="10">
        <f>Ocular!AO64</f>
        <v>12</v>
      </c>
      <c r="R16" s="126">
        <f>Ocular!AO61</f>
        <v>3</v>
      </c>
      <c r="S16" s="10">
        <f>Ocular!AO65</f>
        <v>14</v>
      </c>
      <c r="T16" s="127">
        <f>Ocular!AO84</f>
        <v>19</v>
      </c>
      <c r="U16" s="127">
        <f>Ocular!AO85</f>
        <v>8</v>
      </c>
      <c r="V16" s="10" t="s">
        <v>7988</v>
      </c>
      <c r="W16" s="10"/>
      <c r="X16" s="10"/>
    </row>
    <row r="17" spans="1:24" x14ac:dyDescent="0.25">
      <c r="A17" t="s">
        <v>7986</v>
      </c>
      <c r="B17" s="10">
        <f>'Oxidative Stress'!Q394</f>
        <v>327</v>
      </c>
      <c r="C17" s="10">
        <f>'Oxidative Stress'!Q395</f>
        <v>61</v>
      </c>
      <c r="D17" s="79">
        <f>'Oxidative Stress'!Q398</f>
        <v>111</v>
      </c>
      <c r="E17" s="10">
        <f>'Oxidative Stress'!Q402</f>
        <v>210</v>
      </c>
      <c r="F17" s="79">
        <f>'Oxidative Stress'!Q399</f>
        <v>16</v>
      </c>
      <c r="G17" s="10">
        <f>'Oxidative Stress'!Q403</f>
        <v>42</v>
      </c>
      <c r="H17" s="92"/>
      <c r="I17" s="92"/>
      <c r="J17" s="125">
        <f>'Oxidative Stress'!Q406</f>
        <v>197</v>
      </c>
      <c r="K17" s="83">
        <f>'Oxidative Stress'!Q410</f>
        <v>63</v>
      </c>
      <c r="L17" s="125">
        <f>'Oxidative Stress'!Q407</f>
        <v>38</v>
      </c>
      <c r="M17" s="83">
        <f>'Oxidative Stress'!Q411</f>
        <v>14</v>
      </c>
      <c r="N17" s="92"/>
      <c r="O17" s="92"/>
      <c r="P17" s="126">
        <f>'Oxidative Stress'!AO392</f>
        <v>8</v>
      </c>
      <c r="Q17" s="10">
        <f>'Oxidative Stress'!AO396</f>
        <v>191</v>
      </c>
      <c r="R17" s="126">
        <f>'Oxidative Stress'!AO393</f>
        <v>12</v>
      </c>
      <c r="S17" s="10">
        <f>'Oxidative Stress'!AO397</f>
        <v>46</v>
      </c>
      <c r="T17" s="127">
        <f>'Oxidative Stress'!AO416</f>
        <v>119</v>
      </c>
      <c r="U17" s="127">
        <f>'Oxidative Stress'!AO417</f>
        <v>12</v>
      </c>
      <c r="V17" s="10" t="s">
        <v>7986</v>
      </c>
      <c r="W17" s="10"/>
      <c r="X17" s="10"/>
    </row>
    <row r="18" spans="1:24" x14ac:dyDescent="0.25">
      <c r="A18" t="s">
        <v>8396</v>
      </c>
      <c r="B18" s="10">
        <f>Synergistic!Q86</f>
        <v>53</v>
      </c>
      <c r="C18" s="10">
        <f>Synergistic!Q87</f>
        <v>26</v>
      </c>
      <c r="D18" s="79">
        <f>Synergistic!Q90</f>
        <v>8</v>
      </c>
      <c r="E18" s="10">
        <f>Synergistic!Q94</f>
        <v>45</v>
      </c>
      <c r="F18" s="79">
        <f>Synergistic!Q91</f>
        <v>3</v>
      </c>
      <c r="G18" s="10">
        <f>Synergistic!Q95</f>
        <v>23</v>
      </c>
      <c r="H18" s="92"/>
      <c r="I18" s="92"/>
      <c r="J18" s="125">
        <f>Synergistic!Q98</f>
        <v>23</v>
      </c>
      <c r="K18" s="83">
        <f>Synergistic!Q102</f>
        <v>10</v>
      </c>
      <c r="L18" s="125">
        <f>Synergistic!Q99</f>
        <v>17</v>
      </c>
      <c r="M18" s="83">
        <f>Synergistic!Q103</f>
        <v>6</v>
      </c>
      <c r="N18" s="92"/>
      <c r="O18" s="92"/>
      <c r="P18" s="126">
        <f>Synergistic!AO83</f>
        <v>8</v>
      </c>
      <c r="Q18" s="10">
        <f>Synergistic!AO87</f>
        <v>38</v>
      </c>
      <c r="R18" s="126">
        <f>Synergistic!AO84</f>
        <v>5</v>
      </c>
      <c r="S18" s="10">
        <f>Synergistic!AO88</f>
        <v>19</v>
      </c>
      <c r="T18" s="127">
        <f>Synergistic!AO107</f>
        <v>14</v>
      </c>
      <c r="U18" s="127">
        <f>Synergistic!AO108</f>
        <v>3</v>
      </c>
      <c r="V18" s="10" t="s">
        <v>8396</v>
      </c>
      <c r="W18" s="10"/>
      <c r="X18" s="10"/>
    </row>
    <row r="19" spans="1:24" x14ac:dyDescent="0.25">
      <c r="A19" t="s">
        <v>7407</v>
      </c>
      <c r="B19" s="10">
        <f>Sleep!Q95</f>
        <v>55</v>
      </c>
      <c r="C19" s="10">
        <f>Sleep!Q96</f>
        <v>34</v>
      </c>
      <c r="D19" s="79">
        <f>Sleep!Q99</f>
        <v>37</v>
      </c>
      <c r="E19" s="10">
        <f>Sleep!Q103</f>
        <v>15</v>
      </c>
      <c r="F19" s="79">
        <f>Sleep!Q100</f>
        <v>19</v>
      </c>
      <c r="G19" s="10">
        <f>Sleep!Q104</f>
        <v>14</v>
      </c>
      <c r="H19" s="92"/>
      <c r="I19" s="92"/>
      <c r="J19" s="125">
        <f>Sleep!Q107</f>
        <v>49</v>
      </c>
      <c r="K19" s="83">
        <f>Sleep!Q111</f>
        <v>2</v>
      </c>
      <c r="L19" s="125">
        <f>Sleep!Q108</f>
        <v>32</v>
      </c>
      <c r="M19" s="83">
        <f>Sleep!Q112</f>
        <v>0</v>
      </c>
      <c r="N19" s="92"/>
      <c r="O19" s="92"/>
      <c r="P19" s="126">
        <f>Sleep!AO93</f>
        <v>9</v>
      </c>
      <c r="Q19" s="10">
        <f>Sleep!AO97</f>
        <v>27</v>
      </c>
      <c r="R19" s="126">
        <f>Sleep!AO94</f>
        <v>11</v>
      </c>
      <c r="S19" s="10">
        <f>Sleep!AO98</f>
        <v>25</v>
      </c>
      <c r="T19" s="127">
        <f>Sleep!AO117</f>
        <v>23</v>
      </c>
      <c r="U19" s="127">
        <f>Sleep!AO118</f>
        <v>2</v>
      </c>
      <c r="V19" s="10" t="s">
        <v>7407</v>
      </c>
      <c r="W19" s="10"/>
      <c r="X19" s="10"/>
    </row>
    <row r="20" spans="1:24" x14ac:dyDescent="0.25">
      <c r="A20" s="103" t="s">
        <v>8637</v>
      </c>
      <c r="B20" s="10">
        <f>Biochemical!Q391</f>
        <v>325</v>
      </c>
      <c r="C20" s="10">
        <f>Biochemical!Q392</f>
        <v>60</v>
      </c>
      <c r="D20" s="79">
        <f>Biochemical!Q395</f>
        <v>82</v>
      </c>
      <c r="E20" s="10">
        <f>Biochemical!Q399</f>
        <v>243</v>
      </c>
      <c r="F20" s="79">
        <f>Biochemical!Q396</f>
        <v>16</v>
      </c>
      <c r="G20" s="10">
        <f>Biochemical!Q400</f>
        <v>44</v>
      </c>
      <c r="H20" s="92"/>
      <c r="I20" s="92"/>
      <c r="J20" s="125">
        <f>Biochemical!Q403</f>
        <v>171</v>
      </c>
      <c r="K20" s="83">
        <f>Biochemical!Q407</f>
        <v>75</v>
      </c>
      <c r="L20" s="125">
        <f>Biochemical!Q404</f>
        <v>36</v>
      </c>
      <c r="M20" s="83">
        <f>Biochemical!Q408</f>
        <v>9</v>
      </c>
      <c r="N20" s="92"/>
      <c r="O20" s="92"/>
      <c r="P20" s="126">
        <f>Biochemical!AO389</f>
        <v>10</v>
      </c>
      <c r="Q20" s="10">
        <f>Biochemical!AO393</f>
        <v>226</v>
      </c>
      <c r="R20" s="126">
        <f>Biochemical!AO390</f>
        <v>11</v>
      </c>
      <c r="S20" s="10">
        <f>Biochemical!AO394</f>
        <v>44</v>
      </c>
      <c r="T20" s="127">
        <f>Biochemical!AO413</f>
        <v>87</v>
      </c>
      <c r="U20" s="127">
        <f>Biochemical!AO414</f>
        <v>12</v>
      </c>
      <c r="V20" s="10" t="s">
        <v>8637</v>
      </c>
      <c r="W20" s="10"/>
      <c r="X20" s="10"/>
    </row>
    <row r="21" spans="1:24" x14ac:dyDescent="0.25">
      <c r="A21" s="103" t="s">
        <v>8790</v>
      </c>
      <c r="B21" s="10">
        <f>'Cell Damage'!Q90</f>
        <v>19</v>
      </c>
      <c r="C21" s="10">
        <f>'Cell Damage'!Q91</f>
        <v>65</v>
      </c>
      <c r="D21" s="79">
        <f>'Cell Damage'!Q94</f>
        <v>6</v>
      </c>
      <c r="E21" s="10">
        <f>'Cell Damage'!Q98</f>
        <v>13</v>
      </c>
      <c r="F21" s="79">
        <f>'Cell Damage'!Q95</f>
        <v>4</v>
      </c>
      <c r="G21" s="10">
        <f>'Cell Damage'!Q99</f>
        <v>61</v>
      </c>
      <c r="H21" s="92"/>
      <c r="I21" s="92"/>
      <c r="J21" s="125">
        <f>'Cell Damage'!Q102</f>
        <v>12</v>
      </c>
      <c r="K21" s="83">
        <f>'Cell Damage'!Q106</f>
        <v>3</v>
      </c>
      <c r="L21" s="125">
        <f>'Cell Damage'!Q103</f>
        <v>38</v>
      </c>
      <c r="M21" s="83">
        <f>'Cell Damage'!Q107</f>
        <v>11</v>
      </c>
      <c r="N21" s="92"/>
      <c r="O21" s="92"/>
      <c r="P21" s="126">
        <f>'Cell Damage'!AO88</f>
        <v>3</v>
      </c>
      <c r="Q21" s="10">
        <f>'Cell Damage'!AO92</f>
        <v>16</v>
      </c>
      <c r="R21" s="126">
        <f>'Cell Damage'!AO89</f>
        <v>10</v>
      </c>
      <c r="S21" s="10">
        <f>'Cell Damage'!AO93</f>
        <v>48</v>
      </c>
      <c r="T21" s="127">
        <f>'Cell Damage'!AO112</f>
        <v>3</v>
      </c>
      <c r="U21" s="127">
        <f>'Cell Damage'!AO113</f>
        <v>11</v>
      </c>
      <c r="V21" s="10" t="s">
        <v>8790</v>
      </c>
      <c r="W21" s="10"/>
      <c r="X21" s="10"/>
    </row>
    <row r="22" spans="1:24" x14ac:dyDescent="0.25">
      <c r="A22" s="103" t="s">
        <v>8632</v>
      </c>
      <c r="B22" s="10">
        <f>BBB!Q44</f>
        <v>15</v>
      </c>
      <c r="C22" s="10">
        <f>BBB!Q45</f>
        <v>23</v>
      </c>
      <c r="D22" s="79">
        <f>BBB!Q48</f>
        <v>4</v>
      </c>
      <c r="E22" s="10">
        <f>BBB!Q52</f>
        <v>0</v>
      </c>
      <c r="F22" s="79">
        <f>BBB!Q49</f>
        <v>3</v>
      </c>
      <c r="G22" s="10">
        <f>BBB!Q53</f>
        <v>0</v>
      </c>
      <c r="H22" s="92"/>
      <c r="I22" s="92"/>
      <c r="J22" s="125">
        <f>BBB!Q56</f>
        <v>9</v>
      </c>
      <c r="K22" s="83">
        <f>BBB!Q60</f>
        <v>6</v>
      </c>
      <c r="L22" s="125">
        <f>BBB!Q57</f>
        <v>19</v>
      </c>
      <c r="M22" s="83">
        <f>BBB!Q61</f>
        <v>2</v>
      </c>
      <c r="N22" s="92"/>
      <c r="O22" s="92"/>
      <c r="P22" s="126">
        <f>BBB!AO42</f>
        <v>1</v>
      </c>
      <c r="Q22" s="10">
        <f>BBB!AO46</f>
        <v>11</v>
      </c>
      <c r="R22" s="126">
        <f>BBB!AO43</f>
        <v>7</v>
      </c>
      <c r="S22" s="10">
        <f>BBB!AO47</f>
        <v>15</v>
      </c>
      <c r="T22" s="127">
        <f>BBB!AO66</f>
        <v>3</v>
      </c>
      <c r="U22" s="127">
        <f>BBB!AO67</f>
        <v>2</v>
      </c>
      <c r="V22" s="10" t="s">
        <v>8632</v>
      </c>
      <c r="W22" s="10"/>
      <c r="X22" s="10"/>
    </row>
    <row r="23" spans="1:24" x14ac:dyDescent="0.25">
      <c r="A23" s="103" t="s">
        <v>8634</v>
      </c>
      <c r="B23" s="10">
        <f>Endocrine!Q144</f>
        <v>101</v>
      </c>
      <c r="C23" s="10">
        <f>Endocrine!Q145</f>
        <v>37</v>
      </c>
      <c r="D23" s="79">
        <f>Endocrine!Q148</f>
        <v>33</v>
      </c>
      <c r="E23" s="10">
        <f>Endocrine!Q152</f>
        <v>68</v>
      </c>
      <c r="F23" s="79">
        <f>Endocrine!Q149</f>
        <v>13</v>
      </c>
      <c r="G23" s="10">
        <f>Endocrine!Q153</f>
        <v>24</v>
      </c>
      <c r="H23" s="92"/>
      <c r="I23" s="92"/>
      <c r="J23" s="125">
        <f>Endocrine!Q156</f>
        <v>53</v>
      </c>
      <c r="K23" s="83">
        <f>Endocrine!Q160</f>
        <v>23</v>
      </c>
      <c r="L23" s="125">
        <f>Endocrine!Q157</f>
        <v>22</v>
      </c>
      <c r="M23" s="83">
        <f>Endocrine!Q161</f>
        <v>11</v>
      </c>
      <c r="N23" s="92"/>
      <c r="O23" s="92"/>
      <c r="P23" s="126">
        <f>Endocrine!AO142</f>
        <v>5</v>
      </c>
      <c r="Q23" s="10">
        <f>Endocrine!AO146</f>
        <v>60</v>
      </c>
      <c r="R23" s="126">
        <f>Endocrine!AO143</f>
        <v>5</v>
      </c>
      <c r="S23" s="10">
        <f>Endocrine!AO147</f>
        <v>17</v>
      </c>
      <c r="T23" s="127">
        <f>Endocrine!AO166</f>
        <v>34</v>
      </c>
      <c r="U23" s="127">
        <f>Endocrine!AO167</f>
        <v>16</v>
      </c>
      <c r="V23" s="10" t="s">
        <v>8634</v>
      </c>
      <c r="W23" s="10"/>
      <c r="X23" s="10"/>
    </row>
    <row r="24" spans="1:24" s="84" customFormat="1" x14ac:dyDescent="0.25">
      <c r="A24" s="84" t="s">
        <v>8635</v>
      </c>
      <c r="B24" s="83">
        <f>'Adaptive Response'!Q57</f>
        <v>35</v>
      </c>
      <c r="C24" s="83">
        <f>'Adaptive Response'!Q58</f>
        <v>16</v>
      </c>
      <c r="D24" s="79">
        <f>'Adaptive Response'!Q61</f>
        <v>4</v>
      </c>
      <c r="E24" s="83">
        <f>'Adaptive Response'!Q65</f>
        <v>31</v>
      </c>
      <c r="F24" s="79">
        <f>'Adaptive Response'!Q62</f>
        <v>4</v>
      </c>
      <c r="G24" s="83">
        <f>'Adaptive Response'!Q66</f>
        <v>12</v>
      </c>
      <c r="H24" s="83"/>
      <c r="I24" s="83"/>
      <c r="J24" s="125">
        <f>'Adaptive Response'!Q69</f>
        <v>19</v>
      </c>
      <c r="K24" s="83">
        <f>'Adaptive Response'!Q73</f>
        <v>11</v>
      </c>
      <c r="L24" s="125">
        <f>'Adaptive Response'!Q70</f>
        <v>11</v>
      </c>
      <c r="M24" s="83">
        <f>'Adaptive Response'!Q74</f>
        <v>0</v>
      </c>
      <c r="N24" s="83"/>
      <c r="O24" s="83"/>
      <c r="P24" s="126">
        <f>'Adaptive Response'!AO55</f>
        <v>0</v>
      </c>
      <c r="Q24" s="83">
        <f>'Adaptive Response'!AO59</f>
        <v>25</v>
      </c>
      <c r="R24" s="126">
        <f>'Adaptive Response'!AO56</f>
        <v>2</v>
      </c>
      <c r="S24" s="83">
        <f>'Adaptive Response'!AO60</f>
        <v>10</v>
      </c>
      <c r="T24" s="127">
        <f>'Adaptive Response'!AO79</f>
        <v>9</v>
      </c>
      <c r="U24" s="127">
        <f>'Adaptive Response'!AO80</f>
        <v>4</v>
      </c>
      <c r="V24" s="83" t="s">
        <v>8635</v>
      </c>
      <c r="W24" s="83"/>
      <c r="X24" s="83"/>
    </row>
    <row r="25" spans="1:24" x14ac:dyDescent="0.25">
      <c r="A25" s="103" t="s">
        <v>8636</v>
      </c>
      <c r="B25" s="10">
        <f>Hepatic!Q66</f>
        <v>31</v>
      </c>
      <c r="C25" s="10">
        <f>Hepatic!Q67</f>
        <v>29</v>
      </c>
      <c r="D25" s="79">
        <f>Hepatic!Q70</f>
        <v>13</v>
      </c>
      <c r="E25" s="10">
        <f>Hepatic!Q74</f>
        <v>18</v>
      </c>
      <c r="F25" s="79">
        <f>Hepatic!Q71</f>
        <v>6</v>
      </c>
      <c r="G25" s="10">
        <f>Hepatic!Q75</f>
        <v>23</v>
      </c>
      <c r="H25" s="92"/>
      <c r="I25" s="92"/>
      <c r="J25" s="125">
        <f>Hepatic!Q78</f>
        <v>24</v>
      </c>
      <c r="K25" s="83">
        <f>Hepatic!Q82</f>
        <v>5</v>
      </c>
      <c r="L25" s="125">
        <f>Hepatic!Q79</f>
        <v>20</v>
      </c>
      <c r="M25" s="83">
        <f>Hepatic!Q83</f>
        <v>6</v>
      </c>
      <c r="N25" s="92"/>
      <c r="O25" s="92"/>
      <c r="P25" s="126">
        <f>Hepatic!AO64</f>
        <v>0</v>
      </c>
      <c r="Q25" s="10">
        <f>Hepatic!AO68</f>
        <v>13</v>
      </c>
      <c r="R25" s="126">
        <f>Hepatic!AO65</f>
        <v>4</v>
      </c>
      <c r="S25" s="10">
        <f>Hepatic!AO69</f>
        <v>18</v>
      </c>
      <c r="T25" s="127">
        <f>Hepatic!AO88</f>
        <v>15</v>
      </c>
      <c r="U25" s="127">
        <f>Hepatic!AO89</f>
        <v>5</v>
      </c>
      <c r="V25" s="10" t="s">
        <v>8636</v>
      </c>
      <c r="W25" s="10"/>
      <c r="X25" s="10"/>
    </row>
    <row r="26" spans="1:24" s="103" customFormat="1" x14ac:dyDescent="0.25">
      <c r="A26" s="103" t="s">
        <v>8657</v>
      </c>
      <c r="B26" s="92">
        <f>Mitochondrial!Q62</f>
        <v>39</v>
      </c>
      <c r="C26" s="92">
        <f>Mitochondrial!Q63</f>
        <v>17</v>
      </c>
      <c r="D26" s="79">
        <f>Mitochondrial!Q66</f>
        <v>4</v>
      </c>
      <c r="E26" s="92">
        <f>Mitochondrial!Q70</f>
        <v>35</v>
      </c>
      <c r="F26" s="79">
        <f>Mitochondrial!Q67</f>
        <v>1</v>
      </c>
      <c r="G26" s="92">
        <f>Mitochondrial!Q71</f>
        <v>16</v>
      </c>
      <c r="H26" s="92"/>
      <c r="I26" s="92"/>
      <c r="J26" s="125">
        <f>Mitochondrial!Q74</f>
        <v>21</v>
      </c>
      <c r="K26" s="83">
        <f>Mitochondrial!Q78</f>
        <v>10</v>
      </c>
      <c r="L26" s="125">
        <f>Mitochondrial!Q75</f>
        <v>11</v>
      </c>
      <c r="M26" s="83">
        <f>Mitochondrial!Q79</f>
        <v>5</v>
      </c>
      <c r="N26" s="92"/>
      <c r="O26" s="92"/>
      <c r="P26" s="126">
        <f>Mitochondrial!AO60</f>
        <v>3</v>
      </c>
      <c r="Q26" s="92">
        <f>Mitochondrial!AO64</f>
        <v>30</v>
      </c>
      <c r="R26" s="126">
        <f>Mitochondrial!AO61</f>
        <v>3</v>
      </c>
      <c r="S26" s="92">
        <f>Mitochondrial!AO65</f>
        <v>10</v>
      </c>
      <c r="T26" s="127">
        <f>Mitochondrial!AO84</f>
        <v>6</v>
      </c>
      <c r="U26" s="127">
        <f>Mitochondrial!AO85</f>
        <v>3</v>
      </c>
      <c r="V26" s="92" t="s">
        <v>8657</v>
      </c>
      <c r="W26" s="92"/>
      <c r="X26" s="92"/>
    </row>
    <row r="27" spans="1:24" s="103" customFormat="1" x14ac:dyDescent="0.25">
      <c r="A27" s="103" t="s">
        <v>8658</v>
      </c>
      <c r="B27" s="92">
        <f>Metabolic!Q111</f>
        <v>32</v>
      </c>
      <c r="C27" s="92">
        <f>Metabolic!Q112</f>
        <v>73</v>
      </c>
      <c r="D27" s="79">
        <f>Metabolic!Q115</f>
        <v>3</v>
      </c>
      <c r="E27" s="92">
        <f>Metabolic!Q119</f>
        <v>29</v>
      </c>
      <c r="F27" s="79">
        <f>Metabolic!Q116</f>
        <v>13</v>
      </c>
      <c r="G27" s="92">
        <f>Metabolic!Q120</f>
        <v>60</v>
      </c>
      <c r="H27" s="92"/>
      <c r="I27" s="92"/>
      <c r="J27" s="125">
        <f>Metabolic!Q123</f>
        <v>17</v>
      </c>
      <c r="K27" s="83">
        <f>Metabolic!Q127</f>
        <v>14</v>
      </c>
      <c r="L27" s="125">
        <f>Metabolic!Q124</f>
        <v>47</v>
      </c>
      <c r="M27" s="83">
        <f>Metabolic!Q128</f>
        <v>18</v>
      </c>
      <c r="N27" s="92"/>
      <c r="O27" s="92"/>
      <c r="P27" s="126">
        <f>Metabolic!AO109</f>
        <v>3</v>
      </c>
      <c r="Q27" s="92">
        <f>Metabolic!AO113</f>
        <v>21</v>
      </c>
      <c r="R27" s="126">
        <f>Metabolic!AO110</f>
        <v>21</v>
      </c>
      <c r="S27" s="92">
        <f>Metabolic!AO114</f>
        <v>50</v>
      </c>
      <c r="T27" s="127">
        <f>Metabolic!AO133</f>
        <v>9</v>
      </c>
      <c r="U27" s="127">
        <f>Metabolic!AO134</f>
        <v>14</v>
      </c>
      <c r="V27" s="92" t="s">
        <v>8658</v>
      </c>
      <c r="W27" s="92"/>
      <c r="X27" s="92"/>
    </row>
    <row r="28" spans="1:24" s="103" customFormat="1" x14ac:dyDescent="0.25">
      <c r="A28" s="103" t="s">
        <v>8659</v>
      </c>
      <c r="B28" s="92">
        <f>Neurotransmitter!Q61</f>
        <v>41</v>
      </c>
      <c r="C28" s="92">
        <f>Neurotransmitter!Q62</f>
        <v>14</v>
      </c>
      <c r="D28" s="79">
        <f>Neurotransmitter!Q65</f>
        <v>7</v>
      </c>
      <c r="E28" s="92">
        <f>Neurotransmitter!Q69</f>
        <v>34</v>
      </c>
      <c r="F28" s="79">
        <f>Neurotransmitter!Q66</f>
        <v>2</v>
      </c>
      <c r="G28" s="92">
        <f>Neurotransmitter!Q70</f>
        <v>12</v>
      </c>
      <c r="H28" s="92"/>
      <c r="I28" s="92"/>
      <c r="J28" s="125">
        <f>Neurotransmitter!Q73</f>
        <v>21</v>
      </c>
      <c r="K28" s="83">
        <f>Neurotransmitter!Q77</f>
        <v>7</v>
      </c>
      <c r="L28" s="125">
        <f>Neurotransmitter!Q74</f>
        <v>8</v>
      </c>
      <c r="M28" s="83">
        <f>Neurotransmitter!Q78</f>
        <v>3</v>
      </c>
      <c r="N28" s="92"/>
      <c r="O28" s="92"/>
      <c r="P28" s="126">
        <f>Neurotransmitter!AO59</f>
        <v>3</v>
      </c>
      <c r="Q28" s="92">
        <f>Neurotransmitter!AO63</f>
        <v>31</v>
      </c>
      <c r="R28" s="126">
        <f>Neurotransmitter!AO60</f>
        <v>3</v>
      </c>
      <c r="S28" s="92">
        <f>Neurotransmitter!AO64</f>
        <v>11</v>
      </c>
      <c r="T28" s="127">
        <f>Neurotransmitter!AO83</f>
        <v>9</v>
      </c>
      <c r="U28" s="127">
        <f>Neurotransmitter!AO84</f>
        <v>1</v>
      </c>
      <c r="V28" s="92" t="s">
        <v>8659</v>
      </c>
      <c r="W28" s="92"/>
      <c r="X28" s="92"/>
    </row>
    <row r="29" spans="1:24" s="103" customFormat="1" x14ac:dyDescent="0.25">
      <c r="A29" s="103" t="s">
        <v>8789</v>
      </c>
      <c r="B29" s="92">
        <f>'Cell morphological'!Q206</f>
        <v>135</v>
      </c>
      <c r="C29" s="92">
        <f>'Cell morphological'!Q207</f>
        <v>65</v>
      </c>
      <c r="D29" s="79">
        <f>'Cell morphological'!Q210</f>
        <v>47</v>
      </c>
      <c r="E29" s="92">
        <f>'Cell morphological'!Q214</f>
        <v>88</v>
      </c>
      <c r="F29" s="79">
        <f>'Cell morphological'!Q211</f>
        <v>17</v>
      </c>
      <c r="G29" s="92">
        <f>'Cell morphological'!Q215</f>
        <v>48</v>
      </c>
      <c r="H29" s="92"/>
      <c r="I29" s="92"/>
      <c r="J29" s="125">
        <f>'Cell morphological'!Q218</f>
        <v>81</v>
      </c>
      <c r="K29" s="83">
        <f>'Cell morphological'!Q222</f>
        <v>26</v>
      </c>
      <c r="L29" s="125">
        <f>'Cell morphological'!Q219</f>
        <v>39</v>
      </c>
      <c r="M29" s="83">
        <f>'Cell morphological'!Q223</f>
        <v>14</v>
      </c>
      <c r="N29" s="92"/>
      <c r="O29" s="92"/>
      <c r="P29" s="126">
        <f>'Cell morphological'!AO204</f>
        <v>3</v>
      </c>
      <c r="Q29" s="92">
        <f>'Cell morphological'!AO208</f>
        <v>76</v>
      </c>
      <c r="R29" s="126">
        <f>'Cell morphological'!AO205</f>
        <v>6</v>
      </c>
      <c r="S29" s="92">
        <f>'Cell morphological'!AO209</f>
        <v>48</v>
      </c>
      <c r="T29" s="127">
        <f>'Cell morphological'!AO228</f>
        <v>52</v>
      </c>
      <c r="U29" s="127">
        <f>'Cell morphological'!AO229</f>
        <v>13</v>
      </c>
      <c r="V29" s="92" t="s">
        <v>8789</v>
      </c>
      <c r="W29" s="92"/>
      <c r="X29" s="92"/>
    </row>
    <row r="30" spans="1:24" s="103" customFormat="1" x14ac:dyDescent="0.25">
      <c r="A30" s="103" t="s">
        <v>3126</v>
      </c>
      <c r="B30" s="92">
        <f>Memory!Q161</f>
        <v>71</v>
      </c>
      <c r="C30" s="92">
        <f>Memory!Q162</f>
        <v>85</v>
      </c>
      <c r="D30" s="79">
        <f>Memory!Q165</f>
        <v>30</v>
      </c>
      <c r="E30" s="83">
        <f>Memory!Q169</f>
        <v>36</v>
      </c>
      <c r="F30" s="79">
        <f>Memory!Q166</f>
        <v>40</v>
      </c>
      <c r="G30" s="92">
        <f>Memory!Q170</f>
        <v>40</v>
      </c>
      <c r="H30" s="92"/>
      <c r="I30" s="92"/>
      <c r="J30" s="125">
        <f>Memory!Q173</f>
        <v>48</v>
      </c>
      <c r="K30" s="92">
        <f>Memory!Q177</f>
        <v>7</v>
      </c>
      <c r="L30" s="125">
        <f>Memory!Q174</f>
        <v>59</v>
      </c>
      <c r="M30" s="92">
        <f>Memory!Q178</f>
        <v>7</v>
      </c>
      <c r="N30" s="92"/>
      <c r="O30" s="92"/>
      <c r="P30" s="126">
        <f>Memory!AO160</f>
        <v>2</v>
      </c>
      <c r="Q30" s="92">
        <f>Memory!AO164</f>
        <v>49</v>
      </c>
      <c r="R30" s="126">
        <f>Memory!AO161</f>
        <v>27</v>
      </c>
      <c r="S30" s="92">
        <f>Memory!AO165</f>
        <v>54</v>
      </c>
      <c r="T30" s="127">
        <f>Memory!AO184</f>
        <v>20</v>
      </c>
      <c r="U30" s="127">
        <f>Memory!AO185</f>
        <v>20</v>
      </c>
      <c r="V30" s="92" t="s">
        <v>3126</v>
      </c>
    </row>
    <row r="31" spans="1:24" s="103" customFormat="1" x14ac:dyDescent="0.25">
      <c r="A31" s="103" t="s">
        <v>8979</v>
      </c>
      <c r="B31" s="92">
        <f>Fertility!Q155</f>
        <v>109</v>
      </c>
      <c r="C31" s="92">
        <f>Fertility!Q156</f>
        <v>39</v>
      </c>
      <c r="D31" s="139">
        <f>Fertility!Q159</f>
        <v>53</v>
      </c>
      <c r="E31" s="83">
        <f>Fertility!Q163</f>
        <v>56</v>
      </c>
      <c r="F31" s="139">
        <f>Fertility!Q160</f>
        <v>13</v>
      </c>
      <c r="G31" s="92">
        <f>Fertility!Q164</f>
        <v>25</v>
      </c>
      <c r="H31" s="92"/>
      <c r="I31" s="92"/>
      <c r="J31" s="144">
        <f>Fertility!Q167</f>
        <v>73</v>
      </c>
      <c r="K31" s="92">
        <f>Fertility!Q171</f>
        <v>16</v>
      </c>
      <c r="L31" s="144">
        <f>Fertility!Q168</f>
        <v>27</v>
      </c>
      <c r="M31" s="92">
        <f>Fertility!Q172</f>
        <v>7</v>
      </c>
      <c r="N31" s="92"/>
      <c r="O31" s="92"/>
      <c r="P31" s="126">
        <f>Fertility!AO152</f>
        <v>3</v>
      </c>
      <c r="Q31" s="92">
        <f>Fertility!AO156</f>
        <v>61</v>
      </c>
      <c r="R31" s="126">
        <f>Fertility!AO153</f>
        <v>1</v>
      </c>
      <c r="S31" s="92">
        <f>Fertility!AO157</f>
        <v>26</v>
      </c>
      <c r="T31" s="127">
        <f>Fertility!AO176</f>
        <v>38</v>
      </c>
      <c r="U31" s="127">
        <f>Fertility!AO177</f>
        <v>12</v>
      </c>
      <c r="V31" s="92" t="s">
        <v>8979</v>
      </c>
    </row>
    <row r="32" spans="1:24" s="15" customFormat="1" x14ac:dyDescent="0.25">
      <c r="A32" s="117" t="s">
        <v>8798</v>
      </c>
      <c r="B32" s="117" t="s">
        <v>8796</v>
      </c>
      <c r="C32" s="117" t="s">
        <v>8012</v>
      </c>
      <c r="D32" s="117" t="s">
        <v>8013</v>
      </c>
      <c r="E32" s="116" t="s">
        <v>8014</v>
      </c>
      <c r="F32" s="116" t="s">
        <v>8015</v>
      </c>
      <c r="G32" s="120" t="s">
        <v>8798</v>
      </c>
      <c r="H32" s="121" t="s">
        <v>8797</v>
      </c>
      <c r="I32" s="121" t="s">
        <v>8012</v>
      </c>
      <c r="J32" s="121" t="s">
        <v>8013</v>
      </c>
      <c r="K32" s="120" t="s">
        <v>8014</v>
      </c>
      <c r="L32" s="120" t="s">
        <v>8015</v>
      </c>
      <c r="M32" s="128" t="s">
        <v>8798</v>
      </c>
      <c r="N32" s="128" t="s">
        <v>3457</v>
      </c>
      <c r="O32" s="129" t="s">
        <v>8012</v>
      </c>
      <c r="P32" s="129" t="s">
        <v>8013</v>
      </c>
      <c r="Q32" s="128" t="s">
        <v>8014</v>
      </c>
      <c r="R32" s="128" t="s">
        <v>8015</v>
      </c>
    </row>
    <row r="33" spans="1:18" x14ac:dyDescent="0.25">
      <c r="A33" s="72" t="s">
        <v>8635</v>
      </c>
      <c r="B33" s="79" t="s">
        <v>341</v>
      </c>
      <c r="C33" s="118">
        <f>D24</f>
        <v>4</v>
      </c>
      <c r="D33" s="118">
        <f>F24</f>
        <v>4</v>
      </c>
      <c r="E33" s="119">
        <f>C33/SUM(C33:D33)</f>
        <v>0.5</v>
      </c>
      <c r="F33" s="119">
        <f>D33/SUM(C33:D33)</f>
        <v>0.5</v>
      </c>
      <c r="G33" s="122" t="s">
        <v>8791</v>
      </c>
      <c r="H33" s="123" t="s">
        <v>48</v>
      </c>
      <c r="I33" s="123">
        <f>J24</f>
        <v>19</v>
      </c>
      <c r="J33" s="123">
        <f>L24</f>
        <v>11</v>
      </c>
      <c r="K33" s="124">
        <f>I33/SUM(I33:J33)</f>
        <v>0.6333333333333333</v>
      </c>
      <c r="L33" s="124">
        <f>J33/SUM(I33:J33)</f>
        <v>0.36666666666666664</v>
      </c>
      <c r="M33" s="130" t="s">
        <v>8791</v>
      </c>
      <c r="N33" s="130" t="s">
        <v>8024</v>
      </c>
      <c r="O33" s="131">
        <f>P24</f>
        <v>0</v>
      </c>
      <c r="P33" s="131">
        <f>R24</f>
        <v>2</v>
      </c>
      <c r="Q33" s="132">
        <f>O33/SUM(O33:P33)</f>
        <v>0</v>
      </c>
      <c r="R33" s="132">
        <f>P33/SUM(O33:P33)</f>
        <v>1</v>
      </c>
    </row>
    <row r="34" spans="1:18" x14ac:dyDescent="0.25">
      <c r="A34" s="72" t="s">
        <v>8635</v>
      </c>
      <c r="B34" s="79" t="s">
        <v>342</v>
      </c>
      <c r="C34" s="118">
        <f>E24</f>
        <v>31</v>
      </c>
      <c r="D34" s="118">
        <f>G24</f>
        <v>12</v>
      </c>
      <c r="E34" s="119">
        <f>C34/SUM(C34:D34)</f>
        <v>0.72093023255813948</v>
      </c>
      <c r="F34" s="119">
        <f>D34/SUM(C34:D34)</f>
        <v>0.27906976744186046</v>
      </c>
      <c r="G34" s="122" t="s">
        <v>8791</v>
      </c>
      <c r="H34" s="125" t="s">
        <v>8795</v>
      </c>
      <c r="I34" s="123">
        <f>K24</f>
        <v>11</v>
      </c>
      <c r="J34" s="123">
        <f>M24</f>
        <v>0</v>
      </c>
      <c r="K34" s="124">
        <f t="shared" ref="K34:K84" si="0">I34/SUM(I34:J34)</f>
        <v>1</v>
      </c>
      <c r="L34" s="124">
        <f t="shared" ref="L34:L88" si="1">J34/SUM(I34:J34)</f>
        <v>0</v>
      </c>
      <c r="M34" s="130" t="s">
        <v>8791</v>
      </c>
      <c r="N34" s="130" t="s">
        <v>8810</v>
      </c>
      <c r="O34" s="131">
        <f>Q24</f>
        <v>25</v>
      </c>
      <c r="P34" s="131">
        <f>S24</f>
        <v>10</v>
      </c>
      <c r="Q34" s="132">
        <f t="shared" ref="Q34:Q86" si="2">O34/SUM(O34:P34)</f>
        <v>0.7142857142857143</v>
      </c>
      <c r="R34" s="132">
        <f t="shared" ref="R34:R88" si="3">P34/SUM(O34:P34)</f>
        <v>0.2857142857142857</v>
      </c>
    </row>
    <row r="35" spans="1:18" x14ac:dyDescent="0.25">
      <c r="A35" s="72" t="s">
        <v>7994</v>
      </c>
      <c r="B35" s="79" t="s">
        <v>341</v>
      </c>
      <c r="C35" s="79">
        <f>D3</f>
        <v>16</v>
      </c>
      <c r="D35" s="79">
        <f>F3</f>
        <v>36</v>
      </c>
      <c r="E35" s="119">
        <f>C35/SUM(C35:D35)</f>
        <v>0.30769230769230771</v>
      </c>
      <c r="F35" s="119">
        <f>D35/SUM(C35:D35)</f>
        <v>0.69230769230769229</v>
      </c>
      <c r="G35" s="122" t="s">
        <v>7994</v>
      </c>
      <c r="H35" s="123" t="s">
        <v>48</v>
      </c>
      <c r="I35" s="125">
        <f>J3</f>
        <v>19</v>
      </c>
      <c r="J35" s="125">
        <f>L3</f>
        <v>39</v>
      </c>
      <c r="K35" s="124">
        <f t="shared" si="0"/>
        <v>0.32758620689655171</v>
      </c>
      <c r="L35" s="124">
        <f t="shared" si="1"/>
        <v>0.67241379310344829</v>
      </c>
      <c r="M35" s="130" t="s">
        <v>7994</v>
      </c>
      <c r="N35" s="130" t="s">
        <v>8024</v>
      </c>
      <c r="O35" s="133">
        <f>P3</f>
        <v>0</v>
      </c>
      <c r="P35" s="133">
        <f>R3</f>
        <v>3</v>
      </c>
      <c r="Q35" s="132">
        <f t="shared" si="2"/>
        <v>0</v>
      </c>
      <c r="R35" s="132">
        <f t="shared" si="3"/>
        <v>1</v>
      </c>
    </row>
    <row r="36" spans="1:18" x14ac:dyDescent="0.25">
      <c r="A36" s="72" t="s">
        <v>7994</v>
      </c>
      <c r="B36" s="79" t="s">
        <v>342</v>
      </c>
      <c r="C36" s="79">
        <f>E3</f>
        <v>4</v>
      </c>
      <c r="D36" s="79">
        <f>G3</f>
        <v>7</v>
      </c>
      <c r="E36" s="119">
        <f>C36/SUM(C36:D36)</f>
        <v>0.36363636363636365</v>
      </c>
      <c r="F36" s="119">
        <f>D36/SUM(C36:D36)</f>
        <v>0.63636363636363635</v>
      </c>
      <c r="G36" s="122" t="s">
        <v>7994</v>
      </c>
      <c r="H36" s="125" t="s">
        <v>8795</v>
      </c>
      <c r="I36" s="125">
        <f>K3</f>
        <v>1</v>
      </c>
      <c r="J36" s="125">
        <f>M3</f>
        <v>2</v>
      </c>
      <c r="K36" s="124">
        <f t="shared" si="0"/>
        <v>0.33333333333333331</v>
      </c>
      <c r="L36" s="124">
        <f t="shared" si="1"/>
        <v>0.66666666666666663</v>
      </c>
      <c r="M36" s="130" t="s">
        <v>7994</v>
      </c>
      <c r="N36" s="130" t="s">
        <v>8810</v>
      </c>
      <c r="O36" s="133">
        <f>Q3</f>
        <v>4</v>
      </c>
      <c r="P36" s="133">
        <f>S3</f>
        <v>24</v>
      </c>
      <c r="Q36" s="132">
        <f t="shared" si="2"/>
        <v>0.14285714285714285</v>
      </c>
      <c r="R36" s="132">
        <f t="shared" si="3"/>
        <v>0.8571428571428571</v>
      </c>
    </row>
    <row r="37" spans="1:18" x14ac:dyDescent="0.25">
      <c r="A37" s="72" t="s">
        <v>8638</v>
      </c>
      <c r="B37" s="79" t="s">
        <v>341</v>
      </c>
      <c r="C37" s="79">
        <f>D22</f>
        <v>4</v>
      </c>
      <c r="D37" s="79">
        <f>F22</f>
        <v>3</v>
      </c>
      <c r="E37" s="119">
        <f>C37/SUM(C37:D37)</f>
        <v>0.5714285714285714</v>
      </c>
      <c r="F37" s="119">
        <f>D37/SUM(C37:D37)</f>
        <v>0.42857142857142855</v>
      </c>
      <c r="G37" s="122" t="s">
        <v>8638</v>
      </c>
      <c r="H37" s="123" t="s">
        <v>48</v>
      </c>
      <c r="I37" s="125">
        <f>J22</f>
        <v>9</v>
      </c>
      <c r="J37" s="125">
        <f>L22</f>
        <v>19</v>
      </c>
      <c r="K37" s="124">
        <f t="shared" si="0"/>
        <v>0.32142857142857145</v>
      </c>
      <c r="L37" s="124">
        <f t="shared" si="1"/>
        <v>0.6785714285714286</v>
      </c>
      <c r="M37" s="130" t="s">
        <v>8638</v>
      </c>
      <c r="N37" s="130" t="s">
        <v>8024</v>
      </c>
      <c r="O37" s="133">
        <f>P22</f>
        <v>1</v>
      </c>
      <c r="P37" s="133">
        <f>R22</f>
        <v>7</v>
      </c>
      <c r="Q37" s="132">
        <f t="shared" si="2"/>
        <v>0.125</v>
      </c>
      <c r="R37" s="132">
        <f t="shared" si="3"/>
        <v>0.875</v>
      </c>
    </row>
    <row r="38" spans="1:18" x14ac:dyDescent="0.25">
      <c r="A38" s="72" t="s">
        <v>8638</v>
      </c>
      <c r="B38" s="79" t="s">
        <v>342</v>
      </c>
      <c r="C38" s="79">
        <f>E22</f>
        <v>0</v>
      </c>
      <c r="D38" s="79">
        <f>G22</f>
        <v>0</v>
      </c>
      <c r="E38" s="119">
        <v>0</v>
      </c>
      <c r="F38" s="119">
        <v>0</v>
      </c>
      <c r="G38" s="122" t="s">
        <v>8638</v>
      </c>
      <c r="H38" s="125" t="s">
        <v>8795</v>
      </c>
      <c r="I38" s="125">
        <f>K22</f>
        <v>6</v>
      </c>
      <c r="J38" s="125">
        <f>M22</f>
        <v>2</v>
      </c>
      <c r="K38" s="124">
        <f t="shared" si="0"/>
        <v>0.75</v>
      </c>
      <c r="L38" s="124">
        <f t="shared" si="1"/>
        <v>0.25</v>
      </c>
      <c r="M38" s="130" t="s">
        <v>8638</v>
      </c>
      <c r="N38" s="130" t="s">
        <v>8810</v>
      </c>
      <c r="O38" s="133">
        <f>Q22</f>
        <v>11</v>
      </c>
      <c r="P38" s="133">
        <f>S22</f>
        <v>15</v>
      </c>
      <c r="Q38" s="132">
        <f t="shared" si="2"/>
        <v>0.42307692307692307</v>
      </c>
      <c r="R38" s="132">
        <f t="shared" si="3"/>
        <v>0.57692307692307687</v>
      </c>
    </row>
    <row r="39" spans="1:18" x14ac:dyDescent="0.25">
      <c r="A39" s="72" t="s">
        <v>7321</v>
      </c>
      <c r="B39" s="79" t="s">
        <v>341</v>
      </c>
      <c r="C39" s="79">
        <f>D4</f>
        <v>36</v>
      </c>
      <c r="D39" s="79">
        <f>F4</f>
        <v>46</v>
      </c>
      <c r="E39" s="119">
        <f t="shared" ref="E39:E76" si="4">C39/SUM(C39:D39)</f>
        <v>0.43902439024390244</v>
      </c>
      <c r="F39" s="119">
        <f t="shared" ref="F39:F76" si="5">D39/SUM(C39:D39)</f>
        <v>0.56097560975609762</v>
      </c>
      <c r="G39" s="122" t="s">
        <v>7321</v>
      </c>
      <c r="H39" s="123" t="s">
        <v>48</v>
      </c>
      <c r="I39" s="125">
        <f>J4</f>
        <v>47</v>
      </c>
      <c r="J39" s="125">
        <f>L4</f>
        <v>64</v>
      </c>
      <c r="K39" s="124">
        <f t="shared" si="0"/>
        <v>0.42342342342342343</v>
      </c>
      <c r="L39" s="124">
        <f t="shared" si="1"/>
        <v>0.57657657657657657</v>
      </c>
      <c r="M39" s="130" t="s">
        <v>7321</v>
      </c>
      <c r="N39" s="130" t="s">
        <v>8024</v>
      </c>
      <c r="O39" s="133">
        <f>P4</f>
        <v>2</v>
      </c>
      <c r="P39" s="133">
        <f>R4</f>
        <v>17</v>
      </c>
      <c r="Q39" s="132">
        <f t="shared" si="2"/>
        <v>0.10526315789473684</v>
      </c>
      <c r="R39" s="132">
        <f t="shared" si="3"/>
        <v>0.89473684210526316</v>
      </c>
    </row>
    <row r="40" spans="1:18" x14ac:dyDescent="0.25">
      <c r="A40" s="72" t="s">
        <v>7321</v>
      </c>
      <c r="B40" s="79" t="s">
        <v>342</v>
      </c>
      <c r="C40" s="79">
        <f>E4</f>
        <v>27</v>
      </c>
      <c r="D40" s="79">
        <f>G4</f>
        <v>35</v>
      </c>
      <c r="E40" s="119">
        <f t="shared" si="4"/>
        <v>0.43548387096774194</v>
      </c>
      <c r="F40" s="119">
        <f t="shared" si="5"/>
        <v>0.56451612903225812</v>
      </c>
      <c r="G40" s="122" t="s">
        <v>7321</v>
      </c>
      <c r="H40" s="125" t="s">
        <v>8795</v>
      </c>
      <c r="I40" s="125">
        <f>K4</f>
        <v>8</v>
      </c>
      <c r="J40" s="125">
        <f>M4</f>
        <v>8</v>
      </c>
      <c r="K40" s="124">
        <f t="shared" si="0"/>
        <v>0.5</v>
      </c>
      <c r="L40" s="124">
        <f t="shared" si="1"/>
        <v>0.5</v>
      </c>
      <c r="M40" s="130" t="s">
        <v>7321</v>
      </c>
      <c r="N40" s="130" t="s">
        <v>8810</v>
      </c>
      <c r="O40" s="133">
        <f>Q4</f>
        <v>34</v>
      </c>
      <c r="P40" s="133">
        <f>S4</f>
        <v>58</v>
      </c>
      <c r="Q40" s="132">
        <f t="shared" si="2"/>
        <v>0.36956521739130432</v>
      </c>
      <c r="R40" s="132">
        <f t="shared" si="3"/>
        <v>0.63043478260869568</v>
      </c>
    </row>
    <row r="41" spans="1:18" x14ac:dyDescent="0.25">
      <c r="A41" s="72" t="s">
        <v>8790</v>
      </c>
      <c r="B41" s="79" t="s">
        <v>341</v>
      </c>
      <c r="C41" s="79">
        <f>D21</f>
        <v>6</v>
      </c>
      <c r="D41" s="79">
        <f>F21</f>
        <v>4</v>
      </c>
      <c r="E41" s="119">
        <f t="shared" si="4"/>
        <v>0.6</v>
      </c>
      <c r="F41" s="119">
        <f t="shared" si="5"/>
        <v>0.4</v>
      </c>
      <c r="G41" s="122" t="s">
        <v>8790</v>
      </c>
      <c r="H41" s="123" t="s">
        <v>48</v>
      </c>
      <c r="I41" s="125">
        <f>J21</f>
        <v>12</v>
      </c>
      <c r="J41" s="125">
        <f>L21</f>
        <v>38</v>
      </c>
      <c r="K41" s="124">
        <f t="shared" si="0"/>
        <v>0.24</v>
      </c>
      <c r="L41" s="124">
        <f t="shared" si="1"/>
        <v>0.76</v>
      </c>
      <c r="M41" s="130" t="s">
        <v>8790</v>
      </c>
      <c r="N41" s="130" t="s">
        <v>8024</v>
      </c>
      <c r="O41" s="133">
        <f>P21</f>
        <v>3</v>
      </c>
      <c r="P41" s="133">
        <f>R21</f>
        <v>10</v>
      </c>
      <c r="Q41" s="132">
        <f t="shared" si="2"/>
        <v>0.23076923076923078</v>
      </c>
      <c r="R41" s="132">
        <f t="shared" si="3"/>
        <v>0.76923076923076927</v>
      </c>
    </row>
    <row r="42" spans="1:18" x14ac:dyDescent="0.25">
      <c r="A42" s="72" t="s">
        <v>8790</v>
      </c>
      <c r="B42" s="79" t="s">
        <v>342</v>
      </c>
      <c r="C42" s="79">
        <f>E21</f>
        <v>13</v>
      </c>
      <c r="D42" s="79">
        <f>G21</f>
        <v>61</v>
      </c>
      <c r="E42" s="119">
        <f t="shared" si="4"/>
        <v>0.17567567567567569</v>
      </c>
      <c r="F42" s="119">
        <f t="shared" si="5"/>
        <v>0.82432432432432434</v>
      </c>
      <c r="G42" s="122" t="s">
        <v>8790</v>
      </c>
      <c r="H42" s="125" t="s">
        <v>8795</v>
      </c>
      <c r="I42" s="125">
        <f>K21</f>
        <v>3</v>
      </c>
      <c r="J42" s="125">
        <f>M21</f>
        <v>11</v>
      </c>
      <c r="K42" s="124">
        <f t="shared" si="0"/>
        <v>0.21428571428571427</v>
      </c>
      <c r="L42" s="124">
        <f t="shared" si="1"/>
        <v>0.7857142857142857</v>
      </c>
      <c r="M42" s="130" t="s">
        <v>8790</v>
      </c>
      <c r="N42" s="130" t="s">
        <v>8810</v>
      </c>
      <c r="O42" s="133">
        <f>Q21</f>
        <v>16</v>
      </c>
      <c r="P42" s="133">
        <f>S21</f>
        <v>48</v>
      </c>
      <c r="Q42" s="132">
        <f t="shared" si="2"/>
        <v>0.25</v>
      </c>
      <c r="R42" s="132">
        <f t="shared" si="3"/>
        <v>0.75</v>
      </c>
    </row>
    <row r="43" spans="1:18" x14ac:dyDescent="0.25">
      <c r="A43" s="72" t="s">
        <v>7322</v>
      </c>
      <c r="B43" s="79" t="s">
        <v>341</v>
      </c>
      <c r="C43" s="79">
        <f>D5</f>
        <v>47</v>
      </c>
      <c r="D43" s="79">
        <f>F5</f>
        <v>50</v>
      </c>
      <c r="E43" s="119">
        <f t="shared" si="4"/>
        <v>0.4845360824742268</v>
      </c>
      <c r="F43" s="119">
        <f t="shared" si="5"/>
        <v>0.51546391752577314</v>
      </c>
      <c r="G43" s="122" t="s">
        <v>7322</v>
      </c>
      <c r="H43" s="123" t="s">
        <v>48</v>
      </c>
      <c r="I43" s="125">
        <f>J5</f>
        <v>72</v>
      </c>
      <c r="J43" s="125">
        <f>L5</f>
        <v>71</v>
      </c>
      <c r="K43" s="124">
        <f t="shared" si="0"/>
        <v>0.50349650349650354</v>
      </c>
      <c r="L43" s="124">
        <f t="shared" si="1"/>
        <v>0.49650349650349651</v>
      </c>
      <c r="M43" s="130" t="s">
        <v>7322</v>
      </c>
      <c r="N43" s="130" t="s">
        <v>8024</v>
      </c>
      <c r="O43" s="133">
        <f>P5</f>
        <v>9</v>
      </c>
      <c r="P43" s="133">
        <f>R5</f>
        <v>29</v>
      </c>
      <c r="Q43" s="132">
        <f t="shared" si="2"/>
        <v>0.23684210526315788</v>
      </c>
      <c r="R43" s="132">
        <f t="shared" si="3"/>
        <v>0.76315789473684215</v>
      </c>
    </row>
    <row r="44" spans="1:18" x14ac:dyDescent="0.25">
      <c r="A44" s="72" t="s">
        <v>7322</v>
      </c>
      <c r="B44" s="79" t="s">
        <v>342</v>
      </c>
      <c r="C44" s="79">
        <f>E5</f>
        <v>46</v>
      </c>
      <c r="D44" s="79">
        <f>G5</f>
        <v>46</v>
      </c>
      <c r="E44" s="119">
        <f t="shared" si="4"/>
        <v>0.5</v>
      </c>
      <c r="F44" s="119">
        <f t="shared" si="5"/>
        <v>0.5</v>
      </c>
      <c r="G44" s="122" t="s">
        <v>7322</v>
      </c>
      <c r="H44" s="125" t="s">
        <v>8795</v>
      </c>
      <c r="I44" s="125">
        <f>K5</f>
        <v>7</v>
      </c>
      <c r="J44" s="125">
        <f>M5</f>
        <v>9</v>
      </c>
      <c r="K44" s="124">
        <f t="shared" si="0"/>
        <v>0.4375</v>
      </c>
      <c r="L44" s="124">
        <f t="shared" si="1"/>
        <v>0.5625</v>
      </c>
      <c r="M44" s="130" t="s">
        <v>7322</v>
      </c>
      <c r="N44" s="130" t="s">
        <v>8810</v>
      </c>
      <c r="O44" s="133">
        <f>Q5</f>
        <v>63</v>
      </c>
      <c r="P44" s="133">
        <f>S5</f>
        <v>61</v>
      </c>
      <c r="Q44" s="132">
        <f t="shared" si="2"/>
        <v>0.50806451612903225</v>
      </c>
      <c r="R44" s="132">
        <f t="shared" si="3"/>
        <v>0.49193548387096775</v>
      </c>
    </row>
    <row r="45" spans="1:18" x14ac:dyDescent="0.25">
      <c r="A45" s="72" t="s">
        <v>1354</v>
      </c>
      <c r="B45" s="79" t="s">
        <v>341</v>
      </c>
      <c r="C45" s="79">
        <f>D6</f>
        <v>16</v>
      </c>
      <c r="D45" s="79">
        <f>F6</f>
        <v>11</v>
      </c>
      <c r="E45" s="119">
        <f t="shared" si="4"/>
        <v>0.59259259259259256</v>
      </c>
      <c r="F45" s="119">
        <f t="shared" si="5"/>
        <v>0.40740740740740738</v>
      </c>
      <c r="G45" s="122" t="s">
        <v>1354</v>
      </c>
      <c r="H45" s="123" t="s">
        <v>48</v>
      </c>
      <c r="I45" s="125">
        <f>J6</f>
        <v>16</v>
      </c>
      <c r="J45" s="125">
        <f>L6</f>
        <v>14</v>
      </c>
      <c r="K45" s="124">
        <f t="shared" si="0"/>
        <v>0.53333333333333333</v>
      </c>
      <c r="L45" s="124">
        <f t="shared" si="1"/>
        <v>0.46666666666666667</v>
      </c>
      <c r="M45" s="130" t="s">
        <v>1354</v>
      </c>
      <c r="N45" s="130" t="s">
        <v>8024</v>
      </c>
      <c r="O45" s="133">
        <f>P6</f>
        <v>1</v>
      </c>
      <c r="P45" s="133">
        <f>R6</f>
        <v>2</v>
      </c>
      <c r="Q45" s="132">
        <f t="shared" si="2"/>
        <v>0.33333333333333331</v>
      </c>
      <c r="R45" s="132">
        <f t="shared" si="3"/>
        <v>0.66666666666666663</v>
      </c>
    </row>
    <row r="46" spans="1:18" x14ac:dyDescent="0.25">
      <c r="A46" s="72" t="s">
        <v>1354</v>
      </c>
      <c r="B46" s="79" t="s">
        <v>342</v>
      </c>
      <c r="C46" s="79">
        <f>E6</f>
        <v>2</v>
      </c>
      <c r="D46" s="79">
        <f>G6</f>
        <v>6</v>
      </c>
      <c r="E46" s="119">
        <f t="shared" si="4"/>
        <v>0.25</v>
      </c>
      <c r="F46" s="119">
        <f t="shared" si="5"/>
        <v>0.75</v>
      </c>
      <c r="G46" s="122" t="s">
        <v>1354</v>
      </c>
      <c r="H46" s="125" t="s">
        <v>8795</v>
      </c>
      <c r="I46" s="125">
        <f>K6</f>
        <v>0</v>
      </c>
      <c r="J46" s="125">
        <f>M6</f>
        <v>1</v>
      </c>
      <c r="K46" s="124">
        <f t="shared" si="0"/>
        <v>0</v>
      </c>
      <c r="L46" s="124">
        <f t="shared" si="1"/>
        <v>1</v>
      </c>
      <c r="M46" s="130" t="s">
        <v>1354</v>
      </c>
      <c r="N46" s="130" t="s">
        <v>8810</v>
      </c>
      <c r="O46" s="133">
        <f>Q6</f>
        <v>7</v>
      </c>
      <c r="P46" s="133">
        <f>S6</f>
        <v>11</v>
      </c>
      <c r="Q46" s="132">
        <f t="shared" si="2"/>
        <v>0.3888888888888889</v>
      </c>
      <c r="R46" s="132">
        <f t="shared" si="3"/>
        <v>0.61111111111111116</v>
      </c>
    </row>
    <row r="47" spans="1:18" x14ac:dyDescent="0.25">
      <c r="A47" s="72" t="s">
        <v>1449</v>
      </c>
      <c r="B47" s="79" t="s">
        <v>341</v>
      </c>
      <c r="C47" s="79">
        <f>D7</f>
        <v>27</v>
      </c>
      <c r="D47" s="79">
        <f>F7</f>
        <v>17</v>
      </c>
      <c r="E47" s="119">
        <f t="shared" si="4"/>
        <v>0.61363636363636365</v>
      </c>
      <c r="F47" s="119">
        <f t="shared" si="5"/>
        <v>0.38636363636363635</v>
      </c>
      <c r="G47" s="122" t="s">
        <v>1449</v>
      </c>
      <c r="H47" s="123" t="s">
        <v>48</v>
      </c>
      <c r="I47" s="125">
        <f>J7</f>
        <v>26</v>
      </c>
      <c r="J47" s="125">
        <f>L7</f>
        <v>20</v>
      </c>
      <c r="K47" s="124">
        <f t="shared" si="0"/>
        <v>0.56521739130434778</v>
      </c>
      <c r="L47" s="124">
        <f t="shared" si="1"/>
        <v>0.43478260869565216</v>
      </c>
      <c r="M47" s="130" t="s">
        <v>1449</v>
      </c>
      <c r="N47" s="130" t="s">
        <v>8024</v>
      </c>
      <c r="O47" s="133">
        <f>P7</f>
        <v>3</v>
      </c>
      <c r="P47" s="133">
        <f>R7</f>
        <v>2</v>
      </c>
      <c r="Q47" s="132">
        <f t="shared" si="2"/>
        <v>0.6</v>
      </c>
      <c r="R47" s="132">
        <f t="shared" si="3"/>
        <v>0.4</v>
      </c>
    </row>
    <row r="48" spans="1:18" x14ac:dyDescent="0.25">
      <c r="A48" s="72" t="s">
        <v>1449</v>
      </c>
      <c r="B48" s="79" t="s">
        <v>342</v>
      </c>
      <c r="C48" s="79">
        <f>E7</f>
        <v>1</v>
      </c>
      <c r="D48" s="79">
        <f>G7</f>
        <v>5</v>
      </c>
      <c r="E48" s="119">
        <f t="shared" si="4"/>
        <v>0.16666666666666666</v>
      </c>
      <c r="F48" s="119">
        <f t="shared" si="5"/>
        <v>0.83333333333333337</v>
      </c>
      <c r="G48" s="122" t="s">
        <v>1449</v>
      </c>
      <c r="H48" s="125" t="s">
        <v>8795</v>
      </c>
      <c r="I48" s="125">
        <f>K7</f>
        <v>1</v>
      </c>
      <c r="J48" s="125">
        <f>M7</f>
        <v>1</v>
      </c>
      <c r="K48" s="124">
        <f t="shared" si="0"/>
        <v>0.5</v>
      </c>
      <c r="L48" s="124">
        <f t="shared" si="1"/>
        <v>0.5</v>
      </c>
      <c r="M48" s="130" t="s">
        <v>1449</v>
      </c>
      <c r="N48" s="130" t="s">
        <v>8810</v>
      </c>
      <c r="O48" s="133">
        <f>Q7</f>
        <v>12</v>
      </c>
      <c r="P48" s="133">
        <f>S7</f>
        <v>12</v>
      </c>
      <c r="Q48" s="132">
        <f t="shared" si="2"/>
        <v>0.5</v>
      </c>
      <c r="R48" s="132">
        <f t="shared" si="3"/>
        <v>0.5</v>
      </c>
    </row>
    <row r="49" spans="1:18" x14ac:dyDescent="0.25">
      <c r="A49" s="72" t="s">
        <v>8792</v>
      </c>
      <c r="B49" s="79" t="s">
        <v>341</v>
      </c>
      <c r="C49" s="79">
        <f>D8</f>
        <v>46</v>
      </c>
      <c r="D49" s="79">
        <f>F8</f>
        <v>15</v>
      </c>
      <c r="E49" s="119">
        <f t="shared" si="4"/>
        <v>0.75409836065573765</v>
      </c>
      <c r="F49" s="119">
        <f t="shared" si="5"/>
        <v>0.24590163934426229</v>
      </c>
      <c r="G49" s="122" t="s">
        <v>8792</v>
      </c>
      <c r="H49" s="123" t="s">
        <v>48</v>
      </c>
      <c r="I49" s="125">
        <f>J8</f>
        <v>88</v>
      </c>
      <c r="J49" s="125">
        <f>L8</f>
        <v>26</v>
      </c>
      <c r="K49" s="124">
        <f t="shared" si="0"/>
        <v>0.77192982456140347</v>
      </c>
      <c r="L49" s="124">
        <f t="shared" si="1"/>
        <v>0.22807017543859648</v>
      </c>
      <c r="M49" s="130" t="s">
        <v>8792</v>
      </c>
      <c r="N49" s="130" t="s">
        <v>8024</v>
      </c>
      <c r="O49" s="133">
        <f>P8</f>
        <v>23</v>
      </c>
      <c r="P49" s="133">
        <f>R8</f>
        <v>12</v>
      </c>
      <c r="Q49" s="132">
        <f t="shared" si="2"/>
        <v>0.65714285714285714</v>
      </c>
      <c r="R49" s="132">
        <f t="shared" si="3"/>
        <v>0.34285714285714286</v>
      </c>
    </row>
    <row r="50" spans="1:18" x14ac:dyDescent="0.25">
      <c r="A50" s="72" t="s">
        <v>8792</v>
      </c>
      <c r="B50" s="79" t="s">
        <v>342</v>
      </c>
      <c r="C50" s="79">
        <f>E8</f>
        <v>17</v>
      </c>
      <c r="D50" s="79">
        <f>G8</f>
        <v>17</v>
      </c>
      <c r="E50" s="119">
        <f t="shared" si="4"/>
        <v>0.5</v>
      </c>
      <c r="F50" s="119">
        <f t="shared" si="5"/>
        <v>0.5</v>
      </c>
      <c r="G50" s="122" t="s">
        <v>8792</v>
      </c>
      <c r="H50" s="125" t="s">
        <v>8795</v>
      </c>
      <c r="I50" s="125">
        <f>K8</f>
        <v>14</v>
      </c>
      <c r="J50" s="125">
        <f>M8</f>
        <v>4</v>
      </c>
      <c r="K50" s="124">
        <f t="shared" si="0"/>
        <v>0.77777777777777779</v>
      </c>
      <c r="L50" s="124">
        <f t="shared" si="1"/>
        <v>0.22222222222222221</v>
      </c>
      <c r="M50" s="130" t="s">
        <v>8792</v>
      </c>
      <c r="N50" s="130" t="s">
        <v>8810</v>
      </c>
      <c r="O50" s="133">
        <f>Q8</f>
        <v>73</v>
      </c>
      <c r="P50" s="133">
        <f>S8</f>
        <v>17</v>
      </c>
      <c r="Q50" s="132">
        <f t="shared" si="2"/>
        <v>0.81111111111111112</v>
      </c>
      <c r="R50" s="132">
        <f t="shared" si="3"/>
        <v>0.18888888888888888</v>
      </c>
    </row>
    <row r="51" spans="1:18" x14ac:dyDescent="0.25">
      <c r="A51" s="72" t="s">
        <v>8634</v>
      </c>
      <c r="B51" s="79" t="s">
        <v>341</v>
      </c>
      <c r="C51" s="79">
        <f>D23</f>
        <v>33</v>
      </c>
      <c r="D51" s="79">
        <f>F23</f>
        <v>13</v>
      </c>
      <c r="E51" s="119">
        <f t="shared" si="4"/>
        <v>0.71739130434782605</v>
      </c>
      <c r="F51" s="119">
        <f t="shared" si="5"/>
        <v>0.28260869565217389</v>
      </c>
      <c r="G51" s="122" t="s">
        <v>8634</v>
      </c>
      <c r="H51" s="123" t="s">
        <v>48</v>
      </c>
      <c r="I51" s="125">
        <f>J23</f>
        <v>53</v>
      </c>
      <c r="J51" s="125">
        <f>L23</f>
        <v>22</v>
      </c>
      <c r="K51" s="124">
        <f t="shared" si="0"/>
        <v>0.70666666666666667</v>
      </c>
      <c r="L51" s="124">
        <f t="shared" si="1"/>
        <v>0.29333333333333333</v>
      </c>
      <c r="M51" s="130" t="s">
        <v>8634</v>
      </c>
      <c r="N51" s="130" t="s">
        <v>8024</v>
      </c>
      <c r="O51" s="133">
        <f>P23</f>
        <v>5</v>
      </c>
      <c r="P51" s="133">
        <f>R23</f>
        <v>5</v>
      </c>
      <c r="Q51" s="132">
        <f t="shared" si="2"/>
        <v>0.5</v>
      </c>
      <c r="R51" s="132">
        <f t="shared" si="3"/>
        <v>0.5</v>
      </c>
    </row>
    <row r="52" spans="1:18" x14ac:dyDescent="0.25">
      <c r="A52" s="72" t="s">
        <v>8634</v>
      </c>
      <c r="B52" s="79" t="s">
        <v>342</v>
      </c>
      <c r="C52" s="79">
        <f>E23</f>
        <v>68</v>
      </c>
      <c r="D52" s="79">
        <f>G23</f>
        <v>24</v>
      </c>
      <c r="E52" s="119">
        <f t="shared" si="4"/>
        <v>0.73913043478260865</v>
      </c>
      <c r="F52" s="119">
        <f t="shared" si="5"/>
        <v>0.2608695652173913</v>
      </c>
      <c r="G52" s="122" t="s">
        <v>8634</v>
      </c>
      <c r="H52" s="125" t="s">
        <v>8795</v>
      </c>
      <c r="I52" s="125">
        <f>K23</f>
        <v>23</v>
      </c>
      <c r="J52" s="125">
        <f>M23</f>
        <v>11</v>
      </c>
      <c r="K52" s="124">
        <f t="shared" si="0"/>
        <v>0.67647058823529416</v>
      </c>
      <c r="L52" s="124">
        <f t="shared" si="1"/>
        <v>0.3235294117647059</v>
      </c>
      <c r="M52" s="130" t="s">
        <v>8634</v>
      </c>
      <c r="N52" s="130" t="s">
        <v>8810</v>
      </c>
      <c r="O52" s="133">
        <f>Q23</f>
        <v>60</v>
      </c>
      <c r="P52" s="133">
        <f>S23</f>
        <v>17</v>
      </c>
      <c r="Q52" s="132">
        <f t="shared" si="2"/>
        <v>0.77922077922077926</v>
      </c>
      <c r="R52" s="132">
        <f t="shared" si="3"/>
        <v>0.22077922077922077</v>
      </c>
    </row>
    <row r="53" spans="1:18" x14ac:dyDescent="0.25">
      <c r="A53" s="72" t="s">
        <v>1925</v>
      </c>
      <c r="B53" s="79" t="s">
        <v>341</v>
      </c>
      <c r="C53" s="79">
        <f>D9</f>
        <v>29</v>
      </c>
      <c r="D53" s="79">
        <f>F9</f>
        <v>16</v>
      </c>
      <c r="E53" s="119">
        <f t="shared" si="4"/>
        <v>0.64444444444444449</v>
      </c>
      <c r="F53" s="119">
        <f t="shared" si="5"/>
        <v>0.35555555555555557</v>
      </c>
      <c r="G53" s="122" t="s">
        <v>1925</v>
      </c>
      <c r="H53" s="123" t="s">
        <v>48</v>
      </c>
      <c r="I53" s="125">
        <f>J9</f>
        <v>29</v>
      </c>
      <c r="J53" s="125">
        <f>L9</f>
        <v>18</v>
      </c>
      <c r="K53" s="124">
        <f t="shared" si="0"/>
        <v>0.61702127659574468</v>
      </c>
      <c r="L53" s="124">
        <f t="shared" si="1"/>
        <v>0.38297872340425532</v>
      </c>
      <c r="M53" s="130" t="s">
        <v>1925</v>
      </c>
      <c r="N53" s="130" t="s">
        <v>8024</v>
      </c>
      <c r="O53" s="133">
        <f>P9</f>
        <v>3</v>
      </c>
      <c r="P53" s="133">
        <f>R9</f>
        <v>5</v>
      </c>
      <c r="Q53" s="132">
        <f t="shared" si="2"/>
        <v>0.375</v>
      </c>
      <c r="R53" s="132">
        <f t="shared" si="3"/>
        <v>0.625</v>
      </c>
    </row>
    <row r="54" spans="1:18" x14ac:dyDescent="0.25">
      <c r="A54" s="72" t="s">
        <v>1925</v>
      </c>
      <c r="B54" s="79" t="s">
        <v>342</v>
      </c>
      <c r="C54" s="79">
        <f>E9</f>
        <v>1</v>
      </c>
      <c r="D54" s="79">
        <f>G9</f>
        <v>7</v>
      </c>
      <c r="E54" s="119">
        <f t="shared" si="4"/>
        <v>0.125</v>
      </c>
      <c r="F54" s="119">
        <f t="shared" si="5"/>
        <v>0.875</v>
      </c>
      <c r="G54" s="122" t="s">
        <v>1925</v>
      </c>
      <c r="H54" s="125" t="s">
        <v>8795</v>
      </c>
      <c r="I54" s="125">
        <f>K9</f>
        <v>0</v>
      </c>
      <c r="J54" s="125">
        <f>M9</f>
        <v>3</v>
      </c>
      <c r="K54" s="124">
        <f t="shared" si="0"/>
        <v>0</v>
      </c>
      <c r="L54" s="124">
        <f t="shared" si="1"/>
        <v>1</v>
      </c>
      <c r="M54" s="130" t="s">
        <v>1925</v>
      </c>
      <c r="N54" s="130" t="s">
        <v>8810</v>
      </c>
      <c r="O54" s="133">
        <f>Q9</f>
        <v>14</v>
      </c>
      <c r="P54" s="133">
        <f>S9</f>
        <v>19</v>
      </c>
      <c r="Q54" s="132">
        <f t="shared" si="2"/>
        <v>0.42424242424242425</v>
      </c>
      <c r="R54" s="132">
        <f t="shared" si="3"/>
        <v>0.5757575757575758</v>
      </c>
    </row>
    <row r="55" spans="1:18" x14ac:dyDescent="0.25">
      <c r="A55" s="72" t="s">
        <v>8794</v>
      </c>
      <c r="B55" s="79" t="s">
        <v>341</v>
      </c>
      <c r="C55" s="79">
        <f>D10</f>
        <v>32</v>
      </c>
      <c r="D55" s="79">
        <f>F10</f>
        <v>14</v>
      </c>
      <c r="E55" s="119">
        <f t="shared" si="4"/>
        <v>0.69565217391304346</v>
      </c>
      <c r="F55" s="119">
        <f t="shared" si="5"/>
        <v>0.30434782608695654</v>
      </c>
      <c r="G55" s="122" t="s">
        <v>8794</v>
      </c>
      <c r="H55" s="123" t="s">
        <v>48</v>
      </c>
      <c r="I55" s="125">
        <f>J10</f>
        <v>111</v>
      </c>
      <c r="J55" s="125">
        <f>L10</f>
        <v>52</v>
      </c>
      <c r="K55" s="124">
        <f t="shared" si="0"/>
        <v>0.68098159509202449</v>
      </c>
      <c r="L55" s="124">
        <f t="shared" si="1"/>
        <v>0.31901840490797545</v>
      </c>
      <c r="M55" s="130" t="s">
        <v>8794</v>
      </c>
      <c r="N55" s="130" t="s">
        <v>8024</v>
      </c>
      <c r="O55" s="133">
        <f>P10</f>
        <v>15</v>
      </c>
      <c r="P55" s="133">
        <f>R10</f>
        <v>13</v>
      </c>
      <c r="Q55" s="132">
        <f t="shared" si="2"/>
        <v>0.5357142857142857</v>
      </c>
      <c r="R55" s="132">
        <f t="shared" si="3"/>
        <v>0.4642857142857143</v>
      </c>
    </row>
    <row r="56" spans="1:18" x14ac:dyDescent="0.25">
      <c r="A56" s="72" t="s">
        <v>8794</v>
      </c>
      <c r="B56" s="79" t="s">
        <v>342</v>
      </c>
      <c r="C56" s="79">
        <f>E10</f>
        <v>180</v>
      </c>
      <c r="D56" s="79">
        <f>G10</f>
        <v>61</v>
      </c>
      <c r="E56" s="119">
        <f t="shared" si="4"/>
        <v>0.74688796680497926</v>
      </c>
      <c r="F56" s="119">
        <f t="shared" si="5"/>
        <v>0.25311203319502074</v>
      </c>
      <c r="G56" s="122" t="s">
        <v>8794</v>
      </c>
      <c r="H56" s="125" t="s">
        <v>8795</v>
      </c>
      <c r="I56" s="125">
        <f>K10</f>
        <v>48</v>
      </c>
      <c r="J56" s="125">
        <f>M10</f>
        <v>13</v>
      </c>
      <c r="K56" s="124">
        <f t="shared" si="0"/>
        <v>0.78688524590163933</v>
      </c>
      <c r="L56" s="124">
        <f t="shared" si="1"/>
        <v>0.21311475409836064</v>
      </c>
      <c r="M56" s="130" t="s">
        <v>8794</v>
      </c>
      <c r="N56" s="130" t="s">
        <v>8810</v>
      </c>
      <c r="O56" s="133">
        <f>Q10</f>
        <v>170</v>
      </c>
      <c r="P56" s="133">
        <f>S10</f>
        <v>53</v>
      </c>
      <c r="Q56" s="132">
        <f t="shared" si="2"/>
        <v>0.7623318385650224</v>
      </c>
      <c r="R56" s="132">
        <f t="shared" si="3"/>
        <v>0.23766816143497757</v>
      </c>
    </row>
    <row r="57" spans="1:18" x14ac:dyDescent="0.25">
      <c r="A57" s="72" t="s">
        <v>8011</v>
      </c>
      <c r="B57" s="79" t="s">
        <v>341</v>
      </c>
      <c r="C57" s="79">
        <f>D11</f>
        <v>63</v>
      </c>
      <c r="D57" s="79">
        <f>F11</f>
        <v>20</v>
      </c>
      <c r="E57" s="119">
        <f t="shared" si="4"/>
        <v>0.75903614457831325</v>
      </c>
      <c r="F57" s="119">
        <f t="shared" si="5"/>
        <v>0.24096385542168675</v>
      </c>
      <c r="G57" s="122" t="s">
        <v>8011</v>
      </c>
      <c r="H57" s="123" t="s">
        <v>48</v>
      </c>
      <c r="I57" s="125">
        <f>J11</f>
        <v>132</v>
      </c>
      <c r="J57" s="125">
        <f>L11</f>
        <v>86</v>
      </c>
      <c r="K57" s="124">
        <f t="shared" si="0"/>
        <v>0.60550458715596334</v>
      </c>
      <c r="L57" s="124">
        <f t="shared" si="1"/>
        <v>0.39449541284403672</v>
      </c>
      <c r="M57" s="130" t="s">
        <v>8011</v>
      </c>
      <c r="N57" s="130" t="s">
        <v>8024</v>
      </c>
      <c r="O57" s="133">
        <f>P11</f>
        <v>6</v>
      </c>
      <c r="P57" s="133">
        <f>R11</f>
        <v>40</v>
      </c>
      <c r="Q57" s="132">
        <f t="shared" si="2"/>
        <v>0.13043478260869565</v>
      </c>
      <c r="R57" s="132">
        <f t="shared" si="3"/>
        <v>0.86956521739130432</v>
      </c>
    </row>
    <row r="58" spans="1:18" x14ac:dyDescent="0.25">
      <c r="A58" s="72" t="s">
        <v>8011</v>
      </c>
      <c r="B58" s="79" t="s">
        <v>342</v>
      </c>
      <c r="C58" s="79">
        <f>E11</f>
        <v>174</v>
      </c>
      <c r="D58" s="79">
        <f>G11</f>
        <v>142</v>
      </c>
      <c r="E58" s="119">
        <f t="shared" si="4"/>
        <v>0.55063291139240511</v>
      </c>
      <c r="F58" s="119">
        <f t="shared" si="5"/>
        <v>0.44936708860759494</v>
      </c>
      <c r="G58" s="122" t="s">
        <v>8011</v>
      </c>
      <c r="H58" s="125" t="s">
        <v>8795</v>
      </c>
      <c r="I58" s="125">
        <f>K11</f>
        <v>65</v>
      </c>
      <c r="J58" s="125">
        <f>M11</f>
        <v>42</v>
      </c>
      <c r="K58" s="124">
        <f t="shared" si="0"/>
        <v>0.60747663551401865</v>
      </c>
      <c r="L58" s="124">
        <f t="shared" si="1"/>
        <v>0.3925233644859813</v>
      </c>
      <c r="M58" s="130" t="s">
        <v>8011</v>
      </c>
      <c r="N58" s="130" t="s">
        <v>8810</v>
      </c>
      <c r="O58" s="133">
        <f>Q11</f>
        <v>129</v>
      </c>
      <c r="P58" s="133">
        <f>S11</f>
        <v>99</v>
      </c>
      <c r="Q58" s="132">
        <f t="shared" si="2"/>
        <v>0.56578947368421051</v>
      </c>
      <c r="R58" s="132">
        <f t="shared" si="3"/>
        <v>0.43421052631578949</v>
      </c>
    </row>
    <row r="59" spans="1:18" x14ac:dyDescent="0.25">
      <c r="A59" s="72" t="s">
        <v>1926</v>
      </c>
      <c r="B59" s="79" t="s">
        <v>341</v>
      </c>
      <c r="C59" s="79">
        <f>D12</f>
        <v>51</v>
      </c>
      <c r="D59" s="79">
        <f>F12</f>
        <v>19</v>
      </c>
      <c r="E59" s="119">
        <f t="shared" si="4"/>
        <v>0.72857142857142854</v>
      </c>
      <c r="F59" s="119">
        <f t="shared" si="5"/>
        <v>0.27142857142857141</v>
      </c>
      <c r="G59" s="122" t="s">
        <v>1926</v>
      </c>
      <c r="H59" s="123" t="s">
        <v>48</v>
      </c>
      <c r="I59" s="125">
        <f>J12</f>
        <v>53</v>
      </c>
      <c r="J59" s="125">
        <f>L12</f>
        <v>23</v>
      </c>
      <c r="K59" s="124">
        <f t="shared" si="0"/>
        <v>0.69736842105263153</v>
      </c>
      <c r="L59" s="124">
        <f t="shared" si="1"/>
        <v>0.30263157894736842</v>
      </c>
      <c r="M59" s="130" t="s">
        <v>1926</v>
      </c>
      <c r="N59" s="130" t="s">
        <v>8024</v>
      </c>
      <c r="O59" s="133">
        <f>P12</f>
        <v>8</v>
      </c>
      <c r="P59" s="133">
        <f>R12</f>
        <v>7</v>
      </c>
      <c r="Q59" s="132">
        <f t="shared" si="2"/>
        <v>0.53333333333333333</v>
      </c>
      <c r="R59" s="132">
        <f t="shared" si="3"/>
        <v>0.46666666666666667</v>
      </c>
    </row>
    <row r="60" spans="1:18" x14ac:dyDescent="0.25">
      <c r="A60" s="72" t="s">
        <v>1926</v>
      </c>
      <c r="B60" s="79" t="s">
        <v>342</v>
      </c>
      <c r="C60" s="79">
        <f>E12</f>
        <v>4</v>
      </c>
      <c r="D60" s="79">
        <f>G12</f>
        <v>9</v>
      </c>
      <c r="E60" s="119">
        <f t="shared" si="4"/>
        <v>0.30769230769230771</v>
      </c>
      <c r="F60" s="119">
        <f t="shared" si="5"/>
        <v>0.69230769230769229</v>
      </c>
      <c r="G60" s="122" t="s">
        <v>1926</v>
      </c>
      <c r="H60" s="125" t="s">
        <v>8795</v>
      </c>
      <c r="I60" s="125">
        <f>K12</f>
        <v>1</v>
      </c>
      <c r="J60" s="125">
        <f>M12</f>
        <v>2</v>
      </c>
      <c r="K60" s="124">
        <f t="shared" si="0"/>
        <v>0.33333333333333331</v>
      </c>
      <c r="L60" s="124">
        <f t="shared" si="1"/>
        <v>0.66666666666666663</v>
      </c>
      <c r="M60" s="130" t="s">
        <v>1926</v>
      </c>
      <c r="N60" s="130" t="s">
        <v>8810</v>
      </c>
      <c r="O60" s="133">
        <f>Q12</f>
        <v>28</v>
      </c>
      <c r="P60" s="133">
        <f>S12</f>
        <v>22</v>
      </c>
      <c r="Q60" s="132">
        <f t="shared" si="2"/>
        <v>0.56000000000000005</v>
      </c>
      <c r="R60" s="132">
        <f t="shared" si="3"/>
        <v>0.44</v>
      </c>
    </row>
    <row r="61" spans="1:18" x14ac:dyDescent="0.25">
      <c r="A61" s="72" t="s">
        <v>8636</v>
      </c>
      <c r="B61" s="79" t="s">
        <v>341</v>
      </c>
      <c r="C61" s="79">
        <f>D25</f>
        <v>13</v>
      </c>
      <c r="D61" s="79">
        <f>F25</f>
        <v>6</v>
      </c>
      <c r="E61" s="119">
        <f t="shared" si="4"/>
        <v>0.68421052631578949</v>
      </c>
      <c r="F61" s="119">
        <f t="shared" si="5"/>
        <v>0.31578947368421051</v>
      </c>
      <c r="G61" s="122" t="s">
        <v>8636</v>
      </c>
      <c r="H61" s="123" t="s">
        <v>48</v>
      </c>
      <c r="I61" s="125">
        <f>J25</f>
        <v>24</v>
      </c>
      <c r="J61" s="125">
        <f>L25</f>
        <v>20</v>
      </c>
      <c r="K61" s="124">
        <f t="shared" si="0"/>
        <v>0.54545454545454541</v>
      </c>
      <c r="L61" s="124">
        <f t="shared" si="1"/>
        <v>0.45454545454545453</v>
      </c>
      <c r="M61" s="130" t="s">
        <v>8636</v>
      </c>
      <c r="N61" s="130" t="s">
        <v>8024</v>
      </c>
      <c r="O61" s="133">
        <f>P25</f>
        <v>0</v>
      </c>
      <c r="P61" s="133">
        <f>R25</f>
        <v>4</v>
      </c>
      <c r="Q61" s="132">
        <f t="shared" si="2"/>
        <v>0</v>
      </c>
      <c r="R61" s="132">
        <f t="shared" si="3"/>
        <v>1</v>
      </c>
    </row>
    <row r="62" spans="1:18" x14ac:dyDescent="0.25">
      <c r="A62" s="72" t="s">
        <v>8636</v>
      </c>
      <c r="B62" s="79" t="s">
        <v>342</v>
      </c>
      <c r="C62" s="79">
        <f>E25</f>
        <v>18</v>
      </c>
      <c r="D62" s="79">
        <f>G25</f>
        <v>23</v>
      </c>
      <c r="E62" s="119">
        <f t="shared" si="4"/>
        <v>0.43902439024390244</v>
      </c>
      <c r="F62" s="119">
        <f t="shared" si="5"/>
        <v>0.56097560975609762</v>
      </c>
      <c r="G62" s="122" t="s">
        <v>8636</v>
      </c>
      <c r="H62" s="125" t="s">
        <v>8795</v>
      </c>
      <c r="I62" s="125">
        <f>K25</f>
        <v>5</v>
      </c>
      <c r="J62" s="125">
        <f>M25</f>
        <v>6</v>
      </c>
      <c r="K62" s="124">
        <f t="shared" si="0"/>
        <v>0.45454545454545453</v>
      </c>
      <c r="L62" s="124">
        <f t="shared" si="1"/>
        <v>0.54545454545454541</v>
      </c>
      <c r="M62" s="130" t="s">
        <v>8636</v>
      </c>
      <c r="N62" s="130" t="s">
        <v>8810</v>
      </c>
      <c r="O62" s="133">
        <f>Q25</f>
        <v>13</v>
      </c>
      <c r="P62" s="133">
        <f>S25</f>
        <v>18</v>
      </c>
      <c r="Q62" s="132">
        <f t="shared" si="2"/>
        <v>0.41935483870967744</v>
      </c>
      <c r="R62" s="132">
        <f t="shared" si="3"/>
        <v>0.58064516129032262</v>
      </c>
    </row>
    <row r="63" spans="1:18" x14ac:dyDescent="0.25">
      <c r="A63" s="72" t="s">
        <v>7323</v>
      </c>
      <c r="B63" s="79" t="s">
        <v>341</v>
      </c>
      <c r="C63" s="79">
        <f>D13</f>
        <v>37</v>
      </c>
      <c r="D63" s="79">
        <f>F13</f>
        <v>19</v>
      </c>
      <c r="E63" s="119">
        <f t="shared" si="4"/>
        <v>0.6607142857142857</v>
      </c>
      <c r="F63" s="119">
        <f t="shared" si="5"/>
        <v>0.3392857142857143</v>
      </c>
      <c r="G63" s="122" t="s">
        <v>7323</v>
      </c>
      <c r="H63" s="123" t="s">
        <v>48</v>
      </c>
      <c r="I63" s="125">
        <f>J13</f>
        <v>47</v>
      </c>
      <c r="J63" s="125">
        <f>L13</f>
        <v>48</v>
      </c>
      <c r="K63" s="124">
        <f t="shared" si="0"/>
        <v>0.49473684210526314</v>
      </c>
      <c r="L63" s="124">
        <f t="shared" si="1"/>
        <v>0.50526315789473686</v>
      </c>
      <c r="M63" s="130" t="s">
        <v>7323</v>
      </c>
      <c r="N63" s="130" t="s">
        <v>8024</v>
      </c>
      <c r="O63" s="133">
        <f>P13</f>
        <v>2</v>
      </c>
      <c r="P63" s="133">
        <f>R13</f>
        <v>12</v>
      </c>
      <c r="Q63" s="132">
        <f t="shared" si="2"/>
        <v>0.14285714285714285</v>
      </c>
      <c r="R63" s="132">
        <f t="shared" si="3"/>
        <v>0.8571428571428571</v>
      </c>
    </row>
    <row r="64" spans="1:18" x14ac:dyDescent="0.25">
      <c r="A64" s="72" t="s">
        <v>7323</v>
      </c>
      <c r="B64" s="79" t="s">
        <v>342</v>
      </c>
      <c r="C64" s="79">
        <f>E13</f>
        <v>64</v>
      </c>
      <c r="D64" s="79">
        <f>G13</f>
        <v>65</v>
      </c>
      <c r="E64" s="119">
        <f t="shared" si="4"/>
        <v>0.49612403100775193</v>
      </c>
      <c r="F64" s="119">
        <f t="shared" si="5"/>
        <v>0.50387596899224807</v>
      </c>
      <c r="G64" s="122" t="s">
        <v>7323</v>
      </c>
      <c r="H64" s="125" t="s">
        <v>8795</v>
      </c>
      <c r="I64" s="125">
        <f>K13</f>
        <v>22</v>
      </c>
      <c r="J64" s="125">
        <f>M13</f>
        <v>14</v>
      </c>
      <c r="K64" s="124">
        <f t="shared" si="0"/>
        <v>0.61111111111111116</v>
      </c>
      <c r="L64" s="124">
        <f t="shared" si="1"/>
        <v>0.3888888888888889</v>
      </c>
      <c r="M64" s="130" t="s">
        <v>7323</v>
      </c>
      <c r="N64" s="130" t="s">
        <v>8810</v>
      </c>
      <c r="O64" s="133">
        <f>Q13</f>
        <v>63</v>
      </c>
      <c r="P64" s="133">
        <f>S13</f>
        <v>58</v>
      </c>
      <c r="Q64" s="132">
        <f t="shared" si="2"/>
        <v>0.52066115702479343</v>
      </c>
      <c r="R64" s="132">
        <f t="shared" si="3"/>
        <v>0.47933884297520662</v>
      </c>
    </row>
    <row r="65" spans="1:18" x14ac:dyDescent="0.25">
      <c r="A65" s="72" t="s">
        <v>2788</v>
      </c>
      <c r="B65" s="79" t="s">
        <v>341</v>
      </c>
      <c r="C65" s="79">
        <f>D14</f>
        <v>7</v>
      </c>
      <c r="D65" s="79">
        <f>F14</f>
        <v>2</v>
      </c>
      <c r="E65" s="119">
        <f t="shared" si="4"/>
        <v>0.77777777777777779</v>
      </c>
      <c r="F65" s="119">
        <f t="shared" si="5"/>
        <v>0.22222222222222221</v>
      </c>
      <c r="G65" s="122" t="s">
        <v>2788</v>
      </c>
      <c r="H65" s="123" t="s">
        <v>48</v>
      </c>
      <c r="I65" s="125">
        <f>J14</f>
        <v>12</v>
      </c>
      <c r="J65" s="125">
        <f>L14</f>
        <v>4</v>
      </c>
      <c r="K65" s="124">
        <f t="shared" si="0"/>
        <v>0.75</v>
      </c>
      <c r="L65" s="124">
        <f t="shared" si="1"/>
        <v>0.25</v>
      </c>
      <c r="M65" s="130" t="s">
        <v>2788</v>
      </c>
      <c r="N65" s="130" t="s">
        <v>8024</v>
      </c>
      <c r="O65" s="133">
        <f>P14</f>
        <v>0</v>
      </c>
      <c r="P65" s="133">
        <f>R14</f>
        <v>0</v>
      </c>
      <c r="Q65" s="132">
        <v>0</v>
      </c>
      <c r="R65" s="132">
        <v>0</v>
      </c>
    </row>
    <row r="66" spans="1:18" x14ac:dyDescent="0.25">
      <c r="A66" s="72" t="s">
        <v>2788</v>
      </c>
      <c r="B66" s="79" t="s">
        <v>342</v>
      </c>
      <c r="C66" s="79">
        <f>E14</f>
        <v>10</v>
      </c>
      <c r="D66" s="79">
        <f>G14</f>
        <v>7</v>
      </c>
      <c r="E66" s="119">
        <f t="shared" si="4"/>
        <v>0.58823529411764708</v>
      </c>
      <c r="F66" s="119">
        <f t="shared" si="5"/>
        <v>0.41176470588235292</v>
      </c>
      <c r="G66" s="122" t="s">
        <v>2788</v>
      </c>
      <c r="H66" s="125" t="s">
        <v>8795</v>
      </c>
      <c r="I66" s="125">
        <f>K14</f>
        <v>2</v>
      </c>
      <c r="J66" s="125">
        <f>M14</f>
        <v>3</v>
      </c>
      <c r="K66" s="124">
        <f t="shared" si="0"/>
        <v>0.4</v>
      </c>
      <c r="L66" s="124">
        <f t="shared" si="1"/>
        <v>0.6</v>
      </c>
      <c r="M66" s="130" t="s">
        <v>2788</v>
      </c>
      <c r="N66" s="130" t="s">
        <v>8810</v>
      </c>
      <c r="O66" s="133">
        <f>Q14</f>
        <v>14</v>
      </c>
      <c r="P66" s="133">
        <f>S14</f>
        <v>7</v>
      </c>
      <c r="Q66" s="132">
        <f t="shared" si="2"/>
        <v>0.66666666666666663</v>
      </c>
      <c r="R66" s="132">
        <f t="shared" si="3"/>
        <v>0.33333333333333331</v>
      </c>
    </row>
    <row r="67" spans="1:18" x14ac:dyDescent="0.25">
      <c r="A67" s="72" t="s">
        <v>8801</v>
      </c>
      <c r="B67" s="79" t="s">
        <v>341</v>
      </c>
      <c r="C67" s="79">
        <f>D15</f>
        <v>83</v>
      </c>
      <c r="D67" s="79">
        <f>F15</f>
        <v>44</v>
      </c>
      <c r="E67" s="119">
        <f t="shared" si="4"/>
        <v>0.65354330708661412</v>
      </c>
      <c r="F67" s="119">
        <f t="shared" si="5"/>
        <v>0.34645669291338582</v>
      </c>
      <c r="G67" s="122" t="s">
        <v>8801</v>
      </c>
      <c r="H67" s="123" t="s">
        <v>48</v>
      </c>
      <c r="I67" s="125">
        <f>J15</f>
        <v>115</v>
      </c>
      <c r="J67" s="125">
        <f>L15</f>
        <v>63</v>
      </c>
      <c r="K67" s="124">
        <f t="shared" si="0"/>
        <v>0.6460674157303371</v>
      </c>
      <c r="L67" s="124">
        <f t="shared" si="1"/>
        <v>0.3539325842696629</v>
      </c>
      <c r="M67" s="130" t="s">
        <v>8801</v>
      </c>
      <c r="N67" s="130" t="s">
        <v>8024</v>
      </c>
      <c r="O67" s="133">
        <f>P15</f>
        <v>12</v>
      </c>
      <c r="P67" s="133">
        <f>R15</f>
        <v>23</v>
      </c>
      <c r="Q67" s="132">
        <f t="shared" si="2"/>
        <v>0.34285714285714286</v>
      </c>
      <c r="R67" s="132">
        <f t="shared" si="3"/>
        <v>0.65714285714285714</v>
      </c>
    </row>
    <row r="68" spans="1:18" x14ac:dyDescent="0.25">
      <c r="A68" s="72" t="s">
        <v>8801</v>
      </c>
      <c r="B68" s="79" t="s">
        <v>342</v>
      </c>
      <c r="C68" s="79">
        <f>E15</f>
        <v>71</v>
      </c>
      <c r="D68" s="79">
        <f>G15</f>
        <v>30</v>
      </c>
      <c r="E68" s="119">
        <f t="shared" si="4"/>
        <v>0.70297029702970293</v>
      </c>
      <c r="F68" s="119">
        <f t="shared" si="5"/>
        <v>0.29702970297029702</v>
      </c>
      <c r="G68" s="122" t="s">
        <v>8801</v>
      </c>
      <c r="H68" s="125" t="s">
        <v>8795</v>
      </c>
      <c r="I68" s="125">
        <f>K15</f>
        <v>14</v>
      </c>
      <c r="J68" s="125">
        <f>M15</f>
        <v>8</v>
      </c>
      <c r="K68" s="124">
        <f t="shared" si="0"/>
        <v>0.63636363636363635</v>
      </c>
      <c r="L68" s="124">
        <f t="shared" si="1"/>
        <v>0.36363636363636365</v>
      </c>
      <c r="M68" s="130" t="s">
        <v>8801</v>
      </c>
      <c r="N68" s="130" t="s">
        <v>8810</v>
      </c>
      <c r="O68" s="133">
        <f>Q15</f>
        <v>98</v>
      </c>
      <c r="P68" s="133">
        <f>S15</f>
        <v>49</v>
      </c>
      <c r="Q68" s="132">
        <f t="shared" si="2"/>
        <v>0.66666666666666663</v>
      </c>
      <c r="R68" s="132">
        <f t="shared" si="3"/>
        <v>0.33333333333333331</v>
      </c>
    </row>
    <row r="69" spans="1:18" x14ac:dyDescent="0.25">
      <c r="A69" s="72" t="s">
        <v>7988</v>
      </c>
      <c r="B69" s="79" t="s">
        <v>341</v>
      </c>
      <c r="C69" s="79">
        <f>D16</f>
        <v>12</v>
      </c>
      <c r="D69" s="79">
        <f>F16</f>
        <v>9</v>
      </c>
      <c r="E69" s="119">
        <f t="shared" si="4"/>
        <v>0.5714285714285714</v>
      </c>
      <c r="F69" s="119">
        <f t="shared" si="5"/>
        <v>0.42857142857142855</v>
      </c>
      <c r="G69" s="122" t="s">
        <v>7988</v>
      </c>
      <c r="H69" s="123" t="s">
        <v>48</v>
      </c>
      <c r="I69" s="125">
        <f>J16</f>
        <v>18</v>
      </c>
      <c r="J69" s="125">
        <f>L16</f>
        <v>20</v>
      </c>
      <c r="K69" s="124">
        <f t="shared" si="0"/>
        <v>0.47368421052631576</v>
      </c>
      <c r="L69" s="124">
        <f t="shared" si="1"/>
        <v>0.52631578947368418</v>
      </c>
      <c r="M69" s="130" t="s">
        <v>7988</v>
      </c>
      <c r="N69" s="130" t="s">
        <v>8024</v>
      </c>
      <c r="O69" s="133">
        <f>P16</f>
        <v>0</v>
      </c>
      <c r="P69" s="133">
        <f>R16</f>
        <v>3</v>
      </c>
      <c r="Q69" s="132">
        <f t="shared" si="2"/>
        <v>0</v>
      </c>
      <c r="R69" s="132">
        <f t="shared" si="3"/>
        <v>1</v>
      </c>
    </row>
    <row r="70" spans="1:18" x14ac:dyDescent="0.25">
      <c r="A70" s="72" t="s">
        <v>7988</v>
      </c>
      <c r="B70" s="79" t="s">
        <v>342</v>
      </c>
      <c r="C70" s="79">
        <f>E16</f>
        <v>17</v>
      </c>
      <c r="D70" s="79">
        <f>G16</f>
        <v>9</v>
      </c>
      <c r="E70" s="119">
        <f t="shared" si="4"/>
        <v>0.65384615384615385</v>
      </c>
      <c r="F70" s="119">
        <f t="shared" si="5"/>
        <v>0.34615384615384615</v>
      </c>
      <c r="G70" s="122" t="s">
        <v>7988</v>
      </c>
      <c r="H70" s="125" t="s">
        <v>8795</v>
      </c>
      <c r="I70" s="125">
        <f>K16</f>
        <v>4</v>
      </c>
      <c r="J70" s="125">
        <f>M16</f>
        <v>1</v>
      </c>
      <c r="K70" s="124">
        <f t="shared" si="0"/>
        <v>0.8</v>
      </c>
      <c r="L70" s="124">
        <f t="shared" si="1"/>
        <v>0.2</v>
      </c>
      <c r="M70" s="130" t="s">
        <v>7988</v>
      </c>
      <c r="N70" s="130" t="s">
        <v>8810</v>
      </c>
      <c r="O70" s="133">
        <f>Q16</f>
        <v>12</v>
      </c>
      <c r="P70" s="133">
        <f>S16</f>
        <v>14</v>
      </c>
      <c r="Q70" s="132">
        <f t="shared" si="2"/>
        <v>0.46153846153846156</v>
      </c>
      <c r="R70" s="132">
        <f t="shared" si="3"/>
        <v>0.53846153846153844</v>
      </c>
    </row>
    <row r="71" spans="1:18" x14ac:dyDescent="0.25">
      <c r="A71" s="72" t="s">
        <v>8800</v>
      </c>
      <c r="B71" s="79" t="s">
        <v>341</v>
      </c>
      <c r="C71" s="79">
        <f>D17</f>
        <v>111</v>
      </c>
      <c r="D71" s="79">
        <f>F17</f>
        <v>16</v>
      </c>
      <c r="E71" s="119">
        <f t="shared" si="4"/>
        <v>0.87401574803149606</v>
      </c>
      <c r="F71" s="119">
        <f t="shared" si="5"/>
        <v>0.12598425196850394</v>
      </c>
      <c r="G71" s="122" t="s">
        <v>8800</v>
      </c>
      <c r="H71" s="123" t="s">
        <v>48</v>
      </c>
      <c r="I71" s="125">
        <f>J17</f>
        <v>197</v>
      </c>
      <c r="J71" s="125">
        <f>L17</f>
        <v>38</v>
      </c>
      <c r="K71" s="124">
        <f t="shared" si="0"/>
        <v>0.83829787234042552</v>
      </c>
      <c r="L71" s="124">
        <f t="shared" si="1"/>
        <v>0.16170212765957448</v>
      </c>
      <c r="M71" s="130" t="s">
        <v>8800</v>
      </c>
      <c r="N71" s="130" t="s">
        <v>8024</v>
      </c>
      <c r="O71" s="133">
        <f>P17</f>
        <v>8</v>
      </c>
      <c r="P71" s="133">
        <f>R17</f>
        <v>12</v>
      </c>
      <c r="Q71" s="132">
        <f t="shared" si="2"/>
        <v>0.4</v>
      </c>
      <c r="R71" s="132">
        <f t="shared" si="3"/>
        <v>0.6</v>
      </c>
    </row>
    <row r="72" spans="1:18" x14ac:dyDescent="0.25">
      <c r="A72" s="72" t="s">
        <v>8800</v>
      </c>
      <c r="B72" s="79" t="s">
        <v>342</v>
      </c>
      <c r="C72" s="79">
        <f>E17</f>
        <v>210</v>
      </c>
      <c r="D72" s="79">
        <f>G17</f>
        <v>42</v>
      </c>
      <c r="E72" s="119">
        <f t="shared" si="4"/>
        <v>0.83333333333333337</v>
      </c>
      <c r="F72" s="119">
        <f t="shared" si="5"/>
        <v>0.16666666666666666</v>
      </c>
      <c r="G72" s="122" t="s">
        <v>8800</v>
      </c>
      <c r="H72" s="125" t="s">
        <v>8795</v>
      </c>
      <c r="I72" s="125">
        <f>K17</f>
        <v>63</v>
      </c>
      <c r="J72" s="125">
        <f>M17</f>
        <v>14</v>
      </c>
      <c r="K72" s="124">
        <f t="shared" si="0"/>
        <v>0.81818181818181823</v>
      </c>
      <c r="L72" s="124">
        <f t="shared" si="1"/>
        <v>0.18181818181818182</v>
      </c>
      <c r="M72" s="130" t="s">
        <v>8800</v>
      </c>
      <c r="N72" s="130" t="s">
        <v>8810</v>
      </c>
      <c r="O72" s="133">
        <f>Q17</f>
        <v>191</v>
      </c>
      <c r="P72" s="133">
        <f>S17</f>
        <v>46</v>
      </c>
      <c r="Q72" s="132">
        <f t="shared" si="2"/>
        <v>0.80590717299578063</v>
      </c>
      <c r="R72" s="132">
        <f t="shared" si="3"/>
        <v>0.1940928270042194</v>
      </c>
    </row>
    <row r="73" spans="1:18" x14ac:dyDescent="0.25">
      <c r="A73" s="72" t="s">
        <v>7407</v>
      </c>
      <c r="B73" s="79" t="s">
        <v>341</v>
      </c>
      <c r="C73" s="79">
        <f>D19</f>
        <v>37</v>
      </c>
      <c r="D73" s="79">
        <f>F19</f>
        <v>19</v>
      </c>
      <c r="E73" s="119">
        <f t="shared" si="4"/>
        <v>0.6607142857142857</v>
      </c>
      <c r="F73" s="119">
        <f t="shared" si="5"/>
        <v>0.3392857142857143</v>
      </c>
      <c r="G73" s="122" t="s">
        <v>7407</v>
      </c>
      <c r="H73" s="123" t="s">
        <v>48</v>
      </c>
      <c r="I73" s="125">
        <f>J19</f>
        <v>49</v>
      </c>
      <c r="J73" s="125">
        <f>L19</f>
        <v>32</v>
      </c>
      <c r="K73" s="124">
        <f t="shared" si="0"/>
        <v>0.60493827160493829</v>
      </c>
      <c r="L73" s="124">
        <f t="shared" si="1"/>
        <v>0.39506172839506171</v>
      </c>
      <c r="M73" s="130" t="s">
        <v>7407</v>
      </c>
      <c r="N73" s="130" t="s">
        <v>8024</v>
      </c>
      <c r="O73" s="133">
        <f>P19</f>
        <v>9</v>
      </c>
      <c r="P73" s="133">
        <f>R19</f>
        <v>11</v>
      </c>
      <c r="Q73" s="132">
        <f t="shared" si="2"/>
        <v>0.45</v>
      </c>
      <c r="R73" s="132">
        <f t="shared" si="3"/>
        <v>0.55000000000000004</v>
      </c>
    </row>
    <row r="74" spans="1:18" x14ac:dyDescent="0.25">
      <c r="A74" s="72" t="s">
        <v>7407</v>
      </c>
      <c r="B74" s="79" t="s">
        <v>342</v>
      </c>
      <c r="C74" s="79">
        <f>E19</f>
        <v>15</v>
      </c>
      <c r="D74" s="79">
        <f>G19</f>
        <v>14</v>
      </c>
      <c r="E74" s="119">
        <f t="shared" si="4"/>
        <v>0.51724137931034486</v>
      </c>
      <c r="F74" s="119">
        <f t="shared" si="5"/>
        <v>0.48275862068965519</v>
      </c>
      <c r="G74" s="122" t="s">
        <v>7407</v>
      </c>
      <c r="H74" s="125" t="s">
        <v>8795</v>
      </c>
      <c r="I74" s="125">
        <f>K19</f>
        <v>2</v>
      </c>
      <c r="J74" s="125">
        <f>M19</f>
        <v>0</v>
      </c>
      <c r="K74" s="124">
        <f t="shared" si="0"/>
        <v>1</v>
      </c>
      <c r="L74" s="124">
        <f t="shared" si="1"/>
        <v>0</v>
      </c>
      <c r="M74" s="130" t="s">
        <v>7407</v>
      </c>
      <c r="N74" s="130" t="s">
        <v>8810</v>
      </c>
      <c r="O74" s="133">
        <f>Q19</f>
        <v>27</v>
      </c>
      <c r="P74" s="133">
        <f>S19</f>
        <v>25</v>
      </c>
      <c r="Q74" s="132">
        <f t="shared" si="2"/>
        <v>0.51923076923076927</v>
      </c>
      <c r="R74" s="132">
        <f t="shared" si="3"/>
        <v>0.48076923076923078</v>
      </c>
    </row>
    <row r="75" spans="1:18" x14ac:dyDescent="0.25">
      <c r="A75" s="72" t="s">
        <v>8395</v>
      </c>
      <c r="B75" s="79" t="s">
        <v>341</v>
      </c>
      <c r="C75" s="79">
        <f>D18</f>
        <v>8</v>
      </c>
      <c r="D75" s="79">
        <f>F18</f>
        <v>3</v>
      </c>
      <c r="E75" s="119">
        <f t="shared" si="4"/>
        <v>0.72727272727272729</v>
      </c>
      <c r="F75" s="119">
        <f t="shared" si="5"/>
        <v>0.27272727272727271</v>
      </c>
      <c r="G75" s="122" t="s">
        <v>8396</v>
      </c>
      <c r="H75" s="123" t="s">
        <v>48</v>
      </c>
      <c r="I75" s="125">
        <f>J18</f>
        <v>23</v>
      </c>
      <c r="J75" s="125">
        <f>L18</f>
        <v>17</v>
      </c>
      <c r="K75" s="124">
        <f t="shared" si="0"/>
        <v>0.57499999999999996</v>
      </c>
      <c r="L75" s="124">
        <f t="shared" si="1"/>
        <v>0.42499999999999999</v>
      </c>
      <c r="M75" s="130" t="s">
        <v>8396</v>
      </c>
      <c r="N75" s="130" t="s">
        <v>8024</v>
      </c>
      <c r="O75" s="133">
        <f>P18</f>
        <v>8</v>
      </c>
      <c r="P75" s="133">
        <f>R18</f>
        <v>5</v>
      </c>
      <c r="Q75" s="132">
        <f t="shared" si="2"/>
        <v>0.61538461538461542</v>
      </c>
      <c r="R75" s="132">
        <f t="shared" si="3"/>
        <v>0.38461538461538464</v>
      </c>
    </row>
    <row r="76" spans="1:18" x14ac:dyDescent="0.25">
      <c r="A76" s="72" t="s">
        <v>8395</v>
      </c>
      <c r="B76" s="79" t="s">
        <v>342</v>
      </c>
      <c r="C76" s="79">
        <f>E18</f>
        <v>45</v>
      </c>
      <c r="D76" s="79">
        <f>G18</f>
        <v>23</v>
      </c>
      <c r="E76" s="119">
        <f t="shared" si="4"/>
        <v>0.66176470588235292</v>
      </c>
      <c r="F76" s="119">
        <f t="shared" si="5"/>
        <v>0.33823529411764708</v>
      </c>
      <c r="G76" s="122" t="s">
        <v>8396</v>
      </c>
      <c r="H76" s="125" t="s">
        <v>8795</v>
      </c>
      <c r="I76" s="125">
        <f>K18</f>
        <v>10</v>
      </c>
      <c r="J76" s="125">
        <f>M18</f>
        <v>6</v>
      </c>
      <c r="K76" s="124">
        <f t="shared" si="0"/>
        <v>0.625</v>
      </c>
      <c r="L76" s="124">
        <f t="shared" si="1"/>
        <v>0.375</v>
      </c>
      <c r="M76" s="130" t="s">
        <v>8396</v>
      </c>
      <c r="N76" s="130" t="s">
        <v>8810</v>
      </c>
      <c r="O76" s="133">
        <f>Q18</f>
        <v>38</v>
      </c>
      <c r="P76" s="133">
        <f>S18</f>
        <v>19</v>
      </c>
      <c r="Q76" s="132">
        <f t="shared" si="2"/>
        <v>0.66666666666666663</v>
      </c>
      <c r="R76" s="132">
        <f t="shared" si="3"/>
        <v>0.33333333333333331</v>
      </c>
    </row>
    <row r="77" spans="1:18" x14ac:dyDescent="0.25">
      <c r="A77" s="72" t="s">
        <v>8657</v>
      </c>
      <c r="B77" s="79" t="s">
        <v>341</v>
      </c>
      <c r="C77" s="79">
        <f>D26</f>
        <v>4</v>
      </c>
      <c r="D77" s="79">
        <f>F26</f>
        <v>1</v>
      </c>
      <c r="E77" s="119">
        <f t="shared" ref="E77:E84" si="6">C77/SUM(C77:D77)</f>
        <v>0.8</v>
      </c>
      <c r="F77" s="119">
        <f t="shared" ref="F77:F84" si="7">D77/SUM(C77:D77)</f>
        <v>0.2</v>
      </c>
      <c r="G77" s="122" t="s">
        <v>8657</v>
      </c>
      <c r="H77" s="123" t="s">
        <v>48</v>
      </c>
      <c r="I77" s="125">
        <f>J26</f>
        <v>21</v>
      </c>
      <c r="J77" s="125">
        <f>L26</f>
        <v>11</v>
      </c>
      <c r="K77" s="124">
        <f t="shared" si="0"/>
        <v>0.65625</v>
      </c>
      <c r="L77" s="124">
        <f t="shared" si="1"/>
        <v>0.34375</v>
      </c>
      <c r="M77" s="130" t="s">
        <v>8657</v>
      </c>
      <c r="N77" s="130" t="s">
        <v>8024</v>
      </c>
      <c r="O77" s="133">
        <f>P26</f>
        <v>3</v>
      </c>
      <c r="P77" s="133">
        <f>R26</f>
        <v>3</v>
      </c>
      <c r="Q77" s="132">
        <f t="shared" si="2"/>
        <v>0.5</v>
      </c>
      <c r="R77" s="132">
        <f t="shared" si="3"/>
        <v>0.5</v>
      </c>
    </row>
    <row r="78" spans="1:18" x14ac:dyDescent="0.25">
      <c r="A78" s="72" t="s">
        <v>8657</v>
      </c>
      <c r="B78" s="79" t="s">
        <v>342</v>
      </c>
      <c r="C78" s="79">
        <f>E26</f>
        <v>35</v>
      </c>
      <c r="D78" s="79">
        <f>G26</f>
        <v>16</v>
      </c>
      <c r="E78" s="119">
        <f t="shared" si="6"/>
        <v>0.68627450980392157</v>
      </c>
      <c r="F78" s="119">
        <f t="shared" si="7"/>
        <v>0.31372549019607843</v>
      </c>
      <c r="G78" s="122" t="s">
        <v>8657</v>
      </c>
      <c r="H78" s="125" t="s">
        <v>8795</v>
      </c>
      <c r="I78" s="125">
        <f>K26</f>
        <v>10</v>
      </c>
      <c r="J78" s="125">
        <f>M26</f>
        <v>5</v>
      </c>
      <c r="K78" s="124">
        <f t="shared" si="0"/>
        <v>0.66666666666666663</v>
      </c>
      <c r="L78" s="124">
        <f t="shared" si="1"/>
        <v>0.33333333333333331</v>
      </c>
      <c r="M78" s="130" t="s">
        <v>8657</v>
      </c>
      <c r="N78" s="130" t="s">
        <v>8810</v>
      </c>
      <c r="O78" s="133">
        <f>Q26</f>
        <v>30</v>
      </c>
      <c r="P78" s="133">
        <f>S26</f>
        <v>10</v>
      </c>
      <c r="Q78" s="132">
        <f t="shared" si="2"/>
        <v>0.75</v>
      </c>
      <c r="R78" s="132">
        <f t="shared" si="3"/>
        <v>0.25</v>
      </c>
    </row>
    <row r="79" spans="1:18" x14ac:dyDescent="0.25">
      <c r="A79" s="72" t="s">
        <v>8658</v>
      </c>
      <c r="B79" s="79" t="s">
        <v>341</v>
      </c>
      <c r="C79" s="79">
        <f>D27</f>
        <v>3</v>
      </c>
      <c r="D79" s="79">
        <f>F27</f>
        <v>13</v>
      </c>
      <c r="E79" s="119">
        <f t="shared" si="6"/>
        <v>0.1875</v>
      </c>
      <c r="F79" s="119">
        <f t="shared" si="7"/>
        <v>0.8125</v>
      </c>
      <c r="G79" s="122" t="s">
        <v>8658</v>
      </c>
      <c r="H79" s="123" t="s">
        <v>48</v>
      </c>
      <c r="I79" s="125">
        <f>J27</f>
        <v>17</v>
      </c>
      <c r="J79" s="125">
        <f>L27</f>
        <v>47</v>
      </c>
      <c r="K79" s="124">
        <f t="shared" si="0"/>
        <v>0.265625</v>
      </c>
      <c r="L79" s="124">
        <f t="shared" si="1"/>
        <v>0.734375</v>
      </c>
      <c r="M79" s="130" t="s">
        <v>8658</v>
      </c>
      <c r="N79" s="130" t="s">
        <v>8024</v>
      </c>
      <c r="O79" s="133">
        <f>P27</f>
        <v>3</v>
      </c>
      <c r="P79" s="133">
        <f>R27</f>
        <v>21</v>
      </c>
      <c r="Q79" s="132">
        <f t="shared" si="2"/>
        <v>0.125</v>
      </c>
      <c r="R79" s="132">
        <f t="shared" si="3"/>
        <v>0.875</v>
      </c>
    </row>
    <row r="80" spans="1:18" x14ac:dyDescent="0.25">
      <c r="A80" s="72" t="s">
        <v>8658</v>
      </c>
      <c r="B80" s="79" t="s">
        <v>342</v>
      </c>
      <c r="C80" s="79">
        <f>E27</f>
        <v>29</v>
      </c>
      <c r="D80" s="79">
        <f>G27</f>
        <v>60</v>
      </c>
      <c r="E80" s="119">
        <f t="shared" si="6"/>
        <v>0.3258426966292135</v>
      </c>
      <c r="F80" s="119">
        <f t="shared" si="7"/>
        <v>0.6741573033707865</v>
      </c>
      <c r="G80" s="122" t="s">
        <v>8658</v>
      </c>
      <c r="H80" s="125" t="s">
        <v>8795</v>
      </c>
      <c r="I80" s="125">
        <f>K27</f>
        <v>14</v>
      </c>
      <c r="J80" s="125">
        <f>M27</f>
        <v>18</v>
      </c>
      <c r="K80" s="124">
        <f t="shared" si="0"/>
        <v>0.4375</v>
      </c>
      <c r="L80" s="124">
        <f t="shared" si="1"/>
        <v>0.5625</v>
      </c>
      <c r="M80" s="130" t="s">
        <v>8658</v>
      </c>
      <c r="N80" s="130" t="s">
        <v>8810</v>
      </c>
      <c r="O80" s="133">
        <f>Q27</f>
        <v>21</v>
      </c>
      <c r="P80" s="133">
        <f>S27</f>
        <v>50</v>
      </c>
      <c r="Q80" s="132">
        <f t="shared" si="2"/>
        <v>0.29577464788732394</v>
      </c>
      <c r="R80" s="132">
        <f t="shared" si="3"/>
        <v>0.70422535211267601</v>
      </c>
    </row>
    <row r="81" spans="1:18" x14ac:dyDescent="0.25">
      <c r="A81" s="72" t="s">
        <v>8659</v>
      </c>
      <c r="B81" s="79" t="s">
        <v>341</v>
      </c>
      <c r="C81" s="79">
        <f>D28</f>
        <v>7</v>
      </c>
      <c r="D81" s="79">
        <f>F28</f>
        <v>2</v>
      </c>
      <c r="E81" s="119">
        <f t="shared" si="6"/>
        <v>0.77777777777777779</v>
      </c>
      <c r="F81" s="119">
        <f t="shared" si="7"/>
        <v>0.22222222222222221</v>
      </c>
      <c r="G81" s="122" t="s">
        <v>8659</v>
      </c>
      <c r="H81" s="123" t="s">
        <v>48</v>
      </c>
      <c r="I81" s="125">
        <f>J28</f>
        <v>21</v>
      </c>
      <c r="J81" s="125">
        <f>L28</f>
        <v>8</v>
      </c>
      <c r="K81" s="124">
        <f t="shared" si="0"/>
        <v>0.72413793103448276</v>
      </c>
      <c r="L81" s="124">
        <f t="shared" si="1"/>
        <v>0.27586206896551724</v>
      </c>
      <c r="M81" s="130" t="s">
        <v>8659</v>
      </c>
      <c r="N81" s="130" t="s">
        <v>8024</v>
      </c>
      <c r="O81" s="133">
        <f>P28</f>
        <v>3</v>
      </c>
      <c r="P81" s="133">
        <f>R28</f>
        <v>3</v>
      </c>
      <c r="Q81" s="132">
        <f t="shared" si="2"/>
        <v>0.5</v>
      </c>
      <c r="R81" s="132">
        <f t="shared" si="3"/>
        <v>0.5</v>
      </c>
    </row>
    <row r="82" spans="1:18" x14ac:dyDescent="0.25">
      <c r="A82" s="72" t="s">
        <v>8659</v>
      </c>
      <c r="B82" s="79" t="s">
        <v>342</v>
      </c>
      <c r="C82" s="79">
        <f>E28</f>
        <v>34</v>
      </c>
      <c r="D82" s="79">
        <f>G28</f>
        <v>12</v>
      </c>
      <c r="E82" s="119">
        <f t="shared" si="6"/>
        <v>0.73913043478260865</v>
      </c>
      <c r="F82" s="119">
        <f t="shared" si="7"/>
        <v>0.2608695652173913</v>
      </c>
      <c r="G82" s="122" t="s">
        <v>8659</v>
      </c>
      <c r="H82" s="125" t="s">
        <v>8795</v>
      </c>
      <c r="I82" s="125">
        <f>K28</f>
        <v>7</v>
      </c>
      <c r="J82" s="125">
        <f>M28</f>
        <v>3</v>
      </c>
      <c r="K82" s="124">
        <f t="shared" si="0"/>
        <v>0.7</v>
      </c>
      <c r="L82" s="124">
        <f t="shared" si="1"/>
        <v>0.3</v>
      </c>
      <c r="M82" s="130" t="s">
        <v>8659</v>
      </c>
      <c r="N82" s="130" t="s">
        <v>8810</v>
      </c>
      <c r="O82" s="133">
        <f>Q28</f>
        <v>31</v>
      </c>
      <c r="P82" s="133">
        <f>S28</f>
        <v>11</v>
      </c>
      <c r="Q82" s="132">
        <f t="shared" si="2"/>
        <v>0.73809523809523814</v>
      </c>
      <c r="R82" s="132">
        <f t="shared" si="3"/>
        <v>0.26190476190476192</v>
      </c>
    </row>
    <row r="83" spans="1:18" x14ac:dyDescent="0.25">
      <c r="A83" s="72" t="s">
        <v>8789</v>
      </c>
      <c r="B83" s="79" t="s">
        <v>341</v>
      </c>
      <c r="C83" s="79">
        <f>D29</f>
        <v>47</v>
      </c>
      <c r="D83" s="79">
        <f>F29</f>
        <v>17</v>
      </c>
      <c r="E83" s="119">
        <f t="shared" si="6"/>
        <v>0.734375</v>
      </c>
      <c r="F83" s="119">
        <f t="shared" si="7"/>
        <v>0.265625</v>
      </c>
      <c r="G83" s="122" t="s">
        <v>8789</v>
      </c>
      <c r="H83" s="123" t="s">
        <v>48</v>
      </c>
      <c r="I83" s="125">
        <f>J29</f>
        <v>81</v>
      </c>
      <c r="J83" s="125">
        <f>L29</f>
        <v>39</v>
      </c>
      <c r="K83" s="124">
        <f t="shared" si="0"/>
        <v>0.67500000000000004</v>
      </c>
      <c r="L83" s="124">
        <f t="shared" si="1"/>
        <v>0.32500000000000001</v>
      </c>
      <c r="M83" s="130" t="s">
        <v>8789</v>
      </c>
      <c r="N83" s="130" t="s">
        <v>8024</v>
      </c>
      <c r="O83" s="133">
        <f>P29</f>
        <v>3</v>
      </c>
      <c r="P83" s="133">
        <f>R29</f>
        <v>6</v>
      </c>
      <c r="Q83" s="132">
        <f t="shared" si="2"/>
        <v>0.33333333333333331</v>
      </c>
      <c r="R83" s="132">
        <f t="shared" si="3"/>
        <v>0.66666666666666663</v>
      </c>
    </row>
    <row r="84" spans="1:18" x14ac:dyDescent="0.25">
      <c r="A84" s="72" t="s">
        <v>8789</v>
      </c>
      <c r="B84" s="79" t="s">
        <v>342</v>
      </c>
      <c r="C84" s="79">
        <f>E29</f>
        <v>88</v>
      </c>
      <c r="D84" s="79">
        <f>G29</f>
        <v>48</v>
      </c>
      <c r="E84" s="119">
        <f t="shared" si="6"/>
        <v>0.6470588235294118</v>
      </c>
      <c r="F84" s="119">
        <f t="shared" si="7"/>
        <v>0.35294117647058826</v>
      </c>
      <c r="G84" s="122" t="s">
        <v>8789</v>
      </c>
      <c r="H84" s="125" t="s">
        <v>8795</v>
      </c>
      <c r="I84" s="125">
        <f>K29</f>
        <v>26</v>
      </c>
      <c r="J84" s="125">
        <f>M29</f>
        <v>14</v>
      </c>
      <c r="K84" s="124">
        <f t="shared" si="0"/>
        <v>0.65</v>
      </c>
      <c r="L84" s="124">
        <f t="shared" si="1"/>
        <v>0.35</v>
      </c>
      <c r="M84" s="130" t="s">
        <v>8789</v>
      </c>
      <c r="N84" s="130" t="s">
        <v>8810</v>
      </c>
      <c r="O84" s="133">
        <f>Q29</f>
        <v>76</v>
      </c>
      <c r="P84" s="133">
        <f>S29</f>
        <v>48</v>
      </c>
      <c r="Q84" s="132">
        <f t="shared" si="2"/>
        <v>0.61290322580645162</v>
      </c>
      <c r="R84" s="132">
        <f t="shared" si="3"/>
        <v>0.38709677419354838</v>
      </c>
    </row>
    <row r="85" spans="1:18" x14ac:dyDescent="0.25">
      <c r="A85" s="72" t="s">
        <v>3126</v>
      </c>
      <c r="B85" s="79" t="s">
        <v>341</v>
      </c>
      <c r="C85" s="79">
        <f>D30</f>
        <v>30</v>
      </c>
      <c r="D85" s="79">
        <f>F30</f>
        <v>40</v>
      </c>
      <c r="E85" s="119">
        <f t="shared" ref="E85:E86" si="8">C85/SUM(C85:D85)</f>
        <v>0.42857142857142855</v>
      </c>
      <c r="F85" s="119">
        <f t="shared" ref="F85:F86" si="9">D85/SUM(C85:D85)</f>
        <v>0.5714285714285714</v>
      </c>
      <c r="G85" s="122" t="s">
        <v>3126</v>
      </c>
      <c r="H85" s="123" t="s">
        <v>48</v>
      </c>
      <c r="I85" s="125">
        <f>J30</f>
        <v>48</v>
      </c>
      <c r="J85" s="125">
        <f>L30</f>
        <v>59</v>
      </c>
      <c r="K85" s="124">
        <f t="shared" ref="K85:K88" si="10">I85/SUM(I85:J85)</f>
        <v>0.44859813084112149</v>
      </c>
      <c r="L85" s="124">
        <f t="shared" si="1"/>
        <v>0.55140186915887845</v>
      </c>
      <c r="M85" s="130" t="s">
        <v>3126</v>
      </c>
      <c r="N85" s="130" t="s">
        <v>8024</v>
      </c>
      <c r="O85" s="133">
        <f>P30</f>
        <v>2</v>
      </c>
      <c r="P85" s="133">
        <f>R30</f>
        <v>27</v>
      </c>
      <c r="Q85" s="132">
        <f t="shared" si="2"/>
        <v>6.8965517241379309E-2</v>
      </c>
      <c r="R85" s="132">
        <f t="shared" si="3"/>
        <v>0.93103448275862066</v>
      </c>
    </row>
    <row r="86" spans="1:18" x14ac:dyDescent="0.25">
      <c r="A86" s="72" t="s">
        <v>3126</v>
      </c>
      <c r="B86" s="79" t="s">
        <v>342</v>
      </c>
      <c r="C86" s="79">
        <f>E30</f>
        <v>36</v>
      </c>
      <c r="D86" s="79">
        <f>G30</f>
        <v>40</v>
      </c>
      <c r="E86" s="119">
        <f t="shared" si="8"/>
        <v>0.47368421052631576</v>
      </c>
      <c r="F86" s="119">
        <f t="shared" si="9"/>
        <v>0.52631578947368418</v>
      </c>
      <c r="G86" s="122" t="s">
        <v>3126</v>
      </c>
      <c r="H86" s="125" t="s">
        <v>8795</v>
      </c>
      <c r="I86" s="125">
        <f>K30</f>
        <v>7</v>
      </c>
      <c r="J86" s="125">
        <f>M30</f>
        <v>7</v>
      </c>
      <c r="K86" s="124">
        <f t="shared" si="10"/>
        <v>0.5</v>
      </c>
      <c r="L86" s="124">
        <f t="shared" si="1"/>
        <v>0.5</v>
      </c>
      <c r="M86" s="130" t="s">
        <v>3126</v>
      </c>
      <c r="N86" s="130" t="s">
        <v>8810</v>
      </c>
      <c r="O86" s="133">
        <f>Q30</f>
        <v>49</v>
      </c>
      <c r="P86" s="133">
        <f>S30</f>
        <v>54</v>
      </c>
      <c r="Q86" s="132">
        <f t="shared" si="2"/>
        <v>0.47572815533980584</v>
      </c>
      <c r="R86" s="132">
        <f t="shared" si="3"/>
        <v>0.52427184466019416</v>
      </c>
    </row>
    <row r="87" spans="1:18" x14ac:dyDescent="0.25">
      <c r="A87" s="72" t="s">
        <v>8637</v>
      </c>
      <c r="B87" s="79" t="s">
        <v>341</v>
      </c>
      <c r="C87" s="79">
        <f>D20</f>
        <v>82</v>
      </c>
      <c r="D87" s="79">
        <f>F20</f>
        <v>16</v>
      </c>
      <c r="E87" s="119">
        <f t="shared" ref="E87:E88" si="11">C87/SUM(C87:D87)</f>
        <v>0.83673469387755106</v>
      </c>
      <c r="F87" s="119">
        <f t="shared" ref="F87:F88" si="12">D87/SUM(C87:D87)</f>
        <v>0.16326530612244897</v>
      </c>
      <c r="G87" s="143" t="s">
        <v>8637</v>
      </c>
      <c r="H87" s="123" t="s">
        <v>48</v>
      </c>
      <c r="I87" s="125">
        <f>J20</f>
        <v>171</v>
      </c>
      <c r="J87" s="125">
        <f>L20</f>
        <v>36</v>
      </c>
      <c r="K87" s="124">
        <f t="shared" si="10"/>
        <v>0.82608695652173914</v>
      </c>
      <c r="L87" s="124">
        <f t="shared" si="1"/>
        <v>0.17391304347826086</v>
      </c>
      <c r="M87" s="141" t="s">
        <v>8637</v>
      </c>
      <c r="N87" s="141" t="s">
        <v>8024</v>
      </c>
      <c r="O87" s="140">
        <f>P20</f>
        <v>10</v>
      </c>
      <c r="P87" s="140">
        <f>R20</f>
        <v>11</v>
      </c>
      <c r="Q87" s="142">
        <f t="shared" ref="Q87:Q88" si="13">O87/SUM(O87:P87)</f>
        <v>0.47619047619047616</v>
      </c>
      <c r="R87" s="132">
        <f t="shared" si="3"/>
        <v>0.52380952380952384</v>
      </c>
    </row>
    <row r="88" spans="1:18" s="103" customFormat="1" x14ac:dyDescent="0.25">
      <c r="A88" s="72" t="s">
        <v>8637</v>
      </c>
      <c r="B88" s="79" t="s">
        <v>342</v>
      </c>
      <c r="C88" s="139">
        <f>E20</f>
        <v>243</v>
      </c>
      <c r="D88" s="139">
        <f>G20</f>
        <v>44</v>
      </c>
      <c r="E88" s="119">
        <f t="shared" si="11"/>
        <v>0.84668989547038331</v>
      </c>
      <c r="F88" s="119">
        <f t="shared" si="12"/>
        <v>0.15331010452961671</v>
      </c>
      <c r="G88" s="143" t="s">
        <v>8637</v>
      </c>
      <c r="H88" s="125" t="s">
        <v>8795</v>
      </c>
      <c r="I88" s="125">
        <f>K20</f>
        <v>75</v>
      </c>
      <c r="J88" s="125">
        <f>M20</f>
        <v>9</v>
      </c>
      <c r="K88" s="124">
        <f t="shared" si="10"/>
        <v>0.8928571428571429</v>
      </c>
      <c r="L88" s="124">
        <f t="shared" si="1"/>
        <v>0.10714285714285714</v>
      </c>
      <c r="M88" s="141" t="s">
        <v>8637</v>
      </c>
      <c r="N88" s="130" t="s">
        <v>8810</v>
      </c>
      <c r="O88" s="140">
        <f>Q20</f>
        <v>226</v>
      </c>
      <c r="P88" s="140">
        <f>S20</f>
        <v>44</v>
      </c>
      <c r="Q88" s="142">
        <f t="shared" si="13"/>
        <v>0.83703703703703702</v>
      </c>
      <c r="R88" s="132">
        <f t="shared" si="3"/>
        <v>0.16296296296296298</v>
      </c>
    </row>
    <row r="89" spans="1:18" x14ac:dyDescent="0.25">
      <c r="A89" s="72" t="s">
        <v>8979</v>
      </c>
      <c r="B89" s="139" t="s">
        <v>341</v>
      </c>
      <c r="C89" s="139">
        <f>D31</f>
        <v>53</v>
      </c>
      <c r="D89" s="139">
        <f>F31</f>
        <v>13</v>
      </c>
      <c r="E89" s="119">
        <f t="shared" ref="E89:E90" si="14">C89/SUM(C89:D89)</f>
        <v>0.80303030303030298</v>
      </c>
      <c r="F89" s="119">
        <f t="shared" ref="F89:F90" si="15">D89/SUM(C89:D89)</f>
        <v>0.19696969696969696</v>
      </c>
      <c r="G89" s="122" t="s">
        <v>8979</v>
      </c>
      <c r="H89" s="144" t="s">
        <v>48</v>
      </c>
      <c r="I89" s="144">
        <f>J31</f>
        <v>73</v>
      </c>
      <c r="J89" s="144">
        <f>L31</f>
        <v>27</v>
      </c>
      <c r="K89" s="124">
        <f t="shared" ref="K89:K90" si="16">I89/SUM(I89:J89)</f>
        <v>0.73</v>
      </c>
      <c r="L89" s="124">
        <f t="shared" ref="L89:L90" si="17">J89/SUM(I89:J89)</f>
        <v>0.27</v>
      </c>
      <c r="M89" s="130" t="s">
        <v>8979</v>
      </c>
      <c r="N89" s="141" t="s">
        <v>8024</v>
      </c>
      <c r="O89" s="145">
        <f>P31</f>
        <v>3</v>
      </c>
      <c r="P89" s="145">
        <f>R31</f>
        <v>1</v>
      </c>
      <c r="Q89" s="142">
        <f t="shared" ref="Q89:Q90" si="18">O89/SUM(O89:P89)</f>
        <v>0.75</v>
      </c>
      <c r="R89" s="132">
        <f t="shared" ref="R89:R90" si="19">P89/SUM(O89:P89)</f>
        <v>0.25</v>
      </c>
    </row>
    <row r="90" spans="1:18" s="103" customFormat="1" x14ac:dyDescent="0.25">
      <c r="A90" s="72" t="s">
        <v>8979</v>
      </c>
      <c r="B90" s="139" t="s">
        <v>342</v>
      </c>
      <c r="C90" s="139">
        <f>E31</f>
        <v>56</v>
      </c>
      <c r="D90" s="139">
        <f>G31</f>
        <v>25</v>
      </c>
      <c r="E90" s="119">
        <f t="shared" si="14"/>
        <v>0.69135802469135799</v>
      </c>
      <c r="F90" s="119">
        <f t="shared" si="15"/>
        <v>0.30864197530864196</v>
      </c>
      <c r="G90" s="122" t="s">
        <v>8979</v>
      </c>
      <c r="H90" s="144" t="s">
        <v>8795</v>
      </c>
      <c r="I90" s="144">
        <f>K31</f>
        <v>16</v>
      </c>
      <c r="J90" s="144">
        <f>M31</f>
        <v>7</v>
      </c>
      <c r="K90" s="124">
        <f t="shared" si="16"/>
        <v>0.69565217391304346</v>
      </c>
      <c r="L90" s="124">
        <f t="shared" si="17"/>
        <v>0.30434782608695654</v>
      </c>
      <c r="M90" s="130" t="s">
        <v>8979</v>
      </c>
      <c r="N90" s="130" t="s">
        <v>8810</v>
      </c>
      <c r="O90" s="145">
        <f>Q31</f>
        <v>61</v>
      </c>
      <c r="P90" s="145">
        <f>S31</f>
        <v>26</v>
      </c>
      <c r="Q90" s="142">
        <f t="shared" si="18"/>
        <v>0.70114942528735635</v>
      </c>
      <c r="R90" s="132">
        <f t="shared" si="19"/>
        <v>0.2988505747126437</v>
      </c>
    </row>
    <row r="92" spans="1:18" s="137" customFormat="1" ht="19.05" x14ac:dyDescent="0.35">
      <c r="A92" s="153" t="s">
        <v>8805</v>
      </c>
      <c r="B92" s="153"/>
      <c r="C92" s="153"/>
      <c r="D92" s="153"/>
      <c r="E92" s="153"/>
    </row>
    <row r="93" spans="1:18" x14ac:dyDescent="0.25">
      <c r="A93" s="81" t="s">
        <v>8798</v>
      </c>
      <c r="B93" s="162" t="s">
        <v>8013</v>
      </c>
      <c r="C93" s="162" t="s">
        <v>8012</v>
      </c>
      <c r="E93" s="162"/>
      <c r="F93" s="162"/>
    </row>
    <row r="94" spans="1:18" x14ac:dyDescent="0.25">
      <c r="A94" s="103" t="s">
        <v>8802</v>
      </c>
      <c r="B94" s="92">
        <v>23</v>
      </c>
      <c r="C94" s="92">
        <v>15</v>
      </c>
      <c r="D94" s="103"/>
      <c r="E94" s="92"/>
      <c r="F94" s="92"/>
    </row>
    <row r="95" spans="1:18" x14ac:dyDescent="0.25">
      <c r="A95" s="103" t="s">
        <v>1354</v>
      </c>
      <c r="B95" s="92">
        <v>17</v>
      </c>
      <c r="C95" s="92">
        <v>19</v>
      </c>
      <c r="D95" s="103"/>
      <c r="E95" s="92"/>
      <c r="F95" s="92"/>
    </row>
    <row r="96" spans="1:18" x14ac:dyDescent="0.25">
      <c r="A96" s="103" t="s">
        <v>2788</v>
      </c>
      <c r="B96" s="92">
        <v>11</v>
      </c>
      <c r="C96" s="92">
        <v>19</v>
      </c>
      <c r="D96" s="103"/>
      <c r="E96" s="92"/>
      <c r="F96" s="92"/>
    </row>
    <row r="97" spans="1:6" x14ac:dyDescent="0.25">
      <c r="A97" s="103" t="s">
        <v>8790</v>
      </c>
      <c r="B97" s="92">
        <v>65</v>
      </c>
      <c r="C97" s="92">
        <v>19</v>
      </c>
      <c r="D97" s="103"/>
      <c r="E97" s="92"/>
      <c r="F97" s="92"/>
    </row>
    <row r="98" spans="1:6" x14ac:dyDescent="0.25">
      <c r="A98" s="103" t="s">
        <v>8804</v>
      </c>
      <c r="B98" s="92">
        <v>45</v>
      </c>
      <c r="C98" s="92">
        <v>21</v>
      </c>
      <c r="D98" s="103"/>
      <c r="E98" s="92"/>
      <c r="F98" s="92"/>
    </row>
    <row r="99" spans="1:6" x14ac:dyDescent="0.25">
      <c r="A99" s="103" t="s">
        <v>1449</v>
      </c>
      <c r="B99" s="92">
        <v>22</v>
      </c>
      <c r="C99" s="92">
        <v>29</v>
      </c>
      <c r="D99" s="103"/>
      <c r="E99" s="92"/>
      <c r="F99" s="92"/>
    </row>
    <row r="100" spans="1:6" x14ac:dyDescent="0.25">
      <c r="A100" s="103" t="s">
        <v>8636</v>
      </c>
      <c r="B100" s="92">
        <v>29</v>
      </c>
      <c r="C100" s="92">
        <v>31</v>
      </c>
      <c r="D100" s="103"/>
      <c r="E100" s="92"/>
      <c r="F100" s="92"/>
    </row>
    <row r="101" spans="1:6" x14ac:dyDescent="0.25">
      <c r="A101" s="103" t="s">
        <v>1925</v>
      </c>
      <c r="B101" s="92">
        <v>23</v>
      </c>
      <c r="C101" s="92">
        <v>32</v>
      </c>
      <c r="D101" s="103"/>
      <c r="E101" s="92"/>
      <c r="F101" s="92"/>
    </row>
    <row r="102" spans="1:6" x14ac:dyDescent="0.25">
      <c r="A102" s="103" t="s">
        <v>7988</v>
      </c>
      <c r="B102" s="92">
        <v>24</v>
      </c>
      <c r="C102" s="92">
        <v>32</v>
      </c>
      <c r="D102" s="103"/>
      <c r="E102" s="92"/>
      <c r="F102" s="92"/>
    </row>
    <row r="103" spans="1:6" x14ac:dyDescent="0.25">
      <c r="A103" s="103" t="s">
        <v>8658</v>
      </c>
      <c r="B103" s="92">
        <v>73</v>
      </c>
      <c r="C103" s="92">
        <v>32</v>
      </c>
      <c r="D103" s="103"/>
      <c r="E103" s="92"/>
      <c r="F103" s="92"/>
    </row>
    <row r="104" spans="1:6" x14ac:dyDescent="0.25">
      <c r="A104" s="84" t="s">
        <v>8635</v>
      </c>
      <c r="B104" s="83">
        <v>16</v>
      </c>
      <c r="C104" s="83">
        <v>35</v>
      </c>
      <c r="D104" s="84"/>
      <c r="E104" s="83"/>
      <c r="F104" s="83"/>
    </row>
    <row r="105" spans="1:6" x14ac:dyDescent="0.25">
      <c r="A105" s="103" t="s">
        <v>8657</v>
      </c>
      <c r="B105" s="92">
        <v>17</v>
      </c>
      <c r="C105" s="92">
        <v>39</v>
      </c>
      <c r="D105" s="103"/>
      <c r="E105" s="92"/>
      <c r="F105" s="92"/>
    </row>
    <row r="106" spans="1:6" x14ac:dyDescent="0.25">
      <c r="A106" s="103" t="s">
        <v>8659</v>
      </c>
      <c r="B106" s="92">
        <v>14</v>
      </c>
      <c r="C106" s="92">
        <v>41</v>
      </c>
      <c r="D106" s="103"/>
      <c r="E106" s="92"/>
      <c r="F106" s="92"/>
    </row>
    <row r="107" spans="1:6" x14ac:dyDescent="0.25">
      <c r="A107" s="103" t="s">
        <v>8395</v>
      </c>
      <c r="B107" s="92">
        <v>26</v>
      </c>
      <c r="C107" s="92">
        <v>53</v>
      </c>
      <c r="D107" s="103"/>
      <c r="E107" s="92"/>
      <c r="F107" s="92"/>
    </row>
    <row r="108" spans="1:6" x14ac:dyDescent="0.25">
      <c r="A108" s="103" t="s">
        <v>7407</v>
      </c>
      <c r="B108" s="92">
        <v>34</v>
      </c>
      <c r="C108" s="92">
        <v>55</v>
      </c>
      <c r="D108" s="103"/>
      <c r="E108" s="92"/>
      <c r="F108" s="92"/>
    </row>
    <row r="109" spans="1:6" x14ac:dyDescent="0.25">
      <c r="A109" s="103" t="s">
        <v>1926</v>
      </c>
      <c r="B109" s="92">
        <v>31</v>
      </c>
      <c r="C109" s="92">
        <v>61</v>
      </c>
      <c r="D109" s="103"/>
      <c r="E109" s="92"/>
      <c r="F109" s="92"/>
    </row>
    <row r="110" spans="1:6" x14ac:dyDescent="0.25">
      <c r="A110" s="103" t="s">
        <v>7321</v>
      </c>
      <c r="B110" s="92">
        <v>85</v>
      </c>
      <c r="C110" s="92">
        <v>67</v>
      </c>
      <c r="D110" s="103"/>
      <c r="E110" s="92"/>
      <c r="F110" s="92"/>
    </row>
    <row r="111" spans="1:6" x14ac:dyDescent="0.25">
      <c r="A111" s="103" t="s">
        <v>7322</v>
      </c>
      <c r="B111" s="92">
        <v>100</v>
      </c>
      <c r="C111" s="92">
        <v>97</v>
      </c>
      <c r="D111" s="103"/>
      <c r="E111" s="92"/>
      <c r="F111" s="92"/>
    </row>
    <row r="112" spans="1:6" x14ac:dyDescent="0.25">
      <c r="A112" s="103" t="s">
        <v>8634</v>
      </c>
      <c r="B112" s="92">
        <v>37</v>
      </c>
      <c r="C112" s="92">
        <v>101</v>
      </c>
      <c r="D112" s="103"/>
      <c r="E112" s="92"/>
      <c r="F112" s="92"/>
    </row>
    <row r="113" spans="1:6" x14ac:dyDescent="0.25">
      <c r="A113" s="103" t="s">
        <v>7323</v>
      </c>
      <c r="B113" s="92">
        <v>89</v>
      </c>
      <c r="C113" s="92">
        <v>104</v>
      </c>
      <c r="D113" s="103"/>
      <c r="E113" s="92"/>
      <c r="F113" s="92"/>
    </row>
    <row r="114" spans="1:6" x14ac:dyDescent="0.25">
      <c r="A114" s="103" t="s">
        <v>8979</v>
      </c>
      <c r="B114" s="92">
        <v>39</v>
      </c>
      <c r="C114" s="92">
        <v>109</v>
      </c>
      <c r="D114" s="103"/>
      <c r="E114" s="92"/>
      <c r="F114" s="92"/>
    </row>
    <row r="115" spans="1:6" x14ac:dyDescent="0.25">
      <c r="A115" s="103" t="s">
        <v>8792</v>
      </c>
      <c r="B115" s="92">
        <v>32</v>
      </c>
      <c r="C115" s="92">
        <v>111</v>
      </c>
      <c r="D115" s="103"/>
      <c r="E115" s="92"/>
      <c r="F115" s="92"/>
    </row>
    <row r="116" spans="1:6" x14ac:dyDescent="0.25">
      <c r="A116" s="103" t="s">
        <v>8803</v>
      </c>
      <c r="B116" s="92">
        <v>65</v>
      </c>
      <c r="C116" s="92">
        <v>135</v>
      </c>
      <c r="D116" s="103"/>
      <c r="E116" s="92"/>
      <c r="F116" s="92"/>
    </row>
    <row r="117" spans="1:6" x14ac:dyDescent="0.25">
      <c r="A117" s="103" t="s">
        <v>3454</v>
      </c>
      <c r="B117" s="92">
        <v>76</v>
      </c>
      <c r="C117" s="92">
        <v>158</v>
      </c>
      <c r="D117" s="103"/>
      <c r="E117" s="92"/>
      <c r="F117" s="92"/>
    </row>
    <row r="118" spans="1:6" x14ac:dyDescent="0.25">
      <c r="A118" s="103" t="s">
        <v>8793</v>
      </c>
      <c r="B118" s="92">
        <v>14</v>
      </c>
      <c r="C118" s="92">
        <v>212</v>
      </c>
      <c r="D118" s="103"/>
      <c r="E118" s="92"/>
      <c r="F118" s="92"/>
    </row>
    <row r="119" spans="1:6" x14ac:dyDescent="0.25">
      <c r="A119" s="103" t="s">
        <v>8011</v>
      </c>
      <c r="B119" s="92">
        <v>162</v>
      </c>
      <c r="C119" s="92">
        <v>237</v>
      </c>
      <c r="D119" s="103"/>
      <c r="E119" s="92"/>
      <c r="F119" s="92"/>
    </row>
    <row r="120" spans="1:6" x14ac:dyDescent="0.25">
      <c r="A120" s="103" t="s">
        <v>8637</v>
      </c>
      <c r="B120" s="92">
        <v>60</v>
      </c>
      <c r="C120" s="92">
        <v>325</v>
      </c>
      <c r="D120" s="103"/>
      <c r="E120" s="92"/>
      <c r="F120" s="92"/>
    </row>
    <row r="121" spans="1:6" x14ac:dyDescent="0.25">
      <c r="A121" s="103" t="s">
        <v>7986</v>
      </c>
      <c r="B121" s="92">
        <v>61</v>
      </c>
      <c r="C121" s="92">
        <v>327</v>
      </c>
      <c r="D121" s="103"/>
      <c r="E121" s="92"/>
      <c r="F121" s="92"/>
    </row>
    <row r="122" spans="1:6" x14ac:dyDescent="0.25">
      <c r="B122" s="92"/>
      <c r="C122" s="92"/>
    </row>
    <row r="138" spans="1:18" x14ac:dyDescent="0.25">
      <c r="A138" s="117" t="s">
        <v>8798</v>
      </c>
      <c r="B138" s="116" t="s">
        <v>8796</v>
      </c>
      <c r="C138" s="116" t="s">
        <v>8012</v>
      </c>
      <c r="D138" s="116" t="s">
        <v>8013</v>
      </c>
      <c r="E138" s="116" t="s">
        <v>8014</v>
      </c>
      <c r="F138" s="116" t="s">
        <v>8015</v>
      </c>
      <c r="G138" s="146" t="s">
        <v>8798</v>
      </c>
      <c r="H138" s="120" t="s">
        <v>8797</v>
      </c>
      <c r="I138" s="120" t="s">
        <v>8012</v>
      </c>
      <c r="J138" s="120" t="s">
        <v>8013</v>
      </c>
      <c r="K138" s="120" t="s">
        <v>8014</v>
      </c>
      <c r="L138" s="120" t="s">
        <v>8015</v>
      </c>
      <c r="M138" s="147" t="s">
        <v>8798</v>
      </c>
      <c r="N138" s="128" t="s">
        <v>3457</v>
      </c>
      <c r="O138" s="128" t="s">
        <v>8012</v>
      </c>
      <c r="P138" s="128" t="s">
        <v>8013</v>
      </c>
      <c r="Q138" s="128" t="s">
        <v>8014</v>
      </c>
      <c r="R138" s="128" t="s">
        <v>8015</v>
      </c>
    </row>
    <row r="139" spans="1:18" x14ac:dyDescent="0.25">
      <c r="A139" s="148" t="s">
        <v>8635</v>
      </c>
      <c r="B139" s="72" t="s">
        <v>341</v>
      </c>
      <c r="C139" s="72">
        <v>4</v>
      </c>
      <c r="D139" s="72">
        <v>4</v>
      </c>
      <c r="E139" s="134">
        <v>0.5</v>
      </c>
      <c r="F139" s="134">
        <v>0.5</v>
      </c>
      <c r="G139" s="149" t="s">
        <v>8635</v>
      </c>
      <c r="H139" s="122" t="s">
        <v>48</v>
      </c>
      <c r="I139" s="122">
        <v>19</v>
      </c>
      <c r="J139" s="122">
        <v>11</v>
      </c>
      <c r="K139" s="135">
        <v>0.6333333333333333</v>
      </c>
      <c r="L139" s="135">
        <v>0.36666666666666664</v>
      </c>
      <c r="M139" s="150" t="s">
        <v>8635</v>
      </c>
      <c r="N139" s="130" t="s">
        <v>8024</v>
      </c>
      <c r="O139" s="130">
        <v>0</v>
      </c>
      <c r="P139" s="130">
        <v>2</v>
      </c>
      <c r="Q139" s="136">
        <v>0</v>
      </c>
      <c r="R139" s="136">
        <v>1</v>
      </c>
    </row>
    <row r="140" spans="1:18" x14ac:dyDescent="0.25">
      <c r="A140" s="148"/>
      <c r="B140" s="72" t="s">
        <v>8809</v>
      </c>
      <c r="C140" s="72">
        <v>31</v>
      </c>
      <c r="D140" s="72">
        <v>12</v>
      </c>
      <c r="E140" s="134">
        <v>0.72093023255813948</v>
      </c>
      <c r="F140" s="134">
        <v>0.27906976744186046</v>
      </c>
      <c r="G140" s="149"/>
      <c r="H140" s="122" t="s">
        <v>8795</v>
      </c>
      <c r="I140" s="122">
        <v>11</v>
      </c>
      <c r="J140" s="122">
        <v>0</v>
      </c>
      <c r="K140" s="135">
        <v>1</v>
      </c>
      <c r="L140" s="135">
        <v>0</v>
      </c>
      <c r="M140" s="150"/>
      <c r="N140" s="130" t="s">
        <v>8810</v>
      </c>
      <c r="O140" s="130">
        <v>25</v>
      </c>
      <c r="P140" s="130">
        <v>10</v>
      </c>
      <c r="Q140" s="136">
        <v>0.7142857142857143</v>
      </c>
      <c r="R140" s="136">
        <v>0.2857142857142857</v>
      </c>
    </row>
    <row r="141" spans="1:18" x14ac:dyDescent="0.25">
      <c r="A141" s="148" t="s">
        <v>7994</v>
      </c>
      <c r="B141" s="72" t="s">
        <v>341</v>
      </c>
      <c r="C141" s="72">
        <v>16</v>
      </c>
      <c r="D141" s="72">
        <v>36</v>
      </c>
      <c r="E141" s="134">
        <v>0.30769230769230771</v>
      </c>
      <c r="F141" s="134">
        <v>0.69230769230769229</v>
      </c>
      <c r="G141" s="149" t="s">
        <v>7994</v>
      </c>
      <c r="H141" s="122" t="s">
        <v>48</v>
      </c>
      <c r="I141" s="122">
        <v>19</v>
      </c>
      <c r="J141" s="122">
        <v>39</v>
      </c>
      <c r="K141" s="135">
        <v>0.32758620689655171</v>
      </c>
      <c r="L141" s="135">
        <v>0.67241379310344829</v>
      </c>
      <c r="M141" s="150" t="s">
        <v>7994</v>
      </c>
      <c r="N141" s="130" t="s">
        <v>8024</v>
      </c>
      <c r="O141" s="130">
        <v>0</v>
      </c>
      <c r="P141" s="130">
        <v>3</v>
      </c>
      <c r="Q141" s="136">
        <v>0</v>
      </c>
      <c r="R141" s="136">
        <v>1</v>
      </c>
    </row>
    <row r="142" spans="1:18" x14ac:dyDescent="0.25">
      <c r="A142" s="148"/>
      <c r="B142" s="72" t="s">
        <v>8809</v>
      </c>
      <c r="C142" s="72">
        <v>4</v>
      </c>
      <c r="D142" s="72">
        <v>7</v>
      </c>
      <c r="E142" s="134">
        <v>0.36363636363636365</v>
      </c>
      <c r="F142" s="134">
        <v>0.63636363636363635</v>
      </c>
      <c r="G142" s="149"/>
      <c r="H142" s="122" t="s">
        <v>8795</v>
      </c>
      <c r="I142" s="122">
        <v>1</v>
      </c>
      <c r="J142" s="122">
        <v>2</v>
      </c>
      <c r="K142" s="135">
        <v>0.33333333333333331</v>
      </c>
      <c r="L142" s="135">
        <v>0.66666666666666663</v>
      </c>
      <c r="M142" s="150"/>
      <c r="N142" s="130" t="s">
        <v>8810</v>
      </c>
      <c r="O142" s="130">
        <v>4</v>
      </c>
      <c r="P142" s="130">
        <v>24</v>
      </c>
      <c r="Q142" s="136">
        <v>0.14285714285714285</v>
      </c>
      <c r="R142" s="136">
        <v>0.8571428571428571</v>
      </c>
    </row>
    <row r="143" spans="1:18" x14ac:dyDescent="0.25">
      <c r="A143" s="148" t="s">
        <v>8638</v>
      </c>
      <c r="B143" s="72" t="s">
        <v>341</v>
      </c>
      <c r="C143" s="72">
        <v>4</v>
      </c>
      <c r="D143" s="72">
        <v>3</v>
      </c>
      <c r="E143" s="134">
        <v>0.5714285714285714</v>
      </c>
      <c r="F143" s="134">
        <v>0.42857142857142855</v>
      </c>
      <c r="G143" s="149" t="s">
        <v>8638</v>
      </c>
      <c r="H143" s="122" t="s">
        <v>48</v>
      </c>
      <c r="I143" s="122">
        <v>9</v>
      </c>
      <c r="J143" s="122">
        <v>19</v>
      </c>
      <c r="K143" s="135">
        <v>0.32142857142857145</v>
      </c>
      <c r="L143" s="135">
        <v>0.6785714285714286</v>
      </c>
      <c r="M143" s="150" t="s">
        <v>8638</v>
      </c>
      <c r="N143" s="130" t="s">
        <v>8024</v>
      </c>
      <c r="O143" s="130">
        <v>1</v>
      </c>
      <c r="P143" s="130">
        <v>7</v>
      </c>
      <c r="Q143" s="136">
        <v>0.125</v>
      </c>
      <c r="R143" s="136">
        <v>0.875</v>
      </c>
    </row>
    <row r="144" spans="1:18" x14ac:dyDescent="0.25">
      <c r="A144" s="148"/>
      <c r="B144" s="72" t="s">
        <v>8809</v>
      </c>
      <c r="C144" s="72">
        <v>0</v>
      </c>
      <c r="D144" s="72">
        <v>0</v>
      </c>
      <c r="E144" s="134">
        <v>0</v>
      </c>
      <c r="F144" s="134">
        <v>0</v>
      </c>
      <c r="G144" s="149"/>
      <c r="H144" s="122" t="s">
        <v>8795</v>
      </c>
      <c r="I144" s="122">
        <v>6</v>
      </c>
      <c r="J144" s="122">
        <v>2</v>
      </c>
      <c r="K144" s="135">
        <v>0.75</v>
      </c>
      <c r="L144" s="135">
        <v>0.25</v>
      </c>
      <c r="M144" s="150"/>
      <c r="N144" s="130" t="s">
        <v>8810</v>
      </c>
      <c r="O144" s="130">
        <v>11</v>
      </c>
      <c r="P144" s="130">
        <v>15</v>
      </c>
      <c r="Q144" s="136">
        <v>0.42307692307692307</v>
      </c>
      <c r="R144" s="136">
        <v>0.57692307692307687</v>
      </c>
    </row>
    <row r="145" spans="1:18" x14ac:dyDescent="0.25">
      <c r="A145" s="148" t="s">
        <v>7321</v>
      </c>
      <c r="B145" s="72" t="s">
        <v>341</v>
      </c>
      <c r="C145" s="72">
        <v>36</v>
      </c>
      <c r="D145" s="72">
        <v>46</v>
      </c>
      <c r="E145" s="134">
        <v>0.43902439024390244</v>
      </c>
      <c r="F145" s="134">
        <v>0.56097560975609762</v>
      </c>
      <c r="G145" s="149" t="s">
        <v>7321</v>
      </c>
      <c r="H145" s="122" t="s">
        <v>48</v>
      </c>
      <c r="I145" s="122">
        <v>47</v>
      </c>
      <c r="J145" s="122">
        <v>64</v>
      </c>
      <c r="K145" s="135">
        <v>0.42342342342342343</v>
      </c>
      <c r="L145" s="135">
        <v>0.57657657657657657</v>
      </c>
      <c r="M145" s="150" t="s">
        <v>7321</v>
      </c>
      <c r="N145" s="130" t="s">
        <v>8024</v>
      </c>
      <c r="O145" s="130">
        <v>2</v>
      </c>
      <c r="P145" s="130">
        <v>17</v>
      </c>
      <c r="Q145" s="136">
        <v>0.10526315789473684</v>
      </c>
      <c r="R145" s="136">
        <v>0.89473684210526316</v>
      </c>
    </row>
    <row r="146" spans="1:18" x14ac:dyDescent="0.25">
      <c r="A146" s="148"/>
      <c r="B146" s="72" t="s">
        <v>8809</v>
      </c>
      <c r="C146" s="72">
        <v>27</v>
      </c>
      <c r="D146" s="72">
        <v>35</v>
      </c>
      <c r="E146" s="134">
        <v>0.43548387096774194</v>
      </c>
      <c r="F146" s="134">
        <v>0.56451612903225812</v>
      </c>
      <c r="G146" s="149"/>
      <c r="H146" s="122" t="s">
        <v>8807</v>
      </c>
      <c r="I146" s="122">
        <v>8</v>
      </c>
      <c r="J146" s="122">
        <v>8</v>
      </c>
      <c r="K146" s="135">
        <v>0.5</v>
      </c>
      <c r="L146" s="135">
        <v>0.5</v>
      </c>
      <c r="M146" s="150"/>
      <c r="N146" s="130" t="s">
        <v>8810</v>
      </c>
      <c r="O146" s="130">
        <v>34</v>
      </c>
      <c r="P146" s="130">
        <v>58</v>
      </c>
      <c r="Q146" s="136">
        <v>0.36956521739130432</v>
      </c>
      <c r="R146" s="136">
        <v>0.63043478260869568</v>
      </c>
    </row>
    <row r="147" spans="1:18" x14ac:dyDescent="0.25">
      <c r="A147" s="148" t="s">
        <v>8790</v>
      </c>
      <c r="B147" s="72" t="s">
        <v>341</v>
      </c>
      <c r="C147" s="72">
        <v>6</v>
      </c>
      <c r="D147" s="72">
        <v>4</v>
      </c>
      <c r="E147" s="134">
        <v>0.6</v>
      </c>
      <c r="F147" s="134">
        <v>0.4</v>
      </c>
      <c r="G147" s="149" t="s">
        <v>8790</v>
      </c>
      <c r="H147" s="122" t="s">
        <v>48</v>
      </c>
      <c r="I147" s="122">
        <v>12</v>
      </c>
      <c r="J147" s="122">
        <v>38</v>
      </c>
      <c r="K147" s="135">
        <v>0.24</v>
      </c>
      <c r="L147" s="135">
        <v>0.76</v>
      </c>
      <c r="M147" s="150" t="s">
        <v>8790</v>
      </c>
      <c r="N147" s="130" t="s">
        <v>8024</v>
      </c>
      <c r="O147" s="130">
        <v>3</v>
      </c>
      <c r="P147" s="130">
        <v>10</v>
      </c>
      <c r="Q147" s="136">
        <v>0.23076923076923078</v>
      </c>
      <c r="R147" s="136">
        <v>0.76923076923076927</v>
      </c>
    </row>
    <row r="148" spans="1:18" x14ac:dyDescent="0.25">
      <c r="A148" s="148"/>
      <c r="B148" s="72" t="s">
        <v>8809</v>
      </c>
      <c r="C148" s="72">
        <v>13</v>
      </c>
      <c r="D148" s="72">
        <v>61</v>
      </c>
      <c r="E148" s="134">
        <v>0.17567567567567569</v>
      </c>
      <c r="F148" s="134">
        <v>0.82432432432432434</v>
      </c>
      <c r="G148" s="149"/>
      <c r="H148" s="122" t="s">
        <v>8807</v>
      </c>
      <c r="I148" s="122">
        <v>3</v>
      </c>
      <c r="J148" s="122">
        <v>11</v>
      </c>
      <c r="K148" s="135">
        <v>0.21428571428571427</v>
      </c>
      <c r="L148" s="135">
        <v>0.7857142857142857</v>
      </c>
      <c r="M148" s="150"/>
      <c r="N148" s="130" t="s">
        <v>8810</v>
      </c>
      <c r="O148" s="130">
        <v>16</v>
      </c>
      <c r="P148" s="130">
        <v>48</v>
      </c>
      <c r="Q148" s="136">
        <v>0.25</v>
      </c>
      <c r="R148" s="136">
        <v>0.75</v>
      </c>
    </row>
    <row r="149" spans="1:18" x14ac:dyDescent="0.25">
      <c r="A149" s="148" t="s">
        <v>7322</v>
      </c>
      <c r="B149" s="72" t="s">
        <v>341</v>
      </c>
      <c r="C149" s="72">
        <v>47</v>
      </c>
      <c r="D149" s="72">
        <v>50</v>
      </c>
      <c r="E149" s="134">
        <v>0.4845360824742268</v>
      </c>
      <c r="F149" s="134">
        <v>0.51546391752577314</v>
      </c>
      <c r="G149" s="149" t="s">
        <v>7322</v>
      </c>
      <c r="H149" s="122" t="s">
        <v>48</v>
      </c>
      <c r="I149" s="122">
        <v>72</v>
      </c>
      <c r="J149" s="122">
        <v>71</v>
      </c>
      <c r="K149" s="135">
        <v>0.50349650349650354</v>
      </c>
      <c r="L149" s="135">
        <v>0.49650349650349651</v>
      </c>
      <c r="M149" s="150" t="s">
        <v>7322</v>
      </c>
      <c r="N149" s="130" t="s">
        <v>8024</v>
      </c>
      <c r="O149" s="130">
        <v>9</v>
      </c>
      <c r="P149" s="130">
        <v>29</v>
      </c>
      <c r="Q149" s="136">
        <v>0.23684210526315788</v>
      </c>
      <c r="R149" s="136">
        <v>0.76315789473684215</v>
      </c>
    </row>
    <row r="150" spans="1:18" x14ac:dyDescent="0.25">
      <c r="A150" s="148"/>
      <c r="B150" s="72" t="s">
        <v>8809</v>
      </c>
      <c r="C150" s="72">
        <v>46</v>
      </c>
      <c r="D150" s="72">
        <v>46</v>
      </c>
      <c r="E150" s="134">
        <v>0.5</v>
      </c>
      <c r="F150" s="134">
        <v>0.5</v>
      </c>
      <c r="G150" s="149"/>
      <c r="H150" s="122" t="s">
        <v>8807</v>
      </c>
      <c r="I150" s="122">
        <v>7</v>
      </c>
      <c r="J150" s="122">
        <v>9</v>
      </c>
      <c r="K150" s="135">
        <v>0.4375</v>
      </c>
      <c r="L150" s="135">
        <v>0.5625</v>
      </c>
      <c r="M150" s="150"/>
      <c r="N150" s="130" t="s">
        <v>8810</v>
      </c>
      <c r="O150" s="130">
        <v>63</v>
      </c>
      <c r="P150" s="130">
        <v>61</v>
      </c>
      <c r="Q150" s="136">
        <v>0.50806451612903225</v>
      </c>
      <c r="R150" s="136">
        <v>0.49193548387096775</v>
      </c>
    </row>
    <row r="151" spans="1:18" x14ac:dyDescent="0.25">
      <c r="A151" s="148" t="s">
        <v>1354</v>
      </c>
      <c r="B151" s="72" t="s">
        <v>341</v>
      </c>
      <c r="C151" s="72">
        <v>16</v>
      </c>
      <c r="D151" s="72">
        <v>11</v>
      </c>
      <c r="E151" s="134">
        <v>0.59259259259259256</v>
      </c>
      <c r="F151" s="134">
        <v>0.40740740740740738</v>
      </c>
      <c r="G151" s="149" t="s">
        <v>1354</v>
      </c>
      <c r="H151" s="122" t="s">
        <v>48</v>
      </c>
      <c r="I151" s="122">
        <v>16</v>
      </c>
      <c r="J151" s="122">
        <v>14</v>
      </c>
      <c r="K151" s="135">
        <v>0.53333333333333333</v>
      </c>
      <c r="L151" s="135">
        <v>0.46666666666666667</v>
      </c>
      <c r="M151" s="150" t="s">
        <v>1354</v>
      </c>
      <c r="N151" s="130" t="s">
        <v>8024</v>
      </c>
      <c r="O151" s="130">
        <v>1</v>
      </c>
      <c r="P151" s="130">
        <v>2</v>
      </c>
      <c r="Q151" s="136">
        <v>0.33333333333333331</v>
      </c>
      <c r="R151" s="136">
        <v>0.66666666666666663</v>
      </c>
    </row>
    <row r="152" spans="1:18" x14ac:dyDescent="0.25">
      <c r="A152" s="148"/>
      <c r="B152" s="72" t="s">
        <v>8809</v>
      </c>
      <c r="C152" s="72">
        <v>2</v>
      </c>
      <c r="D152" s="72">
        <v>6</v>
      </c>
      <c r="E152" s="134">
        <v>0.25</v>
      </c>
      <c r="F152" s="134">
        <v>0.75</v>
      </c>
      <c r="G152" s="149"/>
      <c r="H152" s="122" t="s">
        <v>8807</v>
      </c>
      <c r="I152" s="122">
        <v>0</v>
      </c>
      <c r="J152" s="122">
        <v>1</v>
      </c>
      <c r="K152" s="135">
        <v>0</v>
      </c>
      <c r="L152" s="135">
        <v>1</v>
      </c>
      <c r="M152" s="150"/>
      <c r="N152" s="130" t="s">
        <v>8810</v>
      </c>
      <c r="O152" s="130">
        <v>7</v>
      </c>
      <c r="P152" s="130">
        <v>11</v>
      </c>
      <c r="Q152" s="136">
        <v>0.3888888888888889</v>
      </c>
      <c r="R152" s="136">
        <v>0.61111111111111116</v>
      </c>
    </row>
    <row r="153" spans="1:18" x14ac:dyDescent="0.25">
      <c r="A153" s="148" t="s">
        <v>1449</v>
      </c>
      <c r="B153" s="72" t="s">
        <v>341</v>
      </c>
      <c r="C153" s="72">
        <v>27</v>
      </c>
      <c r="D153" s="72">
        <v>17</v>
      </c>
      <c r="E153" s="134">
        <v>0.61363636363636365</v>
      </c>
      <c r="F153" s="134">
        <v>0.38636363636363635</v>
      </c>
      <c r="G153" s="149" t="s">
        <v>1449</v>
      </c>
      <c r="H153" s="122" t="s">
        <v>48</v>
      </c>
      <c r="I153" s="122">
        <v>26</v>
      </c>
      <c r="J153" s="122">
        <v>20</v>
      </c>
      <c r="K153" s="135">
        <v>0.56521739130434778</v>
      </c>
      <c r="L153" s="135">
        <v>0.43478260869565216</v>
      </c>
      <c r="M153" s="150" t="s">
        <v>1449</v>
      </c>
      <c r="N153" s="130" t="s">
        <v>8024</v>
      </c>
      <c r="O153" s="130">
        <v>3</v>
      </c>
      <c r="P153" s="130">
        <v>2</v>
      </c>
      <c r="Q153" s="136">
        <v>0.6</v>
      </c>
      <c r="R153" s="136">
        <v>0.4</v>
      </c>
    </row>
    <row r="154" spans="1:18" x14ac:dyDescent="0.25">
      <c r="A154" s="148"/>
      <c r="B154" s="72" t="s">
        <v>8809</v>
      </c>
      <c r="C154" s="72">
        <v>1</v>
      </c>
      <c r="D154" s="72">
        <v>5</v>
      </c>
      <c r="E154" s="134">
        <v>0.16666666666666666</v>
      </c>
      <c r="F154" s="134">
        <v>0.83333333333333337</v>
      </c>
      <c r="G154" s="149"/>
      <c r="H154" s="122" t="s">
        <v>8807</v>
      </c>
      <c r="I154" s="122">
        <v>1</v>
      </c>
      <c r="J154" s="122">
        <v>1</v>
      </c>
      <c r="K154" s="135">
        <v>0.5</v>
      </c>
      <c r="L154" s="135">
        <v>0.5</v>
      </c>
      <c r="M154" s="150"/>
      <c r="N154" s="130" t="s">
        <v>8810</v>
      </c>
      <c r="O154" s="130">
        <v>12</v>
      </c>
      <c r="P154" s="130">
        <v>12</v>
      </c>
      <c r="Q154" s="136">
        <v>0.5</v>
      </c>
      <c r="R154" s="136">
        <v>0.5</v>
      </c>
    </row>
    <row r="155" spans="1:18" x14ac:dyDescent="0.25">
      <c r="A155" s="148" t="s">
        <v>8792</v>
      </c>
      <c r="B155" s="72" t="s">
        <v>341</v>
      </c>
      <c r="C155" s="72">
        <v>46</v>
      </c>
      <c r="D155" s="72">
        <v>15</v>
      </c>
      <c r="E155" s="134">
        <v>0.75409836065573765</v>
      </c>
      <c r="F155" s="134">
        <v>0.24590163934426229</v>
      </c>
      <c r="G155" s="149" t="s">
        <v>8792</v>
      </c>
      <c r="H155" s="122" t="s">
        <v>48</v>
      </c>
      <c r="I155" s="122">
        <v>88</v>
      </c>
      <c r="J155" s="122">
        <v>26</v>
      </c>
      <c r="K155" s="135">
        <v>0.77192982456140347</v>
      </c>
      <c r="L155" s="135">
        <v>0.22807017543859648</v>
      </c>
      <c r="M155" s="150" t="s">
        <v>8792</v>
      </c>
      <c r="N155" s="130" t="s">
        <v>8024</v>
      </c>
      <c r="O155" s="130">
        <v>23</v>
      </c>
      <c r="P155" s="130">
        <v>12</v>
      </c>
      <c r="Q155" s="136">
        <v>0.65714285714285714</v>
      </c>
      <c r="R155" s="136">
        <v>0.34285714285714286</v>
      </c>
    </row>
    <row r="156" spans="1:18" x14ac:dyDescent="0.25">
      <c r="A156" s="148"/>
      <c r="B156" s="72" t="s">
        <v>8809</v>
      </c>
      <c r="C156" s="72">
        <v>17</v>
      </c>
      <c r="D156" s="72">
        <v>17</v>
      </c>
      <c r="E156" s="134">
        <v>0.5</v>
      </c>
      <c r="F156" s="134">
        <v>0.5</v>
      </c>
      <c r="G156" s="149"/>
      <c r="H156" s="122" t="s">
        <v>8807</v>
      </c>
      <c r="I156" s="122">
        <v>14</v>
      </c>
      <c r="J156" s="122">
        <v>4</v>
      </c>
      <c r="K156" s="135">
        <v>0.77777777777777779</v>
      </c>
      <c r="L156" s="135">
        <v>0.22222222222222221</v>
      </c>
      <c r="M156" s="150"/>
      <c r="N156" s="130" t="s">
        <v>8810</v>
      </c>
      <c r="O156" s="130">
        <v>73</v>
      </c>
      <c r="P156" s="130">
        <v>17</v>
      </c>
      <c r="Q156" s="136">
        <v>0.81111111111111112</v>
      </c>
      <c r="R156" s="136">
        <v>0.18888888888888888</v>
      </c>
    </row>
    <row r="157" spans="1:18" x14ac:dyDescent="0.25">
      <c r="A157" s="148" t="s">
        <v>8634</v>
      </c>
      <c r="B157" s="72" t="s">
        <v>341</v>
      </c>
      <c r="C157" s="72">
        <v>33</v>
      </c>
      <c r="D157" s="72">
        <v>13</v>
      </c>
      <c r="E157" s="134">
        <v>0.71739130434782605</v>
      </c>
      <c r="F157" s="134">
        <v>0.28260869565217389</v>
      </c>
      <c r="G157" s="149" t="s">
        <v>8634</v>
      </c>
      <c r="H157" s="122" t="s">
        <v>48</v>
      </c>
      <c r="I157" s="122">
        <v>53</v>
      </c>
      <c r="J157" s="122">
        <v>22</v>
      </c>
      <c r="K157" s="135">
        <v>0.70666666666666667</v>
      </c>
      <c r="L157" s="135">
        <v>0.29333333333333333</v>
      </c>
      <c r="M157" s="150" t="s">
        <v>8634</v>
      </c>
      <c r="N157" s="130" t="s">
        <v>8024</v>
      </c>
      <c r="O157" s="130">
        <v>5</v>
      </c>
      <c r="P157" s="130">
        <v>5</v>
      </c>
      <c r="Q157" s="136">
        <v>0.5</v>
      </c>
      <c r="R157" s="136">
        <v>0.5</v>
      </c>
    </row>
    <row r="158" spans="1:18" x14ac:dyDescent="0.25">
      <c r="A158" s="148"/>
      <c r="B158" s="72" t="s">
        <v>8809</v>
      </c>
      <c r="C158" s="72">
        <v>68</v>
      </c>
      <c r="D158" s="72">
        <v>24</v>
      </c>
      <c r="E158" s="134">
        <v>0.73913043478260865</v>
      </c>
      <c r="F158" s="134">
        <v>0.2608695652173913</v>
      </c>
      <c r="G158" s="149"/>
      <c r="H158" s="122" t="s">
        <v>8807</v>
      </c>
      <c r="I158" s="122">
        <v>23</v>
      </c>
      <c r="J158" s="122">
        <v>11</v>
      </c>
      <c r="K158" s="135">
        <v>0.67647058823529416</v>
      </c>
      <c r="L158" s="135">
        <v>0.3235294117647059</v>
      </c>
      <c r="M158" s="150"/>
      <c r="N158" s="130" t="s">
        <v>8810</v>
      </c>
      <c r="O158" s="130">
        <v>60</v>
      </c>
      <c r="P158" s="130">
        <v>17</v>
      </c>
      <c r="Q158" s="136">
        <v>0.77922077922077926</v>
      </c>
      <c r="R158" s="136">
        <v>0.22077922077922077</v>
      </c>
    </row>
    <row r="159" spans="1:18" x14ac:dyDescent="0.25">
      <c r="A159" s="148" t="s">
        <v>1925</v>
      </c>
      <c r="B159" s="72" t="s">
        <v>341</v>
      </c>
      <c r="C159" s="72">
        <v>29</v>
      </c>
      <c r="D159" s="72">
        <v>16</v>
      </c>
      <c r="E159" s="134">
        <v>0.64444444444444449</v>
      </c>
      <c r="F159" s="134">
        <v>0.35555555555555557</v>
      </c>
      <c r="G159" s="149" t="s">
        <v>1925</v>
      </c>
      <c r="H159" s="122" t="s">
        <v>48</v>
      </c>
      <c r="I159" s="122">
        <v>29</v>
      </c>
      <c r="J159" s="122">
        <v>18</v>
      </c>
      <c r="K159" s="135">
        <v>0.61702127659574468</v>
      </c>
      <c r="L159" s="135">
        <v>0.38297872340425532</v>
      </c>
      <c r="M159" s="150" t="s">
        <v>1925</v>
      </c>
      <c r="N159" s="130" t="s">
        <v>8024</v>
      </c>
      <c r="O159" s="130">
        <v>3</v>
      </c>
      <c r="P159" s="130">
        <v>5</v>
      </c>
      <c r="Q159" s="136">
        <v>0.375</v>
      </c>
      <c r="R159" s="136">
        <v>0.625</v>
      </c>
    </row>
    <row r="160" spans="1:18" x14ac:dyDescent="0.25">
      <c r="A160" s="148"/>
      <c r="B160" s="72" t="s">
        <v>8809</v>
      </c>
      <c r="C160" s="72">
        <v>1</v>
      </c>
      <c r="D160" s="72">
        <v>7</v>
      </c>
      <c r="E160" s="134">
        <v>0.125</v>
      </c>
      <c r="F160" s="134">
        <v>0.875</v>
      </c>
      <c r="G160" s="149"/>
      <c r="H160" s="122" t="s">
        <v>8807</v>
      </c>
      <c r="I160" s="122">
        <v>0</v>
      </c>
      <c r="J160" s="122">
        <v>3</v>
      </c>
      <c r="K160" s="135">
        <v>0</v>
      </c>
      <c r="L160" s="135">
        <v>1</v>
      </c>
      <c r="M160" s="150"/>
      <c r="N160" s="130" t="s">
        <v>8810</v>
      </c>
      <c r="O160" s="130">
        <v>14</v>
      </c>
      <c r="P160" s="130">
        <v>19</v>
      </c>
      <c r="Q160" s="136">
        <v>0.42424242424242425</v>
      </c>
      <c r="R160" s="136">
        <v>0.5757575757575758</v>
      </c>
    </row>
    <row r="161" spans="1:18" x14ac:dyDescent="0.25">
      <c r="A161" s="148" t="s">
        <v>8794</v>
      </c>
      <c r="B161" s="72" t="s">
        <v>341</v>
      </c>
      <c r="C161" s="72">
        <v>32</v>
      </c>
      <c r="D161" s="72">
        <v>14</v>
      </c>
      <c r="E161" s="134">
        <v>0.69565217391304346</v>
      </c>
      <c r="F161" s="134">
        <v>0.30434782608695654</v>
      </c>
      <c r="G161" s="149" t="s">
        <v>8794</v>
      </c>
      <c r="H161" s="122" t="s">
        <v>48</v>
      </c>
      <c r="I161" s="122">
        <v>111</v>
      </c>
      <c r="J161" s="122">
        <v>52</v>
      </c>
      <c r="K161" s="135">
        <v>0.68098159509202449</v>
      </c>
      <c r="L161" s="135">
        <v>0.31901840490797545</v>
      </c>
      <c r="M161" s="150" t="s">
        <v>8794</v>
      </c>
      <c r="N161" s="130" t="s">
        <v>8024</v>
      </c>
      <c r="O161" s="130">
        <v>15</v>
      </c>
      <c r="P161" s="130">
        <v>13</v>
      </c>
      <c r="Q161" s="136">
        <v>0.5357142857142857</v>
      </c>
      <c r="R161" s="136">
        <v>0.4642857142857143</v>
      </c>
    </row>
    <row r="162" spans="1:18" x14ac:dyDescent="0.25">
      <c r="A162" s="148"/>
      <c r="B162" s="72" t="s">
        <v>8809</v>
      </c>
      <c r="C162" s="72">
        <v>180</v>
      </c>
      <c r="D162" s="72">
        <v>61</v>
      </c>
      <c r="E162" s="134">
        <v>0.74688796680497926</v>
      </c>
      <c r="F162" s="134">
        <v>0.25311203319502074</v>
      </c>
      <c r="G162" s="149"/>
      <c r="H162" s="122" t="s">
        <v>8807</v>
      </c>
      <c r="I162" s="122">
        <v>48</v>
      </c>
      <c r="J162" s="122">
        <v>13</v>
      </c>
      <c r="K162" s="135">
        <v>0.78688524590163933</v>
      </c>
      <c r="L162" s="135">
        <v>0.21311475409836064</v>
      </c>
      <c r="M162" s="150"/>
      <c r="N162" s="130" t="s">
        <v>8810</v>
      </c>
      <c r="O162" s="130">
        <v>170</v>
      </c>
      <c r="P162" s="130">
        <v>53</v>
      </c>
      <c r="Q162" s="136">
        <v>0.7623318385650224</v>
      </c>
      <c r="R162" s="136">
        <v>0.23766816143497757</v>
      </c>
    </row>
    <row r="163" spans="1:18" x14ac:dyDescent="0.25">
      <c r="A163" s="148" t="s">
        <v>8011</v>
      </c>
      <c r="B163" s="72" t="s">
        <v>341</v>
      </c>
      <c r="C163" s="72">
        <v>63</v>
      </c>
      <c r="D163" s="72">
        <v>20</v>
      </c>
      <c r="E163" s="134">
        <v>0.75903614457831325</v>
      </c>
      <c r="F163" s="134">
        <v>0.24096385542168675</v>
      </c>
      <c r="G163" s="149" t="s">
        <v>8011</v>
      </c>
      <c r="H163" s="122" t="s">
        <v>48</v>
      </c>
      <c r="I163" s="122">
        <v>132</v>
      </c>
      <c r="J163" s="122">
        <v>86</v>
      </c>
      <c r="K163" s="135">
        <v>0.60550458715596334</v>
      </c>
      <c r="L163" s="135">
        <v>0.39449541284403672</v>
      </c>
      <c r="M163" s="150" t="s">
        <v>8011</v>
      </c>
      <c r="N163" s="130" t="s">
        <v>8024</v>
      </c>
      <c r="O163" s="130">
        <v>6</v>
      </c>
      <c r="P163" s="130">
        <v>40</v>
      </c>
      <c r="Q163" s="136">
        <v>0.13043478260869565</v>
      </c>
      <c r="R163" s="136">
        <v>0.86956521739130432</v>
      </c>
    </row>
    <row r="164" spans="1:18" x14ac:dyDescent="0.25">
      <c r="A164" s="148"/>
      <c r="B164" s="72" t="s">
        <v>8809</v>
      </c>
      <c r="C164" s="72">
        <v>174</v>
      </c>
      <c r="D164" s="72">
        <v>142</v>
      </c>
      <c r="E164" s="134">
        <v>0.55063291139240511</v>
      </c>
      <c r="F164" s="134">
        <v>0.44936708860759494</v>
      </c>
      <c r="G164" s="149"/>
      <c r="H164" s="122" t="s">
        <v>8807</v>
      </c>
      <c r="I164" s="122">
        <v>65</v>
      </c>
      <c r="J164" s="122">
        <v>42</v>
      </c>
      <c r="K164" s="135">
        <v>0.60747663551401865</v>
      </c>
      <c r="L164" s="135">
        <v>0.3925233644859813</v>
      </c>
      <c r="M164" s="150"/>
      <c r="N164" s="130" t="s">
        <v>8810</v>
      </c>
      <c r="O164" s="130">
        <v>129</v>
      </c>
      <c r="P164" s="130">
        <v>99</v>
      </c>
      <c r="Q164" s="136">
        <v>0.56578947368421051</v>
      </c>
      <c r="R164" s="136">
        <v>0.43421052631578949</v>
      </c>
    </row>
    <row r="165" spans="1:18" x14ac:dyDescent="0.25">
      <c r="A165" s="148" t="s">
        <v>1926</v>
      </c>
      <c r="B165" s="72" t="s">
        <v>341</v>
      </c>
      <c r="C165" s="72">
        <v>51</v>
      </c>
      <c r="D165" s="72">
        <v>19</v>
      </c>
      <c r="E165" s="134">
        <v>0.72857142857142854</v>
      </c>
      <c r="F165" s="134">
        <v>0.27142857142857141</v>
      </c>
      <c r="G165" s="149" t="s">
        <v>1926</v>
      </c>
      <c r="H165" s="122" t="s">
        <v>48</v>
      </c>
      <c r="I165" s="122">
        <v>53</v>
      </c>
      <c r="J165" s="122">
        <v>23</v>
      </c>
      <c r="K165" s="135">
        <v>0.69736842105263153</v>
      </c>
      <c r="L165" s="135">
        <v>0.30263157894736842</v>
      </c>
      <c r="M165" s="150" t="s">
        <v>1926</v>
      </c>
      <c r="N165" s="130" t="s">
        <v>8024</v>
      </c>
      <c r="O165" s="130">
        <v>8</v>
      </c>
      <c r="P165" s="130">
        <v>7</v>
      </c>
      <c r="Q165" s="136">
        <v>0.53333333333333333</v>
      </c>
      <c r="R165" s="136">
        <v>0.46666666666666667</v>
      </c>
    </row>
    <row r="166" spans="1:18" x14ac:dyDescent="0.25">
      <c r="A166" s="148"/>
      <c r="B166" s="72" t="s">
        <v>8809</v>
      </c>
      <c r="C166" s="72">
        <v>4</v>
      </c>
      <c r="D166" s="72">
        <v>9</v>
      </c>
      <c r="E166" s="134">
        <v>0.30769230769230771</v>
      </c>
      <c r="F166" s="134">
        <v>0.69230769230769229</v>
      </c>
      <c r="G166" s="149"/>
      <c r="H166" s="122" t="s">
        <v>8807</v>
      </c>
      <c r="I166" s="122">
        <v>1</v>
      </c>
      <c r="J166" s="122">
        <v>2</v>
      </c>
      <c r="K166" s="135">
        <v>0.33333333333333331</v>
      </c>
      <c r="L166" s="135">
        <v>0.66666666666666663</v>
      </c>
      <c r="M166" s="150"/>
      <c r="N166" s="130" t="s">
        <v>8810</v>
      </c>
      <c r="O166" s="130">
        <v>28</v>
      </c>
      <c r="P166" s="130">
        <v>22</v>
      </c>
      <c r="Q166" s="136">
        <v>0.56000000000000005</v>
      </c>
      <c r="R166" s="136">
        <v>0.44</v>
      </c>
    </row>
    <row r="167" spans="1:18" x14ac:dyDescent="0.25">
      <c r="A167" s="148" t="s">
        <v>8636</v>
      </c>
      <c r="B167" s="72" t="s">
        <v>341</v>
      </c>
      <c r="C167" s="72">
        <v>13</v>
      </c>
      <c r="D167" s="72">
        <v>6</v>
      </c>
      <c r="E167" s="134">
        <v>0.68421052631578949</v>
      </c>
      <c r="F167" s="134">
        <v>0.31578947368421051</v>
      </c>
      <c r="G167" s="149" t="s">
        <v>8636</v>
      </c>
      <c r="H167" s="122" t="s">
        <v>48</v>
      </c>
      <c r="I167" s="122">
        <v>24</v>
      </c>
      <c r="J167" s="122">
        <v>20</v>
      </c>
      <c r="K167" s="135">
        <v>0.54545454545454541</v>
      </c>
      <c r="L167" s="135">
        <v>0.45454545454545453</v>
      </c>
      <c r="M167" s="150" t="s">
        <v>8636</v>
      </c>
      <c r="N167" s="130" t="s">
        <v>8024</v>
      </c>
      <c r="O167" s="130">
        <v>0</v>
      </c>
      <c r="P167" s="130">
        <v>4</v>
      </c>
      <c r="Q167" s="136">
        <v>0</v>
      </c>
      <c r="R167" s="136">
        <v>1</v>
      </c>
    </row>
    <row r="168" spans="1:18" x14ac:dyDescent="0.25">
      <c r="A168" s="148"/>
      <c r="B168" s="72" t="s">
        <v>8809</v>
      </c>
      <c r="C168" s="72">
        <v>18</v>
      </c>
      <c r="D168" s="72">
        <v>23</v>
      </c>
      <c r="E168" s="134">
        <v>0.43902439024390244</v>
      </c>
      <c r="F168" s="134">
        <v>0.56097560975609762</v>
      </c>
      <c r="G168" s="149"/>
      <c r="H168" s="122" t="s">
        <v>8807</v>
      </c>
      <c r="I168" s="122">
        <v>5</v>
      </c>
      <c r="J168" s="122">
        <v>6</v>
      </c>
      <c r="K168" s="135">
        <v>0.45454545454545453</v>
      </c>
      <c r="L168" s="135">
        <v>0.54545454545454541</v>
      </c>
      <c r="M168" s="150"/>
      <c r="N168" s="130" t="s">
        <v>8810</v>
      </c>
      <c r="O168" s="130">
        <v>13</v>
      </c>
      <c r="P168" s="130">
        <v>18</v>
      </c>
      <c r="Q168" s="136">
        <v>0.41935483870967744</v>
      </c>
      <c r="R168" s="136">
        <v>0.58064516129032262</v>
      </c>
    </row>
    <row r="169" spans="1:18" x14ac:dyDescent="0.25">
      <c r="A169" s="148" t="s">
        <v>7323</v>
      </c>
      <c r="B169" s="72" t="s">
        <v>341</v>
      </c>
      <c r="C169" s="72">
        <v>37</v>
      </c>
      <c r="D169" s="72">
        <v>19</v>
      </c>
      <c r="E169" s="134">
        <v>0.6607142857142857</v>
      </c>
      <c r="F169" s="134">
        <v>0.3392857142857143</v>
      </c>
      <c r="G169" s="149" t="s">
        <v>7323</v>
      </c>
      <c r="H169" s="122" t="s">
        <v>48</v>
      </c>
      <c r="I169" s="122">
        <v>47</v>
      </c>
      <c r="J169" s="122">
        <v>48</v>
      </c>
      <c r="K169" s="135">
        <v>0.49473684210526314</v>
      </c>
      <c r="L169" s="135">
        <v>0.50526315789473686</v>
      </c>
      <c r="M169" s="150" t="s">
        <v>7323</v>
      </c>
      <c r="N169" s="130" t="s">
        <v>8024</v>
      </c>
      <c r="O169" s="130">
        <v>2</v>
      </c>
      <c r="P169" s="130">
        <v>12</v>
      </c>
      <c r="Q169" s="136">
        <v>0.14285714285714285</v>
      </c>
      <c r="R169" s="136">
        <v>0.8571428571428571</v>
      </c>
    </row>
    <row r="170" spans="1:18" x14ac:dyDescent="0.25">
      <c r="A170" s="148"/>
      <c r="B170" s="72" t="s">
        <v>8809</v>
      </c>
      <c r="C170" s="72">
        <v>64</v>
      </c>
      <c r="D170" s="72">
        <v>65</v>
      </c>
      <c r="E170" s="134">
        <v>0.49612403100775193</v>
      </c>
      <c r="F170" s="134">
        <v>0.50387596899224807</v>
      </c>
      <c r="G170" s="149"/>
      <c r="H170" s="122" t="s">
        <v>8807</v>
      </c>
      <c r="I170" s="122">
        <v>22</v>
      </c>
      <c r="J170" s="122">
        <v>14</v>
      </c>
      <c r="K170" s="135">
        <v>0.61111111111111116</v>
      </c>
      <c r="L170" s="135">
        <v>0.3888888888888889</v>
      </c>
      <c r="M170" s="150"/>
      <c r="N170" s="130" t="s">
        <v>8810</v>
      </c>
      <c r="O170" s="130">
        <v>63</v>
      </c>
      <c r="P170" s="130">
        <v>58</v>
      </c>
      <c r="Q170" s="136">
        <v>0.52066115702479343</v>
      </c>
      <c r="R170" s="136">
        <v>0.47933884297520662</v>
      </c>
    </row>
    <row r="171" spans="1:18" x14ac:dyDescent="0.25">
      <c r="A171" s="148" t="s">
        <v>2788</v>
      </c>
      <c r="B171" s="72" t="s">
        <v>341</v>
      </c>
      <c r="C171" s="72">
        <v>7</v>
      </c>
      <c r="D171" s="72">
        <v>2</v>
      </c>
      <c r="E171" s="134">
        <v>0.77777777777777779</v>
      </c>
      <c r="F171" s="134">
        <v>0.22222222222222221</v>
      </c>
      <c r="G171" s="149" t="s">
        <v>2788</v>
      </c>
      <c r="H171" s="122" t="s">
        <v>48</v>
      </c>
      <c r="I171" s="122">
        <v>12</v>
      </c>
      <c r="J171" s="122">
        <v>4</v>
      </c>
      <c r="K171" s="135">
        <v>0.75</v>
      </c>
      <c r="L171" s="135">
        <v>0.25</v>
      </c>
      <c r="M171" s="150" t="s">
        <v>2788</v>
      </c>
      <c r="N171" s="130" t="s">
        <v>8024</v>
      </c>
      <c r="O171" s="130">
        <v>0</v>
      </c>
      <c r="P171" s="130">
        <v>0</v>
      </c>
      <c r="Q171" s="136">
        <v>0</v>
      </c>
      <c r="R171" s="136">
        <v>0</v>
      </c>
    </row>
    <row r="172" spans="1:18" x14ac:dyDescent="0.25">
      <c r="A172" s="148"/>
      <c r="B172" s="72" t="s">
        <v>8809</v>
      </c>
      <c r="C172" s="72">
        <v>10</v>
      </c>
      <c r="D172" s="72">
        <v>7</v>
      </c>
      <c r="E172" s="134">
        <v>0.58823529411764708</v>
      </c>
      <c r="F172" s="134">
        <v>0.41176470588235292</v>
      </c>
      <c r="G172" s="149"/>
      <c r="H172" s="122" t="s">
        <v>8807</v>
      </c>
      <c r="I172" s="122">
        <v>2</v>
      </c>
      <c r="J172" s="122">
        <v>3</v>
      </c>
      <c r="K172" s="135">
        <v>0.4</v>
      </c>
      <c r="L172" s="135">
        <v>0.6</v>
      </c>
      <c r="M172" s="150"/>
      <c r="N172" s="130" t="s">
        <v>8810</v>
      </c>
      <c r="O172" s="130">
        <v>14</v>
      </c>
      <c r="P172" s="130">
        <v>7</v>
      </c>
      <c r="Q172" s="136">
        <v>0.66666666666666663</v>
      </c>
      <c r="R172" s="136">
        <v>0.33333333333333331</v>
      </c>
    </row>
    <row r="173" spans="1:18" x14ac:dyDescent="0.25">
      <c r="A173" s="148" t="s">
        <v>8801</v>
      </c>
      <c r="B173" s="72" t="s">
        <v>341</v>
      </c>
      <c r="C173" s="72">
        <v>83</v>
      </c>
      <c r="D173" s="72">
        <v>44</v>
      </c>
      <c r="E173" s="134">
        <v>0.65354330708661412</v>
      </c>
      <c r="F173" s="134">
        <v>0.34645669291338582</v>
      </c>
      <c r="G173" s="149" t="s">
        <v>8801</v>
      </c>
      <c r="H173" s="122" t="s">
        <v>48</v>
      </c>
      <c r="I173" s="122">
        <v>115</v>
      </c>
      <c r="J173" s="122">
        <v>63</v>
      </c>
      <c r="K173" s="135">
        <v>0.6460674157303371</v>
      </c>
      <c r="L173" s="135">
        <v>0.3539325842696629</v>
      </c>
      <c r="M173" s="150" t="s">
        <v>8801</v>
      </c>
      <c r="N173" s="130" t="s">
        <v>8024</v>
      </c>
      <c r="O173" s="130">
        <v>12</v>
      </c>
      <c r="P173" s="130">
        <v>23</v>
      </c>
      <c r="Q173" s="136">
        <v>0.34285714285714286</v>
      </c>
      <c r="R173" s="136">
        <v>0.65714285714285714</v>
      </c>
    </row>
    <row r="174" spans="1:18" x14ac:dyDescent="0.25">
      <c r="A174" s="148"/>
      <c r="B174" s="72" t="s">
        <v>8809</v>
      </c>
      <c r="C174" s="72">
        <v>71</v>
      </c>
      <c r="D174" s="72">
        <v>30</v>
      </c>
      <c r="E174" s="134">
        <v>0.70297029702970293</v>
      </c>
      <c r="F174" s="134">
        <v>0.29702970297029702</v>
      </c>
      <c r="G174" s="149"/>
      <c r="H174" s="122" t="s">
        <v>8807</v>
      </c>
      <c r="I174" s="122">
        <v>14</v>
      </c>
      <c r="J174" s="122">
        <v>8</v>
      </c>
      <c r="K174" s="135">
        <v>0.63636363636363635</v>
      </c>
      <c r="L174" s="135">
        <v>0.36363636363636365</v>
      </c>
      <c r="M174" s="150"/>
      <c r="N174" s="130" t="s">
        <v>8810</v>
      </c>
      <c r="O174" s="130">
        <v>98</v>
      </c>
      <c r="P174" s="130">
        <v>49</v>
      </c>
      <c r="Q174" s="136">
        <v>0.66666666666666663</v>
      </c>
      <c r="R174" s="136">
        <v>0.33333333333333331</v>
      </c>
    </row>
    <row r="175" spans="1:18" x14ac:dyDescent="0.25">
      <c r="A175" s="148" t="s">
        <v>7988</v>
      </c>
      <c r="B175" s="72" t="s">
        <v>341</v>
      </c>
      <c r="C175" s="72">
        <v>12</v>
      </c>
      <c r="D175" s="72">
        <v>9</v>
      </c>
      <c r="E175" s="134">
        <v>0.5714285714285714</v>
      </c>
      <c r="F175" s="134">
        <v>0.42857142857142855</v>
      </c>
      <c r="G175" s="149" t="s">
        <v>7988</v>
      </c>
      <c r="H175" s="122" t="s">
        <v>48</v>
      </c>
      <c r="I175" s="122">
        <v>18</v>
      </c>
      <c r="J175" s="122">
        <v>20</v>
      </c>
      <c r="K175" s="135">
        <v>0.47368421052631576</v>
      </c>
      <c r="L175" s="135">
        <v>0.52631578947368418</v>
      </c>
      <c r="M175" s="150" t="s">
        <v>7988</v>
      </c>
      <c r="N175" s="130" t="s">
        <v>8024</v>
      </c>
      <c r="O175" s="130">
        <v>0</v>
      </c>
      <c r="P175" s="130">
        <v>3</v>
      </c>
      <c r="Q175" s="136">
        <v>0</v>
      </c>
      <c r="R175" s="136">
        <v>1</v>
      </c>
    </row>
    <row r="176" spans="1:18" x14ac:dyDescent="0.25">
      <c r="A176" s="148"/>
      <c r="B176" s="72" t="s">
        <v>8809</v>
      </c>
      <c r="C176" s="72">
        <v>17</v>
      </c>
      <c r="D176" s="72">
        <v>9</v>
      </c>
      <c r="E176" s="134">
        <v>0.65384615384615385</v>
      </c>
      <c r="F176" s="134">
        <v>0.34615384615384615</v>
      </c>
      <c r="G176" s="149"/>
      <c r="H176" s="122" t="s">
        <v>8807</v>
      </c>
      <c r="I176" s="122">
        <v>4</v>
      </c>
      <c r="J176" s="122">
        <v>1</v>
      </c>
      <c r="K176" s="135">
        <v>0.8</v>
      </c>
      <c r="L176" s="135">
        <v>0.2</v>
      </c>
      <c r="M176" s="150"/>
      <c r="N176" s="130" t="s">
        <v>8810</v>
      </c>
      <c r="O176" s="130">
        <v>12</v>
      </c>
      <c r="P176" s="130">
        <v>14</v>
      </c>
      <c r="Q176" s="136">
        <v>0.46153846153846156</v>
      </c>
      <c r="R176" s="136">
        <v>0.53846153846153844</v>
      </c>
    </row>
    <row r="177" spans="1:18" x14ac:dyDescent="0.25">
      <c r="A177" s="148" t="s">
        <v>8800</v>
      </c>
      <c r="B177" s="72" t="s">
        <v>341</v>
      </c>
      <c r="C177" s="72">
        <v>111</v>
      </c>
      <c r="D177" s="72">
        <v>16</v>
      </c>
      <c r="E177" s="134">
        <v>0.87401574803149606</v>
      </c>
      <c r="F177" s="134">
        <v>0.12598425196850394</v>
      </c>
      <c r="G177" s="149" t="s">
        <v>8800</v>
      </c>
      <c r="H177" s="122" t="s">
        <v>48</v>
      </c>
      <c r="I177" s="122">
        <v>197</v>
      </c>
      <c r="J177" s="122">
        <v>38</v>
      </c>
      <c r="K177" s="135">
        <v>0.83829787234042552</v>
      </c>
      <c r="L177" s="135">
        <v>0.16170212765957448</v>
      </c>
      <c r="M177" s="150" t="s">
        <v>8800</v>
      </c>
      <c r="N177" s="130" t="s">
        <v>8024</v>
      </c>
      <c r="O177" s="130">
        <v>8</v>
      </c>
      <c r="P177" s="130">
        <v>12</v>
      </c>
      <c r="Q177" s="136">
        <v>0.4</v>
      </c>
      <c r="R177" s="136">
        <v>0.6</v>
      </c>
    </row>
    <row r="178" spans="1:18" x14ac:dyDescent="0.25">
      <c r="A178" s="148"/>
      <c r="B178" s="72" t="s">
        <v>8809</v>
      </c>
      <c r="C178" s="72">
        <v>210</v>
      </c>
      <c r="D178" s="72">
        <v>42</v>
      </c>
      <c r="E178" s="134">
        <v>0.83333333333333337</v>
      </c>
      <c r="F178" s="134">
        <v>0.16666666666666666</v>
      </c>
      <c r="G178" s="149"/>
      <c r="H178" s="122" t="s">
        <v>8807</v>
      </c>
      <c r="I178" s="122">
        <v>63</v>
      </c>
      <c r="J178" s="122">
        <v>14</v>
      </c>
      <c r="K178" s="135">
        <v>0.81818181818181823</v>
      </c>
      <c r="L178" s="135">
        <v>0.18181818181818182</v>
      </c>
      <c r="M178" s="150"/>
      <c r="N178" s="130" t="s">
        <v>8810</v>
      </c>
      <c r="O178" s="130">
        <v>191</v>
      </c>
      <c r="P178" s="130">
        <v>46</v>
      </c>
      <c r="Q178" s="136">
        <v>0.80590717299578063</v>
      </c>
      <c r="R178" s="136">
        <v>0.1940928270042194</v>
      </c>
    </row>
    <row r="179" spans="1:18" x14ac:dyDescent="0.25">
      <c r="A179" s="148" t="s">
        <v>7407</v>
      </c>
      <c r="B179" s="72" t="s">
        <v>341</v>
      </c>
      <c r="C179" s="72">
        <v>37</v>
      </c>
      <c r="D179" s="72">
        <v>19</v>
      </c>
      <c r="E179" s="134">
        <v>0.6607142857142857</v>
      </c>
      <c r="F179" s="134">
        <v>0.3392857142857143</v>
      </c>
      <c r="G179" s="149" t="s">
        <v>7407</v>
      </c>
      <c r="H179" s="122" t="s">
        <v>48</v>
      </c>
      <c r="I179" s="122">
        <v>49</v>
      </c>
      <c r="J179" s="122">
        <v>32</v>
      </c>
      <c r="K179" s="135">
        <v>0.60493827160493829</v>
      </c>
      <c r="L179" s="135">
        <v>0.39506172839506171</v>
      </c>
      <c r="M179" s="150" t="s">
        <v>7407</v>
      </c>
      <c r="N179" s="130" t="s">
        <v>8024</v>
      </c>
      <c r="O179" s="130">
        <v>9</v>
      </c>
      <c r="P179" s="130">
        <v>11</v>
      </c>
      <c r="Q179" s="136">
        <v>0.45</v>
      </c>
      <c r="R179" s="136">
        <v>0.55000000000000004</v>
      </c>
    </row>
    <row r="180" spans="1:18" x14ac:dyDescent="0.25">
      <c r="A180" s="148"/>
      <c r="B180" s="72" t="s">
        <v>8809</v>
      </c>
      <c r="C180" s="72">
        <v>15</v>
      </c>
      <c r="D180" s="72">
        <v>14</v>
      </c>
      <c r="E180" s="134">
        <v>0.51724137931034486</v>
      </c>
      <c r="F180" s="134">
        <v>0.48275862068965519</v>
      </c>
      <c r="G180" s="149"/>
      <c r="H180" s="122" t="s">
        <v>8807</v>
      </c>
      <c r="I180" s="122">
        <v>2</v>
      </c>
      <c r="J180" s="122">
        <v>0</v>
      </c>
      <c r="K180" s="135">
        <v>1</v>
      </c>
      <c r="L180" s="135">
        <v>0</v>
      </c>
      <c r="M180" s="150"/>
      <c r="N180" s="130" t="s">
        <v>8810</v>
      </c>
      <c r="O180" s="130">
        <v>27</v>
      </c>
      <c r="P180" s="130">
        <v>25</v>
      </c>
      <c r="Q180" s="136">
        <v>0.51923076923076927</v>
      </c>
      <c r="R180" s="136">
        <v>0.48076923076923078</v>
      </c>
    </row>
    <row r="181" spans="1:18" x14ac:dyDescent="0.25">
      <c r="A181" s="148" t="s">
        <v>8395</v>
      </c>
      <c r="B181" s="72" t="s">
        <v>341</v>
      </c>
      <c r="C181" s="72">
        <v>8</v>
      </c>
      <c r="D181" s="72">
        <v>3</v>
      </c>
      <c r="E181" s="134">
        <v>0.72727272727272729</v>
      </c>
      <c r="F181" s="134">
        <v>0.27272727272727271</v>
      </c>
      <c r="G181" s="149" t="s">
        <v>8395</v>
      </c>
      <c r="H181" s="122" t="s">
        <v>48</v>
      </c>
      <c r="I181" s="122">
        <v>23</v>
      </c>
      <c r="J181" s="122">
        <v>17</v>
      </c>
      <c r="K181" s="135">
        <v>0.57499999999999996</v>
      </c>
      <c r="L181" s="135">
        <v>0.42499999999999999</v>
      </c>
      <c r="M181" s="150" t="s">
        <v>8395</v>
      </c>
      <c r="N181" s="130" t="s">
        <v>8024</v>
      </c>
      <c r="O181" s="130">
        <v>8</v>
      </c>
      <c r="P181" s="130">
        <v>5</v>
      </c>
      <c r="Q181" s="136">
        <v>0.61538461538461542</v>
      </c>
      <c r="R181" s="136">
        <v>0.38461538461538464</v>
      </c>
    </row>
    <row r="182" spans="1:18" x14ac:dyDescent="0.25">
      <c r="A182" s="148"/>
      <c r="B182" s="72" t="s">
        <v>8809</v>
      </c>
      <c r="C182" s="72">
        <v>45</v>
      </c>
      <c r="D182" s="72">
        <v>23</v>
      </c>
      <c r="E182" s="134">
        <v>0.66176470588235292</v>
      </c>
      <c r="F182" s="134">
        <v>0.33823529411764708</v>
      </c>
      <c r="G182" s="149"/>
      <c r="H182" s="122" t="s">
        <v>8807</v>
      </c>
      <c r="I182" s="122">
        <v>10</v>
      </c>
      <c r="J182" s="122">
        <v>6</v>
      </c>
      <c r="K182" s="135">
        <v>0.625</v>
      </c>
      <c r="L182" s="135">
        <v>0.375</v>
      </c>
      <c r="M182" s="150"/>
      <c r="N182" s="130" t="s">
        <v>8810</v>
      </c>
      <c r="O182" s="130">
        <v>38</v>
      </c>
      <c r="P182" s="130">
        <v>19</v>
      </c>
      <c r="Q182" s="136">
        <v>0.66666666666666663</v>
      </c>
      <c r="R182" s="136">
        <v>0.33333333333333331</v>
      </c>
    </row>
    <row r="183" spans="1:18" x14ac:dyDescent="0.25">
      <c r="A183" s="148" t="s">
        <v>8657</v>
      </c>
      <c r="B183" s="72" t="s">
        <v>341</v>
      </c>
      <c r="C183" s="72">
        <v>4</v>
      </c>
      <c r="D183" s="72">
        <v>1</v>
      </c>
      <c r="E183" s="134">
        <v>0.8</v>
      </c>
      <c r="F183" s="134">
        <v>0.2</v>
      </c>
      <c r="G183" s="149" t="s">
        <v>8657</v>
      </c>
      <c r="H183" s="122" t="s">
        <v>48</v>
      </c>
      <c r="I183" s="122">
        <v>21</v>
      </c>
      <c r="J183" s="122">
        <v>11</v>
      </c>
      <c r="K183" s="135">
        <v>0.65625</v>
      </c>
      <c r="L183" s="135">
        <v>0.34375</v>
      </c>
      <c r="M183" s="150" t="s">
        <v>8657</v>
      </c>
      <c r="N183" s="130" t="s">
        <v>8024</v>
      </c>
      <c r="O183" s="130">
        <v>3</v>
      </c>
      <c r="P183" s="130">
        <v>3</v>
      </c>
      <c r="Q183" s="136">
        <v>0.5</v>
      </c>
      <c r="R183" s="136">
        <v>0.5</v>
      </c>
    </row>
    <row r="184" spans="1:18" x14ac:dyDescent="0.25">
      <c r="A184" s="148"/>
      <c r="B184" s="72" t="s">
        <v>8809</v>
      </c>
      <c r="C184" s="72">
        <v>35</v>
      </c>
      <c r="D184" s="72">
        <v>16</v>
      </c>
      <c r="E184" s="134">
        <v>0.68627450980392157</v>
      </c>
      <c r="F184" s="134">
        <v>0.31372549019607843</v>
      </c>
      <c r="G184" s="149"/>
      <c r="H184" s="122" t="s">
        <v>8807</v>
      </c>
      <c r="I184" s="122">
        <v>10</v>
      </c>
      <c r="J184" s="122">
        <v>5</v>
      </c>
      <c r="K184" s="135">
        <v>0.66666666666666663</v>
      </c>
      <c r="L184" s="135">
        <v>0.33333333333333331</v>
      </c>
      <c r="M184" s="150"/>
      <c r="N184" s="130" t="s">
        <v>8810</v>
      </c>
      <c r="O184" s="130">
        <v>30</v>
      </c>
      <c r="P184" s="130">
        <v>10</v>
      </c>
      <c r="Q184" s="136">
        <v>0.75</v>
      </c>
      <c r="R184" s="136">
        <v>0.25</v>
      </c>
    </row>
    <row r="185" spans="1:18" x14ac:dyDescent="0.25">
      <c r="A185" s="148" t="s">
        <v>8658</v>
      </c>
      <c r="B185" s="72" t="s">
        <v>341</v>
      </c>
      <c r="C185" s="72">
        <v>3</v>
      </c>
      <c r="D185" s="72">
        <v>13</v>
      </c>
      <c r="E185" s="134">
        <v>0.1875</v>
      </c>
      <c r="F185" s="134">
        <v>0.8125</v>
      </c>
      <c r="G185" s="149" t="s">
        <v>8658</v>
      </c>
      <c r="H185" s="122" t="s">
        <v>48</v>
      </c>
      <c r="I185" s="122">
        <v>17</v>
      </c>
      <c r="J185" s="122">
        <v>47</v>
      </c>
      <c r="K185" s="135">
        <v>0.265625</v>
      </c>
      <c r="L185" s="135">
        <v>0.734375</v>
      </c>
      <c r="M185" s="150" t="s">
        <v>8658</v>
      </c>
      <c r="N185" s="130" t="s">
        <v>8024</v>
      </c>
      <c r="O185" s="130">
        <v>3</v>
      </c>
      <c r="P185" s="130">
        <v>21</v>
      </c>
      <c r="Q185" s="136">
        <v>0.125</v>
      </c>
      <c r="R185" s="136">
        <v>0.875</v>
      </c>
    </row>
    <row r="186" spans="1:18" x14ac:dyDescent="0.25">
      <c r="A186" s="148"/>
      <c r="B186" s="72" t="s">
        <v>8809</v>
      </c>
      <c r="C186" s="72">
        <v>29</v>
      </c>
      <c r="D186" s="72">
        <v>60</v>
      </c>
      <c r="E186" s="134">
        <v>0.3258426966292135</v>
      </c>
      <c r="F186" s="134">
        <v>0.6741573033707865</v>
      </c>
      <c r="G186" s="149"/>
      <c r="H186" s="122" t="s">
        <v>8807</v>
      </c>
      <c r="I186" s="122">
        <v>14</v>
      </c>
      <c r="J186" s="122">
        <v>18</v>
      </c>
      <c r="K186" s="135">
        <v>0.4375</v>
      </c>
      <c r="L186" s="135">
        <v>0.5625</v>
      </c>
      <c r="M186" s="150"/>
      <c r="N186" s="130" t="s">
        <v>8810</v>
      </c>
      <c r="O186" s="130">
        <v>21</v>
      </c>
      <c r="P186" s="130">
        <v>50</v>
      </c>
      <c r="Q186" s="136">
        <v>0.29577464788732394</v>
      </c>
      <c r="R186" s="136">
        <v>0.70422535211267601</v>
      </c>
    </row>
    <row r="187" spans="1:18" x14ac:dyDescent="0.25">
      <c r="A187" s="148" t="s">
        <v>8659</v>
      </c>
      <c r="B187" s="72" t="s">
        <v>341</v>
      </c>
      <c r="C187" s="72">
        <v>7</v>
      </c>
      <c r="D187" s="72">
        <v>2</v>
      </c>
      <c r="E187" s="134">
        <v>0.77777777777777779</v>
      </c>
      <c r="F187" s="134">
        <v>0.22222222222222221</v>
      </c>
      <c r="G187" s="149" t="s">
        <v>8659</v>
      </c>
      <c r="H187" s="122" t="s">
        <v>48</v>
      </c>
      <c r="I187" s="122">
        <v>21</v>
      </c>
      <c r="J187" s="122">
        <v>8</v>
      </c>
      <c r="K187" s="135">
        <v>0.72413793103448276</v>
      </c>
      <c r="L187" s="135">
        <v>0.27586206896551724</v>
      </c>
      <c r="M187" s="150" t="s">
        <v>8659</v>
      </c>
      <c r="N187" s="130" t="s">
        <v>8024</v>
      </c>
      <c r="O187" s="130">
        <v>3</v>
      </c>
      <c r="P187" s="130">
        <v>3</v>
      </c>
      <c r="Q187" s="136">
        <v>0.5</v>
      </c>
      <c r="R187" s="136">
        <v>0.5</v>
      </c>
    </row>
    <row r="188" spans="1:18" x14ac:dyDescent="0.25">
      <c r="A188" s="148"/>
      <c r="B188" s="72" t="s">
        <v>8809</v>
      </c>
      <c r="C188" s="72">
        <v>34</v>
      </c>
      <c r="D188" s="72">
        <v>12</v>
      </c>
      <c r="E188" s="134">
        <v>0.73913043478260865</v>
      </c>
      <c r="F188" s="134">
        <v>0.2608695652173913</v>
      </c>
      <c r="G188" s="149"/>
      <c r="H188" s="122" t="s">
        <v>8807</v>
      </c>
      <c r="I188" s="122">
        <v>7</v>
      </c>
      <c r="J188" s="122">
        <v>3</v>
      </c>
      <c r="K188" s="135">
        <v>0.7</v>
      </c>
      <c r="L188" s="135">
        <v>0.3</v>
      </c>
      <c r="M188" s="150"/>
      <c r="N188" s="130" t="s">
        <v>8810</v>
      </c>
      <c r="O188" s="130">
        <v>31</v>
      </c>
      <c r="P188" s="130">
        <v>11</v>
      </c>
      <c r="Q188" s="136">
        <v>0.73809523809523814</v>
      </c>
      <c r="R188" s="136">
        <v>0.26190476190476192</v>
      </c>
    </row>
    <row r="189" spans="1:18" x14ac:dyDescent="0.25">
      <c r="A189" s="148" t="s">
        <v>8789</v>
      </c>
      <c r="B189" s="72" t="s">
        <v>341</v>
      </c>
      <c r="C189" s="72">
        <v>47</v>
      </c>
      <c r="D189" s="72">
        <v>17</v>
      </c>
      <c r="E189" s="134">
        <v>0.734375</v>
      </c>
      <c r="F189" s="134">
        <v>0.265625</v>
      </c>
      <c r="G189" s="149" t="s">
        <v>8789</v>
      </c>
      <c r="H189" s="122" t="s">
        <v>48</v>
      </c>
      <c r="I189" s="122">
        <v>81</v>
      </c>
      <c r="J189" s="122">
        <v>39</v>
      </c>
      <c r="K189" s="135">
        <v>0.67500000000000004</v>
      </c>
      <c r="L189" s="135">
        <v>0.32500000000000001</v>
      </c>
      <c r="M189" s="150" t="s">
        <v>8789</v>
      </c>
      <c r="N189" s="130" t="s">
        <v>8024</v>
      </c>
      <c r="O189" s="130">
        <v>3</v>
      </c>
      <c r="P189" s="130">
        <v>6</v>
      </c>
      <c r="Q189" s="136">
        <v>0.33333333333333331</v>
      </c>
      <c r="R189" s="136">
        <v>0.66666666666666663</v>
      </c>
    </row>
    <row r="190" spans="1:18" x14ac:dyDescent="0.25">
      <c r="A190" s="148"/>
      <c r="B190" s="72" t="s">
        <v>8809</v>
      </c>
      <c r="C190" s="72">
        <v>88</v>
      </c>
      <c r="D190" s="72">
        <v>48</v>
      </c>
      <c r="E190" s="134">
        <v>0.6470588235294118</v>
      </c>
      <c r="F190" s="134">
        <v>0.35294117647058826</v>
      </c>
      <c r="G190" s="149"/>
      <c r="H190" s="122" t="s">
        <v>8807</v>
      </c>
      <c r="I190" s="122">
        <v>26</v>
      </c>
      <c r="J190" s="122">
        <v>14</v>
      </c>
      <c r="K190" s="135">
        <v>0.65</v>
      </c>
      <c r="L190" s="135">
        <v>0.35</v>
      </c>
      <c r="M190" s="150"/>
      <c r="N190" s="130" t="s">
        <v>8810</v>
      </c>
      <c r="O190" s="130">
        <v>76</v>
      </c>
      <c r="P190" s="130">
        <v>48</v>
      </c>
      <c r="Q190" s="136">
        <v>0.61290322580645162</v>
      </c>
      <c r="R190" s="136">
        <v>0.38709677419354838</v>
      </c>
    </row>
    <row r="191" spans="1:18" x14ac:dyDescent="0.25">
      <c r="A191" s="148" t="s">
        <v>3126</v>
      </c>
      <c r="B191" s="72" t="s">
        <v>341</v>
      </c>
      <c r="C191" s="72">
        <v>30</v>
      </c>
      <c r="D191" s="72">
        <v>40</v>
      </c>
      <c r="E191" s="134">
        <v>0.42857142857142855</v>
      </c>
      <c r="F191" s="134">
        <v>0.5714285714285714</v>
      </c>
      <c r="G191" s="149" t="s">
        <v>3126</v>
      </c>
      <c r="H191" s="122" t="s">
        <v>48</v>
      </c>
      <c r="I191" s="122">
        <v>48</v>
      </c>
      <c r="J191" s="122">
        <v>59</v>
      </c>
      <c r="K191" s="135">
        <v>0.44859813084112149</v>
      </c>
      <c r="L191" s="135">
        <v>0.55140186915887845</v>
      </c>
      <c r="M191" s="150" t="s">
        <v>3126</v>
      </c>
      <c r="N191" s="130" t="s">
        <v>8024</v>
      </c>
      <c r="O191" s="130">
        <v>2</v>
      </c>
      <c r="P191" s="130">
        <v>27</v>
      </c>
      <c r="Q191" s="136">
        <v>6.8965517241379309E-2</v>
      </c>
      <c r="R191" s="136">
        <v>0.93103448275862066</v>
      </c>
    </row>
    <row r="192" spans="1:18" x14ac:dyDescent="0.25">
      <c r="A192" s="148"/>
      <c r="B192" s="72" t="s">
        <v>8809</v>
      </c>
      <c r="C192" s="72">
        <v>36</v>
      </c>
      <c r="D192" s="72">
        <v>40</v>
      </c>
      <c r="E192" s="134">
        <v>0.47368421052631576</v>
      </c>
      <c r="F192" s="134">
        <v>0.52631578947368418</v>
      </c>
      <c r="G192" s="149"/>
      <c r="H192" s="122" t="s">
        <v>8807</v>
      </c>
      <c r="I192" s="122">
        <v>7</v>
      </c>
      <c r="J192" s="122">
        <v>7</v>
      </c>
      <c r="K192" s="135">
        <v>0.5</v>
      </c>
      <c r="L192" s="135">
        <v>0.5</v>
      </c>
      <c r="M192" s="150"/>
      <c r="N192" s="130" t="s">
        <v>8810</v>
      </c>
      <c r="O192" s="130">
        <v>49</v>
      </c>
      <c r="P192" s="130">
        <v>54</v>
      </c>
      <c r="Q192" s="136">
        <v>0.47572815533980584</v>
      </c>
      <c r="R192" s="136">
        <v>0.52427184466019416</v>
      </c>
    </row>
    <row r="193" spans="1:18" x14ac:dyDescent="0.25">
      <c r="A193" s="148" t="s">
        <v>8637</v>
      </c>
      <c r="B193" s="72" t="s">
        <v>341</v>
      </c>
      <c r="C193" s="72">
        <v>82</v>
      </c>
      <c r="D193" s="72">
        <v>16</v>
      </c>
      <c r="E193" s="134">
        <v>0.83673469387755106</v>
      </c>
      <c r="F193" s="134">
        <v>0.16326530612244897</v>
      </c>
      <c r="G193" s="151" t="s">
        <v>8637</v>
      </c>
      <c r="H193" s="122" t="s">
        <v>48</v>
      </c>
      <c r="I193" s="122">
        <v>171</v>
      </c>
      <c r="J193" s="122">
        <v>36</v>
      </c>
      <c r="K193" s="135">
        <v>0.82608695652173914</v>
      </c>
      <c r="L193" s="135">
        <v>0.17391304347826086</v>
      </c>
      <c r="M193" s="152" t="s">
        <v>8637</v>
      </c>
      <c r="N193" s="130" t="s">
        <v>8024</v>
      </c>
      <c r="O193" s="130">
        <v>10</v>
      </c>
      <c r="P193" s="130">
        <v>11</v>
      </c>
      <c r="Q193" s="136">
        <v>0.47619047619047616</v>
      </c>
      <c r="R193" s="136">
        <v>0.52380952380952384</v>
      </c>
    </row>
    <row r="194" spans="1:18" x14ac:dyDescent="0.25">
      <c r="A194" s="148"/>
      <c r="B194" s="72" t="s">
        <v>8809</v>
      </c>
      <c r="C194" s="72">
        <v>243</v>
      </c>
      <c r="D194" s="72">
        <v>44</v>
      </c>
      <c r="E194" s="134">
        <v>0.84668989547038331</v>
      </c>
      <c r="F194" s="134">
        <v>0.15331010452961671</v>
      </c>
      <c r="G194" s="151"/>
      <c r="H194" s="122" t="s">
        <v>8807</v>
      </c>
      <c r="I194" s="122">
        <v>75</v>
      </c>
      <c r="J194" s="122">
        <v>9</v>
      </c>
      <c r="K194" s="135">
        <v>0.8928571428571429</v>
      </c>
      <c r="L194" s="135">
        <v>0.10714285714285714</v>
      </c>
      <c r="M194" s="152"/>
      <c r="N194" s="130" t="s">
        <v>8810</v>
      </c>
      <c r="O194" s="130">
        <v>226</v>
      </c>
      <c r="P194" s="130">
        <v>44</v>
      </c>
      <c r="Q194" s="136">
        <v>0.83703703703703702</v>
      </c>
      <c r="R194" s="136">
        <v>0.16296296296296298</v>
      </c>
    </row>
    <row r="195" spans="1:18" s="103" customFormat="1" x14ac:dyDescent="0.25">
      <c r="A195" s="148" t="s">
        <v>8979</v>
      </c>
      <c r="B195" s="72" t="s">
        <v>341</v>
      </c>
      <c r="C195" s="155">
        <v>53</v>
      </c>
      <c r="D195" s="155">
        <v>13</v>
      </c>
      <c r="E195" s="161">
        <v>0.80303030303030298</v>
      </c>
      <c r="F195" s="161">
        <v>0.19696969696969696</v>
      </c>
      <c r="G195" s="151" t="s">
        <v>8979</v>
      </c>
      <c r="H195" s="122" t="s">
        <v>48</v>
      </c>
      <c r="I195" s="156">
        <v>73</v>
      </c>
      <c r="J195" s="156">
        <v>27</v>
      </c>
      <c r="K195" s="157">
        <v>0.73</v>
      </c>
      <c r="L195" s="157">
        <v>0.27</v>
      </c>
      <c r="M195" s="152" t="s">
        <v>8979</v>
      </c>
      <c r="N195" s="141" t="s">
        <v>8024</v>
      </c>
      <c r="O195" s="158">
        <v>3</v>
      </c>
      <c r="P195" s="158">
        <v>1</v>
      </c>
      <c r="Q195" s="159">
        <v>0.75</v>
      </c>
      <c r="R195" s="160">
        <v>0.25</v>
      </c>
    </row>
    <row r="196" spans="1:18" s="103" customFormat="1" x14ac:dyDescent="0.25">
      <c r="A196" s="148"/>
      <c r="B196" s="72" t="s">
        <v>8809</v>
      </c>
      <c r="C196" s="155">
        <v>56</v>
      </c>
      <c r="D196" s="155">
        <v>25</v>
      </c>
      <c r="E196" s="161">
        <v>0.69135802469135799</v>
      </c>
      <c r="F196" s="161">
        <v>0.30864197530864196</v>
      </c>
      <c r="G196" s="151"/>
      <c r="H196" s="122" t="s">
        <v>8807</v>
      </c>
      <c r="I196" s="156">
        <v>16</v>
      </c>
      <c r="J196" s="156">
        <v>7</v>
      </c>
      <c r="K196" s="157">
        <v>0.69565217391304346</v>
      </c>
      <c r="L196" s="157">
        <v>0.30434782608695654</v>
      </c>
      <c r="M196" s="152"/>
      <c r="N196" s="130" t="s">
        <v>8810</v>
      </c>
      <c r="O196" s="158">
        <v>61</v>
      </c>
      <c r="P196" s="158">
        <v>26</v>
      </c>
      <c r="Q196" s="159">
        <v>0.70114942528735635</v>
      </c>
      <c r="R196" s="160">
        <v>0.2988505747126437</v>
      </c>
    </row>
    <row r="197" spans="1:18" x14ac:dyDescent="0.25">
      <c r="A197" s="15" t="s">
        <v>8806</v>
      </c>
    </row>
    <row r="198" spans="1:18" x14ac:dyDescent="0.25">
      <c r="A198" s="117" t="s">
        <v>8798</v>
      </c>
      <c r="B198" s="116" t="s">
        <v>8796</v>
      </c>
      <c r="C198" s="116" t="s">
        <v>8012</v>
      </c>
      <c r="D198" s="116" t="s">
        <v>8013</v>
      </c>
      <c r="E198" s="116" t="s">
        <v>8014</v>
      </c>
      <c r="F198" s="116" t="s">
        <v>8015</v>
      </c>
      <c r="G198" s="146" t="s">
        <v>8798</v>
      </c>
      <c r="H198" s="120" t="s">
        <v>8797</v>
      </c>
      <c r="I198" s="120" t="s">
        <v>8012</v>
      </c>
      <c r="J198" s="120" t="s">
        <v>8013</v>
      </c>
      <c r="K198" s="120" t="s">
        <v>8014</v>
      </c>
      <c r="L198" s="120" t="s">
        <v>8015</v>
      </c>
      <c r="M198" s="147" t="s">
        <v>8798</v>
      </c>
      <c r="N198" s="128" t="s">
        <v>3457</v>
      </c>
      <c r="O198" s="128" t="s">
        <v>8012</v>
      </c>
      <c r="P198" s="128" t="s">
        <v>8013</v>
      </c>
      <c r="Q198" s="128" t="s">
        <v>8014</v>
      </c>
      <c r="R198" s="128" t="s">
        <v>8015</v>
      </c>
    </row>
    <row r="199" spans="1:18" x14ac:dyDescent="0.25">
      <c r="A199" s="148" t="s">
        <v>1926</v>
      </c>
      <c r="B199" s="72" t="s">
        <v>341</v>
      </c>
      <c r="C199" s="72">
        <v>51</v>
      </c>
      <c r="D199" s="72">
        <v>19</v>
      </c>
      <c r="E199" s="134">
        <v>0.72857142857142854</v>
      </c>
      <c r="F199" s="134">
        <v>0.27142857142857141</v>
      </c>
      <c r="G199" s="149" t="s">
        <v>1926</v>
      </c>
      <c r="H199" s="122" t="s">
        <v>48</v>
      </c>
      <c r="I199" s="122">
        <v>53</v>
      </c>
      <c r="J199" s="122">
        <v>23</v>
      </c>
      <c r="K199" s="135">
        <v>0.69736842105263153</v>
      </c>
      <c r="L199" s="135">
        <v>0.30263157894736842</v>
      </c>
      <c r="M199" s="150" t="s">
        <v>1926</v>
      </c>
      <c r="N199" s="130" t="s">
        <v>8024</v>
      </c>
      <c r="O199" s="130">
        <v>8</v>
      </c>
      <c r="P199" s="130">
        <v>7</v>
      </c>
      <c r="Q199" s="136">
        <v>0.53333333333333333</v>
      </c>
      <c r="R199" s="136">
        <v>0.46666666666666667</v>
      </c>
    </row>
    <row r="200" spans="1:18" x14ac:dyDescent="0.25">
      <c r="A200" s="148"/>
      <c r="B200" s="72" t="s">
        <v>8809</v>
      </c>
      <c r="C200" s="72">
        <v>4</v>
      </c>
      <c r="D200" s="72">
        <v>9</v>
      </c>
      <c r="E200" s="134">
        <v>0.30769230769230771</v>
      </c>
      <c r="F200" s="134">
        <v>0.69230769230769229</v>
      </c>
      <c r="G200" s="149"/>
      <c r="H200" s="122" t="s">
        <v>8807</v>
      </c>
      <c r="I200" s="122">
        <v>1</v>
      </c>
      <c r="J200" s="122">
        <v>2</v>
      </c>
      <c r="K200" s="135">
        <v>0.33333333333333331</v>
      </c>
      <c r="L200" s="135">
        <v>0.66666666666666663</v>
      </c>
      <c r="M200" s="150"/>
      <c r="N200" s="130" t="s">
        <v>8810</v>
      </c>
      <c r="O200" s="130">
        <v>28</v>
      </c>
      <c r="P200" s="130">
        <v>22</v>
      </c>
      <c r="Q200" s="136">
        <v>0.56000000000000005</v>
      </c>
      <c r="R200" s="136">
        <v>0.44</v>
      </c>
    </row>
    <row r="201" spans="1:18" ht="14.3" customHeight="1" x14ac:dyDescent="0.25">
      <c r="A201" s="148" t="s">
        <v>7407</v>
      </c>
      <c r="B201" s="72" t="s">
        <v>341</v>
      </c>
      <c r="C201" s="72">
        <v>37</v>
      </c>
      <c r="D201" s="72">
        <v>19</v>
      </c>
      <c r="E201" s="134">
        <v>0.6607142857142857</v>
      </c>
      <c r="F201" s="134">
        <v>0.3392857142857143</v>
      </c>
      <c r="G201" s="149" t="s">
        <v>7407</v>
      </c>
      <c r="H201" s="122" t="s">
        <v>48</v>
      </c>
      <c r="I201" s="122">
        <v>49</v>
      </c>
      <c r="J201" s="122">
        <v>32</v>
      </c>
      <c r="K201" s="135">
        <v>0.60493827160493829</v>
      </c>
      <c r="L201" s="135">
        <v>0.39506172839506171</v>
      </c>
      <c r="M201" s="150" t="s">
        <v>7407</v>
      </c>
      <c r="N201" s="130" t="s">
        <v>8024</v>
      </c>
      <c r="O201" s="130">
        <v>9</v>
      </c>
      <c r="P201" s="130">
        <v>11</v>
      </c>
      <c r="Q201" s="136">
        <v>0.45</v>
      </c>
      <c r="R201" s="136">
        <v>0.55000000000000004</v>
      </c>
    </row>
    <row r="202" spans="1:18" ht="14.3" customHeight="1" x14ac:dyDescent="0.25">
      <c r="A202" s="148"/>
      <c r="B202" s="72" t="s">
        <v>8809</v>
      </c>
      <c r="C202" s="72">
        <v>15</v>
      </c>
      <c r="D202" s="72">
        <v>14</v>
      </c>
      <c r="E202" s="134">
        <v>0.51724137931034486</v>
      </c>
      <c r="F202" s="134">
        <v>0.48275862068965519</v>
      </c>
      <c r="G202" s="149"/>
      <c r="H202" s="122" t="s">
        <v>8807</v>
      </c>
      <c r="I202" s="122">
        <v>2</v>
      </c>
      <c r="J202" s="122">
        <v>0</v>
      </c>
      <c r="K202" s="135">
        <v>1</v>
      </c>
      <c r="L202" s="135">
        <v>0</v>
      </c>
      <c r="M202" s="150"/>
      <c r="N202" s="130" t="s">
        <v>8810</v>
      </c>
      <c r="O202" s="130">
        <v>27</v>
      </c>
      <c r="P202" s="130">
        <v>25</v>
      </c>
      <c r="Q202" s="136">
        <v>0.51923076923076927</v>
      </c>
      <c r="R202" s="136">
        <v>0.48076923076923078</v>
      </c>
    </row>
    <row r="203" spans="1:18" x14ac:dyDescent="0.25">
      <c r="A203" s="148" t="s">
        <v>1354</v>
      </c>
      <c r="B203" s="72" t="s">
        <v>341</v>
      </c>
      <c r="C203" s="72">
        <v>16</v>
      </c>
      <c r="D203" s="72">
        <v>11</v>
      </c>
      <c r="E203" s="134">
        <v>0.59259259259259256</v>
      </c>
      <c r="F203" s="134">
        <v>0.40740740740740738</v>
      </c>
      <c r="G203" s="149" t="s">
        <v>1354</v>
      </c>
      <c r="H203" s="122" t="s">
        <v>48</v>
      </c>
      <c r="I203" s="122">
        <v>16</v>
      </c>
      <c r="J203" s="122">
        <v>14</v>
      </c>
      <c r="K203" s="135">
        <v>0.53333333333333333</v>
      </c>
      <c r="L203" s="135">
        <v>0.46666666666666667</v>
      </c>
      <c r="M203" s="150" t="s">
        <v>1354</v>
      </c>
      <c r="N203" s="130" t="s">
        <v>8024</v>
      </c>
      <c r="O203" s="130">
        <v>1</v>
      </c>
      <c r="P203" s="130">
        <v>2</v>
      </c>
      <c r="Q203" s="136">
        <v>0.33333333333333331</v>
      </c>
      <c r="R203" s="136">
        <v>0.66666666666666663</v>
      </c>
    </row>
    <row r="204" spans="1:18" x14ac:dyDescent="0.25">
      <c r="A204" s="148"/>
      <c r="B204" s="72" t="s">
        <v>8809</v>
      </c>
      <c r="C204" s="72">
        <v>2</v>
      </c>
      <c r="D204" s="72">
        <v>6</v>
      </c>
      <c r="E204" s="134">
        <v>0.25</v>
      </c>
      <c r="F204" s="134">
        <v>0.75</v>
      </c>
      <c r="G204" s="149"/>
      <c r="H204" s="122" t="s">
        <v>8807</v>
      </c>
      <c r="I204" s="122">
        <v>0</v>
      </c>
      <c r="J204" s="122">
        <v>1</v>
      </c>
      <c r="K204" s="135">
        <v>0</v>
      </c>
      <c r="L204" s="135">
        <v>1</v>
      </c>
      <c r="M204" s="150"/>
      <c r="N204" s="130" t="s">
        <v>8810</v>
      </c>
      <c r="O204" s="130">
        <v>7</v>
      </c>
      <c r="P204" s="130">
        <v>11</v>
      </c>
      <c r="Q204" s="136">
        <v>0.3888888888888889</v>
      </c>
      <c r="R204" s="136">
        <v>0.61111111111111116</v>
      </c>
    </row>
    <row r="205" spans="1:18" x14ac:dyDescent="0.25">
      <c r="A205" s="148" t="s">
        <v>1449</v>
      </c>
      <c r="B205" s="72" t="s">
        <v>341</v>
      </c>
      <c r="C205" s="72">
        <v>27</v>
      </c>
      <c r="D205" s="72">
        <v>17</v>
      </c>
      <c r="E205" s="134">
        <v>0.61363636363636365</v>
      </c>
      <c r="F205" s="134">
        <v>0.38636363636363635</v>
      </c>
      <c r="G205" s="149" t="s">
        <v>1449</v>
      </c>
      <c r="H205" s="122" t="s">
        <v>48</v>
      </c>
      <c r="I205" s="122">
        <v>26</v>
      </c>
      <c r="J205" s="122">
        <v>20</v>
      </c>
      <c r="K205" s="135">
        <v>0.56521739130434778</v>
      </c>
      <c r="L205" s="135">
        <v>0.43478260869565216</v>
      </c>
      <c r="M205" s="150" t="s">
        <v>1449</v>
      </c>
      <c r="N205" s="130" t="s">
        <v>8024</v>
      </c>
      <c r="O205" s="130">
        <v>3</v>
      </c>
      <c r="P205" s="130">
        <v>2</v>
      </c>
      <c r="Q205" s="136">
        <v>0.6</v>
      </c>
      <c r="R205" s="136">
        <v>0.4</v>
      </c>
    </row>
    <row r="206" spans="1:18" x14ac:dyDescent="0.25">
      <c r="A206" s="148"/>
      <c r="B206" s="72" t="s">
        <v>8809</v>
      </c>
      <c r="C206" s="72">
        <v>1</v>
      </c>
      <c r="D206" s="72">
        <v>5</v>
      </c>
      <c r="E206" s="134">
        <v>0.16666666666666666</v>
      </c>
      <c r="F206" s="134">
        <v>0.83333333333333337</v>
      </c>
      <c r="G206" s="149"/>
      <c r="H206" s="122" t="s">
        <v>8807</v>
      </c>
      <c r="I206" s="122">
        <v>1</v>
      </c>
      <c r="J206" s="122">
        <v>1</v>
      </c>
      <c r="K206" s="135">
        <v>0.5</v>
      </c>
      <c r="L206" s="135">
        <v>0.5</v>
      </c>
      <c r="M206" s="150"/>
      <c r="N206" s="130" t="s">
        <v>8810</v>
      </c>
      <c r="O206" s="130">
        <v>12</v>
      </c>
      <c r="P206" s="130">
        <v>12</v>
      </c>
      <c r="Q206" s="136">
        <v>0.5</v>
      </c>
      <c r="R206" s="136">
        <v>0.5</v>
      </c>
    </row>
    <row r="207" spans="1:18" x14ac:dyDescent="0.25">
      <c r="A207" s="148" t="s">
        <v>1925</v>
      </c>
      <c r="B207" s="72" t="s">
        <v>341</v>
      </c>
      <c r="C207" s="72">
        <v>29</v>
      </c>
      <c r="D207" s="72">
        <v>16</v>
      </c>
      <c r="E207" s="134">
        <v>0.64444444444444449</v>
      </c>
      <c r="F207" s="134">
        <v>0.35555555555555557</v>
      </c>
      <c r="G207" s="149" t="s">
        <v>1925</v>
      </c>
      <c r="H207" s="122" t="s">
        <v>48</v>
      </c>
      <c r="I207" s="122">
        <v>29</v>
      </c>
      <c r="J207" s="122">
        <v>18</v>
      </c>
      <c r="K207" s="135">
        <v>0.61702127659574468</v>
      </c>
      <c r="L207" s="135">
        <v>0.38297872340425532</v>
      </c>
      <c r="M207" s="150" t="s">
        <v>1925</v>
      </c>
      <c r="N207" s="130" t="s">
        <v>8024</v>
      </c>
      <c r="O207" s="130">
        <v>3</v>
      </c>
      <c r="P207" s="130">
        <v>5</v>
      </c>
      <c r="Q207" s="136">
        <v>0.375</v>
      </c>
      <c r="R207" s="136">
        <v>0.625</v>
      </c>
    </row>
    <row r="208" spans="1:18" x14ac:dyDescent="0.25">
      <c r="A208" s="148"/>
      <c r="B208" s="72" t="s">
        <v>8809</v>
      </c>
      <c r="C208" s="72">
        <v>1</v>
      </c>
      <c r="D208" s="72">
        <v>7</v>
      </c>
      <c r="E208" s="134">
        <v>0.125</v>
      </c>
      <c r="F208" s="134">
        <v>0.875</v>
      </c>
      <c r="G208" s="149"/>
      <c r="H208" s="122" t="s">
        <v>8807</v>
      </c>
      <c r="I208" s="122">
        <v>0</v>
      </c>
      <c r="J208" s="122">
        <v>3</v>
      </c>
      <c r="K208" s="135">
        <v>0</v>
      </c>
      <c r="L208" s="135">
        <v>1</v>
      </c>
      <c r="M208" s="150"/>
      <c r="N208" s="130" t="s">
        <v>8810</v>
      </c>
      <c r="O208" s="130">
        <v>14</v>
      </c>
      <c r="P208" s="130">
        <v>19</v>
      </c>
      <c r="Q208" s="136">
        <v>0.42424242424242425</v>
      </c>
      <c r="R208" s="136">
        <v>0.5757575757575758</v>
      </c>
    </row>
    <row r="210" spans="1:18" s="103" customFormat="1" x14ac:dyDescent="0.25">
      <c r="A210" s="81" t="s">
        <v>8798</v>
      </c>
      <c r="B210" s="162" t="s">
        <v>8013</v>
      </c>
      <c r="C210" s="162" t="s">
        <v>8012</v>
      </c>
      <c r="E210" s="162"/>
      <c r="F210" s="162"/>
    </row>
    <row r="211" spans="1:18" s="103" customFormat="1" x14ac:dyDescent="0.25">
      <c r="A211" s="103" t="s">
        <v>1354</v>
      </c>
      <c r="B211" s="92">
        <v>17</v>
      </c>
      <c r="C211" s="92">
        <v>19</v>
      </c>
      <c r="E211" s="92"/>
      <c r="F211" s="92"/>
    </row>
    <row r="212" spans="1:18" s="103" customFormat="1" x14ac:dyDescent="0.25">
      <c r="A212" s="103" t="s">
        <v>1449</v>
      </c>
      <c r="B212" s="92">
        <v>22</v>
      </c>
      <c r="C212" s="92">
        <v>29</v>
      </c>
      <c r="E212" s="92"/>
      <c r="F212" s="92"/>
    </row>
    <row r="213" spans="1:18" s="103" customFormat="1" x14ac:dyDescent="0.25">
      <c r="A213" s="103" t="s">
        <v>1925</v>
      </c>
      <c r="B213" s="92">
        <v>23</v>
      </c>
      <c r="C213" s="92">
        <v>32</v>
      </c>
      <c r="E213" s="92"/>
      <c r="F213" s="92"/>
    </row>
    <row r="214" spans="1:18" s="103" customFormat="1" x14ac:dyDescent="0.25">
      <c r="A214" s="103" t="s">
        <v>7407</v>
      </c>
      <c r="B214" s="92">
        <v>34</v>
      </c>
      <c r="C214" s="92">
        <v>55</v>
      </c>
      <c r="E214" s="92"/>
      <c r="F214" s="92"/>
    </row>
    <row r="215" spans="1:18" s="103" customFormat="1" x14ac:dyDescent="0.25">
      <c r="A215" s="103" t="s">
        <v>1926</v>
      </c>
      <c r="B215" s="92">
        <v>31</v>
      </c>
      <c r="C215" s="92">
        <v>61</v>
      </c>
      <c r="E215" s="92"/>
      <c r="F215" s="92"/>
    </row>
    <row r="216" spans="1:18" s="103" customFormat="1" x14ac:dyDescent="0.25">
      <c r="B216" s="92"/>
      <c r="C216" s="92"/>
    </row>
    <row r="217" spans="1:18" s="103" customFormat="1" x14ac:dyDescent="0.25"/>
    <row r="218" spans="1:18" s="103" customFormat="1" x14ac:dyDescent="0.25"/>
    <row r="219" spans="1:18" s="103" customFormat="1" x14ac:dyDescent="0.25"/>
    <row r="220" spans="1:18" s="103" customFormat="1" x14ac:dyDescent="0.25"/>
    <row r="221" spans="1:18" s="103" customFormat="1" x14ac:dyDescent="0.25"/>
    <row r="222" spans="1:18" s="103" customFormat="1" x14ac:dyDescent="0.25"/>
    <row r="223" spans="1:18" s="103" customFormat="1" x14ac:dyDescent="0.25"/>
    <row r="224" spans="1:18" x14ac:dyDescent="0.25">
      <c r="M224" s="103"/>
      <c r="N224" s="103"/>
      <c r="O224" s="103"/>
      <c r="P224" s="103"/>
      <c r="Q224" s="103"/>
      <c r="R224" s="103"/>
    </row>
    <row r="225" spans="13:18" x14ac:dyDescent="0.25">
      <c r="M225" s="103"/>
      <c r="N225" s="103"/>
      <c r="O225" s="103"/>
      <c r="P225" s="103"/>
      <c r="Q225" s="103"/>
      <c r="R225" s="103"/>
    </row>
    <row r="226" spans="13:18" x14ac:dyDescent="0.25">
      <c r="M226" s="103"/>
      <c r="N226" s="103"/>
      <c r="O226" s="103"/>
      <c r="P226" s="103"/>
      <c r="Q226" s="103"/>
      <c r="R226" s="103"/>
    </row>
    <row r="227" spans="13:18" x14ac:dyDescent="0.25">
      <c r="M227" s="103"/>
      <c r="N227" s="103"/>
      <c r="O227" s="103"/>
      <c r="P227" s="103"/>
      <c r="Q227" s="103"/>
      <c r="R227" s="103"/>
    </row>
    <row r="228" spans="13:18" x14ac:dyDescent="0.25">
      <c r="M228" s="103"/>
      <c r="N228" s="103"/>
      <c r="O228" s="103"/>
      <c r="P228" s="103"/>
      <c r="Q228" s="103"/>
      <c r="R228" s="103"/>
    </row>
    <row r="251" spans="1:18" x14ac:dyDescent="0.25">
      <c r="A251" s="15" t="s">
        <v>8980</v>
      </c>
    </row>
    <row r="252" spans="1:18" s="103" customFormat="1" x14ac:dyDescent="0.25">
      <c r="A252" s="117" t="s">
        <v>8798</v>
      </c>
      <c r="B252" s="116" t="s">
        <v>8796</v>
      </c>
      <c r="C252" s="116" t="s">
        <v>8012</v>
      </c>
      <c r="D252" s="116" t="s">
        <v>8013</v>
      </c>
      <c r="E252" s="116" t="s">
        <v>8014</v>
      </c>
      <c r="F252" s="116" t="s">
        <v>8015</v>
      </c>
      <c r="G252" s="146" t="s">
        <v>8798</v>
      </c>
      <c r="H252" s="120" t="s">
        <v>8797</v>
      </c>
      <c r="I252" s="120" t="s">
        <v>8012</v>
      </c>
      <c r="J252" s="120" t="s">
        <v>8013</v>
      </c>
      <c r="K252" s="120" t="s">
        <v>8014</v>
      </c>
      <c r="L252" s="120" t="s">
        <v>8015</v>
      </c>
      <c r="M252" s="147" t="s">
        <v>8798</v>
      </c>
      <c r="N252" s="128" t="s">
        <v>3457</v>
      </c>
      <c r="O252" s="128" t="s">
        <v>8012</v>
      </c>
      <c r="P252" s="128" t="s">
        <v>8013</v>
      </c>
      <c r="Q252" s="128" t="s">
        <v>8014</v>
      </c>
      <c r="R252" s="128" t="s">
        <v>8015</v>
      </c>
    </row>
    <row r="253" spans="1:18" s="103" customFormat="1" x14ac:dyDescent="0.25">
      <c r="A253" s="148" t="s">
        <v>8637</v>
      </c>
      <c r="B253" s="72" t="s">
        <v>341</v>
      </c>
      <c r="C253" s="72">
        <v>82</v>
      </c>
      <c r="D253" s="72">
        <v>16</v>
      </c>
      <c r="E253" s="134">
        <v>0.83673469387755106</v>
      </c>
      <c r="F253" s="134">
        <v>0.16326530612244897</v>
      </c>
      <c r="G253" s="151" t="s">
        <v>8637</v>
      </c>
      <c r="H253" s="122" t="s">
        <v>48</v>
      </c>
      <c r="I253" s="122">
        <v>171</v>
      </c>
      <c r="J253" s="122">
        <v>36</v>
      </c>
      <c r="K253" s="135">
        <v>0.82608695652173914</v>
      </c>
      <c r="L253" s="135">
        <v>0.17391304347826086</v>
      </c>
      <c r="M253" s="152" t="s">
        <v>8637</v>
      </c>
      <c r="N253" s="130" t="s">
        <v>8024</v>
      </c>
      <c r="O253" s="130">
        <v>10</v>
      </c>
      <c r="P253" s="130">
        <v>11</v>
      </c>
      <c r="Q253" s="136">
        <v>0.47619047619047616</v>
      </c>
      <c r="R253" s="136">
        <v>0.52380952380952384</v>
      </c>
    </row>
    <row r="254" spans="1:18" s="103" customFormat="1" x14ac:dyDescent="0.25">
      <c r="A254" s="148"/>
      <c r="B254" s="72" t="s">
        <v>342</v>
      </c>
      <c r="C254" s="72">
        <v>243</v>
      </c>
      <c r="D254" s="72">
        <v>44</v>
      </c>
      <c r="E254" s="134">
        <v>0.84668989547038331</v>
      </c>
      <c r="F254" s="134">
        <v>0.15331010452961671</v>
      </c>
      <c r="G254" s="151"/>
      <c r="H254" s="122" t="s">
        <v>8807</v>
      </c>
      <c r="I254" s="122">
        <v>75</v>
      </c>
      <c r="J254" s="122">
        <v>9</v>
      </c>
      <c r="K254" s="135">
        <v>0.8928571428571429</v>
      </c>
      <c r="L254" s="135">
        <v>0.10714285714285714</v>
      </c>
      <c r="M254" s="152"/>
      <c r="N254" s="130" t="s">
        <v>8810</v>
      </c>
      <c r="O254" s="130">
        <v>226</v>
      </c>
      <c r="P254" s="130">
        <v>44</v>
      </c>
      <c r="Q254" s="136">
        <v>0.83703703703703702</v>
      </c>
      <c r="R254" s="136">
        <v>0.16296296296296298</v>
      </c>
    </row>
    <row r="255" spans="1:18" s="103" customFormat="1" x14ac:dyDescent="0.25">
      <c r="A255" s="148" t="s">
        <v>7986</v>
      </c>
      <c r="B255" s="72" t="s">
        <v>341</v>
      </c>
      <c r="C255" s="72">
        <v>111</v>
      </c>
      <c r="D255" s="72">
        <v>16</v>
      </c>
      <c r="E255" s="134">
        <v>0.87401574803149606</v>
      </c>
      <c r="F255" s="134">
        <v>0.12598425196850394</v>
      </c>
      <c r="G255" s="149" t="s">
        <v>7986</v>
      </c>
      <c r="H255" s="122" t="s">
        <v>48</v>
      </c>
      <c r="I255" s="122">
        <v>197</v>
      </c>
      <c r="J255" s="122">
        <v>38</v>
      </c>
      <c r="K255" s="135">
        <v>0.83829787234042552</v>
      </c>
      <c r="L255" s="135">
        <v>0.16170212765957448</v>
      </c>
      <c r="M255" s="150" t="s">
        <v>7986</v>
      </c>
      <c r="N255" s="130" t="s">
        <v>8024</v>
      </c>
      <c r="O255" s="130">
        <v>8</v>
      </c>
      <c r="P255" s="130">
        <v>12</v>
      </c>
      <c r="Q255" s="136">
        <v>0.4</v>
      </c>
      <c r="R255" s="136">
        <v>0.6</v>
      </c>
    </row>
    <row r="256" spans="1:18" s="103" customFormat="1" x14ac:dyDescent="0.25">
      <c r="A256" s="148"/>
      <c r="B256" s="72" t="s">
        <v>342</v>
      </c>
      <c r="C256" s="72">
        <v>210</v>
      </c>
      <c r="D256" s="72">
        <v>42</v>
      </c>
      <c r="E256" s="134">
        <v>0.83333333333333337</v>
      </c>
      <c r="F256" s="134">
        <v>0.16666666666666666</v>
      </c>
      <c r="G256" s="149"/>
      <c r="H256" s="122" t="s">
        <v>8807</v>
      </c>
      <c r="I256" s="122">
        <v>63</v>
      </c>
      <c r="J256" s="122">
        <v>14</v>
      </c>
      <c r="K256" s="135">
        <v>0.81818181818181823</v>
      </c>
      <c r="L256" s="135">
        <v>0.18181818181818182</v>
      </c>
      <c r="M256" s="150"/>
      <c r="N256" s="130" t="s">
        <v>8810</v>
      </c>
      <c r="O256" s="130">
        <v>191</v>
      </c>
      <c r="P256" s="130">
        <v>46</v>
      </c>
      <c r="Q256" s="136">
        <v>0.80590717299578063</v>
      </c>
      <c r="R256" s="136">
        <v>0.1940928270042194</v>
      </c>
    </row>
    <row r="257" spans="1:18" s="103" customFormat="1" x14ac:dyDescent="0.25">
      <c r="A257" s="148" t="s">
        <v>8803</v>
      </c>
      <c r="B257" s="72" t="s">
        <v>341</v>
      </c>
      <c r="C257" s="72">
        <v>47</v>
      </c>
      <c r="D257" s="72">
        <v>17</v>
      </c>
      <c r="E257" s="134">
        <v>0.734375</v>
      </c>
      <c r="F257" s="134">
        <v>0.265625</v>
      </c>
      <c r="G257" s="149" t="s">
        <v>8803</v>
      </c>
      <c r="H257" s="122" t="s">
        <v>48</v>
      </c>
      <c r="I257" s="122">
        <v>81</v>
      </c>
      <c r="J257" s="122">
        <v>39</v>
      </c>
      <c r="K257" s="135">
        <v>0.67500000000000004</v>
      </c>
      <c r="L257" s="135">
        <v>0.32500000000000001</v>
      </c>
      <c r="M257" s="150" t="s">
        <v>8803</v>
      </c>
      <c r="N257" s="130" t="s">
        <v>8024</v>
      </c>
      <c r="O257" s="130">
        <v>3</v>
      </c>
      <c r="P257" s="130">
        <v>6</v>
      </c>
      <c r="Q257" s="136">
        <v>0.33333333333333331</v>
      </c>
      <c r="R257" s="136">
        <v>0.66666666666666663</v>
      </c>
    </row>
    <row r="258" spans="1:18" s="103" customFormat="1" x14ac:dyDescent="0.25">
      <c r="A258" s="148"/>
      <c r="B258" s="72" t="s">
        <v>8809</v>
      </c>
      <c r="C258" s="72">
        <v>88</v>
      </c>
      <c r="D258" s="72">
        <v>48</v>
      </c>
      <c r="E258" s="134">
        <v>0.6470588235294118</v>
      </c>
      <c r="F258" s="134">
        <v>0.35294117647058826</v>
      </c>
      <c r="G258" s="149"/>
      <c r="H258" s="122" t="s">
        <v>8807</v>
      </c>
      <c r="I258" s="122">
        <v>26</v>
      </c>
      <c r="J258" s="122">
        <v>14</v>
      </c>
      <c r="K258" s="135">
        <v>0.65</v>
      </c>
      <c r="L258" s="135">
        <v>0.35</v>
      </c>
      <c r="M258" s="150"/>
      <c r="N258" s="130" t="s">
        <v>8810</v>
      </c>
      <c r="O258" s="130">
        <v>76</v>
      </c>
      <c r="P258" s="130">
        <v>48</v>
      </c>
      <c r="Q258" s="136">
        <v>0.61290322580645162</v>
      </c>
      <c r="R258" s="136">
        <v>0.38709677419354838</v>
      </c>
    </row>
    <row r="259" spans="1:18" s="103" customFormat="1" x14ac:dyDescent="0.25">
      <c r="A259" s="148" t="s">
        <v>8790</v>
      </c>
      <c r="B259" s="72" t="s">
        <v>341</v>
      </c>
      <c r="C259" s="72">
        <v>6</v>
      </c>
      <c r="D259" s="72">
        <v>4</v>
      </c>
      <c r="E259" s="134">
        <v>0.6</v>
      </c>
      <c r="F259" s="134">
        <v>0.4</v>
      </c>
      <c r="G259" s="149" t="s">
        <v>8790</v>
      </c>
      <c r="H259" s="122" t="s">
        <v>48</v>
      </c>
      <c r="I259" s="122">
        <v>12</v>
      </c>
      <c r="J259" s="122">
        <v>38</v>
      </c>
      <c r="K259" s="135">
        <v>0.24</v>
      </c>
      <c r="L259" s="135">
        <v>0.76</v>
      </c>
      <c r="M259" s="150" t="s">
        <v>8790</v>
      </c>
      <c r="N259" s="130" t="s">
        <v>8024</v>
      </c>
      <c r="O259" s="130">
        <v>3</v>
      </c>
      <c r="P259" s="130">
        <v>10</v>
      </c>
      <c r="Q259" s="136">
        <v>0.23076923076923078</v>
      </c>
      <c r="R259" s="136">
        <v>0.76923076923076927</v>
      </c>
    </row>
    <row r="260" spans="1:18" s="103" customFormat="1" x14ac:dyDescent="0.25">
      <c r="A260" s="148"/>
      <c r="B260" s="72" t="s">
        <v>8809</v>
      </c>
      <c r="C260" s="72">
        <v>13</v>
      </c>
      <c r="D260" s="72">
        <v>61</v>
      </c>
      <c r="E260" s="134">
        <v>0.17567567567567569</v>
      </c>
      <c r="F260" s="134">
        <v>0.82432432432432434</v>
      </c>
      <c r="G260" s="149"/>
      <c r="H260" s="122" t="s">
        <v>8807</v>
      </c>
      <c r="I260" s="122">
        <v>3</v>
      </c>
      <c r="J260" s="122">
        <v>11</v>
      </c>
      <c r="K260" s="135">
        <v>0.21428571428571427</v>
      </c>
      <c r="L260" s="135">
        <v>0.7857142857142857</v>
      </c>
      <c r="M260" s="150"/>
      <c r="N260" s="130" t="s">
        <v>8810</v>
      </c>
      <c r="O260" s="130">
        <v>16</v>
      </c>
      <c r="P260" s="130">
        <v>48</v>
      </c>
      <c r="Q260" s="136">
        <v>0.25</v>
      </c>
      <c r="R260" s="136">
        <v>0.75</v>
      </c>
    </row>
    <row r="261" spans="1:18" s="103" customFormat="1" x14ac:dyDescent="0.25">
      <c r="A261" s="148" t="s">
        <v>8395</v>
      </c>
      <c r="B261" s="72" t="s">
        <v>341</v>
      </c>
      <c r="C261" s="72">
        <v>8</v>
      </c>
      <c r="D261" s="72">
        <v>3</v>
      </c>
      <c r="E261" s="134">
        <v>0.72727272727272729</v>
      </c>
      <c r="F261" s="134">
        <v>0.27272727272727271</v>
      </c>
      <c r="G261" s="149" t="s">
        <v>8395</v>
      </c>
      <c r="H261" s="122" t="s">
        <v>48</v>
      </c>
      <c r="I261" s="122">
        <v>23</v>
      </c>
      <c r="J261" s="122">
        <v>17</v>
      </c>
      <c r="K261" s="135">
        <v>0.57499999999999996</v>
      </c>
      <c r="L261" s="135">
        <v>0.42499999999999999</v>
      </c>
      <c r="M261" s="150" t="s">
        <v>8395</v>
      </c>
      <c r="N261" s="130" t="s">
        <v>8024</v>
      </c>
      <c r="O261" s="130">
        <v>8</v>
      </c>
      <c r="P261" s="130">
        <v>5</v>
      </c>
      <c r="Q261" s="136">
        <v>0.61538461538461542</v>
      </c>
      <c r="R261" s="136">
        <v>0.38461538461538464</v>
      </c>
    </row>
    <row r="262" spans="1:18" s="103" customFormat="1" x14ac:dyDescent="0.25">
      <c r="A262" s="148"/>
      <c r="B262" s="72" t="s">
        <v>8809</v>
      </c>
      <c r="C262" s="72">
        <v>45</v>
      </c>
      <c r="D262" s="72">
        <v>23</v>
      </c>
      <c r="E262" s="134">
        <v>0.66176470588235292</v>
      </c>
      <c r="F262" s="134">
        <v>0.33823529411764708</v>
      </c>
      <c r="G262" s="149"/>
      <c r="H262" s="122" t="s">
        <v>8807</v>
      </c>
      <c r="I262" s="122">
        <v>10</v>
      </c>
      <c r="J262" s="122">
        <v>6</v>
      </c>
      <c r="K262" s="135">
        <v>0.625</v>
      </c>
      <c r="L262" s="135">
        <v>0.375</v>
      </c>
      <c r="M262" s="150"/>
      <c r="N262" s="130" t="s">
        <v>8810</v>
      </c>
      <c r="O262" s="130">
        <v>38</v>
      </c>
      <c r="P262" s="130">
        <v>19</v>
      </c>
      <c r="Q262" s="136">
        <v>0.66666666666666663</v>
      </c>
      <c r="R262" s="136">
        <v>0.33333333333333331</v>
      </c>
    </row>
    <row r="263" spans="1:18" s="103" customFormat="1" x14ac:dyDescent="0.25">
      <c r="A263" s="148" t="s">
        <v>8657</v>
      </c>
      <c r="B263" s="72" t="s">
        <v>341</v>
      </c>
      <c r="C263" s="72">
        <v>4</v>
      </c>
      <c r="D263" s="72">
        <v>1</v>
      </c>
      <c r="E263" s="134">
        <v>0.8</v>
      </c>
      <c r="F263" s="134">
        <v>0.2</v>
      </c>
      <c r="G263" s="149" t="s">
        <v>8657</v>
      </c>
      <c r="H263" s="122" t="s">
        <v>48</v>
      </c>
      <c r="I263" s="122">
        <v>21</v>
      </c>
      <c r="J263" s="122">
        <v>11</v>
      </c>
      <c r="K263" s="135">
        <v>0.65625</v>
      </c>
      <c r="L263" s="135">
        <v>0.34375</v>
      </c>
      <c r="M263" s="150" t="s">
        <v>8657</v>
      </c>
      <c r="N263" s="130" t="s">
        <v>8024</v>
      </c>
      <c r="O263" s="130">
        <v>3</v>
      </c>
      <c r="P263" s="130">
        <v>3</v>
      </c>
      <c r="Q263" s="136">
        <v>0.5</v>
      </c>
      <c r="R263" s="136">
        <v>0.5</v>
      </c>
    </row>
    <row r="264" spans="1:18" s="103" customFormat="1" x14ac:dyDescent="0.25">
      <c r="A264" s="148"/>
      <c r="B264" s="72" t="s">
        <v>8809</v>
      </c>
      <c r="C264" s="72">
        <v>35</v>
      </c>
      <c r="D264" s="72">
        <v>16</v>
      </c>
      <c r="E264" s="134">
        <v>0.68627450980392157</v>
      </c>
      <c r="F264" s="134">
        <v>0.31372549019607843</v>
      </c>
      <c r="G264" s="149"/>
      <c r="H264" s="122" t="s">
        <v>8807</v>
      </c>
      <c r="I264" s="122">
        <v>10</v>
      </c>
      <c r="J264" s="122">
        <v>5</v>
      </c>
      <c r="K264" s="135">
        <v>0.66666666666666663</v>
      </c>
      <c r="L264" s="135">
        <v>0.33333333333333331</v>
      </c>
      <c r="M264" s="150"/>
      <c r="N264" s="130" t="s">
        <v>8810</v>
      </c>
      <c r="O264" s="130">
        <v>30</v>
      </c>
      <c r="P264" s="130">
        <v>10</v>
      </c>
      <c r="Q264" s="136">
        <v>0.75</v>
      </c>
      <c r="R264" s="136">
        <v>0.25</v>
      </c>
    </row>
    <row r="266" spans="1:18" s="103" customFormat="1" x14ac:dyDescent="0.25">
      <c r="A266" s="81" t="s">
        <v>8798</v>
      </c>
      <c r="B266" s="162" t="s">
        <v>8013</v>
      </c>
      <c r="C266" s="162" t="s">
        <v>8012</v>
      </c>
      <c r="E266" s="162"/>
      <c r="F266" s="162"/>
    </row>
    <row r="267" spans="1:18" s="103" customFormat="1" x14ac:dyDescent="0.25">
      <c r="A267" s="103" t="s">
        <v>8790</v>
      </c>
      <c r="B267" s="92">
        <v>65</v>
      </c>
      <c r="C267" s="92">
        <v>19</v>
      </c>
      <c r="E267" s="92"/>
      <c r="F267" s="92"/>
    </row>
    <row r="268" spans="1:18" s="103" customFormat="1" x14ac:dyDescent="0.25">
      <c r="A268" s="103" t="s">
        <v>8658</v>
      </c>
      <c r="B268" s="92">
        <v>73</v>
      </c>
      <c r="C268" s="92">
        <v>32</v>
      </c>
      <c r="E268" s="92"/>
      <c r="F268" s="92"/>
    </row>
    <row r="269" spans="1:18" s="103" customFormat="1" x14ac:dyDescent="0.25">
      <c r="A269" s="84" t="s">
        <v>8635</v>
      </c>
      <c r="B269" s="83">
        <v>16</v>
      </c>
      <c r="C269" s="83">
        <v>35</v>
      </c>
      <c r="D269" s="84"/>
      <c r="E269" s="83"/>
      <c r="F269" s="83"/>
    </row>
    <row r="270" spans="1:18" s="103" customFormat="1" x14ac:dyDescent="0.25">
      <c r="A270" s="103" t="s">
        <v>8657</v>
      </c>
      <c r="B270" s="92">
        <v>17</v>
      </c>
      <c r="C270" s="92">
        <v>39</v>
      </c>
      <c r="E270" s="92"/>
      <c r="F270" s="92"/>
    </row>
    <row r="271" spans="1:18" s="103" customFormat="1" x14ac:dyDescent="0.25">
      <c r="A271" s="103" t="s">
        <v>8395</v>
      </c>
      <c r="B271" s="92">
        <v>26</v>
      </c>
      <c r="C271" s="92">
        <v>53</v>
      </c>
      <c r="E271" s="92"/>
      <c r="F271" s="92"/>
    </row>
    <row r="272" spans="1:18" s="103" customFormat="1" x14ac:dyDescent="0.25">
      <c r="A272" s="103" t="s">
        <v>8803</v>
      </c>
      <c r="B272" s="92">
        <v>65</v>
      </c>
      <c r="C272" s="92">
        <v>135</v>
      </c>
      <c r="E272" s="92"/>
      <c r="F272" s="92"/>
    </row>
    <row r="273" spans="1:6" s="103" customFormat="1" x14ac:dyDescent="0.25">
      <c r="A273" s="103" t="s">
        <v>8637</v>
      </c>
      <c r="B273" s="92">
        <v>60</v>
      </c>
      <c r="C273" s="92">
        <v>325</v>
      </c>
      <c r="E273" s="92"/>
      <c r="F273" s="92"/>
    </row>
    <row r="274" spans="1:6" s="103" customFormat="1" x14ac:dyDescent="0.25">
      <c r="A274" s="103" t="s">
        <v>7986</v>
      </c>
      <c r="B274" s="92">
        <v>61</v>
      </c>
      <c r="C274" s="92">
        <v>327</v>
      </c>
      <c r="E274" s="92"/>
      <c r="F274" s="92"/>
    </row>
    <row r="275" spans="1:6" s="103" customFormat="1" x14ac:dyDescent="0.25">
      <c r="B275" s="92"/>
      <c r="C275" s="92"/>
    </row>
    <row r="276" spans="1:6" s="103" customFormat="1" x14ac:dyDescent="0.25"/>
    <row r="277" spans="1:6" s="103" customFormat="1" x14ac:dyDescent="0.25"/>
    <row r="278" spans="1:6" s="103" customFormat="1" x14ac:dyDescent="0.25"/>
    <row r="279" spans="1:6" s="103" customFormat="1" x14ac:dyDescent="0.25"/>
    <row r="280" spans="1:6" s="103" customFormat="1" x14ac:dyDescent="0.25"/>
    <row r="281" spans="1:6" s="103" customFormat="1" x14ac:dyDescent="0.25"/>
    <row r="282" spans="1:6" s="103" customFormat="1" x14ac:dyDescent="0.25"/>
    <row r="283" spans="1:6" s="103" customFormat="1" x14ac:dyDescent="0.25"/>
    <row r="302" spans="13:18" x14ac:dyDescent="0.25">
      <c r="M302" s="103"/>
      <c r="N302" s="103"/>
      <c r="O302" s="103"/>
      <c r="P302" s="103"/>
      <c r="Q302" s="103"/>
      <c r="R302" s="103"/>
    </row>
    <row r="303" spans="13:18" x14ac:dyDescent="0.25">
      <c r="M303" s="103"/>
      <c r="N303" s="103"/>
      <c r="O303" s="103"/>
      <c r="P303" s="103"/>
      <c r="Q303" s="103"/>
      <c r="R303" s="103"/>
    </row>
    <row r="304" spans="13:18" x14ac:dyDescent="0.25">
      <c r="M304" s="103"/>
      <c r="N304" s="103"/>
      <c r="O304" s="103"/>
      <c r="P304" s="103"/>
      <c r="Q304" s="103"/>
      <c r="R304" s="103"/>
    </row>
    <row r="305" spans="1:18" x14ac:dyDescent="0.25">
      <c r="M305" s="103"/>
      <c r="N305" s="103"/>
      <c r="O305" s="103"/>
      <c r="P305" s="103"/>
      <c r="Q305" s="103"/>
      <c r="R305" s="103"/>
    </row>
    <row r="306" spans="1:18" x14ac:dyDescent="0.25">
      <c r="M306" s="103"/>
      <c r="N306" s="103"/>
      <c r="O306" s="103"/>
      <c r="P306" s="103"/>
      <c r="Q306" s="103"/>
      <c r="R306" s="103"/>
    </row>
    <row r="307" spans="1:18" x14ac:dyDescent="0.25">
      <c r="M307" s="103"/>
      <c r="N307" s="103"/>
      <c r="O307" s="103"/>
      <c r="P307" s="103"/>
      <c r="Q307" s="103"/>
      <c r="R307" s="103"/>
    </row>
    <row r="308" spans="1:18" x14ac:dyDescent="0.25">
      <c r="A308" s="15" t="s">
        <v>8981</v>
      </c>
    </row>
    <row r="309" spans="1:18" s="103" customFormat="1" x14ac:dyDescent="0.25">
      <c r="A309" s="117" t="s">
        <v>8798</v>
      </c>
      <c r="B309" s="116" t="s">
        <v>8796</v>
      </c>
      <c r="C309" s="116" t="s">
        <v>8012</v>
      </c>
      <c r="D309" s="116" t="s">
        <v>8013</v>
      </c>
      <c r="E309" s="116" t="s">
        <v>8014</v>
      </c>
      <c r="F309" s="116" t="s">
        <v>8015</v>
      </c>
      <c r="G309" s="146" t="s">
        <v>8798</v>
      </c>
      <c r="H309" s="120" t="s">
        <v>8797</v>
      </c>
      <c r="I309" s="120" t="s">
        <v>8012</v>
      </c>
      <c r="J309" s="120" t="s">
        <v>8013</v>
      </c>
      <c r="K309" s="120" t="s">
        <v>8014</v>
      </c>
      <c r="L309" s="120" t="s">
        <v>8015</v>
      </c>
      <c r="M309" s="147" t="s">
        <v>8798</v>
      </c>
      <c r="N309" s="128" t="s">
        <v>3457</v>
      </c>
      <c r="O309" s="128" t="s">
        <v>8012</v>
      </c>
      <c r="P309" s="128" t="s">
        <v>8013</v>
      </c>
      <c r="Q309" s="128" t="s">
        <v>8014</v>
      </c>
      <c r="R309" s="128" t="s">
        <v>8015</v>
      </c>
    </row>
    <row r="310" spans="1:18" s="103" customFormat="1" x14ac:dyDescent="0.25">
      <c r="A310" s="148" t="s">
        <v>3454</v>
      </c>
      <c r="B310" s="72" t="s">
        <v>341</v>
      </c>
      <c r="C310" s="72">
        <v>83</v>
      </c>
      <c r="D310" s="72">
        <v>44</v>
      </c>
      <c r="E310" s="134">
        <v>0.65354330708661412</v>
      </c>
      <c r="F310" s="134">
        <v>0.34645669291338582</v>
      </c>
      <c r="G310" s="149" t="s">
        <v>3454</v>
      </c>
      <c r="H310" s="122" t="s">
        <v>48</v>
      </c>
      <c r="I310" s="122">
        <v>115</v>
      </c>
      <c r="J310" s="122">
        <v>63</v>
      </c>
      <c r="K310" s="135">
        <v>0.6460674157303371</v>
      </c>
      <c r="L310" s="135">
        <v>0.3539325842696629</v>
      </c>
      <c r="M310" s="150" t="s">
        <v>3454</v>
      </c>
      <c r="N310" s="130" t="s">
        <v>8024</v>
      </c>
      <c r="O310" s="130">
        <v>12</v>
      </c>
      <c r="P310" s="130">
        <v>23</v>
      </c>
      <c r="Q310" s="136">
        <v>0.34285714285714286</v>
      </c>
      <c r="R310" s="136">
        <v>0.65714285714285714</v>
      </c>
    </row>
    <row r="311" spans="1:18" s="103" customFormat="1" x14ac:dyDescent="0.25">
      <c r="A311" s="148"/>
      <c r="B311" s="72" t="s">
        <v>8809</v>
      </c>
      <c r="C311" s="72">
        <v>71</v>
      </c>
      <c r="D311" s="72">
        <v>30</v>
      </c>
      <c r="E311" s="134">
        <v>0.70297029702970293</v>
      </c>
      <c r="F311" s="134">
        <v>0.29702970297029702</v>
      </c>
      <c r="G311" s="149"/>
      <c r="H311" s="122" t="s">
        <v>8807</v>
      </c>
      <c r="I311" s="122">
        <v>14</v>
      </c>
      <c r="J311" s="122">
        <v>8</v>
      </c>
      <c r="K311" s="135">
        <v>0.63636363636363635</v>
      </c>
      <c r="L311" s="135">
        <v>0.36363636363636365</v>
      </c>
      <c r="M311" s="150"/>
      <c r="N311" s="130" t="s">
        <v>8810</v>
      </c>
      <c r="O311" s="130">
        <v>98</v>
      </c>
      <c r="P311" s="130">
        <v>49</v>
      </c>
      <c r="Q311" s="136">
        <v>0.66666666666666663</v>
      </c>
      <c r="R311" s="136">
        <v>0.33333333333333331</v>
      </c>
    </row>
    <row r="312" spans="1:18" s="103" customFormat="1" x14ac:dyDescent="0.25">
      <c r="A312" s="148" t="s">
        <v>7322</v>
      </c>
      <c r="B312" s="72" t="s">
        <v>341</v>
      </c>
      <c r="C312" s="72">
        <v>47</v>
      </c>
      <c r="D312" s="72">
        <v>50</v>
      </c>
      <c r="E312" s="134">
        <v>0.4845360824742268</v>
      </c>
      <c r="F312" s="134">
        <v>0.51546391752577314</v>
      </c>
      <c r="G312" s="149" t="s">
        <v>7322</v>
      </c>
      <c r="H312" s="122" t="s">
        <v>48</v>
      </c>
      <c r="I312" s="122">
        <v>72</v>
      </c>
      <c r="J312" s="122">
        <v>71</v>
      </c>
      <c r="K312" s="135">
        <v>0.50349650349650354</v>
      </c>
      <c r="L312" s="135">
        <v>0.49650349650349651</v>
      </c>
      <c r="M312" s="150" t="s">
        <v>7322</v>
      </c>
      <c r="N312" s="130" t="s">
        <v>8024</v>
      </c>
      <c r="O312" s="130">
        <v>9</v>
      </c>
      <c r="P312" s="130">
        <v>29</v>
      </c>
      <c r="Q312" s="136">
        <v>0.23684210526315788</v>
      </c>
      <c r="R312" s="136">
        <v>0.76315789473684215</v>
      </c>
    </row>
    <row r="313" spans="1:18" s="103" customFormat="1" x14ac:dyDescent="0.25">
      <c r="A313" s="148"/>
      <c r="B313" s="72" t="s">
        <v>8809</v>
      </c>
      <c r="C313" s="72">
        <v>46</v>
      </c>
      <c r="D313" s="72">
        <v>46</v>
      </c>
      <c r="E313" s="134">
        <v>0.5</v>
      </c>
      <c r="F313" s="134">
        <v>0.5</v>
      </c>
      <c r="G313" s="149"/>
      <c r="H313" s="122" t="s">
        <v>8807</v>
      </c>
      <c r="I313" s="122">
        <v>7</v>
      </c>
      <c r="J313" s="122">
        <v>9</v>
      </c>
      <c r="K313" s="135">
        <v>0.4375</v>
      </c>
      <c r="L313" s="135">
        <v>0.5625</v>
      </c>
      <c r="M313" s="150"/>
      <c r="N313" s="130" t="s">
        <v>8810</v>
      </c>
      <c r="O313" s="130">
        <v>63</v>
      </c>
      <c r="P313" s="130">
        <v>61</v>
      </c>
      <c r="Q313" s="136">
        <v>0.50806451612903225</v>
      </c>
      <c r="R313" s="136">
        <v>0.49193548387096775</v>
      </c>
    </row>
    <row r="314" spans="1:18" s="103" customFormat="1" x14ac:dyDescent="0.25">
      <c r="A314" s="148" t="s">
        <v>3126</v>
      </c>
      <c r="B314" s="72" t="s">
        <v>341</v>
      </c>
      <c r="C314" s="72">
        <v>30</v>
      </c>
      <c r="D314" s="72">
        <v>40</v>
      </c>
      <c r="E314" s="134">
        <v>0.42857142857142855</v>
      </c>
      <c r="F314" s="134">
        <v>0.5714285714285714</v>
      </c>
      <c r="G314" s="149" t="s">
        <v>3126</v>
      </c>
      <c r="H314" s="122" t="s">
        <v>48</v>
      </c>
      <c r="I314" s="122">
        <v>48</v>
      </c>
      <c r="J314" s="122">
        <v>59</v>
      </c>
      <c r="K314" s="135">
        <v>0.44859813084112149</v>
      </c>
      <c r="L314" s="135">
        <v>0.55140186915887845</v>
      </c>
      <c r="M314" s="150" t="s">
        <v>3126</v>
      </c>
      <c r="N314" s="130" t="s">
        <v>8024</v>
      </c>
      <c r="O314" s="130">
        <v>2</v>
      </c>
      <c r="P314" s="130">
        <v>27</v>
      </c>
      <c r="Q314" s="136">
        <v>6.8965517241379309E-2</v>
      </c>
      <c r="R314" s="136">
        <v>0.93103448275862066</v>
      </c>
    </row>
    <row r="315" spans="1:18" s="103" customFormat="1" x14ac:dyDescent="0.25">
      <c r="A315" s="148"/>
      <c r="B315" s="72" t="s">
        <v>8809</v>
      </c>
      <c r="C315" s="72">
        <v>36</v>
      </c>
      <c r="D315" s="72">
        <v>40</v>
      </c>
      <c r="E315" s="134">
        <v>0.47368421052631576</v>
      </c>
      <c r="F315" s="134">
        <v>0.52631578947368418</v>
      </c>
      <c r="G315" s="149"/>
      <c r="H315" s="122" t="s">
        <v>8807</v>
      </c>
      <c r="I315" s="122">
        <v>7</v>
      </c>
      <c r="J315" s="122">
        <v>7</v>
      </c>
      <c r="K315" s="135">
        <v>0.5</v>
      </c>
      <c r="L315" s="135">
        <v>0.5</v>
      </c>
      <c r="M315" s="150"/>
      <c r="N315" s="130" t="s">
        <v>8810</v>
      </c>
      <c r="O315" s="130">
        <v>49</v>
      </c>
      <c r="P315" s="130">
        <v>54</v>
      </c>
      <c r="Q315" s="136">
        <v>0.47572815533980584</v>
      </c>
      <c r="R315" s="136">
        <v>0.52427184466019416</v>
      </c>
    </row>
    <row r="316" spans="1:18" s="103" customFormat="1" x14ac:dyDescent="0.25">
      <c r="A316" s="148" t="s">
        <v>8792</v>
      </c>
      <c r="B316" s="72" t="s">
        <v>341</v>
      </c>
      <c r="C316" s="72">
        <v>46</v>
      </c>
      <c r="D316" s="72">
        <v>15</v>
      </c>
      <c r="E316" s="134">
        <v>0.75409836065573765</v>
      </c>
      <c r="F316" s="134">
        <v>0.24590163934426229</v>
      </c>
      <c r="G316" s="149" t="s">
        <v>8792</v>
      </c>
      <c r="H316" s="122" t="s">
        <v>48</v>
      </c>
      <c r="I316" s="122">
        <v>88</v>
      </c>
      <c r="J316" s="122">
        <v>26</v>
      </c>
      <c r="K316" s="135">
        <v>0.77192982456140347</v>
      </c>
      <c r="L316" s="135">
        <v>0.22807017543859648</v>
      </c>
      <c r="M316" s="150" t="s">
        <v>8792</v>
      </c>
      <c r="N316" s="130" t="s">
        <v>8024</v>
      </c>
      <c r="O316" s="130">
        <v>23</v>
      </c>
      <c r="P316" s="130">
        <v>12</v>
      </c>
      <c r="Q316" s="136">
        <v>0.65714285714285714</v>
      </c>
      <c r="R316" s="136">
        <v>0.34285714285714286</v>
      </c>
    </row>
    <row r="317" spans="1:18" s="103" customFormat="1" x14ac:dyDescent="0.25">
      <c r="A317" s="148"/>
      <c r="B317" s="72" t="s">
        <v>8809</v>
      </c>
      <c r="C317" s="72">
        <v>17</v>
      </c>
      <c r="D317" s="72">
        <v>17</v>
      </c>
      <c r="E317" s="134">
        <v>0.5</v>
      </c>
      <c r="F317" s="134">
        <v>0.5</v>
      </c>
      <c r="G317" s="149"/>
      <c r="H317" s="122" t="s">
        <v>8807</v>
      </c>
      <c r="I317" s="122">
        <v>14</v>
      </c>
      <c r="J317" s="122">
        <v>4</v>
      </c>
      <c r="K317" s="135">
        <v>0.77777777777777779</v>
      </c>
      <c r="L317" s="135">
        <v>0.22222222222222221</v>
      </c>
      <c r="M317" s="150"/>
      <c r="N317" s="130" t="s">
        <v>8810</v>
      </c>
      <c r="O317" s="130">
        <v>73</v>
      </c>
      <c r="P317" s="130">
        <v>17</v>
      </c>
      <c r="Q317" s="136">
        <v>0.81111111111111112</v>
      </c>
      <c r="R317" s="136">
        <v>0.18888888888888888</v>
      </c>
    </row>
    <row r="318" spans="1:18" s="103" customFormat="1" x14ac:dyDescent="0.25">
      <c r="A318" s="148" t="s">
        <v>7994</v>
      </c>
      <c r="B318" s="72" t="s">
        <v>341</v>
      </c>
      <c r="C318" s="72">
        <v>16</v>
      </c>
      <c r="D318" s="72">
        <v>36</v>
      </c>
      <c r="E318" s="134">
        <v>0.30769230769230771</v>
      </c>
      <c r="F318" s="134">
        <v>0.69230769230769229</v>
      </c>
      <c r="G318" s="149" t="s">
        <v>7994</v>
      </c>
      <c r="H318" s="122" t="s">
        <v>48</v>
      </c>
      <c r="I318" s="122">
        <v>19</v>
      </c>
      <c r="J318" s="122">
        <v>39</v>
      </c>
      <c r="K318" s="135">
        <v>0.32758620689655171</v>
      </c>
      <c r="L318" s="135">
        <v>0.67241379310344829</v>
      </c>
      <c r="M318" s="150" t="s">
        <v>7994</v>
      </c>
      <c r="N318" s="130" t="s">
        <v>8024</v>
      </c>
      <c r="O318" s="130">
        <v>0</v>
      </c>
      <c r="P318" s="130">
        <v>3</v>
      </c>
      <c r="Q318" s="136">
        <v>0</v>
      </c>
      <c r="R318" s="136">
        <v>1</v>
      </c>
    </row>
    <row r="319" spans="1:18" s="103" customFormat="1" x14ac:dyDescent="0.25">
      <c r="A319" s="148"/>
      <c r="B319" s="72" t="s">
        <v>8809</v>
      </c>
      <c r="C319" s="72">
        <v>4</v>
      </c>
      <c r="D319" s="72">
        <v>7</v>
      </c>
      <c r="E319" s="134">
        <v>0.36363636363636365</v>
      </c>
      <c r="F319" s="134">
        <v>0.63636363636363635</v>
      </c>
      <c r="G319" s="149"/>
      <c r="H319" s="122" t="s">
        <v>8807</v>
      </c>
      <c r="I319" s="122">
        <v>1</v>
      </c>
      <c r="J319" s="122">
        <v>2</v>
      </c>
      <c r="K319" s="135">
        <v>0.33333333333333331</v>
      </c>
      <c r="L319" s="135">
        <v>0.66666666666666663</v>
      </c>
      <c r="M319" s="150"/>
      <c r="N319" s="130" t="s">
        <v>8810</v>
      </c>
      <c r="O319" s="130">
        <v>4</v>
      </c>
      <c r="P319" s="130">
        <v>24</v>
      </c>
      <c r="Q319" s="136">
        <v>0.14285714285714285</v>
      </c>
      <c r="R319" s="136">
        <v>0.8571428571428571</v>
      </c>
    </row>
    <row r="320" spans="1:18" s="103" customFormat="1" x14ac:dyDescent="0.25">
      <c r="A320" s="148" t="s">
        <v>8659</v>
      </c>
      <c r="B320" s="72" t="s">
        <v>341</v>
      </c>
      <c r="C320" s="72">
        <v>7</v>
      </c>
      <c r="D320" s="72">
        <v>2</v>
      </c>
      <c r="E320" s="134">
        <v>0.77777777777777779</v>
      </c>
      <c r="F320" s="134">
        <v>0.22222222222222221</v>
      </c>
      <c r="G320" s="149" t="s">
        <v>8659</v>
      </c>
      <c r="H320" s="122" t="s">
        <v>48</v>
      </c>
      <c r="I320" s="122">
        <v>21</v>
      </c>
      <c r="J320" s="122">
        <v>8</v>
      </c>
      <c r="K320" s="135">
        <v>0.72413793103448276</v>
      </c>
      <c r="L320" s="135">
        <v>0.27586206896551724</v>
      </c>
      <c r="M320" s="150" t="s">
        <v>8659</v>
      </c>
      <c r="N320" s="130" t="s">
        <v>8024</v>
      </c>
      <c r="O320" s="130">
        <v>3</v>
      </c>
      <c r="P320" s="130">
        <v>3</v>
      </c>
      <c r="Q320" s="136">
        <v>0.5</v>
      </c>
      <c r="R320" s="136">
        <v>0.5</v>
      </c>
    </row>
    <row r="321" spans="1:18" s="103" customFormat="1" x14ac:dyDescent="0.25">
      <c r="A321" s="148"/>
      <c r="B321" s="72" t="s">
        <v>8809</v>
      </c>
      <c r="C321" s="72">
        <v>34</v>
      </c>
      <c r="D321" s="72">
        <v>12</v>
      </c>
      <c r="E321" s="134">
        <v>0.73913043478260865</v>
      </c>
      <c r="F321" s="134">
        <v>0.2608695652173913</v>
      </c>
      <c r="G321" s="149"/>
      <c r="H321" s="122" t="s">
        <v>8807</v>
      </c>
      <c r="I321" s="122">
        <v>7</v>
      </c>
      <c r="J321" s="122">
        <v>3</v>
      </c>
      <c r="K321" s="135">
        <v>0.7</v>
      </c>
      <c r="L321" s="135">
        <v>0.3</v>
      </c>
      <c r="M321" s="150"/>
      <c r="N321" s="130" t="s">
        <v>8810</v>
      </c>
      <c r="O321" s="130">
        <v>31</v>
      </c>
      <c r="P321" s="130">
        <v>11</v>
      </c>
      <c r="Q321" s="136">
        <v>0.73809523809523814</v>
      </c>
      <c r="R321" s="136">
        <v>0.26190476190476192</v>
      </c>
    </row>
    <row r="322" spans="1:18" s="103" customFormat="1" x14ac:dyDescent="0.25">
      <c r="A322" s="148" t="s">
        <v>7988</v>
      </c>
      <c r="B322" s="72" t="s">
        <v>341</v>
      </c>
      <c r="C322" s="72">
        <v>12</v>
      </c>
      <c r="D322" s="72">
        <v>9</v>
      </c>
      <c r="E322" s="134">
        <v>0.5714285714285714</v>
      </c>
      <c r="F322" s="134">
        <v>0.42857142857142855</v>
      </c>
      <c r="G322" s="149" t="s">
        <v>7988</v>
      </c>
      <c r="H322" s="122" t="s">
        <v>48</v>
      </c>
      <c r="I322" s="122">
        <v>18</v>
      </c>
      <c r="J322" s="122">
        <v>20</v>
      </c>
      <c r="K322" s="135">
        <v>0.47368421052631576</v>
      </c>
      <c r="L322" s="135">
        <v>0.52631578947368418</v>
      </c>
      <c r="M322" s="150" t="s">
        <v>7988</v>
      </c>
      <c r="N322" s="130" t="s">
        <v>8024</v>
      </c>
      <c r="O322" s="130">
        <v>0</v>
      </c>
      <c r="P322" s="130">
        <v>3</v>
      </c>
      <c r="Q322" s="136">
        <v>0</v>
      </c>
      <c r="R322" s="136">
        <v>1</v>
      </c>
    </row>
    <row r="323" spans="1:18" s="103" customFormat="1" x14ac:dyDescent="0.25">
      <c r="A323" s="148"/>
      <c r="B323" s="72" t="s">
        <v>8809</v>
      </c>
      <c r="C323" s="72">
        <v>17</v>
      </c>
      <c r="D323" s="72">
        <v>9</v>
      </c>
      <c r="E323" s="134">
        <v>0.65384615384615385</v>
      </c>
      <c r="F323" s="134">
        <v>0.34615384615384615</v>
      </c>
      <c r="G323" s="149"/>
      <c r="H323" s="122" t="s">
        <v>8807</v>
      </c>
      <c r="I323" s="122">
        <v>4</v>
      </c>
      <c r="J323" s="122">
        <v>1</v>
      </c>
      <c r="K323" s="135">
        <v>0.8</v>
      </c>
      <c r="L323" s="135">
        <v>0.2</v>
      </c>
      <c r="M323" s="150"/>
      <c r="N323" s="130" t="s">
        <v>8810</v>
      </c>
      <c r="O323" s="130">
        <v>12</v>
      </c>
      <c r="P323" s="130">
        <v>14</v>
      </c>
      <c r="Q323" s="136">
        <v>0.46153846153846156</v>
      </c>
      <c r="R323" s="136">
        <v>0.53846153846153844</v>
      </c>
    </row>
    <row r="324" spans="1:18" s="103" customFormat="1" x14ac:dyDescent="0.25">
      <c r="A324" s="148" t="s">
        <v>8638</v>
      </c>
      <c r="B324" s="72" t="s">
        <v>341</v>
      </c>
      <c r="C324" s="72">
        <v>4</v>
      </c>
      <c r="D324" s="72">
        <v>3</v>
      </c>
      <c r="E324" s="134">
        <v>0.5714285714285714</v>
      </c>
      <c r="F324" s="134">
        <v>0.42857142857142855</v>
      </c>
      <c r="G324" s="149" t="s">
        <v>8638</v>
      </c>
      <c r="H324" s="122" t="s">
        <v>48</v>
      </c>
      <c r="I324" s="122">
        <v>9</v>
      </c>
      <c r="J324" s="122">
        <v>19</v>
      </c>
      <c r="K324" s="135">
        <v>0.32142857142857145</v>
      </c>
      <c r="L324" s="135">
        <v>0.6785714285714286</v>
      </c>
      <c r="M324" s="150" t="s">
        <v>8638</v>
      </c>
      <c r="N324" s="130" t="s">
        <v>8024</v>
      </c>
      <c r="O324" s="130">
        <v>1</v>
      </c>
      <c r="P324" s="130">
        <v>7</v>
      </c>
      <c r="Q324" s="136">
        <v>0.125</v>
      </c>
      <c r="R324" s="136">
        <v>0.875</v>
      </c>
    </row>
    <row r="325" spans="1:18" s="103" customFormat="1" x14ac:dyDescent="0.25">
      <c r="A325" s="148"/>
      <c r="B325" s="72" t="s">
        <v>8809</v>
      </c>
      <c r="C325" s="72">
        <v>0</v>
      </c>
      <c r="D325" s="72">
        <v>0</v>
      </c>
      <c r="E325" s="134">
        <v>0</v>
      </c>
      <c r="F325" s="134">
        <v>0</v>
      </c>
      <c r="G325" s="149"/>
      <c r="H325" s="122" t="s">
        <v>8807</v>
      </c>
      <c r="I325" s="122">
        <v>6</v>
      </c>
      <c r="J325" s="122">
        <v>2</v>
      </c>
      <c r="K325" s="135">
        <v>0.75</v>
      </c>
      <c r="L325" s="135">
        <v>0.25</v>
      </c>
      <c r="M325" s="150"/>
      <c r="N325" s="130" t="s">
        <v>8810</v>
      </c>
      <c r="O325" s="130">
        <v>11</v>
      </c>
      <c r="P325" s="130">
        <v>15</v>
      </c>
      <c r="Q325" s="136">
        <v>0.42307692307692307</v>
      </c>
      <c r="R325" s="136">
        <v>0.57692307692307687</v>
      </c>
    </row>
    <row r="327" spans="1:18" s="103" customFormat="1" x14ac:dyDescent="0.25">
      <c r="A327" s="81" t="s">
        <v>8798</v>
      </c>
      <c r="B327" s="162" t="s">
        <v>8013</v>
      </c>
      <c r="C327" s="162" t="s">
        <v>8012</v>
      </c>
      <c r="E327" s="162"/>
      <c r="F327" s="162"/>
    </row>
    <row r="328" spans="1:18" s="103" customFormat="1" x14ac:dyDescent="0.25">
      <c r="A328" s="103" t="s">
        <v>8802</v>
      </c>
      <c r="B328" s="92">
        <v>23</v>
      </c>
      <c r="C328" s="92">
        <v>15</v>
      </c>
      <c r="E328" s="92"/>
      <c r="F328" s="92"/>
    </row>
    <row r="329" spans="1:18" s="103" customFormat="1" x14ac:dyDescent="0.25">
      <c r="A329" s="103" t="s">
        <v>8804</v>
      </c>
      <c r="B329" s="92">
        <v>45</v>
      </c>
      <c r="C329" s="92">
        <v>21</v>
      </c>
      <c r="E329" s="92"/>
      <c r="F329" s="92"/>
    </row>
    <row r="330" spans="1:18" s="103" customFormat="1" x14ac:dyDescent="0.25">
      <c r="A330" s="103" t="s">
        <v>1449</v>
      </c>
      <c r="B330" s="92">
        <v>22</v>
      </c>
      <c r="C330" s="92">
        <v>29</v>
      </c>
      <c r="E330" s="92"/>
      <c r="F330" s="92"/>
    </row>
    <row r="331" spans="1:18" s="103" customFormat="1" x14ac:dyDescent="0.25">
      <c r="A331" s="103" t="s">
        <v>8636</v>
      </c>
      <c r="B331" s="92">
        <v>29</v>
      </c>
      <c r="C331" s="92">
        <v>31</v>
      </c>
      <c r="E331" s="92"/>
      <c r="F331" s="92"/>
    </row>
    <row r="332" spans="1:18" s="103" customFormat="1" x14ac:dyDescent="0.25">
      <c r="A332" s="103" t="s">
        <v>7988</v>
      </c>
      <c r="B332" s="92">
        <v>24</v>
      </c>
      <c r="C332" s="92">
        <v>32</v>
      </c>
      <c r="E332" s="92"/>
      <c r="F332" s="92"/>
    </row>
    <row r="333" spans="1:18" s="103" customFormat="1" x14ac:dyDescent="0.25">
      <c r="A333" s="103" t="s">
        <v>8659</v>
      </c>
      <c r="B333" s="92">
        <v>14</v>
      </c>
      <c r="C333" s="92">
        <v>41</v>
      </c>
      <c r="E333" s="92"/>
      <c r="F333" s="92"/>
    </row>
    <row r="334" spans="1:18" s="103" customFormat="1" x14ac:dyDescent="0.25">
      <c r="A334" s="103" t="s">
        <v>7322</v>
      </c>
      <c r="B334" s="92">
        <v>100</v>
      </c>
      <c r="C334" s="92">
        <v>97</v>
      </c>
      <c r="E334" s="92"/>
      <c r="F334" s="92"/>
    </row>
    <row r="335" spans="1:18" s="103" customFormat="1" x14ac:dyDescent="0.25">
      <c r="A335" s="103" t="s">
        <v>8792</v>
      </c>
      <c r="B335" s="92">
        <v>32</v>
      </c>
      <c r="C335" s="92">
        <v>111</v>
      </c>
      <c r="E335" s="92"/>
      <c r="F335" s="92"/>
    </row>
    <row r="336" spans="1:18" s="103" customFormat="1" x14ac:dyDescent="0.25">
      <c r="A336" s="103" t="s">
        <v>3454</v>
      </c>
      <c r="B336" s="92">
        <v>76</v>
      </c>
      <c r="C336" s="92">
        <v>158</v>
      </c>
      <c r="E336" s="92"/>
      <c r="F336" s="92"/>
    </row>
    <row r="337" spans="2:3" s="103" customFormat="1" x14ac:dyDescent="0.25">
      <c r="B337" s="92"/>
      <c r="C337" s="92"/>
    </row>
    <row r="338" spans="2:3" s="103" customFormat="1" x14ac:dyDescent="0.25"/>
    <row r="339" spans="2:3" s="103" customFormat="1" x14ac:dyDescent="0.25"/>
    <row r="340" spans="2:3" s="103" customFormat="1" x14ac:dyDescent="0.25"/>
    <row r="341" spans="2:3" s="103" customFormat="1" x14ac:dyDescent="0.25"/>
    <row r="342" spans="2:3" s="103" customFormat="1" x14ac:dyDescent="0.25"/>
    <row r="343" spans="2:3" s="103" customFormat="1" x14ac:dyDescent="0.25"/>
    <row r="344" spans="2:3" s="103" customFormat="1" x14ac:dyDescent="0.25"/>
    <row r="372" spans="1:18" x14ac:dyDescent="0.25">
      <c r="A372" s="15" t="s">
        <v>8982</v>
      </c>
    </row>
    <row r="373" spans="1:18" s="103" customFormat="1" x14ac:dyDescent="0.25">
      <c r="A373" s="117" t="s">
        <v>8798</v>
      </c>
      <c r="B373" s="116" t="s">
        <v>8796</v>
      </c>
      <c r="C373" s="116" t="s">
        <v>8012</v>
      </c>
      <c r="D373" s="116" t="s">
        <v>8013</v>
      </c>
      <c r="E373" s="116" t="s">
        <v>8014</v>
      </c>
      <c r="F373" s="116" t="s">
        <v>8015</v>
      </c>
      <c r="G373" s="146" t="s">
        <v>8798</v>
      </c>
      <c r="H373" s="120" t="s">
        <v>8797</v>
      </c>
      <c r="I373" s="120" t="s">
        <v>8012</v>
      </c>
      <c r="J373" s="120" t="s">
        <v>8013</v>
      </c>
      <c r="K373" s="120" t="s">
        <v>8014</v>
      </c>
      <c r="L373" s="120" t="s">
        <v>8015</v>
      </c>
      <c r="M373" s="147" t="s">
        <v>8798</v>
      </c>
      <c r="N373" s="128" t="s">
        <v>3457</v>
      </c>
      <c r="O373" s="128" t="s">
        <v>8012</v>
      </c>
      <c r="P373" s="128" t="s">
        <v>8013</v>
      </c>
      <c r="Q373" s="128" t="s">
        <v>8014</v>
      </c>
      <c r="R373" s="128" t="s">
        <v>8015</v>
      </c>
    </row>
    <row r="374" spans="1:18" s="103" customFormat="1" x14ac:dyDescent="0.25">
      <c r="A374" s="148" t="s">
        <v>2755</v>
      </c>
      <c r="B374" s="72" t="s">
        <v>341</v>
      </c>
      <c r="C374" s="72">
        <v>37</v>
      </c>
      <c r="D374" s="72">
        <v>19</v>
      </c>
      <c r="E374" s="134">
        <v>0.6607142857142857</v>
      </c>
      <c r="F374" s="134">
        <v>0.3392857142857143</v>
      </c>
      <c r="G374" s="149" t="s">
        <v>2755</v>
      </c>
      <c r="H374" s="122" t="s">
        <v>48</v>
      </c>
      <c r="I374" s="122">
        <v>47</v>
      </c>
      <c r="J374" s="122">
        <v>48</v>
      </c>
      <c r="K374" s="135">
        <v>0.49473684210526314</v>
      </c>
      <c r="L374" s="135">
        <v>0.50526315789473686</v>
      </c>
      <c r="M374" s="150" t="s">
        <v>8812</v>
      </c>
      <c r="N374" s="130" t="s">
        <v>8024</v>
      </c>
      <c r="O374" s="130">
        <v>2</v>
      </c>
      <c r="P374" s="130">
        <v>12</v>
      </c>
      <c r="Q374" s="136">
        <v>0.14285714285714285</v>
      </c>
      <c r="R374" s="136">
        <v>0.8571428571428571</v>
      </c>
    </row>
    <row r="375" spans="1:18" s="103" customFormat="1" x14ac:dyDescent="0.25">
      <c r="A375" s="148"/>
      <c r="B375" s="72" t="s">
        <v>8809</v>
      </c>
      <c r="C375" s="72">
        <v>64</v>
      </c>
      <c r="D375" s="72">
        <v>65</v>
      </c>
      <c r="E375" s="134">
        <v>0.49612403100775193</v>
      </c>
      <c r="F375" s="134">
        <v>0.50387596899224807</v>
      </c>
      <c r="G375" s="149"/>
      <c r="H375" s="122" t="s">
        <v>8807</v>
      </c>
      <c r="I375" s="122">
        <v>22</v>
      </c>
      <c r="J375" s="122">
        <v>14</v>
      </c>
      <c r="K375" s="135">
        <v>0.61111111111111116</v>
      </c>
      <c r="L375" s="135">
        <v>0.3888888888888889</v>
      </c>
      <c r="M375" s="150"/>
      <c r="N375" s="130" t="s">
        <v>8810</v>
      </c>
      <c r="O375" s="130">
        <v>63</v>
      </c>
      <c r="P375" s="130">
        <v>58</v>
      </c>
      <c r="Q375" s="136">
        <v>0.52066115702479343</v>
      </c>
      <c r="R375" s="136">
        <v>0.47933884297520662</v>
      </c>
    </row>
    <row r="376" spans="1:18" s="103" customFormat="1" x14ac:dyDescent="0.25">
      <c r="A376" s="148" t="s">
        <v>8811</v>
      </c>
      <c r="B376" s="72" t="s">
        <v>341</v>
      </c>
      <c r="C376" s="72">
        <v>33</v>
      </c>
      <c r="D376" s="72">
        <v>13</v>
      </c>
      <c r="E376" s="134">
        <v>0.71739130434782605</v>
      </c>
      <c r="F376" s="134">
        <v>0.28260869565217389</v>
      </c>
      <c r="G376" s="149" t="s">
        <v>8811</v>
      </c>
      <c r="H376" s="122" t="s">
        <v>48</v>
      </c>
      <c r="I376" s="122">
        <v>53</v>
      </c>
      <c r="J376" s="122">
        <v>22</v>
      </c>
      <c r="K376" s="135">
        <v>0.70666666666666667</v>
      </c>
      <c r="L376" s="135">
        <v>0.29333333333333333</v>
      </c>
      <c r="M376" s="150" t="s">
        <v>8811</v>
      </c>
      <c r="N376" s="130" t="s">
        <v>8024</v>
      </c>
      <c r="O376" s="130">
        <v>5</v>
      </c>
      <c r="P376" s="130">
        <v>5</v>
      </c>
      <c r="Q376" s="136">
        <v>0.5</v>
      </c>
      <c r="R376" s="136">
        <v>0.5</v>
      </c>
    </row>
    <row r="377" spans="1:18" s="103" customFormat="1" x14ac:dyDescent="0.25">
      <c r="A377" s="148"/>
      <c r="B377" s="72" t="s">
        <v>8809</v>
      </c>
      <c r="C377" s="72">
        <v>68</v>
      </c>
      <c r="D377" s="72">
        <v>24</v>
      </c>
      <c r="E377" s="134">
        <v>0.73913043478260865</v>
      </c>
      <c r="F377" s="134">
        <v>0.2608695652173913</v>
      </c>
      <c r="G377" s="149"/>
      <c r="H377" s="122" t="s">
        <v>8807</v>
      </c>
      <c r="I377" s="122">
        <v>23</v>
      </c>
      <c r="J377" s="122">
        <v>11</v>
      </c>
      <c r="K377" s="135">
        <v>0.67647058823529416</v>
      </c>
      <c r="L377" s="135">
        <v>0.3235294117647059</v>
      </c>
      <c r="M377" s="150"/>
      <c r="N377" s="130" t="s">
        <v>8810</v>
      </c>
      <c r="O377" s="130">
        <v>60</v>
      </c>
      <c r="P377" s="130">
        <v>17</v>
      </c>
      <c r="Q377" s="136">
        <v>0.77922077922077926</v>
      </c>
      <c r="R377" s="136">
        <v>0.22077922077922077</v>
      </c>
    </row>
    <row r="378" spans="1:18" s="103" customFormat="1" x14ac:dyDescent="0.25">
      <c r="A378" s="148" t="s">
        <v>1972</v>
      </c>
      <c r="B378" s="72" t="s">
        <v>341</v>
      </c>
      <c r="C378" s="72">
        <v>36</v>
      </c>
      <c r="D378" s="72">
        <v>46</v>
      </c>
      <c r="E378" s="134">
        <v>0.43902439024390244</v>
      </c>
      <c r="F378" s="134">
        <v>0.56097560975609762</v>
      </c>
      <c r="G378" s="149" t="s">
        <v>1972</v>
      </c>
      <c r="H378" s="122" t="s">
        <v>48</v>
      </c>
      <c r="I378" s="122">
        <v>47</v>
      </c>
      <c r="J378" s="122">
        <v>64</v>
      </c>
      <c r="K378" s="135">
        <v>0.42342342342342343</v>
      </c>
      <c r="L378" s="135">
        <v>0.57657657657657657</v>
      </c>
      <c r="M378" s="150" t="s">
        <v>1972</v>
      </c>
      <c r="N378" s="130" t="s">
        <v>8024</v>
      </c>
      <c r="O378" s="130">
        <v>2</v>
      </c>
      <c r="P378" s="130">
        <v>17</v>
      </c>
      <c r="Q378" s="136">
        <v>0.10526315789473684</v>
      </c>
      <c r="R378" s="136">
        <v>0.89473684210526316</v>
      </c>
    </row>
    <row r="379" spans="1:18" s="103" customFormat="1" x14ac:dyDescent="0.25">
      <c r="A379" s="148"/>
      <c r="B379" s="72" t="s">
        <v>8809</v>
      </c>
      <c r="C379" s="72">
        <v>27</v>
      </c>
      <c r="D379" s="72">
        <v>35</v>
      </c>
      <c r="E379" s="134">
        <v>0.43548387096774194</v>
      </c>
      <c r="F379" s="134">
        <v>0.56451612903225812</v>
      </c>
      <c r="G379" s="149"/>
      <c r="H379" s="122" t="s">
        <v>8807</v>
      </c>
      <c r="I379" s="122">
        <v>8</v>
      </c>
      <c r="J379" s="122">
        <v>8</v>
      </c>
      <c r="K379" s="135">
        <v>0.5</v>
      </c>
      <c r="L379" s="135">
        <v>0.5</v>
      </c>
      <c r="M379" s="150"/>
      <c r="N379" s="130" t="s">
        <v>8810</v>
      </c>
      <c r="O379" s="130">
        <v>34</v>
      </c>
      <c r="P379" s="130">
        <v>58</v>
      </c>
      <c r="Q379" s="136">
        <v>0.36956521739130432</v>
      </c>
      <c r="R379" s="136">
        <v>0.63043478260869568</v>
      </c>
    </row>
    <row r="380" spans="1:18" s="103" customFormat="1" x14ac:dyDescent="0.25">
      <c r="A380" s="148" t="s">
        <v>8813</v>
      </c>
      <c r="B380" s="72" t="s">
        <v>341</v>
      </c>
      <c r="C380" s="72">
        <v>13</v>
      </c>
      <c r="D380" s="72">
        <v>6</v>
      </c>
      <c r="E380" s="134">
        <v>0.68421052631578949</v>
      </c>
      <c r="F380" s="134">
        <v>0.31578947368421051</v>
      </c>
      <c r="G380" s="149" t="s">
        <v>8813</v>
      </c>
      <c r="H380" s="122" t="s">
        <v>48</v>
      </c>
      <c r="I380" s="122">
        <v>24</v>
      </c>
      <c r="J380" s="122">
        <v>20</v>
      </c>
      <c r="K380" s="135">
        <v>0.54545454545454541</v>
      </c>
      <c r="L380" s="135">
        <v>0.45454545454545453</v>
      </c>
      <c r="M380" s="150" t="s">
        <v>8813</v>
      </c>
      <c r="N380" s="130" t="s">
        <v>8024</v>
      </c>
      <c r="O380" s="130">
        <v>0</v>
      </c>
      <c r="P380" s="130">
        <v>4</v>
      </c>
      <c r="Q380" s="136">
        <v>0</v>
      </c>
      <c r="R380" s="136">
        <v>1</v>
      </c>
    </row>
    <row r="381" spans="1:18" s="103" customFormat="1" x14ac:dyDescent="0.25">
      <c r="A381" s="148"/>
      <c r="B381" s="72" t="s">
        <v>8809</v>
      </c>
      <c r="C381" s="72">
        <v>18</v>
      </c>
      <c r="D381" s="72">
        <v>23</v>
      </c>
      <c r="E381" s="134">
        <v>0.43902439024390244</v>
      </c>
      <c r="F381" s="134">
        <v>0.56097560975609762</v>
      </c>
      <c r="G381" s="149"/>
      <c r="H381" s="122" t="s">
        <v>8807</v>
      </c>
      <c r="I381" s="122">
        <v>5</v>
      </c>
      <c r="J381" s="122">
        <v>6</v>
      </c>
      <c r="K381" s="135">
        <v>0.45454545454545453</v>
      </c>
      <c r="L381" s="135">
        <v>0.54545454545454541</v>
      </c>
      <c r="M381" s="150"/>
      <c r="N381" s="130" t="s">
        <v>8810</v>
      </c>
      <c r="O381" s="130">
        <v>13</v>
      </c>
      <c r="P381" s="130">
        <v>18</v>
      </c>
      <c r="Q381" s="136">
        <v>0.41935483870967744</v>
      </c>
      <c r="R381" s="136">
        <v>0.58064516129032262</v>
      </c>
    </row>
    <row r="383" spans="1:18" s="103" customFormat="1" x14ac:dyDescent="0.25">
      <c r="A383" s="81" t="s">
        <v>8798</v>
      </c>
      <c r="B383" s="162" t="s">
        <v>8013</v>
      </c>
      <c r="C383" s="162" t="s">
        <v>8012</v>
      </c>
      <c r="E383" s="162"/>
      <c r="F383" s="162"/>
    </row>
    <row r="384" spans="1:18" s="103" customFormat="1" x14ac:dyDescent="0.25">
      <c r="A384" s="103" t="s">
        <v>8813</v>
      </c>
      <c r="B384" s="92">
        <v>29</v>
      </c>
      <c r="C384" s="92">
        <v>31</v>
      </c>
      <c r="E384" s="92"/>
      <c r="F384" s="92"/>
    </row>
    <row r="385" spans="1:6" s="103" customFormat="1" x14ac:dyDescent="0.25">
      <c r="A385" s="103" t="s">
        <v>1972</v>
      </c>
      <c r="B385" s="92">
        <v>85</v>
      </c>
      <c r="C385" s="92">
        <v>67</v>
      </c>
      <c r="E385" s="92"/>
      <c r="F385" s="92"/>
    </row>
    <row r="386" spans="1:6" s="103" customFormat="1" x14ac:dyDescent="0.25">
      <c r="A386" s="103" t="s">
        <v>8634</v>
      </c>
      <c r="B386" s="92">
        <v>37</v>
      </c>
      <c r="C386" s="92">
        <v>101</v>
      </c>
      <c r="E386" s="92"/>
      <c r="F386" s="92"/>
    </row>
    <row r="387" spans="1:6" s="103" customFormat="1" x14ac:dyDescent="0.25">
      <c r="A387" s="103" t="s">
        <v>2755</v>
      </c>
      <c r="B387" s="92">
        <v>89</v>
      </c>
      <c r="C387" s="92">
        <v>104</v>
      </c>
      <c r="E387" s="92"/>
      <c r="F387" s="92"/>
    </row>
    <row r="388" spans="1:6" s="103" customFormat="1" x14ac:dyDescent="0.25">
      <c r="B388" s="92"/>
      <c r="C388" s="92"/>
    </row>
    <row r="389" spans="1:6" s="103" customFormat="1" x14ac:dyDescent="0.25"/>
    <row r="390" spans="1:6" s="103" customFormat="1" x14ac:dyDescent="0.25"/>
    <row r="391" spans="1:6" s="103" customFormat="1" x14ac:dyDescent="0.25"/>
    <row r="392" spans="1:6" s="103" customFormat="1" x14ac:dyDescent="0.25"/>
    <row r="393" spans="1:6" s="103" customFormat="1" x14ac:dyDescent="0.25"/>
    <row r="394" spans="1:6" s="103" customFormat="1" x14ac:dyDescent="0.25"/>
    <row r="395" spans="1:6" s="103" customFormat="1" x14ac:dyDescent="0.25"/>
    <row r="396" spans="1:6" s="103" customFormat="1" x14ac:dyDescent="0.25"/>
    <row r="418" spans="1:21" ht="17" customHeight="1" x14ac:dyDescent="0.25"/>
    <row r="419" spans="1:21" s="103" customFormat="1" x14ac:dyDescent="0.25">
      <c r="A419" s="117" t="s">
        <v>8798</v>
      </c>
      <c r="B419" s="116" t="s">
        <v>8796</v>
      </c>
      <c r="C419" s="116" t="s">
        <v>8012</v>
      </c>
      <c r="D419" s="116" t="s">
        <v>8013</v>
      </c>
      <c r="E419" s="116" t="s">
        <v>8014</v>
      </c>
      <c r="F419" s="116" t="s">
        <v>8015</v>
      </c>
      <c r="G419" s="146" t="s">
        <v>8798</v>
      </c>
      <c r="H419" s="120" t="s">
        <v>8797</v>
      </c>
      <c r="I419" s="120" t="s">
        <v>8012</v>
      </c>
      <c r="J419" s="120" t="s">
        <v>8013</v>
      </c>
      <c r="K419" s="120" t="s">
        <v>8014</v>
      </c>
      <c r="L419" s="120" t="s">
        <v>8015</v>
      </c>
      <c r="M419" s="147" t="s">
        <v>8798</v>
      </c>
      <c r="N419" s="128" t="s">
        <v>3457</v>
      </c>
      <c r="O419" s="128" t="s">
        <v>8012</v>
      </c>
      <c r="P419" s="128" t="s">
        <v>8013</v>
      </c>
      <c r="Q419" s="128" t="s">
        <v>8014</v>
      </c>
      <c r="R419" s="128" t="s">
        <v>8015</v>
      </c>
    </row>
    <row r="420" spans="1:21" s="103" customFormat="1" x14ac:dyDescent="0.25">
      <c r="A420" s="148" t="s">
        <v>8011</v>
      </c>
      <c r="B420" s="72" t="s">
        <v>341</v>
      </c>
      <c r="C420" s="72">
        <v>63</v>
      </c>
      <c r="D420" s="72">
        <v>20</v>
      </c>
      <c r="E420" s="134">
        <v>0.75903614457831325</v>
      </c>
      <c r="F420" s="134">
        <v>0.24096385542168675</v>
      </c>
      <c r="G420" s="149" t="s">
        <v>8011</v>
      </c>
      <c r="H420" s="122" t="s">
        <v>48</v>
      </c>
      <c r="I420" s="122">
        <v>132</v>
      </c>
      <c r="J420" s="122">
        <v>86</v>
      </c>
      <c r="K420" s="135">
        <v>0.60550458715596334</v>
      </c>
      <c r="L420" s="135">
        <v>0.39449541284403672</v>
      </c>
      <c r="M420" s="150" t="s">
        <v>8011</v>
      </c>
      <c r="N420" s="130" t="s">
        <v>8024</v>
      </c>
      <c r="O420" s="130">
        <v>6</v>
      </c>
      <c r="P420" s="130">
        <v>40</v>
      </c>
      <c r="Q420" s="136">
        <v>0.13043478260869565</v>
      </c>
      <c r="R420" s="136">
        <v>0.86956521739130432</v>
      </c>
      <c r="T420" s="88"/>
      <c r="U420" s="88"/>
    </row>
    <row r="421" spans="1:21" s="103" customFormat="1" x14ac:dyDescent="0.25">
      <c r="A421" s="148"/>
      <c r="B421" s="72" t="s">
        <v>8809</v>
      </c>
      <c r="C421" s="72">
        <v>174</v>
      </c>
      <c r="D421" s="72">
        <v>142</v>
      </c>
      <c r="E421" s="134">
        <v>0.55063291139240511</v>
      </c>
      <c r="F421" s="134">
        <v>0.44936708860759494</v>
      </c>
      <c r="G421" s="149"/>
      <c r="H421" s="122" t="s">
        <v>8807</v>
      </c>
      <c r="I421" s="122">
        <v>65</v>
      </c>
      <c r="J421" s="122">
        <v>42</v>
      </c>
      <c r="K421" s="135">
        <v>0.60747663551401865</v>
      </c>
      <c r="L421" s="135">
        <v>0.3925233644859813</v>
      </c>
      <c r="M421" s="150"/>
      <c r="N421" s="130" t="s">
        <v>8810</v>
      </c>
      <c r="O421" s="130">
        <v>129</v>
      </c>
      <c r="P421" s="130">
        <v>99</v>
      </c>
      <c r="Q421" s="136">
        <v>0.56578947368421051</v>
      </c>
      <c r="R421" s="136">
        <v>0.43421052631578949</v>
      </c>
      <c r="T421" s="88"/>
      <c r="U421" s="88"/>
    </row>
    <row r="422" spans="1:21" s="103" customFormat="1" x14ac:dyDescent="0.25">
      <c r="A422" s="148" t="s">
        <v>8793</v>
      </c>
      <c r="B422" s="72" t="s">
        <v>341</v>
      </c>
      <c r="C422" s="72">
        <v>32</v>
      </c>
      <c r="D422" s="72">
        <v>14</v>
      </c>
      <c r="E422" s="134">
        <v>0.69565217391304346</v>
      </c>
      <c r="F422" s="134">
        <v>0.30434782608695654</v>
      </c>
      <c r="G422" s="149" t="s">
        <v>8793</v>
      </c>
      <c r="H422" s="122" t="s">
        <v>48</v>
      </c>
      <c r="I422" s="122">
        <v>111</v>
      </c>
      <c r="J422" s="122">
        <v>52</v>
      </c>
      <c r="K422" s="135">
        <v>0.68098159509202449</v>
      </c>
      <c r="L422" s="135">
        <v>0.31901840490797545</v>
      </c>
      <c r="M422" s="150" t="s">
        <v>8793</v>
      </c>
      <c r="N422" s="130" t="s">
        <v>8024</v>
      </c>
      <c r="O422" s="130">
        <v>15</v>
      </c>
      <c r="P422" s="130">
        <v>13</v>
      </c>
      <c r="Q422" s="136">
        <v>0.5357142857142857</v>
      </c>
      <c r="R422" s="136">
        <v>0.4642857142857143</v>
      </c>
      <c r="T422" s="88"/>
      <c r="U422" s="88"/>
    </row>
    <row r="423" spans="1:21" s="103" customFormat="1" x14ac:dyDescent="0.25">
      <c r="A423" s="148"/>
      <c r="B423" s="72" t="s">
        <v>8809</v>
      </c>
      <c r="C423" s="72">
        <v>180</v>
      </c>
      <c r="D423" s="72">
        <v>61</v>
      </c>
      <c r="E423" s="134">
        <v>0.74688796680497926</v>
      </c>
      <c r="F423" s="134">
        <v>0.25311203319502074</v>
      </c>
      <c r="G423" s="149"/>
      <c r="H423" s="122" t="s">
        <v>8807</v>
      </c>
      <c r="I423" s="122">
        <v>48</v>
      </c>
      <c r="J423" s="122">
        <v>13</v>
      </c>
      <c r="K423" s="135">
        <v>0.78688524590163933</v>
      </c>
      <c r="L423" s="135">
        <v>0.21311475409836064</v>
      </c>
      <c r="M423" s="150"/>
      <c r="N423" s="130" t="s">
        <v>8810</v>
      </c>
      <c r="O423" s="130">
        <v>170</v>
      </c>
      <c r="P423" s="130">
        <v>53</v>
      </c>
      <c r="Q423" s="136">
        <v>0.7623318385650224</v>
      </c>
      <c r="R423" s="136">
        <v>0.23766816143497757</v>
      </c>
      <c r="T423" s="88"/>
      <c r="U423" s="88"/>
    </row>
    <row r="424" spans="1:21" s="103" customFormat="1" x14ac:dyDescent="0.25">
      <c r="A424" s="148" t="s">
        <v>8979</v>
      </c>
      <c r="B424" s="72" t="s">
        <v>341</v>
      </c>
      <c r="C424" s="155">
        <v>53</v>
      </c>
      <c r="D424" s="155">
        <v>13</v>
      </c>
      <c r="E424" s="161">
        <v>0.80303030303030298</v>
      </c>
      <c r="F424" s="161">
        <v>0.19696969696969696</v>
      </c>
      <c r="G424" s="151" t="s">
        <v>8979</v>
      </c>
      <c r="H424" s="122" t="s">
        <v>48</v>
      </c>
      <c r="I424" s="156">
        <v>73</v>
      </c>
      <c r="J424" s="156">
        <v>27</v>
      </c>
      <c r="K424" s="157">
        <v>0.73</v>
      </c>
      <c r="L424" s="157">
        <v>0.27</v>
      </c>
      <c r="M424" s="152" t="s">
        <v>8979</v>
      </c>
      <c r="N424" s="141" t="s">
        <v>8024</v>
      </c>
      <c r="O424" s="158">
        <v>3</v>
      </c>
      <c r="P424" s="158">
        <v>1</v>
      </c>
      <c r="Q424" s="159">
        <v>0.75</v>
      </c>
      <c r="R424" s="160">
        <v>0.25</v>
      </c>
    </row>
    <row r="425" spans="1:21" s="103" customFormat="1" x14ac:dyDescent="0.25">
      <c r="A425" s="148"/>
      <c r="B425" s="72" t="s">
        <v>8809</v>
      </c>
      <c r="C425" s="155">
        <v>56</v>
      </c>
      <c r="D425" s="155">
        <v>25</v>
      </c>
      <c r="E425" s="161">
        <v>0.69135802469135799</v>
      </c>
      <c r="F425" s="161">
        <v>0.30864197530864196</v>
      </c>
      <c r="G425" s="151"/>
      <c r="H425" s="122" t="s">
        <v>8807</v>
      </c>
      <c r="I425" s="156">
        <v>16</v>
      </c>
      <c r="J425" s="156">
        <v>7</v>
      </c>
      <c r="K425" s="157">
        <v>0.69565217391304346</v>
      </c>
      <c r="L425" s="157">
        <v>0.30434782608695654</v>
      </c>
      <c r="M425" s="152"/>
      <c r="N425" s="130" t="s">
        <v>8810</v>
      </c>
      <c r="O425" s="158">
        <v>61</v>
      </c>
      <c r="P425" s="158">
        <v>26</v>
      </c>
      <c r="Q425" s="159">
        <v>0.70114942528735635</v>
      </c>
      <c r="R425" s="160">
        <v>0.2988505747126437</v>
      </c>
    </row>
    <row r="428" spans="1:21" s="103" customFormat="1" x14ac:dyDescent="0.25">
      <c r="A428" s="81" t="s">
        <v>8798</v>
      </c>
      <c r="B428" s="162" t="s">
        <v>8013</v>
      </c>
      <c r="C428" s="162" t="s">
        <v>8012</v>
      </c>
      <c r="E428" s="162"/>
      <c r="F428" s="162"/>
    </row>
    <row r="429" spans="1:21" s="103" customFormat="1" x14ac:dyDescent="0.25">
      <c r="A429" s="103" t="s">
        <v>8979</v>
      </c>
      <c r="B429" s="92">
        <v>39</v>
      </c>
      <c r="C429" s="92">
        <v>109</v>
      </c>
      <c r="E429" s="92"/>
      <c r="F429" s="92"/>
    </row>
    <row r="430" spans="1:21" s="103" customFormat="1" x14ac:dyDescent="0.25">
      <c r="A430" s="103" t="s">
        <v>8793</v>
      </c>
      <c r="B430" s="92">
        <v>14</v>
      </c>
      <c r="C430" s="92">
        <v>212</v>
      </c>
      <c r="E430" s="92"/>
      <c r="F430" s="92"/>
    </row>
    <row r="431" spans="1:21" s="103" customFormat="1" x14ac:dyDescent="0.25">
      <c r="A431" s="103" t="s">
        <v>8011</v>
      </c>
      <c r="B431" s="92">
        <v>162</v>
      </c>
      <c r="C431" s="92">
        <v>237</v>
      </c>
      <c r="E431" s="92"/>
      <c r="F431" s="92"/>
    </row>
    <row r="432" spans="1:21" s="103" customFormat="1" x14ac:dyDescent="0.25">
      <c r="B432" s="92"/>
      <c r="C432" s="92"/>
    </row>
    <row r="433" s="103" customFormat="1" x14ac:dyDescent="0.25"/>
    <row r="434" s="103" customFormat="1" x14ac:dyDescent="0.25"/>
    <row r="435" s="103" customFormat="1" x14ac:dyDescent="0.25"/>
    <row r="436" s="103" customFormat="1" x14ac:dyDescent="0.25"/>
    <row r="437" s="103" customFormat="1" x14ac:dyDescent="0.25"/>
    <row r="438" s="103" customFormat="1" x14ac:dyDescent="0.25"/>
    <row r="439" s="103" customFormat="1" x14ac:dyDescent="0.25"/>
    <row r="440" s="103" customFormat="1" x14ac:dyDescent="0.25"/>
    <row r="442" ht="10.9" customHeight="1" x14ac:dyDescent="0.25"/>
    <row r="443" ht="8.15" customHeight="1" x14ac:dyDescent="0.25"/>
  </sheetData>
  <sortState xmlns:xlrd2="http://schemas.microsoft.com/office/spreadsheetml/2017/richdata2" ref="D94:F121">
    <sortCondition ref="F94:F121"/>
  </sortState>
  <mergeCells count="166">
    <mergeCell ref="A261:A262"/>
    <mergeCell ref="G261:G262"/>
    <mergeCell ref="M261:M262"/>
    <mergeCell ref="A263:A264"/>
    <mergeCell ref="G263:G264"/>
    <mergeCell ref="M263:M264"/>
    <mergeCell ref="A92:E92"/>
    <mergeCell ref="M195:M196"/>
    <mergeCell ref="G195:G196"/>
    <mergeCell ref="A195:A196"/>
    <mergeCell ref="A424:A425"/>
    <mergeCell ref="G424:G425"/>
    <mergeCell ref="M424:M425"/>
    <mergeCell ref="A253:A254"/>
    <mergeCell ref="G253:G254"/>
    <mergeCell ref="M253:M254"/>
    <mergeCell ref="A255:A256"/>
    <mergeCell ref="G255:G256"/>
    <mergeCell ref="M255:M256"/>
    <mergeCell ref="A257:A258"/>
    <mergeCell ref="G257:G258"/>
    <mergeCell ref="M257:M258"/>
    <mergeCell ref="A259:A260"/>
    <mergeCell ref="G259:G260"/>
    <mergeCell ref="M259:M260"/>
    <mergeCell ref="A149:A150"/>
    <mergeCell ref="A151:A152"/>
    <mergeCell ref="A153:A154"/>
    <mergeCell ref="A155:A156"/>
    <mergeCell ref="A157:A158"/>
    <mergeCell ref="A139:A140"/>
    <mergeCell ref="A141:A142"/>
    <mergeCell ref="A143:A144"/>
    <mergeCell ref="A145:A146"/>
    <mergeCell ref="A147:A148"/>
    <mergeCell ref="G157:G158"/>
    <mergeCell ref="G159:G160"/>
    <mergeCell ref="G161:G162"/>
    <mergeCell ref="G163:G164"/>
    <mergeCell ref="G165:G166"/>
    <mergeCell ref="A179:A180"/>
    <mergeCell ref="A181:A182"/>
    <mergeCell ref="A183:A184"/>
    <mergeCell ref="A185:A186"/>
    <mergeCell ref="A169:A170"/>
    <mergeCell ref="A171:A172"/>
    <mergeCell ref="A173:A174"/>
    <mergeCell ref="A175:A176"/>
    <mergeCell ref="A177:A178"/>
    <mergeCell ref="A159:A160"/>
    <mergeCell ref="A161:A162"/>
    <mergeCell ref="A163:A164"/>
    <mergeCell ref="A165:A166"/>
    <mergeCell ref="A167:A168"/>
    <mergeCell ref="G139:G140"/>
    <mergeCell ref="G141:G142"/>
    <mergeCell ref="G143:G144"/>
    <mergeCell ref="G145:G146"/>
    <mergeCell ref="G147:G148"/>
    <mergeCell ref="G149:G150"/>
    <mergeCell ref="G151:G152"/>
    <mergeCell ref="G153:G154"/>
    <mergeCell ref="G155:G156"/>
    <mergeCell ref="G183:G184"/>
    <mergeCell ref="G185:G186"/>
    <mergeCell ref="G167:G168"/>
    <mergeCell ref="G169:G170"/>
    <mergeCell ref="G171:G172"/>
    <mergeCell ref="G173:G174"/>
    <mergeCell ref="G175:G176"/>
    <mergeCell ref="A189:A190"/>
    <mergeCell ref="A191:A192"/>
    <mergeCell ref="A187:A188"/>
    <mergeCell ref="M165:M166"/>
    <mergeCell ref="M167:M168"/>
    <mergeCell ref="M169:M170"/>
    <mergeCell ref="M171:M172"/>
    <mergeCell ref="M173:M174"/>
    <mergeCell ref="G187:G188"/>
    <mergeCell ref="G189:G190"/>
    <mergeCell ref="G191:G192"/>
    <mergeCell ref="M139:M140"/>
    <mergeCell ref="M141:M142"/>
    <mergeCell ref="M143:M144"/>
    <mergeCell ref="M145:M146"/>
    <mergeCell ref="M147:M148"/>
    <mergeCell ref="M149:M150"/>
    <mergeCell ref="M151:M152"/>
    <mergeCell ref="M153:M154"/>
    <mergeCell ref="M155:M156"/>
    <mergeCell ref="M157:M158"/>
    <mergeCell ref="M159:M160"/>
    <mergeCell ref="M161:M162"/>
    <mergeCell ref="M163:M164"/>
    <mergeCell ref="G177:G178"/>
    <mergeCell ref="G179:G180"/>
    <mergeCell ref="G181:G182"/>
    <mergeCell ref="M185:M186"/>
    <mergeCell ref="M187:M188"/>
    <mergeCell ref="M189:M190"/>
    <mergeCell ref="M191:M192"/>
    <mergeCell ref="M175:M176"/>
    <mergeCell ref="M177:M178"/>
    <mergeCell ref="M179:M180"/>
    <mergeCell ref="M181:M182"/>
    <mergeCell ref="M183:M184"/>
    <mergeCell ref="M201:M202"/>
    <mergeCell ref="M199:M200"/>
    <mergeCell ref="M207:M208"/>
    <mergeCell ref="M203:M204"/>
    <mergeCell ref="M205:M206"/>
    <mergeCell ref="G201:G202"/>
    <mergeCell ref="G207:G208"/>
    <mergeCell ref="G199:G200"/>
    <mergeCell ref="G203:G204"/>
    <mergeCell ref="G205:G206"/>
    <mergeCell ref="A201:A202"/>
    <mergeCell ref="A199:A200"/>
    <mergeCell ref="A203:A204"/>
    <mergeCell ref="A205:A206"/>
    <mergeCell ref="A207:A208"/>
    <mergeCell ref="A324:A325"/>
    <mergeCell ref="G324:G325"/>
    <mergeCell ref="M324:M325"/>
    <mergeCell ref="A318:A319"/>
    <mergeCell ref="G318:G319"/>
    <mergeCell ref="M318:M319"/>
    <mergeCell ref="A193:A194"/>
    <mergeCell ref="G193:G194"/>
    <mergeCell ref="M193:M194"/>
    <mergeCell ref="A310:A311"/>
    <mergeCell ref="G310:G311"/>
    <mergeCell ref="M310:M311"/>
    <mergeCell ref="A316:A317"/>
    <mergeCell ref="G316:G317"/>
    <mergeCell ref="M316:M317"/>
    <mergeCell ref="A312:A313"/>
    <mergeCell ref="G312:G313"/>
    <mergeCell ref="M312:M313"/>
    <mergeCell ref="A322:A323"/>
    <mergeCell ref="G322:G323"/>
    <mergeCell ref="M322:M323"/>
    <mergeCell ref="A314:A315"/>
    <mergeCell ref="G314:G315"/>
    <mergeCell ref="M314:M315"/>
    <mergeCell ref="A320:A321"/>
    <mergeCell ref="G320:G321"/>
    <mergeCell ref="M320:M321"/>
    <mergeCell ref="A422:A423"/>
    <mergeCell ref="G422:G423"/>
    <mergeCell ref="M422:M423"/>
    <mergeCell ref="A420:A421"/>
    <mergeCell ref="G420:G421"/>
    <mergeCell ref="M420:M421"/>
    <mergeCell ref="A378:A379"/>
    <mergeCell ref="G378:G379"/>
    <mergeCell ref="M378:M379"/>
    <mergeCell ref="A374:A375"/>
    <mergeCell ref="G374:G375"/>
    <mergeCell ref="M374:M375"/>
    <mergeCell ref="A380:A381"/>
    <mergeCell ref="G380:G381"/>
    <mergeCell ref="M380:M381"/>
    <mergeCell ref="A376:A377"/>
    <mergeCell ref="G376:G377"/>
    <mergeCell ref="M376:M377"/>
  </mergeCells>
  <pageMargins left="0.7" right="0.7" top="0.75" bottom="0.75" header="0.3" footer="0.3"/>
  <ignoredErrors>
    <ignoredError sqref="O72:P72" formula="1"/>
  </ignoredError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V95"/>
  <sheetViews>
    <sheetView topLeftCell="G1" zoomScale="90" zoomScaleNormal="90" workbookViewId="0">
      <pane ySplit="1" topLeftCell="A50" activePane="bottomLeft" state="frozen"/>
      <selection pane="bottomLeft" activeCell="Q76" sqref="Q76"/>
    </sheetView>
  </sheetViews>
  <sheetFormatPr defaultColWidth="21.7109375" defaultRowHeight="13.6" x14ac:dyDescent="0.25"/>
  <cols>
    <col min="1" max="1" width="9.140625" style="10" customWidth="1"/>
    <col min="5" max="5" width="11.28515625" style="10" customWidth="1"/>
    <col min="6" max="6" width="26.42578125" customWidth="1"/>
    <col min="7" max="7" width="14.5703125" style="10" bestFit="1" customWidth="1"/>
    <col min="8" max="8" width="14.28515625" style="10" bestFit="1" customWidth="1"/>
    <col min="9" max="9" width="20.140625" style="10" bestFit="1" customWidth="1"/>
    <col min="10" max="10" width="14.7109375" style="10" bestFit="1" customWidth="1"/>
    <col min="11" max="11" width="14.85546875" style="10" bestFit="1" customWidth="1"/>
    <col min="12" max="12" width="14.85546875" style="10" customWidth="1"/>
    <col min="14" max="14" width="17.42578125" style="10" bestFit="1" customWidth="1"/>
    <col min="15" max="15" width="16.85546875" style="10" bestFit="1" customWidth="1"/>
    <col min="17" max="17" width="13.140625" style="10" bestFit="1" customWidth="1"/>
    <col min="18" max="18" width="6" style="10" customWidth="1"/>
    <col min="19" max="19" width="4.85546875" style="10" bestFit="1" customWidth="1"/>
    <col min="20" max="20" width="6.7109375" style="10" bestFit="1" customWidth="1"/>
    <col min="21" max="21" width="6.28515625" style="10" bestFit="1" customWidth="1"/>
    <col min="22" max="22" width="5.85546875" style="10" bestFit="1" customWidth="1"/>
    <col min="23" max="23" width="8.140625" style="10" bestFit="1" customWidth="1"/>
    <col min="24" max="24" width="6.28515625" style="10" bestFit="1" customWidth="1"/>
    <col min="25" max="25" width="6.140625" style="10" bestFit="1" customWidth="1"/>
    <col min="26" max="26" width="5.85546875" style="10" bestFit="1" customWidth="1"/>
    <col min="27" max="27" width="9.7109375" style="10" bestFit="1" customWidth="1"/>
    <col min="28" max="28" width="11.5703125" style="10" bestFit="1" customWidth="1"/>
    <col min="29" max="29" width="6" style="10" bestFit="1" customWidth="1"/>
    <col min="30" max="30" width="7.42578125" style="10" bestFit="1" customWidth="1"/>
    <col min="31" max="31" width="7.85546875" style="10" bestFit="1" customWidth="1"/>
    <col min="32" max="32" width="5.85546875" style="10" bestFit="1" customWidth="1"/>
    <col min="33" max="33" width="7.85546875" style="10" bestFit="1" customWidth="1"/>
    <col min="34" max="34" width="7.140625" style="10" bestFit="1" customWidth="1"/>
    <col min="35" max="35" width="7.85546875" style="10" bestFit="1" customWidth="1"/>
    <col min="36" max="37" width="10.42578125" style="87" customWidth="1"/>
    <col min="38" max="38" width="16.42578125" style="87" customWidth="1"/>
    <col min="39" max="39" width="14.42578125" style="87" customWidth="1"/>
  </cols>
  <sheetData>
    <row r="1" spans="1:40" x14ac:dyDescent="0.25">
      <c r="A1" s="1" t="s">
        <v>0</v>
      </c>
      <c r="B1" s="1" t="s">
        <v>1</v>
      </c>
      <c r="C1" s="1" t="s">
        <v>2</v>
      </c>
      <c r="D1" s="1" t="s">
        <v>3</v>
      </c>
      <c r="E1" s="1" t="s">
        <v>4</v>
      </c>
      <c r="F1" s="1" t="s">
        <v>5</v>
      </c>
      <c r="G1" s="1" t="s">
        <v>6</v>
      </c>
      <c r="H1" s="1" t="s">
        <v>7</v>
      </c>
      <c r="I1" s="1" t="s">
        <v>8</v>
      </c>
      <c r="J1" s="1" t="s">
        <v>9</v>
      </c>
      <c r="K1" s="1" t="s">
        <v>10</v>
      </c>
      <c r="L1" s="1" t="s">
        <v>338</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c r="AB1" s="1" t="s">
        <v>26</v>
      </c>
      <c r="AC1" s="1" t="s">
        <v>27</v>
      </c>
      <c r="AD1" s="1" t="s">
        <v>28</v>
      </c>
      <c r="AE1" s="1" t="s">
        <v>29</v>
      </c>
      <c r="AF1" s="1" t="s">
        <v>30</v>
      </c>
      <c r="AG1" s="1" t="s">
        <v>31</v>
      </c>
      <c r="AH1" s="1" t="s">
        <v>32</v>
      </c>
      <c r="AI1" s="1" t="s">
        <v>33</v>
      </c>
      <c r="AJ1" s="1" t="s">
        <v>8023</v>
      </c>
      <c r="AK1" s="1" t="s">
        <v>8027</v>
      </c>
      <c r="AL1" s="93" t="s">
        <v>8384</v>
      </c>
      <c r="AM1" s="1" t="s">
        <v>8385</v>
      </c>
      <c r="AN1" s="1" t="s">
        <v>34</v>
      </c>
    </row>
    <row r="2" spans="1:40" x14ac:dyDescent="0.25">
      <c r="A2" s="9">
        <v>22</v>
      </c>
      <c r="B2" s="2" t="s">
        <v>133</v>
      </c>
      <c r="C2" s="3" t="s">
        <v>134</v>
      </c>
      <c r="D2" s="4" t="s">
        <v>135</v>
      </c>
      <c r="E2" s="11">
        <v>42096</v>
      </c>
      <c r="F2" s="5" t="s">
        <v>38</v>
      </c>
      <c r="L2" s="10" t="s">
        <v>342</v>
      </c>
      <c r="M2" s="6" t="s">
        <v>136</v>
      </c>
      <c r="N2" s="12" t="s">
        <v>40</v>
      </c>
      <c r="O2" s="9">
        <v>720</v>
      </c>
      <c r="P2" s="7" t="s">
        <v>41</v>
      </c>
      <c r="Q2" s="12" t="s">
        <v>15</v>
      </c>
      <c r="R2" s="9">
        <v>1</v>
      </c>
      <c r="S2" s="9">
        <v>0</v>
      </c>
      <c r="T2" s="9">
        <v>0</v>
      </c>
      <c r="U2" s="9">
        <v>1</v>
      </c>
      <c r="V2" s="9">
        <v>0</v>
      </c>
      <c r="W2" s="9">
        <v>0</v>
      </c>
      <c r="X2" s="9">
        <v>0</v>
      </c>
      <c r="Y2" s="9">
        <v>0</v>
      </c>
      <c r="Z2" s="9">
        <v>1</v>
      </c>
      <c r="AA2" s="9">
        <v>0</v>
      </c>
      <c r="AB2" s="9">
        <v>0</v>
      </c>
      <c r="AC2" s="9">
        <v>0</v>
      </c>
      <c r="AD2" s="9">
        <v>0</v>
      </c>
      <c r="AE2" s="9">
        <v>1</v>
      </c>
      <c r="AF2" s="9">
        <v>0</v>
      </c>
      <c r="AG2" s="9">
        <v>0</v>
      </c>
      <c r="AH2" s="9">
        <v>0</v>
      </c>
      <c r="AI2" s="9">
        <v>0</v>
      </c>
      <c r="AJ2" s="9">
        <f>IF(OR(AC2=1,AE2=1),1,0)</f>
        <v>1</v>
      </c>
      <c r="AK2" s="9">
        <f>IF(OR(AF2=1,AG2=1),1,0)</f>
        <v>0</v>
      </c>
      <c r="AL2" s="9">
        <f>IF(OR(AD2=1,AH2=1,AI2=1),1,0)</f>
        <v>0</v>
      </c>
      <c r="AM2" s="9">
        <f>IF(OR(AD2=1,AH2=1),1,0)</f>
        <v>0</v>
      </c>
      <c r="AN2" s="8" t="s">
        <v>137</v>
      </c>
    </row>
    <row r="3" spans="1:40" x14ac:dyDescent="0.25">
      <c r="A3" s="9">
        <v>57</v>
      </c>
      <c r="B3" s="8" t="s">
        <v>35</v>
      </c>
      <c r="C3" s="8" t="s">
        <v>36</v>
      </c>
      <c r="D3" s="8" t="s">
        <v>37</v>
      </c>
      <c r="E3" s="11">
        <v>41760</v>
      </c>
      <c r="F3" s="8" t="s">
        <v>38</v>
      </c>
      <c r="G3" s="9">
        <v>950</v>
      </c>
      <c r="H3" s="9">
        <v>850</v>
      </c>
      <c r="I3" s="9">
        <v>1658</v>
      </c>
      <c r="K3" s="9">
        <v>25</v>
      </c>
      <c r="L3" s="10" t="s">
        <v>342</v>
      </c>
      <c r="M3" s="6" t="s">
        <v>39</v>
      </c>
      <c r="N3" s="12" t="s">
        <v>40</v>
      </c>
      <c r="O3" s="9">
        <v>21</v>
      </c>
      <c r="P3" s="7" t="s">
        <v>41</v>
      </c>
      <c r="Q3" s="12" t="s">
        <v>15</v>
      </c>
      <c r="R3" s="9">
        <v>0</v>
      </c>
      <c r="S3" s="9">
        <v>0</v>
      </c>
      <c r="T3" s="9">
        <v>0</v>
      </c>
      <c r="U3" s="9">
        <v>1</v>
      </c>
      <c r="V3" s="9">
        <v>0</v>
      </c>
      <c r="W3" s="9">
        <v>0</v>
      </c>
      <c r="X3" s="9">
        <v>0</v>
      </c>
      <c r="Y3" s="9">
        <v>0</v>
      </c>
      <c r="Z3" s="9">
        <v>1</v>
      </c>
      <c r="AA3" s="9">
        <v>0</v>
      </c>
      <c r="AB3" s="9">
        <v>0</v>
      </c>
      <c r="AC3" s="9">
        <v>0</v>
      </c>
      <c r="AD3" s="9">
        <v>0</v>
      </c>
      <c r="AE3" s="9">
        <v>0</v>
      </c>
      <c r="AF3" s="9">
        <v>0</v>
      </c>
      <c r="AG3" s="9">
        <v>0</v>
      </c>
      <c r="AH3" s="9">
        <v>0</v>
      </c>
      <c r="AI3" s="9">
        <v>1</v>
      </c>
      <c r="AJ3" s="9">
        <f t="shared" ref="AJ3:AJ66" si="0">IF(OR(AC3=1,AE3=1),1,0)</f>
        <v>0</v>
      </c>
      <c r="AK3" s="9">
        <f t="shared" ref="AK3:AK66" si="1">IF(OR(AF3=1,AG3=1),1,0)</f>
        <v>0</v>
      </c>
      <c r="AL3" s="9">
        <f>IF(OR(AD3=1,AH3=1,AI3=1),1,0)</f>
        <v>1</v>
      </c>
      <c r="AM3" s="9">
        <f>IF(OR(AD3=1,AH3=1),1,0)</f>
        <v>0</v>
      </c>
      <c r="AN3" s="8" t="s">
        <v>42</v>
      </c>
    </row>
    <row r="4" spans="1:40" x14ac:dyDescent="0.25">
      <c r="A4" s="9">
        <v>129</v>
      </c>
      <c r="B4" s="2" t="s">
        <v>43</v>
      </c>
      <c r="C4" s="3" t="s">
        <v>44</v>
      </c>
      <c r="D4" s="4" t="s">
        <v>45</v>
      </c>
      <c r="E4" s="11">
        <v>41518</v>
      </c>
      <c r="F4" s="5" t="s">
        <v>46</v>
      </c>
      <c r="G4" s="9">
        <v>2100</v>
      </c>
      <c r="H4" s="9">
        <v>800</v>
      </c>
      <c r="L4" s="10" t="s">
        <v>341</v>
      </c>
      <c r="M4" s="6" t="s">
        <v>47</v>
      </c>
      <c r="N4" s="12" t="s">
        <v>48</v>
      </c>
      <c r="O4" s="9">
        <v>0</v>
      </c>
      <c r="P4" s="7" t="s">
        <v>49</v>
      </c>
      <c r="Q4" s="12" t="s">
        <v>15</v>
      </c>
      <c r="R4" s="9">
        <v>0</v>
      </c>
      <c r="S4" s="9">
        <v>0</v>
      </c>
      <c r="T4" s="9">
        <v>0</v>
      </c>
      <c r="U4" s="9">
        <v>0</v>
      </c>
      <c r="V4" s="9">
        <v>0</v>
      </c>
      <c r="W4" s="9">
        <v>0</v>
      </c>
      <c r="X4" s="9">
        <v>0</v>
      </c>
      <c r="Y4" s="9">
        <v>0</v>
      </c>
      <c r="Z4" s="9">
        <v>0</v>
      </c>
      <c r="AA4" s="9">
        <v>0</v>
      </c>
      <c r="AB4" s="9">
        <v>1</v>
      </c>
      <c r="AC4" s="9">
        <v>0</v>
      </c>
      <c r="AD4" s="9">
        <v>0</v>
      </c>
      <c r="AE4" s="9">
        <v>0</v>
      </c>
      <c r="AF4" s="9">
        <v>0</v>
      </c>
      <c r="AG4" s="9">
        <v>0</v>
      </c>
      <c r="AH4" s="9">
        <v>0</v>
      </c>
      <c r="AI4" s="9">
        <v>1</v>
      </c>
      <c r="AJ4" s="9">
        <f t="shared" si="0"/>
        <v>0</v>
      </c>
      <c r="AK4" s="9">
        <f t="shared" si="1"/>
        <v>0</v>
      </c>
      <c r="AL4" s="9">
        <f t="shared" ref="AL4:AL66" si="2">IF(OR(AD4=1,AH4=1,AI4=1),1,0)</f>
        <v>1</v>
      </c>
      <c r="AM4" s="9">
        <f t="shared" ref="AM4:AM66" si="3">IF(OR(AD4=1,AH4=1),1,0)</f>
        <v>0</v>
      </c>
      <c r="AN4" s="8" t="s">
        <v>50</v>
      </c>
    </row>
    <row r="5" spans="1:40" s="21" customFormat="1" x14ac:dyDescent="0.25">
      <c r="A5" s="16">
        <v>178</v>
      </c>
      <c r="B5" s="17" t="s">
        <v>51</v>
      </c>
      <c r="C5" s="17" t="s">
        <v>52</v>
      </c>
      <c r="D5" s="17" t="s">
        <v>53</v>
      </c>
      <c r="E5" s="18">
        <v>39600</v>
      </c>
      <c r="F5" s="17" t="s">
        <v>38</v>
      </c>
      <c r="G5" s="19"/>
      <c r="H5" s="19"/>
      <c r="I5" s="19"/>
      <c r="J5" s="19"/>
      <c r="K5" s="19"/>
      <c r="L5" s="19" t="s">
        <v>341</v>
      </c>
      <c r="M5" s="17" t="s">
        <v>54</v>
      </c>
      <c r="N5" s="20" t="s">
        <v>48</v>
      </c>
      <c r="O5" s="16">
        <v>0</v>
      </c>
      <c r="P5" s="17" t="s">
        <v>49</v>
      </c>
      <c r="Q5" s="20" t="s">
        <v>55</v>
      </c>
      <c r="R5" s="24">
        <v>0</v>
      </c>
      <c r="S5" s="16">
        <v>0</v>
      </c>
      <c r="T5" s="16">
        <v>0</v>
      </c>
      <c r="U5" s="16">
        <v>0</v>
      </c>
      <c r="V5" s="16">
        <v>0</v>
      </c>
      <c r="W5" s="16">
        <v>0</v>
      </c>
      <c r="X5" s="16">
        <v>0</v>
      </c>
      <c r="Y5" s="16">
        <v>0</v>
      </c>
      <c r="Z5" s="16">
        <v>0</v>
      </c>
      <c r="AA5" s="16">
        <v>0</v>
      </c>
      <c r="AB5" s="16">
        <v>1</v>
      </c>
      <c r="AC5" s="16">
        <v>0</v>
      </c>
      <c r="AD5" s="16">
        <v>0</v>
      </c>
      <c r="AE5" s="16">
        <v>1</v>
      </c>
      <c r="AF5" s="16">
        <v>0</v>
      </c>
      <c r="AG5" s="16">
        <v>0</v>
      </c>
      <c r="AH5" s="16">
        <v>0</v>
      </c>
      <c r="AI5" s="16">
        <v>0</v>
      </c>
      <c r="AJ5" s="9">
        <f t="shared" si="0"/>
        <v>1</v>
      </c>
      <c r="AK5" s="9">
        <f t="shared" si="1"/>
        <v>0</v>
      </c>
      <c r="AL5" s="9">
        <f t="shared" si="2"/>
        <v>0</v>
      </c>
      <c r="AM5" s="9">
        <f t="shared" si="3"/>
        <v>0</v>
      </c>
      <c r="AN5" s="22" t="s">
        <v>56</v>
      </c>
    </row>
    <row r="6" spans="1:40" x14ac:dyDescent="0.25">
      <c r="A6" s="9">
        <v>180</v>
      </c>
      <c r="B6" s="2" t="s">
        <v>57</v>
      </c>
      <c r="C6" s="3" t="s">
        <v>58</v>
      </c>
      <c r="D6" s="4" t="s">
        <v>59</v>
      </c>
      <c r="E6" s="11">
        <v>39142</v>
      </c>
      <c r="F6" s="5" t="s">
        <v>38</v>
      </c>
      <c r="L6" s="10" t="s">
        <v>341</v>
      </c>
      <c r="M6" s="6" t="s">
        <v>54</v>
      </c>
      <c r="N6" s="12" t="s">
        <v>48</v>
      </c>
      <c r="O6" s="9">
        <v>0</v>
      </c>
      <c r="P6" s="7" t="s">
        <v>60</v>
      </c>
      <c r="Q6" s="12" t="s">
        <v>15</v>
      </c>
      <c r="R6" s="9">
        <v>1</v>
      </c>
      <c r="S6" s="9">
        <v>0</v>
      </c>
      <c r="T6" s="9">
        <v>0</v>
      </c>
      <c r="U6" s="9">
        <v>0</v>
      </c>
      <c r="V6" s="9">
        <v>0</v>
      </c>
      <c r="W6" s="9">
        <v>0</v>
      </c>
      <c r="X6" s="9">
        <v>0</v>
      </c>
      <c r="Y6" s="9">
        <v>0</v>
      </c>
      <c r="Z6" s="9">
        <v>0</v>
      </c>
      <c r="AA6" s="9">
        <v>0</v>
      </c>
      <c r="AB6" s="9">
        <v>1</v>
      </c>
      <c r="AC6" s="9">
        <v>0</v>
      </c>
      <c r="AD6" s="9">
        <v>0</v>
      </c>
      <c r="AE6" s="9">
        <v>0</v>
      </c>
      <c r="AF6" s="9">
        <v>0</v>
      </c>
      <c r="AG6" s="9">
        <v>0</v>
      </c>
      <c r="AH6" s="9">
        <v>0</v>
      </c>
      <c r="AI6" s="9">
        <v>1</v>
      </c>
      <c r="AJ6" s="9">
        <f t="shared" si="0"/>
        <v>0</v>
      </c>
      <c r="AK6" s="9">
        <f t="shared" si="1"/>
        <v>0</v>
      </c>
      <c r="AL6" s="9">
        <f t="shared" si="2"/>
        <v>1</v>
      </c>
      <c r="AM6" s="9">
        <f t="shared" si="3"/>
        <v>0</v>
      </c>
      <c r="AN6" s="8" t="s">
        <v>61</v>
      </c>
    </row>
    <row r="7" spans="1:40" x14ac:dyDescent="0.25">
      <c r="A7" s="9">
        <v>213</v>
      </c>
      <c r="B7" s="2" t="s">
        <v>62</v>
      </c>
      <c r="C7" s="3" t="s">
        <v>63</v>
      </c>
      <c r="D7" s="4" t="s">
        <v>64</v>
      </c>
      <c r="E7" s="11">
        <v>40913</v>
      </c>
      <c r="F7" s="5" t="s">
        <v>46</v>
      </c>
      <c r="G7" s="9">
        <v>2200</v>
      </c>
      <c r="H7" s="9">
        <v>800</v>
      </c>
      <c r="K7" s="9">
        <v>3.2</v>
      </c>
      <c r="L7" s="10" t="s">
        <v>341</v>
      </c>
      <c r="M7" s="6" t="s">
        <v>47</v>
      </c>
      <c r="N7" s="12" t="s">
        <v>48</v>
      </c>
      <c r="O7" s="9">
        <v>0</v>
      </c>
      <c r="P7" s="7" t="s">
        <v>60</v>
      </c>
      <c r="Q7" s="12" t="s">
        <v>15</v>
      </c>
      <c r="R7" s="9">
        <v>0</v>
      </c>
      <c r="S7" s="9">
        <v>0</v>
      </c>
      <c r="T7" s="9">
        <v>0</v>
      </c>
      <c r="U7" s="9">
        <v>0</v>
      </c>
      <c r="V7" s="9">
        <v>0</v>
      </c>
      <c r="W7" s="9">
        <v>0</v>
      </c>
      <c r="X7" s="9">
        <v>0</v>
      </c>
      <c r="Y7" s="9">
        <v>0</v>
      </c>
      <c r="Z7" s="9">
        <v>0</v>
      </c>
      <c r="AA7" s="9">
        <v>0</v>
      </c>
      <c r="AB7" s="9">
        <v>1</v>
      </c>
      <c r="AC7" s="9">
        <v>1</v>
      </c>
      <c r="AD7" s="9">
        <v>0</v>
      </c>
      <c r="AE7" s="9">
        <v>0</v>
      </c>
      <c r="AF7" s="9">
        <v>0</v>
      </c>
      <c r="AG7" s="9">
        <v>0</v>
      </c>
      <c r="AH7" s="9">
        <v>0</v>
      </c>
      <c r="AI7" s="9">
        <v>0</v>
      </c>
      <c r="AJ7" s="9">
        <f t="shared" si="0"/>
        <v>1</v>
      </c>
      <c r="AK7" s="9">
        <f t="shared" si="1"/>
        <v>0</v>
      </c>
      <c r="AL7" s="9">
        <f t="shared" si="2"/>
        <v>0</v>
      </c>
      <c r="AM7" s="9">
        <f t="shared" si="3"/>
        <v>0</v>
      </c>
      <c r="AN7" s="8" t="s">
        <v>65</v>
      </c>
    </row>
    <row r="8" spans="1:40" x14ac:dyDescent="0.25">
      <c r="A8" s="9">
        <v>235</v>
      </c>
      <c r="B8" s="8" t="s">
        <v>66</v>
      </c>
      <c r="C8" s="8" t="s">
        <v>67</v>
      </c>
      <c r="D8" s="8" t="s">
        <v>68</v>
      </c>
      <c r="E8" s="11">
        <v>39142</v>
      </c>
      <c r="F8" s="8" t="s">
        <v>38</v>
      </c>
      <c r="G8" s="9">
        <v>1800</v>
      </c>
      <c r="H8" s="9">
        <v>900</v>
      </c>
      <c r="L8" s="10" t="s">
        <v>341</v>
      </c>
      <c r="M8" s="6" t="s">
        <v>54</v>
      </c>
      <c r="N8" s="12" t="s">
        <v>48</v>
      </c>
      <c r="O8" s="9">
        <v>0</v>
      </c>
      <c r="P8" s="7" t="s">
        <v>69</v>
      </c>
      <c r="Q8" s="12" t="s">
        <v>70</v>
      </c>
      <c r="R8" s="9">
        <v>0</v>
      </c>
      <c r="S8" s="9">
        <v>0</v>
      </c>
      <c r="T8" s="9">
        <v>0</v>
      </c>
      <c r="U8" s="9">
        <v>0</v>
      </c>
      <c r="V8" s="9">
        <v>0</v>
      </c>
      <c r="W8" s="9">
        <v>0</v>
      </c>
      <c r="X8" s="9">
        <v>0</v>
      </c>
      <c r="Y8" s="9">
        <v>0</v>
      </c>
      <c r="Z8" s="9">
        <v>0</v>
      </c>
      <c r="AA8" s="9">
        <v>0</v>
      </c>
      <c r="AB8" s="9">
        <v>1</v>
      </c>
      <c r="AC8" s="9">
        <v>0</v>
      </c>
      <c r="AD8" s="9">
        <v>0</v>
      </c>
      <c r="AE8" s="9">
        <v>0</v>
      </c>
      <c r="AF8" s="9">
        <v>0</v>
      </c>
      <c r="AG8" s="9">
        <v>0</v>
      </c>
      <c r="AH8" s="9">
        <v>0</v>
      </c>
      <c r="AI8" s="9">
        <v>1</v>
      </c>
      <c r="AJ8" s="9">
        <f t="shared" si="0"/>
        <v>0</v>
      </c>
      <c r="AK8" s="9">
        <f t="shared" si="1"/>
        <v>0</v>
      </c>
      <c r="AL8" s="9">
        <f t="shared" si="2"/>
        <v>1</v>
      </c>
      <c r="AM8" s="9">
        <f t="shared" si="3"/>
        <v>0</v>
      </c>
      <c r="AN8" s="8" t="s">
        <v>71</v>
      </c>
    </row>
    <row r="9" spans="1:40" s="21" customFormat="1" x14ac:dyDescent="0.25">
      <c r="A9" s="9">
        <v>265</v>
      </c>
      <c r="B9" s="8" t="s">
        <v>72</v>
      </c>
      <c r="C9" s="8" t="s">
        <v>73</v>
      </c>
      <c r="D9" s="8" t="s">
        <v>74</v>
      </c>
      <c r="E9" s="11">
        <v>40909</v>
      </c>
      <c r="F9" s="8" t="s">
        <v>38</v>
      </c>
      <c r="G9" s="10"/>
      <c r="H9" s="10"/>
      <c r="I9" s="10"/>
      <c r="J9" s="10"/>
      <c r="K9" s="10"/>
      <c r="L9" s="25" t="s">
        <v>341</v>
      </c>
      <c r="M9"/>
      <c r="N9" s="23" t="s">
        <v>48</v>
      </c>
      <c r="O9" s="10"/>
      <c r="P9"/>
      <c r="Q9" s="12" t="s">
        <v>70</v>
      </c>
      <c r="R9" s="9">
        <v>0</v>
      </c>
      <c r="S9" s="9">
        <v>0</v>
      </c>
      <c r="T9" s="9">
        <v>0</v>
      </c>
      <c r="U9" s="9">
        <v>0</v>
      </c>
      <c r="V9" s="9">
        <v>0</v>
      </c>
      <c r="W9" s="9">
        <v>0</v>
      </c>
      <c r="X9" s="9">
        <v>0</v>
      </c>
      <c r="Y9" s="9">
        <v>0</v>
      </c>
      <c r="Z9" s="9">
        <v>0</v>
      </c>
      <c r="AA9" s="9">
        <v>0</v>
      </c>
      <c r="AB9" s="9">
        <v>1</v>
      </c>
      <c r="AC9" s="9">
        <v>1</v>
      </c>
      <c r="AD9" s="9">
        <v>0</v>
      </c>
      <c r="AE9" s="9">
        <v>0</v>
      </c>
      <c r="AF9" s="9">
        <v>0</v>
      </c>
      <c r="AG9" s="9">
        <v>0</v>
      </c>
      <c r="AH9" s="9">
        <v>0</v>
      </c>
      <c r="AI9" s="9">
        <v>0</v>
      </c>
      <c r="AJ9" s="9">
        <f t="shared" si="0"/>
        <v>1</v>
      </c>
      <c r="AK9" s="9">
        <f t="shared" si="1"/>
        <v>0</v>
      </c>
      <c r="AL9" s="9">
        <f t="shared" si="2"/>
        <v>0</v>
      </c>
      <c r="AM9" s="9">
        <f t="shared" si="3"/>
        <v>0</v>
      </c>
      <c r="AN9" s="8" t="s">
        <v>75</v>
      </c>
    </row>
    <row r="10" spans="1:40" x14ac:dyDescent="0.25">
      <c r="A10" s="16">
        <v>272</v>
      </c>
      <c r="B10" s="17" t="s">
        <v>76</v>
      </c>
      <c r="C10" s="17" t="s">
        <v>77</v>
      </c>
      <c r="D10" s="17" t="s">
        <v>78</v>
      </c>
      <c r="E10" s="18">
        <v>38473</v>
      </c>
      <c r="F10" s="17" t="s">
        <v>38</v>
      </c>
      <c r="G10" s="19"/>
      <c r="H10" s="19"/>
      <c r="I10" s="19"/>
      <c r="J10" s="19"/>
      <c r="K10" s="19"/>
      <c r="L10" s="19" t="s">
        <v>341</v>
      </c>
      <c r="M10" s="17" t="s">
        <v>54</v>
      </c>
      <c r="N10" s="20" t="s">
        <v>48</v>
      </c>
      <c r="O10" s="16">
        <v>0</v>
      </c>
      <c r="P10" s="17" t="s">
        <v>49</v>
      </c>
      <c r="Q10" s="23" t="s">
        <v>344</v>
      </c>
      <c r="R10" s="16">
        <v>1</v>
      </c>
      <c r="S10" s="16">
        <v>0</v>
      </c>
      <c r="T10" s="16">
        <v>0</v>
      </c>
      <c r="U10" s="16">
        <v>0</v>
      </c>
      <c r="V10" s="16">
        <v>0</v>
      </c>
      <c r="W10" s="16">
        <v>0</v>
      </c>
      <c r="X10" s="16">
        <v>0</v>
      </c>
      <c r="Y10" s="16">
        <v>0</v>
      </c>
      <c r="Z10" s="16">
        <v>1</v>
      </c>
      <c r="AA10" s="16">
        <v>0</v>
      </c>
      <c r="AB10" s="16">
        <v>0</v>
      </c>
      <c r="AC10" s="16">
        <v>0</v>
      </c>
      <c r="AD10" s="16">
        <v>0</v>
      </c>
      <c r="AE10" s="16">
        <v>0</v>
      </c>
      <c r="AF10" s="16">
        <v>0</v>
      </c>
      <c r="AG10" s="16">
        <v>0</v>
      </c>
      <c r="AH10" s="16">
        <v>0</v>
      </c>
      <c r="AI10" s="16">
        <v>1</v>
      </c>
      <c r="AJ10" s="9">
        <f t="shared" si="0"/>
        <v>0</v>
      </c>
      <c r="AK10" s="9">
        <f t="shared" si="1"/>
        <v>0</v>
      </c>
      <c r="AL10" s="9">
        <f t="shared" si="2"/>
        <v>1</v>
      </c>
      <c r="AM10" s="9">
        <f t="shared" si="3"/>
        <v>0</v>
      </c>
      <c r="AN10" s="22" t="s">
        <v>79</v>
      </c>
    </row>
    <row r="11" spans="1:40" x14ac:dyDescent="0.25">
      <c r="A11" s="9">
        <v>304</v>
      </c>
      <c r="B11" s="8" t="s">
        <v>80</v>
      </c>
      <c r="C11" s="8" t="s">
        <v>81</v>
      </c>
      <c r="D11" s="8" t="s">
        <v>82</v>
      </c>
      <c r="E11" s="11">
        <v>38047</v>
      </c>
      <c r="F11" s="8" t="s">
        <v>38</v>
      </c>
      <c r="L11" s="25" t="s">
        <v>341</v>
      </c>
      <c r="M11" s="26" t="s">
        <v>54</v>
      </c>
      <c r="N11" s="23" t="s">
        <v>48</v>
      </c>
      <c r="Q11" s="12" t="s">
        <v>15</v>
      </c>
      <c r="R11" s="9">
        <v>1</v>
      </c>
      <c r="S11" s="9">
        <v>0</v>
      </c>
      <c r="T11" s="9">
        <v>0</v>
      </c>
      <c r="U11" s="9">
        <v>0</v>
      </c>
      <c r="V11" s="9">
        <v>0</v>
      </c>
      <c r="W11" s="9">
        <v>0</v>
      </c>
      <c r="X11" s="9">
        <v>0</v>
      </c>
      <c r="Y11" s="9">
        <v>0</v>
      </c>
      <c r="Z11" s="9">
        <v>0</v>
      </c>
      <c r="AA11" s="9">
        <v>0</v>
      </c>
      <c r="AB11" s="9">
        <v>1</v>
      </c>
      <c r="AC11" s="9">
        <v>0</v>
      </c>
      <c r="AD11" s="9">
        <v>0</v>
      </c>
      <c r="AE11" s="9">
        <v>0</v>
      </c>
      <c r="AF11" s="9">
        <v>0</v>
      </c>
      <c r="AG11" s="9">
        <v>0</v>
      </c>
      <c r="AH11" s="9">
        <v>0</v>
      </c>
      <c r="AI11" s="9">
        <v>1</v>
      </c>
      <c r="AJ11" s="9">
        <f t="shared" si="0"/>
        <v>0</v>
      </c>
      <c r="AK11" s="9">
        <f t="shared" si="1"/>
        <v>0</v>
      </c>
      <c r="AL11" s="9">
        <f t="shared" si="2"/>
        <v>1</v>
      </c>
      <c r="AM11" s="9">
        <f t="shared" si="3"/>
        <v>0</v>
      </c>
      <c r="AN11" s="8" t="s">
        <v>83</v>
      </c>
    </row>
    <row r="12" spans="1:40" x14ac:dyDescent="0.25">
      <c r="A12" s="9">
        <v>323</v>
      </c>
      <c r="B12" s="8" t="s">
        <v>84</v>
      </c>
      <c r="C12" s="8" t="s">
        <v>85</v>
      </c>
      <c r="D12" s="8" t="s">
        <v>86</v>
      </c>
      <c r="E12" s="11">
        <v>40352</v>
      </c>
      <c r="F12" s="8" t="s">
        <v>38</v>
      </c>
      <c r="L12" s="25" t="s">
        <v>341</v>
      </c>
      <c r="M12" s="26" t="s">
        <v>54</v>
      </c>
      <c r="N12" s="23" t="s">
        <v>48</v>
      </c>
      <c r="Q12" s="12" t="s">
        <v>55</v>
      </c>
      <c r="R12" s="9">
        <v>0</v>
      </c>
      <c r="S12" s="9">
        <v>0</v>
      </c>
      <c r="T12" s="9">
        <v>0</v>
      </c>
      <c r="U12" s="9">
        <v>0</v>
      </c>
      <c r="V12" s="9">
        <v>0</v>
      </c>
      <c r="W12" s="9">
        <v>0</v>
      </c>
      <c r="X12" s="9">
        <v>0</v>
      </c>
      <c r="Y12" s="9">
        <v>0</v>
      </c>
      <c r="Z12" s="9">
        <v>0</v>
      </c>
      <c r="AA12" s="9">
        <v>0</v>
      </c>
      <c r="AB12" s="9">
        <v>1</v>
      </c>
      <c r="AC12" s="9">
        <v>0</v>
      </c>
      <c r="AD12" s="9">
        <v>0</v>
      </c>
      <c r="AE12" s="9">
        <v>1</v>
      </c>
      <c r="AF12" s="9">
        <v>0</v>
      </c>
      <c r="AG12" s="9">
        <v>0</v>
      </c>
      <c r="AH12" s="9">
        <v>0</v>
      </c>
      <c r="AI12" s="9">
        <v>0</v>
      </c>
      <c r="AJ12" s="9">
        <f t="shared" si="0"/>
        <v>1</v>
      </c>
      <c r="AK12" s="9">
        <f t="shared" si="1"/>
        <v>0</v>
      </c>
      <c r="AL12" s="9">
        <f t="shared" si="2"/>
        <v>0</v>
      </c>
      <c r="AM12" s="9">
        <f t="shared" si="3"/>
        <v>0</v>
      </c>
      <c r="AN12" s="8" t="s">
        <v>87</v>
      </c>
    </row>
    <row r="13" spans="1:40" x14ac:dyDescent="0.25">
      <c r="A13" s="9">
        <v>338</v>
      </c>
      <c r="B13" s="8" t="s">
        <v>88</v>
      </c>
      <c r="C13" s="8" t="s">
        <v>89</v>
      </c>
      <c r="D13" s="8" t="s">
        <v>90</v>
      </c>
      <c r="E13" s="11">
        <v>40179</v>
      </c>
      <c r="F13" s="8" t="s">
        <v>38</v>
      </c>
      <c r="L13" s="25" t="s">
        <v>341</v>
      </c>
      <c r="M13" s="26" t="s">
        <v>54</v>
      </c>
      <c r="N13" s="23" t="s">
        <v>48</v>
      </c>
      <c r="Q13" s="12" t="s">
        <v>15</v>
      </c>
      <c r="R13" s="9">
        <v>0</v>
      </c>
      <c r="S13" s="9">
        <v>0</v>
      </c>
      <c r="T13" s="9">
        <v>0</v>
      </c>
      <c r="U13" s="9">
        <v>0</v>
      </c>
      <c r="V13" s="9">
        <v>0</v>
      </c>
      <c r="W13" s="9">
        <v>0</v>
      </c>
      <c r="X13" s="9">
        <v>0</v>
      </c>
      <c r="Y13" s="9">
        <v>0</v>
      </c>
      <c r="Z13" s="9">
        <v>0</v>
      </c>
      <c r="AA13" s="9">
        <v>0</v>
      </c>
      <c r="AB13" s="9">
        <v>1</v>
      </c>
      <c r="AC13" s="9">
        <v>1</v>
      </c>
      <c r="AD13" s="9">
        <v>0</v>
      </c>
      <c r="AE13" s="9">
        <v>0</v>
      </c>
      <c r="AF13" s="9">
        <v>1</v>
      </c>
      <c r="AG13" s="9">
        <v>0</v>
      </c>
      <c r="AH13" s="9">
        <v>0</v>
      </c>
      <c r="AI13" s="9">
        <v>0</v>
      </c>
      <c r="AJ13" s="9">
        <f t="shared" si="0"/>
        <v>1</v>
      </c>
      <c r="AK13" s="9">
        <f t="shared" si="1"/>
        <v>1</v>
      </c>
      <c r="AL13" s="9">
        <f t="shared" si="2"/>
        <v>0</v>
      </c>
      <c r="AM13" s="9">
        <f t="shared" si="3"/>
        <v>0</v>
      </c>
      <c r="AN13" s="8" t="s">
        <v>91</v>
      </c>
    </row>
    <row r="14" spans="1:40" x14ac:dyDescent="0.25">
      <c r="A14" s="9">
        <v>344</v>
      </c>
      <c r="B14" s="8" t="s">
        <v>92</v>
      </c>
      <c r="C14" s="8" t="s">
        <v>93</v>
      </c>
      <c r="D14" s="8" t="s">
        <v>94</v>
      </c>
      <c r="E14" s="11">
        <v>38596</v>
      </c>
      <c r="F14" s="8" t="s">
        <v>38</v>
      </c>
      <c r="L14" s="25" t="s">
        <v>341</v>
      </c>
      <c r="M14" s="26" t="s">
        <v>54</v>
      </c>
      <c r="N14" s="23" t="s">
        <v>48</v>
      </c>
      <c r="Q14" s="12" t="s">
        <v>15</v>
      </c>
      <c r="R14" s="9">
        <v>1</v>
      </c>
      <c r="S14" s="9">
        <v>0</v>
      </c>
      <c r="T14" s="9">
        <v>0</v>
      </c>
      <c r="U14" s="9">
        <v>0</v>
      </c>
      <c r="V14" s="9">
        <v>0</v>
      </c>
      <c r="W14" s="9">
        <v>0</v>
      </c>
      <c r="X14" s="9">
        <v>0</v>
      </c>
      <c r="Y14" s="9">
        <v>0</v>
      </c>
      <c r="Z14" s="9">
        <v>0</v>
      </c>
      <c r="AA14" s="9">
        <v>0</v>
      </c>
      <c r="AB14" s="9">
        <v>1</v>
      </c>
      <c r="AC14" s="9">
        <v>0</v>
      </c>
      <c r="AD14" s="9">
        <v>0</v>
      </c>
      <c r="AE14" s="9">
        <v>0</v>
      </c>
      <c r="AF14" s="9">
        <v>0</v>
      </c>
      <c r="AG14" s="9">
        <v>0</v>
      </c>
      <c r="AH14" s="9">
        <v>0</v>
      </c>
      <c r="AI14" s="9">
        <v>1</v>
      </c>
      <c r="AJ14" s="9">
        <f t="shared" si="0"/>
        <v>0</v>
      </c>
      <c r="AK14" s="9">
        <f t="shared" si="1"/>
        <v>0</v>
      </c>
      <c r="AL14" s="9">
        <f t="shared" si="2"/>
        <v>1</v>
      </c>
      <c r="AM14" s="9">
        <f t="shared" si="3"/>
        <v>0</v>
      </c>
      <c r="AN14" s="8" t="s">
        <v>95</v>
      </c>
    </row>
    <row r="15" spans="1:40" s="21" customFormat="1" x14ac:dyDescent="0.25">
      <c r="A15" s="9">
        <v>345</v>
      </c>
      <c r="B15" s="8" t="s">
        <v>96</v>
      </c>
      <c r="C15" s="8" t="s">
        <v>97</v>
      </c>
      <c r="D15" s="8" t="s">
        <v>98</v>
      </c>
      <c r="E15" s="11">
        <v>39479</v>
      </c>
      <c r="F15" s="8" t="s">
        <v>38</v>
      </c>
      <c r="G15" s="10"/>
      <c r="H15" s="10"/>
      <c r="I15" s="10"/>
      <c r="J15" s="10"/>
      <c r="K15" s="10"/>
      <c r="L15" s="25" t="s">
        <v>341</v>
      </c>
      <c r="M15" s="26" t="s">
        <v>54</v>
      </c>
      <c r="N15" s="23" t="s">
        <v>48</v>
      </c>
      <c r="O15" s="10"/>
      <c r="P15"/>
      <c r="Q15" s="12" t="s">
        <v>15</v>
      </c>
      <c r="R15" s="9">
        <v>1</v>
      </c>
      <c r="S15" s="9">
        <v>0</v>
      </c>
      <c r="T15" s="9">
        <v>0</v>
      </c>
      <c r="U15" s="9">
        <v>0</v>
      </c>
      <c r="V15" s="9">
        <v>0</v>
      </c>
      <c r="W15" s="9">
        <v>0</v>
      </c>
      <c r="X15" s="9">
        <v>0</v>
      </c>
      <c r="Y15" s="9">
        <v>0</v>
      </c>
      <c r="Z15" s="9">
        <v>0</v>
      </c>
      <c r="AA15" s="9">
        <v>0</v>
      </c>
      <c r="AB15" s="9">
        <v>1</v>
      </c>
      <c r="AC15" s="9">
        <v>0</v>
      </c>
      <c r="AD15" s="9">
        <v>0</v>
      </c>
      <c r="AE15" s="9">
        <v>0</v>
      </c>
      <c r="AF15" s="9">
        <v>0</v>
      </c>
      <c r="AG15" s="9">
        <v>0</v>
      </c>
      <c r="AH15" s="9">
        <v>0</v>
      </c>
      <c r="AI15" s="9">
        <v>1</v>
      </c>
      <c r="AJ15" s="9">
        <f t="shared" si="0"/>
        <v>0</v>
      </c>
      <c r="AK15" s="9">
        <f t="shared" si="1"/>
        <v>0</v>
      </c>
      <c r="AL15" s="9">
        <f t="shared" si="2"/>
        <v>1</v>
      </c>
      <c r="AM15" s="9">
        <f t="shared" si="3"/>
        <v>0</v>
      </c>
      <c r="AN15" s="8" t="s">
        <v>99</v>
      </c>
    </row>
    <row r="16" spans="1:40" s="21" customFormat="1" x14ac:dyDescent="0.25">
      <c r="A16" s="9">
        <v>363</v>
      </c>
      <c r="B16" s="8" t="s">
        <v>100</v>
      </c>
      <c r="C16" s="8" t="s">
        <v>101</v>
      </c>
      <c r="D16" s="8" t="s">
        <v>102</v>
      </c>
      <c r="E16" s="11">
        <v>39873</v>
      </c>
      <c r="F16" s="8" t="s">
        <v>38</v>
      </c>
      <c r="G16" s="10"/>
      <c r="H16" s="10"/>
      <c r="I16" s="10"/>
      <c r="J16" s="10"/>
      <c r="K16" s="10"/>
      <c r="L16" s="10"/>
      <c r="M16"/>
      <c r="N16" s="10"/>
      <c r="O16" s="9">
        <v>0</v>
      </c>
      <c r="P16" s="8" t="s">
        <v>103</v>
      </c>
      <c r="Q16" s="12" t="s">
        <v>70</v>
      </c>
      <c r="R16" s="9">
        <v>0</v>
      </c>
      <c r="S16" s="9">
        <v>0</v>
      </c>
      <c r="T16" s="9">
        <v>0</v>
      </c>
      <c r="U16" s="9">
        <v>0</v>
      </c>
      <c r="V16" s="9">
        <v>0</v>
      </c>
      <c r="W16" s="9">
        <v>0</v>
      </c>
      <c r="X16" s="9">
        <v>0</v>
      </c>
      <c r="Y16" s="9">
        <v>0</v>
      </c>
      <c r="Z16" s="9">
        <v>0</v>
      </c>
      <c r="AA16" s="9">
        <v>0</v>
      </c>
      <c r="AB16" s="9">
        <v>1</v>
      </c>
      <c r="AC16" s="9">
        <v>1</v>
      </c>
      <c r="AD16" s="9">
        <v>0</v>
      </c>
      <c r="AE16" s="9">
        <v>0</v>
      </c>
      <c r="AF16" s="9">
        <v>0</v>
      </c>
      <c r="AG16" s="9">
        <v>0</v>
      </c>
      <c r="AH16" s="9">
        <v>0</v>
      </c>
      <c r="AI16" s="9">
        <v>0</v>
      </c>
      <c r="AJ16" s="9">
        <f t="shared" si="0"/>
        <v>1</v>
      </c>
      <c r="AK16" s="9">
        <f t="shared" si="1"/>
        <v>0</v>
      </c>
      <c r="AL16" s="9">
        <f t="shared" si="2"/>
        <v>0</v>
      </c>
      <c r="AM16" s="9">
        <f t="shared" si="3"/>
        <v>0</v>
      </c>
      <c r="AN16" s="8" t="s">
        <v>104</v>
      </c>
    </row>
    <row r="17" spans="1:40" x14ac:dyDescent="0.25">
      <c r="A17" s="9">
        <v>382</v>
      </c>
      <c r="B17" s="2" t="s">
        <v>105</v>
      </c>
      <c r="C17" s="3" t="s">
        <v>106</v>
      </c>
      <c r="D17" s="4" t="s">
        <v>107</v>
      </c>
      <c r="E17" s="11">
        <v>38473</v>
      </c>
      <c r="F17" s="5" t="s">
        <v>38</v>
      </c>
      <c r="L17" s="25" t="s">
        <v>341</v>
      </c>
      <c r="M17" s="26" t="s">
        <v>54</v>
      </c>
      <c r="N17" s="23" t="s">
        <v>48</v>
      </c>
      <c r="Q17" s="12" t="s">
        <v>55</v>
      </c>
      <c r="R17" s="9">
        <v>0</v>
      </c>
      <c r="S17" s="9">
        <v>0</v>
      </c>
      <c r="T17" s="9">
        <v>0</v>
      </c>
      <c r="U17" s="9">
        <v>0</v>
      </c>
      <c r="V17" s="9">
        <v>0</v>
      </c>
      <c r="W17" s="9">
        <v>0</v>
      </c>
      <c r="X17" s="9">
        <v>0</v>
      </c>
      <c r="Y17" s="9">
        <v>0</v>
      </c>
      <c r="Z17" s="9">
        <v>0</v>
      </c>
      <c r="AA17" s="9">
        <v>0</v>
      </c>
      <c r="AB17" s="9">
        <v>1</v>
      </c>
      <c r="AC17" s="9">
        <v>0</v>
      </c>
      <c r="AD17" s="9">
        <v>0</v>
      </c>
      <c r="AE17" s="9">
        <v>0</v>
      </c>
      <c r="AF17" s="9">
        <v>0</v>
      </c>
      <c r="AG17" s="9">
        <v>0</v>
      </c>
      <c r="AH17" s="9">
        <v>0</v>
      </c>
      <c r="AI17" s="9">
        <v>1</v>
      </c>
      <c r="AJ17" s="9">
        <f t="shared" si="0"/>
        <v>0</v>
      </c>
      <c r="AK17" s="9">
        <f t="shared" si="1"/>
        <v>0</v>
      </c>
      <c r="AL17" s="9">
        <f t="shared" si="2"/>
        <v>1</v>
      </c>
      <c r="AM17" s="9">
        <f t="shared" si="3"/>
        <v>0</v>
      </c>
      <c r="AN17" s="8" t="s">
        <v>108</v>
      </c>
    </row>
    <row r="18" spans="1:40" x14ac:dyDescent="0.25">
      <c r="A18" s="9">
        <v>383</v>
      </c>
      <c r="B18" s="2" t="s">
        <v>109</v>
      </c>
      <c r="C18" s="3" t="s">
        <v>110</v>
      </c>
      <c r="D18" s="4" t="s">
        <v>107</v>
      </c>
      <c r="E18" s="11">
        <v>38384</v>
      </c>
      <c r="F18" s="5" t="s">
        <v>38</v>
      </c>
      <c r="G18" s="9">
        <v>1800</v>
      </c>
      <c r="H18" s="9">
        <v>900</v>
      </c>
      <c r="L18" s="10" t="s">
        <v>341</v>
      </c>
      <c r="M18" s="8" t="s">
        <v>54</v>
      </c>
      <c r="N18" s="12" t="s">
        <v>48</v>
      </c>
      <c r="O18" s="9">
        <v>0</v>
      </c>
      <c r="P18" s="8" t="s">
        <v>111</v>
      </c>
      <c r="Q18" s="12" t="s">
        <v>15</v>
      </c>
      <c r="R18" s="9">
        <v>1</v>
      </c>
      <c r="S18" s="9">
        <v>0</v>
      </c>
      <c r="T18" s="9">
        <v>0</v>
      </c>
      <c r="U18" s="9">
        <v>0</v>
      </c>
      <c r="V18" s="9">
        <v>0</v>
      </c>
      <c r="W18" s="9">
        <v>0</v>
      </c>
      <c r="X18" s="9">
        <v>0</v>
      </c>
      <c r="Y18" s="9">
        <v>0</v>
      </c>
      <c r="Z18" s="9">
        <v>0</v>
      </c>
      <c r="AA18" s="9">
        <v>0</v>
      </c>
      <c r="AB18" s="9">
        <v>1</v>
      </c>
      <c r="AC18" s="9">
        <v>0</v>
      </c>
      <c r="AD18" s="9">
        <v>0</v>
      </c>
      <c r="AE18" s="9">
        <v>0</v>
      </c>
      <c r="AF18" s="9">
        <v>0</v>
      </c>
      <c r="AG18" s="9">
        <v>0</v>
      </c>
      <c r="AH18" s="9">
        <v>0</v>
      </c>
      <c r="AI18" s="9">
        <v>1</v>
      </c>
      <c r="AJ18" s="9">
        <f t="shared" si="0"/>
        <v>0</v>
      </c>
      <c r="AK18" s="9">
        <f t="shared" si="1"/>
        <v>0</v>
      </c>
      <c r="AL18" s="9">
        <f t="shared" si="2"/>
        <v>1</v>
      </c>
      <c r="AM18" s="9">
        <f t="shared" si="3"/>
        <v>0</v>
      </c>
      <c r="AN18" s="8" t="s">
        <v>112</v>
      </c>
    </row>
    <row r="19" spans="1:40" x14ac:dyDescent="0.25">
      <c r="A19" s="9">
        <v>406</v>
      </c>
      <c r="B19" s="2" t="s">
        <v>113</v>
      </c>
      <c r="C19" s="3" t="s">
        <v>114</v>
      </c>
      <c r="D19" s="4" t="s">
        <v>115</v>
      </c>
      <c r="E19" s="11">
        <v>38718</v>
      </c>
      <c r="F19" s="5" t="s">
        <v>38</v>
      </c>
      <c r="L19" s="25" t="s">
        <v>341</v>
      </c>
      <c r="M19" s="26" t="s">
        <v>54</v>
      </c>
      <c r="N19" s="23" t="s">
        <v>48</v>
      </c>
      <c r="Q19" s="12" t="s">
        <v>15</v>
      </c>
      <c r="R19" s="9">
        <v>1</v>
      </c>
      <c r="S19" s="9">
        <v>0</v>
      </c>
      <c r="T19" s="9">
        <v>0</v>
      </c>
      <c r="U19" s="9">
        <v>0</v>
      </c>
      <c r="V19" s="9">
        <v>0</v>
      </c>
      <c r="W19" s="9">
        <v>0</v>
      </c>
      <c r="X19" s="9">
        <v>0</v>
      </c>
      <c r="Y19" s="9">
        <v>0</v>
      </c>
      <c r="Z19" s="9">
        <v>0</v>
      </c>
      <c r="AA19" s="9">
        <v>0</v>
      </c>
      <c r="AB19" s="9">
        <v>1</v>
      </c>
      <c r="AC19" s="9">
        <v>0</v>
      </c>
      <c r="AD19" s="9">
        <v>0</v>
      </c>
      <c r="AE19" s="9">
        <v>0</v>
      </c>
      <c r="AF19" s="9">
        <v>0</v>
      </c>
      <c r="AG19" s="9">
        <v>0</v>
      </c>
      <c r="AH19" s="9">
        <v>0</v>
      </c>
      <c r="AI19" s="9">
        <v>1</v>
      </c>
      <c r="AJ19" s="9">
        <f t="shared" si="0"/>
        <v>0</v>
      </c>
      <c r="AK19" s="9">
        <f t="shared" si="1"/>
        <v>0</v>
      </c>
      <c r="AL19" s="9">
        <f t="shared" si="2"/>
        <v>1</v>
      </c>
      <c r="AM19" s="9">
        <f t="shared" si="3"/>
        <v>0</v>
      </c>
      <c r="AN19" s="8" t="s">
        <v>116</v>
      </c>
    </row>
    <row r="20" spans="1:40" x14ac:dyDescent="0.25">
      <c r="A20" s="16">
        <v>410</v>
      </c>
      <c r="B20" s="17" t="s">
        <v>117</v>
      </c>
      <c r="C20" s="17" t="s">
        <v>118</v>
      </c>
      <c r="D20" s="17" t="s">
        <v>119</v>
      </c>
      <c r="E20" s="18">
        <v>40210</v>
      </c>
      <c r="F20" s="17" t="s">
        <v>38</v>
      </c>
      <c r="G20" s="19"/>
      <c r="H20" s="19"/>
      <c r="I20" s="19"/>
      <c r="J20" s="19"/>
      <c r="K20" s="19"/>
      <c r="L20" s="25" t="s">
        <v>341</v>
      </c>
      <c r="M20" s="26" t="s">
        <v>54</v>
      </c>
      <c r="N20" s="23" t="s">
        <v>48</v>
      </c>
      <c r="O20" s="19"/>
      <c r="P20" s="21"/>
      <c r="Q20" s="23" t="s">
        <v>15</v>
      </c>
      <c r="R20" s="16">
        <v>1</v>
      </c>
      <c r="S20" s="16">
        <v>0</v>
      </c>
      <c r="T20" s="16">
        <v>0</v>
      </c>
      <c r="U20" s="16">
        <v>0</v>
      </c>
      <c r="V20" s="16">
        <v>0</v>
      </c>
      <c r="W20" s="16">
        <v>0</v>
      </c>
      <c r="X20" s="16">
        <v>0</v>
      </c>
      <c r="Y20" s="16">
        <v>0</v>
      </c>
      <c r="Z20" s="16">
        <v>0</v>
      </c>
      <c r="AA20" s="16">
        <v>0</v>
      </c>
      <c r="AB20" s="16">
        <v>1</v>
      </c>
      <c r="AC20" s="16">
        <v>0</v>
      </c>
      <c r="AD20" s="16">
        <v>0</v>
      </c>
      <c r="AE20" s="16">
        <v>0</v>
      </c>
      <c r="AF20" s="16">
        <v>0</v>
      </c>
      <c r="AG20" s="16">
        <v>0</v>
      </c>
      <c r="AH20" s="16">
        <v>0</v>
      </c>
      <c r="AI20" s="16">
        <v>1</v>
      </c>
      <c r="AJ20" s="9">
        <f t="shared" si="0"/>
        <v>0</v>
      </c>
      <c r="AK20" s="9">
        <f t="shared" si="1"/>
        <v>0</v>
      </c>
      <c r="AL20" s="9">
        <f t="shared" si="2"/>
        <v>1</v>
      </c>
      <c r="AM20" s="9">
        <f t="shared" si="3"/>
        <v>0</v>
      </c>
      <c r="AN20" s="22" t="s">
        <v>120</v>
      </c>
    </row>
    <row r="21" spans="1:40" s="21" customFormat="1" x14ac:dyDescent="0.25">
      <c r="A21" s="16">
        <v>411</v>
      </c>
      <c r="B21" s="17" t="s">
        <v>121</v>
      </c>
      <c r="C21" s="17" t="s">
        <v>122</v>
      </c>
      <c r="D21" s="17" t="s">
        <v>123</v>
      </c>
      <c r="E21" s="18">
        <v>40634</v>
      </c>
      <c r="F21" s="17" t="s">
        <v>38</v>
      </c>
      <c r="G21" s="19"/>
      <c r="H21" s="19"/>
      <c r="I21" s="19"/>
      <c r="J21" s="19"/>
      <c r="K21" s="19"/>
      <c r="L21" s="25" t="s">
        <v>341</v>
      </c>
      <c r="M21" s="26" t="s">
        <v>54</v>
      </c>
      <c r="N21" s="23" t="s">
        <v>48</v>
      </c>
      <c r="O21" s="19"/>
      <c r="Q21" s="23" t="s">
        <v>15</v>
      </c>
      <c r="R21" s="16">
        <v>1</v>
      </c>
      <c r="S21" s="16">
        <v>0</v>
      </c>
      <c r="T21" s="16">
        <v>0</v>
      </c>
      <c r="U21" s="16">
        <v>0</v>
      </c>
      <c r="V21" s="16">
        <v>0</v>
      </c>
      <c r="W21" s="16">
        <v>0</v>
      </c>
      <c r="X21" s="16">
        <v>0</v>
      </c>
      <c r="Y21" s="16">
        <v>0</v>
      </c>
      <c r="Z21" s="16">
        <v>0</v>
      </c>
      <c r="AA21" s="16">
        <v>0</v>
      </c>
      <c r="AB21" s="16">
        <v>1</v>
      </c>
      <c r="AC21" s="16">
        <v>0</v>
      </c>
      <c r="AD21" s="16">
        <v>0</v>
      </c>
      <c r="AE21" s="16">
        <v>1</v>
      </c>
      <c r="AF21" s="16">
        <v>0</v>
      </c>
      <c r="AG21" s="16">
        <v>0</v>
      </c>
      <c r="AH21" s="16">
        <v>0</v>
      </c>
      <c r="AI21" s="16">
        <v>0</v>
      </c>
      <c r="AJ21" s="9">
        <f t="shared" si="0"/>
        <v>1</v>
      </c>
      <c r="AK21" s="9">
        <f t="shared" si="1"/>
        <v>0</v>
      </c>
      <c r="AL21" s="9">
        <f t="shared" si="2"/>
        <v>0</v>
      </c>
      <c r="AM21" s="9">
        <f t="shared" si="3"/>
        <v>0</v>
      </c>
      <c r="AN21" s="22" t="s">
        <v>124</v>
      </c>
    </row>
    <row r="22" spans="1:40" x14ac:dyDescent="0.25">
      <c r="A22" s="9">
        <v>445</v>
      </c>
      <c r="B22" s="2" t="s">
        <v>125</v>
      </c>
      <c r="C22" s="3" t="s">
        <v>126</v>
      </c>
      <c r="D22" s="4" t="s">
        <v>127</v>
      </c>
      <c r="E22" s="11">
        <v>38808</v>
      </c>
      <c r="F22" s="5" t="s">
        <v>38</v>
      </c>
      <c r="L22" s="25" t="s">
        <v>341</v>
      </c>
      <c r="M22" s="26" t="s">
        <v>54</v>
      </c>
      <c r="N22" s="23" t="s">
        <v>48</v>
      </c>
      <c r="Q22" s="12" t="s">
        <v>15</v>
      </c>
      <c r="R22" s="9">
        <v>1</v>
      </c>
      <c r="S22" s="9">
        <v>0</v>
      </c>
      <c r="T22" s="9">
        <v>0</v>
      </c>
      <c r="U22" s="9">
        <v>0</v>
      </c>
      <c r="V22" s="9">
        <v>0</v>
      </c>
      <c r="W22" s="9">
        <v>0</v>
      </c>
      <c r="X22" s="9">
        <v>0</v>
      </c>
      <c r="Y22" s="9">
        <v>0</v>
      </c>
      <c r="Z22" s="9">
        <v>0</v>
      </c>
      <c r="AA22" s="9">
        <v>0</v>
      </c>
      <c r="AB22" s="9">
        <v>1</v>
      </c>
      <c r="AC22" s="9">
        <v>0</v>
      </c>
      <c r="AD22" s="9">
        <v>0</v>
      </c>
      <c r="AE22" s="9">
        <v>0</v>
      </c>
      <c r="AF22" s="9">
        <v>0</v>
      </c>
      <c r="AG22" s="9">
        <v>0</v>
      </c>
      <c r="AH22" s="9">
        <v>0</v>
      </c>
      <c r="AI22" s="9">
        <v>1</v>
      </c>
      <c r="AJ22" s="9">
        <f t="shared" si="0"/>
        <v>0</v>
      </c>
      <c r="AK22" s="9">
        <f t="shared" si="1"/>
        <v>0</v>
      </c>
      <c r="AL22" s="9">
        <f t="shared" si="2"/>
        <v>1</v>
      </c>
      <c r="AM22" s="9">
        <f t="shared" si="3"/>
        <v>0</v>
      </c>
      <c r="AN22" s="8" t="s">
        <v>128</v>
      </c>
    </row>
    <row r="23" spans="1:40" x14ac:dyDescent="0.25">
      <c r="A23" s="9">
        <v>473</v>
      </c>
      <c r="B23" s="2" t="s">
        <v>129</v>
      </c>
      <c r="C23" s="3" t="s">
        <v>130</v>
      </c>
      <c r="D23" s="4" t="s">
        <v>131</v>
      </c>
      <c r="E23" s="11">
        <v>41640</v>
      </c>
      <c r="F23" s="5" t="s">
        <v>38</v>
      </c>
      <c r="L23" s="25" t="s">
        <v>341</v>
      </c>
      <c r="M23" s="26" t="s">
        <v>54</v>
      </c>
      <c r="N23" s="23" t="s">
        <v>48</v>
      </c>
      <c r="Q23" s="12" t="s">
        <v>15</v>
      </c>
      <c r="R23" s="9">
        <v>1</v>
      </c>
      <c r="S23" s="9">
        <v>0</v>
      </c>
      <c r="T23" s="9">
        <v>0</v>
      </c>
      <c r="U23" s="9">
        <v>0</v>
      </c>
      <c r="V23" s="9">
        <v>0</v>
      </c>
      <c r="W23" s="9">
        <v>0</v>
      </c>
      <c r="X23" s="9">
        <v>0</v>
      </c>
      <c r="Y23" s="9">
        <v>0</v>
      </c>
      <c r="Z23" s="9">
        <v>0</v>
      </c>
      <c r="AA23" s="9">
        <v>0</v>
      </c>
      <c r="AB23" s="9">
        <v>1</v>
      </c>
      <c r="AC23" s="9">
        <v>0</v>
      </c>
      <c r="AD23" s="9">
        <v>0</v>
      </c>
      <c r="AE23" s="9">
        <v>0</v>
      </c>
      <c r="AF23" s="9">
        <v>0</v>
      </c>
      <c r="AG23" s="9">
        <v>0</v>
      </c>
      <c r="AH23" s="9">
        <v>0</v>
      </c>
      <c r="AI23" s="9">
        <v>1</v>
      </c>
      <c r="AJ23" s="9">
        <f t="shared" si="0"/>
        <v>0</v>
      </c>
      <c r="AK23" s="9">
        <f t="shared" si="1"/>
        <v>0</v>
      </c>
      <c r="AL23" s="9">
        <f t="shared" si="2"/>
        <v>1</v>
      </c>
      <c r="AM23" s="9">
        <f t="shared" si="3"/>
        <v>0</v>
      </c>
      <c r="AN23" s="8" t="s">
        <v>132</v>
      </c>
    </row>
    <row r="24" spans="1:40" x14ac:dyDescent="0.25">
      <c r="A24" s="9">
        <v>712</v>
      </c>
      <c r="B24" s="2" t="s">
        <v>138</v>
      </c>
      <c r="C24" s="3" t="s">
        <v>139</v>
      </c>
      <c r="D24" s="4" t="s">
        <v>140</v>
      </c>
      <c r="E24" s="11">
        <v>40945</v>
      </c>
      <c r="F24" s="5" t="s">
        <v>38</v>
      </c>
      <c r="G24" s="9">
        <v>2500</v>
      </c>
      <c r="H24" s="9">
        <v>2400</v>
      </c>
      <c r="O24" s="9">
        <v>6</v>
      </c>
      <c r="P24" s="8" t="s">
        <v>103</v>
      </c>
      <c r="Q24" s="12" t="s">
        <v>70</v>
      </c>
      <c r="R24" s="9">
        <v>0</v>
      </c>
      <c r="S24" s="9">
        <v>0</v>
      </c>
      <c r="T24" s="9">
        <v>0</v>
      </c>
      <c r="U24" s="9">
        <v>0</v>
      </c>
      <c r="V24" s="9">
        <v>0</v>
      </c>
      <c r="W24" s="9">
        <v>0</v>
      </c>
      <c r="X24" s="9">
        <v>0</v>
      </c>
      <c r="Y24" s="9">
        <v>0</v>
      </c>
      <c r="Z24" s="9">
        <v>0</v>
      </c>
      <c r="AA24" s="9">
        <v>1</v>
      </c>
      <c r="AB24" s="9">
        <v>0</v>
      </c>
      <c r="AC24" s="9">
        <v>0</v>
      </c>
      <c r="AD24" s="9">
        <v>0</v>
      </c>
      <c r="AE24" s="9">
        <v>1</v>
      </c>
      <c r="AF24" s="9">
        <v>0</v>
      </c>
      <c r="AG24" s="9">
        <v>0</v>
      </c>
      <c r="AH24" s="9">
        <v>0</v>
      </c>
      <c r="AI24" s="9">
        <v>0</v>
      </c>
      <c r="AJ24" s="9">
        <f t="shared" si="0"/>
        <v>1</v>
      </c>
      <c r="AK24" s="9">
        <f t="shared" si="1"/>
        <v>0</v>
      </c>
      <c r="AL24" s="9">
        <f t="shared" si="2"/>
        <v>0</v>
      </c>
      <c r="AM24" s="9">
        <f t="shared" si="3"/>
        <v>0</v>
      </c>
      <c r="AN24" s="8" t="s">
        <v>141</v>
      </c>
    </row>
    <row r="25" spans="1:40" x14ac:dyDescent="0.25">
      <c r="A25" s="9">
        <v>779</v>
      </c>
      <c r="B25" s="2" t="s">
        <v>142</v>
      </c>
      <c r="C25" s="3" t="s">
        <v>143</v>
      </c>
      <c r="D25" s="4" t="s">
        <v>144</v>
      </c>
      <c r="E25" s="11">
        <v>40695</v>
      </c>
      <c r="F25" s="5" t="s">
        <v>38</v>
      </c>
      <c r="G25" s="9">
        <v>2100</v>
      </c>
      <c r="H25" s="9">
        <v>800</v>
      </c>
      <c r="L25" s="10" t="s">
        <v>341</v>
      </c>
      <c r="M25" s="8" t="s">
        <v>145</v>
      </c>
      <c r="N25" s="12" t="s">
        <v>48</v>
      </c>
      <c r="O25" s="9">
        <v>0</v>
      </c>
      <c r="P25" s="7" t="s">
        <v>146</v>
      </c>
      <c r="Q25" s="12" t="s">
        <v>15</v>
      </c>
      <c r="R25" s="9">
        <v>1</v>
      </c>
      <c r="S25" s="9">
        <v>0</v>
      </c>
      <c r="T25" s="9">
        <v>0</v>
      </c>
      <c r="U25" s="9">
        <v>0</v>
      </c>
      <c r="V25" s="9">
        <v>0</v>
      </c>
      <c r="W25" s="9">
        <v>0</v>
      </c>
      <c r="X25" s="9">
        <v>0</v>
      </c>
      <c r="Y25" s="9">
        <v>0</v>
      </c>
      <c r="Z25" s="9">
        <v>0</v>
      </c>
      <c r="AA25" s="9">
        <v>0</v>
      </c>
      <c r="AB25" s="9">
        <v>1</v>
      </c>
      <c r="AC25" s="9">
        <v>1</v>
      </c>
      <c r="AD25" s="9">
        <v>0</v>
      </c>
      <c r="AE25" s="9">
        <v>0</v>
      </c>
      <c r="AF25" s="9">
        <v>0</v>
      </c>
      <c r="AG25" s="9">
        <v>0</v>
      </c>
      <c r="AH25" s="9">
        <v>0</v>
      </c>
      <c r="AI25" s="9">
        <v>0</v>
      </c>
      <c r="AJ25" s="9">
        <f t="shared" si="0"/>
        <v>1</v>
      </c>
      <c r="AK25" s="9">
        <f t="shared" si="1"/>
        <v>0</v>
      </c>
      <c r="AL25" s="9">
        <f t="shared" si="2"/>
        <v>0</v>
      </c>
      <c r="AM25" s="9">
        <f t="shared" si="3"/>
        <v>0</v>
      </c>
      <c r="AN25" s="8" t="s">
        <v>147</v>
      </c>
    </row>
    <row r="26" spans="1:40" x14ac:dyDescent="0.25">
      <c r="A26" s="9">
        <v>840</v>
      </c>
      <c r="B26" s="2" t="s">
        <v>148</v>
      </c>
      <c r="C26" s="3" t="s">
        <v>149</v>
      </c>
      <c r="D26" s="4" t="s">
        <v>150</v>
      </c>
      <c r="E26" s="11">
        <v>40528</v>
      </c>
      <c r="F26" s="5" t="s">
        <v>38</v>
      </c>
      <c r="J26" s="9">
        <v>0.82</v>
      </c>
      <c r="L26" s="10" t="s">
        <v>341</v>
      </c>
      <c r="M26" s="6" t="s">
        <v>151</v>
      </c>
      <c r="N26" s="12" t="s">
        <v>48</v>
      </c>
      <c r="O26" s="9">
        <v>8.3333333333333301E-2</v>
      </c>
      <c r="P26" s="7" t="s">
        <v>152</v>
      </c>
      <c r="Q26" s="12" t="s">
        <v>15</v>
      </c>
      <c r="R26" s="9">
        <v>0</v>
      </c>
      <c r="S26" s="9">
        <v>0</v>
      </c>
      <c r="T26" s="9">
        <v>0</v>
      </c>
      <c r="U26" s="9">
        <v>0</v>
      </c>
      <c r="V26" s="9">
        <v>0</v>
      </c>
      <c r="W26" s="9">
        <v>0</v>
      </c>
      <c r="X26" s="9">
        <v>0</v>
      </c>
      <c r="Y26" s="9">
        <v>0</v>
      </c>
      <c r="Z26" s="9">
        <v>1</v>
      </c>
      <c r="AA26" s="9">
        <v>0</v>
      </c>
      <c r="AB26" s="9">
        <v>0</v>
      </c>
      <c r="AC26" s="9">
        <v>0</v>
      </c>
      <c r="AD26" s="9">
        <v>0</v>
      </c>
      <c r="AE26" s="9">
        <v>0</v>
      </c>
      <c r="AF26" s="9">
        <v>0</v>
      </c>
      <c r="AG26" s="9">
        <v>0</v>
      </c>
      <c r="AH26" s="9">
        <v>0</v>
      </c>
      <c r="AI26" s="9">
        <v>1</v>
      </c>
      <c r="AJ26" s="9">
        <f t="shared" si="0"/>
        <v>0</v>
      </c>
      <c r="AK26" s="9">
        <f t="shared" si="1"/>
        <v>0</v>
      </c>
      <c r="AL26" s="9">
        <f t="shared" si="2"/>
        <v>1</v>
      </c>
      <c r="AM26" s="9">
        <f t="shared" si="3"/>
        <v>0</v>
      </c>
      <c r="AN26" s="8" t="s">
        <v>153</v>
      </c>
    </row>
    <row r="27" spans="1:40" x14ac:dyDescent="0.25">
      <c r="A27" s="16">
        <v>915</v>
      </c>
      <c r="B27" s="17" t="s">
        <v>154</v>
      </c>
      <c r="C27" s="17" t="s">
        <v>155</v>
      </c>
      <c r="D27" s="17" t="s">
        <v>156</v>
      </c>
      <c r="E27" s="18">
        <v>40026</v>
      </c>
      <c r="F27" s="17" t="s">
        <v>38</v>
      </c>
      <c r="G27" s="19"/>
      <c r="H27" s="19"/>
      <c r="I27" s="19"/>
      <c r="J27" s="16">
        <v>6.9000000000000006E-2</v>
      </c>
      <c r="K27" s="19"/>
      <c r="L27" s="19" t="s">
        <v>341</v>
      </c>
      <c r="M27" s="17" t="s">
        <v>54</v>
      </c>
      <c r="N27" s="20" t="s">
        <v>48</v>
      </c>
      <c r="O27" s="16">
        <v>0.33333333333333331</v>
      </c>
      <c r="P27" s="17" t="s">
        <v>157</v>
      </c>
      <c r="Q27" s="20" t="s">
        <v>55</v>
      </c>
      <c r="R27" s="24">
        <v>0</v>
      </c>
      <c r="S27" s="16">
        <v>0</v>
      </c>
      <c r="T27" s="16">
        <v>0</v>
      </c>
      <c r="U27" s="16">
        <v>0</v>
      </c>
      <c r="V27" s="16">
        <v>0</v>
      </c>
      <c r="W27" s="16">
        <v>0</v>
      </c>
      <c r="X27" s="16">
        <v>0</v>
      </c>
      <c r="Y27" s="16">
        <v>0</v>
      </c>
      <c r="Z27" s="16">
        <v>0</v>
      </c>
      <c r="AA27" s="16">
        <v>1</v>
      </c>
      <c r="AB27" s="16">
        <v>0</v>
      </c>
      <c r="AC27" s="16">
        <v>1</v>
      </c>
      <c r="AD27" s="16">
        <v>0</v>
      </c>
      <c r="AE27" s="16">
        <v>0</v>
      </c>
      <c r="AF27" s="16">
        <v>0</v>
      </c>
      <c r="AG27" s="16">
        <v>0</v>
      </c>
      <c r="AH27" s="16">
        <v>0</v>
      </c>
      <c r="AI27" s="16">
        <v>0</v>
      </c>
      <c r="AJ27" s="9">
        <f t="shared" si="0"/>
        <v>1</v>
      </c>
      <c r="AK27" s="9">
        <f t="shared" si="1"/>
        <v>0</v>
      </c>
      <c r="AL27" s="9">
        <f t="shared" si="2"/>
        <v>0</v>
      </c>
      <c r="AM27" s="9">
        <f t="shared" si="3"/>
        <v>0</v>
      </c>
      <c r="AN27" s="22" t="s">
        <v>158</v>
      </c>
    </row>
    <row r="28" spans="1:40" x14ac:dyDescent="0.25">
      <c r="A28" s="9">
        <v>933</v>
      </c>
      <c r="B28" s="2" t="s">
        <v>159</v>
      </c>
      <c r="C28" s="3" t="s">
        <v>160</v>
      </c>
      <c r="D28" s="4" t="s">
        <v>161</v>
      </c>
      <c r="E28" s="11">
        <v>39448</v>
      </c>
      <c r="F28" s="5" t="s">
        <v>38</v>
      </c>
      <c r="J28" s="9">
        <v>1</v>
      </c>
      <c r="L28" s="10" t="s">
        <v>341</v>
      </c>
      <c r="M28" s="8" t="s">
        <v>47</v>
      </c>
      <c r="N28" s="12" t="s">
        <v>48</v>
      </c>
      <c r="O28" s="9">
        <v>13.035714285714285</v>
      </c>
      <c r="P28" s="8" t="s">
        <v>157</v>
      </c>
      <c r="Q28" s="12" t="s">
        <v>70</v>
      </c>
      <c r="R28" s="9">
        <v>0</v>
      </c>
      <c r="S28" s="9">
        <v>0</v>
      </c>
      <c r="T28" s="9">
        <v>0</v>
      </c>
      <c r="U28" s="9">
        <v>0</v>
      </c>
      <c r="V28" s="9">
        <v>0</v>
      </c>
      <c r="W28" s="9">
        <v>0</v>
      </c>
      <c r="X28" s="9">
        <v>0</v>
      </c>
      <c r="Y28" s="9">
        <v>0</v>
      </c>
      <c r="Z28" s="9">
        <v>0</v>
      </c>
      <c r="AA28" s="9">
        <v>1</v>
      </c>
      <c r="AB28" s="9">
        <v>0</v>
      </c>
      <c r="AC28" s="9">
        <v>0</v>
      </c>
      <c r="AD28" s="9">
        <v>0</v>
      </c>
      <c r="AE28" s="9">
        <v>1</v>
      </c>
      <c r="AF28" s="9">
        <v>0</v>
      </c>
      <c r="AG28" s="9">
        <v>1</v>
      </c>
      <c r="AH28" s="9">
        <v>0</v>
      </c>
      <c r="AI28" s="9">
        <v>0</v>
      </c>
      <c r="AJ28" s="9">
        <f t="shared" si="0"/>
        <v>1</v>
      </c>
      <c r="AK28" s="9">
        <f t="shared" si="1"/>
        <v>1</v>
      </c>
      <c r="AL28" s="9">
        <f t="shared" si="2"/>
        <v>0</v>
      </c>
      <c r="AM28" s="9">
        <f t="shared" si="3"/>
        <v>0</v>
      </c>
      <c r="AN28" s="8" t="s">
        <v>162</v>
      </c>
    </row>
    <row r="29" spans="1:40" x14ac:dyDescent="0.25">
      <c r="A29" s="9">
        <v>988</v>
      </c>
      <c r="B29" s="2" t="s">
        <v>163</v>
      </c>
      <c r="C29" s="3" t="s">
        <v>164</v>
      </c>
      <c r="D29" s="4" t="s">
        <v>165</v>
      </c>
      <c r="E29" s="11">
        <v>42542</v>
      </c>
      <c r="F29" s="5" t="s">
        <v>46</v>
      </c>
      <c r="O29" s="9">
        <v>0</v>
      </c>
      <c r="P29" s="8" t="s">
        <v>60</v>
      </c>
      <c r="Q29" s="12" t="s">
        <v>15</v>
      </c>
      <c r="R29" s="9">
        <v>1</v>
      </c>
      <c r="S29" s="9">
        <v>0</v>
      </c>
      <c r="T29" s="9">
        <v>0</v>
      </c>
      <c r="U29" s="9">
        <v>0</v>
      </c>
      <c r="V29" s="9">
        <v>0</v>
      </c>
      <c r="W29" s="9">
        <v>0</v>
      </c>
      <c r="X29" s="9">
        <v>0</v>
      </c>
      <c r="Y29" s="9">
        <v>0</v>
      </c>
      <c r="Z29" s="9">
        <v>0</v>
      </c>
      <c r="AA29" s="9">
        <v>0</v>
      </c>
      <c r="AB29" s="9">
        <v>1</v>
      </c>
      <c r="AC29" s="9">
        <v>0</v>
      </c>
      <c r="AD29" s="9">
        <v>0</v>
      </c>
      <c r="AE29" s="9">
        <v>0</v>
      </c>
      <c r="AF29" s="9">
        <v>0</v>
      </c>
      <c r="AG29" s="9">
        <v>0</v>
      </c>
      <c r="AH29" s="9">
        <v>0</v>
      </c>
      <c r="AI29" s="9">
        <v>1</v>
      </c>
      <c r="AJ29" s="9">
        <f t="shared" si="0"/>
        <v>0</v>
      </c>
      <c r="AK29" s="9">
        <f t="shared" si="1"/>
        <v>0</v>
      </c>
      <c r="AL29" s="9">
        <f t="shared" si="2"/>
        <v>1</v>
      </c>
      <c r="AM29" s="9">
        <f t="shared" si="3"/>
        <v>0</v>
      </c>
      <c r="AN29" s="8" t="s">
        <v>166</v>
      </c>
    </row>
    <row r="30" spans="1:40" x14ac:dyDescent="0.25">
      <c r="A30" s="9">
        <v>1030</v>
      </c>
      <c r="B30" s="2" t="s">
        <v>167</v>
      </c>
      <c r="C30" s="3" t="s">
        <v>168</v>
      </c>
      <c r="D30" s="4" t="s">
        <v>169</v>
      </c>
      <c r="E30" s="11">
        <v>41671</v>
      </c>
      <c r="F30" s="5" t="s">
        <v>38</v>
      </c>
      <c r="L30" s="10" t="s">
        <v>341</v>
      </c>
      <c r="M30" s="8" t="s">
        <v>54</v>
      </c>
      <c r="N30" s="12" t="s">
        <v>48</v>
      </c>
      <c r="O30" s="9">
        <v>273.75</v>
      </c>
      <c r="P30" s="8" t="s">
        <v>170</v>
      </c>
      <c r="Q30" s="12" t="s">
        <v>15</v>
      </c>
      <c r="R30" s="9">
        <v>0</v>
      </c>
      <c r="S30" s="9">
        <v>0</v>
      </c>
      <c r="T30" s="9">
        <v>0</v>
      </c>
      <c r="U30" s="9">
        <v>0</v>
      </c>
      <c r="V30" s="9">
        <v>0</v>
      </c>
      <c r="W30" s="9">
        <v>0</v>
      </c>
      <c r="X30" s="9">
        <v>0</v>
      </c>
      <c r="Y30" s="9">
        <v>0</v>
      </c>
      <c r="Z30" s="9">
        <v>0</v>
      </c>
      <c r="AA30" s="9">
        <v>0</v>
      </c>
      <c r="AB30" s="9">
        <v>1</v>
      </c>
      <c r="AC30" s="9">
        <v>0</v>
      </c>
      <c r="AD30" s="9">
        <v>0</v>
      </c>
      <c r="AE30" s="9">
        <v>0</v>
      </c>
      <c r="AF30" s="9">
        <v>0</v>
      </c>
      <c r="AG30" s="9">
        <v>0</v>
      </c>
      <c r="AH30" s="9">
        <v>0</v>
      </c>
      <c r="AI30" s="9">
        <v>1</v>
      </c>
      <c r="AJ30" s="9">
        <f t="shared" si="0"/>
        <v>0</v>
      </c>
      <c r="AK30" s="9">
        <f t="shared" si="1"/>
        <v>0</v>
      </c>
      <c r="AL30" s="9">
        <f t="shared" si="2"/>
        <v>1</v>
      </c>
      <c r="AM30" s="9">
        <f t="shared" si="3"/>
        <v>0</v>
      </c>
      <c r="AN30" s="8" t="s">
        <v>171</v>
      </c>
    </row>
    <row r="31" spans="1:40" x14ac:dyDescent="0.25">
      <c r="A31" s="9">
        <v>1037</v>
      </c>
      <c r="B31" s="2" t="s">
        <v>172</v>
      </c>
      <c r="C31" s="3" t="s">
        <v>173</v>
      </c>
      <c r="D31" s="4" t="s">
        <v>174</v>
      </c>
      <c r="E31" s="11">
        <v>41944</v>
      </c>
      <c r="F31" s="5" t="s">
        <v>38</v>
      </c>
      <c r="G31" s="9">
        <v>928</v>
      </c>
      <c r="H31" s="9">
        <v>915</v>
      </c>
      <c r="L31" s="10" t="s">
        <v>341</v>
      </c>
      <c r="M31" s="8" t="s">
        <v>175</v>
      </c>
      <c r="N31" s="12" t="s">
        <v>48</v>
      </c>
      <c r="O31" s="9">
        <v>0</v>
      </c>
      <c r="P31" s="7" t="s">
        <v>170</v>
      </c>
      <c r="Q31" s="12" t="s">
        <v>15</v>
      </c>
      <c r="R31" s="9">
        <v>1</v>
      </c>
      <c r="S31" s="9">
        <v>0</v>
      </c>
      <c r="T31" s="9">
        <v>0</v>
      </c>
      <c r="U31" s="9">
        <v>0</v>
      </c>
      <c r="V31" s="9">
        <v>0</v>
      </c>
      <c r="W31" s="9">
        <v>0</v>
      </c>
      <c r="X31" s="9">
        <v>0</v>
      </c>
      <c r="Y31" s="9">
        <v>0</v>
      </c>
      <c r="Z31" s="9">
        <v>0</v>
      </c>
      <c r="AA31" s="9">
        <v>0</v>
      </c>
      <c r="AB31" s="9">
        <v>1</v>
      </c>
      <c r="AC31" s="9">
        <v>0</v>
      </c>
      <c r="AD31" s="9">
        <v>0</v>
      </c>
      <c r="AE31" s="9">
        <v>0</v>
      </c>
      <c r="AF31" s="9">
        <v>1</v>
      </c>
      <c r="AG31" s="9">
        <v>0</v>
      </c>
      <c r="AH31" s="9">
        <v>0</v>
      </c>
      <c r="AI31" s="9">
        <v>0</v>
      </c>
      <c r="AJ31" s="9">
        <f t="shared" si="0"/>
        <v>0</v>
      </c>
      <c r="AK31" s="9">
        <f t="shared" si="1"/>
        <v>1</v>
      </c>
      <c r="AL31" s="9">
        <f t="shared" si="2"/>
        <v>0</v>
      </c>
      <c r="AM31" s="9">
        <f t="shared" si="3"/>
        <v>0</v>
      </c>
      <c r="AN31" s="8" t="s">
        <v>176</v>
      </c>
    </row>
    <row r="32" spans="1:40" x14ac:dyDescent="0.25">
      <c r="A32" s="9">
        <v>1168</v>
      </c>
      <c r="B32" s="2" t="s">
        <v>177</v>
      </c>
      <c r="C32" s="3" t="s">
        <v>178</v>
      </c>
      <c r="D32" s="4" t="s">
        <v>179</v>
      </c>
      <c r="E32" s="11">
        <v>41823</v>
      </c>
      <c r="F32" s="5" t="s">
        <v>38</v>
      </c>
      <c r="G32" s="9">
        <v>1800</v>
      </c>
      <c r="H32" s="9">
        <v>900</v>
      </c>
      <c r="I32" s="9">
        <v>11490</v>
      </c>
      <c r="L32" s="10" t="s">
        <v>341</v>
      </c>
      <c r="M32" s="6" t="s">
        <v>47</v>
      </c>
      <c r="N32" s="12" t="s">
        <v>48</v>
      </c>
      <c r="O32" s="9">
        <v>43332.800000000003</v>
      </c>
      <c r="P32" s="7" t="s">
        <v>180</v>
      </c>
      <c r="Q32" s="12" t="s">
        <v>15</v>
      </c>
      <c r="R32" s="9">
        <v>1</v>
      </c>
      <c r="S32" s="9">
        <v>0</v>
      </c>
      <c r="T32" s="9">
        <v>0</v>
      </c>
      <c r="U32" s="9">
        <v>0</v>
      </c>
      <c r="V32" s="9">
        <v>0</v>
      </c>
      <c r="W32" s="9">
        <v>0</v>
      </c>
      <c r="X32" s="9">
        <v>0</v>
      </c>
      <c r="Y32" s="9">
        <v>0</v>
      </c>
      <c r="Z32" s="9">
        <v>0</v>
      </c>
      <c r="AA32" s="9">
        <v>0</v>
      </c>
      <c r="AB32" s="9">
        <v>1</v>
      </c>
      <c r="AC32" s="9">
        <v>0</v>
      </c>
      <c r="AD32" s="9">
        <v>0</v>
      </c>
      <c r="AE32" s="9">
        <v>0</v>
      </c>
      <c r="AF32" s="9">
        <v>0</v>
      </c>
      <c r="AG32" s="9">
        <v>0</v>
      </c>
      <c r="AH32" s="9">
        <v>0</v>
      </c>
      <c r="AI32" s="9">
        <v>1</v>
      </c>
      <c r="AJ32" s="9">
        <f t="shared" si="0"/>
        <v>0</v>
      </c>
      <c r="AK32" s="9">
        <f t="shared" si="1"/>
        <v>0</v>
      </c>
      <c r="AL32" s="9">
        <f t="shared" si="2"/>
        <v>1</v>
      </c>
      <c r="AM32" s="9">
        <f t="shared" si="3"/>
        <v>0</v>
      </c>
      <c r="AN32" s="8" t="s">
        <v>181</v>
      </c>
    </row>
    <row r="33" spans="1:40" x14ac:dyDescent="0.25">
      <c r="A33" s="9">
        <v>1281</v>
      </c>
      <c r="B33" s="2" t="s">
        <v>182</v>
      </c>
      <c r="C33" s="3" t="s">
        <v>183</v>
      </c>
      <c r="D33" s="4" t="s">
        <v>184</v>
      </c>
      <c r="E33" s="11">
        <v>39873</v>
      </c>
      <c r="F33" s="5" t="s">
        <v>38</v>
      </c>
      <c r="L33" s="10" t="s">
        <v>342</v>
      </c>
      <c r="M33" s="6" t="s">
        <v>185</v>
      </c>
      <c r="N33" s="12" t="s">
        <v>48</v>
      </c>
      <c r="O33" s="9">
        <v>1.75</v>
      </c>
      <c r="P33" s="7" t="s">
        <v>186</v>
      </c>
      <c r="Q33" s="12" t="s">
        <v>15</v>
      </c>
      <c r="R33" s="9">
        <v>1</v>
      </c>
      <c r="S33" s="9">
        <v>0</v>
      </c>
      <c r="T33" s="9">
        <v>0</v>
      </c>
      <c r="U33" s="9">
        <v>1</v>
      </c>
      <c r="V33" s="9">
        <v>0</v>
      </c>
      <c r="W33" s="9">
        <v>0</v>
      </c>
      <c r="X33" s="9">
        <v>0</v>
      </c>
      <c r="Y33" s="9">
        <v>0</v>
      </c>
      <c r="Z33" s="9">
        <v>1</v>
      </c>
      <c r="AA33" s="9">
        <v>0</v>
      </c>
      <c r="AB33" s="9">
        <v>0</v>
      </c>
      <c r="AC33" s="9">
        <v>0</v>
      </c>
      <c r="AD33" s="9">
        <v>0</v>
      </c>
      <c r="AE33" s="9">
        <v>0</v>
      </c>
      <c r="AF33" s="9">
        <v>0</v>
      </c>
      <c r="AG33" s="9">
        <v>0</v>
      </c>
      <c r="AH33" s="9">
        <v>0</v>
      </c>
      <c r="AI33" s="9">
        <v>1</v>
      </c>
      <c r="AJ33" s="9">
        <f t="shared" si="0"/>
        <v>0</v>
      </c>
      <c r="AK33" s="9">
        <f t="shared" si="1"/>
        <v>0</v>
      </c>
      <c r="AL33" s="9">
        <f t="shared" si="2"/>
        <v>1</v>
      </c>
      <c r="AM33" s="9">
        <f t="shared" si="3"/>
        <v>0</v>
      </c>
      <c r="AN33" s="8" t="s">
        <v>187</v>
      </c>
    </row>
    <row r="34" spans="1:40" x14ac:dyDescent="0.25">
      <c r="A34" s="9">
        <v>1282</v>
      </c>
      <c r="B34" s="2" t="s">
        <v>188</v>
      </c>
      <c r="C34" s="3" t="s">
        <v>189</v>
      </c>
      <c r="D34" s="4" t="s">
        <v>184</v>
      </c>
      <c r="E34" s="11">
        <v>40026</v>
      </c>
      <c r="F34" s="5" t="s">
        <v>38</v>
      </c>
      <c r="L34" s="10" t="s">
        <v>342</v>
      </c>
      <c r="M34" s="8" t="s">
        <v>185</v>
      </c>
      <c r="N34" s="12" t="s">
        <v>48</v>
      </c>
      <c r="O34" s="9">
        <v>1.75</v>
      </c>
      <c r="P34" s="7" t="s">
        <v>186</v>
      </c>
      <c r="Q34" s="12" t="s">
        <v>15</v>
      </c>
      <c r="R34" s="9">
        <v>1</v>
      </c>
      <c r="S34" s="9">
        <v>0</v>
      </c>
      <c r="T34" s="9">
        <v>0</v>
      </c>
      <c r="U34" s="9">
        <v>1</v>
      </c>
      <c r="V34" s="9">
        <v>0</v>
      </c>
      <c r="W34" s="9">
        <v>0</v>
      </c>
      <c r="X34" s="9">
        <v>0</v>
      </c>
      <c r="Y34" s="9">
        <v>0</v>
      </c>
      <c r="Z34" s="9">
        <v>1</v>
      </c>
      <c r="AA34" s="9">
        <v>0</v>
      </c>
      <c r="AB34" s="9">
        <v>0</v>
      </c>
      <c r="AC34" s="9">
        <v>0</v>
      </c>
      <c r="AD34" s="9">
        <v>0</v>
      </c>
      <c r="AE34" s="9">
        <v>0</v>
      </c>
      <c r="AF34" s="9">
        <v>0</v>
      </c>
      <c r="AG34" s="9">
        <v>0</v>
      </c>
      <c r="AH34" s="9">
        <v>0</v>
      </c>
      <c r="AI34" s="9">
        <v>1</v>
      </c>
      <c r="AJ34" s="9">
        <f t="shared" si="0"/>
        <v>0</v>
      </c>
      <c r="AK34" s="9">
        <f t="shared" si="1"/>
        <v>0</v>
      </c>
      <c r="AL34" s="9">
        <f t="shared" si="2"/>
        <v>1</v>
      </c>
      <c r="AM34" s="9">
        <f t="shared" si="3"/>
        <v>0</v>
      </c>
      <c r="AN34" s="8" t="s">
        <v>190</v>
      </c>
    </row>
    <row r="35" spans="1:40" x14ac:dyDescent="0.25">
      <c r="A35" s="9">
        <v>1399</v>
      </c>
      <c r="B35" s="2" t="s">
        <v>191</v>
      </c>
      <c r="C35" s="3" t="s">
        <v>192</v>
      </c>
      <c r="D35" s="4" t="s">
        <v>193</v>
      </c>
      <c r="E35" s="11">
        <v>39995</v>
      </c>
      <c r="F35" s="5" t="s">
        <v>38</v>
      </c>
      <c r="J35" s="9">
        <v>10</v>
      </c>
      <c r="L35" s="10" t="s">
        <v>342</v>
      </c>
      <c r="M35" s="6" t="s">
        <v>194</v>
      </c>
      <c r="N35" s="12" t="s">
        <v>48</v>
      </c>
      <c r="O35" s="9">
        <v>40</v>
      </c>
      <c r="P35" s="7" t="s">
        <v>195</v>
      </c>
      <c r="Q35" s="12" t="s">
        <v>70</v>
      </c>
      <c r="R35" s="9">
        <v>0</v>
      </c>
      <c r="S35" s="9">
        <v>0</v>
      </c>
      <c r="T35" s="9">
        <v>0</v>
      </c>
      <c r="U35" s="9">
        <v>1</v>
      </c>
      <c r="V35" s="9">
        <v>0</v>
      </c>
      <c r="W35" s="9">
        <v>0</v>
      </c>
      <c r="X35" s="9">
        <v>0</v>
      </c>
      <c r="Y35" s="9">
        <v>0</v>
      </c>
      <c r="Z35" s="9">
        <v>1</v>
      </c>
      <c r="AA35" s="9">
        <v>0</v>
      </c>
      <c r="AB35" s="9">
        <v>0</v>
      </c>
      <c r="AC35" s="9">
        <v>1</v>
      </c>
      <c r="AD35" s="9">
        <v>0</v>
      </c>
      <c r="AE35" s="9">
        <v>0</v>
      </c>
      <c r="AF35" s="9">
        <v>0</v>
      </c>
      <c r="AG35" s="9">
        <v>0</v>
      </c>
      <c r="AH35" s="9">
        <v>0</v>
      </c>
      <c r="AI35" s="9">
        <v>0</v>
      </c>
      <c r="AJ35" s="9">
        <f t="shared" si="0"/>
        <v>1</v>
      </c>
      <c r="AK35" s="9">
        <f t="shared" si="1"/>
        <v>0</v>
      </c>
      <c r="AL35" s="9">
        <f t="shared" si="2"/>
        <v>0</v>
      </c>
      <c r="AM35" s="9">
        <f t="shared" si="3"/>
        <v>0</v>
      </c>
      <c r="AN35" s="8" t="s">
        <v>196</v>
      </c>
    </row>
    <row r="36" spans="1:40" x14ac:dyDescent="0.25">
      <c r="A36" s="9">
        <v>1400</v>
      </c>
      <c r="B36" s="8" t="s">
        <v>197</v>
      </c>
      <c r="C36" s="8" t="s">
        <v>198</v>
      </c>
      <c r="D36" s="8" t="s">
        <v>199</v>
      </c>
      <c r="E36" s="11">
        <v>38626</v>
      </c>
      <c r="F36" s="8" t="s">
        <v>38</v>
      </c>
      <c r="J36" s="9">
        <v>1</v>
      </c>
      <c r="L36" s="10" t="s">
        <v>341</v>
      </c>
      <c r="M36" s="6" t="s">
        <v>200</v>
      </c>
      <c r="N36" s="12" t="s">
        <v>48</v>
      </c>
      <c r="O36" s="9">
        <v>15</v>
      </c>
      <c r="P36" s="7" t="s">
        <v>195</v>
      </c>
      <c r="Q36" s="12" t="s">
        <v>70</v>
      </c>
      <c r="R36" s="9">
        <v>0</v>
      </c>
      <c r="S36" s="9">
        <v>0</v>
      </c>
      <c r="T36" s="9">
        <v>0</v>
      </c>
      <c r="U36" s="9">
        <v>1</v>
      </c>
      <c r="V36" s="9">
        <v>0</v>
      </c>
      <c r="W36" s="9">
        <v>0</v>
      </c>
      <c r="X36" s="9">
        <v>0</v>
      </c>
      <c r="Y36" s="9">
        <v>0</v>
      </c>
      <c r="Z36" s="9">
        <v>1</v>
      </c>
      <c r="AA36" s="9">
        <v>0</v>
      </c>
      <c r="AB36" s="9">
        <v>0</v>
      </c>
      <c r="AC36" s="9">
        <v>1</v>
      </c>
      <c r="AD36" s="9">
        <v>1</v>
      </c>
      <c r="AE36" s="9">
        <v>0</v>
      </c>
      <c r="AF36" s="9">
        <v>0</v>
      </c>
      <c r="AG36" s="9">
        <v>0</v>
      </c>
      <c r="AH36" s="9">
        <v>0</v>
      </c>
      <c r="AI36" s="9">
        <v>0</v>
      </c>
      <c r="AJ36" s="9">
        <f t="shared" si="0"/>
        <v>1</v>
      </c>
      <c r="AK36" s="9">
        <f t="shared" si="1"/>
        <v>0</v>
      </c>
      <c r="AL36" s="9">
        <f t="shared" si="2"/>
        <v>1</v>
      </c>
      <c r="AM36" s="9">
        <f t="shared" si="3"/>
        <v>1</v>
      </c>
      <c r="AN36" s="8" t="s">
        <v>201</v>
      </c>
    </row>
    <row r="37" spans="1:40" x14ac:dyDescent="0.25">
      <c r="A37" s="9">
        <v>1402</v>
      </c>
      <c r="B37" s="8" t="s">
        <v>202</v>
      </c>
      <c r="C37" s="8" t="s">
        <v>203</v>
      </c>
      <c r="D37" s="8" t="s">
        <v>204</v>
      </c>
      <c r="E37" s="11">
        <v>38687</v>
      </c>
      <c r="F37" s="8" t="s">
        <v>38</v>
      </c>
      <c r="J37" s="9">
        <v>2</v>
      </c>
      <c r="L37" s="10" t="s">
        <v>342</v>
      </c>
      <c r="M37" s="6" t="s">
        <v>185</v>
      </c>
      <c r="N37" s="12" t="s">
        <v>48</v>
      </c>
      <c r="O37" s="9">
        <v>40</v>
      </c>
      <c r="P37" s="7" t="s">
        <v>195</v>
      </c>
      <c r="Q37" s="12" t="s">
        <v>70</v>
      </c>
      <c r="R37" s="9">
        <v>0</v>
      </c>
      <c r="S37" s="9">
        <v>0</v>
      </c>
      <c r="T37" s="9">
        <v>0</v>
      </c>
      <c r="U37" s="9">
        <v>1</v>
      </c>
      <c r="V37" s="9">
        <v>0</v>
      </c>
      <c r="W37" s="9">
        <v>0</v>
      </c>
      <c r="X37" s="9">
        <v>0</v>
      </c>
      <c r="Y37" s="9">
        <v>0</v>
      </c>
      <c r="Z37" s="9">
        <v>1</v>
      </c>
      <c r="AA37" s="9">
        <v>0</v>
      </c>
      <c r="AB37" s="9">
        <v>0</v>
      </c>
      <c r="AC37" s="9">
        <v>1</v>
      </c>
      <c r="AD37" s="9">
        <v>1</v>
      </c>
      <c r="AE37" s="9">
        <v>0</v>
      </c>
      <c r="AF37" s="9">
        <v>0</v>
      </c>
      <c r="AG37" s="9">
        <v>0</v>
      </c>
      <c r="AH37" s="9">
        <v>0</v>
      </c>
      <c r="AI37" s="9">
        <v>0</v>
      </c>
      <c r="AJ37" s="9">
        <f t="shared" si="0"/>
        <v>1</v>
      </c>
      <c r="AK37" s="9">
        <f t="shared" si="1"/>
        <v>0</v>
      </c>
      <c r="AL37" s="9">
        <f t="shared" si="2"/>
        <v>1</v>
      </c>
      <c r="AM37" s="9">
        <f t="shared" si="3"/>
        <v>1</v>
      </c>
      <c r="AN37" s="8" t="s">
        <v>205</v>
      </c>
    </row>
    <row r="38" spans="1:40" x14ac:dyDescent="0.25">
      <c r="A38" s="9">
        <v>1480</v>
      </c>
      <c r="B38" s="2" t="s">
        <v>206</v>
      </c>
      <c r="C38" s="3" t="s">
        <v>207</v>
      </c>
      <c r="D38" s="4" t="s">
        <v>208</v>
      </c>
      <c r="E38" s="11">
        <v>39904</v>
      </c>
      <c r="F38" s="5" t="s">
        <v>38</v>
      </c>
      <c r="G38" s="9">
        <v>1800</v>
      </c>
      <c r="H38" s="9">
        <v>900</v>
      </c>
      <c r="J38" s="9">
        <v>0.93400000000000005</v>
      </c>
      <c r="L38" s="10" t="s">
        <v>341</v>
      </c>
      <c r="M38" s="6" t="s">
        <v>209</v>
      </c>
      <c r="N38" s="12" t="s">
        <v>48</v>
      </c>
      <c r="O38" s="9">
        <v>180</v>
      </c>
      <c r="P38" s="7" t="s">
        <v>41</v>
      </c>
      <c r="Q38" s="12" t="s">
        <v>70</v>
      </c>
      <c r="R38" s="9">
        <v>0</v>
      </c>
      <c r="S38" s="9">
        <v>0</v>
      </c>
      <c r="T38" s="9">
        <v>0</v>
      </c>
      <c r="U38" s="9">
        <v>1</v>
      </c>
      <c r="V38" s="9">
        <v>0</v>
      </c>
      <c r="W38" s="9">
        <v>0</v>
      </c>
      <c r="X38" s="9">
        <v>0</v>
      </c>
      <c r="Y38" s="9">
        <v>0</v>
      </c>
      <c r="Z38" s="9">
        <v>1</v>
      </c>
      <c r="AA38" s="9">
        <v>0</v>
      </c>
      <c r="AB38" s="9">
        <v>0</v>
      </c>
      <c r="AC38" s="9">
        <v>0</v>
      </c>
      <c r="AD38" s="9">
        <v>0</v>
      </c>
      <c r="AE38" s="9">
        <v>0</v>
      </c>
      <c r="AF38" s="9">
        <v>0</v>
      </c>
      <c r="AG38" s="9">
        <v>0</v>
      </c>
      <c r="AH38" s="9">
        <v>0</v>
      </c>
      <c r="AI38" s="9">
        <v>1</v>
      </c>
      <c r="AJ38" s="9">
        <f t="shared" si="0"/>
        <v>0</v>
      </c>
      <c r="AK38" s="9">
        <f t="shared" si="1"/>
        <v>0</v>
      </c>
      <c r="AL38" s="9">
        <f t="shared" si="2"/>
        <v>1</v>
      </c>
      <c r="AM38" s="9">
        <f t="shared" si="3"/>
        <v>0</v>
      </c>
      <c r="AN38" s="8" t="s">
        <v>210</v>
      </c>
    </row>
    <row r="39" spans="1:40" x14ac:dyDescent="0.25">
      <c r="A39" s="9">
        <v>1498</v>
      </c>
      <c r="B39" s="2" t="s">
        <v>211</v>
      </c>
      <c r="C39" s="3" t="s">
        <v>212</v>
      </c>
      <c r="D39" s="4" t="s">
        <v>213</v>
      </c>
      <c r="E39" s="11">
        <v>37834</v>
      </c>
      <c r="F39" s="5" t="s">
        <v>38</v>
      </c>
      <c r="J39" s="9">
        <v>0.95</v>
      </c>
      <c r="L39" s="10" t="s">
        <v>341</v>
      </c>
      <c r="M39" s="6" t="s">
        <v>151</v>
      </c>
      <c r="N39" s="12" t="s">
        <v>48</v>
      </c>
      <c r="O39" s="9">
        <v>30</v>
      </c>
      <c r="P39" s="7" t="s">
        <v>214</v>
      </c>
      <c r="Q39" s="12" t="s">
        <v>70</v>
      </c>
      <c r="R39" s="9">
        <v>0</v>
      </c>
      <c r="S39" s="9">
        <v>0</v>
      </c>
      <c r="T39" s="9">
        <v>0</v>
      </c>
      <c r="U39" s="9">
        <v>1</v>
      </c>
      <c r="V39" s="9">
        <v>0</v>
      </c>
      <c r="W39" s="9">
        <v>0</v>
      </c>
      <c r="X39" s="9">
        <v>0</v>
      </c>
      <c r="Y39" s="9">
        <v>0</v>
      </c>
      <c r="Z39" s="9">
        <v>1</v>
      </c>
      <c r="AA39" s="9">
        <v>0</v>
      </c>
      <c r="AB39" s="9">
        <v>0</v>
      </c>
      <c r="AC39" s="9">
        <v>0</v>
      </c>
      <c r="AD39" s="9">
        <v>0</v>
      </c>
      <c r="AE39" s="9">
        <v>0</v>
      </c>
      <c r="AF39" s="9">
        <v>0</v>
      </c>
      <c r="AG39" s="9">
        <v>0</v>
      </c>
      <c r="AH39" s="9">
        <v>0</v>
      </c>
      <c r="AI39" s="9">
        <v>1</v>
      </c>
      <c r="AJ39" s="9">
        <f t="shared" si="0"/>
        <v>0</v>
      </c>
      <c r="AK39" s="9">
        <f t="shared" si="1"/>
        <v>0</v>
      </c>
      <c r="AL39" s="9">
        <f t="shared" si="2"/>
        <v>1</v>
      </c>
      <c r="AM39" s="9">
        <f t="shared" si="3"/>
        <v>0</v>
      </c>
      <c r="AN39" s="8" t="s">
        <v>215</v>
      </c>
    </row>
    <row r="40" spans="1:40" x14ac:dyDescent="0.25">
      <c r="A40" s="9">
        <v>1560</v>
      </c>
      <c r="B40" s="8" t="s">
        <v>216</v>
      </c>
      <c r="C40" s="8" t="s">
        <v>217</v>
      </c>
      <c r="D40" s="8" t="s">
        <v>218</v>
      </c>
      <c r="E40" s="11">
        <v>36586</v>
      </c>
      <c r="F40" s="8" t="s">
        <v>38</v>
      </c>
      <c r="L40" s="10" t="s">
        <v>342</v>
      </c>
      <c r="M40" s="6" t="s">
        <v>136</v>
      </c>
      <c r="N40" s="12" t="s">
        <v>219</v>
      </c>
      <c r="O40" s="9">
        <v>0</v>
      </c>
      <c r="P40" s="7" t="s">
        <v>195</v>
      </c>
      <c r="Q40" s="12" t="s">
        <v>70</v>
      </c>
      <c r="R40" s="9">
        <v>0</v>
      </c>
      <c r="S40" s="9">
        <v>0</v>
      </c>
      <c r="T40" s="9">
        <v>0</v>
      </c>
      <c r="U40" s="9">
        <v>1</v>
      </c>
      <c r="V40" s="9">
        <v>0</v>
      </c>
      <c r="W40" s="9">
        <v>0</v>
      </c>
      <c r="X40" s="9">
        <v>0</v>
      </c>
      <c r="Y40" s="9">
        <v>0</v>
      </c>
      <c r="Z40" s="9">
        <v>1</v>
      </c>
      <c r="AA40" s="9">
        <v>0</v>
      </c>
      <c r="AB40" s="9">
        <v>0</v>
      </c>
      <c r="AC40" s="9">
        <v>0</v>
      </c>
      <c r="AD40" s="9">
        <v>0</v>
      </c>
      <c r="AE40" s="9">
        <v>0</v>
      </c>
      <c r="AF40" s="9">
        <v>0</v>
      </c>
      <c r="AG40" s="9">
        <v>0</v>
      </c>
      <c r="AH40" s="9">
        <v>0</v>
      </c>
      <c r="AI40" s="9">
        <v>1</v>
      </c>
      <c r="AJ40" s="9">
        <f t="shared" si="0"/>
        <v>0</v>
      </c>
      <c r="AK40" s="9">
        <f t="shared" si="1"/>
        <v>0</v>
      </c>
      <c r="AL40" s="9">
        <f t="shared" si="2"/>
        <v>1</v>
      </c>
      <c r="AM40" s="9">
        <f t="shared" si="3"/>
        <v>0</v>
      </c>
      <c r="AN40" s="8" t="s">
        <v>220</v>
      </c>
    </row>
    <row r="41" spans="1:40" x14ac:dyDescent="0.25">
      <c r="A41" s="9">
        <v>1617</v>
      </c>
      <c r="B41" s="8" t="s">
        <v>221</v>
      </c>
      <c r="C41" s="8" t="s">
        <v>222</v>
      </c>
      <c r="D41" s="8" t="s">
        <v>223</v>
      </c>
      <c r="E41" s="11">
        <v>39203</v>
      </c>
      <c r="F41" s="8" t="s">
        <v>38</v>
      </c>
      <c r="J41" s="9">
        <v>4</v>
      </c>
      <c r="L41" s="10" t="s">
        <v>342</v>
      </c>
      <c r="M41" s="6" t="s">
        <v>224</v>
      </c>
      <c r="N41" s="12" t="s">
        <v>40</v>
      </c>
      <c r="O41" s="9">
        <v>0</v>
      </c>
      <c r="P41" s="7" t="s">
        <v>225</v>
      </c>
      <c r="Q41" s="12" t="s">
        <v>70</v>
      </c>
      <c r="R41" s="9">
        <v>0</v>
      </c>
      <c r="S41" s="9">
        <v>0</v>
      </c>
      <c r="T41" s="9">
        <v>0</v>
      </c>
      <c r="U41" s="9">
        <v>1</v>
      </c>
      <c r="V41" s="9">
        <v>0</v>
      </c>
      <c r="W41" s="9">
        <v>0</v>
      </c>
      <c r="X41" s="9">
        <v>0</v>
      </c>
      <c r="Y41" s="9">
        <v>0</v>
      </c>
      <c r="Z41" s="9">
        <v>1</v>
      </c>
      <c r="AA41" s="9">
        <v>0</v>
      </c>
      <c r="AB41" s="9">
        <v>0</v>
      </c>
      <c r="AC41" s="9">
        <v>1</v>
      </c>
      <c r="AD41" s="9">
        <v>0</v>
      </c>
      <c r="AE41" s="9">
        <v>0</v>
      </c>
      <c r="AF41" s="9">
        <v>0</v>
      </c>
      <c r="AG41" s="9">
        <v>0</v>
      </c>
      <c r="AH41" s="9">
        <v>0</v>
      </c>
      <c r="AI41" s="9">
        <v>0</v>
      </c>
      <c r="AJ41" s="9">
        <f t="shared" si="0"/>
        <v>1</v>
      </c>
      <c r="AK41" s="9">
        <f t="shared" si="1"/>
        <v>0</v>
      </c>
      <c r="AL41" s="9">
        <f t="shared" si="2"/>
        <v>0</v>
      </c>
      <c r="AM41" s="9">
        <f t="shared" si="3"/>
        <v>0</v>
      </c>
      <c r="AN41" s="8" t="s">
        <v>226</v>
      </c>
    </row>
    <row r="42" spans="1:40" x14ac:dyDescent="0.25">
      <c r="A42" s="9">
        <v>1647</v>
      </c>
      <c r="B42" s="8" t="s">
        <v>227</v>
      </c>
      <c r="C42" s="8" t="s">
        <v>228</v>
      </c>
      <c r="D42" s="8" t="s">
        <v>229</v>
      </c>
      <c r="E42" s="11">
        <v>41456</v>
      </c>
      <c r="F42" s="8" t="s">
        <v>38</v>
      </c>
      <c r="G42" s="9">
        <v>2200</v>
      </c>
      <c r="H42" s="9">
        <v>1700</v>
      </c>
      <c r="J42" s="9">
        <v>0.71799999999999997</v>
      </c>
      <c r="L42" s="10" t="s">
        <v>341</v>
      </c>
      <c r="M42" s="6" t="s">
        <v>230</v>
      </c>
      <c r="O42" s="9">
        <v>15</v>
      </c>
      <c r="P42" s="7" t="s">
        <v>231</v>
      </c>
      <c r="Q42" s="12" t="s">
        <v>70</v>
      </c>
      <c r="R42" s="9">
        <v>0</v>
      </c>
      <c r="S42" s="9">
        <v>0</v>
      </c>
      <c r="T42" s="9">
        <v>0</v>
      </c>
      <c r="U42" s="9">
        <v>1</v>
      </c>
      <c r="V42" s="9">
        <v>0</v>
      </c>
      <c r="W42" s="9">
        <v>0</v>
      </c>
      <c r="X42" s="9">
        <v>0</v>
      </c>
      <c r="Y42" s="9">
        <v>0</v>
      </c>
      <c r="Z42" s="9">
        <v>1</v>
      </c>
      <c r="AA42" s="9">
        <v>0</v>
      </c>
      <c r="AB42" s="9">
        <v>0</v>
      </c>
      <c r="AC42" s="9">
        <v>0</v>
      </c>
      <c r="AD42" s="9">
        <v>0</v>
      </c>
      <c r="AE42" s="9">
        <v>0</v>
      </c>
      <c r="AF42" s="9">
        <v>0</v>
      </c>
      <c r="AG42" s="9">
        <v>0</v>
      </c>
      <c r="AH42" s="9">
        <v>0</v>
      </c>
      <c r="AI42" s="9">
        <v>1</v>
      </c>
      <c r="AJ42" s="9">
        <f t="shared" si="0"/>
        <v>0</v>
      </c>
      <c r="AK42" s="9">
        <f t="shared" si="1"/>
        <v>0</v>
      </c>
      <c r="AL42" s="9">
        <f t="shared" si="2"/>
        <v>1</v>
      </c>
      <c r="AM42" s="9">
        <f t="shared" si="3"/>
        <v>0</v>
      </c>
      <c r="AN42" s="8" t="s">
        <v>232</v>
      </c>
    </row>
    <row r="43" spans="1:40" x14ac:dyDescent="0.25">
      <c r="A43" s="9">
        <v>1879</v>
      </c>
      <c r="B43" s="8" t="s">
        <v>233</v>
      </c>
      <c r="C43" s="8" t="s">
        <v>234</v>
      </c>
      <c r="D43" s="8" t="s">
        <v>235</v>
      </c>
      <c r="E43" s="11">
        <v>38295</v>
      </c>
      <c r="F43" s="8" t="s">
        <v>38</v>
      </c>
      <c r="G43" s="9">
        <v>1800</v>
      </c>
      <c r="H43" s="9">
        <v>900</v>
      </c>
      <c r="L43" s="10" t="s">
        <v>341</v>
      </c>
      <c r="M43" s="6" t="s">
        <v>151</v>
      </c>
      <c r="N43" s="12" t="s">
        <v>48</v>
      </c>
      <c r="O43" s="9">
        <v>0</v>
      </c>
      <c r="P43" s="7" t="s">
        <v>111</v>
      </c>
      <c r="Q43" s="12" t="s">
        <v>70</v>
      </c>
      <c r="R43" s="9">
        <v>0</v>
      </c>
      <c r="S43" s="9">
        <v>0</v>
      </c>
      <c r="T43" s="9">
        <v>0</v>
      </c>
      <c r="U43" s="9">
        <v>0</v>
      </c>
      <c r="V43" s="9">
        <v>0</v>
      </c>
      <c r="W43" s="9">
        <v>0</v>
      </c>
      <c r="X43" s="9">
        <v>0</v>
      </c>
      <c r="Y43" s="9">
        <v>0</v>
      </c>
      <c r="Z43" s="9">
        <v>0</v>
      </c>
      <c r="AA43" s="9">
        <v>1</v>
      </c>
      <c r="AB43" s="9">
        <v>0</v>
      </c>
      <c r="AC43" s="9">
        <v>0</v>
      </c>
      <c r="AD43" s="9">
        <v>0</v>
      </c>
      <c r="AE43" s="9">
        <v>0</v>
      </c>
      <c r="AF43" s="9">
        <v>0</v>
      </c>
      <c r="AG43" s="9">
        <v>0</v>
      </c>
      <c r="AH43" s="9">
        <v>0</v>
      </c>
      <c r="AI43" s="9">
        <v>1</v>
      </c>
      <c r="AJ43" s="9">
        <f t="shared" si="0"/>
        <v>0</v>
      </c>
      <c r="AK43" s="9">
        <f t="shared" si="1"/>
        <v>0</v>
      </c>
      <c r="AL43" s="9">
        <f t="shared" si="2"/>
        <v>1</v>
      </c>
      <c r="AM43" s="9">
        <f t="shared" si="3"/>
        <v>0</v>
      </c>
      <c r="AN43" s="8" t="s">
        <v>236</v>
      </c>
    </row>
    <row r="44" spans="1:40" x14ac:dyDescent="0.25">
      <c r="A44" s="9">
        <v>1880</v>
      </c>
      <c r="B44" s="8" t="s">
        <v>237</v>
      </c>
      <c r="C44" s="8" t="s">
        <v>238</v>
      </c>
      <c r="D44" s="8" t="s">
        <v>239</v>
      </c>
      <c r="E44" s="11">
        <v>38777</v>
      </c>
      <c r="F44" s="8" t="s">
        <v>38</v>
      </c>
      <c r="G44" s="9">
        <v>1800</v>
      </c>
      <c r="H44" s="9">
        <v>900</v>
      </c>
      <c r="L44" s="10" t="s">
        <v>341</v>
      </c>
      <c r="M44" s="6" t="s">
        <v>151</v>
      </c>
      <c r="N44" s="12" t="s">
        <v>48</v>
      </c>
      <c r="O44" s="9">
        <v>0.5</v>
      </c>
      <c r="P44" s="7" t="s">
        <v>111</v>
      </c>
      <c r="Q44" s="12" t="s">
        <v>70</v>
      </c>
      <c r="R44" s="9">
        <v>0</v>
      </c>
      <c r="S44" s="9">
        <v>0</v>
      </c>
      <c r="T44" s="9">
        <v>0</v>
      </c>
      <c r="U44" s="9">
        <v>0</v>
      </c>
      <c r="V44" s="9">
        <v>0</v>
      </c>
      <c r="W44" s="9">
        <v>0</v>
      </c>
      <c r="X44" s="9">
        <v>0</v>
      </c>
      <c r="Y44" s="9">
        <v>0</v>
      </c>
      <c r="Z44" s="9">
        <v>0</v>
      </c>
      <c r="AA44" s="9">
        <v>1</v>
      </c>
      <c r="AB44" s="9">
        <v>0</v>
      </c>
      <c r="AC44" s="9">
        <v>0</v>
      </c>
      <c r="AD44" s="9">
        <v>0</v>
      </c>
      <c r="AE44" s="9">
        <v>0</v>
      </c>
      <c r="AF44" s="9">
        <v>0</v>
      </c>
      <c r="AG44" s="9">
        <v>0</v>
      </c>
      <c r="AH44" s="9">
        <v>0</v>
      </c>
      <c r="AI44" s="9">
        <v>1</v>
      </c>
      <c r="AJ44" s="9">
        <f t="shared" si="0"/>
        <v>0</v>
      </c>
      <c r="AK44" s="9">
        <f t="shared" si="1"/>
        <v>0</v>
      </c>
      <c r="AL44" s="9">
        <f t="shared" si="2"/>
        <v>1</v>
      </c>
      <c r="AM44" s="9">
        <f t="shared" si="3"/>
        <v>0</v>
      </c>
      <c r="AN44" s="8" t="s">
        <v>240</v>
      </c>
    </row>
    <row r="45" spans="1:40" x14ac:dyDescent="0.25">
      <c r="A45" s="9">
        <v>1883</v>
      </c>
      <c r="B45" s="2" t="s">
        <v>241</v>
      </c>
      <c r="C45" s="3" t="s">
        <v>242</v>
      </c>
      <c r="D45" s="4" t="s">
        <v>243</v>
      </c>
      <c r="E45" s="11">
        <v>39600</v>
      </c>
      <c r="F45" s="5" t="s">
        <v>38</v>
      </c>
      <c r="J45" s="9">
        <v>0.69</v>
      </c>
      <c r="L45" s="10" t="s">
        <v>341</v>
      </c>
      <c r="M45" s="8" t="s">
        <v>230</v>
      </c>
      <c r="N45" s="12" t="s">
        <v>48</v>
      </c>
      <c r="O45" s="9">
        <v>0.33333333333333331</v>
      </c>
      <c r="P45" s="7" t="s">
        <v>111</v>
      </c>
      <c r="Q45" s="12" t="s">
        <v>70</v>
      </c>
      <c r="R45" s="9">
        <v>0</v>
      </c>
      <c r="S45" s="9">
        <v>0</v>
      </c>
      <c r="T45" s="9">
        <v>0</v>
      </c>
      <c r="U45" s="9">
        <v>0</v>
      </c>
      <c r="V45" s="9">
        <v>0</v>
      </c>
      <c r="W45" s="9">
        <v>0</v>
      </c>
      <c r="X45" s="9">
        <v>0</v>
      </c>
      <c r="Y45" s="9">
        <v>0</v>
      </c>
      <c r="Z45" s="9">
        <v>0</v>
      </c>
      <c r="AA45" s="9">
        <v>1</v>
      </c>
      <c r="AB45" s="9">
        <v>0</v>
      </c>
      <c r="AC45" s="9">
        <v>1</v>
      </c>
      <c r="AD45" s="9">
        <v>0</v>
      </c>
      <c r="AE45" s="9">
        <v>0</v>
      </c>
      <c r="AF45" s="9">
        <v>0</v>
      </c>
      <c r="AG45" s="9">
        <v>0</v>
      </c>
      <c r="AH45" s="9">
        <v>0</v>
      </c>
      <c r="AI45" s="9">
        <v>0</v>
      </c>
      <c r="AJ45" s="9">
        <f t="shared" si="0"/>
        <v>1</v>
      </c>
      <c r="AK45" s="9">
        <f t="shared" si="1"/>
        <v>0</v>
      </c>
      <c r="AL45" s="9">
        <f t="shared" si="2"/>
        <v>0</v>
      </c>
      <c r="AM45" s="9">
        <f t="shared" si="3"/>
        <v>0</v>
      </c>
      <c r="AN45" s="8" t="s">
        <v>244</v>
      </c>
    </row>
    <row r="46" spans="1:40" x14ac:dyDescent="0.25">
      <c r="A46" s="9">
        <v>1891</v>
      </c>
      <c r="B46" s="2" t="s">
        <v>245</v>
      </c>
      <c r="C46" s="3" t="s">
        <v>246</v>
      </c>
      <c r="D46" s="4" t="s">
        <v>247</v>
      </c>
      <c r="E46" s="11">
        <v>38408</v>
      </c>
      <c r="F46" s="5" t="s">
        <v>38</v>
      </c>
      <c r="J46" s="9">
        <v>0.82</v>
      </c>
      <c r="L46" s="10" t="s">
        <v>341</v>
      </c>
      <c r="M46" s="6" t="s">
        <v>151</v>
      </c>
      <c r="N46" s="12" t="s">
        <v>48</v>
      </c>
      <c r="O46" s="9">
        <v>0.25</v>
      </c>
      <c r="P46" s="7" t="s">
        <v>111</v>
      </c>
      <c r="Q46" s="12" t="s">
        <v>70</v>
      </c>
      <c r="R46" s="9">
        <v>0</v>
      </c>
      <c r="S46" s="9">
        <v>0</v>
      </c>
      <c r="T46" s="9">
        <v>0</v>
      </c>
      <c r="U46" s="9">
        <v>0</v>
      </c>
      <c r="V46" s="9">
        <v>0</v>
      </c>
      <c r="W46" s="9">
        <v>0</v>
      </c>
      <c r="X46" s="9">
        <v>0</v>
      </c>
      <c r="Y46" s="9">
        <v>0</v>
      </c>
      <c r="Z46" s="9">
        <v>0</v>
      </c>
      <c r="AA46" s="9">
        <v>1</v>
      </c>
      <c r="AB46" s="9">
        <v>0</v>
      </c>
      <c r="AC46" s="9">
        <v>0</v>
      </c>
      <c r="AD46" s="9">
        <v>0</v>
      </c>
      <c r="AE46" s="9">
        <v>0</v>
      </c>
      <c r="AF46" s="9">
        <v>0</v>
      </c>
      <c r="AG46" s="9">
        <v>0</v>
      </c>
      <c r="AH46" s="9">
        <v>0</v>
      </c>
      <c r="AI46" s="9">
        <v>1</v>
      </c>
      <c r="AJ46" s="9">
        <f t="shared" si="0"/>
        <v>0</v>
      </c>
      <c r="AK46" s="9">
        <f t="shared" si="1"/>
        <v>0</v>
      </c>
      <c r="AL46" s="9">
        <f t="shared" si="2"/>
        <v>1</v>
      </c>
      <c r="AM46" s="9">
        <f t="shared" si="3"/>
        <v>0</v>
      </c>
      <c r="AN46" s="8" t="s">
        <v>248</v>
      </c>
    </row>
    <row r="47" spans="1:40" x14ac:dyDescent="0.25">
      <c r="A47" s="9">
        <v>1892</v>
      </c>
      <c r="B47" s="2" t="s">
        <v>249</v>
      </c>
      <c r="C47" s="3" t="s">
        <v>250</v>
      </c>
      <c r="D47" s="4" t="s">
        <v>251</v>
      </c>
      <c r="E47" s="11">
        <v>37347</v>
      </c>
      <c r="F47" s="5" t="s">
        <v>38</v>
      </c>
      <c r="L47" s="10" t="s">
        <v>341</v>
      </c>
      <c r="M47" s="8" t="s">
        <v>151</v>
      </c>
      <c r="N47" s="12" t="s">
        <v>48</v>
      </c>
      <c r="O47" s="9">
        <v>0.16666666666666671</v>
      </c>
      <c r="P47" s="8" t="s">
        <v>111</v>
      </c>
      <c r="Q47" s="12" t="s">
        <v>70</v>
      </c>
      <c r="R47" s="9">
        <v>0</v>
      </c>
      <c r="S47" s="9">
        <v>0</v>
      </c>
      <c r="T47" s="9">
        <v>0</v>
      </c>
      <c r="U47" s="9">
        <v>0</v>
      </c>
      <c r="V47" s="9">
        <v>0</v>
      </c>
      <c r="W47" s="9">
        <v>0</v>
      </c>
      <c r="X47" s="9">
        <v>0</v>
      </c>
      <c r="Y47" s="9">
        <v>0</v>
      </c>
      <c r="Z47" s="9">
        <v>0</v>
      </c>
      <c r="AA47" s="9">
        <v>1</v>
      </c>
      <c r="AB47" s="9">
        <v>0</v>
      </c>
      <c r="AC47" s="9">
        <v>0</v>
      </c>
      <c r="AD47" s="9">
        <v>0</v>
      </c>
      <c r="AE47" s="9">
        <v>0</v>
      </c>
      <c r="AF47" s="9">
        <v>0</v>
      </c>
      <c r="AG47" s="9">
        <v>0</v>
      </c>
      <c r="AH47" s="9">
        <v>0</v>
      </c>
      <c r="AI47" s="9">
        <v>1</v>
      </c>
      <c r="AJ47" s="9">
        <f t="shared" si="0"/>
        <v>0</v>
      </c>
      <c r="AK47" s="9">
        <f t="shared" si="1"/>
        <v>0</v>
      </c>
      <c r="AL47" s="9">
        <f t="shared" si="2"/>
        <v>1</v>
      </c>
      <c r="AM47" s="9">
        <f t="shared" si="3"/>
        <v>0</v>
      </c>
      <c r="AN47" s="8" t="s">
        <v>252</v>
      </c>
    </row>
    <row r="48" spans="1:40" x14ac:dyDescent="0.25">
      <c r="A48" s="9">
        <v>1893</v>
      </c>
      <c r="B48" s="2" t="s">
        <v>253</v>
      </c>
      <c r="C48" s="3" t="s">
        <v>254</v>
      </c>
      <c r="D48" s="4" t="s">
        <v>255</v>
      </c>
      <c r="E48" s="11">
        <v>39356</v>
      </c>
      <c r="F48" s="5" t="s">
        <v>38</v>
      </c>
      <c r="J48" s="9">
        <v>0.41</v>
      </c>
      <c r="L48" s="10" t="s">
        <v>341</v>
      </c>
      <c r="M48" s="8" t="s">
        <v>151</v>
      </c>
      <c r="N48" s="12" t="s">
        <v>48</v>
      </c>
      <c r="O48" s="9">
        <v>0.16666666666666671</v>
      </c>
      <c r="P48" s="8" t="s">
        <v>111</v>
      </c>
      <c r="Q48" s="12" t="s">
        <v>70</v>
      </c>
      <c r="R48" s="9">
        <v>0</v>
      </c>
      <c r="S48" s="9">
        <v>0</v>
      </c>
      <c r="T48" s="9">
        <v>0</v>
      </c>
      <c r="U48" s="9">
        <v>0</v>
      </c>
      <c r="V48" s="9">
        <v>0</v>
      </c>
      <c r="W48" s="9">
        <v>0</v>
      </c>
      <c r="X48" s="9">
        <v>0</v>
      </c>
      <c r="Y48" s="9">
        <v>0</v>
      </c>
      <c r="Z48" s="9">
        <v>0</v>
      </c>
      <c r="AA48" s="9">
        <v>1</v>
      </c>
      <c r="AB48" s="9">
        <v>0</v>
      </c>
      <c r="AC48" s="9">
        <v>1</v>
      </c>
      <c r="AD48" s="9">
        <v>0</v>
      </c>
      <c r="AE48" s="9">
        <v>0</v>
      </c>
      <c r="AF48" s="9">
        <v>0</v>
      </c>
      <c r="AG48" s="9">
        <v>0</v>
      </c>
      <c r="AH48" s="9">
        <v>0</v>
      </c>
      <c r="AI48" s="9">
        <v>0</v>
      </c>
      <c r="AJ48" s="9">
        <f t="shared" si="0"/>
        <v>1</v>
      </c>
      <c r="AK48" s="9">
        <f t="shared" si="1"/>
        <v>0</v>
      </c>
      <c r="AL48" s="9">
        <f t="shared" si="2"/>
        <v>0</v>
      </c>
      <c r="AM48" s="9">
        <f t="shared" si="3"/>
        <v>0</v>
      </c>
      <c r="AN48" s="8" t="s">
        <v>256</v>
      </c>
    </row>
    <row r="49" spans="1:100" x14ac:dyDescent="0.25">
      <c r="A49" s="9">
        <v>1894</v>
      </c>
      <c r="B49" s="8" t="s">
        <v>257</v>
      </c>
      <c r="C49" s="8" t="s">
        <v>258</v>
      </c>
      <c r="D49" s="8" t="s">
        <v>255</v>
      </c>
      <c r="E49" s="11">
        <v>39289</v>
      </c>
      <c r="F49" s="8" t="s">
        <v>38</v>
      </c>
      <c r="J49" s="9">
        <v>0.41</v>
      </c>
      <c r="L49" s="10" t="s">
        <v>341</v>
      </c>
      <c r="M49" s="8" t="s">
        <v>151</v>
      </c>
      <c r="N49" s="12" t="s">
        <v>48</v>
      </c>
      <c r="O49" s="9">
        <v>0.16666666666666671</v>
      </c>
      <c r="P49" s="7" t="s">
        <v>111</v>
      </c>
      <c r="Q49" s="12" t="s">
        <v>70</v>
      </c>
      <c r="R49" s="9">
        <v>0</v>
      </c>
      <c r="S49" s="9">
        <v>0</v>
      </c>
      <c r="T49" s="9">
        <v>0</v>
      </c>
      <c r="U49" s="9">
        <v>0</v>
      </c>
      <c r="V49" s="9">
        <v>0</v>
      </c>
      <c r="W49" s="9">
        <v>0</v>
      </c>
      <c r="X49" s="9">
        <v>0</v>
      </c>
      <c r="Y49" s="9">
        <v>0</v>
      </c>
      <c r="Z49" s="9">
        <v>0</v>
      </c>
      <c r="AA49" s="9">
        <v>1</v>
      </c>
      <c r="AB49" s="9">
        <v>0</v>
      </c>
      <c r="AC49" s="9">
        <v>1</v>
      </c>
      <c r="AD49" s="9">
        <v>0</v>
      </c>
      <c r="AE49" s="9">
        <v>0</v>
      </c>
      <c r="AF49" s="9">
        <v>0</v>
      </c>
      <c r="AG49" s="9">
        <v>0</v>
      </c>
      <c r="AH49" s="9">
        <v>0</v>
      </c>
      <c r="AI49" s="9">
        <v>0</v>
      </c>
      <c r="AJ49" s="9">
        <f t="shared" si="0"/>
        <v>1</v>
      </c>
      <c r="AK49" s="9">
        <f t="shared" si="1"/>
        <v>0</v>
      </c>
      <c r="AL49" s="9">
        <f t="shared" si="2"/>
        <v>0</v>
      </c>
      <c r="AM49" s="9">
        <f t="shared" si="3"/>
        <v>0</v>
      </c>
      <c r="AN49" s="8" t="s">
        <v>256</v>
      </c>
    </row>
    <row r="50" spans="1:100" x14ac:dyDescent="0.25">
      <c r="A50" s="9">
        <v>1897</v>
      </c>
      <c r="B50" s="8" t="s">
        <v>259</v>
      </c>
      <c r="C50" s="8" t="s">
        <v>260</v>
      </c>
      <c r="D50" s="8" t="s">
        <v>261</v>
      </c>
      <c r="E50" s="11">
        <v>38626</v>
      </c>
      <c r="F50" s="8" t="s">
        <v>38</v>
      </c>
      <c r="J50" s="9">
        <v>0.41</v>
      </c>
      <c r="L50" s="10" t="s">
        <v>341</v>
      </c>
      <c r="M50" s="6" t="s">
        <v>151</v>
      </c>
      <c r="N50" s="12" t="s">
        <v>48</v>
      </c>
      <c r="O50" s="9">
        <v>0.16666666666666671</v>
      </c>
      <c r="P50" s="7" t="s">
        <v>111</v>
      </c>
      <c r="Q50" s="12" t="s">
        <v>70</v>
      </c>
      <c r="R50" s="9">
        <v>0</v>
      </c>
      <c r="S50" s="9">
        <v>0</v>
      </c>
      <c r="T50" s="9">
        <v>0</v>
      </c>
      <c r="U50" s="9">
        <v>0</v>
      </c>
      <c r="V50" s="9">
        <v>0</v>
      </c>
      <c r="W50" s="9">
        <v>0</v>
      </c>
      <c r="X50" s="9">
        <v>0</v>
      </c>
      <c r="Y50" s="9">
        <v>0</v>
      </c>
      <c r="Z50" s="9">
        <v>0</v>
      </c>
      <c r="AA50" s="9">
        <v>1</v>
      </c>
      <c r="AB50" s="9">
        <v>0</v>
      </c>
      <c r="AC50" s="9">
        <v>1</v>
      </c>
      <c r="AD50" s="9">
        <v>0</v>
      </c>
      <c r="AE50" s="9">
        <v>0</v>
      </c>
      <c r="AF50" s="9">
        <v>0</v>
      </c>
      <c r="AG50" s="9">
        <v>0</v>
      </c>
      <c r="AH50" s="9">
        <v>0</v>
      </c>
      <c r="AI50" s="9">
        <v>0</v>
      </c>
      <c r="AJ50" s="9">
        <f t="shared" si="0"/>
        <v>1</v>
      </c>
      <c r="AK50" s="9">
        <f t="shared" si="1"/>
        <v>0</v>
      </c>
      <c r="AL50" s="9">
        <f t="shared" si="2"/>
        <v>0</v>
      </c>
      <c r="AM50" s="9">
        <f t="shared" si="3"/>
        <v>0</v>
      </c>
      <c r="AN50" s="8" t="s">
        <v>262</v>
      </c>
    </row>
    <row r="51" spans="1:100" x14ac:dyDescent="0.25">
      <c r="A51" s="9">
        <v>1898</v>
      </c>
      <c r="B51" s="8" t="s">
        <v>263</v>
      </c>
      <c r="C51" s="8" t="s">
        <v>264</v>
      </c>
      <c r="D51" s="8" t="s">
        <v>265</v>
      </c>
      <c r="E51" s="11">
        <v>39387</v>
      </c>
      <c r="F51" s="8" t="s">
        <v>38</v>
      </c>
      <c r="J51" s="9">
        <v>0.41</v>
      </c>
      <c r="L51" s="10" t="s">
        <v>341</v>
      </c>
      <c r="M51" s="6" t="s">
        <v>151</v>
      </c>
      <c r="N51" s="12" t="s">
        <v>48</v>
      </c>
      <c r="O51" s="9">
        <v>0.16666666666666671</v>
      </c>
      <c r="P51" s="7" t="s">
        <v>111</v>
      </c>
      <c r="Q51" s="12" t="s">
        <v>70</v>
      </c>
      <c r="R51" s="9">
        <v>0</v>
      </c>
      <c r="S51" s="9">
        <v>0</v>
      </c>
      <c r="T51" s="9">
        <v>0</v>
      </c>
      <c r="U51" s="9">
        <v>0</v>
      </c>
      <c r="V51" s="9">
        <v>0</v>
      </c>
      <c r="W51" s="9">
        <v>0</v>
      </c>
      <c r="X51" s="9">
        <v>0</v>
      </c>
      <c r="Y51" s="9">
        <v>0</v>
      </c>
      <c r="Z51" s="9">
        <v>0</v>
      </c>
      <c r="AA51" s="9">
        <v>1</v>
      </c>
      <c r="AB51" s="9">
        <v>0</v>
      </c>
      <c r="AC51" s="9">
        <v>1</v>
      </c>
      <c r="AD51" s="9">
        <v>0</v>
      </c>
      <c r="AE51" s="9">
        <v>0</v>
      </c>
      <c r="AF51" s="9">
        <v>0</v>
      </c>
      <c r="AG51" s="9">
        <v>0</v>
      </c>
      <c r="AH51" s="9">
        <v>0</v>
      </c>
      <c r="AI51" s="9">
        <v>0</v>
      </c>
      <c r="AJ51" s="9">
        <f t="shared" si="0"/>
        <v>1</v>
      </c>
      <c r="AK51" s="9">
        <f t="shared" si="1"/>
        <v>0</v>
      </c>
      <c r="AL51" s="9">
        <f t="shared" si="2"/>
        <v>0</v>
      </c>
      <c r="AM51" s="9">
        <f t="shared" si="3"/>
        <v>0</v>
      </c>
      <c r="AN51" s="8" t="s">
        <v>266</v>
      </c>
    </row>
    <row r="52" spans="1:100" x14ac:dyDescent="0.25">
      <c r="A52" s="9">
        <v>1899</v>
      </c>
      <c r="B52" s="2" t="s">
        <v>267</v>
      </c>
      <c r="C52" s="3" t="s">
        <v>268</v>
      </c>
      <c r="D52" s="4" t="s">
        <v>269</v>
      </c>
      <c r="E52" s="11">
        <v>40086</v>
      </c>
      <c r="F52" s="5" t="s">
        <v>38</v>
      </c>
      <c r="J52" s="9">
        <v>1.75</v>
      </c>
      <c r="L52" s="10" t="s">
        <v>341</v>
      </c>
      <c r="M52" s="6" t="s">
        <v>209</v>
      </c>
      <c r="N52" s="12" t="s">
        <v>48</v>
      </c>
      <c r="O52" s="9">
        <v>0</v>
      </c>
      <c r="P52" s="7" t="s">
        <v>111</v>
      </c>
      <c r="Q52" s="12" t="s">
        <v>70</v>
      </c>
      <c r="R52" s="9">
        <v>0</v>
      </c>
      <c r="S52" s="9">
        <v>0</v>
      </c>
      <c r="T52" s="9">
        <v>0</v>
      </c>
      <c r="U52" s="9">
        <v>0</v>
      </c>
      <c r="V52" s="9">
        <v>0</v>
      </c>
      <c r="W52" s="9">
        <v>0</v>
      </c>
      <c r="X52" s="9">
        <v>0</v>
      </c>
      <c r="Y52" s="9">
        <v>0</v>
      </c>
      <c r="Z52" s="9">
        <v>0</v>
      </c>
      <c r="AA52" s="9">
        <v>1</v>
      </c>
      <c r="AB52" s="9">
        <v>0</v>
      </c>
      <c r="AC52" s="9">
        <v>1</v>
      </c>
      <c r="AD52" s="9">
        <v>0</v>
      </c>
      <c r="AE52" s="9">
        <v>0</v>
      </c>
      <c r="AF52" s="9">
        <v>0</v>
      </c>
      <c r="AG52" s="9">
        <v>0</v>
      </c>
      <c r="AH52" s="9">
        <v>0</v>
      </c>
      <c r="AI52" s="9">
        <v>0</v>
      </c>
      <c r="AJ52" s="9">
        <f t="shared" si="0"/>
        <v>1</v>
      </c>
      <c r="AK52" s="9">
        <f t="shared" si="1"/>
        <v>0</v>
      </c>
      <c r="AL52" s="9">
        <f t="shared" si="2"/>
        <v>0</v>
      </c>
      <c r="AM52" s="9">
        <f t="shared" si="3"/>
        <v>0</v>
      </c>
      <c r="AN52" s="8" t="s">
        <v>270</v>
      </c>
    </row>
    <row r="53" spans="1:100" x14ac:dyDescent="0.25">
      <c r="A53" s="9">
        <v>2057</v>
      </c>
      <c r="B53" s="8" t="s">
        <v>280</v>
      </c>
      <c r="C53" s="8" t="s">
        <v>281</v>
      </c>
      <c r="D53" s="8" t="s">
        <v>282</v>
      </c>
      <c r="E53" s="11">
        <v>42550</v>
      </c>
      <c r="F53" s="8" t="s">
        <v>38</v>
      </c>
      <c r="L53" s="10" t="s">
        <v>341</v>
      </c>
      <c r="M53" s="6" t="s">
        <v>283</v>
      </c>
      <c r="N53" s="12" t="s">
        <v>48</v>
      </c>
      <c r="O53" s="9">
        <v>0</v>
      </c>
      <c r="P53" s="7" t="s">
        <v>170</v>
      </c>
      <c r="Q53" s="12" t="s">
        <v>55</v>
      </c>
      <c r="R53" s="9">
        <v>0</v>
      </c>
      <c r="S53" s="9">
        <v>0</v>
      </c>
      <c r="T53" s="9">
        <v>0</v>
      </c>
      <c r="U53" s="9">
        <v>0</v>
      </c>
      <c r="V53" s="9">
        <v>0</v>
      </c>
      <c r="W53" s="9">
        <v>0</v>
      </c>
      <c r="X53" s="9">
        <v>0</v>
      </c>
      <c r="Y53" s="9">
        <v>0</v>
      </c>
      <c r="Z53" s="9">
        <v>0</v>
      </c>
      <c r="AA53" s="9">
        <v>1</v>
      </c>
      <c r="AB53" s="9">
        <v>0</v>
      </c>
      <c r="AC53" s="9">
        <v>1</v>
      </c>
      <c r="AD53" s="9">
        <v>0</v>
      </c>
      <c r="AE53" s="9">
        <v>1</v>
      </c>
      <c r="AF53" s="9">
        <v>0</v>
      </c>
      <c r="AG53" s="9">
        <v>0</v>
      </c>
      <c r="AH53" s="9">
        <v>0</v>
      </c>
      <c r="AI53" s="9">
        <v>0</v>
      </c>
      <c r="AJ53" s="9">
        <f t="shared" si="0"/>
        <v>1</v>
      </c>
      <c r="AK53" s="9">
        <f t="shared" si="1"/>
        <v>0</v>
      </c>
      <c r="AL53" s="9">
        <f t="shared" si="2"/>
        <v>0</v>
      </c>
      <c r="AM53" s="9">
        <f t="shared" si="3"/>
        <v>0</v>
      </c>
      <c r="AN53" s="8" t="s">
        <v>284</v>
      </c>
    </row>
    <row r="54" spans="1:100" x14ac:dyDescent="0.25">
      <c r="A54" s="9">
        <v>2362</v>
      </c>
      <c r="B54" s="8" t="s">
        <v>271</v>
      </c>
      <c r="C54" s="8" t="s">
        <v>272</v>
      </c>
      <c r="D54" s="8" t="s">
        <v>273</v>
      </c>
      <c r="E54" s="11">
        <v>42675</v>
      </c>
      <c r="F54" s="8" t="s">
        <v>38</v>
      </c>
      <c r="L54" s="10" t="s">
        <v>342</v>
      </c>
      <c r="M54" s="6" t="s">
        <v>274</v>
      </c>
      <c r="N54" s="12" t="s">
        <v>48</v>
      </c>
      <c r="O54" s="9">
        <v>720</v>
      </c>
      <c r="P54" s="7" t="s">
        <v>41</v>
      </c>
      <c r="Q54" s="12" t="s">
        <v>15</v>
      </c>
      <c r="R54" s="9">
        <v>0</v>
      </c>
      <c r="S54" s="9">
        <v>0</v>
      </c>
      <c r="T54" s="9">
        <v>0</v>
      </c>
      <c r="U54" s="9">
        <v>1</v>
      </c>
      <c r="V54" s="9">
        <v>0</v>
      </c>
      <c r="W54" s="9">
        <v>0</v>
      </c>
      <c r="X54" s="9">
        <v>0</v>
      </c>
      <c r="Y54" s="9">
        <v>0</v>
      </c>
      <c r="Z54" s="9">
        <v>1</v>
      </c>
      <c r="AA54" s="9">
        <v>0</v>
      </c>
      <c r="AB54" s="9">
        <v>0</v>
      </c>
      <c r="AC54" s="9">
        <v>0</v>
      </c>
      <c r="AD54" s="9">
        <v>0</v>
      </c>
      <c r="AE54" s="9">
        <v>0</v>
      </c>
      <c r="AF54" s="9">
        <v>0</v>
      </c>
      <c r="AG54" s="9">
        <v>0</v>
      </c>
      <c r="AH54" s="9">
        <v>0</v>
      </c>
      <c r="AI54" s="9">
        <v>1</v>
      </c>
      <c r="AJ54" s="9">
        <f t="shared" si="0"/>
        <v>0</v>
      </c>
      <c r="AK54" s="9">
        <f t="shared" si="1"/>
        <v>0</v>
      </c>
      <c r="AL54" s="9">
        <f t="shared" si="2"/>
        <v>1</v>
      </c>
      <c r="AM54" s="9">
        <f t="shared" si="3"/>
        <v>0</v>
      </c>
      <c r="AN54" s="8" t="s">
        <v>275</v>
      </c>
    </row>
    <row r="55" spans="1:100" s="72" customFormat="1" x14ac:dyDescent="0.25">
      <c r="A55" s="9">
        <v>2373</v>
      </c>
      <c r="B55" s="8" t="s">
        <v>276</v>
      </c>
      <c r="C55" s="8" t="s">
        <v>277</v>
      </c>
      <c r="D55" s="8" t="s">
        <v>278</v>
      </c>
      <c r="E55" s="11">
        <v>42583</v>
      </c>
      <c r="F55" s="8" t="s">
        <v>38</v>
      </c>
      <c r="G55" s="10"/>
      <c r="H55" s="10"/>
      <c r="I55" s="10"/>
      <c r="J55" s="10"/>
      <c r="K55" s="10"/>
      <c r="L55" s="10" t="s">
        <v>341</v>
      </c>
      <c r="M55" s="8" t="s">
        <v>54</v>
      </c>
      <c r="N55" s="12" t="s">
        <v>48</v>
      </c>
      <c r="O55" s="9">
        <v>0</v>
      </c>
      <c r="P55" s="8" t="s">
        <v>69</v>
      </c>
      <c r="Q55" s="12" t="s">
        <v>70</v>
      </c>
      <c r="R55" s="9">
        <v>0</v>
      </c>
      <c r="S55" s="9">
        <v>0</v>
      </c>
      <c r="T55" s="9">
        <v>0</v>
      </c>
      <c r="U55" s="9">
        <v>0</v>
      </c>
      <c r="V55" s="9">
        <v>0</v>
      </c>
      <c r="W55" s="9">
        <v>0</v>
      </c>
      <c r="X55" s="9">
        <v>0</v>
      </c>
      <c r="Y55" s="9">
        <v>0</v>
      </c>
      <c r="Z55" s="9">
        <v>1</v>
      </c>
      <c r="AA55" s="9">
        <v>0</v>
      </c>
      <c r="AB55" s="9">
        <v>1</v>
      </c>
      <c r="AC55" s="9">
        <v>0</v>
      </c>
      <c r="AD55" s="9">
        <v>0</v>
      </c>
      <c r="AE55" s="9">
        <v>0</v>
      </c>
      <c r="AF55" s="9">
        <v>0</v>
      </c>
      <c r="AG55" s="9">
        <v>0</v>
      </c>
      <c r="AH55" s="9">
        <v>0</v>
      </c>
      <c r="AI55" s="9">
        <v>1</v>
      </c>
      <c r="AJ55" s="9">
        <f t="shared" si="0"/>
        <v>0</v>
      </c>
      <c r="AK55" s="9">
        <f t="shared" si="1"/>
        <v>0</v>
      </c>
      <c r="AL55" s="9">
        <f t="shared" si="2"/>
        <v>1</v>
      </c>
      <c r="AM55" s="9">
        <f t="shared" si="3"/>
        <v>0</v>
      </c>
      <c r="AN55" s="8" t="s">
        <v>279</v>
      </c>
      <c r="AO55" s="84"/>
      <c r="AP55" s="84"/>
      <c r="AQ55" s="84"/>
      <c r="AR55" s="84"/>
      <c r="AS55" s="84"/>
      <c r="AT55" s="84"/>
      <c r="AU55" s="84"/>
      <c r="AV55" s="84"/>
      <c r="AW55" s="84"/>
      <c r="AX55" s="84"/>
      <c r="AY55" s="84"/>
      <c r="AZ55" s="84"/>
      <c r="BA55" s="84"/>
      <c r="BB55" s="84"/>
      <c r="BC55" s="84"/>
      <c r="BD55" s="84"/>
      <c r="BE55" s="84"/>
      <c r="BF55" s="84"/>
      <c r="BG55" s="84"/>
      <c r="BH55" s="84"/>
      <c r="BI55" s="84"/>
      <c r="BJ55" s="84"/>
      <c r="BK55" s="84"/>
      <c r="BL55" s="84"/>
      <c r="BM55" s="84"/>
      <c r="BN55" s="84"/>
      <c r="BO55" s="84"/>
      <c r="BP55" s="84"/>
      <c r="BQ55" s="84"/>
      <c r="BR55" s="84"/>
      <c r="BS55" s="84"/>
      <c r="BT55" s="84"/>
      <c r="BU55" s="84"/>
      <c r="BV55" s="84"/>
      <c r="BW55" s="84"/>
      <c r="BX55" s="84"/>
      <c r="BY55" s="84"/>
      <c r="BZ55" s="84"/>
      <c r="CA55" s="84"/>
      <c r="CB55" s="84"/>
      <c r="CC55" s="84"/>
      <c r="CD55" s="84"/>
      <c r="CE55" s="84"/>
      <c r="CF55" s="84"/>
      <c r="CG55" s="84"/>
      <c r="CH55" s="84"/>
      <c r="CI55" s="84"/>
      <c r="CJ55" s="84"/>
      <c r="CK55" s="84"/>
      <c r="CL55" s="84"/>
      <c r="CM55" s="84"/>
      <c r="CN55" s="84"/>
      <c r="CO55" s="84"/>
      <c r="CP55" s="84"/>
      <c r="CQ55" s="84"/>
      <c r="CR55" s="84"/>
      <c r="CS55" s="84"/>
      <c r="CT55" s="84"/>
      <c r="CU55" s="84"/>
      <c r="CV55" s="84"/>
    </row>
    <row r="56" spans="1:100" s="72" customFormat="1" x14ac:dyDescent="0.25">
      <c r="A56" s="9">
        <v>2832</v>
      </c>
      <c r="B56" s="8" t="s">
        <v>285</v>
      </c>
      <c r="C56" s="8" t="s">
        <v>286</v>
      </c>
      <c r="D56" s="8" t="s">
        <v>287</v>
      </c>
      <c r="E56" s="11">
        <v>41754</v>
      </c>
      <c r="F56" s="8" t="s">
        <v>38</v>
      </c>
      <c r="G56" s="10"/>
      <c r="H56" s="10"/>
      <c r="I56" s="10"/>
      <c r="J56" s="9">
        <v>0.82</v>
      </c>
      <c r="K56" s="10"/>
      <c r="L56" s="10" t="s">
        <v>341</v>
      </c>
      <c r="M56" s="8" t="s">
        <v>54</v>
      </c>
      <c r="N56" s="12" t="s">
        <v>48</v>
      </c>
      <c r="O56" s="9">
        <v>8.3333333333333301E-2</v>
      </c>
      <c r="P56" s="8" t="s">
        <v>288</v>
      </c>
      <c r="Q56" s="12" t="s">
        <v>15</v>
      </c>
      <c r="R56" s="9">
        <v>1</v>
      </c>
      <c r="S56" s="9">
        <v>0</v>
      </c>
      <c r="T56" s="9">
        <v>0</v>
      </c>
      <c r="U56" s="9">
        <v>0</v>
      </c>
      <c r="V56" s="9">
        <v>0</v>
      </c>
      <c r="W56" s="9">
        <v>0</v>
      </c>
      <c r="X56" s="9">
        <v>0</v>
      </c>
      <c r="Y56" s="9">
        <v>0</v>
      </c>
      <c r="Z56" s="9">
        <v>1</v>
      </c>
      <c r="AA56" s="9">
        <v>0</v>
      </c>
      <c r="AB56" s="9">
        <v>0</v>
      </c>
      <c r="AC56" s="9">
        <v>0</v>
      </c>
      <c r="AD56" s="9">
        <v>0</v>
      </c>
      <c r="AE56" s="9">
        <v>0</v>
      </c>
      <c r="AF56" s="9">
        <v>0</v>
      </c>
      <c r="AG56" s="9">
        <v>0</v>
      </c>
      <c r="AH56" s="9">
        <v>0</v>
      </c>
      <c r="AI56" s="9">
        <v>1</v>
      </c>
      <c r="AJ56" s="9">
        <f t="shared" si="0"/>
        <v>0</v>
      </c>
      <c r="AK56" s="9">
        <f t="shared" si="1"/>
        <v>0</v>
      </c>
      <c r="AL56" s="9">
        <f t="shared" si="2"/>
        <v>1</v>
      </c>
      <c r="AM56" s="9">
        <f t="shared" si="3"/>
        <v>0</v>
      </c>
      <c r="AN56" s="8" t="s">
        <v>289</v>
      </c>
      <c r="AO56" s="84"/>
      <c r="AP56" s="84"/>
      <c r="AQ56" s="84"/>
      <c r="AR56" s="84"/>
      <c r="AS56" s="84"/>
      <c r="AT56" s="84"/>
      <c r="AU56" s="84"/>
      <c r="AV56" s="84"/>
      <c r="AW56" s="84"/>
      <c r="AX56" s="84"/>
      <c r="AY56" s="84"/>
      <c r="AZ56" s="84"/>
      <c r="BA56" s="84"/>
      <c r="BB56" s="84"/>
      <c r="BC56" s="84"/>
      <c r="BD56" s="84"/>
      <c r="BE56" s="84"/>
      <c r="BF56" s="84"/>
      <c r="BG56" s="84"/>
      <c r="BH56" s="84"/>
      <c r="BI56" s="84"/>
      <c r="BJ56" s="84"/>
      <c r="BK56" s="84"/>
      <c r="BL56" s="84"/>
      <c r="BM56" s="84"/>
      <c r="BN56" s="84"/>
      <c r="BO56" s="84"/>
      <c r="BP56" s="84"/>
      <c r="BQ56" s="84"/>
      <c r="BR56" s="84"/>
      <c r="BS56" s="84"/>
      <c r="BT56" s="84"/>
      <c r="BU56" s="84"/>
      <c r="BV56" s="84"/>
      <c r="BW56" s="84"/>
      <c r="BX56" s="84"/>
      <c r="BY56" s="84"/>
      <c r="BZ56" s="84"/>
      <c r="CA56" s="84"/>
      <c r="CB56" s="84"/>
      <c r="CC56" s="84"/>
      <c r="CD56" s="84"/>
      <c r="CE56" s="84"/>
      <c r="CF56" s="84"/>
      <c r="CG56" s="84"/>
      <c r="CH56" s="84"/>
      <c r="CI56" s="84"/>
      <c r="CJ56" s="84"/>
      <c r="CK56" s="84"/>
      <c r="CL56" s="84"/>
      <c r="CM56" s="84"/>
      <c r="CN56" s="84"/>
      <c r="CO56" s="84"/>
      <c r="CP56" s="84"/>
      <c r="CQ56" s="84"/>
      <c r="CR56" s="84"/>
      <c r="CS56" s="84"/>
      <c r="CT56" s="84"/>
      <c r="CU56" s="84"/>
      <c r="CV56" s="84"/>
    </row>
    <row r="57" spans="1:100" s="72" customFormat="1" x14ac:dyDescent="0.25">
      <c r="A57" s="9">
        <v>2844</v>
      </c>
      <c r="B57" s="8" t="s">
        <v>290</v>
      </c>
      <c r="C57" s="8" t="s">
        <v>291</v>
      </c>
      <c r="D57" s="8" t="s">
        <v>292</v>
      </c>
      <c r="E57" s="11">
        <v>41395</v>
      </c>
      <c r="F57" s="8" t="s">
        <v>38</v>
      </c>
      <c r="G57" s="10"/>
      <c r="H57" s="10"/>
      <c r="I57" s="10"/>
      <c r="J57" s="10"/>
      <c r="K57" s="10"/>
      <c r="L57" s="25" t="s">
        <v>341</v>
      </c>
      <c r="M57" s="26" t="s">
        <v>54</v>
      </c>
      <c r="N57" s="23" t="s">
        <v>48</v>
      </c>
      <c r="O57" s="9">
        <v>0</v>
      </c>
      <c r="P57" s="8" t="s">
        <v>293</v>
      </c>
      <c r="Q57" s="12" t="s">
        <v>55</v>
      </c>
      <c r="R57" s="9">
        <v>0</v>
      </c>
      <c r="S57" s="9">
        <v>0</v>
      </c>
      <c r="T57" s="9">
        <v>0</v>
      </c>
      <c r="U57" s="9">
        <v>0</v>
      </c>
      <c r="V57" s="9">
        <v>0</v>
      </c>
      <c r="W57" s="9">
        <v>0</v>
      </c>
      <c r="X57" s="9">
        <v>0</v>
      </c>
      <c r="Y57" s="9">
        <v>0</v>
      </c>
      <c r="Z57" s="9">
        <v>0</v>
      </c>
      <c r="AA57" s="9">
        <v>0</v>
      </c>
      <c r="AB57" s="9">
        <v>1</v>
      </c>
      <c r="AC57" s="9">
        <v>1</v>
      </c>
      <c r="AD57" s="9">
        <v>0</v>
      </c>
      <c r="AE57" s="9">
        <v>1</v>
      </c>
      <c r="AF57" s="9">
        <v>0</v>
      </c>
      <c r="AG57" s="9">
        <v>1</v>
      </c>
      <c r="AH57" s="9">
        <v>0</v>
      </c>
      <c r="AI57" s="9">
        <v>0</v>
      </c>
      <c r="AJ57" s="9">
        <f t="shared" si="0"/>
        <v>1</v>
      </c>
      <c r="AK57" s="9">
        <f t="shared" si="1"/>
        <v>1</v>
      </c>
      <c r="AL57" s="9">
        <f t="shared" si="2"/>
        <v>0</v>
      </c>
      <c r="AM57" s="9">
        <f t="shared" si="3"/>
        <v>0</v>
      </c>
      <c r="AN57" s="8" t="s">
        <v>294</v>
      </c>
      <c r="AO57" s="84"/>
      <c r="AP57" s="84"/>
      <c r="AQ57" s="84"/>
      <c r="AR57" s="84"/>
      <c r="AS57" s="84"/>
      <c r="AT57" s="84"/>
      <c r="AU57" s="84"/>
      <c r="AV57" s="84"/>
      <c r="AW57" s="84"/>
      <c r="AX57" s="84"/>
      <c r="AY57" s="84"/>
      <c r="AZ57" s="84"/>
      <c r="BA57" s="84"/>
      <c r="BB57" s="84"/>
      <c r="BC57" s="84"/>
      <c r="BD57" s="84"/>
      <c r="BE57" s="84"/>
      <c r="BF57" s="84"/>
      <c r="BG57" s="84"/>
      <c r="BH57" s="84"/>
      <c r="BI57" s="84"/>
      <c r="BJ57" s="84"/>
      <c r="BK57" s="84"/>
      <c r="BL57" s="84"/>
      <c r="BM57" s="84"/>
      <c r="BN57" s="84"/>
      <c r="BO57" s="84"/>
      <c r="BP57" s="84"/>
      <c r="BQ57" s="84"/>
      <c r="BR57" s="84"/>
      <c r="BS57" s="84"/>
      <c r="BT57" s="84"/>
      <c r="BU57" s="84"/>
      <c r="BV57" s="84"/>
      <c r="BW57" s="84"/>
      <c r="BX57" s="84"/>
      <c r="BY57" s="84"/>
      <c r="BZ57" s="84"/>
      <c r="CA57" s="84"/>
      <c r="CB57" s="84"/>
      <c r="CC57" s="84"/>
      <c r="CD57" s="84"/>
      <c r="CE57" s="84"/>
      <c r="CF57" s="84"/>
      <c r="CG57" s="84"/>
      <c r="CH57" s="84"/>
      <c r="CI57" s="84"/>
      <c r="CJ57" s="84"/>
      <c r="CK57" s="84"/>
      <c r="CL57" s="84"/>
      <c r="CM57" s="84"/>
      <c r="CN57" s="84"/>
      <c r="CO57" s="84"/>
      <c r="CP57" s="84"/>
      <c r="CQ57" s="84"/>
      <c r="CR57" s="84"/>
      <c r="CS57" s="84"/>
      <c r="CT57" s="84"/>
      <c r="CU57" s="84"/>
      <c r="CV57" s="84"/>
    </row>
    <row r="58" spans="1:100" s="72" customFormat="1" x14ac:dyDescent="0.25">
      <c r="A58" s="9">
        <v>3265</v>
      </c>
      <c r="B58" s="8" t="s">
        <v>295</v>
      </c>
      <c r="C58" s="8" t="s">
        <v>296</v>
      </c>
      <c r="D58" s="8" t="s">
        <v>297</v>
      </c>
      <c r="E58" s="11">
        <v>42370</v>
      </c>
      <c r="F58" s="8" t="s">
        <v>46</v>
      </c>
      <c r="G58" s="10"/>
      <c r="H58" s="10"/>
      <c r="I58" s="10"/>
      <c r="J58" s="10"/>
      <c r="K58" s="10"/>
      <c r="L58" s="10" t="s">
        <v>341</v>
      </c>
      <c r="M58" s="8" t="s">
        <v>47</v>
      </c>
      <c r="N58" s="12" t="s">
        <v>48</v>
      </c>
      <c r="O58" s="9">
        <v>0</v>
      </c>
      <c r="P58" s="8" t="s">
        <v>60</v>
      </c>
      <c r="Q58" s="12" t="s">
        <v>15</v>
      </c>
      <c r="R58" s="9">
        <v>0</v>
      </c>
      <c r="S58" s="9">
        <v>0</v>
      </c>
      <c r="T58" s="9">
        <v>0</v>
      </c>
      <c r="U58" s="9">
        <v>0</v>
      </c>
      <c r="V58" s="9">
        <v>0</v>
      </c>
      <c r="W58" s="9">
        <v>0</v>
      </c>
      <c r="X58" s="9">
        <v>0</v>
      </c>
      <c r="Y58" s="9">
        <v>0</v>
      </c>
      <c r="Z58" s="9">
        <v>0</v>
      </c>
      <c r="AA58" s="9">
        <v>0</v>
      </c>
      <c r="AB58" s="9">
        <v>1</v>
      </c>
      <c r="AC58" s="9">
        <v>0</v>
      </c>
      <c r="AD58" s="9">
        <v>0</v>
      </c>
      <c r="AE58" s="9">
        <v>0</v>
      </c>
      <c r="AF58" s="9">
        <v>0</v>
      </c>
      <c r="AG58" s="9">
        <v>0</v>
      </c>
      <c r="AH58" s="9">
        <v>0</v>
      </c>
      <c r="AI58" s="9">
        <v>1</v>
      </c>
      <c r="AJ58" s="9">
        <f t="shared" si="0"/>
        <v>0</v>
      </c>
      <c r="AK58" s="9">
        <f t="shared" si="1"/>
        <v>0</v>
      </c>
      <c r="AL58" s="9">
        <f t="shared" si="2"/>
        <v>1</v>
      </c>
      <c r="AM58" s="9">
        <f t="shared" si="3"/>
        <v>0</v>
      </c>
      <c r="AN58" s="8" t="s">
        <v>298</v>
      </c>
      <c r="AO58" s="84"/>
      <c r="AP58" s="84"/>
      <c r="AQ58" s="84"/>
      <c r="AR58" s="84"/>
      <c r="AS58" s="84"/>
      <c r="AT58" s="84"/>
      <c r="AU58" s="84"/>
      <c r="AV58" s="84"/>
      <c r="AW58" s="84"/>
      <c r="AX58" s="84"/>
      <c r="AY58" s="84"/>
      <c r="AZ58" s="84"/>
      <c r="BA58" s="84"/>
      <c r="BB58" s="84"/>
      <c r="BC58" s="84"/>
      <c r="BD58" s="84"/>
      <c r="BE58" s="84"/>
      <c r="BF58" s="84"/>
      <c r="BG58" s="84"/>
      <c r="BH58" s="84"/>
      <c r="BI58" s="84"/>
      <c r="BJ58" s="84"/>
      <c r="BK58" s="84"/>
      <c r="BL58" s="84"/>
      <c r="BM58" s="84"/>
      <c r="BN58" s="84"/>
      <c r="BO58" s="84"/>
      <c r="BP58" s="84"/>
      <c r="BQ58" s="84"/>
      <c r="BR58" s="84"/>
      <c r="BS58" s="84"/>
      <c r="BT58" s="84"/>
      <c r="BU58" s="84"/>
      <c r="BV58" s="84"/>
      <c r="BW58" s="84"/>
      <c r="BX58" s="84"/>
      <c r="BY58" s="84"/>
      <c r="BZ58" s="84"/>
      <c r="CA58" s="84"/>
      <c r="CB58" s="84"/>
      <c r="CC58" s="84"/>
      <c r="CD58" s="84"/>
      <c r="CE58" s="84"/>
      <c r="CF58" s="84"/>
      <c r="CG58" s="84"/>
      <c r="CH58" s="84"/>
      <c r="CI58" s="84"/>
      <c r="CJ58" s="84"/>
      <c r="CK58" s="84"/>
      <c r="CL58" s="84"/>
      <c r="CM58" s="84"/>
      <c r="CN58" s="84"/>
      <c r="CO58" s="84"/>
      <c r="CP58" s="84"/>
      <c r="CQ58" s="84"/>
      <c r="CR58" s="84"/>
      <c r="CS58" s="84"/>
      <c r="CT58" s="84"/>
      <c r="CU58" s="84"/>
      <c r="CV58" s="84"/>
    </row>
    <row r="59" spans="1:100" s="72" customFormat="1" x14ac:dyDescent="0.25">
      <c r="A59" s="9">
        <v>3344</v>
      </c>
      <c r="B59" s="8" t="s">
        <v>299</v>
      </c>
      <c r="C59" s="8" t="s">
        <v>300</v>
      </c>
      <c r="D59" s="8" t="s">
        <v>301</v>
      </c>
      <c r="E59" s="11">
        <v>42474</v>
      </c>
      <c r="F59" s="8" t="s">
        <v>38</v>
      </c>
      <c r="G59" s="10"/>
      <c r="H59" s="10"/>
      <c r="I59" s="10"/>
      <c r="J59" s="10"/>
      <c r="K59" s="10"/>
      <c r="L59" s="25" t="s">
        <v>341</v>
      </c>
      <c r="M59" s="26" t="s">
        <v>54</v>
      </c>
      <c r="N59" s="23" t="s">
        <v>48</v>
      </c>
      <c r="O59" s="10"/>
      <c r="P59"/>
      <c r="Q59" s="12" t="s">
        <v>15</v>
      </c>
      <c r="R59" s="9">
        <v>0</v>
      </c>
      <c r="S59" s="9">
        <v>0</v>
      </c>
      <c r="T59" s="9">
        <v>0</v>
      </c>
      <c r="U59" s="9">
        <v>0</v>
      </c>
      <c r="V59" s="9">
        <v>0</v>
      </c>
      <c r="W59" s="9">
        <v>0</v>
      </c>
      <c r="X59" s="9">
        <v>0</v>
      </c>
      <c r="Y59" s="9">
        <v>0</v>
      </c>
      <c r="Z59" s="9">
        <v>0</v>
      </c>
      <c r="AA59" s="9">
        <v>0</v>
      </c>
      <c r="AB59" s="9">
        <v>1</v>
      </c>
      <c r="AC59" s="9">
        <v>0</v>
      </c>
      <c r="AD59" s="9">
        <v>0</v>
      </c>
      <c r="AE59" s="9">
        <v>0</v>
      </c>
      <c r="AF59" s="9">
        <v>0</v>
      </c>
      <c r="AG59" s="9">
        <v>0</v>
      </c>
      <c r="AH59" s="9">
        <v>0</v>
      </c>
      <c r="AI59" s="9">
        <v>1</v>
      </c>
      <c r="AJ59" s="9">
        <f t="shared" si="0"/>
        <v>0</v>
      </c>
      <c r="AK59" s="9">
        <f t="shared" si="1"/>
        <v>0</v>
      </c>
      <c r="AL59" s="9">
        <f t="shared" si="2"/>
        <v>1</v>
      </c>
      <c r="AM59" s="9">
        <f t="shared" si="3"/>
        <v>0</v>
      </c>
      <c r="AN59" s="8" t="s">
        <v>302</v>
      </c>
      <c r="AO59" s="84"/>
      <c r="AP59" s="84"/>
      <c r="AQ59" s="84"/>
      <c r="AR59" s="84"/>
      <c r="AS59" s="84"/>
      <c r="AT59" s="84"/>
      <c r="AU59" s="84"/>
      <c r="AV59" s="84"/>
      <c r="AW59" s="84"/>
      <c r="AX59" s="84"/>
      <c r="AY59" s="84"/>
      <c r="AZ59" s="84"/>
      <c r="BA59" s="84"/>
      <c r="BB59" s="84"/>
      <c r="BC59" s="84"/>
      <c r="BD59" s="84"/>
      <c r="BE59" s="84"/>
      <c r="BF59" s="84"/>
      <c r="BG59" s="84"/>
      <c r="BH59" s="84"/>
      <c r="BI59" s="84"/>
      <c r="BJ59" s="84"/>
      <c r="BK59" s="84"/>
      <c r="BL59" s="84"/>
      <c r="BM59" s="84"/>
      <c r="BN59" s="84"/>
      <c r="BO59" s="84"/>
      <c r="BP59" s="84"/>
      <c r="BQ59" s="84"/>
      <c r="BR59" s="84"/>
      <c r="BS59" s="84"/>
      <c r="BT59" s="84"/>
      <c r="BU59" s="84"/>
      <c r="BV59" s="84"/>
      <c r="BW59" s="84"/>
      <c r="BX59" s="84"/>
      <c r="BY59" s="84"/>
      <c r="BZ59" s="84"/>
      <c r="CA59" s="84"/>
      <c r="CB59" s="84"/>
      <c r="CC59" s="84"/>
      <c r="CD59" s="84"/>
      <c r="CE59" s="84"/>
      <c r="CF59" s="84"/>
      <c r="CG59" s="84"/>
      <c r="CH59" s="84"/>
      <c r="CI59" s="84"/>
      <c r="CJ59" s="84"/>
      <c r="CK59" s="84"/>
      <c r="CL59" s="84"/>
      <c r="CM59" s="84"/>
      <c r="CN59" s="84"/>
      <c r="CO59" s="84"/>
      <c r="CP59" s="84"/>
      <c r="CQ59" s="84"/>
      <c r="CR59" s="84"/>
      <c r="CS59" s="84"/>
      <c r="CT59" s="84"/>
      <c r="CU59" s="84"/>
      <c r="CV59" s="84"/>
    </row>
    <row r="60" spans="1:100" s="72" customFormat="1" x14ac:dyDescent="0.25">
      <c r="A60" s="9">
        <v>3467</v>
      </c>
      <c r="B60" s="8" t="s">
        <v>303</v>
      </c>
      <c r="C60" s="8" t="s">
        <v>304</v>
      </c>
      <c r="D60" s="8" t="s">
        <v>305</v>
      </c>
      <c r="E60" s="11">
        <v>43659</v>
      </c>
      <c r="F60" s="8" t="s">
        <v>38</v>
      </c>
      <c r="G60" s="10"/>
      <c r="H60" s="10"/>
      <c r="I60" s="10"/>
      <c r="J60" s="10"/>
      <c r="K60" s="10"/>
      <c r="L60" s="25" t="s">
        <v>341</v>
      </c>
      <c r="M60" s="26" t="s">
        <v>54</v>
      </c>
      <c r="N60" s="23" t="s">
        <v>48</v>
      </c>
      <c r="O60" s="10"/>
      <c r="P60"/>
      <c r="Q60" s="12" t="s">
        <v>55</v>
      </c>
      <c r="R60" s="9">
        <v>0</v>
      </c>
      <c r="S60" s="9">
        <v>0</v>
      </c>
      <c r="T60" s="9">
        <v>0</v>
      </c>
      <c r="U60" s="9">
        <v>0</v>
      </c>
      <c r="V60" s="9">
        <v>0</v>
      </c>
      <c r="W60" s="9">
        <v>0</v>
      </c>
      <c r="X60" s="9">
        <v>0</v>
      </c>
      <c r="Y60" s="9">
        <v>0</v>
      </c>
      <c r="Z60" s="9">
        <v>0</v>
      </c>
      <c r="AA60" s="9">
        <v>0</v>
      </c>
      <c r="AB60" s="9">
        <v>1</v>
      </c>
      <c r="AC60" s="9">
        <v>1</v>
      </c>
      <c r="AD60" s="9">
        <v>1</v>
      </c>
      <c r="AE60" s="9">
        <v>0</v>
      </c>
      <c r="AF60" s="9">
        <v>0</v>
      </c>
      <c r="AG60" s="9">
        <v>0</v>
      </c>
      <c r="AH60" s="9">
        <v>0</v>
      </c>
      <c r="AI60" s="9">
        <v>0</v>
      </c>
      <c r="AJ60" s="9">
        <f t="shared" si="0"/>
        <v>1</v>
      </c>
      <c r="AK60" s="9">
        <f t="shared" si="1"/>
        <v>0</v>
      </c>
      <c r="AL60" s="9">
        <f t="shared" si="2"/>
        <v>1</v>
      </c>
      <c r="AM60" s="9">
        <f t="shared" si="3"/>
        <v>1</v>
      </c>
      <c r="AN60" s="8" t="s">
        <v>306</v>
      </c>
      <c r="AO60" s="84"/>
      <c r="AP60" s="84"/>
      <c r="AQ60" s="84"/>
      <c r="AR60" s="84"/>
      <c r="AS60" s="84"/>
      <c r="AT60" s="84"/>
      <c r="AU60" s="84"/>
      <c r="AV60" s="84"/>
      <c r="AW60" s="84"/>
      <c r="AX60" s="84"/>
      <c r="AY60" s="84"/>
      <c r="AZ60" s="84"/>
      <c r="BA60" s="84"/>
      <c r="BB60" s="84"/>
      <c r="BC60" s="84"/>
      <c r="BD60" s="84"/>
      <c r="BE60" s="84"/>
      <c r="BF60" s="84"/>
      <c r="BG60" s="84"/>
      <c r="BH60" s="84"/>
      <c r="BI60" s="84"/>
      <c r="BJ60" s="84"/>
      <c r="BK60" s="84"/>
      <c r="BL60" s="84"/>
      <c r="BM60" s="84"/>
      <c r="BN60" s="84"/>
      <c r="BO60" s="84"/>
      <c r="BP60" s="84"/>
      <c r="BQ60" s="84"/>
      <c r="BR60" s="84"/>
      <c r="BS60" s="84"/>
      <c r="BT60" s="84"/>
      <c r="BU60" s="84"/>
      <c r="BV60" s="84"/>
      <c r="BW60" s="84"/>
      <c r="BX60" s="84"/>
      <c r="BY60" s="84"/>
      <c r="BZ60" s="84"/>
      <c r="CA60" s="84"/>
      <c r="CB60" s="84"/>
      <c r="CC60" s="84"/>
      <c r="CD60" s="84"/>
      <c r="CE60" s="84"/>
      <c r="CF60" s="84"/>
      <c r="CG60" s="84"/>
      <c r="CH60" s="84"/>
      <c r="CI60" s="84"/>
      <c r="CJ60" s="84"/>
      <c r="CK60" s="84"/>
      <c r="CL60" s="84"/>
      <c r="CM60" s="84"/>
      <c r="CN60" s="84"/>
      <c r="CO60" s="84"/>
      <c r="CP60" s="84"/>
      <c r="CQ60" s="84"/>
      <c r="CR60" s="84"/>
      <c r="CS60" s="84"/>
      <c r="CT60" s="84"/>
      <c r="CU60" s="84"/>
      <c r="CV60" s="84"/>
    </row>
    <row r="61" spans="1:100" s="72" customFormat="1" x14ac:dyDescent="0.25">
      <c r="A61" s="9">
        <v>3503</v>
      </c>
      <c r="B61" s="8" t="s">
        <v>307</v>
      </c>
      <c r="C61" s="8" t="s">
        <v>308</v>
      </c>
      <c r="D61" s="8" t="s">
        <v>309</v>
      </c>
      <c r="E61" s="11">
        <v>43466</v>
      </c>
      <c r="F61" s="8" t="s">
        <v>38</v>
      </c>
      <c r="G61" s="10"/>
      <c r="H61" s="10"/>
      <c r="I61" s="10"/>
      <c r="J61" s="10"/>
      <c r="K61" s="10"/>
      <c r="L61" s="25" t="s">
        <v>341</v>
      </c>
      <c r="M61" s="26" t="s">
        <v>54</v>
      </c>
      <c r="N61" s="23" t="s">
        <v>48</v>
      </c>
      <c r="O61" s="9">
        <v>0</v>
      </c>
      <c r="P61" s="8" t="s">
        <v>293</v>
      </c>
      <c r="Q61" s="12" t="s">
        <v>15</v>
      </c>
      <c r="R61" s="9">
        <v>0</v>
      </c>
      <c r="S61" s="9">
        <v>0</v>
      </c>
      <c r="T61" s="9">
        <v>0</v>
      </c>
      <c r="U61" s="9">
        <v>0</v>
      </c>
      <c r="V61" s="9">
        <v>0</v>
      </c>
      <c r="W61" s="9">
        <v>0</v>
      </c>
      <c r="X61" s="9">
        <v>0</v>
      </c>
      <c r="Y61" s="9">
        <v>0</v>
      </c>
      <c r="Z61" s="9">
        <v>0</v>
      </c>
      <c r="AA61" s="9">
        <v>0</v>
      </c>
      <c r="AB61" s="9">
        <v>1</v>
      </c>
      <c r="AC61" s="9">
        <v>1</v>
      </c>
      <c r="AD61" s="9">
        <v>0</v>
      </c>
      <c r="AE61" s="9">
        <v>0</v>
      </c>
      <c r="AF61" s="9">
        <v>0</v>
      </c>
      <c r="AG61" s="9">
        <v>0</v>
      </c>
      <c r="AH61" s="9">
        <v>0</v>
      </c>
      <c r="AI61" s="9">
        <v>0</v>
      </c>
      <c r="AJ61" s="9">
        <f t="shared" si="0"/>
        <v>1</v>
      </c>
      <c r="AK61" s="9">
        <f t="shared" si="1"/>
        <v>0</v>
      </c>
      <c r="AL61" s="9">
        <f t="shared" si="2"/>
        <v>0</v>
      </c>
      <c r="AM61" s="9">
        <f t="shared" si="3"/>
        <v>0</v>
      </c>
      <c r="AN61" s="8" t="s">
        <v>310</v>
      </c>
      <c r="AO61" s="84"/>
      <c r="AP61" s="84"/>
      <c r="AQ61" s="84"/>
      <c r="AR61" s="84"/>
      <c r="AS61" s="84"/>
      <c r="AT61" s="84"/>
      <c r="AU61" s="84"/>
      <c r="AV61" s="84"/>
      <c r="AW61" s="84"/>
      <c r="AX61" s="84"/>
      <c r="AY61" s="84"/>
      <c r="AZ61" s="84"/>
      <c r="BA61" s="84"/>
      <c r="BB61" s="84"/>
      <c r="BC61" s="84"/>
      <c r="BD61" s="84"/>
      <c r="BE61" s="84"/>
      <c r="BF61" s="84"/>
      <c r="BG61" s="84"/>
      <c r="BH61" s="84"/>
      <c r="BI61" s="84"/>
      <c r="BJ61" s="84"/>
      <c r="BK61" s="84"/>
      <c r="BL61" s="84"/>
      <c r="BM61" s="84"/>
      <c r="BN61" s="84"/>
      <c r="BO61" s="84"/>
      <c r="BP61" s="84"/>
      <c r="BQ61" s="84"/>
      <c r="BR61" s="84"/>
      <c r="BS61" s="84"/>
      <c r="BT61" s="84"/>
      <c r="BU61" s="84"/>
      <c r="BV61" s="84"/>
      <c r="BW61" s="84"/>
      <c r="BX61" s="84"/>
      <c r="BY61" s="84"/>
      <c r="BZ61" s="84"/>
      <c r="CA61" s="84"/>
      <c r="CB61" s="84"/>
      <c r="CC61" s="84"/>
      <c r="CD61" s="84"/>
      <c r="CE61" s="84"/>
      <c r="CF61" s="84"/>
      <c r="CG61" s="84"/>
      <c r="CH61" s="84"/>
      <c r="CI61" s="84"/>
      <c r="CJ61" s="84"/>
      <c r="CK61" s="84"/>
      <c r="CL61" s="84"/>
      <c r="CM61" s="84"/>
      <c r="CN61" s="84"/>
      <c r="CO61" s="84"/>
      <c r="CP61" s="84"/>
      <c r="CQ61" s="84"/>
      <c r="CR61" s="84"/>
      <c r="CS61" s="84"/>
      <c r="CT61" s="84"/>
      <c r="CU61" s="84"/>
      <c r="CV61" s="84"/>
    </row>
    <row r="62" spans="1:100" s="72" customFormat="1" x14ac:dyDescent="0.25">
      <c r="A62" s="9">
        <v>3852</v>
      </c>
      <c r="B62" s="8" t="s">
        <v>311</v>
      </c>
      <c r="C62" s="8" t="s">
        <v>312</v>
      </c>
      <c r="D62" s="8" t="s">
        <v>313</v>
      </c>
      <c r="E62" s="11">
        <v>44209</v>
      </c>
      <c r="F62" s="8" t="s">
        <v>38</v>
      </c>
      <c r="G62" s="10"/>
      <c r="H62" s="10"/>
      <c r="I62" s="10"/>
      <c r="J62" s="10"/>
      <c r="K62" s="10"/>
      <c r="L62" s="10" t="s">
        <v>341</v>
      </c>
      <c r="M62" s="8" t="s">
        <v>54</v>
      </c>
      <c r="N62" s="12" t="s">
        <v>48</v>
      </c>
      <c r="O62" s="9">
        <v>0</v>
      </c>
      <c r="P62" s="8" t="s">
        <v>49</v>
      </c>
      <c r="Q62" s="12" t="s">
        <v>70</v>
      </c>
      <c r="R62" s="9">
        <v>0</v>
      </c>
      <c r="S62" s="9">
        <v>0</v>
      </c>
      <c r="T62" s="9">
        <v>0</v>
      </c>
      <c r="U62" s="9">
        <v>0</v>
      </c>
      <c r="V62" s="9">
        <v>0</v>
      </c>
      <c r="W62" s="9">
        <v>0</v>
      </c>
      <c r="X62" s="9">
        <v>0</v>
      </c>
      <c r="Y62" s="9">
        <v>0</v>
      </c>
      <c r="Z62" s="9">
        <v>0</v>
      </c>
      <c r="AA62" s="9">
        <v>0</v>
      </c>
      <c r="AB62" s="9">
        <v>0</v>
      </c>
      <c r="AC62" s="9">
        <v>0</v>
      </c>
      <c r="AD62" s="9">
        <v>0</v>
      </c>
      <c r="AE62" s="9">
        <v>0</v>
      </c>
      <c r="AF62" s="9">
        <v>1</v>
      </c>
      <c r="AG62" s="9">
        <v>0</v>
      </c>
      <c r="AH62" s="9">
        <v>0</v>
      </c>
      <c r="AI62" s="9">
        <v>0</v>
      </c>
      <c r="AJ62" s="9">
        <f t="shared" si="0"/>
        <v>0</v>
      </c>
      <c r="AK62" s="9">
        <f t="shared" si="1"/>
        <v>1</v>
      </c>
      <c r="AL62" s="9">
        <f t="shared" si="2"/>
        <v>0</v>
      </c>
      <c r="AM62" s="9">
        <f t="shared" si="3"/>
        <v>0</v>
      </c>
      <c r="AN62" s="8" t="s">
        <v>314</v>
      </c>
      <c r="AO62" s="84"/>
      <c r="AP62" s="84"/>
      <c r="AQ62" s="84"/>
      <c r="AR62" s="84"/>
      <c r="AS62" s="84"/>
      <c r="AT62" s="84"/>
      <c r="AU62" s="84"/>
      <c r="AV62" s="84"/>
      <c r="AW62" s="84"/>
      <c r="AX62" s="84"/>
      <c r="AY62" s="84"/>
      <c r="AZ62" s="84"/>
      <c r="BA62" s="84"/>
      <c r="BB62" s="84"/>
      <c r="BC62" s="84"/>
      <c r="BD62" s="84"/>
      <c r="BE62" s="84"/>
      <c r="BF62" s="84"/>
      <c r="BG62" s="84"/>
      <c r="BH62" s="84"/>
      <c r="BI62" s="84"/>
      <c r="BJ62" s="84"/>
      <c r="BK62" s="84"/>
      <c r="BL62" s="84"/>
      <c r="BM62" s="84"/>
      <c r="BN62" s="84"/>
      <c r="BO62" s="84"/>
      <c r="BP62" s="84"/>
      <c r="BQ62" s="84"/>
      <c r="BR62" s="84"/>
      <c r="BS62" s="84"/>
      <c r="BT62" s="84"/>
      <c r="BU62" s="84"/>
      <c r="BV62" s="84"/>
      <c r="BW62" s="84"/>
      <c r="BX62" s="84"/>
      <c r="BY62" s="84"/>
      <c r="BZ62" s="84"/>
      <c r="CA62" s="84"/>
      <c r="CB62" s="84"/>
      <c r="CC62" s="84"/>
      <c r="CD62" s="84"/>
      <c r="CE62" s="84"/>
      <c r="CF62" s="84"/>
      <c r="CG62" s="84"/>
      <c r="CH62" s="84"/>
      <c r="CI62" s="84"/>
      <c r="CJ62" s="84"/>
      <c r="CK62" s="84"/>
      <c r="CL62" s="84"/>
      <c r="CM62" s="84"/>
      <c r="CN62" s="84"/>
      <c r="CO62" s="84"/>
      <c r="CP62" s="84"/>
      <c r="CQ62" s="84"/>
      <c r="CR62" s="84"/>
      <c r="CS62" s="84"/>
      <c r="CT62" s="84"/>
      <c r="CU62" s="84"/>
      <c r="CV62" s="84"/>
    </row>
    <row r="63" spans="1:100" s="72" customFormat="1" x14ac:dyDescent="0.25">
      <c r="A63" s="9">
        <v>3885</v>
      </c>
      <c r="B63" s="8" t="s">
        <v>315</v>
      </c>
      <c r="C63" s="8" t="s">
        <v>316</v>
      </c>
      <c r="D63" s="8" t="s">
        <v>317</v>
      </c>
      <c r="E63" s="11">
        <v>41275</v>
      </c>
      <c r="F63" s="8" t="s">
        <v>38</v>
      </c>
      <c r="G63" s="9">
        <v>2480</v>
      </c>
      <c r="H63" s="9">
        <v>2400</v>
      </c>
      <c r="I63" s="10"/>
      <c r="J63" s="10"/>
      <c r="K63" s="10"/>
      <c r="L63" s="10" t="s">
        <v>341</v>
      </c>
      <c r="M63" s="8" t="s">
        <v>318</v>
      </c>
      <c r="N63" s="12" t="s">
        <v>48</v>
      </c>
      <c r="O63" s="9">
        <v>160</v>
      </c>
      <c r="P63" s="8" t="s">
        <v>41</v>
      </c>
      <c r="Q63" s="12" t="s">
        <v>70</v>
      </c>
      <c r="R63" s="9">
        <v>0</v>
      </c>
      <c r="S63" s="9">
        <v>0</v>
      </c>
      <c r="T63" s="9">
        <v>0</v>
      </c>
      <c r="U63" s="9">
        <v>1</v>
      </c>
      <c r="V63" s="9">
        <v>0</v>
      </c>
      <c r="W63" s="9">
        <v>0</v>
      </c>
      <c r="X63" s="9">
        <v>0</v>
      </c>
      <c r="Y63" s="9">
        <v>0</v>
      </c>
      <c r="Z63" s="9">
        <v>1</v>
      </c>
      <c r="AA63" s="9">
        <v>0</v>
      </c>
      <c r="AB63" s="9">
        <v>0</v>
      </c>
      <c r="AC63" s="9">
        <v>0</v>
      </c>
      <c r="AD63" s="9">
        <v>0</v>
      </c>
      <c r="AE63" s="9">
        <v>0</v>
      </c>
      <c r="AF63" s="9">
        <v>0</v>
      </c>
      <c r="AG63" s="9">
        <v>0</v>
      </c>
      <c r="AH63" s="9">
        <v>0</v>
      </c>
      <c r="AI63" s="9">
        <v>1</v>
      </c>
      <c r="AJ63" s="9">
        <f t="shared" si="0"/>
        <v>0</v>
      </c>
      <c r="AK63" s="9">
        <f t="shared" si="1"/>
        <v>0</v>
      </c>
      <c r="AL63" s="9">
        <f t="shared" si="2"/>
        <v>1</v>
      </c>
      <c r="AM63" s="9">
        <f t="shared" si="3"/>
        <v>0</v>
      </c>
      <c r="AN63" s="8" t="s">
        <v>319</v>
      </c>
      <c r="AO63" s="84"/>
      <c r="AP63" s="84"/>
      <c r="AQ63" s="84"/>
      <c r="AR63" s="84"/>
      <c r="AS63" s="84"/>
      <c r="AT63" s="84"/>
      <c r="AU63" s="84"/>
      <c r="AV63" s="84"/>
      <c r="AW63" s="84"/>
      <c r="AX63" s="84"/>
      <c r="AY63" s="84"/>
      <c r="AZ63" s="84"/>
      <c r="BA63" s="84"/>
      <c r="BB63" s="84"/>
      <c r="BC63" s="84"/>
      <c r="BD63" s="84"/>
      <c r="BE63" s="84"/>
      <c r="BF63" s="84"/>
      <c r="BG63" s="84"/>
      <c r="BH63" s="84"/>
      <c r="BI63" s="84"/>
      <c r="BJ63" s="84"/>
      <c r="BK63" s="84"/>
      <c r="BL63" s="84"/>
      <c r="BM63" s="84"/>
      <c r="BN63" s="84"/>
      <c r="BO63" s="84"/>
      <c r="BP63" s="84"/>
      <c r="BQ63" s="84"/>
      <c r="BR63" s="84"/>
      <c r="BS63" s="84"/>
      <c r="BT63" s="84"/>
      <c r="BU63" s="84"/>
      <c r="BV63" s="84"/>
      <c r="BW63" s="84"/>
      <c r="BX63" s="84"/>
      <c r="BY63" s="84"/>
      <c r="BZ63" s="84"/>
      <c r="CA63" s="84"/>
      <c r="CB63" s="84"/>
      <c r="CC63" s="84"/>
      <c r="CD63" s="84"/>
      <c r="CE63" s="84"/>
      <c r="CF63" s="84"/>
      <c r="CG63" s="84"/>
      <c r="CH63" s="84"/>
      <c r="CI63" s="84"/>
      <c r="CJ63" s="84"/>
      <c r="CK63" s="84"/>
      <c r="CL63" s="84"/>
      <c r="CM63" s="84"/>
      <c r="CN63" s="84"/>
      <c r="CO63" s="84"/>
      <c r="CP63" s="84"/>
      <c r="CQ63" s="84"/>
      <c r="CR63" s="84"/>
      <c r="CS63" s="84"/>
      <c r="CT63" s="84"/>
      <c r="CU63" s="84"/>
      <c r="CV63" s="84"/>
    </row>
    <row r="64" spans="1:100" s="72" customFormat="1" x14ac:dyDescent="0.25">
      <c r="A64" s="9">
        <v>4873</v>
      </c>
      <c r="B64" s="8" t="s">
        <v>320</v>
      </c>
      <c r="C64" s="8" t="s">
        <v>321</v>
      </c>
      <c r="D64" s="8" t="s">
        <v>322</v>
      </c>
      <c r="E64" s="11">
        <v>31048</v>
      </c>
      <c r="F64" s="8" t="s">
        <v>38</v>
      </c>
      <c r="G64" s="10"/>
      <c r="H64" s="10"/>
      <c r="I64" s="9">
        <v>1150</v>
      </c>
      <c r="J64" s="10"/>
      <c r="K64" s="10"/>
      <c r="L64" s="10" t="s">
        <v>342</v>
      </c>
      <c r="M64" s="8" t="s">
        <v>224</v>
      </c>
      <c r="N64" s="12" t="s">
        <v>48</v>
      </c>
      <c r="O64" s="9">
        <v>0</v>
      </c>
      <c r="P64" s="8" t="s">
        <v>323</v>
      </c>
      <c r="Q64" s="12" t="s">
        <v>15</v>
      </c>
      <c r="R64" s="9">
        <v>1</v>
      </c>
      <c r="S64" s="9">
        <v>0</v>
      </c>
      <c r="T64" s="9">
        <v>0</v>
      </c>
      <c r="U64" s="9">
        <v>1</v>
      </c>
      <c r="V64" s="9">
        <v>0</v>
      </c>
      <c r="W64" s="9">
        <v>0</v>
      </c>
      <c r="X64" s="9">
        <v>0</v>
      </c>
      <c r="Y64" s="9">
        <v>0</v>
      </c>
      <c r="Z64" s="9">
        <v>1</v>
      </c>
      <c r="AA64" s="9">
        <v>0</v>
      </c>
      <c r="AB64" s="9">
        <v>0</v>
      </c>
      <c r="AC64" s="9">
        <v>1</v>
      </c>
      <c r="AD64" s="9">
        <v>0</v>
      </c>
      <c r="AE64" s="9">
        <v>0</v>
      </c>
      <c r="AF64" s="9">
        <v>0</v>
      </c>
      <c r="AG64" s="9">
        <v>0</v>
      </c>
      <c r="AH64" s="9">
        <v>0</v>
      </c>
      <c r="AI64" s="9">
        <v>0</v>
      </c>
      <c r="AJ64" s="9">
        <f t="shared" si="0"/>
        <v>1</v>
      </c>
      <c r="AK64" s="9">
        <f t="shared" si="1"/>
        <v>0</v>
      </c>
      <c r="AL64" s="9">
        <f t="shared" si="2"/>
        <v>0</v>
      </c>
      <c r="AM64" s="9">
        <f t="shared" si="3"/>
        <v>0</v>
      </c>
      <c r="AN64" s="8" t="s">
        <v>324</v>
      </c>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4"/>
      <c r="BM64" s="84"/>
      <c r="BN64" s="84"/>
      <c r="BO64" s="84"/>
      <c r="BP64" s="84"/>
      <c r="BQ64" s="84"/>
      <c r="BR64" s="84"/>
      <c r="BS64" s="84"/>
      <c r="BT64" s="84"/>
      <c r="BU64" s="84"/>
      <c r="BV64" s="84"/>
      <c r="BW64" s="84"/>
      <c r="BX64" s="84"/>
      <c r="BY64" s="84"/>
      <c r="BZ64" s="84"/>
      <c r="CA64" s="84"/>
      <c r="CB64" s="84"/>
      <c r="CC64" s="84"/>
      <c r="CD64" s="84"/>
      <c r="CE64" s="84"/>
      <c r="CF64" s="84"/>
      <c r="CG64" s="84"/>
      <c r="CH64" s="84"/>
      <c r="CI64" s="84"/>
      <c r="CJ64" s="84"/>
      <c r="CK64" s="84"/>
      <c r="CL64" s="84"/>
      <c r="CM64" s="84"/>
      <c r="CN64" s="84"/>
      <c r="CO64" s="84"/>
      <c r="CP64" s="84"/>
      <c r="CQ64" s="84"/>
      <c r="CR64" s="84"/>
      <c r="CS64" s="84"/>
      <c r="CT64" s="84"/>
      <c r="CU64" s="84"/>
      <c r="CV64" s="84"/>
    </row>
    <row r="65" spans="1:100" s="72" customFormat="1" x14ac:dyDescent="0.25">
      <c r="A65" s="9">
        <v>4998</v>
      </c>
      <c r="B65" s="8" t="s">
        <v>325</v>
      </c>
      <c r="C65" s="8" t="s">
        <v>326</v>
      </c>
      <c r="D65" s="8" t="s">
        <v>327</v>
      </c>
      <c r="E65" s="11">
        <v>44961</v>
      </c>
      <c r="F65" s="8" t="s">
        <v>328</v>
      </c>
      <c r="G65" s="10"/>
      <c r="H65" s="10"/>
      <c r="I65" s="9">
        <v>1180</v>
      </c>
      <c r="J65" s="10"/>
      <c r="K65" s="10"/>
      <c r="L65" s="10" t="s">
        <v>341</v>
      </c>
      <c r="M65" s="8" t="s">
        <v>47</v>
      </c>
      <c r="N65" s="12" t="s">
        <v>48</v>
      </c>
      <c r="O65" s="9">
        <v>0</v>
      </c>
      <c r="P65" s="8" t="s">
        <v>49</v>
      </c>
      <c r="Q65" s="12" t="s">
        <v>15</v>
      </c>
      <c r="R65" s="9">
        <v>1</v>
      </c>
      <c r="S65" s="9">
        <v>0</v>
      </c>
      <c r="T65" s="9">
        <v>0</v>
      </c>
      <c r="U65" s="9">
        <v>0</v>
      </c>
      <c r="V65" s="9">
        <v>0</v>
      </c>
      <c r="W65" s="9">
        <v>0</v>
      </c>
      <c r="X65" s="9">
        <v>0</v>
      </c>
      <c r="Y65" s="9">
        <v>0</v>
      </c>
      <c r="Z65" s="9">
        <v>0</v>
      </c>
      <c r="AA65" s="9">
        <v>0</v>
      </c>
      <c r="AB65" s="9">
        <v>1</v>
      </c>
      <c r="AC65" s="9">
        <v>0</v>
      </c>
      <c r="AD65" s="9">
        <v>0</v>
      </c>
      <c r="AE65" s="9">
        <v>0</v>
      </c>
      <c r="AF65" s="9">
        <v>0</v>
      </c>
      <c r="AG65" s="9">
        <v>1</v>
      </c>
      <c r="AH65" s="9">
        <v>0</v>
      </c>
      <c r="AI65" s="9">
        <v>0</v>
      </c>
      <c r="AJ65" s="9">
        <f t="shared" si="0"/>
        <v>0</v>
      </c>
      <c r="AK65" s="9">
        <f t="shared" si="1"/>
        <v>1</v>
      </c>
      <c r="AL65" s="9">
        <f t="shared" si="2"/>
        <v>0</v>
      </c>
      <c r="AM65" s="9">
        <f t="shared" si="3"/>
        <v>0</v>
      </c>
      <c r="AN65" s="8" t="s">
        <v>329</v>
      </c>
      <c r="AO65" s="84"/>
      <c r="AP65" s="84"/>
      <c r="AQ65" s="84"/>
      <c r="AR65" s="84"/>
      <c r="AS65" s="84"/>
      <c r="AT65" s="84"/>
      <c r="AU65" s="84"/>
      <c r="AV65" s="84"/>
      <c r="AW65" s="84"/>
      <c r="AX65" s="84"/>
      <c r="AY65" s="84"/>
      <c r="AZ65" s="84"/>
      <c r="BA65" s="84"/>
      <c r="BB65" s="84"/>
      <c r="BC65" s="84"/>
      <c r="BD65" s="84"/>
      <c r="BE65" s="84"/>
      <c r="BF65" s="84"/>
      <c r="BG65" s="84"/>
      <c r="BH65" s="84"/>
      <c r="BI65" s="84"/>
      <c r="BJ65" s="84"/>
      <c r="BK65" s="84"/>
      <c r="BL65" s="84"/>
      <c r="BM65" s="84"/>
      <c r="BN65" s="84"/>
      <c r="BO65" s="84"/>
      <c r="BP65" s="84"/>
      <c r="BQ65" s="84"/>
      <c r="BR65" s="84"/>
      <c r="BS65" s="84"/>
      <c r="BT65" s="84"/>
      <c r="BU65" s="84"/>
      <c r="BV65" s="84"/>
      <c r="BW65" s="84"/>
      <c r="BX65" s="84"/>
      <c r="BY65" s="84"/>
      <c r="BZ65" s="84"/>
      <c r="CA65" s="84"/>
      <c r="CB65" s="84"/>
      <c r="CC65" s="84"/>
      <c r="CD65" s="84"/>
      <c r="CE65" s="84"/>
      <c r="CF65" s="84"/>
      <c r="CG65" s="84"/>
      <c r="CH65" s="84"/>
      <c r="CI65" s="84"/>
      <c r="CJ65" s="84"/>
      <c r="CK65" s="84"/>
      <c r="CL65" s="84"/>
      <c r="CM65" s="84"/>
      <c r="CN65" s="84"/>
      <c r="CO65" s="84"/>
      <c r="CP65" s="84"/>
      <c r="CQ65" s="84"/>
      <c r="CR65" s="84"/>
      <c r="CS65" s="84"/>
      <c r="CT65" s="84"/>
      <c r="CU65" s="84"/>
      <c r="CV65" s="84"/>
    </row>
    <row r="66" spans="1:100" s="72" customFormat="1" x14ac:dyDescent="0.25">
      <c r="A66" s="9">
        <v>4999</v>
      </c>
      <c r="B66" s="8" t="s">
        <v>330</v>
      </c>
      <c r="C66" s="8" t="s">
        <v>331</v>
      </c>
      <c r="D66" s="8" t="s">
        <v>327</v>
      </c>
      <c r="E66" s="11">
        <v>45107</v>
      </c>
      <c r="F66" s="8" t="s">
        <v>332</v>
      </c>
      <c r="G66" s="10"/>
      <c r="H66" s="10"/>
      <c r="I66" s="9">
        <v>1200</v>
      </c>
      <c r="J66" s="10"/>
      <c r="K66" s="10"/>
      <c r="L66" s="10" t="s">
        <v>341</v>
      </c>
      <c r="M66" s="8" t="s">
        <v>47</v>
      </c>
      <c r="N66" s="12" t="s">
        <v>48</v>
      </c>
      <c r="O66" s="9">
        <v>0</v>
      </c>
      <c r="P66" s="8" t="s">
        <v>49</v>
      </c>
      <c r="Q66" s="12" t="s">
        <v>15</v>
      </c>
      <c r="R66" s="9">
        <v>0</v>
      </c>
      <c r="S66" s="9">
        <v>0</v>
      </c>
      <c r="T66" s="9">
        <v>0</v>
      </c>
      <c r="U66" s="9">
        <v>0</v>
      </c>
      <c r="V66" s="9">
        <v>0</v>
      </c>
      <c r="W66" s="9">
        <v>0</v>
      </c>
      <c r="X66" s="9">
        <v>0</v>
      </c>
      <c r="Y66" s="9">
        <v>0</v>
      </c>
      <c r="Z66" s="9">
        <v>0</v>
      </c>
      <c r="AA66" s="9">
        <v>0</v>
      </c>
      <c r="AB66" s="9">
        <v>1</v>
      </c>
      <c r="AC66" s="9">
        <v>0</v>
      </c>
      <c r="AD66" s="9">
        <v>0</v>
      </c>
      <c r="AE66" s="9">
        <v>0</v>
      </c>
      <c r="AF66" s="9">
        <v>0</v>
      </c>
      <c r="AG66" s="9">
        <v>1</v>
      </c>
      <c r="AH66" s="9">
        <v>0</v>
      </c>
      <c r="AI66" s="9">
        <v>0</v>
      </c>
      <c r="AJ66" s="9">
        <f t="shared" si="0"/>
        <v>0</v>
      </c>
      <c r="AK66" s="9">
        <f t="shared" si="1"/>
        <v>1</v>
      </c>
      <c r="AL66" s="9">
        <f t="shared" si="2"/>
        <v>0</v>
      </c>
      <c r="AM66" s="9">
        <f t="shared" si="3"/>
        <v>0</v>
      </c>
      <c r="AN66" s="8" t="s">
        <v>333</v>
      </c>
      <c r="AO66" s="84"/>
      <c r="AP66" s="84"/>
      <c r="AQ66" s="84"/>
      <c r="AR66" s="84"/>
      <c r="AS66" s="84"/>
      <c r="AT66" s="84"/>
      <c r="AU66" s="84"/>
      <c r="AV66" s="84"/>
      <c r="AW66" s="84"/>
      <c r="AX66" s="84"/>
      <c r="AY66" s="84"/>
      <c r="AZ66" s="84"/>
      <c r="BA66" s="84"/>
      <c r="BB66" s="84"/>
      <c r="BC66" s="84"/>
      <c r="BD66" s="84"/>
      <c r="BE66" s="84"/>
      <c r="BF66" s="84"/>
      <c r="BG66" s="84"/>
      <c r="BH66" s="84"/>
      <c r="BI66" s="84"/>
      <c r="BJ66" s="84"/>
      <c r="BK66" s="84"/>
      <c r="BL66" s="84"/>
      <c r="BM66" s="84"/>
      <c r="BN66" s="84"/>
      <c r="BO66" s="84"/>
      <c r="BP66" s="84"/>
      <c r="BQ66" s="84"/>
      <c r="BR66" s="84"/>
      <c r="BS66" s="84"/>
      <c r="BT66" s="84"/>
      <c r="BU66" s="84"/>
      <c r="BV66" s="84"/>
      <c r="BW66" s="84"/>
      <c r="BX66" s="84"/>
      <c r="BY66" s="84"/>
      <c r="BZ66" s="84"/>
      <c r="CA66" s="84"/>
      <c r="CB66" s="84"/>
      <c r="CC66" s="84"/>
      <c r="CD66" s="84"/>
      <c r="CE66" s="84"/>
      <c r="CF66" s="84"/>
      <c r="CG66" s="84"/>
      <c r="CH66" s="84"/>
      <c r="CI66" s="84"/>
      <c r="CJ66" s="84"/>
      <c r="CK66" s="84"/>
      <c r="CL66" s="84"/>
      <c r="CM66" s="84"/>
      <c r="CN66" s="84"/>
      <c r="CO66" s="84"/>
      <c r="CP66" s="84"/>
      <c r="CQ66" s="84"/>
      <c r="CR66" s="84"/>
      <c r="CS66" s="84"/>
      <c r="CT66" s="84"/>
      <c r="CU66" s="84"/>
      <c r="CV66" s="84"/>
    </row>
    <row r="67" spans="1:100" s="72" customFormat="1" x14ac:dyDescent="0.25">
      <c r="A67" s="9">
        <v>5046</v>
      </c>
      <c r="B67" s="8" t="s">
        <v>334</v>
      </c>
      <c r="C67" s="8" t="s">
        <v>335</v>
      </c>
      <c r="D67" s="8" t="s">
        <v>336</v>
      </c>
      <c r="E67" s="11">
        <v>44628</v>
      </c>
      <c r="F67" s="8" t="s">
        <v>38</v>
      </c>
      <c r="G67" s="9">
        <v>2100</v>
      </c>
      <c r="H67" s="9">
        <v>800</v>
      </c>
      <c r="I67" s="9">
        <v>1000</v>
      </c>
      <c r="J67" s="10"/>
      <c r="K67" s="10"/>
      <c r="L67" s="10" t="s">
        <v>342</v>
      </c>
      <c r="M67" s="8" t="s">
        <v>136</v>
      </c>
      <c r="N67" s="12" t="s">
        <v>48</v>
      </c>
      <c r="O67" s="9">
        <v>1</v>
      </c>
      <c r="P67" s="8" t="s">
        <v>49</v>
      </c>
      <c r="Q67" s="12" t="s">
        <v>70</v>
      </c>
      <c r="R67" s="9">
        <v>0</v>
      </c>
      <c r="S67" s="9">
        <v>0</v>
      </c>
      <c r="T67" s="9">
        <v>0</v>
      </c>
      <c r="U67" s="9">
        <v>0</v>
      </c>
      <c r="V67" s="9">
        <v>0</v>
      </c>
      <c r="W67" s="9">
        <v>0</v>
      </c>
      <c r="X67" s="9">
        <v>0</v>
      </c>
      <c r="Y67" s="9">
        <v>0</v>
      </c>
      <c r="Z67" s="9">
        <v>0</v>
      </c>
      <c r="AA67" s="9">
        <v>1</v>
      </c>
      <c r="AB67" s="9">
        <v>0</v>
      </c>
      <c r="AC67" s="9">
        <v>1</v>
      </c>
      <c r="AD67" s="9">
        <v>0</v>
      </c>
      <c r="AE67" s="9">
        <v>0</v>
      </c>
      <c r="AF67" s="9">
        <v>0</v>
      </c>
      <c r="AG67" s="9">
        <v>0</v>
      </c>
      <c r="AH67" s="9">
        <v>0</v>
      </c>
      <c r="AI67" s="9">
        <v>0</v>
      </c>
      <c r="AJ67" s="9">
        <f t="shared" ref="AJ67" si="4">IF(OR(AC67=1,AE67=1),1,0)</f>
        <v>1</v>
      </c>
      <c r="AK67" s="9">
        <f t="shared" ref="AK67" si="5">IF(OR(AF67=1,AG67=1),1,0)</f>
        <v>0</v>
      </c>
      <c r="AL67" s="9">
        <f t="shared" ref="AL67" si="6">IF(OR(AD67=1,AH67=1,AI67=1),1,0)</f>
        <v>0</v>
      </c>
      <c r="AM67" s="9">
        <f t="shared" ref="AM67" si="7">IF(OR(AD67=1,AH67=1),1,0)</f>
        <v>0</v>
      </c>
      <c r="AN67" s="8" t="s">
        <v>337</v>
      </c>
      <c r="AO67" s="84"/>
      <c r="AP67" s="84"/>
      <c r="AQ67" s="84"/>
      <c r="AR67" s="84"/>
      <c r="AS67" s="84"/>
      <c r="AT67" s="84"/>
      <c r="AU67" s="84"/>
      <c r="AV67" s="84"/>
      <c r="AW67" s="84"/>
      <c r="AX67" s="84"/>
      <c r="AY67" s="84"/>
      <c r="AZ67" s="84"/>
      <c r="BA67" s="84"/>
      <c r="BB67" s="84"/>
      <c r="BC67" s="84"/>
      <c r="BD67" s="84"/>
      <c r="BE67" s="84"/>
      <c r="BF67" s="84"/>
      <c r="BG67" s="84"/>
      <c r="BH67" s="84"/>
      <c r="BI67" s="84"/>
      <c r="BJ67" s="84"/>
      <c r="BK67" s="84"/>
      <c r="BL67" s="84"/>
      <c r="BM67" s="84"/>
      <c r="BN67" s="84"/>
      <c r="BO67" s="84"/>
      <c r="BP67" s="84"/>
      <c r="BQ67" s="84"/>
      <c r="BR67" s="84"/>
      <c r="BS67" s="84"/>
      <c r="BT67" s="84"/>
      <c r="BU67" s="84"/>
      <c r="BV67" s="84"/>
      <c r="BW67" s="84"/>
      <c r="BX67" s="84"/>
      <c r="BY67" s="84"/>
      <c r="BZ67" s="84"/>
      <c r="CA67" s="84"/>
      <c r="CB67" s="84"/>
      <c r="CC67" s="84"/>
      <c r="CD67" s="84"/>
      <c r="CE67" s="84"/>
      <c r="CF67" s="84"/>
      <c r="CG67" s="84"/>
      <c r="CH67" s="84"/>
      <c r="CI67" s="84"/>
      <c r="CJ67" s="84"/>
      <c r="CK67" s="84"/>
      <c r="CL67" s="84"/>
      <c r="CM67" s="84"/>
      <c r="CN67" s="84"/>
      <c r="CO67" s="84"/>
      <c r="CP67" s="84"/>
      <c r="CQ67" s="84"/>
      <c r="CR67" s="84"/>
      <c r="CS67" s="84"/>
      <c r="CT67" s="84"/>
      <c r="CU67" s="84"/>
      <c r="CV67" s="84"/>
    </row>
    <row r="68" spans="1:100" x14ac:dyDescent="0.25">
      <c r="L68" s="83"/>
      <c r="M68" s="95"/>
      <c r="N68" s="96"/>
    </row>
    <row r="69" spans="1:100" x14ac:dyDescent="0.25">
      <c r="P69" s="14"/>
      <c r="AN69" s="100" t="s">
        <v>8024</v>
      </c>
      <c r="AO69" s="101">
        <f>COUNTIF(AD2:AD67,"=1")</f>
        <v>3</v>
      </c>
      <c r="AP69" s="19" t="s">
        <v>343</v>
      </c>
      <c r="AR69" s="100" t="s">
        <v>8808</v>
      </c>
      <c r="AS69" s="101">
        <f>COUNTIF(AE2:AE67,"=1")</f>
        <v>8</v>
      </c>
      <c r="AT69" s="19" t="s">
        <v>343</v>
      </c>
    </row>
    <row r="70" spans="1:100" x14ac:dyDescent="0.25">
      <c r="L70" s="65"/>
      <c r="M70" s="65"/>
      <c r="N70" s="65" t="s">
        <v>4092</v>
      </c>
      <c r="P70" s="14" t="s">
        <v>339</v>
      </c>
      <c r="Q70" s="46">
        <f>SUM(Q71:Q72)</f>
        <v>66</v>
      </c>
      <c r="R70" s="10" t="s">
        <v>343</v>
      </c>
      <c r="AN70" s="21" t="s">
        <v>15</v>
      </c>
      <c r="AO70" s="19">
        <f>COUNTIFS(AD2:AD67,"=1",R2:R67,"=1")</f>
        <v>0</v>
      </c>
      <c r="AP70" s="102">
        <f>AO70/AO69*100</f>
        <v>0</v>
      </c>
      <c r="AR70" s="21" t="s">
        <v>15</v>
      </c>
      <c r="AS70" s="19">
        <f>COUNTIFS(AE2:AE67,"=1",R2:R67,"=1")</f>
        <v>2</v>
      </c>
      <c r="AT70" s="102">
        <f>AS70/AS69*100</f>
        <v>25</v>
      </c>
    </row>
    <row r="71" spans="1:100" x14ac:dyDescent="0.25">
      <c r="L71" s="65" t="s">
        <v>15</v>
      </c>
      <c r="M71" s="65">
        <f>COUNTIFS(Q2:Q67,"Effect")</f>
        <v>31</v>
      </c>
      <c r="N71" s="66">
        <f>M71/M75</f>
        <v>0.47692307692307695</v>
      </c>
      <c r="P71" t="s">
        <v>15</v>
      </c>
      <c r="Q71" s="10">
        <f>COUNTIF(R2:R67,"=1")</f>
        <v>21</v>
      </c>
      <c r="R71" s="13">
        <f>Q71/Q70*100</f>
        <v>31.818181818181817</v>
      </c>
      <c r="AN71" s="21" t="s">
        <v>340</v>
      </c>
      <c r="AO71" s="19">
        <f>COUNTIFS(AD2:AD67,"=1",R2:R67,"=0")</f>
        <v>3</v>
      </c>
      <c r="AP71" s="102">
        <f>AO71/AO69*100</f>
        <v>100</v>
      </c>
      <c r="AR71" s="21" t="s">
        <v>340</v>
      </c>
      <c r="AS71" s="19">
        <f>COUNTIFS(AE2:AE67,"=1",R2:R67,"=0")</f>
        <v>6</v>
      </c>
      <c r="AT71" s="102">
        <f>AS71/AS69*100</f>
        <v>75</v>
      </c>
    </row>
    <row r="72" spans="1:100" x14ac:dyDescent="0.25">
      <c r="L72" s="65" t="s">
        <v>70</v>
      </c>
      <c r="M72" s="65">
        <f>COUNTIFS(Q2:Q67,"No Effect")</f>
        <v>27</v>
      </c>
      <c r="N72" s="66">
        <f>M72/M75</f>
        <v>0.41538461538461541</v>
      </c>
      <c r="P72" t="s">
        <v>340</v>
      </c>
      <c r="Q72" s="10">
        <f>COUNTIF(R2:R67,"=0")</f>
        <v>45</v>
      </c>
      <c r="R72" s="13">
        <f>Q72/Q70*100</f>
        <v>68.181818181818173</v>
      </c>
      <c r="AO72" s="87"/>
      <c r="AP72" s="87"/>
    </row>
    <row r="73" spans="1:100" x14ac:dyDescent="0.25">
      <c r="L73" s="65" t="s">
        <v>55</v>
      </c>
      <c r="M73" s="65">
        <f>COUNTIFS(Q2:Q67,"Uncertain Effect")</f>
        <v>7</v>
      </c>
      <c r="N73" s="66">
        <f>M73/M75</f>
        <v>0.1076923076923077</v>
      </c>
      <c r="AN73" s="100" t="s">
        <v>8025</v>
      </c>
      <c r="AO73" s="101">
        <f>COUNTIF(AJ2:AJ68,"=1")</f>
        <v>28</v>
      </c>
      <c r="AP73" s="19" t="s">
        <v>343</v>
      </c>
    </row>
    <row r="74" spans="1:100" x14ac:dyDescent="0.25">
      <c r="L74" s="65"/>
      <c r="M74" s="65"/>
      <c r="N74" s="65"/>
      <c r="P74" s="15" t="s">
        <v>341</v>
      </c>
      <c r="Q74" s="10">
        <f>COUNTIFS(L2:L54,"=Real")</f>
        <v>41</v>
      </c>
      <c r="R74" s="10" t="s">
        <v>343</v>
      </c>
      <c r="AN74" s="21" t="s">
        <v>15</v>
      </c>
      <c r="AO74" s="19">
        <f>COUNTIFS(AJ2:AJ68,"=1",R2:R68,"=1")</f>
        <v>4</v>
      </c>
      <c r="AP74" s="102">
        <f>AO74/AO73*100</f>
        <v>14.285714285714285</v>
      </c>
    </row>
    <row r="75" spans="1:100" x14ac:dyDescent="0.25">
      <c r="L75" s="65" t="s">
        <v>4093</v>
      </c>
      <c r="M75" s="65">
        <f>SUM(M71:M73)</f>
        <v>65</v>
      </c>
      <c r="N75" s="65"/>
      <c r="P75" t="s">
        <v>15</v>
      </c>
      <c r="Q75" s="10">
        <f>COUNTIFS(L2:L67,"=Real",R2:R67,"=1")</f>
        <v>16</v>
      </c>
      <c r="R75" s="13">
        <f>Q75/Q74*100</f>
        <v>39.024390243902438</v>
      </c>
      <c r="AN75" s="21" t="s">
        <v>340</v>
      </c>
      <c r="AO75" s="19">
        <f>COUNTIFS(AJ2:AJ68,"=1",R2:R68,"=0")</f>
        <v>24</v>
      </c>
      <c r="AP75" s="102">
        <f>AO75/AO73*100</f>
        <v>85.714285714285708</v>
      </c>
    </row>
    <row r="76" spans="1:100" x14ac:dyDescent="0.25">
      <c r="P76" t="s">
        <v>340</v>
      </c>
      <c r="Q76" s="10">
        <f>COUNTIFS(L2:L67,"=Real",R2:R67,"=0")</f>
        <v>36</v>
      </c>
      <c r="R76" s="13">
        <f>Q76/Q74*100</f>
        <v>87.804878048780495</v>
      </c>
    </row>
    <row r="77" spans="1:100" x14ac:dyDescent="0.25">
      <c r="AN77" s="15" t="s">
        <v>8026</v>
      </c>
      <c r="AO77" s="46">
        <f>COUNTIF(AK2:AK68,"=1")</f>
        <v>7</v>
      </c>
      <c r="AP77" s="87" t="s">
        <v>343</v>
      </c>
    </row>
    <row r="78" spans="1:100" x14ac:dyDescent="0.25">
      <c r="P78" s="15" t="s">
        <v>342</v>
      </c>
      <c r="Q78" s="10">
        <f>COUNTIFS(L2:L67,"=Simulated")</f>
        <v>11</v>
      </c>
      <c r="R78" s="10" t="s">
        <v>343</v>
      </c>
      <c r="AN78" t="s">
        <v>15</v>
      </c>
      <c r="AO78" s="87">
        <f>COUNTIFS(AK2:AK68,"=1",R2:R68,"=1")</f>
        <v>2</v>
      </c>
      <c r="AP78" s="13">
        <f>AO78/AO77*100</f>
        <v>28.571428571428569</v>
      </c>
    </row>
    <row r="79" spans="1:100" x14ac:dyDescent="0.25">
      <c r="P79" t="s">
        <v>15</v>
      </c>
      <c r="Q79" s="10">
        <f>COUNTIFS(L2:L67,"=Simulated",R2:R67,"=1")</f>
        <v>4</v>
      </c>
      <c r="R79" s="13">
        <f>Q79/Q78*100</f>
        <v>36.363636363636367</v>
      </c>
      <c r="AN79" t="s">
        <v>340</v>
      </c>
      <c r="AO79" s="87">
        <f>COUNTIFS(AK2:AK68,"=1",R2:R68,"=0")</f>
        <v>5</v>
      </c>
      <c r="AP79" s="13">
        <f>AO79/AO77*100</f>
        <v>71.428571428571431</v>
      </c>
    </row>
    <row r="80" spans="1:100" x14ac:dyDescent="0.25">
      <c r="P80" t="s">
        <v>340</v>
      </c>
      <c r="Q80" s="10">
        <f>COUNTIFS(L2:L67,"=Simulated",R2:R67,"=0")</f>
        <v>7</v>
      </c>
      <c r="R80" s="13">
        <f>Q80/Q78*100</f>
        <v>63.636363636363633</v>
      </c>
    </row>
    <row r="81" spans="16:42" x14ac:dyDescent="0.25">
      <c r="AN81" s="15" t="s">
        <v>8382</v>
      </c>
      <c r="AO81" s="46">
        <f>COUNTIF(AL2:AL68,"=1")</f>
        <v>37</v>
      </c>
      <c r="AP81" s="87" t="s">
        <v>343</v>
      </c>
    </row>
    <row r="82" spans="16:42" x14ac:dyDescent="0.25">
      <c r="P82" s="15" t="s">
        <v>48</v>
      </c>
      <c r="Q82" s="10">
        <f>COUNTIFS(N2:N67,"=Pulsed")</f>
        <v>58</v>
      </c>
      <c r="R82" s="10" t="s">
        <v>343</v>
      </c>
      <c r="AN82" t="s">
        <v>15</v>
      </c>
      <c r="AO82" s="87">
        <f>COUNTIFS(AL2:AL68,"=1",R2:R68,"=1")</f>
        <v>15</v>
      </c>
      <c r="AP82" s="13">
        <f>AO82/AO81*100</f>
        <v>40.54054054054054</v>
      </c>
    </row>
    <row r="83" spans="16:42" x14ac:dyDescent="0.25">
      <c r="P83" t="s">
        <v>15</v>
      </c>
      <c r="Q83" s="10">
        <f>COUNTIFS(N2:N67,"=Pulsed",R2:R67,"=1")</f>
        <v>19</v>
      </c>
      <c r="R83" s="13">
        <f>Q83/Q82*100</f>
        <v>32.758620689655174</v>
      </c>
      <c r="AN83" t="s">
        <v>340</v>
      </c>
      <c r="AO83" s="87">
        <f>COUNTIFS(AL2:AL68,"=1",R2:R68,"=0")</f>
        <v>22</v>
      </c>
      <c r="AP83" s="13">
        <f>AO83/AO81*100</f>
        <v>59.45945945945946</v>
      </c>
    </row>
    <row r="84" spans="16:42" x14ac:dyDescent="0.25">
      <c r="P84" t="s">
        <v>340</v>
      </c>
      <c r="Q84" s="10">
        <f>COUNTIFS(N2:N67,"=Pulsed",R2:R67,"=0")</f>
        <v>39</v>
      </c>
      <c r="R84" s="13">
        <f>Q84/Q82*100</f>
        <v>67.241379310344826</v>
      </c>
    </row>
    <row r="85" spans="16:42" x14ac:dyDescent="0.25">
      <c r="AN85" s="15" t="s">
        <v>8383</v>
      </c>
      <c r="AO85" s="46">
        <f>COUNTIF(AM2:AM68,"=1")</f>
        <v>3</v>
      </c>
      <c r="AP85" s="87" t="s">
        <v>343</v>
      </c>
    </row>
    <row r="86" spans="16:42" x14ac:dyDescent="0.25">
      <c r="P86" s="15" t="s">
        <v>7985</v>
      </c>
      <c r="Q86" s="46">
        <f>COUNTIFS(N2:N54,"=Continuous")</f>
        <v>3</v>
      </c>
      <c r="R86" s="10" t="s">
        <v>343</v>
      </c>
      <c r="AN86" t="s">
        <v>15</v>
      </c>
      <c r="AO86" s="87">
        <f>COUNTIFS(AM2:AM68,"=1",R2:R68,"=1")</f>
        <v>0</v>
      </c>
      <c r="AP86" s="13">
        <f>AO86/AO85*100</f>
        <v>0</v>
      </c>
    </row>
    <row r="87" spans="16:42" x14ac:dyDescent="0.25">
      <c r="P87" t="s">
        <v>15</v>
      </c>
      <c r="Q87" s="10">
        <f>COUNTIFS(N2:N54,"=Continuous",R2:R54,"=1")</f>
        <v>1</v>
      </c>
      <c r="R87" s="13">
        <f>Q87/Q86*100</f>
        <v>33.333333333333329</v>
      </c>
      <c r="AN87" t="s">
        <v>340</v>
      </c>
      <c r="AO87" s="87">
        <f>COUNTIFS(AM2:AM68,"=1",R2:R68,"=0")</f>
        <v>3</v>
      </c>
      <c r="AP87" s="13">
        <f>AO87/AO85*100</f>
        <v>100</v>
      </c>
    </row>
    <row r="88" spans="16:42" x14ac:dyDescent="0.25">
      <c r="P88" t="s">
        <v>340</v>
      </c>
      <c r="Q88" s="10">
        <f>COUNTIFS(N2:N54,"=Continuous",R2:R54,"=0")</f>
        <v>2</v>
      </c>
      <c r="R88" s="13">
        <f>Q88/Q86*100</f>
        <v>66.666666666666657</v>
      </c>
    </row>
    <row r="89" spans="16:42" x14ac:dyDescent="0.25">
      <c r="AN89" s="15" t="s">
        <v>8028</v>
      </c>
      <c r="AO89" s="46">
        <f>COUNTIF(AF2:AF67,"=1")</f>
        <v>3</v>
      </c>
      <c r="AP89" s="87" t="s">
        <v>343</v>
      </c>
    </row>
    <row r="90" spans="16:42" x14ac:dyDescent="0.25">
      <c r="AN90" t="s">
        <v>15</v>
      </c>
      <c r="AO90" s="87">
        <f>COUNTIFS(AF2:AF68,"=1",R2:R68,"=1")</f>
        <v>1</v>
      </c>
      <c r="AP90" s="13">
        <f>AO90/AO89*100</f>
        <v>33.333333333333329</v>
      </c>
    </row>
    <row r="91" spans="16:42" x14ac:dyDescent="0.25">
      <c r="AN91" t="s">
        <v>340</v>
      </c>
      <c r="AO91" s="87">
        <f>COUNTIFS(AF2:AF68,"=1",R2:R68,"=0")</f>
        <v>2</v>
      </c>
      <c r="AP91" s="13">
        <f>AO91/AO89*100</f>
        <v>66.666666666666657</v>
      </c>
    </row>
    <row r="93" spans="16:42" x14ac:dyDescent="0.25">
      <c r="AN93" s="100" t="s">
        <v>8427</v>
      </c>
      <c r="AO93" s="101">
        <f>COUNTIF(AI2:AI68,"=1")</f>
        <v>34</v>
      </c>
      <c r="AP93" s="19" t="s">
        <v>343</v>
      </c>
    </row>
    <row r="94" spans="16:42" x14ac:dyDescent="0.25">
      <c r="AN94" s="21" t="s">
        <v>15</v>
      </c>
      <c r="AO94" s="19">
        <f>COUNTIFS(AI2:AI68,"=1",R2:R68,"=1")</f>
        <v>15</v>
      </c>
      <c r="AP94" s="102">
        <f>AO94/AO93*100</f>
        <v>44.117647058823529</v>
      </c>
    </row>
    <row r="95" spans="16:42" x14ac:dyDescent="0.25">
      <c r="AN95" s="21" t="s">
        <v>340</v>
      </c>
      <c r="AO95" s="19">
        <f>COUNTIFS(AI2:AI68,"=1",R2:R68,"=0")</f>
        <v>19</v>
      </c>
      <c r="AP95" s="102">
        <f>AO95/AO93*100</f>
        <v>55.882352941176471</v>
      </c>
    </row>
  </sheetData>
  <autoFilter ref="A1:AN68" xr:uid="{00000000-0001-0000-0000-000000000000}"/>
  <sortState xmlns:xlrd2="http://schemas.microsoft.com/office/spreadsheetml/2017/richdata2" ref="A2:AN67">
    <sortCondition ref="A2:A67"/>
  </sortState>
  <hyperlinks>
    <hyperlink ref="AN10" r:id="rId1" xr:uid="{1DBA6E9C-37D1-4FF8-BA32-0B7FD3C11C6A}"/>
    <hyperlink ref="AN20" r:id="rId2" xr:uid="{E3208CB0-9500-46CE-89C3-31C4683E548E}"/>
    <hyperlink ref="AN21" r:id="rId3" xr:uid="{D17ABF84-AF54-485C-9E89-AAC4515BB7D4}"/>
    <hyperlink ref="AN27" r:id="rId4" xr:uid="{4D1425DF-B130-45A2-8470-6D660B4E1980}"/>
    <hyperlink ref="AN5" r:id="rId5" xr:uid="{6203D9B2-D708-4438-B281-CAF2DEA2A9C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6548D-3DC4-43F3-95B0-3E791CF9B42A}">
  <dimension ref="A1:AT414"/>
  <sheetViews>
    <sheetView topLeftCell="AG1" workbookViewId="0">
      <pane ySplit="1" topLeftCell="A377" activePane="bottomLeft" state="frozen"/>
      <selection activeCell="U1" sqref="U1"/>
      <selection pane="bottomLeft" activeCell="AS397" sqref="AS397"/>
    </sheetView>
  </sheetViews>
  <sheetFormatPr defaultColWidth="22" defaultRowHeight="13.6" x14ac:dyDescent="0.25"/>
  <cols>
    <col min="1" max="1" width="10.5703125" customWidth="1"/>
    <col min="2" max="2" width="31.85546875" customWidth="1"/>
    <col min="5" max="5" width="14.42578125" customWidth="1"/>
    <col min="6" max="6" width="27.85546875" customWidth="1"/>
    <col min="7" max="8" width="8.140625" customWidth="1"/>
    <col min="9" max="9" width="12" style="63" customWidth="1"/>
    <col min="10" max="10" width="12.140625" customWidth="1"/>
    <col min="11" max="12" width="11.85546875" style="63" customWidth="1"/>
    <col min="13" max="13" width="24.5703125" customWidth="1"/>
    <col min="15" max="15" width="12" customWidth="1"/>
    <col min="17" max="17" width="13.140625" customWidth="1"/>
    <col min="18" max="18" width="8.140625" customWidth="1"/>
    <col min="19" max="19" width="9" customWidth="1"/>
    <col min="20" max="20" width="12" customWidth="1"/>
    <col min="21" max="21" width="11.85546875" customWidth="1"/>
    <col min="22" max="22" width="11.28515625" customWidth="1"/>
    <col min="23" max="23" width="10.42578125" customWidth="1"/>
    <col min="24" max="24" width="11" customWidth="1"/>
    <col min="25" max="25" width="9.140625" customWidth="1"/>
    <col min="26" max="26" width="10.140625" customWidth="1"/>
    <col min="27" max="27" width="11.5703125" customWidth="1"/>
    <col min="28" max="29" width="11.7109375" customWidth="1"/>
    <col min="30" max="30" width="10.5703125" customWidth="1"/>
    <col min="31" max="31" width="9.5703125" customWidth="1"/>
    <col min="32" max="32" width="8.85546875" customWidth="1"/>
    <col min="33" max="33" width="10.42578125" customWidth="1"/>
    <col min="34" max="34" width="8.140625" customWidth="1"/>
    <col min="35" max="39" width="10.42578125" customWidth="1"/>
  </cols>
  <sheetData>
    <row r="1" spans="1:40" x14ac:dyDescent="0.25">
      <c r="A1" s="27" t="s">
        <v>0</v>
      </c>
      <c r="B1" s="27" t="s">
        <v>1</v>
      </c>
      <c r="C1" s="27" t="s">
        <v>2</v>
      </c>
      <c r="D1" s="27" t="s">
        <v>3</v>
      </c>
      <c r="E1" s="27" t="s">
        <v>4</v>
      </c>
      <c r="F1" s="27" t="s">
        <v>5</v>
      </c>
      <c r="G1" s="27" t="s">
        <v>6</v>
      </c>
      <c r="H1" s="27" t="s">
        <v>7</v>
      </c>
      <c r="I1" s="62" t="s">
        <v>8</v>
      </c>
      <c r="J1" s="27" t="s">
        <v>9</v>
      </c>
      <c r="K1" s="62" t="s">
        <v>10</v>
      </c>
      <c r="L1" s="62" t="s">
        <v>338</v>
      </c>
      <c r="M1" s="27" t="s">
        <v>11</v>
      </c>
      <c r="N1" s="27" t="s">
        <v>12</v>
      </c>
      <c r="O1" s="27" t="s">
        <v>13</v>
      </c>
      <c r="P1" s="27" t="s">
        <v>14</v>
      </c>
      <c r="Q1" s="27" t="s">
        <v>15</v>
      </c>
      <c r="R1" s="27" t="s">
        <v>8398</v>
      </c>
      <c r="S1" s="27" t="s">
        <v>17</v>
      </c>
      <c r="T1" s="27" t="s">
        <v>18</v>
      </c>
      <c r="U1" s="27" t="s">
        <v>19</v>
      </c>
      <c r="V1" s="27" t="s">
        <v>20</v>
      </c>
      <c r="W1" s="27" t="s">
        <v>21</v>
      </c>
      <c r="X1" s="27" t="s">
        <v>22</v>
      </c>
      <c r="Y1" s="27" t="s">
        <v>23</v>
      </c>
      <c r="Z1" s="27" t="s">
        <v>24</v>
      </c>
      <c r="AA1" s="27" t="s">
        <v>25</v>
      </c>
      <c r="AB1" s="27" t="s">
        <v>26</v>
      </c>
      <c r="AC1" s="27" t="s">
        <v>27</v>
      </c>
      <c r="AD1" s="27" t="s">
        <v>28</v>
      </c>
      <c r="AE1" s="27" t="s">
        <v>29</v>
      </c>
      <c r="AF1" s="27" t="s">
        <v>30</v>
      </c>
      <c r="AG1" s="27" t="s">
        <v>31</v>
      </c>
      <c r="AH1" s="27" t="s">
        <v>32</v>
      </c>
      <c r="AI1" s="27" t="s">
        <v>33</v>
      </c>
      <c r="AJ1" s="1" t="s">
        <v>8023</v>
      </c>
      <c r="AK1" s="1" t="s">
        <v>8027</v>
      </c>
      <c r="AL1" s="1" t="s">
        <v>8384</v>
      </c>
      <c r="AM1" s="1" t="s">
        <v>8385</v>
      </c>
      <c r="AN1" s="27" t="s">
        <v>34</v>
      </c>
    </row>
    <row r="2" spans="1:40" x14ac:dyDescent="0.25">
      <c r="A2" s="39">
        <v>1</v>
      </c>
      <c r="B2" s="29" t="s">
        <v>1974</v>
      </c>
      <c r="C2" s="29" t="s">
        <v>1975</v>
      </c>
      <c r="D2" s="29" t="s">
        <v>1976</v>
      </c>
      <c r="E2" s="42">
        <v>42302</v>
      </c>
      <c r="F2" s="29" t="s">
        <v>38</v>
      </c>
      <c r="J2" s="39">
        <v>5.9000000000000003E-4</v>
      </c>
      <c r="L2" s="63" t="s">
        <v>342</v>
      </c>
      <c r="M2" s="29" t="s">
        <v>1977</v>
      </c>
      <c r="N2" s="29" t="s">
        <v>219</v>
      </c>
      <c r="O2" s="68">
        <v>85.714285714285708</v>
      </c>
      <c r="P2" s="29" t="s">
        <v>1153</v>
      </c>
      <c r="Q2" s="29" t="s">
        <v>15</v>
      </c>
      <c r="R2" s="39">
        <v>1</v>
      </c>
      <c r="S2" s="39">
        <v>0</v>
      </c>
      <c r="T2" s="39">
        <v>0</v>
      </c>
      <c r="U2" s="39">
        <v>1</v>
      </c>
      <c r="V2" s="39">
        <v>0</v>
      </c>
      <c r="W2" s="39">
        <v>0</v>
      </c>
      <c r="X2" s="39">
        <v>0</v>
      </c>
      <c r="Y2" s="39">
        <v>0</v>
      </c>
      <c r="Z2" s="39">
        <v>1</v>
      </c>
      <c r="AA2" s="39">
        <v>0</v>
      </c>
      <c r="AB2" s="39">
        <v>0</v>
      </c>
      <c r="AC2" s="39">
        <v>1</v>
      </c>
      <c r="AD2" s="39">
        <v>0</v>
      </c>
      <c r="AE2" s="39">
        <v>0</v>
      </c>
      <c r="AF2" s="39">
        <v>0</v>
      </c>
      <c r="AG2" s="39">
        <v>0</v>
      </c>
      <c r="AH2" s="39">
        <v>0</v>
      </c>
      <c r="AI2" s="39">
        <v>0</v>
      </c>
      <c r="AJ2" s="9">
        <f>IF(OR(AC2=1,AE2=1),1,0)</f>
        <v>1</v>
      </c>
      <c r="AK2" s="9">
        <f>IF(OR(AF2=1,AG2=1),1,0)</f>
        <v>0</v>
      </c>
      <c r="AL2" s="9">
        <f>IF(OR(AD2=1,AH2=1,AI2=1),1,0)</f>
        <v>0</v>
      </c>
      <c r="AM2" s="9">
        <f>IF(OR(AD2=1,AH2=1),1,0)</f>
        <v>0</v>
      </c>
      <c r="AN2" s="29" t="s">
        <v>1978</v>
      </c>
    </row>
    <row r="3" spans="1:40" x14ac:dyDescent="0.25">
      <c r="A3" s="39">
        <v>3</v>
      </c>
      <c r="B3" s="29" t="s">
        <v>3458</v>
      </c>
      <c r="C3" s="29" t="s">
        <v>3459</v>
      </c>
      <c r="D3" s="29" t="s">
        <v>3460</v>
      </c>
      <c r="E3" s="42">
        <v>42292</v>
      </c>
      <c r="F3" s="29" t="s">
        <v>38</v>
      </c>
      <c r="J3" s="39">
        <v>2.4E-2</v>
      </c>
      <c r="L3" s="63" t="s">
        <v>342</v>
      </c>
      <c r="M3" s="29" t="s">
        <v>136</v>
      </c>
      <c r="N3" s="29" t="s">
        <v>40</v>
      </c>
      <c r="O3" s="68">
        <v>8</v>
      </c>
      <c r="P3" s="29" t="s">
        <v>1982</v>
      </c>
      <c r="Q3" s="29" t="s">
        <v>15</v>
      </c>
      <c r="R3" s="39">
        <v>1</v>
      </c>
      <c r="S3" s="39">
        <v>0</v>
      </c>
      <c r="T3" s="39">
        <v>0</v>
      </c>
      <c r="U3" s="39">
        <v>1</v>
      </c>
      <c r="V3" s="39">
        <v>0</v>
      </c>
      <c r="W3" s="39">
        <v>0</v>
      </c>
      <c r="X3" s="39">
        <v>0</v>
      </c>
      <c r="Y3" s="39">
        <v>0</v>
      </c>
      <c r="Z3" s="39">
        <v>1</v>
      </c>
      <c r="AA3" s="39">
        <v>0</v>
      </c>
      <c r="AB3" s="39">
        <v>0</v>
      </c>
      <c r="AC3" s="39">
        <v>0</v>
      </c>
      <c r="AD3" s="39">
        <v>0</v>
      </c>
      <c r="AE3" s="39">
        <v>0</v>
      </c>
      <c r="AF3" s="39">
        <v>0</v>
      </c>
      <c r="AG3" s="39">
        <v>0</v>
      </c>
      <c r="AH3" s="39">
        <v>0</v>
      </c>
      <c r="AI3" s="39">
        <v>1</v>
      </c>
      <c r="AJ3" s="9">
        <f t="shared" ref="AJ3:AJ12" si="0">IF(OR(AC3=1,AE3=1),1,0)</f>
        <v>0</v>
      </c>
      <c r="AK3" s="9">
        <f t="shared" ref="AK3:AK11" si="1">IF(OR(AF3=1,AG3=1),1,0)</f>
        <v>0</v>
      </c>
      <c r="AL3" s="9">
        <f>IF(OR(AD3=1,AH3=1,AI3=1),1,0)</f>
        <v>1</v>
      </c>
      <c r="AM3" s="9">
        <f>IF(OR(AD3=1,AH3=1),1,0)</f>
        <v>0</v>
      </c>
      <c r="AN3" s="29" t="s">
        <v>3462</v>
      </c>
    </row>
    <row r="4" spans="1:40" x14ac:dyDescent="0.25">
      <c r="A4" s="39">
        <v>8</v>
      </c>
      <c r="B4" s="29" t="s">
        <v>4099</v>
      </c>
      <c r="C4" s="29" t="s">
        <v>4100</v>
      </c>
      <c r="D4" s="29" t="s">
        <v>4101</v>
      </c>
      <c r="E4" s="42">
        <v>42272</v>
      </c>
      <c r="F4" s="29" t="s">
        <v>38</v>
      </c>
      <c r="J4" s="39">
        <v>0.5</v>
      </c>
      <c r="L4" s="63" t="s">
        <v>342</v>
      </c>
      <c r="M4" s="29" t="s">
        <v>274</v>
      </c>
      <c r="N4" s="29" t="s">
        <v>48</v>
      </c>
      <c r="O4" s="68">
        <v>24</v>
      </c>
      <c r="P4" s="29" t="s">
        <v>4102</v>
      </c>
      <c r="Q4" s="29" t="s">
        <v>15</v>
      </c>
      <c r="R4" s="39">
        <v>1</v>
      </c>
      <c r="S4" s="39">
        <v>0</v>
      </c>
      <c r="T4" s="39">
        <v>0</v>
      </c>
      <c r="U4" s="39">
        <v>1</v>
      </c>
      <c r="V4" s="39">
        <v>0</v>
      </c>
      <c r="W4" s="39">
        <v>0</v>
      </c>
      <c r="X4" s="39">
        <v>0</v>
      </c>
      <c r="Y4" s="39">
        <v>1</v>
      </c>
      <c r="Z4" s="39">
        <v>0</v>
      </c>
      <c r="AA4" s="39">
        <v>0</v>
      </c>
      <c r="AB4" s="39">
        <v>0</v>
      </c>
      <c r="AC4" s="39">
        <v>1</v>
      </c>
      <c r="AD4" s="39">
        <v>0</v>
      </c>
      <c r="AE4" s="39">
        <v>0</v>
      </c>
      <c r="AF4" s="39">
        <v>0</v>
      </c>
      <c r="AG4" s="39">
        <v>0</v>
      </c>
      <c r="AH4" s="39">
        <v>0</v>
      </c>
      <c r="AI4" s="39">
        <v>0</v>
      </c>
      <c r="AJ4" s="9">
        <f t="shared" si="0"/>
        <v>1</v>
      </c>
      <c r="AK4" s="9">
        <f t="shared" si="1"/>
        <v>0</v>
      </c>
      <c r="AL4" s="9">
        <f t="shared" ref="AL4:AL12" si="2">IF(OR(AD4=1,AH4=1,AI4=1),1,0)</f>
        <v>0</v>
      </c>
      <c r="AM4" s="9">
        <f t="shared" ref="AM4:AM12" si="3">IF(OR(AD4=1,AH4=1),1,0)</f>
        <v>0</v>
      </c>
      <c r="AN4" s="29" t="s">
        <v>4104</v>
      </c>
    </row>
    <row r="5" spans="1:40" x14ac:dyDescent="0.25">
      <c r="A5" s="39">
        <v>10</v>
      </c>
      <c r="B5" s="29" t="s">
        <v>3463</v>
      </c>
      <c r="C5" s="29" t="s">
        <v>3464</v>
      </c>
      <c r="D5" s="29" t="s">
        <v>3465</v>
      </c>
      <c r="E5" s="42">
        <v>42176</v>
      </c>
      <c r="F5" s="29" t="s">
        <v>38</v>
      </c>
      <c r="J5" s="39">
        <v>3</v>
      </c>
      <c r="L5" s="63" t="s">
        <v>341</v>
      </c>
      <c r="M5" s="29" t="s">
        <v>54</v>
      </c>
      <c r="N5" s="29" t="s">
        <v>48</v>
      </c>
      <c r="O5" s="68">
        <v>3</v>
      </c>
      <c r="P5" s="29" t="s">
        <v>4105</v>
      </c>
      <c r="Q5" s="29" t="s">
        <v>15</v>
      </c>
      <c r="R5" s="39">
        <v>0</v>
      </c>
      <c r="S5" s="39">
        <v>0</v>
      </c>
      <c r="T5" s="39">
        <v>0</v>
      </c>
      <c r="U5" s="39">
        <v>0</v>
      </c>
      <c r="V5" s="39">
        <v>0</v>
      </c>
      <c r="W5" s="39">
        <v>0</v>
      </c>
      <c r="X5" s="39">
        <v>0</v>
      </c>
      <c r="Y5" s="39">
        <v>1</v>
      </c>
      <c r="Z5" s="39">
        <v>0</v>
      </c>
      <c r="AA5" s="39">
        <v>0</v>
      </c>
      <c r="AB5" s="39">
        <v>0</v>
      </c>
      <c r="AC5" s="39">
        <v>0</v>
      </c>
      <c r="AD5" s="39">
        <v>0</v>
      </c>
      <c r="AE5" s="39">
        <v>0</v>
      </c>
      <c r="AF5" s="39">
        <v>0</v>
      </c>
      <c r="AG5" s="39">
        <v>0</v>
      </c>
      <c r="AH5" s="39">
        <v>0</v>
      </c>
      <c r="AI5" s="39">
        <v>1</v>
      </c>
      <c r="AJ5" s="9">
        <f t="shared" si="0"/>
        <v>0</v>
      </c>
      <c r="AK5" s="9">
        <f t="shared" si="1"/>
        <v>0</v>
      </c>
      <c r="AL5" s="9">
        <f t="shared" si="2"/>
        <v>1</v>
      </c>
      <c r="AM5" s="9">
        <f t="shared" si="3"/>
        <v>0</v>
      </c>
      <c r="AN5" s="29" t="s">
        <v>3467</v>
      </c>
    </row>
    <row r="6" spans="1:40" x14ac:dyDescent="0.25">
      <c r="A6" s="39">
        <v>11</v>
      </c>
      <c r="B6" s="29" t="s">
        <v>3468</v>
      </c>
      <c r="C6" s="29" t="s">
        <v>3469</v>
      </c>
      <c r="D6" s="29" t="s">
        <v>3470</v>
      </c>
      <c r="E6" s="42">
        <v>42220</v>
      </c>
      <c r="F6" s="29" t="s">
        <v>38</v>
      </c>
      <c r="I6" s="64">
        <v>10000</v>
      </c>
      <c r="J6" s="39">
        <v>0.66</v>
      </c>
      <c r="L6" s="63" t="s">
        <v>342</v>
      </c>
      <c r="M6" s="29" t="s">
        <v>136</v>
      </c>
      <c r="N6" s="29" t="s">
        <v>2360</v>
      </c>
      <c r="O6" s="68">
        <v>100</v>
      </c>
      <c r="P6" s="29" t="s">
        <v>225</v>
      </c>
      <c r="Q6" s="29" t="s">
        <v>15</v>
      </c>
      <c r="R6" s="39">
        <v>1</v>
      </c>
      <c r="S6" s="39">
        <v>0</v>
      </c>
      <c r="T6" s="39">
        <v>0</v>
      </c>
      <c r="U6" s="39">
        <v>1</v>
      </c>
      <c r="V6" s="39">
        <v>0</v>
      </c>
      <c r="W6" s="39">
        <v>0</v>
      </c>
      <c r="X6" s="39">
        <v>0</v>
      </c>
      <c r="Y6" s="39">
        <v>0</v>
      </c>
      <c r="Z6" s="39">
        <v>1</v>
      </c>
      <c r="AA6" s="39">
        <v>0</v>
      </c>
      <c r="AB6" s="39">
        <v>0</v>
      </c>
      <c r="AC6" s="39">
        <v>1</v>
      </c>
      <c r="AD6" s="39">
        <v>0</v>
      </c>
      <c r="AE6" s="39">
        <v>0</v>
      </c>
      <c r="AF6" s="39">
        <v>0</v>
      </c>
      <c r="AG6" s="39">
        <v>0</v>
      </c>
      <c r="AH6" s="39">
        <v>0</v>
      </c>
      <c r="AI6" s="39">
        <v>0</v>
      </c>
      <c r="AJ6" s="9">
        <f t="shared" si="0"/>
        <v>1</v>
      </c>
      <c r="AK6" s="9">
        <f t="shared" si="1"/>
        <v>0</v>
      </c>
      <c r="AL6" s="9">
        <f t="shared" si="2"/>
        <v>0</v>
      </c>
      <c r="AM6" s="9">
        <f t="shared" si="3"/>
        <v>0</v>
      </c>
      <c r="AN6" s="29" t="s">
        <v>3473</v>
      </c>
    </row>
    <row r="7" spans="1:40" x14ac:dyDescent="0.25">
      <c r="A7" s="39">
        <v>15</v>
      </c>
      <c r="B7" s="29" t="s">
        <v>3474</v>
      </c>
      <c r="C7" s="29" t="s">
        <v>3475</v>
      </c>
      <c r="D7" s="29" t="s">
        <v>3476</v>
      </c>
      <c r="E7" s="42">
        <v>42196</v>
      </c>
      <c r="F7" s="29" t="s">
        <v>38</v>
      </c>
      <c r="L7" s="63" t="s">
        <v>341</v>
      </c>
      <c r="M7" s="29" t="s">
        <v>283</v>
      </c>
      <c r="N7" s="29" t="s">
        <v>48</v>
      </c>
      <c r="O7" s="68">
        <v>56</v>
      </c>
      <c r="P7" s="29" t="s">
        <v>526</v>
      </c>
      <c r="Q7" s="29" t="s">
        <v>15</v>
      </c>
      <c r="R7" s="39">
        <v>1</v>
      </c>
      <c r="S7" s="39">
        <v>0</v>
      </c>
      <c r="T7" s="39">
        <v>0</v>
      </c>
      <c r="U7" s="39">
        <v>1</v>
      </c>
      <c r="V7" s="39">
        <v>0</v>
      </c>
      <c r="W7" s="39">
        <v>0</v>
      </c>
      <c r="X7" s="39">
        <v>0</v>
      </c>
      <c r="Y7" s="39">
        <v>0</v>
      </c>
      <c r="Z7" s="39">
        <v>1</v>
      </c>
      <c r="AA7" s="39">
        <v>0</v>
      </c>
      <c r="AB7" s="39">
        <v>0</v>
      </c>
      <c r="AC7" s="39">
        <v>0</v>
      </c>
      <c r="AD7" s="39">
        <v>0</v>
      </c>
      <c r="AE7" s="39">
        <v>1</v>
      </c>
      <c r="AF7" s="39">
        <v>0</v>
      </c>
      <c r="AG7" s="39">
        <v>0</v>
      </c>
      <c r="AH7" s="39">
        <v>0</v>
      </c>
      <c r="AI7" s="39">
        <v>0</v>
      </c>
      <c r="AJ7" s="9">
        <f t="shared" si="0"/>
        <v>1</v>
      </c>
      <c r="AK7" s="9">
        <f t="shared" si="1"/>
        <v>0</v>
      </c>
      <c r="AL7" s="9">
        <f t="shared" si="2"/>
        <v>0</v>
      </c>
      <c r="AM7" s="9">
        <f t="shared" si="3"/>
        <v>0</v>
      </c>
      <c r="AN7" s="29" t="s">
        <v>3477</v>
      </c>
    </row>
    <row r="8" spans="1:40" x14ac:dyDescent="0.25">
      <c r="A8" s="39">
        <v>19</v>
      </c>
      <c r="B8" s="29" t="s">
        <v>4106</v>
      </c>
      <c r="C8" s="29" t="s">
        <v>4107</v>
      </c>
      <c r="D8" s="29" t="s">
        <v>4108</v>
      </c>
      <c r="E8" s="42">
        <v>42115</v>
      </c>
      <c r="F8" s="29" t="s">
        <v>38</v>
      </c>
      <c r="G8" s="39"/>
      <c r="H8" s="39"/>
      <c r="J8" s="39">
        <v>1.46</v>
      </c>
      <c r="L8" s="63" t="s">
        <v>341</v>
      </c>
      <c r="M8" s="29" t="s">
        <v>54</v>
      </c>
      <c r="N8" s="29" t="s">
        <v>48</v>
      </c>
      <c r="O8" s="68">
        <v>1</v>
      </c>
      <c r="P8" s="29" t="s">
        <v>4109</v>
      </c>
      <c r="Q8" s="29" t="s">
        <v>15</v>
      </c>
      <c r="R8" s="39">
        <v>1</v>
      </c>
      <c r="S8" s="39">
        <v>0</v>
      </c>
      <c r="T8" s="39">
        <v>0</v>
      </c>
      <c r="U8" s="39">
        <v>0</v>
      </c>
      <c r="V8" s="39">
        <v>0</v>
      </c>
      <c r="W8" s="39">
        <v>0</v>
      </c>
      <c r="X8" s="39">
        <v>0</v>
      </c>
      <c r="Y8" s="39">
        <v>1</v>
      </c>
      <c r="Z8" s="39">
        <v>0</v>
      </c>
      <c r="AA8" s="39">
        <v>0</v>
      </c>
      <c r="AB8" s="39">
        <v>0</v>
      </c>
      <c r="AC8" s="39">
        <v>0</v>
      </c>
      <c r="AD8" s="39">
        <v>0</v>
      </c>
      <c r="AE8" s="39">
        <v>0</v>
      </c>
      <c r="AF8" s="39">
        <v>0</v>
      </c>
      <c r="AG8" s="39">
        <v>0</v>
      </c>
      <c r="AH8" s="39">
        <v>0</v>
      </c>
      <c r="AI8" s="39">
        <v>1</v>
      </c>
      <c r="AJ8" s="9">
        <f t="shared" si="0"/>
        <v>0</v>
      </c>
      <c r="AK8" s="9">
        <f t="shared" si="1"/>
        <v>0</v>
      </c>
      <c r="AL8" s="9">
        <f t="shared" si="2"/>
        <v>1</v>
      </c>
      <c r="AM8" s="9">
        <f t="shared" si="3"/>
        <v>0</v>
      </c>
      <c r="AN8" s="29" t="s">
        <v>4110</v>
      </c>
    </row>
    <row r="9" spans="1:40" x14ac:dyDescent="0.25">
      <c r="A9" s="39">
        <v>20</v>
      </c>
      <c r="B9" s="29" t="s">
        <v>1979</v>
      </c>
      <c r="C9" s="29" t="s">
        <v>1980</v>
      </c>
      <c r="D9" s="29" t="s">
        <v>1981</v>
      </c>
      <c r="E9" s="42">
        <v>42143</v>
      </c>
      <c r="F9" s="29" t="s">
        <v>38</v>
      </c>
      <c r="I9" s="64">
        <v>500</v>
      </c>
      <c r="J9" s="39">
        <v>0.25</v>
      </c>
      <c r="K9" s="64">
        <v>113.77</v>
      </c>
      <c r="L9" s="63" t="s">
        <v>342</v>
      </c>
      <c r="M9" s="29" t="s">
        <v>224</v>
      </c>
      <c r="N9" s="29" t="s">
        <v>219</v>
      </c>
      <c r="O9" s="68">
        <v>8</v>
      </c>
      <c r="P9" s="29" t="s">
        <v>1982</v>
      </c>
      <c r="Q9" s="29" t="s">
        <v>15</v>
      </c>
      <c r="R9" s="39">
        <v>1</v>
      </c>
      <c r="S9" s="39">
        <v>0</v>
      </c>
      <c r="T9" s="39">
        <v>0</v>
      </c>
      <c r="U9" s="39">
        <v>1</v>
      </c>
      <c r="V9" s="39">
        <v>0</v>
      </c>
      <c r="W9" s="39">
        <v>0</v>
      </c>
      <c r="X9" s="39">
        <v>0</v>
      </c>
      <c r="Y9" s="39">
        <v>0</v>
      </c>
      <c r="Z9" s="39">
        <v>1</v>
      </c>
      <c r="AA9" s="39">
        <v>0</v>
      </c>
      <c r="AB9" s="39">
        <v>0</v>
      </c>
      <c r="AC9" s="39">
        <v>0</v>
      </c>
      <c r="AD9" s="39">
        <v>0</v>
      </c>
      <c r="AE9" s="39">
        <v>0</v>
      </c>
      <c r="AF9" s="39">
        <v>0</v>
      </c>
      <c r="AG9" s="39">
        <v>0</v>
      </c>
      <c r="AH9" s="39">
        <v>0</v>
      </c>
      <c r="AI9" s="39">
        <v>1</v>
      </c>
      <c r="AJ9" s="9">
        <f t="shared" si="0"/>
        <v>0</v>
      </c>
      <c r="AK9" s="9">
        <f t="shared" si="1"/>
        <v>0</v>
      </c>
      <c r="AL9" s="9">
        <f t="shared" si="2"/>
        <v>1</v>
      </c>
      <c r="AM9" s="9">
        <f t="shared" si="3"/>
        <v>0</v>
      </c>
      <c r="AN9" s="29" t="s">
        <v>1983</v>
      </c>
    </row>
    <row r="10" spans="1:40" x14ac:dyDescent="0.25">
      <c r="A10" s="39">
        <v>23</v>
      </c>
      <c r="B10" s="29" t="s">
        <v>4111</v>
      </c>
      <c r="C10" s="29" t="s">
        <v>4112</v>
      </c>
      <c r="D10" s="29" t="s">
        <v>4113</v>
      </c>
      <c r="E10" s="42">
        <v>42047</v>
      </c>
      <c r="F10" s="29" t="s">
        <v>38</v>
      </c>
      <c r="J10" s="39">
        <v>5.953E-4</v>
      </c>
      <c r="L10" s="63" t="s">
        <v>342</v>
      </c>
      <c r="M10" s="29" t="s">
        <v>39</v>
      </c>
      <c r="N10" s="29" t="s">
        <v>40</v>
      </c>
      <c r="O10" s="68">
        <v>42.857142857142854</v>
      </c>
      <c r="P10" s="29" t="s">
        <v>1991</v>
      </c>
      <c r="Q10" s="29" t="s">
        <v>15</v>
      </c>
      <c r="R10" s="39">
        <v>1</v>
      </c>
      <c r="S10" s="39">
        <v>0</v>
      </c>
      <c r="T10" s="39">
        <v>0</v>
      </c>
      <c r="U10" s="39">
        <v>1</v>
      </c>
      <c r="V10" s="39">
        <v>0</v>
      </c>
      <c r="W10" s="39">
        <v>0</v>
      </c>
      <c r="X10" s="39">
        <v>0</v>
      </c>
      <c r="Y10" s="39">
        <v>0</v>
      </c>
      <c r="Z10" s="39">
        <v>1</v>
      </c>
      <c r="AA10" s="39">
        <v>0</v>
      </c>
      <c r="AB10" s="39">
        <v>0</v>
      </c>
      <c r="AC10" s="39">
        <v>1</v>
      </c>
      <c r="AD10" s="39">
        <v>0</v>
      </c>
      <c r="AE10" s="39">
        <v>0</v>
      </c>
      <c r="AF10" s="39">
        <v>0</v>
      </c>
      <c r="AG10" s="39">
        <v>0</v>
      </c>
      <c r="AH10" s="39">
        <v>0</v>
      </c>
      <c r="AI10" s="39">
        <v>0</v>
      </c>
      <c r="AJ10" s="9">
        <f t="shared" si="0"/>
        <v>1</v>
      </c>
      <c r="AK10" s="9">
        <f t="shared" si="1"/>
        <v>0</v>
      </c>
      <c r="AL10" s="9">
        <f t="shared" si="2"/>
        <v>0</v>
      </c>
      <c r="AM10" s="9">
        <f t="shared" si="3"/>
        <v>0</v>
      </c>
      <c r="AN10" s="29" t="s">
        <v>4114</v>
      </c>
    </row>
    <row r="11" spans="1:40" x14ac:dyDescent="0.25">
      <c r="A11" s="39">
        <v>24</v>
      </c>
      <c r="B11" s="29" t="s">
        <v>4115</v>
      </c>
      <c r="C11" s="29" t="s">
        <v>4116</v>
      </c>
      <c r="D11" s="29" t="s">
        <v>4117</v>
      </c>
      <c r="E11" s="42">
        <v>41129</v>
      </c>
      <c r="F11" s="29" t="s">
        <v>38</v>
      </c>
      <c r="G11" s="39">
        <v>1850</v>
      </c>
      <c r="H11" s="39">
        <v>1750</v>
      </c>
      <c r="J11" s="39">
        <v>0.4</v>
      </c>
      <c r="K11" s="64">
        <v>17.23</v>
      </c>
      <c r="L11" s="63" t="s">
        <v>342</v>
      </c>
      <c r="M11" s="29" t="s">
        <v>136</v>
      </c>
      <c r="N11" s="29" t="s">
        <v>48</v>
      </c>
      <c r="O11" s="68">
        <v>21</v>
      </c>
      <c r="P11" s="29" t="s">
        <v>41</v>
      </c>
      <c r="Q11" s="29" t="s">
        <v>15</v>
      </c>
      <c r="R11" s="39">
        <v>1</v>
      </c>
      <c r="S11" s="39">
        <v>0</v>
      </c>
      <c r="T11" s="39">
        <v>0</v>
      </c>
      <c r="U11" s="39">
        <v>1</v>
      </c>
      <c r="V11" s="39">
        <v>0</v>
      </c>
      <c r="W11" s="39">
        <v>0</v>
      </c>
      <c r="X11" s="39">
        <v>0</v>
      </c>
      <c r="Y11" s="39">
        <v>0</v>
      </c>
      <c r="Z11" s="39">
        <v>1</v>
      </c>
      <c r="AA11" s="39">
        <v>0</v>
      </c>
      <c r="AB11" s="39">
        <v>0</v>
      </c>
      <c r="AC11" s="39">
        <v>0</v>
      </c>
      <c r="AD11" s="39">
        <v>0</v>
      </c>
      <c r="AE11" s="39">
        <v>1</v>
      </c>
      <c r="AF11" s="39">
        <v>0</v>
      </c>
      <c r="AG11" s="39">
        <v>0</v>
      </c>
      <c r="AH11" s="39">
        <v>0</v>
      </c>
      <c r="AI11" s="39">
        <v>0</v>
      </c>
      <c r="AJ11" s="9">
        <f t="shared" si="0"/>
        <v>1</v>
      </c>
      <c r="AK11" s="9">
        <f t="shared" si="1"/>
        <v>0</v>
      </c>
      <c r="AL11" s="9">
        <f t="shared" si="2"/>
        <v>0</v>
      </c>
      <c r="AM11" s="9">
        <f t="shared" si="3"/>
        <v>0</v>
      </c>
      <c r="AN11" s="29" t="s">
        <v>4118</v>
      </c>
    </row>
    <row r="12" spans="1:40" x14ac:dyDescent="0.25">
      <c r="A12" s="39">
        <v>25</v>
      </c>
      <c r="B12" s="29" t="s">
        <v>2794</v>
      </c>
      <c r="C12" s="29" t="s">
        <v>2795</v>
      </c>
      <c r="D12" s="29" t="s">
        <v>2796</v>
      </c>
      <c r="E12" s="42">
        <v>42068</v>
      </c>
      <c r="F12" s="29" t="s">
        <v>38</v>
      </c>
      <c r="J12" s="39">
        <v>5.953E-4</v>
      </c>
      <c r="L12" s="63" t="s">
        <v>342</v>
      </c>
      <c r="M12" s="29" t="s">
        <v>2797</v>
      </c>
      <c r="N12" s="29" t="s">
        <v>219</v>
      </c>
      <c r="O12" s="68">
        <v>257.14285714285717</v>
      </c>
      <c r="P12" s="29" t="s">
        <v>1153</v>
      </c>
      <c r="Q12" s="29" t="s">
        <v>15</v>
      </c>
      <c r="R12" s="39">
        <v>1</v>
      </c>
      <c r="S12" s="39">
        <v>0</v>
      </c>
      <c r="T12" s="39">
        <v>0</v>
      </c>
      <c r="U12" s="39">
        <v>1</v>
      </c>
      <c r="V12" s="39">
        <v>0</v>
      </c>
      <c r="W12" s="39">
        <v>0</v>
      </c>
      <c r="X12" s="39">
        <v>0</v>
      </c>
      <c r="Y12" s="39">
        <v>0</v>
      </c>
      <c r="Z12" s="39">
        <v>1</v>
      </c>
      <c r="AA12" s="39">
        <v>0</v>
      </c>
      <c r="AB12" s="39">
        <v>0</v>
      </c>
      <c r="AC12" s="39">
        <v>1</v>
      </c>
      <c r="AD12" s="39">
        <v>0</v>
      </c>
      <c r="AE12" s="39">
        <v>0</v>
      </c>
      <c r="AF12" s="39">
        <v>0</v>
      </c>
      <c r="AG12" s="39">
        <v>0</v>
      </c>
      <c r="AH12" s="39">
        <v>0</v>
      </c>
      <c r="AI12" s="39">
        <v>0</v>
      </c>
      <c r="AJ12" s="9">
        <f t="shared" si="0"/>
        <v>1</v>
      </c>
      <c r="AK12" s="9">
        <f>IF(OR(AF12=1,AG12=1),1,0)</f>
        <v>0</v>
      </c>
      <c r="AL12" s="9">
        <f t="shared" si="2"/>
        <v>0</v>
      </c>
      <c r="AM12" s="9">
        <f t="shared" si="3"/>
        <v>0</v>
      </c>
      <c r="AN12" s="29" t="s">
        <v>2798</v>
      </c>
    </row>
    <row r="13" spans="1:40" x14ac:dyDescent="0.25">
      <c r="A13" s="39">
        <v>26</v>
      </c>
      <c r="B13" s="29" t="s">
        <v>3478</v>
      </c>
      <c r="C13" s="29" t="s">
        <v>3479</v>
      </c>
      <c r="D13" s="29" t="s">
        <v>3480</v>
      </c>
      <c r="E13" s="42">
        <v>42082</v>
      </c>
      <c r="F13" s="29" t="s">
        <v>38</v>
      </c>
      <c r="I13" s="64">
        <v>0.26500000000000001</v>
      </c>
      <c r="J13" s="39">
        <v>2.5000000000000001E-2</v>
      </c>
      <c r="K13" s="64">
        <v>10</v>
      </c>
      <c r="L13" s="63" t="s">
        <v>342</v>
      </c>
      <c r="M13" s="29" t="s">
        <v>136</v>
      </c>
      <c r="N13" s="29" t="s">
        <v>219</v>
      </c>
      <c r="O13" s="68">
        <v>30</v>
      </c>
      <c r="P13" s="29" t="s">
        <v>225</v>
      </c>
      <c r="Q13" s="29" t="s">
        <v>15</v>
      </c>
      <c r="R13" s="39">
        <v>1</v>
      </c>
      <c r="S13" s="39">
        <v>0</v>
      </c>
      <c r="T13" s="39">
        <v>0</v>
      </c>
      <c r="U13" s="39">
        <v>1</v>
      </c>
      <c r="V13" s="39">
        <v>0</v>
      </c>
      <c r="W13" s="39">
        <v>0</v>
      </c>
      <c r="X13" s="39">
        <v>0</v>
      </c>
      <c r="Y13" s="39">
        <v>0</v>
      </c>
      <c r="Z13" s="39">
        <v>1</v>
      </c>
      <c r="AA13" s="39">
        <v>0</v>
      </c>
      <c r="AB13" s="39">
        <v>0</v>
      </c>
      <c r="AC13" s="39">
        <v>0</v>
      </c>
      <c r="AD13" s="39">
        <v>0</v>
      </c>
      <c r="AE13" s="39">
        <v>0</v>
      </c>
      <c r="AF13" s="39">
        <v>0</v>
      </c>
      <c r="AG13" s="39">
        <v>0</v>
      </c>
      <c r="AH13" s="39">
        <v>0</v>
      </c>
      <c r="AI13" s="39">
        <v>1</v>
      </c>
      <c r="AJ13" s="9">
        <f t="shared" ref="AJ13:AJ76" si="4">IF(OR(AC13=1,AE13=1),1,0)</f>
        <v>0</v>
      </c>
      <c r="AK13" s="9">
        <f t="shared" ref="AK13:AK76" si="5">IF(OR(AF13=1,AG13=1),1,0)</f>
        <v>0</v>
      </c>
      <c r="AL13" s="9">
        <f t="shared" ref="AL13:AL76" si="6">IF(OR(AD13=1,AH13=1,AI13=1),1,0)</f>
        <v>1</v>
      </c>
      <c r="AM13" s="9">
        <f t="shared" ref="AM13:AM76" si="7">IF(OR(AD13=1,AH13=1),1,0)</f>
        <v>0</v>
      </c>
      <c r="AN13" s="29" t="s">
        <v>3481</v>
      </c>
    </row>
    <row r="14" spans="1:40" x14ac:dyDescent="0.25">
      <c r="A14" s="39">
        <v>28</v>
      </c>
      <c r="B14" s="29" t="s">
        <v>4120</v>
      </c>
      <c r="C14" s="29" t="s">
        <v>4121</v>
      </c>
      <c r="D14" s="29" t="s">
        <v>4122</v>
      </c>
      <c r="E14" s="42">
        <v>42156</v>
      </c>
      <c r="F14" s="29" t="s">
        <v>38</v>
      </c>
      <c r="I14" s="64">
        <v>608</v>
      </c>
      <c r="K14" s="64">
        <v>15.14</v>
      </c>
      <c r="L14" s="63" t="s">
        <v>342</v>
      </c>
      <c r="M14" s="29" t="s">
        <v>2814</v>
      </c>
      <c r="N14" s="29" t="s">
        <v>40</v>
      </c>
      <c r="O14" s="68">
        <v>0.75</v>
      </c>
      <c r="P14" s="29" t="s">
        <v>367</v>
      </c>
      <c r="Q14" s="29" t="s">
        <v>15</v>
      </c>
      <c r="R14" s="39">
        <v>1</v>
      </c>
      <c r="S14" s="39">
        <v>0</v>
      </c>
      <c r="T14" s="39">
        <v>0</v>
      </c>
      <c r="U14" s="39">
        <v>1</v>
      </c>
      <c r="V14" s="39">
        <v>0</v>
      </c>
      <c r="W14" s="39">
        <v>0</v>
      </c>
      <c r="X14" s="39">
        <v>0</v>
      </c>
      <c r="Y14" s="39">
        <v>0</v>
      </c>
      <c r="Z14" s="39">
        <v>1</v>
      </c>
      <c r="AA14" s="39">
        <v>0</v>
      </c>
      <c r="AB14" s="39">
        <v>0</v>
      </c>
      <c r="AC14" s="39">
        <v>0</v>
      </c>
      <c r="AD14" s="39">
        <v>0</v>
      </c>
      <c r="AE14" s="39">
        <v>1</v>
      </c>
      <c r="AF14" s="39">
        <v>0</v>
      </c>
      <c r="AG14" s="39">
        <v>0</v>
      </c>
      <c r="AH14" s="39">
        <v>0</v>
      </c>
      <c r="AI14" s="39">
        <v>0</v>
      </c>
      <c r="AJ14" s="9">
        <f t="shared" si="4"/>
        <v>1</v>
      </c>
      <c r="AK14" s="9">
        <f t="shared" si="5"/>
        <v>0</v>
      </c>
      <c r="AL14" s="9">
        <f t="shared" si="6"/>
        <v>0</v>
      </c>
      <c r="AM14" s="9">
        <f t="shared" si="7"/>
        <v>0</v>
      </c>
      <c r="AN14" s="29" t="s">
        <v>4123</v>
      </c>
    </row>
    <row r="15" spans="1:40" x14ac:dyDescent="0.25">
      <c r="A15" s="39">
        <v>42</v>
      </c>
      <c r="B15" s="29" t="s">
        <v>4124</v>
      </c>
      <c r="C15" s="29" t="s">
        <v>4125</v>
      </c>
      <c r="D15" s="29" t="s">
        <v>4126</v>
      </c>
      <c r="E15" s="42">
        <v>41738</v>
      </c>
      <c r="F15" s="29" t="s">
        <v>38</v>
      </c>
      <c r="I15" s="64">
        <v>120</v>
      </c>
      <c r="J15" s="39">
        <v>0.15</v>
      </c>
      <c r="K15" s="64">
        <v>10</v>
      </c>
      <c r="L15" s="63" t="s">
        <v>342</v>
      </c>
      <c r="M15" s="29" t="s">
        <v>185</v>
      </c>
      <c r="N15" s="29" t="s">
        <v>48</v>
      </c>
      <c r="O15" s="68">
        <v>30</v>
      </c>
      <c r="P15" s="29" t="s">
        <v>4127</v>
      </c>
      <c r="Q15" s="29" t="s">
        <v>15</v>
      </c>
      <c r="R15" s="39">
        <v>1</v>
      </c>
      <c r="S15" s="39">
        <v>0</v>
      </c>
      <c r="T15" s="39">
        <v>0</v>
      </c>
      <c r="U15" s="39">
        <v>1</v>
      </c>
      <c r="V15" s="39">
        <v>0</v>
      </c>
      <c r="W15" s="39">
        <v>0</v>
      </c>
      <c r="X15" s="39">
        <v>0</v>
      </c>
      <c r="Y15" s="39">
        <v>0</v>
      </c>
      <c r="Z15" s="39">
        <v>1</v>
      </c>
      <c r="AA15" s="39">
        <v>0</v>
      </c>
      <c r="AB15" s="39">
        <v>0</v>
      </c>
      <c r="AC15" s="39">
        <v>0</v>
      </c>
      <c r="AD15" s="39">
        <v>0</v>
      </c>
      <c r="AE15" s="39">
        <v>1</v>
      </c>
      <c r="AF15" s="39">
        <v>0</v>
      </c>
      <c r="AG15" s="39">
        <v>0</v>
      </c>
      <c r="AH15" s="39">
        <v>0</v>
      </c>
      <c r="AI15" s="39">
        <v>0</v>
      </c>
      <c r="AJ15" s="9">
        <f t="shared" si="4"/>
        <v>1</v>
      </c>
      <c r="AK15" s="9">
        <f t="shared" si="5"/>
        <v>0</v>
      </c>
      <c r="AL15" s="9">
        <f t="shared" si="6"/>
        <v>0</v>
      </c>
      <c r="AM15" s="9">
        <f t="shared" si="7"/>
        <v>0</v>
      </c>
      <c r="AN15" s="29" t="s">
        <v>4128</v>
      </c>
    </row>
    <row r="16" spans="1:40" x14ac:dyDescent="0.25">
      <c r="A16" s="39">
        <v>44</v>
      </c>
      <c r="B16" s="29" t="s">
        <v>4129</v>
      </c>
      <c r="C16" s="29" t="s">
        <v>4130</v>
      </c>
      <c r="D16" s="29" t="s">
        <v>4131</v>
      </c>
      <c r="E16" s="42">
        <v>41883</v>
      </c>
      <c r="F16" s="29" t="s">
        <v>38</v>
      </c>
      <c r="J16" s="39">
        <v>0.28000000000000003</v>
      </c>
      <c r="L16" s="63" t="s">
        <v>341</v>
      </c>
      <c r="M16" s="29" t="s">
        <v>54</v>
      </c>
      <c r="N16" s="29" t="s">
        <v>48</v>
      </c>
      <c r="O16" s="68">
        <v>102.85714285714286</v>
      </c>
      <c r="P16" s="29" t="s">
        <v>41</v>
      </c>
      <c r="Q16" s="29" t="s">
        <v>15</v>
      </c>
      <c r="R16" s="39">
        <v>1</v>
      </c>
      <c r="S16" s="39">
        <v>0</v>
      </c>
      <c r="T16" s="39">
        <v>0</v>
      </c>
      <c r="U16" s="39">
        <v>1</v>
      </c>
      <c r="V16" s="39">
        <v>0</v>
      </c>
      <c r="W16" s="39">
        <v>0</v>
      </c>
      <c r="X16" s="39">
        <v>0</v>
      </c>
      <c r="Y16" s="39">
        <v>0</v>
      </c>
      <c r="Z16" s="39">
        <v>1</v>
      </c>
      <c r="AA16" s="39">
        <v>0</v>
      </c>
      <c r="AB16" s="39">
        <v>0</v>
      </c>
      <c r="AC16" s="39">
        <v>1</v>
      </c>
      <c r="AD16" s="39">
        <v>0</v>
      </c>
      <c r="AE16" s="39">
        <v>0</v>
      </c>
      <c r="AF16" s="39">
        <v>0</v>
      </c>
      <c r="AG16" s="39">
        <v>0</v>
      </c>
      <c r="AH16" s="39">
        <v>0</v>
      </c>
      <c r="AI16" s="39">
        <v>0</v>
      </c>
      <c r="AJ16" s="9">
        <f t="shared" si="4"/>
        <v>1</v>
      </c>
      <c r="AK16" s="9">
        <f t="shared" si="5"/>
        <v>0</v>
      </c>
      <c r="AL16" s="9">
        <f t="shared" si="6"/>
        <v>0</v>
      </c>
      <c r="AM16" s="9">
        <f t="shared" si="7"/>
        <v>0</v>
      </c>
      <c r="AN16" s="29" t="s">
        <v>4133</v>
      </c>
    </row>
    <row r="17" spans="1:40" x14ac:dyDescent="0.25">
      <c r="A17" s="39">
        <v>48</v>
      </c>
      <c r="B17" s="29" t="s">
        <v>4134</v>
      </c>
      <c r="C17" s="29" t="s">
        <v>4135</v>
      </c>
      <c r="D17" s="29" t="s">
        <v>4136</v>
      </c>
      <c r="E17" s="42">
        <v>41878</v>
      </c>
      <c r="F17" s="29" t="s">
        <v>38</v>
      </c>
      <c r="I17" s="64">
        <v>500</v>
      </c>
      <c r="J17" s="39">
        <v>2.4E-2</v>
      </c>
      <c r="K17" s="64">
        <v>13.64</v>
      </c>
      <c r="L17" s="63" t="s">
        <v>342</v>
      </c>
      <c r="M17" s="29" t="s">
        <v>136</v>
      </c>
      <c r="N17" s="29" t="s">
        <v>40</v>
      </c>
      <c r="O17" s="68">
        <v>8</v>
      </c>
      <c r="P17" s="29" t="s">
        <v>539</v>
      </c>
      <c r="Q17" s="29" t="s">
        <v>15</v>
      </c>
      <c r="R17" s="39">
        <v>1</v>
      </c>
      <c r="S17" s="39">
        <v>0</v>
      </c>
      <c r="T17" s="39">
        <v>0</v>
      </c>
      <c r="U17" s="39">
        <v>1</v>
      </c>
      <c r="V17" s="39">
        <v>0</v>
      </c>
      <c r="W17" s="39">
        <v>0</v>
      </c>
      <c r="X17" s="39">
        <v>0</v>
      </c>
      <c r="Y17" s="39">
        <v>0</v>
      </c>
      <c r="Z17" s="39">
        <v>1</v>
      </c>
      <c r="AA17" s="39">
        <v>0</v>
      </c>
      <c r="AB17" s="39">
        <v>0</v>
      </c>
      <c r="AC17" s="39">
        <v>0</v>
      </c>
      <c r="AD17" s="39">
        <v>0</v>
      </c>
      <c r="AE17" s="39">
        <v>0</v>
      </c>
      <c r="AF17" s="39">
        <v>0</v>
      </c>
      <c r="AG17" s="39">
        <v>0</v>
      </c>
      <c r="AH17" s="39">
        <v>0</v>
      </c>
      <c r="AI17" s="39">
        <v>1</v>
      </c>
      <c r="AJ17" s="9">
        <f t="shared" si="4"/>
        <v>0</v>
      </c>
      <c r="AK17" s="9">
        <f t="shared" si="5"/>
        <v>0</v>
      </c>
      <c r="AL17" s="9">
        <f t="shared" si="6"/>
        <v>1</v>
      </c>
      <c r="AM17" s="9">
        <f t="shared" si="7"/>
        <v>0</v>
      </c>
      <c r="AN17" s="29" t="s">
        <v>4137</v>
      </c>
    </row>
    <row r="18" spans="1:40" x14ac:dyDescent="0.25">
      <c r="A18" s="39">
        <v>49</v>
      </c>
      <c r="B18" s="29" t="s">
        <v>3488</v>
      </c>
      <c r="C18" s="29" t="s">
        <v>3489</v>
      </c>
      <c r="D18" s="29" t="s">
        <v>3490</v>
      </c>
      <c r="E18" s="42">
        <v>41609</v>
      </c>
      <c r="F18" s="29" t="s">
        <v>38</v>
      </c>
      <c r="I18" s="64">
        <v>265</v>
      </c>
      <c r="J18" s="39">
        <v>0.01</v>
      </c>
      <c r="K18" s="64">
        <v>10</v>
      </c>
      <c r="L18" s="63" t="s">
        <v>342</v>
      </c>
      <c r="M18" s="29" t="s">
        <v>224</v>
      </c>
      <c r="N18" s="29" t="s">
        <v>40</v>
      </c>
      <c r="O18" s="68">
        <v>9</v>
      </c>
      <c r="P18" s="29" t="s">
        <v>539</v>
      </c>
      <c r="Q18" s="29" t="s">
        <v>15</v>
      </c>
      <c r="R18" s="39">
        <v>1</v>
      </c>
      <c r="S18" s="39">
        <v>0</v>
      </c>
      <c r="T18" s="39">
        <v>0</v>
      </c>
      <c r="U18" s="39">
        <v>1</v>
      </c>
      <c r="V18" s="39">
        <v>0</v>
      </c>
      <c r="W18" s="39">
        <v>0</v>
      </c>
      <c r="X18" s="39">
        <v>0</v>
      </c>
      <c r="Y18" s="39">
        <v>0</v>
      </c>
      <c r="Z18" s="39">
        <v>1</v>
      </c>
      <c r="AA18" s="39">
        <v>0</v>
      </c>
      <c r="AB18" s="39">
        <v>0</v>
      </c>
      <c r="AC18" s="39">
        <v>0</v>
      </c>
      <c r="AD18" s="39">
        <v>0</v>
      </c>
      <c r="AE18" s="39">
        <v>0</v>
      </c>
      <c r="AF18" s="39">
        <v>0</v>
      </c>
      <c r="AG18" s="39">
        <v>0</v>
      </c>
      <c r="AH18" s="39">
        <v>0</v>
      </c>
      <c r="AI18" s="39">
        <v>1</v>
      </c>
      <c r="AJ18" s="9">
        <f t="shared" si="4"/>
        <v>0</v>
      </c>
      <c r="AK18" s="9">
        <f t="shared" si="5"/>
        <v>0</v>
      </c>
      <c r="AL18" s="9">
        <f t="shared" si="6"/>
        <v>1</v>
      </c>
      <c r="AM18" s="9">
        <f t="shared" si="7"/>
        <v>0</v>
      </c>
      <c r="AN18" s="29" t="s">
        <v>3491</v>
      </c>
    </row>
    <row r="19" spans="1:40" x14ac:dyDescent="0.25">
      <c r="A19" s="39">
        <v>51</v>
      </c>
      <c r="B19" s="29" t="s">
        <v>3492</v>
      </c>
      <c r="C19" s="29" t="s">
        <v>3493</v>
      </c>
      <c r="D19" s="29" t="s">
        <v>3494</v>
      </c>
      <c r="E19" s="42">
        <v>41845</v>
      </c>
      <c r="F19" s="29" t="s">
        <v>38</v>
      </c>
      <c r="G19" s="39">
        <v>950</v>
      </c>
      <c r="H19" s="39">
        <v>850</v>
      </c>
      <c r="L19" s="63" t="s">
        <v>342</v>
      </c>
      <c r="M19" s="29" t="s">
        <v>136</v>
      </c>
      <c r="N19" s="29" t="s">
        <v>48</v>
      </c>
      <c r="O19" s="68">
        <v>28</v>
      </c>
      <c r="P19" s="29" t="s">
        <v>4138</v>
      </c>
      <c r="Q19" s="29" t="s">
        <v>15</v>
      </c>
      <c r="R19" s="39">
        <v>1</v>
      </c>
      <c r="S19" s="39">
        <v>0</v>
      </c>
      <c r="T19" s="39">
        <v>0</v>
      </c>
      <c r="U19" s="39">
        <v>1</v>
      </c>
      <c r="V19" s="39">
        <v>0</v>
      </c>
      <c r="W19" s="39">
        <v>0</v>
      </c>
      <c r="X19" s="39">
        <v>0</v>
      </c>
      <c r="Y19" s="39">
        <v>0</v>
      </c>
      <c r="Z19" s="39">
        <v>1</v>
      </c>
      <c r="AA19" s="39">
        <v>0</v>
      </c>
      <c r="AB19" s="39">
        <v>0</v>
      </c>
      <c r="AC19" s="39">
        <v>0</v>
      </c>
      <c r="AD19" s="39">
        <v>0</v>
      </c>
      <c r="AE19" s="39">
        <v>1</v>
      </c>
      <c r="AF19" s="39">
        <v>0</v>
      </c>
      <c r="AG19" s="39">
        <v>0</v>
      </c>
      <c r="AH19" s="39">
        <v>0</v>
      </c>
      <c r="AI19" s="39">
        <v>0</v>
      </c>
      <c r="AJ19" s="9">
        <f t="shared" si="4"/>
        <v>1</v>
      </c>
      <c r="AK19" s="9">
        <f t="shared" si="5"/>
        <v>0</v>
      </c>
      <c r="AL19" s="9">
        <f t="shared" si="6"/>
        <v>0</v>
      </c>
      <c r="AM19" s="9">
        <f t="shared" si="7"/>
        <v>0</v>
      </c>
      <c r="AN19" s="29" t="s">
        <v>3495</v>
      </c>
    </row>
    <row r="20" spans="1:40" x14ac:dyDescent="0.25">
      <c r="A20" s="39">
        <v>53</v>
      </c>
      <c r="B20" s="29" t="s">
        <v>2803</v>
      </c>
      <c r="C20" s="29" t="s">
        <v>2804</v>
      </c>
      <c r="D20" s="29" t="s">
        <v>2805</v>
      </c>
      <c r="E20" s="42">
        <v>41974</v>
      </c>
      <c r="F20" s="29" t="s">
        <v>38</v>
      </c>
      <c r="J20" s="39">
        <v>0.99</v>
      </c>
      <c r="L20" s="63" t="s">
        <v>341</v>
      </c>
      <c r="M20" s="29" t="s">
        <v>54</v>
      </c>
      <c r="N20" s="29" t="s">
        <v>48</v>
      </c>
      <c r="O20" s="68">
        <v>60</v>
      </c>
      <c r="P20" s="29" t="s">
        <v>377</v>
      </c>
      <c r="Q20" s="29" t="s">
        <v>15</v>
      </c>
      <c r="R20" s="39">
        <v>1</v>
      </c>
      <c r="S20" s="39">
        <v>0</v>
      </c>
      <c r="T20" s="39">
        <v>0</v>
      </c>
      <c r="U20" s="39">
        <v>1</v>
      </c>
      <c r="V20" s="39">
        <v>0</v>
      </c>
      <c r="W20" s="39">
        <v>0</v>
      </c>
      <c r="X20" s="39">
        <v>0</v>
      </c>
      <c r="Y20" s="39">
        <v>0</v>
      </c>
      <c r="Z20" s="39">
        <v>1</v>
      </c>
      <c r="AA20" s="39">
        <v>0</v>
      </c>
      <c r="AB20" s="39">
        <v>0</v>
      </c>
      <c r="AC20" s="39">
        <v>1</v>
      </c>
      <c r="AD20" s="39">
        <v>0</v>
      </c>
      <c r="AE20" s="39">
        <v>0</v>
      </c>
      <c r="AF20" s="39">
        <v>0</v>
      </c>
      <c r="AG20" s="39">
        <v>0</v>
      </c>
      <c r="AH20" s="39">
        <v>0</v>
      </c>
      <c r="AI20" s="39">
        <v>0</v>
      </c>
      <c r="AJ20" s="9">
        <f t="shared" si="4"/>
        <v>1</v>
      </c>
      <c r="AK20" s="9">
        <f t="shared" si="5"/>
        <v>0</v>
      </c>
      <c r="AL20" s="9">
        <f t="shared" si="6"/>
        <v>0</v>
      </c>
      <c r="AM20" s="9">
        <f t="shared" si="7"/>
        <v>0</v>
      </c>
      <c r="AN20" s="29" t="s">
        <v>2806</v>
      </c>
    </row>
    <row r="21" spans="1:40" x14ac:dyDescent="0.25">
      <c r="A21" s="39">
        <v>54</v>
      </c>
      <c r="B21" s="29" t="s">
        <v>3500</v>
      </c>
      <c r="C21" s="29" t="s">
        <v>3501</v>
      </c>
      <c r="D21" s="29" t="s">
        <v>3502</v>
      </c>
      <c r="E21" s="42">
        <v>41974</v>
      </c>
      <c r="F21" s="29" t="s">
        <v>38</v>
      </c>
      <c r="J21" s="39">
        <v>1.1299999999999999</v>
      </c>
      <c r="L21" s="63" t="s">
        <v>341</v>
      </c>
      <c r="M21" s="29" t="s">
        <v>151</v>
      </c>
      <c r="N21" s="29" t="s">
        <v>48</v>
      </c>
      <c r="O21" s="68">
        <v>120</v>
      </c>
      <c r="P21" s="29" t="s">
        <v>526</v>
      </c>
      <c r="Q21" s="29" t="s">
        <v>15</v>
      </c>
      <c r="R21" s="39">
        <v>1</v>
      </c>
      <c r="S21" s="39">
        <v>0</v>
      </c>
      <c r="T21" s="39">
        <v>0</v>
      </c>
      <c r="U21" s="39">
        <v>1</v>
      </c>
      <c r="V21" s="39">
        <v>0</v>
      </c>
      <c r="W21" s="39">
        <v>0</v>
      </c>
      <c r="X21" s="39">
        <v>0</v>
      </c>
      <c r="Y21" s="39">
        <v>0</v>
      </c>
      <c r="Z21" s="39">
        <v>1</v>
      </c>
      <c r="AA21" s="39">
        <v>0</v>
      </c>
      <c r="AB21" s="39">
        <v>0</v>
      </c>
      <c r="AC21" s="39">
        <v>0</v>
      </c>
      <c r="AD21" s="39">
        <v>0</v>
      </c>
      <c r="AE21" s="39">
        <v>1</v>
      </c>
      <c r="AF21" s="39">
        <v>0</v>
      </c>
      <c r="AG21" s="39">
        <v>0</v>
      </c>
      <c r="AH21" s="39">
        <v>0</v>
      </c>
      <c r="AI21" s="39">
        <v>0</v>
      </c>
      <c r="AJ21" s="9">
        <f t="shared" si="4"/>
        <v>1</v>
      </c>
      <c r="AK21" s="9">
        <f t="shared" si="5"/>
        <v>0</v>
      </c>
      <c r="AL21" s="9">
        <f t="shared" si="6"/>
        <v>0</v>
      </c>
      <c r="AM21" s="9">
        <f t="shared" si="7"/>
        <v>0</v>
      </c>
      <c r="AN21" s="29" t="s">
        <v>3504</v>
      </c>
    </row>
    <row r="22" spans="1:40" x14ac:dyDescent="0.25">
      <c r="A22" s="39">
        <v>58</v>
      </c>
      <c r="B22" s="29" t="s">
        <v>4139</v>
      </c>
      <c r="C22" s="29" t="s">
        <v>4140</v>
      </c>
      <c r="D22" s="29" t="s">
        <v>4141</v>
      </c>
      <c r="E22" s="42">
        <v>42339</v>
      </c>
      <c r="F22" s="29" t="s">
        <v>38</v>
      </c>
      <c r="I22" s="64">
        <v>25000</v>
      </c>
      <c r="L22" s="63" t="s">
        <v>342</v>
      </c>
      <c r="M22" s="29" t="s">
        <v>136</v>
      </c>
      <c r="N22" s="29" t="s">
        <v>40</v>
      </c>
      <c r="O22" s="68">
        <v>60</v>
      </c>
      <c r="P22" s="29" t="s">
        <v>225</v>
      </c>
      <c r="Q22" s="29" t="s">
        <v>15</v>
      </c>
      <c r="R22" s="39">
        <v>1</v>
      </c>
      <c r="S22" s="39">
        <v>0</v>
      </c>
      <c r="T22" s="39">
        <v>0</v>
      </c>
      <c r="U22" s="39">
        <v>1</v>
      </c>
      <c r="V22" s="39">
        <v>0</v>
      </c>
      <c r="W22" s="39">
        <v>0</v>
      </c>
      <c r="X22" s="39">
        <v>0</v>
      </c>
      <c r="Y22" s="39">
        <v>0</v>
      </c>
      <c r="Z22" s="39">
        <v>1</v>
      </c>
      <c r="AA22" s="39">
        <v>0</v>
      </c>
      <c r="AB22" s="39">
        <v>0</v>
      </c>
      <c r="AC22" s="39">
        <v>0</v>
      </c>
      <c r="AD22" s="39">
        <v>0</v>
      </c>
      <c r="AE22" s="39">
        <v>0</v>
      </c>
      <c r="AF22" s="39">
        <v>0</v>
      </c>
      <c r="AG22" s="39">
        <v>0</v>
      </c>
      <c r="AH22" s="39">
        <v>0</v>
      </c>
      <c r="AI22" s="39">
        <v>1</v>
      </c>
      <c r="AJ22" s="9">
        <f t="shared" si="4"/>
        <v>0</v>
      </c>
      <c r="AK22" s="9">
        <f t="shared" si="5"/>
        <v>0</v>
      </c>
      <c r="AL22" s="9">
        <f t="shared" si="6"/>
        <v>1</v>
      </c>
      <c r="AM22" s="9">
        <f t="shared" si="7"/>
        <v>0</v>
      </c>
      <c r="AN22" s="29" t="s">
        <v>4142</v>
      </c>
    </row>
    <row r="23" spans="1:40" x14ac:dyDescent="0.25">
      <c r="A23" s="39">
        <v>61</v>
      </c>
      <c r="B23" s="29" t="s">
        <v>2811</v>
      </c>
      <c r="C23" s="29" t="s">
        <v>2812</v>
      </c>
      <c r="D23" s="29" t="s">
        <v>2813</v>
      </c>
      <c r="E23" s="42">
        <v>41640</v>
      </c>
      <c r="F23" s="29" t="s">
        <v>38</v>
      </c>
      <c r="J23" s="39">
        <v>0.18</v>
      </c>
      <c r="L23" s="63" t="s">
        <v>342</v>
      </c>
      <c r="M23" s="29" t="s">
        <v>2814</v>
      </c>
      <c r="N23" s="29" t="s">
        <v>219</v>
      </c>
      <c r="O23" s="68">
        <v>21</v>
      </c>
      <c r="P23" s="29" t="s">
        <v>589</v>
      </c>
      <c r="Q23" s="29" t="s">
        <v>15</v>
      </c>
      <c r="R23" s="39">
        <v>1</v>
      </c>
      <c r="S23" s="39">
        <v>0</v>
      </c>
      <c r="T23" s="39">
        <v>0</v>
      </c>
      <c r="U23" s="39">
        <v>1</v>
      </c>
      <c r="V23" s="39">
        <v>0</v>
      </c>
      <c r="W23" s="39">
        <v>0</v>
      </c>
      <c r="X23" s="39">
        <v>0</v>
      </c>
      <c r="Y23" s="39">
        <v>0</v>
      </c>
      <c r="Z23" s="39">
        <v>1</v>
      </c>
      <c r="AA23" s="39">
        <v>0</v>
      </c>
      <c r="AB23" s="39">
        <v>0</v>
      </c>
      <c r="AC23" s="39">
        <v>0</v>
      </c>
      <c r="AD23" s="39">
        <v>0</v>
      </c>
      <c r="AE23" s="39">
        <v>1</v>
      </c>
      <c r="AF23" s="39">
        <v>0</v>
      </c>
      <c r="AG23" s="39">
        <v>0</v>
      </c>
      <c r="AH23" s="39">
        <v>0</v>
      </c>
      <c r="AI23" s="39">
        <v>0</v>
      </c>
      <c r="AJ23" s="9">
        <f t="shared" si="4"/>
        <v>1</v>
      </c>
      <c r="AK23" s="9">
        <f t="shared" si="5"/>
        <v>0</v>
      </c>
      <c r="AL23" s="9">
        <f t="shared" si="6"/>
        <v>0</v>
      </c>
      <c r="AM23" s="9">
        <f t="shared" si="7"/>
        <v>0</v>
      </c>
      <c r="AN23" s="29" t="s">
        <v>2815</v>
      </c>
    </row>
    <row r="24" spans="1:40" x14ac:dyDescent="0.25">
      <c r="A24" s="39">
        <v>64</v>
      </c>
      <c r="B24" s="29" t="s">
        <v>4143</v>
      </c>
      <c r="C24" s="29" t="s">
        <v>4144</v>
      </c>
      <c r="D24" s="29" t="s">
        <v>4145</v>
      </c>
      <c r="E24" s="42">
        <v>41579</v>
      </c>
      <c r="F24" s="29" t="s">
        <v>38</v>
      </c>
      <c r="I24" s="64">
        <v>2.0499999999999998</v>
      </c>
      <c r="J24" s="39">
        <v>4.0500000000000001E-2</v>
      </c>
      <c r="L24" s="63" t="s">
        <v>342</v>
      </c>
      <c r="M24" s="29" t="s">
        <v>4146</v>
      </c>
      <c r="N24" s="29" t="s">
        <v>40</v>
      </c>
      <c r="O24" s="68">
        <v>64</v>
      </c>
      <c r="P24" s="29" t="s">
        <v>225</v>
      </c>
      <c r="Q24" s="29" t="s">
        <v>15</v>
      </c>
      <c r="R24" s="39">
        <v>1</v>
      </c>
      <c r="S24" s="39">
        <v>0</v>
      </c>
      <c r="T24" s="39">
        <v>0</v>
      </c>
      <c r="U24" s="39">
        <v>1</v>
      </c>
      <c r="V24" s="39">
        <v>0</v>
      </c>
      <c r="W24" s="39">
        <v>0</v>
      </c>
      <c r="X24" s="39">
        <v>0</v>
      </c>
      <c r="Y24" s="39">
        <v>0</v>
      </c>
      <c r="Z24" s="39">
        <v>1</v>
      </c>
      <c r="AA24" s="39">
        <v>0</v>
      </c>
      <c r="AB24" s="39">
        <v>0</v>
      </c>
      <c r="AC24" s="39">
        <v>1</v>
      </c>
      <c r="AD24" s="39">
        <v>0</v>
      </c>
      <c r="AE24" s="39">
        <v>1</v>
      </c>
      <c r="AF24" s="39">
        <v>0</v>
      </c>
      <c r="AG24" s="39">
        <v>0</v>
      </c>
      <c r="AH24" s="39">
        <v>0</v>
      </c>
      <c r="AI24" s="39">
        <v>0</v>
      </c>
      <c r="AJ24" s="9">
        <f t="shared" si="4"/>
        <v>1</v>
      </c>
      <c r="AK24" s="9">
        <f t="shared" si="5"/>
        <v>0</v>
      </c>
      <c r="AL24" s="9">
        <f t="shared" si="6"/>
        <v>0</v>
      </c>
      <c r="AM24" s="9">
        <f t="shared" si="7"/>
        <v>0</v>
      </c>
      <c r="AN24" s="29" t="s">
        <v>4148</v>
      </c>
    </row>
    <row r="25" spans="1:40" x14ac:dyDescent="0.25">
      <c r="A25" s="39">
        <v>67</v>
      </c>
      <c r="B25" s="29" t="s">
        <v>1988</v>
      </c>
      <c r="C25" s="29" t="s">
        <v>1989</v>
      </c>
      <c r="D25" s="29" t="s">
        <v>1990</v>
      </c>
      <c r="E25" s="42">
        <v>41365</v>
      </c>
      <c r="F25" s="29" t="s">
        <v>38</v>
      </c>
      <c r="J25" s="39">
        <v>8.4738000000000001E-5</v>
      </c>
      <c r="L25" s="63" t="s">
        <v>342</v>
      </c>
      <c r="M25" s="29" t="s">
        <v>575</v>
      </c>
      <c r="N25" s="29" t="s">
        <v>219</v>
      </c>
      <c r="O25" s="68">
        <v>42.857142857142854</v>
      </c>
      <c r="P25" s="29" t="s">
        <v>1991</v>
      </c>
      <c r="Q25" s="29" t="s">
        <v>15</v>
      </c>
      <c r="R25" s="39">
        <v>1</v>
      </c>
      <c r="S25" s="39">
        <v>0</v>
      </c>
      <c r="T25" s="39">
        <v>0</v>
      </c>
      <c r="U25" s="39">
        <v>1</v>
      </c>
      <c r="V25" s="39">
        <v>0</v>
      </c>
      <c r="W25" s="39">
        <v>0</v>
      </c>
      <c r="X25" s="39">
        <v>0</v>
      </c>
      <c r="Y25" s="39">
        <v>0</v>
      </c>
      <c r="Z25" s="39">
        <v>1</v>
      </c>
      <c r="AA25" s="39">
        <v>0</v>
      </c>
      <c r="AB25" s="39">
        <v>0</v>
      </c>
      <c r="AC25" s="39">
        <v>1</v>
      </c>
      <c r="AD25" s="39">
        <v>0</v>
      </c>
      <c r="AE25" s="39">
        <v>0</v>
      </c>
      <c r="AF25" s="39">
        <v>0</v>
      </c>
      <c r="AG25" s="39">
        <v>0</v>
      </c>
      <c r="AH25" s="39">
        <v>0</v>
      </c>
      <c r="AI25" s="39">
        <v>0</v>
      </c>
      <c r="AJ25" s="9">
        <f t="shared" si="4"/>
        <v>1</v>
      </c>
      <c r="AK25" s="9">
        <f t="shared" si="5"/>
        <v>0</v>
      </c>
      <c r="AL25" s="9">
        <f t="shared" si="6"/>
        <v>0</v>
      </c>
      <c r="AM25" s="9">
        <f t="shared" si="7"/>
        <v>0</v>
      </c>
      <c r="AN25" s="29" t="s">
        <v>1992</v>
      </c>
    </row>
    <row r="26" spans="1:40" x14ac:dyDescent="0.25">
      <c r="A26" s="39">
        <v>72</v>
      </c>
      <c r="B26" s="29" t="s">
        <v>4149</v>
      </c>
      <c r="C26" s="29" t="s">
        <v>4150</v>
      </c>
      <c r="D26" s="29" t="s">
        <v>4151</v>
      </c>
      <c r="E26" s="42">
        <v>41456</v>
      </c>
      <c r="F26" s="29" t="s">
        <v>38</v>
      </c>
      <c r="I26" s="64">
        <v>200</v>
      </c>
      <c r="J26" s="39">
        <v>0.84299999999999997</v>
      </c>
      <c r="L26" s="63" t="s">
        <v>342</v>
      </c>
      <c r="M26" s="29" t="s">
        <v>424</v>
      </c>
      <c r="N26" s="29" t="s">
        <v>48</v>
      </c>
      <c r="O26" s="68">
        <v>30</v>
      </c>
      <c r="P26" s="29" t="s">
        <v>589</v>
      </c>
      <c r="Q26" s="29" t="s">
        <v>15</v>
      </c>
      <c r="R26" s="39">
        <v>1</v>
      </c>
      <c r="S26" s="39">
        <v>0</v>
      </c>
      <c r="T26" s="39">
        <v>0</v>
      </c>
      <c r="U26" s="39">
        <v>1</v>
      </c>
      <c r="V26" s="39">
        <v>0</v>
      </c>
      <c r="W26" s="39">
        <v>0</v>
      </c>
      <c r="X26" s="39">
        <v>0</v>
      </c>
      <c r="Y26" s="39">
        <v>0</v>
      </c>
      <c r="Z26" s="39">
        <v>1</v>
      </c>
      <c r="AA26" s="39">
        <v>0</v>
      </c>
      <c r="AB26" s="39">
        <v>0</v>
      </c>
      <c r="AC26" s="39">
        <v>1</v>
      </c>
      <c r="AD26" s="39">
        <v>0</v>
      </c>
      <c r="AE26" s="39">
        <v>0</v>
      </c>
      <c r="AF26" s="39">
        <v>0</v>
      </c>
      <c r="AG26" s="39">
        <v>0</v>
      </c>
      <c r="AH26" s="39">
        <v>0</v>
      </c>
      <c r="AI26" s="39">
        <v>0</v>
      </c>
      <c r="AJ26" s="9">
        <f t="shared" si="4"/>
        <v>1</v>
      </c>
      <c r="AK26" s="9">
        <f t="shared" si="5"/>
        <v>0</v>
      </c>
      <c r="AL26" s="9">
        <f t="shared" si="6"/>
        <v>0</v>
      </c>
      <c r="AM26" s="9">
        <f t="shared" si="7"/>
        <v>0</v>
      </c>
      <c r="AN26" s="29" t="s">
        <v>4152</v>
      </c>
    </row>
    <row r="27" spans="1:40" x14ac:dyDescent="0.25">
      <c r="A27" s="39">
        <v>73</v>
      </c>
      <c r="B27" s="29" t="s">
        <v>4153</v>
      </c>
      <c r="C27" s="29" t="s">
        <v>4154</v>
      </c>
      <c r="D27" s="29" t="s">
        <v>4155</v>
      </c>
      <c r="E27" s="42">
        <v>41292</v>
      </c>
      <c r="F27" s="29" t="s">
        <v>38</v>
      </c>
      <c r="J27" s="39">
        <v>1</v>
      </c>
      <c r="L27" s="63" t="s">
        <v>342</v>
      </c>
      <c r="M27" s="29" t="s">
        <v>185</v>
      </c>
      <c r="N27" s="29" t="s">
        <v>48</v>
      </c>
      <c r="O27" s="68">
        <v>8</v>
      </c>
      <c r="P27" s="29" t="s">
        <v>4102</v>
      </c>
      <c r="Q27" s="29" t="s">
        <v>15</v>
      </c>
      <c r="R27" s="39">
        <v>1</v>
      </c>
      <c r="S27" s="39">
        <v>0</v>
      </c>
      <c r="T27" s="39">
        <v>0</v>
      </c>
      <c r="U27" s="39">
        <v>1</v>
      </c>
      <c r="V27" s="39">
        <v>0</v>
      </c>
      <c r="W27" s="39">
        <v>0</v>
      </c>
      <c r="X27" s="39">
        <v>0</v>
      </c>
      <c r="Y27" s="39">
        <v>1</v>
      </c>
      <c r="Z27" s="39">
        <v>0</v>
      </c>
      <c r="AA27" s="39">
        <v>0</v>
      </c>
      <c r="AB27" s="39">
        <v>0</v>
      </c>
      <c r="AC27" s="39">
        <v>1</v>
      </c>
      <c r="AD27" s="39">
        <v>0</v>
      </c>
      <c r="AE27" s="39">
        <v>0</v>
      </c>
      <c r="AF27" s="39">
        <v>0</v>
      </c>
      <c r="AG27" s="39">
        <v>0</v>
      </c>
      <c r="AH27" s="39">
        <v>0</v>
      </c>
      <c r="AI27" s="39">
        <v>0</v>
      </c>
      <c r="AJ27" s="9">
        <f t="shared" si="4"/>
        <v>1</v>
      </c>
      <c r="AK27" s="9">
        <f t="shared" si="5"/>
        <v>0</v>
      </c>
      <c r="AL27" s="9">
        <f t="shared" si="6"/>
        <v>0</v>
      </c>
      <c r="AM27" s="9">
        <f t="shared" si="7"/>
        <v>0</v>
      </c>
      <c r="AN27" s="29" t="s">
        <v>4157</v>
      </c>
    </row>
    <row r="28" spans="1:40" x14ac:dyDescent="0.25">
      <c r="A28" s="39">
        <v>75</v>
      </c>
      <c r="B28" s="29" t="s">
        <v>3515</v>
      </c>
      <c r="C28" s="29" t="s">
        <v>3516</v>
      </c>
      <c r="D28" s="29" t="s">
        <v>3517</v>
      </c>
      <c r="E28" s="42">
        <v>41699</v>
      </c>
      <c r="F28" s="29" t="s">
        <v>38</v>
      </c>
      <c r="J28" s="39">
        <v>0.26</v>
      </c>
      <c r="L28" s="63" t="s">
        <v>341</v>
      </c>
      <c r="M28" s="29" t="s">
        <v>230</v>
      </c>
      <c r="N28" s="29" t="s">
        <v>48</v>
      </c>
      <c r="O28" s="68">
        <v>120</v>
      </c>
      <c r="P28" s="29" t="s">
        <v>367</v>
      </c>
      <c r="Q28" s="29" t="s">
        <v>15</v>
      </c>
      <c r="R28" s="39">
        <v>1</v>
      </c>
      <c r="S28" s="39">
        <v>0</v>
      </c>
      <c r="T28" s="39">
        <v>0</v>
      </c>
      <c r="U28" s="39">
        <v>1</v>
      </c>
      <c r="V28" s="39">
        <v>0</v>
      </c>
      <c r="W28" s="39">
        <v>0</v>
      </c>
      <c r="X28" s="39">
        <v>0</v>
      </c>
      <c r="Y28" s="39">
        <v>0</v>
      </c>
      <c r="Z28" s="39">
        <v>1</v>
      </c>
      <c r="AA28" s="39">
        <v>0</v>
      </c>
      <c r="AB28" s="39">
        <v>0</v>
      </c>
      <c r="AC28" s="39">
        <v>1</v>
      </c>
      <c r="AD28" s="39">
        <v>0</v>
      </c>
      <c r="AE28" s="39">
        <v>0</v>
      </c>
      <c r="AF28" s="39">
        <v>0</v>
      </c>
      <c r="AG28" s="39">
        <v>0</v>
      </c>
      <c r="AH28" s="39">
        <v>0</v>
      </c>
      <c r="AI28" s="39">
        <v>0</v>
      </c>
      <c r="AJ28" s="9">
        <f t="shared" si="4"/>
        <v>1</v>
      </c>
      <c r="AK28" s="9">
        <f t="shared" si="5"/>
        <v>0</v>
      </c>
      <c r="AL28" s="9">
        <f t="shared" si="6"/>
        <v>0</v>
      </c>
      <c r="AM28" s="9">
        <f t="shared" si="7"/>
        <v>0</v>
      </c>
      <c r="AN28" s="29" t="s">
        <v>3519</v>
      </c>
    </row>
    <row r="29" spans="1:40" x14ac:dyDescent="0.25">
      <c r="A29" s="39">
        <v>79</v>
      </c>
      <c r="B29" s="29" t="s">
        <v>4158</v>
      </c>
      <c r="C29" s="29" t="s">
        <v>4159</v>
      </c>
      <c r="D29" s="29" t="s">
        <v>4160</v>
      </c>
      <c r="E29" s="42">
        <v>41518</v>
      </c>
      <c r="F29" s="29" t="s">
        <v>38</v>
      </c>
      <c r="I29" s="64">
        <v>2.5</v>
      </c>
      <c r="J29" s="39">
        <v>3.0000000000000001E-6</v>
      </c>
      <c r="L29" s="63" t="s">
        <v>341</v>
      </c>
      <c r="M29" s="29" t="s">
        <v>151</v>
      </c>
      <c r="N29" s="29" t="s">
        <v>48</v>
      </c>
      <c r="O29" s="68">
        <v>158</v>
      </c>
      <c r="P29" s="29" t="s">
        <v>4161</v>
      </c>
      <c r="Q29" s="29" t="s">
        <v>15</v>
      </c>
      <c r="R29" s="39">
        <v>1</v>
      </c>
      <c r="S29" s="39">
        <v>0</v>
      </c>
      <c r="T29" s="39">
        <v>0</v>
      </c>
      <c r="U29" s="39">
        <v>1</v>
      </c>
      <c r="V29" s="39">
        <v>0</v>
      </c>
      <c r="W29" s="39">
        <v>0</v>
      </c>
      <c r="X29" s="39">
        <v>0</v>
      </c>
      <c r="Y29" s="39">
        <v>0</v>
      </c>
      <c r="Z29" s="39">
        <v>1</v>
      </c>
      <c r="AA29" s="39">
        <v>0</v>
      </c>
      <c r="AB29" s="39">
        <v>0</v>
      </c>
      <c r="AC29" s="39">
        <v>1</v>
      </c>
      <c r="AD29" s="39">
        <v>0</v>
      </c>
      <c r="AE29" s="39">
        <v>0</v>
      </c>
      <c r="AF29" s="39">
        <v>0</v>
      </c>
      <c r="AG29" s="39">
        <v>0</v>
      </c>
      <c r="AH29" s="39">
        <v>0</v>
      </c>
      <c r="AI29" s="39">
        <v>0</v>
      </c>
      <c r="AJ29" s="9">
        <f t="shared" si="4"/>
        <v>1</v>
      </c>
      <c r="AK29" s="9">
        <f t="shared" si="5"/>
        <v>0</v>
      </c>
      <c r="AL29" s="9">
        <f t="shared" si="6"/>
        <v>0</v>
      </c>
      <c r="AM29" s="9">
        <f t="shared" si="7"/>
        <v>0</v>
      </c>
      <c r="AN29" s="29" t="s">
        <v>4163</v>
      </c>
    </row>
    <row r="30" spans="1:40" x14ac:dyDescent="0.25">
      <c r="A30" s="39">
        <v>80</v>
      </c>
      <c r="B30" s="29" t="s">
        <v>3520</v>
      </c>
      <c r="C30" s="29" t="s">
        <v>3521</v>
      </c>
      <c r="D30" s="29" t="s">
        <v>3522</v>
      </c>
      <c r="E30" s="42">
        <v>41855</v>
      </c>
      <c r="F30" s="29" t="s">
        <v>38</v>
      </c>
      <c r="J30" s="39">
        <v>1</v>
      </c>
      <c r="L30" s="63" t="s">
        <v>342</v>
      </c>
      <c r="M30" s="29" t="s">
        <v>274</v>
      </c>
      <c r="N30" s="29" t="s">
        <v>48</v>
      </c>
      <c r="O30" s="68">
        <v>8</v>
      </c>
      <c r="P30" s="29" t="s">
        <v>4102</v>
      </c>
      <c r="Q30" s="29" t="s">
        <v>15</v>
      </c>
      <c r="R30" s="39">
        <v>1</v>
      </c>
      <c r="S30" s="39">
        <v>0</v>
      </c>
      <c r="T30" s="39">
        <v>0</v>
      </c>
      <c r="U30" s="39">
        <v>1</v>
      </c>
      <c r="V30" s="39">
        <v>0</v>
      </c>
      <c r="W30" s="39">
        <v>0</v>
      </c>
      <c r="X30" s="39">
        <v>0</v>
      </c>
      <c r="Y30" s="39">
        <v>1</v>
      </c>
      <c r="Z30" s="39">
        <v>0</v>
      </c>
      <c r="AA30" s="39">
        <v>0</v>
      </c>
      <c r="AB30" s="39">
        <v>0</v>
      </c>
      <c r="AC30" s="39">
        <v>1</v>
      </c>
      <c r="AD30" s="39">
        <v>0</v>
      </c>
      <c r="AE30" s="39">
        <v>0</v>
      </c>
      <c r="AF30" s="39">
        <v>0</v>
      </c>
      <c r="AG30" s="39">
        <v>0</v>
      </c>
      <c r="AH30" s="39">
        <v>0</v>
      </c>
      <c r="AI30" s="39">
        <v>0</v>
      </c>
      <c r="AJ30" s="9">
        <f t="shared" si="4"/>
        <v>1</v>
      </c>
      <c r="AK30" s="9">
        <f t="shared" si="5"/>
        <v>0</v>
      </c>
      <c r="AL30" s="9">
        <f t="shared" si="6"/>
        <v>0</v>
      </c>
      <c r="AM30" s="9">
        <f t="shared" si="7"/>
        <v>0</v>
      </c>
      <c r="AN30" s="29" t="s">
        <v>3524</v>
      </c>
    </row>
    <row r="31" spans="1:40" x14ac:dyDescent="0.25">
      <c r="A31" s="39">
        <v>94</v>
      </c>
      <c r="B31" s="29" t="s">
        <v>2757</v>
      </c>
      <c r="C31" s="29" t="s">
        <v>2758</v>
      </c>
      <c r="D31" s="29" t="s">
        <v>2759</v>
      </c>
      <c r="E31" s="42">
        <v>42229</v>
      </c>
      <c r="F31" s="29" t="s">
        <v>38</v>
      </c>
      <c r="J31" s="39">
        <v>3.21</v>
      </c>
      <c r="L31" s="63" t="s">
        <v>342</v>
      </c>
      <c r="M31" s="29" t="s">
        <v>136</v>
      </c>
      <c r="N31" s="29" t="s">
        <v>48</v>
      </c>
      <c r="O31" s="68">
        <v>90</v>
      </c>
      <c r="P31" s="29" t="s">
        <v>225</v>
      </c>
      <c r="Q31" s="29" t="s">
        <v>15</v>
      </c>
      <c r="R31" s="39">
        <v>1</v>
      </c>
      <c r="S31" s="39">
        <v>0</v>
      </c>
      <c r="T31" s="39">
        <v>0</v>
      </c>
      <c r="U31" s="39">
        <v>1</v>
      </c>
      <c r="V31" s="39">
        <v>0</v>
      </c>
      <c r="W31" s="39">
        <v>0</v>
      </c>
      <c r="X31" s="39">
        <v>0</v>
      </c>
      <c r="Y31" s="39">
        <v>0</v>
      </c>
      <c r="Z31" s="39">
        <v>1</v>
      </c>
      <c r="AA31" s="39">
        <v>0</v>
      </c>
      <c r="AB31" s="39">
        <v>0</v>
      </c>
      <c r="AC31" s="39">
        <v>0</v>
      </c>
      <c r="AD31" s="39">
        <v>0</v>
      </c>
      <c r="AE31" s="39">
        <v>1</v>
      </c>
      <c r="AF31" s="39">
        <v>0</v>
      </c>
      <c r="AG31" s="39">
        <v>0</v>
      </c>
      <c r="AH31" s="39">
        <v>0</v>
      </c>
      <c r="AI31" s="39">
        <v>0</v>
      </c>
      <c r="AJ31" s="9">
        <f t="shared" si="4"/>
        <v>1</v>
      </c>
      <c r="AK31" s="9">
        <f t="shared" si="5"/>
        <v>0</v>
      </c>
      <c r="AL31" s="9">
        <f t="shared" si="6"/>
        <v>0</v>
      </c>
      <c r="AM31" s="9">
        <f t="shared" si="7"/>
        <v>0</v>
      </c>
      <c r="AN31" s="29" t="s">
        <v>2760</v>
      </c>
    </row>
    <row r="32" spans="1:40" x14ac:dyDescent="0.25">
      <c r="A32" s="39">
        <v>98</v>
      </c>
      <c r="B32" s="29" t="s">
        <v>3541</v>
      </c>
      <c r="C32" s="29" t="s">
        <v>3542</v>
      </c>
      <c r="D32" s="29" t="s">
        <v>3543</v>
      </c>
      <c r="E32" s="42">
        <v>41104</v>
      </c>
      <c r="F32" s="29" t="s">
        <v>38</v>
      </c>
      <c r="J32" s="39">
        <v>1.6899999999999998E-2</v>
      </c>
      <c r="K32" s="64">
        <v>40.28</v>
      </c>
      <c r="L32" s="63" t="s">
        <v>342</v>
      </c>
      <c r="M32" s="29" t="s">
        <v>136</v>
      </c>
      <c r="N32" s="29" t="s">
        <v>219</v>
      </c>
      <c r="O32" s="68">
        <v>0.5</v>
      </c>
      <c r="P32" s="29" t="s">
        <v>1982</v>
      </c>
      <c r="Q32" s="29" t="s">
        <v>15</v>
      </c>
      <c r="R32" s="39">
        <v>1</v>
      </c>
      <c r="S32" s="39">
        <v>0</v>
      </c>
      <c r="T32" s="39">
        <v>0</v>
      </c>
      <c r="U32" s="39">
        <v>1</v>
      </c>
      <c r="V32" s="39">
        <v>0</v>
      </c>
      <c r="W32" s="39">
        <v>0</v>
      </c>
      <c r="X32" s="39">
        <v>0</v>
      </c>
      <c r="Y32" s="39">
        <v>0</v>
      </c>
      <c r="Z32" s="39">
        <v>1</v>
      </c>
      <c r="AA32" s="39">
        <v>0</v>
      </c>
      <c r="AB32" s="39">
        <v>0</v>
      </c>
      <c r="AC32" s="39">
        <v>0</v>
      </c>
      <c r="AD32" s="39">
        <v>0</v>
      </c>
      <c r="AE32" s="39">
        <v>0</v>
      </c>
      <c r="AF32" s="39">
        <v>0</v>
      </c>
      <c r="AG32" s="39">
        <v>0</v>
      </c>
      <c r="AH32" s="39">
        <v>0</v>
      </c>
      <c r="AI32" s="39">
        <v>1</v>
      </c>
      <c r="AJ32" s="9">
        <f t="shared" si="4"/>
        <v>0</v>
      </c>
      <c r="AK32" s="9">
        <f t="shared" si="5"/>
        <v>0</v>
      </c>
      <c r="AL32" s="9">
        <f t="shared" si="6"/>
        <v>1</v>
      </c>
      <c r="AM32" s="9">
        <f t="shared" si="7"/>
        <v>0</v>
      </c>
      <c r="AN32" s="29" t="s">
        <v>3544</v>
      </c>
    </row>
    <row r="33" spans="1:40" x14ac:dyDescent="0.25">
      <c r="A33" s="39">
        <v>101</v>
      </c>
      <c r="B33" s="29" t="s">
        <v>4165</v>
      </c>
      <c r="C33" s="29" t="s">
        <v>4166</v>
      </c>
      <c r="D33" s="29" t="s">
        <v>4167</v>
      </c>
      <c r="E33" s="42">
        <v>41913</v>
      </c>
      <c r="F33" s="29" t="s">
        <v>38</v>
      </c>
      <c r="I33" s="64">
        <v>1.04</v>
      </c>
      <c r="J33" s="39">
        <v>0.02</v>
      </c>
      <c r="K33" s="64">
        <v>3.68</v>
      </c>
      <c r="L33" s="64" t="s">
        <v>342</v>
      </c>
      <c r="M33" s="29" t="s">
        <v>963</v>
      </c>
      <c r="N33" s="29" t="s">
        <v>48</v>
      </c>
      <c r="O33" s="68">
        <v>30</v>
      </c>
      <c r="P33" s="29" t="s">
        <v>367</v>
      </c>
      <c r="Q33" s="29" t="s">
        <v>15</v>
      </c>
      <c r="R33" s="39">
        <v>1</v>
      </c>
      <c r="S33" s="39">
        <v>0</v>
      </c>
      <c r="T33" s="39">
        <v>0</v>
      </c>
      <c r="U33" s="39">
        <v>1</v>
      </c>
      <c r="V33" s="39">
        <v>0</v>
      </c>
      <c r="W33" s="39">
        <v>0</v>
      </c>
      <c r="X33" s="39">
        <v>0</v>
      </c>
      <c r="Y33" s="39">
        <v>0</v>
      </c>
      <c r="Z33" s="39">
        <v>1</v>
      </c>
      <c r="AA33" s="39">
        <v>0</v>
      </c>
      <c r="AB33" s="39">
        <v>0</v>
      </c>
      <c r="AC33" s="39">
        <v>0</v>
      </c>
      <c r="AD33" s="39">
        <v>0</v>
      </c>
      <c r="AE33" s="39">
        <v>1</v>
      </c>
      <c r="AF33" s="39">
        <v>0</v>
      </c>
      <c r="AG33" s="39">
        <v>0</v>
      </c>
      <c r="AH33" s="39">
        <v>0</v>
      </c>
      <c r="AI33" s="39">
        <v>0</v>
      </c>
      <c r="AJ33" s="9">
        <f t="shared" si="4"/>
        <v>1</v>
      </c>
      <c r="AK33" s="9">
        <f t="shared" si="5"/>
        <v>0</v>
      </c>
      <c r="AL33" s="9">
        <f t="shared" si="6"/>
        <v>0</v>
      </c>
      <c r="AM33" s="9">
        <f t="shared" si="7"/>
        <v>0</v>
      </c>
      <c r="AN33" s="29" t="s">
        <v>4168</v>
      </c>
    </row>
    <row r="34" spans="1:40" x14ac:dyDescent="0.25">
      <c r="A34" s="39">
        <v>104</v>
      </c>
      <c r="B34" s="29" t="s">
        <v>4169</v>
      </c>
      <c r="C34" s="29" t="s">
        <v>4170</v>
      </c>
      <c r="D34" s="29" t="s">
        <v>4171</v>
      </c>
      <c r="E34" s="42">
        <v>41579</v>
      </c>
      <c r="F34" s="29" t="s">
        <v>38</v>
      </c>
      <c r="L34" s="63" t="s">
        <v>341</v>
      </c>
      <c r="M34" s="29" t="s">
        <v>283</v>
      </c>
      <c r="N34" s="29" t="s">
        <v>48</v>
      </c>
      <c r="O34" s="68">
        <v>21</v>
      </c>
      <c r="P34" s="29" t="s">
        <v>367</v>
      </c>
      <c r="Q34" s="29" t="s">
        <v>15</v>
      </c>
      <c r="R34" s="39">
        <v>1</v>
      </c>
      <c r="S34" s="39">
        <v>0</v>
      </c>
      <c r="T34" s="39">
        <v>0</v>
      </c>
      <c r="U34" s="39">
        <v>1</v>
      </c>
      <c r="V34" s="39">
        <v>0</v>
      </c>
      <c r="W34" s="39">
        <v>0</v>
      </c>
      <c r="X34" s="39">
        <v>0</v>
      </c>
      <c r="Y34" s="39">
        <v>0</v>
      </c>
      <c r="Z34" s="39">
        <v>1</v>
      </c>
      <c r="AA34" s="39">
        <v>0</v>
      </c>
      <c r="AB34" s="39">
        <v>0</v>
      </c>
      <c r="AC34" s="39">
        <v>0</v>
      </c>
      <c r="AD34" s="39">
        <v>0</v>
      </c>
      <c r="AE34" s="39">
        <v>0</v>
      </c>
      <c r="AF34" s="39">
        <v>0</v>
      </c>
      <c r="AG34" s="39">
        <v>0</v>
      </c>
      <c r="AH34" s="39">
        <v>0</v>
      </c>
      <c r="AI34" s="39">
        <v>1</v>
      </c>
      <c r="AJ34" s="9">
        <f t="shared" si="4"/>
        <v>0</v>
      </c>
      <c r="AK34" s="9">
        <f t="shared" si="5"/>
        <v>0</v>
      </c>
      <c r="AL34" s="9">
        <f t="shared" si="6"/>
        <v>1</v>
      </c>
      <c r="AM34" s="9">
        <f t="shared" si="7"/>
        <v>0</v>
      </c>
      <c r="AN34" s="29" t="s">
        <v>4172</v>
      </c>
    </row>
    <row r="35" spans="1:40" x14ac:dyDescent="0.25">
      <c r="A35" s="39">
        <v>105</v>
      </c>
      <c r="B35" s="29" t="s">
        <v>4173</v>
      </c>
      <c r="C35" s="29" t="s">
        <v>4174</v>
      </c>
      <c r="D35" s="29" t="s">
        <v>4175</v>
      </c>
      <c r="E35" s="42">
        <v>42064</v>
      </c>
      <c r="F35" s="29" t="s">
        <v>38</v>
      </c>
      <c r="J35" s="39">
        <v>0.14299999999999999</v>
      </c>
      <c r="K35" s="64">
        <v>0</v>
      </c>
      <c r="L35" s="63" t="s">
        <v>342</v>
      </c>
      <c r="M35" s="29" t="s">
        <v>39</v>
      </c>
      <c r="N35" s="29" t="s">
        <v>48</v>
      </c>
      <c r="O35" s="68">
        <v>56</v>
      </c>
      <c r="P35" s="29" t="s">
        <v>738</v>
      </c>
      <c r="Q35" s="29" t="s">
        <v>15</v>
      </c>
      <c r="R35" s="39">
        <v>1</v>
      </c>
      <c r="S35" s="39">
        <v>0</v>
      </c>
      <c r="T35" s="39">
        <v>0</v>
      </c>
      <c r="U35" s="39">
        <v>1</v>
      </c>
      <c r="V35" s="39">
        <v>0</v>
      </c>
      <c r="W35" s="39">
        <v>0</v>
      </c>
      <c r="X35" s="39">
        <v>0</v>
      </c>
      <c r="Y35" s="39">
        <v>0</v>
      </c>
      <c r="Z35" s="39">
        <v>1</v>
      </c>
      <c r="AA35" s="39">
        <v>0</v>
      </c>
      <c r="AB35" s="39">
        <v>0</v>
      </c>
      <c r="AC35" s="39">
        <v>0</v>
      </c>
      <c r="AD35" s="39">
        <v>0</v>
      </c>
      <c r="AE35" s="39">
        <v>0</v>
      </c>
      <c r="AF35" s="39">
        <v>0</v>
      </c>
      <c r="AG35" s="39">
        <v>0</v>
      </c>
      <c r="AH35" s="39">
        <v>0</v>
      </c>
      <c r="AI35" s="39">
        <v>1</v>
      </c>
      <c r="AJ35" s="9">
        <f t="shared" si="4"/>
        <v>0</v>
      </c>
      <c r="AK35" s="9">
        <f t="shared" si="5"/>
        <v>0</v>
      </c>
      <c r="AL35" s="9">
        <f t="shared" si="6"/>
        <v>1</v>
      </c>
      <c r="AM35" s="9">
        <f t="shared" si="7"/>
        <v>0</v>
      </c>
      <c r="AN35" s="29" t="s">
        <v>4176</v>
      </c>
    </row>
    <row r="36" spans="1:40" x14ac:dyDescent="0.25">
      <c r="A36" s="39">
        <v>106</v>
      </c>
      <c r="B36" s="29" t="s">
        <v>4177</v>
      </c>
      <c r="C36" s="29" t="s">
        <v>4178</v>
      </c>
      <c r="D36" s="29" t="s">
        <v>4179</v>
      </c>
      <c r="E36" s="42">
        <v>41541</v>
      </c>
      <c r="F36" s="29" t="s">
        <v>38</v>
      </c>
      <c r="I36" s="64">
        <v>120</v>
      </c>
      <c r="J36" s="39">
        <v>0.18</v>
      </c>
      <c r="K36" s="64">
        <v>11</v>
      </c>
      <c r="L36" s="63" t="s">
        <v>342</v>
      </c>
      <c r="M36" s="29" t="s">
        <v>136</v>
      </c>
      <c r="N36" s="29" t="s">
        <v>48</v>
      </c>
      <c r="O36" s="68">
        <v>45</v>
      </c>
      <c r="P36" s="29" t="s">
        <v>3096</v>
      </c>
      <c r="Q36" s="29" t="s">
        <v>15</v>
      </c>
      <c r="R36" s="39">
        <v>1</v>
      </c>
      <c r="S36" s="39">
        <v>0</v>
      </c>
      <c r="T36" s="39">
        <v>0</v>
      </c>
      <c r="U36" s="39">
        <v>1</v>
      </c>
      <c r="V36" s="39">
        <v>0</v>
      </c>
      <c r="W36" s="39">
        <v>0</v>
      </c>
      <c r="X36" s="39">
        <v>0</v>
      </c>
      <c r="Y36" s="39">
        <v>0</v>
      </c>
      <c r="Z36" s="39">
        <v>1</v>
      </c>
      <c r="AA36" s="39">
        <v>0</v>
      </c>
      <c r="AB36" s="39">
        <v>0</v>
      </c>
      <c r="AC36" s="39">
        <v>0</v>
      </c>
      <c r="AD36" s="39">
        <v>0</v>
      </c>
      <c r="AE36" s="39">
        <v>0</v>
      </c>
      <c r="AF36" s="39">
        <v>0</v>
      </c>
      <c r="AG36" s="39">
        <v>0</v>
      </c>
      <c r="AH36" s="39">
        <v>0</v>
      </c>
      <c r="AI36" s="39">
        <v>1</v>
      </c>
      <c r="AJ36" s="9">
        <f t="shared" si="4"/>
        <v>0</v>
      </c>
      <c r="AK36" s="9">
        <f t="shared" si="5"/>
        <v>0</v>
      </c>
      <c r="AL36" s="9">
        <f t="shared" si="6"/>
        <v>1</v>
      </c>
      <c r="AM36" s="9">
        <f t="shared" si="7"/>
        <v>0</v>
      </c>
      <c r="AN36" s="29" t="s">
        <v>4180</v>
      </c>
    </row>
    <row r="37" spans="1:40" x14ac:dyDescent="0.25">
      <c r="A37" s="39">
        <v>144</v>
      </c>
      <c r="B37" s="29" t="s">
        <v>4181</v>
      </c>
      <c r="C37" s="29" t="s">
        <v>4182</v>
      </c>
      <c r="D37" s="29" t="s">
        <v>4183</v>
      </c>
      <c r="E37" s="42">
        <v>42241</v>
      </c>
      <c r="F37" s="29" t="s">
        <v>38</v>
      </c>
      <c r="I37" s="64">
        <v>100000</v>
      </c>
      <c r="L37" s="63" t="s">
        <v>342</v>
      </c>
      <c r="M37" s="29" t="s">
        <v>136</v>
      </c>
      <c r="N37" s="29" t="s">
        <v>48</v>
      </c>
      <c r="O37" s="68">
        <v>8.3333333333333301E-2</v>
      </c>
      <c r="P37" s="29" t="s">
        <v>367</v>
      </c>
      <c r="Q37" s="29" t="s">
        <v>15</v>
      </c>
      <c r="R37" s="39">
        <v>1</v>
      </c>
      <c r="S37" s="39">
        <v>0</v>
      </c>
      <c r="T37" s="39">
        <v>0</v>
      </c>
      <c r="U37" s="39">
        <v>1</v>
      </c>
      <c r="V37" s="39">
        <v>0</v>
      </c>
      <c r="W37" s="39">
        <v>0</v>
      </c>
      <c r="X37" s="39">
        <v>0</v>
      </c>
      <c r="Y37" s="39">
        <v>1</v>
      </c>
      <c r="Z37" s="39">
        <v>0</v>
      </c>
      <c r="AA37" s="39">
        <v>0</v>
      </c>
      <c r="AB37" s="39">
        <v>0</v>
      </c>
      <c r="AC37" s="39">
        <v>1</v>
      </c>
      <c r="AD37" s="39">
        <v>0</v>
      </c>
      <c r="AE37" s="39">
        <v>0</v>
      </c>
      <c r="AF37" s="39">
        <v>0</v>
      </c>
      <c r="AG37" s="39">
        <v>0</v>
      </c>
      <c r="AH37" s="39">
        <v>0</v>
      </c>
      <c r="AI37" s="39">
        <v>0</v>
      </c>
      <c r="AJ37" s="9">
        <f t="shared" si="4"/>
        <v>1</v>
      </c>
      <c r="AK37" s="9">
        <f t="shared" si="5"/>
        <v>0</v>
      </c>
      <c r="AL37" s="9">
        <f t="shared" si="6"/>
        <v>0</v>
      </c>
      <c r="AM37" s="9">
        <f t="shared" si="7"/>
        <v>0</v>
      </c>
      <c r="AN37" s="29" t="s">
        <v>4184</v>
      </c>
    </row>
    <row r="38" spans="1:40" x14ac:dyDescent="0.25">
      <c r="A38" s="39">
        <v>145</v>
      </c>
      <c r="B38" s="29" t="s">
        <v>1459</v>
      </c>
      <c r="C38" s="29" t="s">
        <v>1460</v>
      </c>
      <c r="D38" s="29" t="s">
        <v>1461</v>
      </c>
      <c r="E38" s="42">
        <v>41997</v>
      </c>
      <c r="F38" s="29" t="s">
        <v>38</v>
      </c>
      <c r="I38" s="64">
        <v>50000</v>
      </c>
      <c r="L38" s="63" t="s">
        <v>342</v>
      </c>
      <c r="M38" s="29" t="s">
        <v>1462</v>
      </c>
      <c r="N38" s="29" t="s">
        <v>48</v>
      </c>
      <c r="O38" s="68">
        <v>1.8</v>
      </c>
      <c r="P38" s="29" t="s">
        <v>367</v>
      </c>
      <c r="Q38" s="29" t="s">
        <v>15</v>
      </c>
      <c r="R38" s="39">
        <v>1</v>
      </c>
      <c r="S38" s="39">
        <v>0</v>
      </c>
      <c r="T38" s="39">
        <v>0</v>
      </c>
      <c r="U38" s="39">
        <v>1</v>
      </c>
      <c r="V38" s="39">
        <v>0</v>
      </c>
      <c r="W38" s="39">
        <v>0</v>
      </c>
      <c r="X38" s="39">
        <v>0</v>
      </c>
      <c r="Y38" s="39">
        <v>0</v>
      </c>
      <c r="Z38" s="39">
        <v>1</v>
      </c>
      <c r="AA38" s="39">
        <v>0</v>
      </c>
      <c r="AB38" s="39">
        <v>0</v>
      </c>
      <c r="AC38" s="39">
        <v>1</v>
      </c>
      <c r="AD38" s="39">
        <v>0</v>
      </c>
      <c r="AE38" s="39">
        <v>0</v>
      </c>
      <c r="AF38" s="39">
        <v>0</v>
      </c>
      <c r="AG38" s="39">
        <v>0</v>
      </c>
      <c r="AH38" s="39">
        <v>0</v>
      </c>
      <c r="AI38" s="39">
        <v>0</v>
      </c>
      <c r="AJ38" s="9">
        <f t="shared" si="4"/>
        <v>1</v>
      </c>
      <c r="AK38" s="9">
        <f t="shared" si="5"/>
        <v>0</v>
      </c>
      <c r="AL38" s="9">
        <f t="shared" si="6"/>
        <v>0</v>
      </c>
      <c r="AM38" s="9">
        <f t="shared" si="7"/>
        <v>0</v>
      </c>
      <c r="AN38" s="29" t="s">
        <v>1463</v>
      </c>
    </row>
    <row r="39" spans="1:40" x14ac:dyDescent="0.25">
      <c r="A39" s="39">
        <v>147</v>
      </c>
      <c r="B39" s="29" t="s">
        <v>3557</v>
      </c>
      <c r="C39" s="29" t="s">
        <v>3558</v>
      </c>
      <c r="D39" s="29" t="s">
        <v>3559</v>
      </c>
      <c r="E39" s="42">
        <v>41707</v>
      </c>
      <c r="F39" s="29" t="s">
        <v>38</v>
      </c>
      <c r="I39" s="64">
        <v>300000</v>
      </c>
      <c r="L39" s="63" t="s">
        <v>342</v>
      </c>
      <c r="M39" s="29" t="s">
        <v>136</v>
      </c>
      <c r="N39" s="29" t="s">
        <v>40</v>
      </c>
      <c r="O39" s="68">
        <v>0.25</v>
      </c>
      <c r="P39" s="29" t="s">
        <v>367</v>
      </c>
      <c r="Q39" s="29" t="s">
        <v>15</v>
      </c>
      <c r="R39" s="39">
        <v>1</v>
      </c>
      <c r="S39" s="39">
        <v>0</v>
      </c>
      <c r="T39" s="39">
        <v>0</v>
      </c>
      <c r="U39" s="39">
        <v>1</v>
      </c>
      <c r="V39" s="39">
        <v>0</v>
      </c>
      <c r="W39" s="39">
        <v>0</v>
      </c>
      <c r="X39" s="39">
        <v>0</v>
      </c>
      <c r="Y39" s="39">
        <v>0</v>
      </c>
      <c r="Z39" s="39">
        <v>1</v>
      </c>
      <c r="AA39" s="39">
        <v>0</v>
      </c>
      <c r="AB39" s="39">
        <v>0</v>
      </c>
      <c r="AC39" s="39">
        <v>1</v>
      </c>
      <c r="AD39" s="39">
        <v>0</v>
      </c>
      <c r="AE39" s="39">
        <v>0</v>
      </c>
      <c r="AF39" s="39">
        <v>0</v>
      </c>
      <c r="AG39" s="39">
        <v>0</v>
      </c>
      <c r="AH39" s="39">
        <v>0</v>
      </c>
      <c r="AI39" s="39">
        <v>0</v>
      </c>
      <c r="AJ39" s="9">
        <f t="shared" si="4"/>
        <v>1</v>
      </c>
      <c r="AK39" s="9">
        <f t="shared" si="5"/>
        <v>0</v>
      </c>
      <c r="AL39" s="9">
        <f t="shared" si="6"/>
        <v>0</v>
      </c>
      <c r="AM39" s="9">
        <f t="shared" si="7"/>
        <v>0</v>
      </c>
      <c r="AN39" s="29" t="s">
        <v>3560</v>
      </c>
    </row>
    <row r="40" spans="1:40" x14ac:dyDescent="0.25">
      <c r="A40" s="39">
        <v>150</v>
      </c>
      <c r="B40" s="29" t="s">
        <v>2828</v>
      </c>
      <c r="C40" s="29" t="s">
        <v>2829</v>
      </c>
      <c r="D40" s="29" t="s">
        <v>2830</v>
      </c>
      <c r="E40" s="42">
        <v>41730</v>
      </c>
      <c r="F40" s="29" t="s">
        <v>38</v>
      </c>
      <c r="I40" s="64">
        <v>300000</v>
      </c>
      <c r="J40" s="39">
        <v>14</v>
      </c>
      <c r="L40" s="63" t="s">
        <v>342</v>
      </c>
      <c r="M40" s="29" t="s">
        <v>224</v>
      </c>
      <c r="N40" s="29" t="s">
        <v>48</v>
      </c>
      <c r="O40" s="68">
        <v>8.3333333333333301E-2</v>
      </c>
      <c r="P40" s="29" t="s">
        <v>367</v>
      </c>
      <c r="Q40" s="29" t="s">
        <v>15</v>
      </c>
      <c r="R40" s="39">
        <v>1</v>
      </c>
      <c r="S40" s="39">
        <v>0</v>
      </c>
      <c r="T40" s="39">
        <v>0</v>
      </c>
      <c r="U40" s="39">
        <v>1</v>
      </c>
      <c r="V40" s="39">
        <v>0</v>
      </c>
      <c r="W40" s="39">
        <v>0</v>
      </c>
      <c r="X40" s="39">
        <v>0</v>
      </c>
      <c r="Y40" s="39">
        <v>0</v>
      </c>
      <c r="Z40" s="39">
        <v>1</v>
      </c>
      <c r="AA40" s="39">
        <v>0</v>
      </c>
      <c r="AB40" s="39">
        <v>0</v>
      </c>
      <c r="AC40" s="39">
        <v>1</v>
      </c>
      <c r="AD40" s="39">
        <v>0</v>
      </c>
      <c r="AE40" s="39">
        <v>0</v>
      </c>
      <c r="AF40" s="39">
        <v>0</v>
      </c>
      <c r="AG40" s="39">
        <v>0</v>
      </c>
      <c r="AH40" s="39">
        <v>0</v>
      </c>
      <c r="AI40" s="39">
        <v>0</v>
      </c>
      <c r="AJ40" s="9">
        <f t="shared" si="4"/>
        <v>1</v>
      </c>
      <c r="AK40" s="9">
        <f t="shared" si="5"/>
        <v>0</v>
      </c>
      <c r="AL40" s="9">
        <f t="shared" si="6"/>
        <v>0</v>
      </c>
      <c r="AM40" s="9">
        <f t="shared" si="7"/>
        <v>0</v>
      </c>
      <c r="AN40" s="29" t="s">
        <v>2831</v>
      </c>
    </row>
    <row r="41" spans="1:40" x14ac:dyDescent="0.25">
      <c r="A41" s="39">
        <v>160</v>
      </c>
      <c r="B41" s="29" t="s">
        <v>374</v>
      </c>
      <c r="C41" s="29" t="s">
        <v>375</v>
      </c>
      <c r="D41" s="29" t="s">
        <v>376</v>
      </c>
      <c r="E41" s="42">
        <v>41760</v>
      </c>
      <c r="F41" s="29" t="s">
        <v>38</v>
      </c>
      <c r="I41" s="64">
        <v>60000</v>
      </c>
      <c r="L41" s="63" t="s">
        <v>342</v>
      </c>
      <c r="M41" s="29" t="s">
        <v>39</v>
      </c>
      <c r="N41" s="29" t="s">
        <v>48</v>
      </c>
      <c r="O41" s="68">
        <v>0.29166666666666669</v>
      </c>
      <c r="P41" s="29" t="s">
        <v>377</v>
      </c>
      <c r="Q41" s="29" t="s">
        <v>15</v>
      </c>
      <c r="R41" s="39">
        <v>1</v>
      </c>
      <c r="S41" s="39">
        <v>0</v>
      </c>
      <c r="T41" s="39">
        <v>0</v>
      </c>
      <c r="U41" s="39">
        <v>1</v>
      </c>
      <c r="V41" s="39">
        <v>0</v>
      </c>
      <c r="W41" s="39">
        <v>0</v>
      </c>
      <c r="X41" s="39">
        <v>0</v>
      </c>
      <c r="Y41" s="39">
        <v>0</v>
      </c>
      <c r="Z41" s="39">
        <v>1</v>
      </c>
      <c r="AA41" s="39">
        <v>0</v>
      </c>
      <c r="AB41" s="39">
        <v>0</v>
      </c>
      <c r="AC41" s="39">
        <v>0</v>
      </c>
      <c r="AD41" s="39">
        <v>0</v>
      </c>
      <c r="AE41" s="39">
        <v>0</v>
      </c>
      <c r="AF41" s="39">
        <v>0</v>
      </c>
      <c r="AG41" s="39">
        <v>0</v>
      </c>
      <c r="AH41" s="39">
        <v>0</v>
      </c>
      <c r="AI41" s="39">
        <v>1</v>
      </c>
      <c r="AJ41" s="9">
        <f t="shared" si="4"/>
        <v>0</v>
      </c>
      <c r="AK41" s="9">
        <f t="shared" si="5"/>
        <v>0</v>
      </c>
      <c r="AL41" s="9">
        <f t="shared" si="6"/>
        <v>1</v>
      </c>
      <c r="AM41" s="9">
        <f t="shared" si="7"/>
        <v>0</v>
      </c>
      <c r="AN41" s="29" t="s">
        <v>378</v>
      </c>
    </row>
    <row r="42" spans="1:40" x14ac:dyDescent="0.25">
      <c r="A42" s="39">
        <v>217</v>
      </c>
      <c r="B42" s="29" t="s">
        <v>1364</v>
      </c>
      <c r="C42" s="29" t="s">
        <v>1365</v>
      </c>
      <c r="D42" s="29" t="s">
        <v>1366</v>
      </c>
      <c r="E42" s="42">
        <v>40695</v>
      </c>
      <c r="F42" s="29" t="s">
        <v>46</v>
      </c>
      <c r="G42" s="39">
        <v>2450</v>
      </c>
      <c r="H42" s="39">
        <v>900</v>
      </c>
      <c r="I42" s="64">
        <v>2.1700000000000001E-2</v>
      </c>
      <c r="L42" s="63" t="s">
        <v>341</v>
      </c>
      <c r="M42" s="29" t="s">
        <v>47</v>
      </c>
      <c r="N42" s="29" t="s">
        <v>48</v>
      </c>
      <c r="O42" s="68">
        <v>17520</v>
      </c>
      <c r="P42" s="29" t="s">
        <v>60</v>
      </c>
      <c r="Q42" s="29" t="s">
        <v>15</v>
      </c>
      <c r="R42" s="39">
        <v>1</v>
      </c>
      <c r="S42" s="39">
        <v>0</v>
      </c>
      <c r="T42" s="39">
        <v>0</v>
      </c>
      <c r="U42" s="39">
        <v>0</v>
      </c>
      <c r="V42" s="39">
        <v>0</v>
      </c>
      <c r="W42" s="39">
        <v>0</v>
      </c>
      <c r="X42" s="39">
        <v>0</v>
      </c>
      <c r="Y42" s="39">
        <v>0</v>
      </c>
      <c r="Z42" s="39">
        <v>0</v>
      </c>
      <c r="AA42" s="39">
        <v>0</v>
      </c>
      <c r="AB42" s="39">
        <v>1</v>
      </c>
      <c r="AC42" s="39">
        <v>0</v>
      </c>
      <c r="AD42" s="39">
        <v>0</v>
      </c>
      <c r="AE42" s="39">
        <v>0</v>
      </c>
      <c r="AF42" s="39">
        <v>1</v>
      </c>
      <c r="AG42" s="39">
        <v>0</v>
      </c>
      <c r="AH42" s="39">
        <v>0</v>
      </c>
      <c r="AI42" s="39">
        <v>0</v>
      </c>
      <c r="AJ42" s="9">
        <f t="shared" si="4"/>
        <v>0</v>
      </c>
      <c r="AK42" s="9">
        <f t="shared" si="5"/>
        <v>1</v>
      </c>
      <c r="AL42" s="9">
        <f t="shared" si="6"/>
        <v>0</v>
      </c>
      <c r="AM42" s="9">
        <f t="shared" si="7"/>
        <v>0</v>
      </c>
      <c r="AN42" s="29" t="s">
        <v>1367</v>
      </c>
    </row>
    <row r="43" spans="1:40" x14ac:dyDescent="0.25">
      <c r="A43" s="39">
        <v>260</v>
      </c>
      <c r="B43" s="29" t="s">
        <v>4186</v>
      </c>
      <c r="C43" s="29" t="s">
        <v>4187</v>
      </c>
      <c r="D43" s="29" t="s">
        <v>4188</v>
      </c>
      <c r="E43" s="42">
        <v>40874</v>
      </c>
      <c r="F43" s="29" t="s">
        <v>46</v>
      </c>
      <c r="L43" s="63" t="s">
        <v>341</v>
      </c>
      <c r="M43" s="29" t="s">
        <v>151</v>
      </c>
      <c r="N43" s="29" t="s">
        <v>48</v>
      </c>
      <c r="O43" s="68">
        <v>0</v>
      </c>
      <c r="P43" s="29" t="s">
        <v>111</v>
      </c>
      <c r="Q43" s="29" t="s">
        <v>15</v>
      </c>
      <c r="R43" s="39">
        <v>1</v>
      </c>
      <c r="S43" s="39">
        <v>0</v>
      </c>
      <c r="T43" s="39">
        <v>0</v>
      </c>
      <c r="U43" s="39">
        <v>0</v>
      </c>
      <c r="V43" s="39">
        <v>0</v>
      </c>
      <c r="W43" s="39">
        <v>0</v>
      </c>
      <c r="X43" s="39">
        <v>0</v>
      </c>
      <c r="Y43" s="39">
        <v>0</v>
      </c>
      <c r="Z43" s="39">
        <v>1</v>
      </c>
      <c r="AA43" s="39">
        <v>0</v>
      </c>
      <c r="AB43" s="39">
        <v>1</v>
      </c>
      <c r="AC43" s="39">
        <v>0</v>
      </c>
      <c r="AD43" s="39">
        <v>0</v>
      </c>
      <c r="AE43" s="39">
        <v>0</v>
      </c>
      <c r="AF43" s="39">
        <v>0</v>
      </c>
      <c r="AG43" s="39">
        <v>0</v>
      </c>
      <c r="AH43" s="39">
        <v>0</v>
      </c>
      <c r="AI43" s="39">
        <v>1</v>
      </c>
      <c r="AJ43" s="9">
        <f t="shared" si="4"/>
        <v>0</v>
      </c>
      <c r="AK43" s="9">
        <f t="shared" si="5"/>
        <v>0</v>
      </c>
      <c r="AL43" s="9">
        <f t="shared" si="6"/>
        <v>1</v>
      </c>
      <c r="AM43" s="9">
        <f t="shared" si="7"/>
        <v>0</v>
      </c>
      <c r="AN43" s="29" t="s">
        <v>4189</v>
      </c>
    </row>
    <row r="44" spans="1:40" x14ac:dyDescent="0.25">
      <c r="A44" s="39">
        <v>271</v>
      </c>
      <c r="B44" s="29" t="s">
        <v>2044</v>
      </c>
      <c r="C44" s="29" t="s">
        <v>2045</v>
      </c>
      <c r="D44" s="29" t="s">
        <v>2046</v>
      </c>
      <c r="E44" s="42">
        <v>40544</v>
      </c>
      <c r="F44" s="29" t="s">
        <v>332</v>
      </c>
      <c r="G44" s="39">
        <v>9400</v>
      </c>
      <c r="H44" s="39">
        <v>3000</v>
      </c>
      <c r="I44" s="64">
        <v>295</v>
      </c>
      <c r="J44" s="39">
        <v>6.7900000000000002E-4</v>
      </c>
      <c r="L44" s="63" t="s">
        <v>341</v>
      </c>
      <c r="M44" s="29" t="s">
        <v>394</v>
      </c>
      <c r="N44" s="29" t="s">
        <v>48</v>
      </c>
      <c r="O44" s="68">
        <v>14600</v>
      </c>
      <c r="P44" s="29" t="s">
        <v>2042</v>
      </c>
      <c r="Q44" s="29" t="s">
        <v>15</v>
      </c>
      <c r="R44" s="39">
        <v>1</v>
      </c>
      <c r="S44" s="39">
        <v>0</v>
      </c>
      <c r="T44" s="39">
        <v>0</v>
      </c>
      <c r="U44" s="39">
        <v>0</v>
      </c>
      <c r="V44" s="39">
        <v>0</v>
      </c>
      <c r="W44" s="39">
        <v>0</v>
      </c>
      <c r="X44" s="39">
        <v>0</v>
      </c>
      <c r="Y44" s="39">
        <v>0</v>
      </c>
      <c r="Z44" s="39">
        <v>0</v>
      </c>
      <c r="AA44" s="39">
        <v>0</v>
      </c>
      <c r="AB44" s="39">
        <v>1</v>
      </c>
      <c r="AC44" s="39">
        <v>1</v>
      </c>
      <c r="AD44" s="39">
        <v>0</v>
      </c>
      <c r="AE44" s="39">
        <v>0</v>
      </c>
      <c r="AF44" s="39">
        <v>0</v>
      </c>
      <c r="AG44" s="39">
        <v>0</v>
      </c>
      <c r="AH44" s="39">
        <v>0</v>
      </c>
      <c r="AI44" s="39">
        <v>0</v>
      </c>
      <c r="AJ44" s="9">
        <f t="shared" si="4"/>
        <v>1</v>
      </c>
      <c r="AK44" s="9">
        <f t="shared" si="5"/>
        <v>0</v>
      </c>
      <c r="AL44" s="9">
        <f t="shared" si="6"/>
        <v>0</v>
      </c>
      <c r="AM44" s="9">
        <f t="shared" si="7"/>
        <v>0</v>
      </c>
      <c r="AN44" s="29" t="s">
        <v>2047</v>
      </c>
    </row>
    <row r="45" spans="1:40" x14ac:dyDescent="0.25">
      <c r="A45" s="39">
        <v>277</v>
      </c>
      <c r="B45" s="29" t="s">
        <v>4190</v>
      </c>
      <c r="C45" s="29" t="s">
        <v>4191</v>
      </c>
      <c r="D45" s="29" t="s">
        <v>4192</v>
      </c>
      <c r="E45" s="42">
        <v>40817</v>
      </c>
      <c r="F45" s="29" t="s">
        <v>38</v>
      </c>
      <c r="L45" s="63" t="s">
        <v>341</v>
      </c>
      <c r="M45" s="29" t="s">
        <v>54</v>
      </c>
      <c r="N45" s="29" t="s">
        <v>48</v>
      </c>
      <c r="O45" s="68">
        <v>0</v>
      </c>
      <c r="P45" s="29" t="s">
        <v>4193</v>
      </c>
      <c r="Q45" s="29" t="s">
        <v>15</v>
      </c>
      <c r="R45" s="39">
        <v>1</v>
      </c>
      <c r="S45" s="39">
        <v>0</v>
      </c>
      <c r="T45" s="39">
        <v>0</v>
      </c>
      <c r="U45" s="39">
        <v>0</v>
      </c>
      <c r="V45" s="39">
        <v>0</v>
      </c>
      <c r="W45" s="39">
        <v>0</v>
      </c>
      <c r="X45" s="39">
        <v>0</v>
      </c>
      <c r="Y45" s="39">
        <v>0</v>
      </c>
      <c r="Z45" s="39">
        <v>0</v>
      </c>
      <c r="AA45" s="39">
        <v>0</v>
      </c>
      <c r="AB45" s="39">
        <v>1</v>
      </c>
      <c r="AC45" s="39">
        <v>0</v>
      </c>
      <c r="AD45" s="39">
        <v>0</v>
      </c>
      <c r="AE45" s="39">
        <v>0</v>
      </c>
      <c r="AF45" s="39">
        <v>0</v>
      </c>
      <c r="AG45" s="39">
        <v>0</v>
      </c>
      <c r="AH45" s="39">
        <v>0</v>
      </c>
      <c r="AI45" s="39">
        <v>1</v>
      </c>
      <c r="AJ45" s="9">
        <f t="shared" si="4"/>
        <v>0</v>
      </c>
      <c r="AK45" s="9">
        <f t="shared" si="5"/>
        <v>0</v>
      </c>
      <c r="AL45" s="9">
        <f t="shared" si="6"/>
        <v>1</v>
      </c>
      <c r="AM45" s="9">
        <f t="shared" si="7"/>
        <v>0</v>
      </c>
      <c r="AN45" s="29" t="s">
        <v>4194</v>
      </c>
    </row>
    <row r="46" spans="1:40" x14ac:dyDescent="0.25">
      <c r="A46" s="39">
        <v>393</v>
      </c>
      <c r="B46" s="29" t="s">
        <v>4195</v>
      </c>
      <c r="C46" s="29" t="s">
        <v>4196</v>
      </c>
      <c r="D46" s="29" t="s">
        <v>4197</v>
      </c>
      <c r="E46" s="42">
        <v>40087</v>
      </c>
      <c r="F46" s="29" t="s">
        <v>38</v>
      </c>
      <c r="G46" s="39">
        <v>1800</v>
      </c>
      <c r="H46" s="39">
        <v>800</v>
      </c>
      <c r="L46" s="63" t="s">
        <v>341</v>
      </c>
      <c r="M46" s="29" t="s">
        <v>54</v>
      </c>
      <c r="N46" s="29" t="s">
        <v>48</v>
      </c>
      <c r="O46" s="68">
        <v>0</v>
      </c>
      <c r="P46" s="29" t="s">
        <v>69</v>
      </c>
      <c r="Q46" s="29" t="s">
        <v>15</v>
      </c>
      <c r="R46" s="39">
        <v>1</v>
      </c>
      <c r="S46" s="39">
        <v>0</v>
      </c>
      <c r="T46" s="39">
        <v>0</v>
      </c>
      <c r="U46" s="39">
        <v>0</v>
      </c>
      <c r="V46" s="39">
        <v>0</v>
      </c>
      <c r="W46" s="39">
        <v>0</v>
      </c>
      <c r="X46" s="39">
        <v>0</v>
      </c>
      <c r="Y46" s="39">
        <v>0</v>
      </c>
      <c r="Z46" s="39">
        <v>1</v>
      </c>
      <c r="AA46" s="39">
        <v>0</v>
      </c>
      <c r="AB46" s="39">
        <v>1</v>
      </c>
      <c r="AC46" s="39">
        <v>0</v>
      </c>
      <c r="AD46" s="39">
        <v>0</v>
      </c>
      <c r="AE46" s="39">
        <v>1</v>
      </c>
      <c r="AF46" s="39">
        <v>0</v>
      </c>
      <c r="AG46" s="39">
        <v>0</v>
      </c>
      <c r="AH46" s="39">
        <v>0</v>
      </c>
      <c r="AI46" s="39">
        <v>0</v>
      </c>
      <c r="AJ46" s="9">
        <f t="shared" si="4"/>
        <v>1</v>
      </c>
      <c r="AK46" s="9">
        <f t="shared" si="5"/>
        <v>0</v>
      </c>
      <c r="AL46" s="9">
        <f t="shared" si="6"/>
        <v>0</v>
      </c>
      <c r="AM46" s="9">
        <f t="shared" si="7"/>
        <v>0</v>
      </c>
      <c r="AN46" s="29" t="s">
        <v>4198</v>
      </c>
    </row>
    <row r="47" spans="1:40" x14ac:dyDescent="0.25">
      <c r="A47" s="39">
        <v>501</v>
      </c>
      <c r="B47" s="29" t="s">
        <v>4199</v>
      </c>
      <c r="C47" s="29" t="s">
        <v>4200</v>
      </c>
      <c r="D47" s="29" t="s">
        <v>4201</v>
      </c>
      <c r="E47" s="42">
        <v>40116</v>
      </c>
      <c r="F47" s="29" t="s">
        <v>38</v>
      </c>
      <c r="J47" s="39">
        <v>2</v>
      </c>
      <c r="L47" s="63" t="s">
        <v>342</v>
      </c>
      <c r="M47" s="29" t="s">
        <v>39</v>
      </c>
      <c r="N47" s="29" t="s">
        <v>48</v>
      </c>
      <c r="O47" s="68">
        <v>8</v>
      </c>
      <c r="P47" s="29" t="s">
        <v>195</v>
      </c>
      <c r="Q47" s="29" t="s">
        <v>15</v>
      </c>
      <c r="R47" s="39">
        <v>1</v>
      </c>
      <c r="S47" s="39">
        <v>0</v>
      </c>
      <c r="T47" s="39">
        <v>0</v>
      </c>
      <c r="U47" s="39">
        <v>1</v>
      </c>
      <c r="V47" s="39">
        <v>0</v>
      </c>
      <c r="W47" s="39">
        <v>0</v>
      </c>
      <c r="X47" s="39">
        <v>0</v>
      </c>
      <c r="Y47" s="39">
        <v>1</v>
      </c>
      <c r="Z47" s="39">
        <v>0</v>
      </c>
      <c r="AA47" s="39">
        <v>0</v>
      </c>
      <c r="AB47" s="39">
        <v>0</v>
      </c>
      <c r="AC47" s="39">
        <v>1</v>
      </c>
      <c r="AD47" s="39">
        <v>0</v>
      </c>
      <c r="AE47" s="39">
        <v>0</v>
      </c>
      <c r="AF47" s="39">
        <v>0</v>
      </c>
      <c r="AG47" s="39">
        <v>0</v>
      </c>
      <c r="AH47" s="39">
        <v>0</v>
      </c>
      <c r="AI47" s="39">
        <v>0</v>
      </c>
      <c r="AJ47" s="9">
        <f t="shared" si="4"/>
        <v>1</v>
      </c>
      <c r="AK47" s="9">
        <f t="shared" si="5"/>
        <v>0</v>
      </c>
      <c r="AL47" s="9">
        <f t="shared" si="6"/>
        <v>0</v>
      </c>
      <c r="AM47" s="9">
        <f t="shared" si="7"/>
        <v>0</v>
      </c>
      <c r="AN47" s="29" t="s">
        <v>4203</v>
      </c>
    </row>
    <row r="48" spans="1:40" x14ac:dyDescent="0.25">
      <c r="A48" s="39">
        <v>502</v>
      </c>
      <c r="B48" s="29" t="s">
        <v>4204</v>
      </c>
      <c r="C48" s="29" t="s">
        <v>4205</v>
      </c>
      <c r="D48" s="29" t="s">
        <v>4206</v>
      </c>
      <c r="E48" s="42">
        <v>40109</v>
      </c>
      <c r="F48" s="29" t="s">
        <v>38</v>
      </c>
      <c r="I48" s="64">
        <v>519.9</v>
      </c>
      <c r="K48" s="64">
        <v>14</v>
      </c>
      <c r="L48" s="63" t="s">
        <v>342</v>
      </c>
      <c r="M48" s="29" t="s">
        <v>185</v>
      </c>
      <c r="N48" s="29" t="s">
        <v>48</v>
      </c>
      <c r="O48" s="68">
        <v>1.75</v>
      </c>
      <c r="P48" s="29" t="s">
        <v>4207</v>
      </c>
      <c r="Q48" s="29" t="s">
        <v>15</v>
      </c>
      <c r="R48" s="39">
        <v>1</v>
      </c>
      <c r="S48" s="39">
        <v>0</v>
      </c>
      <c r="T48" s="39">
        <v>0</v>
      </c>
      <c r="U48" s="39">
        <v>1</v>
      </c>
      <c r="V48" s="39">
        <v>0</v>
      </c>
      <c r="W48" s="39">
        <v>0</v>
      </c>
      <c r="X48" s="39">
        <v>0</v>
      </c>
      <c r="Y48" s="39">
        <v>0</v>
      </c>
      <c r="Z48" s="39">
        <v>1</v>
      </c>
      <c r="AA48" s="39">
        <v>0</v>
      </c>
      <c r="AB48" s="39">
        <v>0</v>
      </c>
      <c r="AC48" s="39">
        <v>0</v>
      </c>
      <c r="AD48" s="39">
        <v>0</v>
      </c>
      <c r="AE48" s="39">
        <v>1</v>
      </c>
      <c r="AF48" s="39">
        <v>0</v>
      </c>
      <c r="AG48" s="39">
        <v>0</v>
      </c>
      <c r="AH48" s="39">
        <v>0</v>
      </c>
      <c r="AI48" s="39">
        <v>0</v>
      </c>
      <c r="AJ48" s="9">
        <f t="shared" si="4"/>
        <v>1</v>
      </c>
      <c r="AK48" s="9">
        <f t="shared" si="5"/>
        <v>0</v>
      </c>
      <c r="AL48" s="9">
        <f t="shared" si="6"/>
        <v>0</v>
      </c>
      <c r="AM48" s="9">
        <f t="shared" si="7"/>
        <v>0</v>
      </c>
      <c r="AN48" s="29" t="s">
        <v>4209</v>
      </c>
    </row>
    <row r="49" spans="1:40" x14ac:dyDescent="0.25">
      <c r="A49" s="39">
        <v>503</v>
      </c>
      <c r="B49" s="29" t="s">
        <v>4210</v>
      </c>
      <c r="C49" s="29" t="s">
        <v>4211</v>
      </c>
      <c r="D49" s="29" t="s">
        <v>4212</v>
      </c>
      <c r="E49" s="42">
        <v>39713</v>
      </c>
      <c r="F49" s="29" t="s">
        <v>38</v>
      </c>
      <c r="G49" s="39">
        <v>900</v>
      </c>
      <c r="H49" s="39">
        <v>850</v>
      </c>
      <c r="I49" s="64">
        <v>400</v>
      </c>
      <c r="J49" s="39">
        <v>1.46</v>
      </c>
      <c r="L49" s="63" t="s">
        <v>341</v>
      </c>
      <c r="M49" s="29" t="s">
        <v>54</v>
      </c>
      <c r="N49" s="29" t="s">
        <v>48</v>
      </c>
      <c r="O49" s="68">
        <v>1</v>
      </c>
      <c r="P49" s="29" t="s">
        <v>4105</v>
      </c>
      <c r="Q49" s="29" t="s">
        <v>15</v>
      </c>
      <c r="R49" s="39">
        <v>1</v>
      </c>
      <c r="S49" s="39">
        <v>0</v>
      </c>
      <c r="T49" s="39">
        <v>0</v>
      </c>
      <c r="U49" s="39">
        <v>0</v>
      </c>
      <c r="V49" s="39">
        <v>0</v>
      </c>
      <c r="W49" s="39">
        <v>0</v>
      </c>
      <c r="X49" s="39">
        <v>0</v>
      </c>
      <c r="Y49" s="39">
        <v>1</v>
      </c>
      <c r="Z49" s="39">
        <v>0</v>
      </c>
      <c r="AA49" s="39">
        <v>0</v>
      </c>
      <c r="AB49" s="39">
        <v>0</v>
      </c>
      <c r="AC49" s="39">
        <v>0</v>
      </c>
      <c r="AD49" s="39">
        <v>0</v>
      </c>
      <c r="AE49" s="39">
        <v>0</v>
      </c>
      <c r="AF49" s="39">
        <v>1</v>
      </c>
      <c r="AG49" s="39">
        <v>0</v>
      </c>
      <c r="AH49" s="39">
        <v>0</v>
      </c>
      <c r="AI49" s="39">
        <v>0</v>
      </c>
      <c r="AJ49" s="9">
        <f t="shared" si="4"/>
        <v>0</v>
      </c>
      <c r="AK49" s="9">
        <f t="shared" si="5"/>
        <v>1</v>
      </c>
      <c r="AL49" s="9">
        <f t="shared" si="6"/>
        <v>0</v>
      </c>
      <c r="AM49" s="9">
        <f t="shared" si="7"/>
        <v>0</v>
      </c>
      <c r="AN49" s="29" t="s">
        <v>4214</v>
      </c>
    </row>
    <row r="50" spans="1:40" x14ac:dyDescent="0.25">
      <c r="A50" s="39">
        <v>513</v>
      </c>
      <c r="B50" s="29" t="s">
        <v>4215</v>
      </c>
      <c r="C50" s="29" t="s">
        <v>4216</v>
      </c>
      <c r="D50" s="29" t="s">
        <v>4217</v>
      </c>
      <c r="E50" s="42">
        <v>42322</v>
      </c>
      <c r="F50" s="29" t="s">
        <v>38</v>
      </c>
      <c r="J50" s="39">
        <v>0.1</v>
      </c>
      <c r="L50" s="63" t="s">
        <v>342</v>
      </c>
      <c r="M50" s="29" t="s">
        <v>424</v>
      </c>
      <c r="N50" s="29" t="s">
        <v>48</v>
      </c>
      <c r="O50" s="68">
        <v>63</v>
      </c>
      <c r="P50" s="29" t="s">
        <v>4218</v>
      </c>
      <c r="Q50" s="29" t="s">
        <v>15</v>
      </c>
      <c r="R50" s="39">
        <v>1</v>
      </c>
      <c r="S50" s="39">
        <v>0</v>
      </c>
      <c r="T50" s="39">
        <v>0</v>
      </c>
      <c r="U50" s="39">
        <v>1</v>
      </c>
      <c r="V50" s="39">
        <v>0</v>
      </c>
      <c r="W50" s="39">
        <v>0</v>
      </c>
      <c r="X50" s="39">
        <v>0</v>
      </c>
      <c r="Y50" s="39">
        <v>0</v>
      </c>
      <c r="Z50" s="39">
        <v>1</v>
      </c>
      <c r="AA50" s="39">
        <v>0</v>
      </c>
      <c r="AB50" s="39">
        <v>0</v>
      </c>
      <c r="AC50" s="39">
        <v>0</v>
      </c>
      <c r="AD50" s="39">
        <v>0</v>
      </c>
      <c r="AE50" s="39">
        <v>1</v>
      </c>
      <c r="AF50" s="39">
        <v>0</v>
      </c>
      <c r="AG50" s="39">
        <v>0</v>
      </c>
      <c r="AH50" s="39">
        <v>0</v>
      </c>
      <c r="AI50" s="39">
        <v>0</v>
      </c>
      <c r="AJ50" s="9">
        <f t="shared" si="4"/>
        <v>1</v>
      </c>
      <c r="AK50" s="9">
        <f t="shared" si="5"/>
        <v>0</v>
      </c>
      <c r="AL50" s="9">
        <f t="shared" si="6"/>
        <v>0</v>
      </c>
      <c r="AM50" s="9">
        <f t="shared" si="7"/>
        <v>0</v>
      </c>
      <c r="AN50" s="29" t="s">
        <v>4219</v>
      </c>
    </row>
    <row r="51" spans="1:40" x14ac:dyDescent="0.25">
      <c r="A51" s="39">
        <v>540</v>
      </c>
      <c r="B51" s="29" t="s">
        <v>4220</v>
      </c>
      <c r="C51" s="29" t="s">
        <v>4221</v>
      </c>
      <c r="D51" s="29" t="s">
        <v>4222</v>
      </c>
      <c r="E51" s="42">
        <v>42248</v>
      </c>
      <c r="F51" s="29" t="s">
        <v>328</v>
      </c>
      <c r="G51" s="39">
        <v>12000</v>
      </c>
      <c r="H51" s="39">
        <v>8000</v>
      </c>
      <c r="I51" s="64">
        <v>770</v>
      </c>
      <c r="L51" s="63" t="s">
        <v>342</v>
      </c>
      <c r="M51" s="29" t="s">
        <v>4223</v>
      </c>
      <c r="N51" t="s">
        <v>219</v>
      </c>
      <c r="O51" s="68">
        <v>0</v>
      </c>
      <c r="P51" s="29" t="s">
        <v>4224</v>
      </c>
      <c r="Q51" s="29" t="s">
        <v>15</v>
      </c>
      <c r="R51" s="39">
        <v>1</v>
      </c>
      <c r="S51" s="39">
        <v>0</v>
      </c>
      <c r="T51" s="39">
        <v>0</v>
      </c>
      <c r="U51" s="39">
        <v>0</v>
      </c>
      <c r="V51" s="39">
        <v>0</v>
      </c>
      <c r="W51" s="39">
        <v>0</v>
      </c>
      <c r="X51" s="39">
        <v>0</v>
      </c>
      <c r="Y51" s="39">
        <v>0</v>
      </c>
      <c r="Z51" s="39">
        <v>0</v>
      </c>
      <c r="AA51" s="39">
        <v>0</v>
      </c>
      <c r="AB51" s="39">
        <v>1</v>
      </c>
      <c r="AC51" s="39">
        <v>0</v>
      </c>
      <c r="AD51" s="39">
        <v>0</v>
      </c>
      <c r="AE51" s="39">
        <v>0</v>
      </c>
      <c r="AF51" s="39">
        <v>0</v>
      </c>
      <c r="AG51" s="39">
        <v>0</v>
      </c>
      <c r="AH51" s="39">
        <v>0</v>
      </c>
      <c r="AI51" s="39">
        <v>1</v>
      </c>
      <c r="AJ51" s="9">
        <f t="shared" si="4"/>
        <v>0</v>
      </c>
      <c r="AK51" s="9">
        <f t="shared" si="5"/>
        <v>0</v>
      </c>
      <c r="AL51" s="9">
        <f t="shared" si="6"/>
        <v>1</v>
      </c>
      <c r="AM51" s="9">
        <f t="shared" si="7"/>
        <v>0</v>
      </c>
      <c r="AN51" s="29" t="s">
        <v>4226</v>
      </c>
    </row>
    <row r="52" spans="1:40" x14ac:dyDescent="0.25">
      <c r="A52" s="39">
        <v>570</v>
      </c>
      <c r="B52" s="29" t="s">
        <v>4227</v>
      </c>
      <c r="C52" s="29" t="s">
        <v>4228</v>
      </c>
      <c r="D52" s="29" t="s">
        <v>4229</v>
      </c>
      <c r="E52" s="42">
        <v>42036</v>
      </c>
      <c r="F52" s="29" t="s">
        <v>38</v>
      </c>
      <c r="J52" s="39">
        <v>8.9999999999999993E-3</v>
      </c>
      <c r="L52" s="63" t="s">
        <v>342</v>
      </c>
      <c r="M52" s="29" t="s">
        <v>136</v>
      </c>
      <c r="N52" s="29" t="s">
        <v>48</v>
      </c>
      <c r="O52" s="68">
        <v>42</v>
      </c>
      <c r="P52" s="29" t="s">
        <v>589</v>
      </c>
      <c r="Q52" s="29" t="s">
        <v>15</v>
      </c>
      <c r="R52" s="39">
        <v>1</v>
      </c>
      <c r="S52" s="39">
        <v>0</v>
      </c>
      <c r="T52" s="39">
        <v>0</v>
      </c>
      <c r="U52" s="39">
        <v>1</v>
      </c>
      <c r="V52" s="39">
        <v>0</v>
      </c>
      <c r="W52" s="39">
        <v>0</v>
      </c>
      <c r="X52" s="39">
        <v>0</v>
      </c>
      <c r="Y52" s="39">
        <v>0</v>
      </c>
      <c r="Z52" s="39">
        <v>1</v>
      </c>
      <c r="AA52" s="39">
        <v>0</v>
      </c>
      <c r="AB52" s="39">
        <v>0</v>
      </c>
      <c r="AC52" s="39">
        <v>0</v>
      </c>
      <c r="AD52" s="39">
        <v>0</v>
      </c>
      <c r="AE52" s="39">
        <v>1</v>
      </c>
      <c r="AF52" s="39">
        <v>0</v>
      </c>
      <c r="AG52" s="39">
        <v>0</v>
      </c>
      <c r="AH52" s="39">
        <v>0</v>
      </c>
      <c r="AI52" s="39">
        <v>0</v>
      </c>
      <c r="AJ52" s="9">
        <f t="shared" si="4"/>
        <v>1</v>
      </c>
      <c r="AK52" s="9">
        <f t="shared" si="5"/>
        <v>0</v>
      </c>
      <c r="AL52" s="9">
        <f t="shared" si="6"/>
        <v>0</v>
      </c>
      <c r="AM52" s="9">
        <f t="shared" si="7"/>
        <v>0</v>
      </c>
      <c r="AN52" s="29" t="s">
        <v>4230</v>
      </c>
    </row>
    <row r="53" spans="1:40" x14ac:dyDescent="0.25">
      <c r="A53" s="39">
        <v>602</v>
      </c>
      <c r="B53" s="29" t="s">
        <v>4231</v>
      </c>
      <c r="C53" s="29" t="s">
        <v>4232</v>
      </c>
      <c r="D53" s="29" t="s">
        <v>4233</v>
      </c>
      <c r="E53" s="42">
        <v>41365</v>
      </c>
      <c r="F53" s="29" t="s">
        <v>38</v>
      </c>
      <c r="L53" s="63" t="s">
        <v>342</v>
      </c>
      <c r="M53" s="29" t="s">
        <v>4234</v>
      </c>
      <c r="N53" s="29" t="s">
        <v>48</v>
      </c>
      <c r="O53" s="68">
        <v>112</v>
      </c>
      <c r="P53" s="29" t="s">
        <v>4235</v>
      </c>
      <c r="Q53" s="29" t="s">
        <v>15</v>
      </c>
      <c r="R53" s="39">
        <v>1</v>
      </c>
      <c r="S53" s="39">
        <v>0</v>
      </c>
      <c r="T53" s="39">
        <v>0</v>
      </c>
      <c r="U53" s="39">
        <v>1</v>
      </c>
      <c r="V53" s="39">
        <v>0</v>
      </c>
      <c r="W53" s="39">
        <v>0</v>
      </c>
      <c r="X53" s="39">
        <v>0</v>
      </c>
      <c r="Y53" s="39">
        <v>0</v>
      </c>
      <c r="Z53" s="39">
        <v>1</v>
      </c>
      <c r="AA53" s="39">
        <v>0</v>
      </c>
      <c r="AB53" s="39">
        <v>0</v>
      </c>
      <c r="AC53" s="39">
        <v>0</v>
      </c>
      <c r="AD53" s="39">
        <v>0</v>
      </c>
      <c r="AE53" s="39">
        <v>1</v>
      </c>
      <c r="AF53" s="39">
        <v>0</v>
      </c>
      <c r="AG53" s="39">
        <v>0</v>
      </c>
      <c r="AH53" s="39">
        <v>0</v>
      </c>
      <c r="AI53" s="39">
        <v>0</v>
      </c>
      <c r="AJ53" s="9">
        <f t="shared" si="4"/>
        <v>1</v>
      </c>
      <c r="AK53" s="9">
        <f t="shared" si="5"/>
        <v>0</v>
      </c>
      <c r="AL53" s="9">
        <f t="shared" si="6"/>
        <v>0</v>
      </c>
      <c r="AM53" s="9">
        <f t="shared" si="7"/>
        <v>0</v>
      </c>
      <c r="AN53" s="29" t="s">
        <v>4236</v>
      </c>
    </row>
    <row r="54" spans="1:40" x14ac:dyDescent="0.25">
      <c r="A54" s="39">
        <v>619</v>
      </c>
      <c r="B54" s="29" t="s">
        <v>4237</v>
      </c>
      <c r="C54" s="29" t="s">
        <v>4238</v>
      </c>
      <c r="D54" s="29" t="s">
        <v>4239</v>
      </c>
      <c r="E54" s="42">
        <v>41518</v>
      </c>
      <c r="F54" s="29" t="s">
        <v>38</v>
      </c>
      <c r="I54" s="64">
        <v>860000</v>
      </c>
      <c r="J54" s="39">
        <v>1.22</v>
      </c>
      <c r="L54" s="63" t="s">
        <v>342</v>
      </c>
      <c r="M54" s="29" t="s">
        <v>136</v>
      </c>
      <c r="N54" s="29" t="s">
        <v>40</v>
      </c>
      <c r="O54" s="68">
        <v>30</v>
      </c>
      <c r="P54" s="29" t="s">
        <v>225</v>
      </c>
      <c r="Q54" s="29" t="s">
        <v>15</v>
      </c>
      <c r="R54" s="39">
        <v>1</v>
      </c>
      <c r="S54" s="39">
        <v>0</v>
      </c>
      <c r="T54" s="39">
        <v>0</v>
      </c>
      <c r="U54" s="39">
        <v>1</v>
      </c>
      <c r="V54" s="39">
        <v>0</v>
      </c>
      <c r="W54" s="39">
        <v>0</v>
      </c>
      <c r="X54" s="39">
        <v>0</v>
      </c>
      <c r="Y54" s="39">
        <v>0</v>
      </c>
      <c r="Z54" s="39">
        <v>1</v>
      </c>
      <c r="AA54" s="39">
        <v>0</v>
      </c>
      <c r="AB54" s="39">
        <v>0</v>
      </c>
      <c r="AC54" s="39">
        <v>0</v>
      </c>
      <c r="AD54" s="39">
        <v>0</v>
      </c>
      <c r="AE54" s="39">
        <v>0</v>
      </c>
      <c r="AF54" s="39">
        <v>0</v>
      </c>
      <c r="AG54" s="39">
        <v>0</v>
      </c>
      <c r="AH54" s="39">
        <v>0</v>
      </c>
      <c r="AI54" s="39">
        <v>1</v>
      </c>
      <c r="AJ54" s="9">
        <f t="shared" si="4"/>
        <v>0</v>
      </c>
      <c r="AK54" s="9">
        <f t="shared" si="5"/>
        <v>0</v>
      </c>
      <c r="AL54" s="9">
        <f t="shared" si="6"/>
        <v>1</v>
      </c>
      <c r="AM54" s="9">
        <f t="shared" si="7"/>
        <v>0</v>
      </c>
      <c r="AN54" s="29" t="s">
        <v>4240</v>
      </c>
    </row>
    <row r="55" spans="1:40" x14ac:dyDescent="0.25">
      <c r="A55" s="39">
        <v>621</v>
      </c>
      <c r="B55" s="29" t="s">
        <v>2057</v>
      </c>
      <c r="C55" s="29" t="s">
        <v>2058</v>
      </c>
      <c r="D55" s="29" t="s">
        <v>2059</v>
      </c>
      <c r="E55" s="42">
        <v>41212</v>
      </c>
      <c r="F55" s="29" t="s">
        <v>38</v>
      </c>
      <c r="J55" s="39">
        <v>1.04</v>
      </c>
      <c r="L55" s="63" t="s">
        <v>342</v>
      </c>
      <c r="M55" s="29" t="s">
        <v>136</v>
      </c>
      <c r="N55" s="29" t="s">
        <v>40</v>
      </c>
      <c r="O55" s="68">
        <v>56</v>
      </c>
      <c r="P55" s="29" t="s">
        <v>41</v>
      </c>
      <c r="Q55" s="29" t="s">
        <v>15</v>
      </c>
      <c r="R55" s="39">
        <v>1</v>
      </c>
      <c r="S55" s="39">
        <v>0</v>
      </c>
      <c r="T55" s="39">
        <v>0</v>
      </c>
      <c r="U55" s="39">
        <v>1</v>
      </c>
      <c r="V55" s="39">
        <v>0</v>
      </c>
      <c r="W55" s="39">
        <v>0</v>
      </c>
      <c r="X55" s="39">
        <v>0</v>
      </c>
      <c r="Y55" s="39">
        <v>0</v>
      </c>
      <c r="Z55" s="39">
        <v>1</v>
      </c>
      <c r="AA55" s="39">
        <v>0</v>
      </c>
      <c r="AB55" s="39">
        <v>0</v>
      </c>
      <c r="AC55" s="39">
        <v>1</v>
      </c>
      <c r="AD55" s="39">
        <v>0</v>
      </c>
      <c r="AE55" s="39">
        <v>0</v>
      </c>
      <c r="AF55" s="39">
        <v>0</v>
      </c>
      <c r="AG55" s="39">
        <v>0</v>
      </c>
      <c r="AH55" s="39">
        <v>0</v>
      </c>
      <c r="AI55" s="39">
        <v>0</v>
      </c>
      <c r="AJ55" s="9">
        <f t="shared" si="4"/>
        <v>1</v>
      </c>
      <c r="AK55" s="9">
        <f t="shared" si="5"/>
        <v>0</v>
      </c>
      <c r="AL55" s="9">
        <f t="shared" si="6"/>
        <v>0</v>
      </c>
      <c r="AM55" s="9">
        <f t="shared" si="7"/>
        <v>0</v>
      </c>
      <c r="AN55" s="29" t="s">
        <v>2060</v>
      </c>
    </row>
    <row r="56" spans="1:40" x14ac:dyDescent="0.25">
      <c r="A56" s="39">
        <v>640</v>
      </c>
      <c r="B56" s="29" t="s">
        <v>1132</v>
      </c>
      <c r="C56" s="29" t="s">
        <v>1133</v>
      </c>
      <c r="D56" s="29" t="s">
        <v>1134</v>
      </c>
      <c r="E56" s="42">
        <v>41640</v>
      </c>
      <c r="F56" s="29" t="s">
        <v>332</v>
      </c>
      <c r="I56" s="64">
        <v>250</v>
      </c>
      <c r="J56" s="39">
        <v>0.17899999999999999</v>
      </c>
      <c r="L56" s="63" t="s">
        <v>342</v>
      </c>
      <c r="M56" s="29" t="s">
        <v>136</v>
      </c>
      <c r="N56" s="29" t="s">
        <v>219</v>
      </c>
      <c r="O56" s="68">
        <v>60</v>
      </c>
      <c r="P56" s="29" t="s">
        <v>1135</v>
      </c>
      <c r="Q56" s="29" t="s">
        <v>15</v>
      </c>
      <c r="R56" s="39">
        <v>1</v>
      </c>
      <c r="S56" s="39">
        <v>0</v>
      </c>
      <c r="T56" s="39">
        <v>0</v>
      </c>
      <c r="U56" s="39">
        <v>1</v>
      </c>
      <c r="V56" s="39">
        <v>0</v>
      </c>
      <c r="W56" s="39">
        <v>0</v>
      </c>
      <c r="X56" s="39">
        <v>0</v>
      </c>
      <c r="Y56" s="39">
        <v>0</v>
      </c>
      <c r="Z56" s="39">
        <v>1</v>
      </c>
      <c r="AA56" s="39">
        <v>0</v>
      </c>
      <c r="AB56" s="39">
        <v>0</v>
      </c>
      <c r="AC56" s="39">
        <v>0</v>
      </c>
      <c r="AD56" s="39">
        <v>0</v>
      </c>
      <c r="AE56" s="39">
        <v>1</v>
      </c>
      <c r="AF56" s="39">
        <v>0</v>
      </c>
      <c r="AG56" s="39">
        <v>0</v>
      </c>
      <c r="AH56" s="39">
        <v>0</v>
      </c>
      <c r="AI56" s="39">
        <v>0</v>
      </c>
      <c r="AJ56" s="9">
        <f t="shared" si="4"/>
        <v>1</v>
      </c>
      <c r="AK56" s="9">
        <f t="shared" si="5"/>
        <v>0</v>
      </c>
      <c r="AL56" s="9">
        <f t="shared" si="6"/>
        <v>0</v>
      </c>
      <c r="AM56" s="9">
        <f t="shared" si="7"/>
        <v>0</v>
      </c>
      <c r="AN56" s="29" t="s">
        <v>1136</v>
      </c>
    </row>
    <row r="57" spans="1:40" x14ac:dyDescent="0.25">
      <c r="A57" s="39">
        <v>663</v>
      </c>
      <c r="B57" s="29" t="s">
        <v>4241</v>
      </c>
      <c r="C57" s="29" t="s">
        <v>4242</v>
      </c>
      <c r="D57" s="29" t="s">
        <v>4243</v>
      </c>
      <c r="E57" s="42">
        <v>41334</v>
      </c>
      <c r="F57" s="29" t="s">
        <v>38</v>
      </c>
      <c r="J57" s="39">
        <v>1.8</v>
      </c>
      <c r="L57" s="63" t="s">
        <v>342</v>
      </c>
      <c r="M57" s="29" t="s">
        <v>185</v>
      </c>
      <c r="N57" s="29" t="s">
        <v>48</v>
      </c>
      <c r="O57" s="68">
        <v>1.75</v>
      </c>
      <c r="P57" s="29" t="s">
        <v>4244</v>
      </c>
      <c r="Q57" s="29" t="s">
        <v>15</v>
      </c>
      <c r="R57" s="39">
        <v>1</v>
      </c>
      <c r="S57" s="39">
        <v>0</v>
      </c>
      <c r="T57" s="39">
        <v>0</v>
      </c>
      <c r="U57" s="39">
        <v>1</v>
      </c>
      <c r="V57" s="39">
        <v>0</v>
      </c>
      <c r="W57" s="39">
        <v>0</v>
      </c>
      <c r="X57" s="39">
        <v>0</v>
      </c>
      <c r="Y57" s="39">
        <v>0</v>
      </c>
      <c r="Z57" s="39">
        <v>1</v>
      </c>
      <c r="AA57" s="39">
        <v>0</v>
      </c>
      <c r="AB57" s="39">
        <v>0</v>
      </c>
      <c r="AC57" s="39">
        <v>0</v>
      </c>
      <c r="AD57" s="39">
        <v>0</v>
      </c>
      <c r="AE57" s="39">
        <v>0</v>
      </c>
      <c r="AF57" s="39">
        <v>0</v>
      </c>
      <c r="AG57" s="39">
        <v>0</v>
      </c>
      <c r="AH57" s="39">
        <v>0</v>
      </c>
      <c r="AI57" s="39">
        <v>1</v>
      </c>
      <c r="AJ57" s="9">
        <f t="shared" si="4"/>
        <v>0</v>
      </c>
      <c r="AK57" s="9">
        <f t="shared" si="5"/>
        <v>0</v>
      </c>
      <c r="AL57" s="9">
        <f t="shared" si="6"/>
        <v>1</v>
      </c>
      <c r="AM57" s="9">
        <f t="shared" si="7"/>
        <v>0</v>
      </c>
      <c r="AN57" s="29" t="s">
        <v>4245</v>
      </c>
    </row>
    <row r="58" spans="1:40" x14ac:dyDescent="0.25">
      <c r="A58" s="39">
        <v>674</v>
      </c>
      <c r="B58" s="29" t="s">
        <v>4246</v>
      </c>
      <c r="C58" s="29" t="s">
        <v>4247</v>
      </c>
      <c r="D58" s="29" t="s">
        <v>4248</v>
      </c>
      <c r="E58" s="42">
        <v>41244</v>
      </c>
      <c r="F58" s="29" t="s">
        <v>38</v>
      </c>
      <c r="J58" s="39">
        <v>4</v>
      </c>
      <c r="L58" s="63" t="s">
        <v>342</v>
      </c>
      <c r="M58" s="29" t="s">
        <v>3726</v>
      </c>
      <c r="N58" s="29" t="s">
        <v>48</v>
      </c>
      <c r="O58" s="68">
        <v>15</v>
      </c>
      <c r="P58" s="29" t="s">
        <v>195</v>
      </c>
      <c r="Q58" s="29" t="s">
        <v>70</v>
      </c>
      <c r="R58" s="39">
        <v>0</v>
      </c>
      <c r="S58" s="39">
        <v>0</v>
      </c>
      <c r="T58" s="39">
        <v>0</v>
      </c>
      <c r="U58" s="39">
        <v>1</v>
      </c>
      <c r="V58" s="39">
        <v>0</v>
      </c>
      <c r="W58" s="39">
        <v>0</v>
      </c>
      <c r="X58" s="39">
        <v>0</v>
      </c>
      <c r="Y58" s="39">
        <v>0</v>
      </c>
      <c r="Z58" s="39">
        <v>1</v>
      </c>
      <c r="AA58" s="39">
        <v>0</v>
      </c>
      <c r="AB58" s="39">
        <v>0</v>
      </c>
      <c r="AC58" s="39">
        <v>1</v>
      </c>
      <c r="AD58" s="39">
        <v>0</v>
      </c>
      <c r="AE58" s="39">
        <v>1</v>
      </c>
      <c r="AF58" s="39">
        <v>0</v>
      </c>
      <c r="AG58" s="39">
        <v>0</v>
      </c>
      <c r="AH58" s="39">
        <v>0</v>
      </c>
      <c r="AI58" s="39">
        <v>0</v>
      </c>
      <c r="AJ58" s="9">
        <f t="shared" si="4"/>
        <v>1</v>
      </c>
      <c r="AK58" s="9">
        <f t="shared" si="5"/>
        <v>0</v>
      </c>
      <c r="AL58" s="9">
        <f t="shared" si="6"/>
        <v>0</v>
      </c>
      <c r="AM58" s="9">
        <f t="shared" si="7"/>
        <v>0</v>
      </c>
      <c r="AN58" s="29" t="s">
        <v>4249</v>
      </c>
    </row>
    <row r="59" spans="1:40" x14ac:dyDescent="0.25">
      <c r="A59" s="39">
        <v>682</v>
      </c>
      <c r="B59" s="29" t="s">
        <v>2070</v>
      </c>
      <c r="C59" s="29" t="s">
        <v>2071</v>
      </c>
      <c r="D59" s="29" t="s">
        <v>2072</v>
      </c>
      <c r="E59" s="42">
        <v>41226</v>
      </c>
      <c r="F59" s="29" t="s">
        <v>332</v>
      </c>
      <c r="I59" s="64">
        <v>2100</v>
      </c>
      <c r="J59" s="39">
        <v>1.4E-2</v>
      </c>
      <c r="L59" s="63" t="s">
        <v>342</v>
      </c>
      <c r="M59" s="29" t="s">
        <v>136</v>
      </c>
      <c r="N59" s="29" t="s">
        <v>219</v>
      </c>
      <c r="O59" s="68">
        <v>90</v>
      </c>
      <c r="P59" s="29" t="s">
        <v>2073</v>
      </c>
      <c r="Q59" s="29" t="s">
        <v>15</v>
      </c>
      <c r="R59" s="39">
        <v>1</v>
      </c>
      <c r="S59" s="39">
        <v>0</v>
      </c>
      <c r="T59" s="39">
        <v>0</v>
      </c>
      <c r="U59" s="39">
        <v>1</v>
      </c>
      <c r="V59" s="39">
        <v>0</v>
      </c>
      <c r="W59" s="39">
        <v>0</v>
      </c>
      <c r="X59" s="39">
        <v>0</v>
      </c>
      <c r="Y59" s="39">
        <v>0</v>
      </c>
      <c r="Z59" s="39">
        <v>1</v>
      </c>
      <c r="AA59" s="39">
        <v>0</v>
      </c>
      <c r="AB59" s="39">
        <v>0</v>
      </c>
      <c r="AC59" s="39">
        <v>1</v>
      </c>
      <c r="AD59" s="39">
        <v>0</v>
      </c>
      <c r="AE59" s="39">
        <v>1</v>
      </c>
      <c r="AF59" s="39">
        <v>0</v>
      </c>
      <c r="AG59" s="39">
        <v>0</v>
      </c>
      <c r="AH59" s="39">
        <v>0</v>
      </c>
      <c r="AI59" s="39">
        <v>0</v>
      </c>
      <c r="AJ59" s="9">
        <f t="shared" si="4"/>
        <v>1</v>
      </c>
      <c r="AK59" s="9">
        <f t="shared" si="5"/>
        <v>0</v>
      </c>
      <c r="AL59" s="9">
        <f t="shared" si="6"/>
        <v>0</v>
      </c>
      <c r="AM59" s="9">
        <f t="shared" si="7"/>
        <v>0</v>
      </c>
      <c r="AN59" s="29" t="s">
        <v>2074</v>
      </c>
    </row>
    <row r="60" spans="1:40" x14ac:dyDescent="0.25">
      <c r="A60" s="39">
        <v>769</v>
      </c>
      <c r="B60" s="29" t="s">
        <v>3574</v>
      </c>
      <c r="C60" s="29" t="s">
        <v>3575</v>
      </c>
      <c r="D60" s="29" t="s">
        <v>3576</v>
      </c>
      <c r="E60" s="42">
        <v>42424</v>
      </c>
      <c r="F60" s="29" t="s">
        <v>38</v>
      </c>
      <c r="J60" s="39">
        <v>0.1</v>
      </c>
      <c r="K60" s="64">
        <v>45.5</v>
      </c>
      <c r="L60" s="63" t="s">
        <v>342</v>
      </c>
      <c r="M60" s="29" t="s">
        <v>185</v>
      </c>
      <c r="N60" s="29" t="s">
        <v>48</v>
      </c>
      <c r="O60" s="68">
        <v>24</v>
      </c>
      <c r="P60" s="29" t="s">
        <v>231</v>
      </c>
      <c r="Q60" s="29" t="s">
        <v>15</v>
      </c>
      <c r="R60" s="39">
        <v>1</v>
      </c>
      <c r="S60" s="39">
        <v>0</v>
      </c>
      <c r="T60" s="39">
        <v>0</v>
      </c>
      <c r="U60" s="39">
        <v>1</v>
      </c>
      <c r="V60" s="39">
        <v>0</v>
      </c>
      <c r="W60" s="39">
        <v>0</v>
      </c>
      <c r="X60" s="39">
        <v>0</v>
      </c>
      <c r="Y60" s="39">
        <v>0</v>
      </c>
      <c r="Z60" s="39">
        <v>1</v>
      </c>
      <c r="AA60" s="39">
        <v>0</v>
      </c>
      <c r="AB60" s="39">
        <v>0</v>
      </c>
      <c r="AC60" s="39">
        <v>0</v>
      </c>
      <c r="AD60" s="39">
        <v>0</v>
      </c>
      <c r="AE60" s="39">
        <v>0</v>
      </c>
      <c r="AF60" s="39">
        <v>0</v>
      </c>
      <c r="AG60" s="39">
        <v>0</v>
      </c>
      <c r="AH60" s="39">
        <v>0</v>
      </c>
      <c r="AI60" s="39">
        <v>1</v>
      </c>
      <c r="AJ60" s="9">
        <f t="shared" si="4"/>
        <v>0</v>
      </c>
      <c r="AK60" s="9">
        <f t="shared" si="5"/>
        <v>0</v>
      </c>
      <c r="AL60" s="9">
        <f t="shared" si="6"/>
        <v>1</v>
      </c>
      <c r="AM60" s="9">
        <f t="shared" si="7"/>
        <v>0</v>
      </c>
      <c r="AN60" s="29" t="s">
        <v>3577</v>
      </c>
    </row>
    <row r="61" spans="1:40" x14ac:dyDescent="0.25">
      <c r="A61" s="39">
        <v>793</v>
      </c>
      <c r="B61" s="29" t="s">
        <v>2080</v>
      </c>
      <c r="C61" s="29" t="s">
        <v>2081</v>
      </c>
      <c r="D61" s="29" t="s">
        <v>2082</v>
      </c>
      <c r="E61" s="42">
        <v>40210</v>
      </c>
      <c r="F61" s="29" t="s">
        <v>38</v>
      </c>
      <c r="J61" s="39">
        <v>0.2</v>
      </c>
      <c r="L61" s="63" t="s">
        <v>342</v>
      </c>
      <c r="M61" s="29" t="s">
        <v>2083</v>
      </c>
      <c r="N61" t="s">
        <v>219</v>
      </c>
      <c r="O61" s="68">
        <v>24</v>
      </c>
      <c r="P61" s="29" t="s">
        <v>2084</v>
      </c>
      <c r="Q61" s="29" t="s">
        <v>70</v>
      </c>
      <c r="R61" s="39">
        <v>0</v>
      </c>
      <c r="S61" s="39">
        <v>0</v>
      </c>
      <c r="T61" s="39">
        <v>0</v>
      </c>
      <c r="U61" s="39">
        <v>1</v>
      </c>
      <c r="V61" s="39">
        <v>0</v>
      </c>
      <c r="W61" s="39">
        <v>0</v>
      </c>
      <c r="X61" s="39">
        <v>0</v>
      </c>
      <c r="Y61" s="39">
        <v>1</v>
      </c>
      <c r="Z61" s="39">
        <v>0</v>
      </c>
      <c r="AA61" s="39">
        <v>0</v>
      </c>
      <c r="AB61" s="39">
        <v>0</v>
      </c>
      <c r="AC61" s="39">
        <v>0</v>
      </c>
      <c r="AD61" s="39">
        <v>1</v>
      </c>
      <c r="AE61" s="39">
        <v>0</v>
      </c>
      <c r="AF61" s="39">
        <v>0</v>
      </c>
      <c r="AG61" s="39">
        <v>0</v>
      </c>
      <c r="AH61" s="39">
        <v>0</v>
      </c>
      <c r="AI61" s="39">
        <v>0</v>
      </c>
      <c r="AJ61" s="9">
        <f t="shared" si="4"/>
        <v>0</v>
      </c>
      <c r="AK61" s="9">
        <f t="shared" si="5"/>
        <v>0</v>
      </c>
      <c r="AL61" s="9">
        <f t="shared" si="6"/>
        <v>1</v>
      </c>
      <c r="AM61" s="9">
        <f t="shared" si="7"/>
        <v>1</v>
      </c>
      <c r="AN61" s="29" t="s">
        <v>2085</v>
      </c>
    </row>
    <row r="62" spans="1:40" x14ac:dyDescent="0.25">
      <c r="A62" s="39">
        <v>810</v>
      </c>
      <c r="B62" s="29" t="s">
        <v>4251</v>
      </c>
      <c r="C62" s="29" t="s">
        <v>4252</v>
      </c>
      <c r="D62" s="29" t="s">
        <v>4253</v>
      </c>
      <c r="E62" s="42">
        <v>40238</v>
      </c>
      <c r="F62" s="29" t="s">
        <v>38</v>
      </c>
      <c r="I62" s="64">
        <v>520</v>
      </c>
      <c r="K62" s="64">
        <v>14</v>
      </c>
      <c r="L62" s="63" t="s">
        <v>342</v>
      </c>
      <c r="M62" s="29" t="s">
        <v>185</v>
      </c>
      <c r="N62" s="29" t="s">
        <v>48</v>
      </c>
      <c r="O62" s="68">
        <v>1.75</v>
      </c>
      <c r="P62" s="29" t="s">
        <v>799</v>
      </c>
      <c r="Q62" s="29" t="s">
        <v>15</v>
      </c>
      <c r="R62" s="39">
        <v>1</v>
      </c>
      <c r="S62" s="39">
        <v>0</v>
      </c>
      <c r="T62" s="39">
        <v>0</v>
      </c>
      <c r="U62" s="39">
        <v>1</v>
      </c>
      <c r="V62" s="39">
        <v>0</v>
      </c>
      <c r="W62" s="39">
        <v>0</v>
      </c>
      <c r="X62" s="39">
        <v>0</v>
      </c>
      <c r="Y62" s="39">
        <v>0</v>
      </c>
      <c r="Z62" s="39">
        <v>1</v>
      </c>
      <c r="AA62" s="39">
        <v>0</v>
      </c>
      <c r="AB62" s="39">
        <v>0</v>
      </c>
      <c r="AC62" s="39">
        <v>0</v>
      </c>
      <c r="AD62" s="39">
        <v>0</v>
      </c>
      <c r="AE62" s="39">
        <v>1</v>
      </c>
      <c r="AF62" s="39">
        <v>0</v>
      </c>
      <c r="AG62" s="39">
        <v>0</v>
      </c>
      <c r="AH62" s="39">
        <v>0</v>
      </c>
      <c r="AI62" s="39">
        <v>0</v>
      </c>
      <c r="AJ62" s="9">
        <f t="shared" si="4"/>
        <v>1</v>
      </c>
      <c r="AK62" s="9">
        <f t="shared" si="5"/>
        <v>0</v>
      </c>
      <c r="AL62" s="9">
        <f t="shared" si="6"/>
        <v>0</v>
      </c>
      <c r="AM62" s="9">
        <f t="shared" si="7"/>
        <v>0</v>
      </c>
      <c r="AN62" s="29" t="s">
        <v>4254</v>
      </c>
    </row>
    <row r="63" spans="1:40" x14ac:dyDescent="0.25">
      <c r="A63" s="39">
        <v>839</v>
      </c>
      <c r="B63" s="29" t="s">
        <v>3582</v>
      </c>
      <c r="C63" s="29" t="s">
        <v>3583</v>
      </c>
      <c r="D63" s="29" t="s">
        <v>3584</v>
      </c>
      <c r="E63" s="42">
        <v>40452</v>
      </c>
      <c r="F63" s="29" t="s">
        <v>38</v>
      </c>
      <c r="G63" s="39">
        <v>2100</v>
      </c>
      <c r="H63" s="39">
        <v>800</v>
      </c>
      <c r="J63" s="39">
        <v>0.9</v>
      </c>
      <c r="L63" s="63" t="s">
        <v>341</v>
      </c>
      <c r="M63" s="29" t="s">
        <v>54</v>
      </c>
      <c r="N63" s="29" t="s">
        <v>48</v>
      </c>
      <c r="O63" s="68">
        <v>70</v>
      </c>
      <c r="P63" s="29" t="s">
        <v>377</v>
      </c>
      <c r="Q63" s="29" t="s">
        <v>15</v>
      </c>
      <c r="R63" s="39">
        <v>1</v>
      </c>
      <c r="S63" s="39">
        <v>0</v>
      </c>
      <c r="T63" s="39">
        <v>0</v>
      </c>
      <c r="U63" s="39">
        <v>1</v>
      </c>
      <c r="V63" s="39">
        <v>0</v>
      </c>
      <c r="W63" s="39">
        <v>0</v>
      </c>
      <c r="X63" s="39">
        <v>0</v>
      </c>
      <c r="Y63" s="39">
        <v>0</v>
      </c>
      <c r="Z63" s="39">
        <v>1</v>
      </c>
      <c r="AA63" s="39">
        <v>0</v>
      </c>
      <c r="AB63" s="39">
        <v>0</v>
      </c>
      <c r="AC63" s="39">
        <v>1</v>
      </c>
      <c r="AD63" s="39">
        <v>0</v>
      </c>
      <c r="AE63" s="39">
        <v>0</v>
      </c>
      <c r="AF63" s="39">
        <v>0</v>
      </c>
      <c r="AG63" s="39">
        <v>0</v>
      </c>
      <c r="AH63" s="39">
        <v>0</v>
      </c>
      <c r="AI63" s="39">
        <v>0</v>
      </c>
      <c r="AJ63" s="9">
        <f t="shared" si="4"/>
        <v>1</v>
      </c>
      <c r="AK63" s="9">
        <f t="shared" si="5"/>
        <v>0</v>
      </c>
      <c r="AL63" s="9">
        <f t="shared" si="6"/>
        <v>0</v>
      </c>
      <c r="AM63" s="9">
        <f t="shared" si="7"/>
        <v>0</v>
      </c>
      <c r="AN63" s="29" t="s">
        <v>3586</v>
      </c>
    </row>
    <row r="64" spans="1:40" x14ac:dyDescent="0.25">
      <c r="A64" s="39">
        <v>917</v>
      </c>
      <c r="B64" s="29" t="s">
        <v>4255</v>
      </c>
      <c r="C64" s="29" t="s">
        <v>4256</v>
      </c>
      <c r="D64" s="29" t="s">
        <v>4257</v>
      </c>
      <c r="E64" s="42">
        <v>39995</v>
      </c>
      <c r="F64" s="29" t="s">
        <v>38</v>
      </c>
      <c r="J64" s="39">
        <v>0.4</v>
      </c>
      <c r="L64" s="63" t="s">
        <v>342</v>
      </c>
      <c r="M64" s="29" t="s">
        <v>136</v>
      </c>
      <c r="N64" s="29" t="s">
        <v>219</v>
      </c>
      <c r="O64" s="68">
        <v>16</v>
      </c>
      <c r="P64" s="29" t="s">
        <v>4109</v>
      </c>
      <c r="Q64" s="29" t="s">
        <v>15</v>
      </c>
      <c r="R64" s="39">
        <v>1</v>
      </c>
      <c r="S64" s="39">
        <v>0</v>
      </c>
      <c r="T64" s="39">
        <v>0</v>
      </c>
      <c r="U64" s="39">
        <v>0</v>
      </c>
      <c r="V64" s="39">
        <v>0</v>
      </c>
      <c r="W64" s="39">
        <v>0</v>
      </c>
      <c r="X64" s="39">
        <v>0</v>
      </c>
      <c r="Y64" s="39">
        <v>1</v>
      </c>
      <c r="Z64" s="39">
        <v>0</v>
      </c>
      <c r="AA64" s="39">
        <v>0</v>
      </c>
      <c r="AB64" s="39">
        <v>0</v>
      </c>
      <c r="AC64" s="39">
        <v>1</v>
      </c>
      <c r="AD64" s="39">
        <v>1</v>
      </c>
      <c r="AE64" s="39">
        <v>0</v>
      </c>
      <c r="AF64" s="39">
        <v>0</v>
      </c>
      <c r="AG64" s="39">
        <v>0</v>
      </c>
      <c r="AH64" s="39">
        <v>0</v>
      </c>
      <c r="AI64" s="39">
        <v>0</v>
      </c>
      <c r="AJ64" s="9">
        <f t="shared" si="4"/>
        <v>1</v>
      </c>
      <c r="AK64" s="9">
        <f t="shared" si="5"/>
        <v>0</v>
      </c>
      <c r="AL64" s="9">
        <f t="shared" si="6"/>
        <v>1</v>
      </c>
      <c r="AM64" s="9">
        <f t="shared" si="7"/>
        <v>1</v>
      </c>
      <c r="AN64" s="29" t="s">
        <v>4259</v>
      </c>
    </row>
    <row r="65" spans="1:40" x14ac:dyDescent="0.25">
      <c r="A65" s="39">
        <v>936</v>
      </c>
      <c r="B65" s="29" t="s">
        <v>4260</v>
      </c>
      <c r="C65" s="29" t="s">
        <v>4261</v>
      </c>
      <c r="D65" s="29" t="s">
        <v>4262</v>
      </c>
      <c r="E65" s="42">
        <v>39479</v>
      </c>
      <c r="F65" s="29" t="s">
        <v>38</v>
      </c>
      <c r="J65" s="39">
        <v>0.3</v>
      </c>
      <c r="L65" s="63" t="s">
        <v>341</v>
      </c>
      <c r="M65" s="29" t="s">
        <v>151</v>
      </c>
      <c r="N65" s="29" t="s">
        <v>48</v>
      </c>
      <c r="O65" s="68">
        <v>40</v>
      </c>
      <c r="P65" s="29" t="s">
        <v>157</v>
      </c>
      <c r="Q65" s="29" t="s">
        <v>15</v>
      </c>
      <c r="R65" s="39">
        <v>1</v>
      </c>
      <c r="S65" s="39">
        <v>0</v>
      </c>
      <c r="T65" s="39">
        <v>0</v>
      </c>
      <c r="U65" s="39">
        <v>0</v>
      </c>
      <c r="V65" s="39">
        <v>0</v>
      </c>
      <c r="W65" s="39">
        <v>0</v>
      </c>
      <c r="X65" s="39">
        <v>0</v>
      </c>
      <c r="Y65" s="39">
        <v>0</v>
      </c>
      <c r="Z65" s="39">
        <v>1</v>
      </c>
      <c r="AA65" s="39">
        <v>0</v>
      </c>
      <c r="AB65" s="39">
        <v>0</v>
      </c>
      <c r="AC65" s="39">
        <v>0</v>
      </c>
      <c r="AD65" s="39">
        <v>1</v>
      </c>
      <c r="AE65" s="39">
        <v>0</v>
      </c>
      <c r="AF65" s="39">
        <v>0</v>
      </c>
      <c r="AG65" s="39">
        <v>0</v>
      </c>
      <c r="AH65" s="39">
        <v>0</v>
      </c>
      <c r="AI65" s="39">
        <v>0</v>
      </c>
      <c r="AJ65" s="9">
        <f t="shared" si="4"/>
        <v>0</v>
      </c>
      <c r="AK65" s="9">
        <f t="shared" si="5"/>
        <v>0</v>
      </c>
      <c r="AL65" s="9">
        <f t="shared" si="6"/>
        <v>1</v>
      </c>
      <c r="AM65" s="9">
        <f t="shared" si="7"/>
        <v>1</v>
      </c>
      <c r="AN65" s="29" t="s">
        <v>4263</v>
      </c>
    </row>
    <row r="66" spans="1:40" x14ac:dyDescent="0.25">
      <c r="A66" s="39">
        <v>983</v>
      </c>
      <c r="B66" s="29" t="s">
        <v>2871</v>
      </c>
      <c r="C66" s="29" t="s">
        <v>2872</v>
      </c>
      <c r="D66" s="29" t="s">
        <v>2873</v>
      </c>
      <c r="E66" s="42">
        <v>42028</v>
      </c>
      <c r="F66" s="29" t="s">
        <v>38</v>
      </c>
      <c r="I66" s="64">
        <v>50000</v>
      </c>
      <c r="L66" s="63" t="s">
        <v>342</v>
      </c>
      <c r="M66" s="29" t="s">
        <v>39</v>
      </c>
      <c r="N66" s="29" t="s">
        <v>48</v>
      </c>
      <c r="O66" s="68">
        <v>0.1</v>
      </c>
      <c r="P66" s="29" t="s">
        <v>377</v>
      </c>
      <c r="Q66" s="29" t="s">
        <v>15</v>
      </c>
      <c r="R66" s="39">
        <v>1</v>
      </c>
      <c r="S66" s="39">
        <v>0</v>
      </c>
      <c r="T66" s="39">
        <v>0</v>
      </c>
      <c r="U66" s="39">
        <v>1</v>
      </c>
      <c r="V66" s="39">
        <v>0</v>
      </c>
      <c r="W66" s="39">
        <v>0</v>
      </c>
      <c r="X66" s="39">
        <v>0</v>
      </c>
      <c r="Y66" s="39">
        <v>0</v>
      </c>
      <c r="Z66" s="39">
        <v>1</v>
      </c>
      <c r="AA66" s="39">
        <v>0</v>
      </c>
      <c r="AB66" s="39">
        <v>0</v>
      </c>
      <c r="AC66" s="39">
        <v>1</v>
      </c>
      <c r="AD66" s="39">
        <v>0</v>
      </c>
      <c r="AE66" s="39">
        <v>0</v>
      </c>
      <c r="AF66" s="39">
        <v>0</v>
      </c>
      <c r="AG66" s="39">
        <v>0</v>
      </c>
      <c r="AH66" s="39">
        <v>0</v>
      </c>
      <c r="AI66" s="39">
        <v>0</v>
      </c>
      <c r="AJ66" s="9">
        <f t="shared" si="4"/>
        <v>1</v>
      </c>
      <c r="AK66" s="9">
        <f t="shared" si="5"/>
        <v>0</v>
      </c>
      <c r="AL66" s="9">
        <f t="shared" si="6"/>
        <v>0</v>
      </c>
      <c r="AM66" s="9">
        <f t="shared" si="7"/>
        <v>0</v>
      </c>
      <c r="AN66" s="29" t="s">
        <v>2874</v>
      </c>
    </row>
    <row r="67" spans="1:40" x14ac:dyDescent="0.25">
      <c r="A67" s="39">
        <v>1088</v>
      </c>
      <c r="B67" s="29" t="s">
        <v>1149</v>
      </c>
      <c r="C67" s="29" t="s">
        <v>1150</v>
      </c>
      <c r="D67" s="29" t="s">
        <v>1151</v>
      </c>
      <c r="E67" s="42">
        <v>42705</v>
      </c>
      <c r="F67" s="29" t="s">
        <v>38</v>
      </c>
      <c r="J67" s="39">
        <v>5.953E-4</v>
      </c>
      <c r="L67" s="63" t="s">
        <v>342</v>
      </c>
      <c r="M67" s="29" t="s">
        <v>1152</v>
      </c>
      <c r="N67" s="29" t="s">
        <v>40</v>
      </c>
      <c r="O67" s="68">
        <v>128.57142857142858</v>
      </c>
      <c r="P67" s="29" t="s">
        <v>1153</v>
      </c>
      <c r="Q67" s="29" t="s">
        <v>15</v>
      </c>
      <c r="R67" s="39">
        <v>1</v>
      </c>
      <c r="S67" s="39">
        <v>0</v>
      </c>
      <c r="T67" s="39">
        <v>0</v>
      </c>
      <c r="U67" s="39">
        <v>1</v>
      </c>
      <c r="V67" s="39">
        <v>0</v>
      </c>
      <c r="W67" s="39">
        <v>0</v>
      </c>
      <c r="X67" s="39">
        <v>0</v>
      </c>
      <c r="Y67" s="39">
        <v>0</v>
      </c>
      <c r="Z67" s="39">
        <v>1</v>
      </c>
      <c r="AA67" s="39">
        <v>0</v>
      </c>
      <c r="AB67" s="39">
        <v>0</v>
      </c>
      <c r="AC67" s="39">
        <v>1</v>
      </c>
      <c r="AD67" s="39">
        <v>0</v>
      </c>
      <c r="AE67" s="39">
        <v>0</v>
      </c>
      <c r="AF67" s="39">
        <v>0</v>
      </c>
      <c r="AG67" s="39">
        <v>0</v>
      </c>
      <c r="AH67" s="39">
        <v>0</v>
      </c>
      <c r="AI67" s="39">
        <v>0</v>
      </c>
      <c r="AJ67" s="9">
        <f t="shared" si="4"/>
        <v>1</v>
      </c>
      <c r="AK67" s="9">
        <f t="shared" si="5"/>
        <v>0</v>
      </c>
      <c r="AL67" s="9">
        <f t="shared" si="6"/>
        <v>0</v>
      </c>
      <c r="AM67" s="9">
        <f t="shared" si="7"/>
        <v>0</v>
      </c>
      <c r="AN67" s="29" t="s">
        <v>1154</v>
      </c>
    </row>
    <row r="68" spans="1:40" x14ac:dyDescent="0.25">
      <c r="A68" s="39">
        <v>1094</v>
      </c>
      <c r="B68" s="29" t="s">
        <v>4266</v>
      </c>
      <c r="C68" s="29" t="s">
        <v>4267</v>
      </c>
      <c r="D68" s="29" t="s">
        <v>1305</v>
      </c>
      <c r="E68" s="42">
        <v>40148</v>
      </c>
      <c r="F68" s="29" t="s">
        <v>46</v>
      </c>
      <c r="G68" s="39">
        <v>2100</v>
      </c>
      <c r="H68" s="39">
        <v>900</v>
      </c>
      <c r="L68" s="63" t="s">
        <v>341</v>
      </c>
      <c r="M68" s="29" t="s">
        <v>47</v>
      </c>
      <c r="N68" s="29" t="s">
        <v>48</v>
      </c>
      <c r="O68" s="68">
        <v>0</v>
      </c>
      <c r="P68" s="29" t="s">
        <v>60</v>
      </c>
      <c r="Q68" s="29" t="s">
        <v>15</v>
      </c>
      <c r="R68" s="39">
        <v>1</v>
      </c>
      <c r="S68" s="39">
        <v>0</v>
      </c>
      <c r="T68" s="39">
        <v>0</v>
      </c>
      <c r="U68" s="39">
        <v>0</v>
      </c>
      <c r="V68" s="39">
        <v>0</v>
      </c>
      <c r="W68" s="39">
        <v>0</v>
      </c>
      <c r="X68" s="39">
        <v>0</v>
      </c>
      <c r="Y68" s="39">
        <v>0</v>
      </c>
      <c r="Z68" s="39">
        <v>0</v>
      </c>
      <c r="AA68" s="39">
        <v>0</v>
      </c>
      <c r="AB68" s="39">
        <v>1</v>
      </c>
      <c r="AC68" s="39">
        <v>1</v>
      </c>
      <c r="AD68" s="39">
        <v>0</v>
      </c>
      <c r="AE68" s="39">
        <v>0</v>
      </c>
      <c r="AF68" s="39">
        <v>1</v>
      </c>
      <c r="AG68" s="39">
        <v>0</v>
      </c>
      <c r="AH68" s="39">
        <v>0</v>
      </c>
      <c r="AI68" s="39">
        <v>0</v>
      </c>
      <c r="AJ68" s="9">
        <f t="shared" si="4"/>
        <v>1</v>
      </c>
      <c r="AK68" s="9">
        <f t="shared" si="5"/>
        <v>1</v>
      </c>
      <c r="AL68" s="9">
        <f t="shared" si="6"/>
        <v>0</v>
      </c>
      <c r="AM68" s="9">
        <f t="shared" si="7"/>
        <v>0</v>
      </c>
      <c r="AN68" s="29" t="s">
        <v>4268</v>
      </c>
    </row>
    <row r="69" spans="1:40" x14ac:dyDescent="0.25">
      <c r="A69" s="39">
        <v>1126</v>
      </c>
      <c r="B69" s="29" t="s">
        <v>4269</v>
      </c>
      <c r="C69" s="29" t="s">
        <v>4270</v>
      </c>
      <c r="D69" s="29" t="s">
        <v>4271</v>
      </c>
      <c r="E69" s="42">
        <v>42532</v>
      </c>
      <c r="F69" s="29" t="s">
        <v>38</v>
      </c>
      <c r="J69" s="39">
        <v>2</v>
      </c>
      <c r="L69" s="63" t="s">
        <v>342</v>
      </c>
      <c r="M69" s="29" t="s">
        <v>501</v>
      </c>
      <c r="N69" s="29" t="s">
        <v>48</v>
      </c>
      <c r="O69" s="68">
        <v>1</v>
      </c>
      <c r="P69" s="29" t="s">
        <v>4272</v>
      </c>
      <c r="Q69" s="29" t="s">
        <v>70</v>
      </c>
      <c r="R69" s="39">
        <v>0</v>
      </c>
      <c r="S69" s="39">
        <v>0</v>
      </c>
      <c r="T69" s="39">
        <v>0</v>
      </c>
      <c r="U69" s="39">
        <v>0</v>
      </c>
      <c r="V69" s="39">
        <v>0</v>
      </c>
      <c r="W69" s="39">
        <v>0</v>
      </c>
      <c r="X69" s="39">
        <v>0</v>
      </c>
      <c r="Y69" s="39">
        <v>1</v>
      </c>
      <c r="Z69" s="39">
        <v>0</v>
      </c>
      <c r="AA69" s="39">
        <v>0</v>
      </c>
      <c r="AB69" s="39">
        <v>0</v>
      </c>
      <c r="AC69" s="39">
        <v>0</v>
      </c>
      <c r="AD69" s="39">
        <v>1</v>
      </c>
      <c r="AE69" s="39">
        <v>0</v>
      </c>
      <c r="AF69" s="39">
        <v>0</v>
      </c>
      <c r="AG69" s="39">
        <v>0</v>
      </c>
      <c r="AH69" s="39">
        <v>0</v>
      </c>
      <c r="AI69" s="39">
        <v>0</v>
      </c>
      <c r="AJ69" s="9">
        <f t="shared" si="4"/>
        <v>0</v>
      </c>
      <c r="AK69" s="9">
        <f t="shared" si="5"/>
        <v>0</v>
      </c>
      <c r="AL69" s="9">
        <f t="shared" si="6"/>
        <v>1</v>
      </c>
      <c r="AM69" s="9">
        <f t="shared" si="7"/>
        <v>1</v>
      </c>
      <c r="AN69" s="29" t="s">
        <v>4274</v>
      </c>
    </row>
    <row r="70" spans="1:40" x14ac:dyDescent="0.25">
      <c r="A70" s="39">
        <v>1173</v>
      </c>
      <c r="B70" s="29" t="s">
        <v>4275</v>
      </c>
      <c r="C70" s="29" t="s">
        <v>4276</v>
      </c>
      <c r="D70" s="29" t="s">
        <v>4277</v>
      </c>
      <c r="E70" s="42">
        <v>40975</v>
      </c>
      <c r="F70" s="29" t="s">
        <v>38</v>
      </c>
      <c r="G70" s="39">
        <v>1800</v>
      </c>
      <c r="H70" s="39">
        <v>900</v>
      </c>
      <c r="I70" s="64">
        <v>200</v>
      </c>
      <c r="J70" s="39">
        <v>0.9</v>
      </c>
      <c r="L70" s="63" t="s">
        <v>341</v>
      </c>
      <c r="M70" s="29" t="s">
        <v>151</v>
      </c>
      <c r="N70" s="29" t="s">
        <v>48</v>
      </c>
      <c r="O70" s="68">
        <v>14</v>
      </c>
      <c r="P70" s="29" t="s">
        <v>526</v>
      </c>
      <c r="Q70" s="29" t="s">
        <v>15</v>
      </c>
      <c r="R70" s="39">
        <v>1</v>
      </c>
      <c r="S70" s="39">
        <v>0</v>
      </c>
      <c r="T70" s="39">
        <v>0</v>
      </c>
      <c r="U70" s="39">
        <v>1</v>
      </c>
      <c r="V70" s="39">
        <v>0</v>
      </c>
      <c r="W70" s="39">
        <v>0</v>
      </c>
      <c r="X70" s="39">
        <v>0</v>
      </c>
      <c r="Y70" s="39">
        <v>0</v>
      </c>
      <c r="Z70" s="39">
        <v>1</v>
      </c>
      <c r="AA70" s="39">
        <v>0</v>
      </c>
      <c r="AB70" s="39">
        <v>0</v>
      </c>
      <c r="AC70" s="39">
        <v>0</v>
      </c>
      <c r="AD70" s="39">
        <v>0</v>
      </c>
      <c r="AE70" s="39">
        <v>0</v>
      </c>
      <c r="AF70" s="39">
        <v>0</v>
      </c>
      <c r="AG70" s="39">
        <v>0</v>
      </c>
      <c r="AH70" s="39">
        <v>0</v>
      </c>
      <c r="AI70" s="39">
        <v>1</v>
      </c>
      <c r="AJ70" s="9">
        <f t="shared" si="4"/>
        <v>0</v>
      </c>
      <c r="AK70" s="9">
        <f t="shared" si="5"/>
        <v>0</v>
      </c>
      <c r="AL70" s="9">
        <f t="shared" si="6"/>
        <v>1</v>
      </c>
      <c r="AM70" s="9">
        <f t="shared" si="7"/>
        <v>0</v>
      </c>
      <c r="AN70" s="29" t="s">
        <v>4278</v>
      </c>
    </row>
    <row r="71" spans="1:40" x14ac:dyDescent="0.25">
      <c r="A71" s="39">
        <v>1211</v>
      </c>
      <c r="B71" s="29" t="s">
        <v>4279</v>
      </c>
      <c r="C71" s="29" t="s">
        <v>4280</v>
      </c>
      <c r="D71" s="29" t="s">
        <v>4281</v>
      </c>
      <c r="E71" s="42">
        <v>40268</v>
      </c>
      <c r="F71" s="29" t="s">
        <v>38</v>
      </c>
      <c r="I71" s="64">
        <v>260</v>
      </c>
      <c r="K71" s="64">
        <v>10</v>
      </c>
      <c r="L71" s="63" t="s">
        <v>342</v>
      </c>
      <c r="M71" s="29" t="s">
        <v>39</v>
      </c>
      <c r="N71" s="29" t="s">
        <v>40</v>
      </c>
      <c r="O71" s="68">
        <v>8.3333333333333301E-2</v>
      </c>
      <c r="P71" s="29" t="s">
        <v>41</v>
      </c>
      <c r="Q71" s="29" t="s">
        <v>15</v>
      </c>
      <c r="R71" s="39">
        <v>1</v>
      </c>
      <c r="S71" s="39">
        <v>0</v>
      </c>
      <c r="T71" s="39">
        <v>0</v>
      </c>
      <c r="U71" s="39">
        <v>1</v>
      </c>
      <c r="V71" s="39">
        <v>0</v>
      </c>
      <c r="W71" s="39">
        <v>0</v>
      </c>
      <c r="X71" s="39">
        <v>0</v>
      </c>
      <c r="Y71" s="39">
        <v>1</v>
      </c>
      <c r="Z71" s="39">
        <v>0</v>
      </c>
      <c r="AA71" s="39">
        <v>0</v>
      </c>
      <c r="AB71" s="39">
        <v>0</v>
      </c>
      <c r="AC71" s="39">
        <v>0</v>
      </c>
      <c r="AD71" s="39">
        <v>0</v>
      </c>
      <c r="AE71" s="39">
        <v>0</v>
      </c>
      <c r="AF71" s="39">
        <v>0</v>
      </c>
      <c r="AG71" s="39">
        <v>0</v>
      </c>
      <c r="AH71" s="39">
        <v>0</v>
      </c>
      <c r="AI71" s="39">
        <v>1</v>
      </c>
      <c r="AJ71" s="9">
        <f t="shared" si="4"/>
        <v>0</v>
      </c>
      <c r="AK71" s="9">
        <f t="shared" si="5"/>
        <v>0</v>
      </c>
      <c r="AL71" s="9">
        <f t="shared" si="6"/>
        <v>1</v>
      </c>
      <c r="AM71" s="9">
        <f t="shared" si="7"/>
        <v>0</v>
      </c>
      <c r="AN71" s="29" t="s">
        <v>4282</v>
      </c>
    </row>
    <row r="72" spans="1:40" x14ac:dyDescent="0.25">
      <c r="A72" s="39">
        <v>1229</v>
      </c>
      <c r="B72" s="29" t="s">
        <v>4283</v>
      </c>
      <c r="C72" s="29" t="s">
        <v>4284</v>
      </c>
      <c r="D72" s="29" t="s">
        <v>4285</v>
      </c>
      <c r="E72" s="42">
        <v>37692</v>
      </c>
      <c r="F72" s="29" t="s">
        <v>38</v>
      </c>
      <c r="G72" s="39">
        <v>915</v>
      </c>
      <c r="H72" s="39">
        <v>890</v>
      </c>
      <c r="J72" s="39">
        <v>0.52</v>
      </c>
      <c r="L72" s="63" t="s">
        <v>341</v>
      </c>
      <c r="M72" s="29" t="s">
        <v>200</v>
      </c>
      <c r="N72" s="29" t="s">
        <v>48</v>
      </c>
      <c r="O72" s="68">
        <v>0.33333333333333331</v>
      </c>
      <c r="P72" s="29" t="s">
        <v>225</v>
      </c>
      <c r="Q72" s="29" t="s">
        <v>70</v>
      </c>
      <c r="R72" s="39">
        <v>0</v>
      </c>
      <c r="S72" s="39">
        <v>0</v>
      </c>
      <c r="T72" s="39">
        <v>0</v>
      </c>
      <c r="U72" s="39">
        <v>1</v>
      </c>
      <c r="V72" s="39">
        <v>0</v>
      </c>
      <c r="W72" s="39">
        <v>0</v>
      </c>
      <c r="X72" s="39">
        <v>0</v>
      </c>
      <c r="Y72" s="39">
        <v>0</v>
      </c>
      <c r="Z72" s="39">
        <v>1</v>
      </c>
      <c r="AA72" s="39">
        <v>0</v>
      </c>
      <c r="AB72" s="39">
        <v>0</v>
      </c>
      <c r="AC72" s="39">
        <v>0</v>
      </c>
      <c r="AD72" s="39">
        <v>0</v>
      </c>
      <c r="AE72" s="39">
        <v>0</v>
      </c>
      <c r="AF72" s="39">
        <v>0</v>
      </c>
      <c r="AG72" s="39">
        <v>0</v>
      </c>
      <c r="AH72" s="39">
        <v>0</v>
      </c>
      <c r="AI72" s="39">
        <v>1</v>
      </c>
      <c r="AJ72" s="9">
        <f t="shared" si="4"/>
        <v>0</v>
      </c>
      <c r="AK72" s="9">
        <f t="shared" si="5"/>
        <v>0</v>
      </c>
      <c r="AL72" s="9">
        <f t="shared" si="6"/>
        <v>1</v>
      </c>
      <c r="AM72" s="9">
        <f t="shared" si="7"/>
        <v>0</v>
      </c>
      <c r="AN72" s="29" t="s">
        <v>4286</v>
      </c>
    </row>
    <row r="73" spans="1:40" x14ac:dyDescent="0.25">
      <c r="A73" s="39">
        <v>1233</v>
      </c>
      <c r="B73" s="29" t="s">
        <v>4287</v>
      </c>
      <c r="C73" s="29" t="s">
        <v>4288</v>
      </c>
      <c r="D73" s="29" t="s">
        <v>4289</v>
      </c>
      <c r="E73" s="42">
        <v>41365</v>
      </c>
      <c r="F73" s="29" t="s">
        <v>38</v>
      </c>
      <c r="J73" s="39">
        <v>9.0999999999999998E-2</v>
      </c>
      <c r="L73" s="63" t="s">
        <v>341</v>
      </c>
      <c r="M73" s="29" t="s">
        <v>283</v>
      </c>
      <c r="N73" s="29" t="s">
        <v>48</v>
      </c>
      <c r="O73" s="68">
        <v>3360</v>
      </c>
      <c r="P73" s="29" t="s">
        <v>526</v>
      </c>
      <c r="Q73" s="29" t="s">
        <v>15</v>
      </c>
      <c r="R73" s="39">
        <v>1</v>
      </c>
      <c r="S73" s="39">
        <v>0</v>
      </c>
      <c r="T73" s="39">
        <v>0</v>
      </c>
      <c r="U73" s="39">
        <v>1</v>
      </c>
      <c r="V73" s="39">
        <v>0</v>
      </c>
      <c r="W73" s="39">
        <v>0</v>
      </c>
      <c r="X73" s="39">
        <v>0</v>
      </c>
      <c r="Y73" s="39">
        <v>0</v>
      </c>
      <c r="Z73" s="39">
        <v>1</v>
      </c>
      <c r="AA73" s="39">
        <v>0</v>
      </c>
      <c r="AB73" s="39">
        <v>0</v>
      </c>
      <c r="AC73" s="39">
        <v>0</v>
      </c>
      <c r="AD73" s="39">
        <v>0</v>
      </c>
      <c r="AE73" s="39">
        <v>1</v>
      </c>
      <c r="AF73" s="39">
        <v>0</v>
      </c>
      <c r="AG73" s="39">
        <v>0</v>
      </c>
      <c r="AH73" s="39">
        <v>0</v>
      </c>
      <c r="AI73" s="39">
        <v>0</v>
      </c>
      <c r="AJ73" s="9">
        <f t="shared" si="4"/>
        <v>1</v>
      </c>
      <c r="AK73" s="9">
        <f t="shared" si="5"/>
        <v>0</v>
      </c>
      <c r="AL73" s="9">
        <f t="shared" si="6"/>
        <v>0</v>
      </c>
      <c r="AM73" s="9">
        <f t="shared" si="7"/>
        <v>0</v>
      </c>
      <c r="AN73" s="29" t="s">
        <v>4291</v>
      </c>
    </row>
    <row r="74" spans="1:40" x14ac:dyDescent="0.25">
      <c r="A74" s="39">
        <v>1235</v>
      </c>
      <c r="B74" s="29" t="s">
        <v>523</v>
      </c>
      <c r="C74" s="29" t="s">
        <v>524</v>
      </c>
      <c r="D74" s="29" t="s">
        <v>525</v>
      </c>
      <c r="E74" s="42">
        <v>40603</v>
      </c>
      <c r="F74" s="29" t="s">
        <v>38</v>
      </c>
      <c r="J74" s="39">
        <v>1.2</v>
      </c>
      <c r="L74" s="63" t="s">
        <v>342</v>
      </c>
      <c r="M74" s="29" t="s">
        <v>39</v>
      </c>
      <c r="N74" s="29" t="s">
        <v>48</v>
      </c>
      <c r="O74" s="68">
        <v>6.93</v>
      </c>
      <c r="P74" s="29" t="s">
        <v>526</v>
      </c>
      <c r="Q74" s="29" t="s">
        <v>15</v>
      </c>
      <c r="R74" s="39">
        <v>1</v>
      </c>
      <c r="S74" s="39">
        <v>0</v>
      </c>
      <c r="T74" s="39">
        <v>0</v>
      </c>
      <c r="U74" s="39">
        <v>1</v>
      </c>
      <c r="V74" s="39">
        <v>0</v>
      </c>
      <c r="W74" s="39">
        <v>0</v>
      </c>
      <c r="X74" s="39">
        <v>0</v>
      </c>
      <c r="Y74" s="39">
        <v>0</v>
      </c>
      <c r="Z74" s="39">
        <v>1</v>
      </c>
      <c r="AA74" s="39">
        <v>0</v>
      </c>
      <c r="AB74" s="39">
        <v>0</v>
      </c>
      <c r="AC74" s="39">
        <v>0</v>
      </c>
      <c r="AD74" s="39">
        <v>0</v>
      </c>
      <c r="AE74" s="39">
        <v>0</v>
      </c>
      <c r="AF74" s="39">
        <v>0</v>
      </c>
      <c r="AG74" s="39">
        <v>0</v>
      </c>
      <c r="AH74" s="39">
        <v>0</v>
      </c>
      <c r="AI74" s="39">
        <v>1</v>
      </c>
      <c r="AJ74" s="9">
        <f t="shared" si="4"/>
        <v>0</v>
      </c>
      <c r="AK74" s="9">
        <f t="shared" si="5"/>
        <v>0</v>
      </c>
      <c r="AL74" s="9">
        <f t="shared" si="6"/>
        <v>1</v>
      </c>
      <c r="AM74" s="9">
        <f t="shared" si="7"/>
        <v>0</v>
      </c>
      <c r="AN74" s="29" t="s">
        <v>527</v>
      </c>
    </row>
    <row r="75" spans="1:40" x14ac:dyDescent="0.25">
      <c r="A75" s="39">
        <v>1253</v>
      </c>
      <c r="B75" s="29" t="s">
        <v>4292</v>
      </c>
      <c r="C75" s="29" t="s">
        <v>4293</v>
      </c>
      <c r="D75" s="29" t="s">
        <v>4294</v>
      </c>
      <c r="E75" s="42">
        <v>41000</v>
      </c>
      <c r="F75" s="29" t="s">
        <v>38</v>
      </c>
      <c r="J75" s="39">
        <v>1.8</v>
      </c>
      <c r="L75" s="63" t="s">
        <v>342</v>
      </c>
      <c r="M75" s="29" t="s">
        <v>185</v>
      </c>
      <c r="N75" s="29" t="s">
        <v>48</v>
      </c>
      <c r="O75" s="68">
        <v>1.75</v>
      </c>
      <c r="P75" s="29" t="s">
        <v>4295</v>
      </c>
      <c r="Q75" s="29" t="s">
        <v>15</v>
      </c>
      <c r="R75" s="39">
        <v>1</v>
      </c>
      <c r="S75" s="39">
        <v>0</v>
      </c>
      <c r="T75" s="39">
        <v>0</v>
      </c>
      <c r="U75" s="39">
        <v>1</v>
      </c>
      <c r="V75" s="39">
        <v>0</v>
      </c>
      <c r="W75" s="39">
        <v>0</v>
      </c>
      <c r="X75" s="39">
        <v>0</v>
      </c>
      <c r="Y75" s="39">
        <v>0</v>
      </c>
      <c r="Z75" s="39">
        <v>1</v>
      </c>
      <c r="AA75" s="39">
        <v>0</v>
      </c>
      <c r="AB75" s="39">
        <v>0</v>
      </c>
      <c r="AC75" s="39">
        <v>0</v>
      </c>
      <c r="AD75" s="39">
        <v>0</v>
      </c>
      <c r="AE75" s="39">
        <v>1</v>
      </c>
      <c r="AF75" s="39">
        <v>0</v>
      </c>
      <c r="AG75" s="39">
        <v>0</v>
      </c>
      <c r="AH75" s="39">
        <v>0</v>
      </c>
      <c r="AI75" s="39">
        <v>0</v>
      </c>
      <c r="AJ75" s="9">
        <f t="shared" si="4"/>
        <v>1</v>
      </c>
      <c r="AK75" s="9">
        <f t="shared" si="5"/>
        <v>0</v>
      </c>
      <c r="AL75" s="9">
        <f t="shared" si="6"/>
        <v>0</v>
      </c>
      <c r="AM75" s="9">
        <f t="shared" si="7"/>
        <v>0</v>
      </c>
      <c r="AN75" s="29" t="s">
        <v>4296</v>
      </c>
    </row>
    <row r="76" spans="1:40" x14ac:dyDescent="0.25">
      <c r="A76" s="39">
        <v>1302</v>
      </c>
      <c r="B76" s="29" t="s">
        <v>4297</v>
      </c>
      <c r="C76" s="29" t="s">
        <v>4298</v>
      </c>
      <c r="D76" s="29" t="s">
        <v>4299</v>
      </c>
      <c r="E76" s="42">
        <v>41518</v>
      </c>
      <c r="F76" s="29" t="s">
        <v>38</v>
      </c>
      <c r="I76" s="64">
        <v>6789</v>
      </c>
      <c r="L76" s="63" t="s">
        <v>342</v>
      </c>
      <c r="M76" s="29" t="s">
        <v>39</v>
      </c>
      <c r="N76" s="29" t="s">
        <v>40</v>
      </c>
      <c r="O76" s="68">
        <v>180</v>
      </c>
      <c r="P76" s="29" t="s">
        <v>225</v>
      </c>
      <c r="Q76" s="29" t="s">
        <v>15</v>
      </c>
      <c r="R76" s="39">
        <v>1</v>
      </c>
      <c r="S76" s="39">
        <v>0</v>
      </c>
      <c r="T76" s="39">
        <v>0</v>
      </c>
      <c r="U76" s="39">
        <v>1</v>
      </c>
      <c r="V76" s="39">
        <v>0</v>
      </c>
      <c r="W76" s="39">
        <v>0</v>
      </c>
      <c r="X76" s="39">
        <v>0</v>
      </c>
      <c r="Y76" s="39">
        <v>0</v>
      </c>
      <c r="Z76" s="39">
        <v>1</v>
      </c>
      <c r="AA76" s="39">
        <v>0</v>
      </c>
      <c r="AB76" s="39">
        <v>0</v>
      </c>
      <c r="AC76" s="39">
        <v>0</v>
      </c>
      <c r="AD76" s="39">
        <v>0</v>
      </c>
      <c r="AE76" s="39">
        <v>0</v>
      </c>
      <c r="AF76" s="39">
        <v>0</v>
      </c>
      <c r="AG76" s="39">
        <v>0</v>
      </c>
      <c r="AH76" s="39">
        <v>0</v>
      </c>
      <c r="AI76" s="39">
        <v>1</v>
      </c>
      <c r="AJ76" s="9">
        <f t="shared" si="4"/>
        <v>0</v>
      </c>
      <c r="AK76" s="9">
        <f t="shared" si="5"/>
        <v>0</v>
      </c>
      <c r="AL76" s="9">
        <f t="shared" si="6"/>
        <v>1</v>
      </c>
      <c r="AM76" s="9">
        <f t="shared" si="7"/>
        <v>0</v>
      </c>
      <c r="AN76" s="29" t="s">
        <v>4300</v>
      </c>
    </row>
    <row r="77" spans="1:40" x14ac:dyDescent="0.25">
      <c r="A77" s="39">
        <v>1304</v>
      </c>
      <c r="B77" s="29" t="s">
        <v>4301</v>
      </c>
      <c r="C77" s="29" t="s">
        <v>4302</v>
      </c>
      <c r="D77" s="29" t="s">
        <v>4303</v>
      </c>
      <c r="E77" s="42">
        <v>40969</v>
      </c>
      <c r="F77" s="29" t="s">
        <v>38</v>
      </c>
      <c r="J77" s="39">
        <v>0.9</v>
      </c>
      <c r="L77" s="63" t="s">
        <v>341</v>
      </c>
      <c r="M77" s="29" t="s">
        <v>54</v>
      </c>
      <c r="N77" s="29" t="s">
        <v>48</v>
      </c>
      <c r="O77" s="68">
        <v>10</v>
      </c>
      <c r="P77" s="29" t="s">
        <v>3096</v>
      </c>
      <c r="Q77" s="29" t="s">
        <v>15</v>
      </c>
      <c r="R77" s="39">
        <v>1</v>
      </c>
      <c r="S77" s="39">
        <v>0</v>
      </c>
      <c r="T77" s="39">
        <v>0</v>
      </c>
      <c r="U77" s="39">
        <v>1</v>
      </c>
      <c r="V77" s="39">
        <v>0</v>
      </c>
      <c r="W77" s="39">
        <v>0</v>
      </c>
      <c r="X77" s="39">
        <v>0</v>
      </c>
      <c r="Y77" s="39">
        <v>0</v>
      </c>
      <c r="Z77" s="39">
        <v>1</v>
      </c>
      <c r="AA77" s="39">
        <v>0</v>
      </c>
      <c r="AB77" s="39">
        <v>0</v>
      </c>
      <c r="AC77" s="39">
        <v>1</v>
      </c>
      <c r="AD77" s="39">
        <v>0</v>
      </c>
      <c r="AE77" s="39">
        <v>0</v>
      </c>
      <c r="AF77" s="39">
        <v>0</v>
      </c>
      <c r="AG77" s="39">
        <v>0</v>
      </c>
      <c r="AH77" s="39">
        <v>0</v>
      </c>
      <c r="AI77" s="39">
        <v>0</v>
      </c>
      <c r="AJ77" s="9">
        <f t="shared" ref="AJ77:AJ140" si="8">IF(OR(AC77=1,AE77=1),1,0)</f>
        <v>1</v>
      </c>
      <c r="AK77" s="9">
        <f t="shared" ref="AK77:AK140" si="9">IF(OR(AF77=1,AG77=1),1,0)</f>
        <v>0</v>
      </c>
      <c r="AL77" s="9">
        <f t="shared" ref="AL77:AL140" si="10">IF(OR(AD77=1,AH77=1,AI77=1),1,0)</f>
        <v>0</v>
      </c>
      <c r="AM77" s="9">
        <f t="shared" ref="AM77:AM140" si="11">IF(OR(AD77=1,AH77=1),1,0)</f>
        <v>0</v>
      </c>
      <c r="AN77" s="29" t="s">
        <v>4304</v>
      </c>
    </row>
    <row r="78" spans="1:40" x14ac:dyDescent="0.25">
      <c r="A78" s="39">
        <v>1310</v>
      </c>
      <c r="B78" s="29" t="s">
        <v>4305</v>
      </c>
      <c r="C78" s="29" t="s">
        <v>4306</v>
      </c>
      <c r="D78" s="29" t="s">
        <v>3584</v>
      </c>
      <c r="E78" s="42">
        <v>40849</v>
      </c>
      <c r="F78" s="29" t="s">
        <v>38</v>
      </c>
      <c r="J78" s="39">
        <v>0.9</v>
      </c>
      <c r="L78" s="63" t="s">
        <v>341</v>
      </c>
      <c r="M78" s="29" t="s">
        <v>54</v>
      </c>
      <c r="N78" s="29" t="s">
        <v>48</v>
      </c>
      <c r="O78" s="68">
        <v>90</v>
      </c>
      <c r="P78" s="29" t="s">
        <v>367</v>
      </c>
      <c r="Q78" s="29" t="s">
        <v>15</v>
      </c>
      <c r="R78" s="39">
        <v>1</v>
      </c>
      <c r="S78" s="39">
        <v>0</v>
      </c>
      <c r="T78" s="39">
        <v>0</v>
      </c>
      <c r="U78" s="39">
        <v>1</v>
      </c>
      <c r="V78" s="39">
        <v>0</v>
      </c>
      <c r="W78" s="39">
        <v>0</v>
      </c>
      <c r="X78" s="39">
        <v>0</v>
      </c>
      <c r="Y78" s="39">
        <v>0</v>
      </c>
      <c r="Z78" s="39">
        <v>1</v>
      </c>
      <c r="AA78" s="39">
        <v>0</v>
      </c>
      <c r="AB78" s="39">
        <v>0</v>
      </c>
      <c r="AC78" s="39">
        <v>1</v>
      </c>
      <c r="AD78" s="39">
        <v>0</v>
      </c>
      <c r="AE78" s="39">
        <v>0</v>
      </c>
      <c r="AF78" s="39">
        <v>0</v>
      </c>
      <c r="AG78" s="39">
        <v>0</v>
      </c>
      <c r="AH78" s="39">
        <v>0</v>
      </c>
      <c r="AI78" s="39">
        <v>0</v>
      </c>
      <c r="AJ78" s="9">
        <f t="shared" si="8"/>
        <v>1</v>
      </c>
      <c r="AK78" s="9">
        <f t="shared" si="9"/>
        <v>0</v>
      </c>
      <c r="AL78" s="9">
        <f t="shared" si="10"/>
        <v>0</v>
      </c>
      <c r="AM78" s="9">
        <f t="shared" si="11"/>
        <v>0</v>
      </c>
      <c r="AN78" s="29" t="s">
        <v>4307</v>
      </c>
    </row>
    <row r="79" spans="1:40" x14ac:dyDescent="0.25">
      <c r="A79" s="39">
        <v>1311</v>
      </c>
      <c r="B79" s="29" t="s">
        <v>4308</v>
      </c>
      <c r="C79" s="29" t="s">
        <v>4309</v>
      </c>
      <c r="D79" s="29" t="s">
        <v>4310</v>
      </c>
      <c r="E79" s="42">
        <v>41444</v>
      </c>
      <c r="F79" s="29" t="s">
        <v>38</v>
      </c>
      <c r="J79" s="39">
        <v>1.0900000000000001</v>
      </c>
      <c r="L79" s="63" t="s">
        <v>341</v>
      </c>
      <c r="M79" s="29" t="s">
        <v>151</v>
      </c>
      <c r="N79" s="29" t="s">
        <v>48</v>
      </c>
      <c r="O79" s="68">
        <v>30</v>
      </c>
      <c r="P79" s="29" t="s">
        <v>111</v>
      </c>
      <c r="Q79" s="29" t="s">
        <v>55</v>
      </c>
      <c r="R79" s="39">
        <v>0</v>
      </c>
      <c r="S79" s="39">
        <v>0</v>
      </c>
      <c r="T79" s="39">
        <v>0</v>
      </c>
      <c r="U79" s="39">
        <v>0</v>
      </c>
      <c r="V79" s="39">
        <v>0</v>
      </c>
      <c r="W79" s="39">
        <v>0</v>
      </c>
      <c r="X79" s="39">
        <v>0</v>
      </c>
      <c r="Y79" s="39">
        <v>0</v>
      </c>
      <c r="Z79" s="39">
        <v>0</v>
      </c>
      <c r="AA79" s="39">
        <v>1</v>
      </c>
      <c r="AB79" s="39">
        <v>0</v>
      </c>
      <c r="AC79" s="39">
        <v>0</v>
      </c>
      <c r="AD79" s="39">
        <v>0</v>
      </c>
      <c r="AE79" s="39">
        <v>1</v>
      </c>
      <c r="AF79" s="39">
        <v>0</v>
      </c>
      <c r="AG79" s="39">
        <v>0</v>
      </c>
      <c r="AH79" s="39">
        <v>0</v>
      </c>
      <c r="AI79" s="39">
        <v>0</v>
      </c>
      <c r="AJ79" s="9">
        <f t="shared" si="8"/>
        <v>1</v>
      </c>
      <c r="AK79" s="9">
        <f t="shared" si="9"/>
        <v>0</v>
      </c>
      <c r="AL79" s="9">
        <f t="shared" si="10"/>
        <v>0</v>
      </c>
      <c r="AM79" s="9">
        <f t="shared" si="11"/>
        <v>0</v>
      </c>
      <c r="AN79" s="29" t="s">
        <v>4312</v>
      </c>
    </row>
    <row r="80" spans="1:40" x14ac:dyDescent="0.25">
      <c r="A80" s="39">
        <v>1312</v>
      </c>
      <c r="B80" s="29" t="s">
        <v>4313</v>
      </c>
      <c r="C80" s="29" t="s">
        <v>4314</v>
      </c>
      <c r="D80" s="29" t="s">
        <v>4315</v>
      </c>
      <c r="E80" s="42">
        <v>40924</v>
      </c>
      <c r="F80" s="29" t="s">
        <v>38</v>
      </c>
      <c r="J80" s="39">
        <v>1</v>
      </c>
      <c r="K80" s="64">
        <v>20</v>
      </c>
      <c r="L80" s="63" t="s">
        <v>342</v>
      </c>
      <c r="M80" s="29" t="s">
        <v>185</v>
      </c>
      <c r="N80" s="29" t="s">
        <v>40</v>
      </c>
      <c r="O80" s="68">
        <v>2</v>
      </c>
      <c r="P80" s="29" t="s">
        <v>195</v>
      </c>
      <c r="Q80" s="29" t="s">
        <v>15</v>
      </c>
      <c r="R80" s="39">
        <v>1</v>
      </c>
      <c r="S80" s="39">
        <v>0</v>
      </c>
      <c r="T80" s="39">
        <v>0</v>
      </c>
      <c r="U80" s="39">
        <v>1</v>
      </c>
      <c r="V80" s="39">
        <v>0</v>
      </c>
      <c r="W80" s="39">
        <v>0</v>
      </c>
      <c r="X80" s="39">
        <v>0</v>
      </c>
      <c r="Y80" s="39">
        <v>0</v>
      </c>
      <c r="Z80" s="39">
        <v>1</v>
      </c>
      <c r="AA80" s="39">
        <v>0</v>
      </c>
      <c r="AB80" s="39">
        <v>0</v>
      </c>
      <c r="AC80" s="39">
        <v>0</v>
      </c>
      <c r="AD80" s="39">
        <v>0</v>
      </c>
      <c r="AE80" s="39">
        <v>1</v>
      </c>
      <c r="AF80" s="39">
        <v>0</v>
      </c>
      <c r="AG80" s="39">
        <v>0</v>
      </c>
      <c r="AH80" s="39">
        <v>0</v>
      </c>
      <c r="AI80" s="39">
        <v>0</v>
      </c>
      <c r="AJ80" s="9">
        <f t="shared" si="8"/>
        <v>1</v>
      </c>
      <c r="AK80" s="9">
        <f t="shared" si="9"/>
        <v>0</v>
      </c>
      <c r="AL80" s="9">
        <f t="shared" si="10"/>
        <v>0</v>
      </c>
      <c r="AM80" s="9">
        <f t="shared" si="11"/>
        <v>0</v>
      </c>
      <c r="AN80" s="29" t="s">
        <v>4316</v>
      </c>
    </row>
    <row r="81" spans="1:40" x14ac:dyDescent="0.25">
      <c r="A81" s="39">
        <v>1315</v>
      </c>
      <c r="B81" s="29" t="s">
        <v>4317</v>
      </c>
      <c r="C81" s="29" t="s">
        <v>4318</v>
      </c>
      <c r="D81" s="29" t="s">
        <v>4319</v>
      </c>
      <c r="E81" s="42">
        <v>41030</v>
      </c>
      <c r="F81" s="29" t="s">
        <v>38</v>
      </c>
      <c r="L81" s="63" t="s">
        <v>342</v>
      </c>
      <c r="M81" s="29" t="s">
        <v>39</v>
      </c>
      <c r="N81" s="29" t="s">
        <v>48</v>
      </c>
      <c r="O81" s="68">
        <v>1.75</v>
      </c>
      <c r="P81" s="29" t="s">
        <v>799</v>
      </c>
      <c r="Q81" s="29" t="s">
        <v>15</v>
      </c>
      <c r="R81" s="39">
        <v>1</v>
      </c>
      <c r="S81" s="39">
        <v>0</v>
      </c>
      <c r="T81" s="39">
        <v>0</v>
      </c>
      <c r="U81" s="39">
        <v>1</v>
      </c>
      <c r="V81" s="39">
        <v>0</v>
      </c>
      <c r="W81" s="39">
        <v>0</v>
      </c>
      <c r="X81" s="39">
        <v>0</v>
      </c>
      <c r="Y81" s="39">
        <v>0</v>
      </c>
      <c r="Z81" s="39">
        <v>1</v>
      </c>
      <c r="AA81" s="39">
        <v>0</v>
      </c>
      <c r="AB81" s="39">
        <v>0</v>
      </c>
      <c r="AC81" s="39">
        <v>0</v>
      </c>
      <c r="AD81" s="39">
        <v>0</v>
      </c>
      <c r="AE81" s="39">
        <v>1</v>
      </c>
      <c r="AF81" s="39">
        <v>0</v>
      </c>
      <c r="AG81" s="39">
        <v>0</v>
      </c>
      <c r="AH81" s="39">
        <v>0</v>
      </c>
      <c r="AI81" s="39">
        <v>0</v>
      </c>
      <c r="AJ81" s="9">
        <f t="shared" si="8"/>
        <v>1</v>
      </c>
      <c r="AK81" s="9">
        <f t="shared" si="9"/>
        <v>0</v>
      </c>
      <c r="AL81" s="9">
        <f t="shared" si="10"/>
        <v>0</v>
      </c>
      <c r="AM81" s="9">
        <f t="shared" si="11"/>
        <v>0</v>
      </c>
      <c r="AN81" s="29" t="s">
        <v>4320</v>
      </c>
    </row>
    <row r="82" spans="1:40" x14ac:dyDescent="0.25">
      <c r="A82" s="39">
        <v>1329</v>
      </c>
      <c r="B82" s="29" t="s">
        <v>1509</v>
      </c>
      <c r="C82" s="29" t="s">
        <v>1510</v>
      </c>
      <c r="D82" s="29" t="s">
        <v>1511</v>
      </c>
      <c r="E82" s="42">
        <v>38930</v>
      </c>
      <c r="F82" s="29" t="s">
        <v>38</v>
      </c>
      <c r="I82" s="64">
        <v>9000</v>
      </c>
      <c r="J82" s="39">
        <v>0.36</v>
      </c>
      <c r="L82" s="63" t="s">
        <v>342</v>
      </c>
      <c r="M82" s="29" t="s">
        <v>185</v>
      </c>
      <c r="N82" s="29" t="s">
        <v>48</v>
      </c>
      <c r="O82" s="68">
        <v>24</v>
      </c>
      <c r="P82" s="29" t="s">
        <v>225</v>
      </c>
      <c r="Q82" s="29" t="s">
        <v>55</v>
      </c>
      <c r="R82" s="39">
        <v>0</v>
      </c>
      <c r="S82" s="39">
        <v>0</v>
      </c>
      <c r="T82" s="39">
        <v>0</v>
      </c>
      <c r="U82" s="39">
        <v>1</v>
      </c>
      <c r="V82" s="39">
        <v>0</v>
      </c>
      <c r="W82" s="39">
        <v>0</v>
      </c>
      <c r="X82" s="39">
        <v>0</v>
      </c>
      <c r="Y82" s="39">
        <v>0</v>
      </c>
      <c r="Z82" s="39">
        <v>1</v>
      </c>
      <c r="AA82" s="39">
        <v>0</v>
      </c>
      <c r="AB82" s="39">
        <v>0</v>
      </c>
      <c r="AC82" s="39">
        <v>1</v>
      </c>
      <c r="AD82" s="39">
        <v>0</v>
      </c>
      <c r="AE82" s="39">
        <v>0</v>
      </c>
      <c r="AF82" s="39">
        <v>0</v>
      </c>
      <c r="AG82" s="39">
        <v>0</v>
      </c>
      <c r="AH82" s="39">
        <v>0</v>
      </c>
      <c r="AI82" s="39">
        <v>0</v>
      </c>
      <c r="AJ82" s="9">
        <f t="shared" si="8"/>
        <v>1</v>
      </c>
      <c r="AK82" s="9">
        <f t="shared" si="9"/>
        <v>0</v>
      </c>
      <c r="AL82" s="9">
        <f t="shared" si="10"/>
        <v>0</v>
      </c>
      <c r="AM82" s="9">
        <f t="shared" si="11"/>
        <v>0</v>
      </c>
      <c r="AN82" s="29" t="s">
        <v>1512</v>
      </c>
    </row>
    <row r="83" spans="1:40" x14ac:dyDescent="0.25">
      <c r="A83" s="39">
        <v>1357</v>
      </c>
      <c r="B83" s="29" t="s">
        <v>4321</v>
      </c>
      <c r="C83" s="29" t="s">
        <v>4322</v>
      </c>
      <c r="D83" s="29" t="s">
        <v>4323</v>
      </c>
      <c r="E83" s="42">
        <v>39878</v>
      </c>
      <c r="F83" s="29" t="s">
        <v>38</v>
      </c>
      <c r="G83" s="39">
        <v>1800</v>
      </c>
      <c r="H83" s="39">
        <v>900</v>
      </c>
      <c r="L83" s="63" t="s">
        <v>341</v>
      </c>
      <c r="M83" s="29" t="s">
        <v>151</v>
      </c>
      <c r="N83" s="29" t="s">
        <v>48</v>
      </c>
      <c r="O83" s="68">
        <v>28</v>
      </c>
      <c r="P83" s="29" t="s">
        <v>526</v>
      </c>
      <c r="Q83" s="29" t="s">
        <v>15</v>
      </c>
      <c r="R83" s="39">
        <v>1</v>
      </c>
      <c r="S83" s="39">
        <v>0</v>
      </c>
      <c r="T83" s="39">
        <v>0</v>
      </c>
      <c r="U83" s="39">
        <v>1</v>
      </c>
      <c r="V83" s="39">
        <v>0</v>
      </c>
      <c r="W83" s="39">
        <v>0</v>
      </c>
      <c r="X83" s="39">
        <v>0</v>
      </c>
      <c r="Y83" s="39">
        <v>0</v>
      </c>
      <c r="Z83" s="39">
        <v>1</v>
      </c>
      <c r="AA83" s="39">
        <v>0</v>
      </c>
      <c r="AB83" s="39">
        <v>0</v>
      </c>
      <c r="AC83" s="39">
        <v>0</v>
      </c>
      <c r="AD83" s="39">
        <v>0</v>
      </c>
      <c r="AE83" s="39">
        <v>0</v>
      </c>
      <c r="AF83" s="39">
        <v>0</v>
      </c>
      <c r="AG83" s="39">
        <v>0</v>
      </c>
      <c r="AH83" s="39">
        <v>0</v>
      </c>
      <c r="AI83" s="39">
        <v>1</v>
      </c>
      <c r="AJ83" s="9">
        <f t="shared" si="8"/>
        <v>0</v>
      </c>
      <c r="AK83" s="9">
        <f t="shared" si="9"/>
        <v>0</v>
      </c>
      <c r="AL83" s="9">
        <f t="shared" si="10"/>
        <v>1</v>
      </c>
      <c r="AM83" s="9">
        <f t="shared" si="11"/>
        <v>0</v>
      </c>
      <c r="AN83" s="29" t="s">
        <v>4324</v>
      </c>
    </row>
    <row r="84" spans="1:40" x14ac:dyDescent="0.25">
      <c r="A84" s="39">
        <v>1358</v>
      </c>
      <c r="B84" s="29" t="s">
        <v>4325</v>
      </c>
      <c r="C84" s="29" t="s">
        <v>4326</v>
      </c>
      <c r="D84" s="29" t="s">
        <v>4327</v>
      </c>
      <c r="E84" s="42">
        <v>41444</v>
      </c>
      <c r="F84" s="29" t="s">
        <v>38</v>
      </c>
      <c r="G84" s="39">
        <v>1900</v>
      </c>
      <c r="H84" s="39">
        <v>1880</v>
      </c>
      <c r="J84" s="39">
        <v>8.9999999999999993E-3</v>
      </c>
      <c r="K84" s="64">
        <v>2.7</v>
      </c>
      <c r="L84" s="63" t="s">
        <v>341</v>
      </c>
      <c r="M84" s="29" t="s">
        <v>737</v>
      </c>
      <c r="N84" s="29" t="s">
        <v>48</v>
      </c>
      <c r="O84" s="68">
        <v>0.5</v>
      </c>
      <c r="P84" s="29" t="s">
        <v>3406</v>
      </c>
      <c r="Q84" s="29" t="s">
        <v>15</v>
      </c>
      <c r="R84" s="39">
        <v>1</v>
      </c>
      <c r="S84" s="39">
        <v>0</v>
      </c>
      <c r="T84" s="39">
        <v>1</v>
      </c>
      <c r="U84" s="39">
        <v>0</v>
      </c>
      <c r="V84" s="39">
        <v>0</v>
      </c>
      <c r="W84" s="39">
        <v>0</v>
      </c>
      <c r="X84" s="39">
        <v>0</v>
      </c>
      <c r="Y84" s="39">
        <v>0</v>
      </c>
      <c r="Z84" s="39">
        <v>1</v>
      </c>
      <c r="AA84" s="39">
        <v>0</v>
      </c>
      <c r="AB84" s="39">
        <v>0</v>
      </c>
      <c r="AC84" s="39">
        <v>1</v>
      </c>
      <c r="AD84" s="39">
        <v>0</v>
      </c>
      <c r="AE84" s="39">
        <v>0</v>
      </c>
      <c r="AF84" s="39">
        <v>0</v>
      </c>
      <c r="AG84" s="39">
        <v>0</v>
      </c>
      <c r="AH84" s="39">
        <v>0</v>
      </c>
      <c r="AI84" s="39">
        <v>0</v>
      </c>
      <c r="AJ84" s="9">
        <f t="shared" si="8"/>
        <v>1</v>
      </c>
      <c r="AK84" s="9">
        <f t="shared" si="9"/>
        <v>0</v>
      </c>
      <c r="AL84" s="9">
        <f t="shared" si="10"/>
        <v>0</v>
      </c>
      <c r="AM84" s="9">
        <f t="shared" si="11"/>
        <v>0</v>
      </c>
      <c r="AN84" s="29" t="s">
        <v>4328</v>
      </c>
    </row>
    <row r="85" spans="1:40" x14ac:dyDescent="0.25">
      <c r="A85" s="39">
        <v>1360</v>
      </c>
      <c r="B85" s="29" t="s">
        <v>541</v>
      </c>
      <c r="C85" s="29" t="s">
        <v>542</v>
      </c>
      <c r="D85" s="29" t="s">
        <v>543</v>
      </c>
      <c r="E85" s="42">
        <v>39448</v>
      </c>
      <c r="F85" s="29" t="s">
        <v>38</v>
      </c>
      <c r="J85" s="39">
        <v>1.2</v>
      </c>
      <c r="L85" s="63" t="s">
        <v>341</v>
      </c>
      <c r="M85" s="29" t="s">
        <v>151</v>
      </c>
      <c r="N85" s="29" t="s">
        <v>48</v>
      </c>
      <c r="O85" s="68">
        <v>18.760000000000002</v>
      </c>
      <c r="P85" s="29" t="s">
        <v>231</v>
      </c>
      <c r="Q85" s="29" t="s">
        <v>15</v>
      </c>
      <c r="R85" s="39">
        <v>1</v>
      </c>
      <c r="S85" s="39">
        <v>0</v>
      </c>
      <c r="T85" s="39">
        <v>0</v>
      </c>
      <c r="U85" s="39">
        <v>1</v>
      </c>
      <c r="V85" s="39">
        <v>0</v>
      </c>
      <c r="W85" s="39">
        <v>0</v>
      </c>
      <c r="X85" s="39">
        <v>0</v>
      </c>
      <c r="Y85" s="39">
        <v>0</v>
      </c>
      <c r="Z85" s="39">
        <v>1</v>
      </c>
      <c r="AA85" s="39">
        <v>0</v>
      </c>
      <c r="AB85" s="39">
        <v>0</v>
      </c>
      <c r="AC85" s="39">
        <v>0</v>
      </c>
      <c r="AD85" s="39">
        <v>0</v>
      </c>
      <c r="AE85" s="39">
        <v>0</v>
      </c>
      <c r="AF85" s="39">
        <v>0</v>
      </c>
      <c r="AG85" s="39">
        <v>0</v>
      </c>
      <c r="AH85" s="39">
        <v>0</v>
      </c>
      <c r="AI85" s="39">
        <v>1</v>
      </c>
      <c r="AJ85" s="9">
        <f t="shared" si="8"/>
        <v>0</v>
      </c>
      <c r="AK85" s="9">
        <f t="shared" si="9"/>
        <v>0</v>
      </c>
      <c r="AL85" s="9">
        <f t="shared" si="10"/>
        <v>1</v>
      </c>
      <c r="AM85" s="9">
        <f t="shared" si="11"/>
        <v>0</v>
      </c>
      <c r="AN85" s="29" t="s">
        <v>544</v>
      </c>
    </row>
    <row r="86" spans="1:40" x14ac:dyDescent="0.25">
      <c r="A86" s="39">
        <v>1371</v>
      </c>
      <c r="B86" s="29" t="s">
        <v>2194</v>
      </c>
      <c r="C86" s="29" t="s">
        <v>2195</v>
      </c>
      <c r="D86" s="29" t="s">
        <v>2196</v>
      </c>
      <c r="E86" s="42">
        <v>40330</v>
      </c>
      <c r="F86" s="29" t="s">
        <v>38</v>
      </c>
      <c r="I86" s="64">
        <v>350</v>
      </c>
      <c r="J86" s="39">
        <v>2.9</v>
      </c>
      <c r="K86" s="64"/>
      <c r="L86" s="63" t="s">
        <v>341</v>
      </c>
      <c r="M86" s="29" t="s">
        <v>200</v>
      </c>
      <c r="N86" s="29" t="s">
        <v>48</v>
      </c>
      <c r="O86" s="68">
        <v>0.25</v>
      </c>
      <c r="P86" s="29" t="s">
        <v>377</v>
      </c>
      <c r="Q86" s="29" t="s">
        <v>15</v>
      </c>
      <c r="R86" s="39">
        <v>1</v>
      </c>
      <c r="S86" s="39">
        <v>0</v>
      </c>
      <c r="T86" s="39">
        <v>0</v>
      </c>
      <c r="U86" s="39">
        <v>1</v>
      </c>
      <c r="V86" s="39">
        <v>0</v>
      </c>
      <c r="W86" s="39">
        <v>0</v>
      </c>
      <c r="X86" s="39">
        <v>0</v>
      </c>
      <c r="Y86" s="39">
        <v>0</v>
      </c>
      <c r="Z86" s="39">
        <v>1</v>
      </c>
      <c r="AA86" s="39">
        <v>0</v>
      </c>
      <c r="AB86" s="39">
        <v>0</v>
      </c>
      <c r="AC86" s="39">
        <v>0</v>
      </c>
      <c r="AD86" s="39">
        <v>0</v>
      </c>
      <c r="AE86" s="39">
        <v>0</v>
      </c>
      <c r="AF86" s="39">
        <v>0</v>
      </c>
      <c r="AG86" s="39">
        <v>0</v>
      </c>
      <c r="AH86" s="39">
        <v>0</v>
      </c>
      <c r="AI86" s="39">
        <v>1</v>
      </c>
      <c r="AJ86" s="9">
        <f t="shared" si="8"/>
        <v>0</v>
      </c>
      <c r="AK86" s="9">
        <f t="shared" si="9"/>
        <v>0</v>
      </c>
      <c r="AL86" s="9">
        <f t="shared" si="10"/>
        <v>1</v>
      </c>
      <c r="AM86" s="9">
        <f t="shared" si="11"/>
        <v>0</v>
      </c>
      <c r="AN86" s="29" t="s">
        <v>2197</v>
      </c>
    </row>
    <row r="87" spans="1:40" x14ac:dyDescent="0.25">
      <c r="A87" s="39">
        <v>1377</v>
      </c>
      <c r="B87" s="29" t="s">
        <v>1513</v>
      </c>
      <c r="C87" s="29" t="s">
        <v>1514</v>
      </c>
      <c r="D87" s="29" t="s">
        <v>1515</v>
      </c>
      <c r="E87" s="42">
        <v>40940</v>
      </c>
      <c r="F87" s="29" t="s">
        <v>38</v>
      </c>
      <c r="I87" s="64">
        <v>1</v>
      </c>
      <c r="J87" s="39">
        <v>0.14299999999999999</v>
      </c>
      <c r="K87" s="64">
        <v>10</v>
      </c>
      <c r="L87" s="63" t="s">
        <v>342</v>
      </c>
      <c r="M87" s="29" t="s">
        <v>136</v>
      </c>
      <c r="N87" s="29" t="s">
        <v>48</v>
      </c>
      <c r="O87" s="68">
        <v>30</v>
      </c>
      <c r="P87" s="29" t="s">
        <v>526</v>
      </c>
      <c r="Q87" s="29" t="s">
        <v>15</v>
      </c>
      <c r="R87" s="39">
        <v>1</v>
      </c>
      <c r="S87" s="39">
        <v>0</v>
      </c>
      <c r="T87" s="39">
        <v>0</v>
      </c>
      <c r="U87" s="39">
        <v>1</v>
      </c>
      <c r="V87" s="39">
        <v>0</v>
      </c>
      <c r="W87" s="39">
        <v>0</v>
      </c>
      <c r="X87" s="39">
        <v>0</v>
      </c>
      <c r="Y87" s="39">
        <v>0</v>
      </c>
      <c r="Z87" s="39">
        <v>1</v>
      </c>
      <c r="AA87" s="39">
        <v>0</v>
      </c>
      <c r="AB87" s="39">
        <v>0</v>
      </c>
      <c r="AC87" s="39">
        <v>0</v>
      </c>
      <c r="AD87" s="39">
        <v>0</v>
      </c>
      <c r="AE87" s="39">
        <v>1</v>
      </c>
      <c r="AF87" s="39">
        <v>0</v>
      </c>
      <c r="AG87" s="39">
        <v>0</v>
      </c>
      <c r="AH87" s="39">
        <v>0</v>
      </c>
      <c r="AI87" s="39">
        <v>0</v>
      </c>
      <c r="AJ87" s="9">
        <f t="shared" si="8"/>
        <v>1</v>
      </c>
      <c r="AK87" s="9">
        <f t="shared" si="9"/>
        <v>0</v>
      </c>
      <c r="AL87" s="9">
        <f t="shared" si="10"/>
        <v>0</v>
      </c>
      <c r="AM87" s="9">
        <f t="shared" si="11"/>
        <v>0</v>
      </c>
      <c r="AN87" s="29" t="s">
        <v>1516</v>
      </c>
    </row>
    <row r="88" spans="1:40" x14ac:dyDescent="0.25">
      <c r="A88" s="39">
        <v>1378</v>
      </c>
      <c r="B88" s="29" t="s">
        <v>4329</v>
      </c>
      <c r="C88" s="29" t="s">
        <v>4330</v>
      </c>
      <c r="D88" s="29" t="s">
        <v>4331</v>
      </c>
      <c r="E88" s="42">
        <v>41061</v>
      </c>
      <c r="F88" s="29" t="s">
        <v>38</v>
      </c>
      <c r="J88" s="39">
        <v>0.1</v>
      </c>
      <c r="K88" s="64">
        <v>10</v>
      </c>
      <c r="L88" s="63" t="s">
        <v>342</v>
      </c>
      <c r="M88" s="29" t="s">
        <v>136</v>
      </c>
      <c r="N88" s="29" t="s">
        <v>48</v>
      </c>
      <c r="O88" s="68">
        <v>24</v>
      </c>
      <c r="P88" s="29" t="s">
        <v>2341</v>
      </c>
      <c r="Q88" s="29" t="s">
        <v>15</v>
      </c>
      <c r="R88" s="39">
        <v>1</v>
      </c>
      <c r="S88" s="39">
        <v>0</v>
      </c>
      <c r="T88" s="39">
        <v>0</v>
      </c>
      <c r="U88" s="39">
        <v>0</v>
      </c>
      <c r="V88" s="39">
        <v>0</v>
      </c>
      <c r="W88" s="39">
        <v>0</v>
      </c>
      <c r="X88" s="39">
        <v>0</v>
      </c>
      <c r="Y88" s="39">
        <v>1</v>
      </c>
      <c r="Z88" s="39">
        <v>0</v>
      </c>
      <c r="AA88" s="39">
        <v>0</v>
      </c>
      <c r="AB88" s="39">
        <v>0</v>
      </c>
      <c r="AC88" s="39">
        <v>0</v>
      </c>
      <c r="AD88" s="39">
        <v>0</v>
      </c>
      <c r="AE88" s="39">
        <v>0</v>
      </c>
      <c r="AF88" s="39">
        <v>0</v>
      </c>
      <c r="AG88" s="39">
        <v>0</v>
      </c>
      <c r="AH88" s="39">
        <v>0</v>
      </c>
      <c r="AI88" s="39">
        <v>1</v>
      </c>
      <c r="AJ88" s="9">
        <f t="shared" si="8"/>
        <v>0</v>
      </c>
      <c r="AK88" s="9">
        <f t="shared" si="9"/>
        <v>0</v>
      </c>
      <c r="AL88" s="9">
        <f t="shared" si="10"/>
        <v>1</v>
      </c>
      <c r="AM88" s="9">
        <f t="shared" si="11"/>
        <v>0</v>
      </c>
      <c r="AN88" s="29" t="s">
        <v>4332</v>
      </c>
    </row>
    <row r="89" spans="1:40" x14ac:dyDescent="0.25">
      <c r="A89" s="39">
        <v>1379</v>
      </c>
      <c r="B89" s="29" t="s">
        <v>1517</v>
      </c>
      <c r="C89" s="29" t="s">
        <v>1518</v>
      </c>
      <c r="D89" s="29" t="s">
        <v>1519</v>
      </c>
      <c r="E89" s="42">
        <v>39932</v>
      </c>
      <c r="F89" s="29" t="s">
        <v>38</v>
      </c>
      <c r="J89" s="39">
        <v>1.73</v>
      </c>
      <c r="K89" s="64">
        <v>11</v>
      </c>
      <c r="L89" s="63" t="s">
        <v>342</v>
      </c>
      <c r="M89" s="29" t="s">
        <v>136</v>
      </c>
      <c r="N89" s="29" t="s">
        <v>48</v>
      </c>
      <c r="O89" s="68">
        <v>28</v>
      </c>
      <c r="P89" s="29" t="s">
        <v>526</v>
      </c>
      <c r="Q89" s="29" t="s">
        <v>15</v>
      </c>
      <c r="R89" s="39">
        <v>1</v>
      </c>
      <c r="S89" s="39">
        <v>0</v>
      </c>
      <c r="T89" s="39">
        <v>0</v>
      </c>
      <c r="U89" s="39">
        <v>1</v>
      </c>
      <c r="V89" s="39">
        <v>0</v>
      </c>
      <c r="W89" s="39">
        <v>0</v>
      </c>
      <c r="X89" s="39">
        <v>0</v>
      </c>
      <c r="Y89" s="39">
        <v>0</v>
      </c>
      <c r="Z89" s="39">
        <v>1</v>
      </c>
      <c r="AA89" s="39">
        <v>0</v>
      </c>
      <c r="AB89" s="39">
        <v>0</v>
      </c>
      <c r="AC89" s="39">
        <v>0</v>
      </c>
      <c r="AD89" s="39">
        <v>0</v>
      </c>
      <c r="AE89" s="39">
        <v>0</v>
      </c>
      <c r="AF89" s="39">
        <v>0</v>
      </c>
      <c r="AG89" s="39">
        <v>0</v>
      </c>
      <c r="AH89" s="39">
        <v>0</v>
      </c>
      <c r="AI89" s="39">
        <v>1</v>
      </c>
      <c r="AJ89" s="9">
        <f t="shared" si="8"/>
        <v>0</v>
      </c>
      <c r="AK89" s="9">
        <f t="shared" si="9"/>
        <v>0</v>
      </c>
      <c r="AL89" s="9">
        <f t="shared" si="10"/>
        <v>1</v>
      </c>
      <c r="AM89" s="9">
        <f t="shared" si="11"/>
        <v>0</v>
      </c>
      <c r="AN89" s="29" t="s">
        <v>1520</v>
      </c>
    </row>
    <row r="90" spans="1:40" x14ac:dyDescent="0.25">
      <c r="A90" s="39">
        <v>1381</v>
      </c>
      <c r="B90" s="29" t="s">
        <v>4333</v>
      </c>
      <c r="C90" s="29" t="s">
        <v>4334</v>
      </c>
      <c r="D90" s="29" t="s">
        <v>4335</v>
      </c>
      <c r="E90" s="42">
        <v>41011</v>
      </c>
      <c r="F90" s="29" t="s">
        <v>38</v>
      </c>
      <c r="I90" s="64">
        <v>1</v>
      </c>
      <c r="J90" s="39">
        <v>0.14299999999999999</v>
      </c>
      <c r="K90" s="64">
        <v>10</v>
      </c>
      <c r="L90" s="63" t="s">
        <v>342</v>
      </c>
      <c r="M90" s="29" t="s">
        <v>136</v>
      </c>
      <c r="N90" s="29" t="s">
        <v>48</v>
      </c>
      <c r="O90" s="68">
        <v>30</v>
      </c>
      <c r="P90" s="29" t="s">
        <v>526</v>
      </c>
      <c r="Q90" s="29" t="s">
        <v>15</v>
      </c>
      <c r="R90" s="39">
        <v>1</v>
      </c>
      <c r="S90" s="39">
        <v>0</v>
      </c>
      <c r="T90" s="39">
        <v>0</v>
      </c>
      <c r="U90" s="39">
        <v>1</v>
      </c>
      <c r="V90" s="39">
        <v>0</v>
      </c>
      <c r="W90" s="39">
        <v>0</v>
      </c>
      <c r="X90" s="39">
        <v>0</v>
      </c>
      <c r="Y90" s="39">
        <v>0</v>
      </c>
      <c r="Z90" s="39">
        <v>1</v>
      </c>
      <c r="AA90" s="39">
        <v>0</v>
      </c>
      <c r="AB90" s="39">
        <v>0</v>
      </c>
      <c r="AC90" s="39">
        <v>0</v>
      </c>
      <c r="AD90" s="39">
        <v>0</v>
      </c>
      <c r="AE90" s="39">
        <v>0</v>
      </c>
      <c r="AF90" s="39">
        <v>0</v>
      </c>
      <c r="AG90" s="39">
        <v>0</v>
      </c>
      <c r="AH90" s="39">
        <v>0</v>
      </c>
      <c r="AI90" s="39">
        <v>1</v>
      </c>
      <c r="AJ90" s="9">
        <f t="shared" si="8"/>
        <v>0</v>
      </c>
      <c r="AK90" s="9">
        <f t="shared" si="9"/>
        <v>0</v>
      </c>
      <c r="AL90" s="9">
        <f t="shared" si="10"/>
        <v>1</v>
      </c>
      <c r="AM90" s="9">
        <f t="shared" si="11"/>
        <v>0</v>
      </c>
      <c r="AN90" s="29" t="s">
        <v>4336</v>
      </c>
    </row>
    <row r="91" spans="1:40" x14ac:dyDescent="0.25">
      <c r="A91" s="39">
        <v>1404</v>
      </c>
      <c r="B91" s="29" t="s">
        <v>4337</v>
      </c>
      <c r="C91" s="29" t="s">
        <v>4338</v>
      </c>
      <c r="D91" s="29" t="s">
        <v>4339</v>
      </c>
      <c r="E91" s="42">
        <v>38596</v>
      </c>
      <c r="F91" s="29" t="s">
        <v>38</v>
      </c>
      <c r="I91" s="64">
        <v>10400</v>
      </c>
      <c r="L91" s="63" t="s">
        <v>342</v>
      </c>
      <c r="M91" s="29" t="s">
        <v>39</v>
      </c>
      <c r="N91" s="29" t="s">
        <v>48</v>
      </c>
      <c r="O91" s="68">
        <v>45</v>
      </c>
      <c r="P91" s="29" t="s">
        <v>225</v>
      </c>
      <c r="Q91" s="29" t="s">
        <v>15</v>
      </c>
      <c r="R91" s="39">
        <v>1</v>
      </c>
      <c r="S91" s="39">
        <v>0</v>
      </c>
      <c r="T91" s="39">
        <v>0</v>
      </c>
      <c r="U91" s="39">
        <v>1</v>
      </c>
      <c r="V91" s="39">
        <v>0</v>
      </c>
      <c r="W91" s="39">
        <v>0</v>
      </c>
      <c r="X91" s="39">
        <v>0</v>
      </c>
      <c r="Y91" s="39">
        <v>0</v>
      </c>
      <c r="Z91" s="39">
        <v>1</v>
      </c>
      <c r="AA91" s="39">
        <v>0</v>
      </c>
      <c r="AB91" s="39">
        <v>0</v>
      </c>
      <c r="AC91" s="39">
        <v>0</v>
      </c>
      <c r="AD91" s="39">
        <v>0</v>
      </c>
      <c r="AE91" s="39">
        <v>0</v>
      </c>
      <c r="AF91" s="39">
        <v>0</v>
      </c>
      <c r="AG91" s="39">
        <v>0</v>
      </c>
      <c r="AH91" s="39">
        <v>0</v>
      </c>
      <c r="AI91" s="39">
        <v>1</v>
      </c>
      <c r="AJ91" s="9">
        <f t="shared" si="8"/>
        <v>0</v>
      </c>
      <c r="AK91" s="9">
        <f t="shared" si="9"/>
        <v>0</v>
      </c>
      <c r="AL91" s="9">
        <f t="shared" si="10"/>
        <v>1</v>
      </c>
      <c r="AM91" s="9">
        <f t="shared" si="11"/>
        <v>0</v>
      </c>
      <c r="AN91" s="29" t="s">
        <v>4340</v>
      </c>
    </row>
    <row r="92" spans="1:40" x14ac:dyDescent="0.25">
      <c r="A92" s="39">
        <v>1409</v>
      </c>
      <c r="B92" s="29" t="s">
        <v>2217</v>
      </c>
      <c r="C92" s="29" t="s">
        <v>2218</v>
      </c>
      <c r="D92" s="29" t="s">
        <v>2219</v>
      </c>
      <c r="E92" s="42">
        <v>40514</v>
      </c>
      <c r="F92" s="29" t="s">
        <v>332</v>
      </c>
      <c r="I92" s="64">
        <v>1000</v>
      </c>
      <c r="J92" s="39">
        <v>1.5</v>
      </c>
      <c r="L92" s="63" t="s">
        <v>342</v>
      </c>
      <c r="M92" s="29" t="s">
        <v>136</v>
      </c>
      <c r="N92" s="29" t="s">
        <v>40</v>
      </c>
      <c r="O92" s="68">
        <v>0.33333333333333331</v>
      </c>
      <c r="P92" s="29" t="s">
        <v>2220</v>
      </c>
      <c r="Q92" s="29" t="s">
        <v>15</v>
      </c>
      <c r="R92" s="39">
        <v>1</v>
      </c>
      <c r="S92" s="39">
        <v>0</v>
      </c>
      <c r="T92" s="39">
        <v>0</v>
      </c>
      <c r="U92" s="39">
        <v>1</v>
      </c>
      <c r="V92" s="39">
        <v>0</v>
      </c>
      <c r="W92" s="39">
        <v>0</v>
      </c>
      <c r="X92" s="39">
        <v>0</v>
      </c>
      <c r="Y92" s="39">
        <v>0</v>
      </c>
      <c r="Z92" s="39">
        <v>1</v>
      </c>
      <c r="AA92" s="39">
        <v>0</v>
      </c>
      <c r="AB92" s="39">
        <v>0</v>
      </c>
      <c r="AC92" s="39">
        <v>1</v>
      </c>
      <c r="AD92" s="39">
        <v>0</v>
      </c>
      <c r="AE92" s="39">
        <v>0</v>
      </c>
      <c r="AF92" s="39">
        <v>0</v>
      </c>
      <c r="AG92" s="39">
        <v>0</v>
      </c>
      <c r="AH92" s="39">
        <v>0</v>
      </c>
      <c r="AI92" s="39">
        <v>0</v>
      </c>
      <c r="AJ92" s="9">
        <f t="shared" si="8"/>
        <v>1</v>
      </c>
      <c r="AK92" s="9">
        <f t="shared" si="9"/>
        <v>0</v>
      </c>
      <c r="AL92" s="9">
        <f t="shared" si="10"/>
        <v>0</v>
      </c>
      <c r="AM92" s="9">
        <f t="shared" si="11"/>
        <v>0</v>
      </c>
      <c r="AN92" s="29" t="s">
        <v>2221</v>
      </c>
    </row>
    <row r="93" spans="1:40" x14ac:dyDescent="0.25">
      <c r="A93" s="39">
        <v>1417</v>
      </c>
      <c r="B93" s="29" t="s">
        <v>2938</v>
      </c>
      <c r="C93" s="29" t="s">
        <v>2939</v>
      </c>
      <c r="D93" s="29" t="s">
        <v>2940</v>
      </c>
      <c r="E93" s="42">
        <v>41640</v>
      </c>
      <c r="F93" s="29" t="s">
        <v>38</v>
      </c>
      <c r="I93" s="64">
        <v>2080</v>
      </c>
      <c r="L93" s="63" t="s">
        <v>342</v>
      </c>
      <c r="M93" s="29" t="s">
        <v>224</v>
      </c>
      <c r="N93" t="s">
        <v>219</v>
      </c>
      <c r="O93" s="68">
        <v>15</v>
      </c>
      <c r="P93" s="29" t="s">
        <v>1837</v>
      </c>
      <c r="Q93" s="29" t="s">
        <v>15</v>
      </c>
      <c r="R93" s="39">
        <v>1</v>
      </c>
      <c r="S93" s="39">
        <v>0</v>
      </c>
      <c r="T93" s="39">
        <v>0</v>
      </c>
      <c r="U93" s="39">
        <v>1</v>
      </c>
      <c r="V93" s="39">
        <v>0</v>
      </c>
      <c r="W93" s="39">
        <v>0</v>
      </c>
      <c r="X93" s="39">
        <v>0</v>
      </c>
      <c r="Y93" s="39">
        <v>0</v>
      </c>
      <c r="Z93" s="39">
        <v>1</v>
      </c>
      <c r="AA93" s="39">
        <v>0</v>
      </c>
      <c r="AB93" s="39">
        <v>0</v>
      </c>
      <c r="AC93" s="39">
        <v>0</v>
      </c>
      <c r="AD93" s="39">
        <v>0</v>
      </c>
      <c r="AE93" s="39">
        <v>0</v>
      </c>
      <c r="AF93" s="39">
        <v>0</v>
      </c>
      <c r="AG93" s="39">
        <v>0</v>
      </c>
      <c r="AH93" s="39">
        <v>0</v>
      </c>
      <c r="AI93" s="39">
        <v>1</v>
      </c>
      <c r="AJ93" s="9">
        <f t="shared" si="8"/>
        <v>0</v>
      </c>
      <c r="AK93" s="9">
        <f t="shared" si="9"/>
        <v>0</v>
      </c>
      <c r="AL93" s="9">
        <f t="shared" si="10"/>
        <v>1</v>
      </c>
      <c r="AM93" s="9">
        <f t="shared" si="11"/>
        <v>0</v>
      </c>
      <c r="AN93" s="29" t="s">
        <v>2941</v>
      </c>
    </row>
    <row r="94" spans="1:40" x14ac:dyDescent="0.25">
      <c r="A94" s="39">
        <v>1428</v>
      </c>
      <c r="B94" s="29" t="s">
        <v>4342</v>
      </c>
      <c r="C94" s="29" t="s">
        <v>4343</v>
      </c>
      <c r="D94" s="29" t="s">
        <v>4344</v>
      </c>
      <c r="E94" s="42">
        <v>41296</v>
      </c>
      <c r="F94" s="29" t="s">
        <v>38</v>
      </c>
      <c r="I94" s="64">
        <v>335.49</v>
      </c>
      <c r="J94" s="39">
        <v>2.3022999999999998E-2</v>
      </c>
      <c r="L94" s="63" t="s">
        <v>342</v>
      </c>
      <c r="M94" s="29" t="s">
        <v>136</v>
      </c>
      <c r="N94" s="29" t="s">
        <v>40</v>
      </c>
      <c r="O94" s="68">
        <v>90</v>
      </c>
      <c r="P94" s="29" t="s">
        <v>4345</v>
      </c>
      <c r="Q94" s="29" t="s">
        <v>15</v>
      </c>
      <c r="R94" s="39">
        <v>1</v>
      </c>
      <c r="S94" s="39">
        <v>0</v>
      </c>
      <c r="T94" s="39">
        <v>0</v>
      </c>
      <c r="U94" s="39">
        <v>1</v>
      </c>
      <c r="V94" s="39">
        <v>0</v>
      </c>
      <c r="W94" s="39">
        <v>0</v>
      </c>
      <c r="X94" s="39">
        <v>0</v>
      </c>
      <c r="Y94" s="39">
        <v>0</v>
      </c>
      <c r="Z94" s="39">
        <v>1</v>
      </c>
      <c r="AA94" s="39">
        <v>0</v>
      </c>
      <c r="AB94" s="39">
        <v>0</v>
      </c>
      <c r="AC94" s="39">
        <v>1</v>
      </c>
      <c r="AD94" s="39">
        <v>0</v>
      </c>
      <c r="AE94" s="39">
        <v>0</v>
      </c>
      <c r="AF94" s="39">
        <v>0</v>
      </c>
      <c r="AG94" s="39">
        <v>0</v>
      </c>
      <c r="AH94" s="39">
        <v>0</v>
      </c>
      <c r="AI94" s="39">
        <v>0</v>
      </c>
      <c r="AJ94" s="9">
        <f t="shared" si="8"/>
        <v>1</v>
      </c>
      <c r="AK94" s="9">
        <f t="shared" si="9"/>
        <v>0</v>
      </c>
      <c r="AL94" s="9">
        <f t="shared" si="10"/>
        <v>0</v>
      </c>
      <c r="AM94" s="9">
        <f t="shared" si="11"/>
        <v>0</v>
      </c>
      <c r="AN94" s="29" t="s">
        <v>4347</v>
      </c>
    </row>
    <row r="95" spans="1:40" x14ac:dyDescent="0.25">
      <c r="A95" s="39">
        <v>1431</v>
      </c>
      <c r="B95" s="29" t="s">
        <v>4348</v>
      </c>
      <c r="C95" s="29" t="s">
        <v>4349</v>
      </c>
      <c r="D95" s="29" t="s">
        <v>4350</v>
      </c>
      <c r="E95" s="42">
        <v>39928</v>
      </c>
      <c r="F95" s="29" t="s">
        <v>38</v>
      </c>
      <c r="J95" s="39">
        <v>0.1434</v>
      </c>
      <c r="K95" s="64">
        <v>11.07</v>
      </c>
      <c r="L95" s="63" t="s">
        <v>342</v>
      </c>
      <c r="M95" s="29" t="s">
        <v>136</v>
      </c>
      <c r="N95" s="29" t="s">
        <v>48</v>
      </c>
      <c r="O95" s="68">
        <v>28</v>
      </c>
      <c r="P95" s="29" t="s">
        <v>526</v>
      </c>
      <c r="Q95" s="29" t="s">
        <v>15</v>
      </c>
      <c r="R95" s="39">
        <v>1</v>
      </c>
      <c r="S95" s="39">
        <v>0</v>
      </c>
      <c r="T95" s="39">
        <v>0</v>
      </c>
      <c r="U95" s="39">
        <v>1</v>
      </c>
      <c r="V95" s="39">
        <v>0</v>
      </c>
      <c r="W95" s="39">
        <v>0</v>
      </c>
      <c r="X95" s="39">
        <v>0</v>
      </c>
      <c r="Y95" s="39">
        <v>0</v>
      </c>
      <c r="Z95" s="39">
        <v>1</v>
      </c>
      <c r="AA95" s="39">
        <v>0</v>
      </c>
      <c r="AB95" s="39">
        <v>0</v>
      </c>
      <c r="AC95" s="39">
        <v>0</v>
      </c>
      <c r="AD95" s="39">
        <v>0</v>
      </c>
      <c r="AE95" s="39">
        <v>0</v>
      </c>
      <c r="AF95" s="39">
        <v>0</v>
      </c>
      <c r="AG95" s="39">
        <v>0</v>
      </c>
      <c r="AH95" s="39">
        <v>0</v>
      </c>
      <c r="AI95" s="39">
        <v>1</v>
      </c>
      <c r="AJ95" s="9">
        <f t="shared" si="8"/>
        <v>0</v>
      </c>
      <c r="AK95" s="9">
        <f t="shared" si="9"/>
        <v>0</v>
      </c>
      <c r="AL95" s="9">
        <f t="shared" si="10"/>
        <v>1</v>
      </c>
      <c r="AM95" s="9">
        <f t="shared" si="11"/>
        <v>0</v>
      </c>
      <c r="AN95" s="29" t="s">
        <v>4351</v>
      </c>
    </row>
    <row r="96" spans="1:40" x14ac:dyDescent="0.25">
      <c r="A96" s="39">
        <v>1457</v>
      </c>
      <c r="B96" s="29" t="s">
        <v>4352</v>
      </c>
      <c r="C96" s="29" t="s">
        <v>4353</v>
      </c>
      <c r="D96" s="29" t="s">
        <v>4354</v>
      </c>
      <c r="E96" s="42">
        <v>37369</v>
      </c>
      <c r="F96" s="29" t="s">
        <v>38</v>
      </c>
      <c r="I96" s="64">
        <v>200</v>
      </c>
      <c r="L96" s="63" t="s">
        <v>342</v>
      </c>
      <c r="M96" s="29" t="s">
        <v>691</v>
      </c>
      <c r="N96" s="29" t="s">
        <v>48</v>
      </c>
      <c r="O96" s="68">
        <v>3.5</v>
      </c>
      <c r="P96" s="29" t="s">
        <v>4355</v>
      </c>
      <c r="Q96" s="29" t="s">
        <v>15</v>
      </c>
      <c r="R96" s="39">
        <v>0</v>
      </c>
      <c r="S96" s="39">
        <v>0</v>
      </c>
      <c r="T96" s="39">
        <v>0</v>
      </c>
      <c r="U96" s="39">
        <v>1</v>
      </c>
      <c r="V96" s="39">
        <v>0</v>
      </c>
      <c r="W96" s="39">
        <v>0</v>
      </c>
      <c r="X96" s="39">
        <v>0</v>
      </c>
      <c r="Y96" s="39">
        <v>0</v>
      </c>
      <c r="Z96" s="39">
        <v>1</v>
      </c>
      <c r="AA96" s="39">
        <v>0</v>
      </c>
      <c r="AB96" s="39">
        <v>0</v>
      </c>
      <c r="AC96" s="39">
        <v>0</v>
      </c>
      <c r="AD96" s="39">
        <v>0</v>
      </c>
      <c r="AE96" s="39">
        <v>0</v>
      </c>
      <c r="AF96" s="39">
        <v>0</v>
      </c>
      <c r="AG96" s="39">
        <v>0</v>
      </c>
      <c r="AH96" s="39">
        <v>0</v>
      </c>
      <c r="AI96" s="39">
        <v>1</v>
      </c>
      <c r="AJ96" s="9">
        <f t="shared" si="8"/>
        <v>0</v>
      </c>
      <c r="AK96" s="9">
        <f t="shared" si="9"/>
        <v>0</v>
      </c>
      <c r="AL96" s="9">
        <f t="shared" si="10"/>
        <v>1</v>
      </c>
      <c r="AM96" s="9">
        <f t="shared" si="11"/>
        <v>0</v>
      </c>
      <c r="AN96" s="29" t="s">
        <v>4356</v>
      </c>
    </row>
    <row r="97" spans="1:40" x14ac:dyDescent="0.25">
      <c r="A97" s="39">
        <v>1462</v>
      </c>
      <c r="B97" s="29" t="s">
        <v>4357</v>
      </c>
      <c r="C97" s="29" t="s">
        <v>4358</v>
      </c>
      <c r="D97" s="29" t="s">
        <v>4359</v>
      </c>
      <c r="E97" s="42">
        <v>41365</v>
      </c>
      <c r="F97" s="29" t="s">
        <v>38</v>
      </c>
      <c r="I97" s="64">
        <v>300</v>
      </c>
      <c r="J97" s="39">
        <v>1.2999999999999999E-4</v>
      </c>
      <c r="K97" s="64">
        <v>10</v>
      </c>
      <c r="L97" s="63" t="s">
        <v>342</v>
      </c>
      <c r="M97" s="29" t="s">
        <v>2506</v>
      </c>
      <c r="N97" s="29" t="s">
        <v>40</v>
      </c>
      <c r="O97" s="68">
        <v>2</v>
      </c>
      <c r="P97" s="29" t="s">
        <v>4360</v>
      </c>
      <c r="Q97" s="29" t="s">
        <v>15</v>
      </c>
      <c r="R97" s="39">
        <v>1</v>
      </c>
      <c r="S97" s="39">
        <v>0</v>
      </c>
      <c r="T97" s="39">
        <v>0</v>
      </c>
      <c r="U97" s="39">
        <v>1</v>
      </c>
      <c r="V97" s="39">
        <v>0</v>
      </c>
      <c r="W97" s="39">
        <v>0</v>
      </c>
      <c r="X97" s="39">
        <v>0</v>
      </c>
      <c r="Y97" s="39">
        <v>0</v>
      </c>
      <c r="Z97" s="39">
        <v>1</v>
      </c>
      <c r="AA97" s="39">
        <v>0</v>
      </c>
      <c r="AB97" s="39">
        <v>0</v>
      </c>
      <c r="AC97" s="39">
        <v>1</v>
      </c>
      <c r="AD97" s="39">
        <v>0</v>
      </c>
      <c r="AE97" s="39">
        <v>0</v>
      </c>
      <c r="AF97" s="39">
        <v>0</v>
      </c>
      <c r="AG97" s="39">
        <v>0</v>
      </c>
      <c r="AH97" s="39">
        <v>0</v>
      </c>
      <c r="AI97" s="39">
        <v>0</v>
      </c>
      <c r="AJ97" s="9">
        <f t="shared" si="8"/>
        <v>1</v>
      </c>
      <c r="AK97" s="9">
        <f t="shared" si="9"/>
        <v>0</v>
      </c>
      <c r="AL97" s="9">
        <f t="shared" si="10"/>
        <v>0</v>
      </c>
      <c r="AM97" s="9">
        <f t="shared" si="11"/>
        <v>0</v>
      </c>
      <c r="AN97" s="29" t="s">
        <v>4362</v>
      </c>
    </row>
    <row r="98" spans="1:40" x14ac:dyDescent="0.25">
      <c r="A98" s="39">
        <v>1470</v>
      </c>
      <c r="B98" s="29" t="s">
        <v>4363</v>
      </c>
      <c r="C98" s="29" t="s">
        <v>4364</v>
      </c>
      <c r="D98" s="29" t="s">
        <v>4365</v>
      </c>
      <c r="E98" s="42">
        <v>40760</v>
      </c>
      <c r="F98" s="29" t="s">
        <v>38</v>
      </c>
      <c r="J98" s="39">
        <v>0.41</v>
      </c>
      <c r="K98" s="64">
        <v>40.28</v>
      </c>
      <c r="L98" s="63" t="s">
        <v>342</v>
      </c>
      <c r="M98" s="29" t="s">
        <v>136</v>
      </c>
      <c r="N98" s="29" t="s">
        <v>40</v>
      </c>
      <c r="O98" s="68">
        <v>0.5</v>
      </c>
      <c r="P98" s="29" t="s">
        <v>195</v>
      </c>
      <c r="Q98" s="29" t="s">
        <v>15</v>
      </c>
      <c r="R98" s="39">
        <v>1</v>
      </c>
      <c r="S98" s="39">
        <v>0</v>
      </c>
      <c r="T98" s="39">
        <v>0</v>
      </c>
      <c r="U98" s="39">
        <v>1</v>
      </c>
      <c r="V98" s="39">
        <v>0</v>
      </c>
      <c r="W98" s="39">
        <v>0</v>
      </c>
      <c r="X98" s="39">
        <v>0</v>
      </c>
      <c r="Y98" s="39">
        <v>0</v>
      </c>
      <c r="Z98" s="39">
        <v>1</v>
      </c>
      <c r="AA98" s="39">
        <v>0</v>
      </c>
      <c r="AB98" s="39">
        <v>0</v>
      </c>
      <c r="AC98" s="39">
        <v>1</v>
      </c>
      <c r="AD98" s="39">
        <v>0</v>
      </c>
      <c r="AE98" s="39">
        <v>0</v>
      </c>
      <c r="AF98" s="39">
        <v>0</v>
      </c>
      <c r="AG98" s="39">
        <v>0</v>
      </c>
      <c r="AH98" s="39">
        <v>0</v>
      </c>
      <c r="AI98" s="39">
        <v>0</v>
      </c>
      <c r="AJ98" s="9">
        <f t="shared" si="8"/>
        <v>1</v>
      </c>
      <c r="AK98" s="9">
        <f t="shared" si="9"/>
        <v>0</v>
      </c>
      <c r="AL98" s="9">
        <f t="shared" si="10"/>
        <v>0</v>
      </c>
      <c r="AM98" s="9">
        <f t="shared" si="11"/>
        <v>0</v>
      </c>
      <c r="AN98" s="29" t="s">
        <v>4367</v>
      </c>
    </row>
    <row r="99" spans="1:40" x14ac:dyDescent="0.25">
      <c r="A99" s="39">
        <v>1473</v>
      </c>
      <c r="B99" s="29" t="s">
        <v>3629</v>
      </c>
      <c r="C99" s="29" t="s">
        <v>3630</v>
      </c>
      <c r="D99" s="29" t="s">
        <v>3631</v>
      </c>
      <c r="E99" s="42">
        <v>40179</v>
      </c>
      <c r="F99" s="29" t="s">
        <v>38</v>
      </c>
      <c r="J99" s="39">
        <v>0.02</v>
      </c>
      <c r="K99" s="64">
        <v>28.48</v>
      </c>
      <c r="L99" s="63" t="s">
        <v>342</v>
      </c>
      <c r="M99" s="29" t="s">
        <v>136</v>
      </c>
      <c r="N99" s="29" t="s">
        <v>40</v>
      </c>
      <c r="O99" s="68">
        <v>0.5</v>
      </c>
      <c r="P99" s="29" t="s">
        <v>891</v>
      </c>
      <c r="Q99" s="29" t="s">
        <v>15</v>
      </c>
      <c r="R99" s="39">
        <v>1</v>
      </c>
      <c r="S99" s="39">
        <v>0</v>
      </c>
      <c r="T99" s="39">
        <v>0</v>
      </c>
      <c r="U99" s="39">
        <v>1</v>
      </c>
      <c r="V99" s="39">
        <v>0</v>
      </c>
      <c r="W99" s="39">
        <v>0</v>
      </c>
      <c r="X99" s="39">
        <v>0</v>
      </c>
      <c r="Y99" s="39">
        <v>0</v>
      </c>
      <c r="Z99" s="39">
        <v>1</v>
      </c>
      <c r="AA99" s="39">
        <v>0</v>
      </c>
      <c r="AB99" s="39">
        <v>0</v>
      </c>
      <c r="AC99" s="39">
        <v>1</v>
      </c>
      <c r="AD99" s="39">
        <v>0</v>
      </c>
      <c r="AE99" s="39">
        <v>0</v>
      </c>
      <c r="AF99" s="39">
        <v>0</v>
      </c>
      <c r="AG99" s="39">
        <v>0</v>
      </c>
      <c r="AH99" s="39">
        <v>0</v>
      </c>
      <c r="AI99" s="39">
        <v>0</v>
      </c>
      <c r="AJ99" s="9">
        <f t="shared" si="8"/>
        <v>1</v>
      </c>
      <c r="AK99" s="9">
        <f t="shared" si="9"/>
        <v>0</v>
      </c>
      <c r="AL99" s="9">
        <f t="shared" si="10"/>
        <v>0</v>
      </c>
      <c r="AM99" s="9">
        <f t="shared" si="11"/>
        <v>0</v>
      </c>
      <c r="AN99" s="29" t="s">
        <v>3633</v>
      </c>
    </row>
    <row r="100" spans="1:40" x14ac:dyDescent="0.25">
      <c r="A100" s="39">
        <v>1477</v>
      </c>
      <c r="B100" s="29" t="s">
        <v>568</v>
      </c>
      <c r="C100" s="29" t="s">
        <v>569</v>
      </c>
      <c r="D100" s="29" t="s">
        <v>570</v>
      </c>
      <c r="E100" s="42">
        <v>40603</v>
      </c>
      <c r="F100" s="29" t="s">
        <v>38</v>
      </c>
      <c r="J100" s="39">
        <v>0.14299999999999999</v>
      </c>
      <c r="K100" s="64">
        <v>11.07</v>
      </c>
      <c r="L100" s="63" t="s">
        <v>342</v>
      </c>
      <c r="M100" s="29" t="s">
        <v>136</v>
      </c>
      <c r="N100" s="29" t="s">
        <v>48</v>
      </c>
      <c r="O100" s="68">
        <v>28</v>
      </c>
      <c r="P100" s="29" t="s">
        <v>526</v>
      </c>
      <c r="Q100" s="29" t="s">
        <v>15</v>
      </c>
      <c r="R100" s="39">
        <v>1</v>
      </c>
      <c r="S100" s="39">
        <v>0</v>
      </c>
      <c r="T100" s="39">
        <v>0</v>
      </c>
      <c r="U100" s="39">
        <v>1</v>
      </c>
      <c r="V100" s="39">
        <v>0</v>
      </c>
      <c r="W100" s="39">
        <v>0</v>
      </c>
      <c r="X100" s="39">
        <v>0</v>
      </c>
      <c r="Y100" s="39">
        <v>0</v>
      </c>
      <c r="Z100" s="39">
        <v>1</v>
      </c>
      <c r="AA100" s="39">
        <v>0</v>
      </c>
      <c r="AB100" s="39">
        <v>0</v>
      </c>
      <c r="AC100" s="39">
        <v>0</v>
      </c>
      <c r="AD100" s="39">
        <v>0</v>
      </c>
      <c r="AE100" s="39">
        <v>0</v>
      </c>
      <c r="AF100" s="39">
        <v>0</v>
      </c>
      <c r="AG100" s="39">
        <v>0</v>
      </c>
      <c r="AH100" s="39">
        <v>0</v>
      </c>
      <c r="AI100" s="39">
        <v>1</v>
      </c>
      <c r="AJ100" s="9">
        <f t="shared" si="8"/>
        <v>0</v>
      </c>
      <c r="AK100" s="9">
        <f t="shared" si="9"/>
        <v>0</v>
      </c>
      <c r="AL100" s="9">
        <f t="shared" si="10"/>
        <v>1</v>
      </c>
      <c r="AM100" s="9">
        <f t="shared" si="11"/>
        <v>0</v>
      </c>
      <c r="AN100" s="29" t="s">
        <v>571</v>
      </c>
    </row>
    <row r="101" spans="1:40" x14ac:dyDescent="0.25">
      <c r="A101" s="39">
        <v>1482</v>
      </c>
      <c r="B101" s="29" t="s">
        <v>3634</v>
      </c>
      <c r="C101" s="29" t="s">
        <v>3635</v>
      </c>
      <c r="D101" s="29" t="s">
        <v>3636</v>
      </c>
      <c r="E101" s="42">
        <v>40075</v>
      </c>
      <c r="F101" s="29" t="s">
        <v>332</v>
      </c>
      <c r="I101" s="64">
        <v>8.6</v>
      </c>
      <c r="J101" s="39">
        <v>8.0000000000000004E-4</v>
      </c>
      <c r="L101" s="63" t="s">
        <v>342</v>
      </c>
      <c r="M101" s="29" t="s">
        <v>136</v>
      </c>
      <c r="N101" s="29" t="s">
        <v>40</v>
      </c>
      <c r="O101" s="68">
        <v>90</v>
      </c>
      <c r="P101" s="29" t="s">
        <v>377</v>
      </c>
      <c r="Q101" s="29" t="s">
        <v>15</v>
      </c>
      <c r="R101" s="39">
        <v>1</v>
      </c>
      <c r="S101" s="39">
        <v>0</v>
      </c>
      <c r="T101" s="39">
        <v>0</v>
      </c>
      <c r="U101" s="39">
        <v>1</v>
      </c>
      <c r="V101" s="39">
        <v>0</v>
      </c>
      <c r="W101" s="39">
        <v>0</v>
      </c>
      <c r="X101" s="39">
        <v>0</v>
      </c>
      <c r="Y101" s="39">
        <v>0</v>
      </c>
      <c r="Z101" s="39">
        <v>1</v>
      </c>
      <c r="AA101" s="39">
        <v>0</v>
      </c>
      <c r="AB101" s="39">
        <v>0</v>
      </c>
      <c r="AC101" s="39">
        <v>1</v>
      </c>
      <c r="AD101" s="39">
        <v>0</v>
      </c>
      <c r="AE101" s="39">
        <v>0</v>
      </c>
      <c r="AF101" s="39">
        <v>0</v>
      </c>
      <c r="AG101" s="39">
        <v>0</v>
      </c>
      <c r="AH101" s="39">
        <v>0</v>
      </c>
      <c r="AI101" s="39">
        <v>0</v>
      </c>
      <c r="AJ101" s="9">
        <f t="shared" si="8"/>
        <v>1</v>
      </c>
      <c r="AK101" s="9">
        <f t="shared" si="9"/>
        <v>0</v>
      </c>
      <c r="AL101" s="9">
        <f t="shared" si="10"/>
        <v>0</v>
      </c>
      <c r="AM101" s="9">
        <f t="shared" si="11"/>
        <v>0</v>
      </c>
      <c r="AN101" s="29" t="s">
        <v>3637</v>
      </c>
    </row>
    <row r="102" spans="1:40" x14ac:dyDescent="0.25">
      <c r="A102" s="39">
        <v>1483</v>
      </c>
      <c r="B102" s="29" t="s">
        <v>4368</v>
      </c>
      <c r="C102" s="29" t="s">
        <v>4369</v>
      </c>
      <c r="D102" s="29" t="s">
        <v>3636</v>
      </c>
      <c r="E102" s="42">
        <v>39995</v>
      </c>
      <c r="F102" s="29" t="s">
        <v>332</v>
      </c>
      <c r="I102" s="64">
        <v>8.6</v>
      </c>
      <c r="J102" s="39">
        <v>8.0000000000000004E-4</v>
      </c>
      <c r="L102" s="63" t="s">
        <v>342</v>
      </c>
      <c r="M102" s="29" t="s">
        <v>136</v>
      </c>
      <c r="N102" s="29" t="s">
        <v>40</v>
      </c>
      <c r="O102" s="68">
        <v>90</v>
      </c>
      <c r="P102" s="29" t="s">
        <v>377</v>
      </c>
      <c r="Q102" s="29" t="s">
        <v>15</v>
      </c>
      <c r="R102" s="39">
        <v>1</v>
      </c>
      <c r="S102" s="39">
        <v>0</v>
      </c>
      <c r="T102" s="39">
        <v>0</v>
      </c>
      <c r="U102" s="39">
        <v>1</v>
      </c>
      <c r="V102" s="39">
        <v>0</v>
      </c>
      <c r="W102" s="39">
        <v>0</v>
      </c>
      <c r="X102" s="39">
        <v>0</v>
      </c>
      <c r="Y102" s="39">
        <v>0</v>
      </c>
      <c r="Z102" s="39">
        <v>1</v>
      </c>
      <c r="AA102" s="39">
        <v>0</v>
      </c>
      <c r="AB102" s="39">
        <v>0</v>
      </c>
      <c r="AC102" s="39">
        <v>1</v>
      </c>
      <c r="AD102" s="39">
        <v>0</v>
      </c>
      <c r="AE102" s="39">
        <v>0</v>
      </c>
      <c r="AF102" s="39">
        <v>0</v>
      </c>
      <c r="AG102" s="39">
        <v>0</v>
      </c>
      <c r="AH102" s="39">
        <v>0</v>
      </c>
      <c r="AI102" s="39">
        <v>0</v>
      </c>
      <c r="AJ102" s="9">
        <f t="shared" si="8"/>
        <v>1</v>
      </c>
      <c r="AK102" s="9">
        <f t="shared" si="9"/>
        <v>0</v>
      </c>
      <c r="AL102" s="9">
        <f t="shared" si="10"/>
        <v>0</v>
      </c>
      <c r="AM102" s="9">
        <f t="shared" si="11"/>
        <v>0</v>
      </c>
      <c r="AN102" s="29" t="s">
        <v>4371</v>
      </c>
    </row>
    <row r="103" spans="1:40" x14ac:dyDescent="0.25">
      <c r="A103" s="39">
        <v>1484</v>
      </c>
      <c r="B103" s="29" t="s">
        <v>3638</v>
      </c>
      <c r="C103" s="29" t="s">
        <v>3639</v>
      </c>
      <c r="D103" s="29" t="s">
        <v>3636</v>
      </c>
      <c r="E103" s="42">
        <v>41153</v>
      </c>
      <c r="F103" s="29" t="s">
        <v>38</v>
      </c>
      <c r="J103" s="39">
        <v>0.9</v>
      </c>
      <c r="L103" s="63" t="s">
        <v>342</v>
      </c>
      <c r="M103" s="29" t="s">
        <v>691</v>
      </c>
      <c r="N103" s="29" t="s">
        <v>48</v>
      </c>
      <c r="O103" s="68">
        <v>90</v>
      </c>
      <c r="P103" s="29" t="s">
        <v>377</v>
      </c>
      <c r="Q103" s="29" t="s">
        <v>15</v>
      </c>
      <c r="R103" s="39">
        <v>1</v>
      </c>
      <c r="S103" s="39">
        <v>0</v>
      </c>
      <c r="T103" s="39">
        <v>0</v>
      </c>
      <c r="U103" s="39">
        <v>1</v>
      </c>
      <c r="V103" s="39">
        <v>0</v>
      </c>
      <c r="W103" s="39">
        <v>0</v>
      </c>
      <c r="X103" s="39">
        <v>0</v>
      </c>
      <c r="Y103" s="39">
        <v>0</v>
      </c>
      <c r="Z103" s="39">
        <v>1</v>
      </c>
      <c r="AA103" s="39">
        <v>0</v>
      </c>
      <c r="AB103" s="39">
        <v>0</v>
      </c>
      <c r="AC103" s="39">
        <v>1</v>
      </c>
      <c r="AD103" s="39">
        <v>0</v>
      </c>
      <c r="AE103" s="39">
        <v>0</v>
      </c>
      <c r="AF103" s="39">
        <v>0</v>
      </c>
      <c r="AG103" s="39">
        <v>0</v>
      </c>
      <c r="AH103" s="39">
        <v>0</v>
      </c>
      <c r="AI103" s="39">
        <v>0</v>
      </c>
      <c r="AJ103" s="9">
        <f t="shared" si="8"/>
        <v>1</v>
      </c>
      <c r="AK103" s="9">
        <f t="shared" si="9"/>
        <v>0</v>
      </c>
      <c r="AL103" s="9">
        <f t="shared" si="10"/>
        <v>0</v>
      </c>
      <c r="AM103" s="9">
        <f t="shared" si="11"/>
        <v>0</v>
      </c>
      <c r="AN103" s="29" t="s">
        <v>3640</v>
      </c>
    </row>
    <row r="104" spans="1:40" x14ac:dyDescent="0.25">
      <c r="A104" s="39">
        <v>1485</v>
      </c>
      <c r="B104" s="29" t="s">
        <v>3641</v>
      </c>
      <c r="C104" s="29" t="s">
        <v>3642</v>
      </c>
      <c r="D104" s="29" t="s">
        <v>3584</v>
      </c>
      <c r="E104" s="42">
        <v>40558</v>
      </c>
      <c r="F104" s="29" t="s">
        <v>38</v>
      </c>
      <c r="J104" s="39">
        <v>0.9</v>
      </c>
      <c r="L104" s="63" t="s">
        <v>341</v>
      </c>
      <c r="M104" s="29" t="s">
        <v>151</v>
      </c>
      <c r="N104" s="29" t="s">
        <v>48</v>
      </c>
      <c r="O104" s="68">
        <v>70</v>
      </c>
      <c r="P104" s="29" t="s">
        <v>377</v>
      </c>
      <c r="Q104" s="29" t="s">
        <v>15</v>
      </c>
      <c r="R104" s="39">
        <v>1</v>
      </c>
      <c r="S104" s="39">
        <v>0</v>
      </c>
      <c r="T104" s="39">
        <v>0</v>
      </c>
      <c r="U104" s="39">
        <v>1</v>
      </c>
      <c r="V104" s="39">
        <v>0</v>
      </c>
      <c r="W104" s="39">
        <v>0</v>
      </c>
      <c r="X104" s="39">
        <v>0</v>
      </c>
      <c r="Y104" s="39">
        <v>0</v>
      </c>
      <c r="Z104" s="39">
        <v>1</v>
      </c>
      <c r="AA104" s="39">
        <v>0</v>
      </c>
      <c r="AB104" s="39">
        <v>0</v>
      </c>
      <c r="AC104" s="39">
        <v>1</v>
      </c>
      <c r="AD104" s="39">
        <v>0</v>
      </c>
      <c r="AE104" s="39">
        <v>0</v>
      </c>
      <c r="AF104" s="39">
        <v>0</v>
      </c>
      <c r="AG104" s="39">
        <v>0</v>
      </c>
      <c r="AH104" s="39">
        <v>0</v>
      </c>
      <c r="AI104" s="39">
        <v>0</v>
      </c>
      <c r="AJ104" s="9">
        <f t="shared" si="8"/>
        <v>1</v>
      </c>
      <c r="AK104" s="9">
        <f t="shared" si="9"/>
        <v>0</v>
      </c>
      <c r="AL104" s="9">
        <f t="shared" si="10"/>
        <v>0</v>
      </c>
      <c r="AM104" s="9">
        <f t="shared" si="11"/>
        <v>0</v>
      </c>
      <c r="AN104" s="29" t="s">
        <v>3644</v>
      </c>
    </row>
    <row r="105" spans="1:40" x14ac:dyDescent="0.25">
      <c r="A105" s="39">
        <v>1488</v>
      </c>
      <c r="B105" s="29" t="s">
        <v>4372</v>
      </c>
      <c r="C105" s="29" t="s">
        <v>4373</v>
      </c>
      <c r="D105" s="29" t="s">
        <v>4374</v>
      </c>
      <c r="E105" s="42">
        <v>40664</v>
      </c>
      <c r="F105" s="29" t="s">
        <v>38</v>
      </c>
      <c r="I105" s="64">
        <v>1658</v>
      </c>
      <c r="J105" s="39">
        <v>1</v>
      </c>
      <c r="K105" s="64">
        <v>25</v>
      </c>
      <c r="L105" s="63" t="s">
        <v>342</v>
      </c>
      <c r="M105" s="29" t="s">
        <v>691</v>
      </c>
      <c r="N105" s="29" t="s">
        <v>48</v>
      </c>
      <c r="O105" s="68">
        <v>15</v>
      </c>
      <c r="P105" s="29" t="s">
        <v>2220</v>
      </c>
      <c r="Q105" s="29" t="s">
        <v>70</v>
      </c>
      <c r="R105" s="39">
        <v>0</v>
      </c>
      <c r="S105" s="39">
        <v>0</v>
      </c>
      <c r="T105" s="39">
        <v>0</v>
      </c>
      <c r="U105" s="39">
        <v>1</v>
      </c>
      <c r="V105" s="39">
        <v>0</v>
      </c>
      <c r="W105" s="39">
        <v>0</v>
      </c>
      <c r="X105" s="39">
        <v>0</v>
      </c>
      <c r="Y105" s="39">
        <v>0</v>
      </c>
      <c r="Z105" s="39">
        <v>1</v>
      </c>
      <c r="AA105" s="39">
        <v>0</v>
      </c>
      <c r="AB105" s="39">
        <v>0</v>
      </c>
      <c r="AC105" s="39">
        <v>0</v>
      </c>
      <c r="AD105" s="39">
        <v>0</v>
      </c>
      <c r="AE105" s="39">
        <v>1</v>
      </c>
      <c r="AF105" s="39">
        <v>0</v>
      </c>
      <c r="AG105" s="39">
        <v>0</v>
      </c>
      <c r="AH105" s="39">
        <v>0</v>
      </c>
      <c r="AI105" s="39">
        <v>0</v>
      </c>
      <c r="AJ105" s="9">
        <f t="shared" si="8"/>
        <v>1</v>
      </c>
      <c r="AK105" s="9">
        <f t="shared" si="9"/>
        <v>0</v>
      </c>
      <c r="AL105" s="9">
        <f t="shared" si="10"/>
        <v>0</v>
      </c>
      <c r="AM105" s="9">
        <f t="shared" si="11"/>
        <v>0</v>
      </c>
      <c r="AN105" s="29" t="s">
        <v>4376</v>
      </c>
    </row>
    <row r="106" spans="1:40" x14ac:dyDescent="0.25">
      <c r="A106" s="39">
        <v>1492</v>
      </c>
      <c r="B106" s="29" t="s">
        <v>4377</v>
      </c>
      <c r="C106" s="29" t="s">
        <v>4378</v>
      </c>
      <c r="D106" s="29" t="s">
        <v>4379</v>
      </c>
      <c r="E106" s="42">
        <v>39539</v>
      </c>
      <c r="F106" s="29" t="s">
        <v>38</v>
      </c>
      <c r="I106" s="64">
        <v>6789</v>
      </c>
      <c r="L106" s="63" t="s">
        <v>342</v>
      </c>
      <c r="M106" s="29" t="s">
        <v>136</v>
      </c>
      <c r="N106" s="29" t="s">
        <v>219</v>
      </c>
      <c r="O106" s="68">
        <v>168</v>
      </c>
      <c r="P106" s="29" t="s">
        <v>4138</v>
      </c>
      <c r="Q106" s="29" t="s">
        <v>15</v>
      </c>
      <c r="R106" s="39">
        <v>1</v>
      </c>
      <c r="S106" s="39">
        <v>0</v>
      </c>
      <c r="T106" s="39">
        <v>0</v>
      </c>
      <c r="U106" s="39">
        <v>1</v>
      </c>
      <c r="V106" s="39">
        <v>0</v>
      </c>
      <c r="W106" s="39">
        <v>0</v>
      </c>
      <c r="X106" s="39">
        <v>0</v>
      </c>
      <c r="Y106" s="39">
        <v>0</v>
      </c>
      <c r="Z106" s="39">
        <v>1</v>
      </c>
      <c r="AA106" s="39">
        <v>0</v>
      </c>
      <c r="AB106" s="39">
        <v>0</v>
      </c>
      <c r="AC106" s="39">
        <v>0</v>
      </c>
      <c r="AD106" s="39">
        <v>0</v>
      </c>
      <c r="AE106" s="39">
        <v>0</v>
      </c>
      <c r="AF106" s="39">
        <v>0</v>
      </c>
      <c r="AG106" s="39">
        <v>0</v>
      </c>
      <c r="AH106" s="39">
        <v>0</v>
      </c>
      <c r="AI106" s="39">
        <v>1</v>
      </c>
      <c r="AJ106" s="9">
        <f t="shared" si="8"/>
        <v>0</v>
      </c>
      <c r="AK106" s="9">
        <f t="shared" si="9"/>
        <v>0</v>
      </c>
      <c r="AL106" s="9">
        <f t="shared" si="10"/>
        <v>1</v>
      </c>
      <c r="AM106" s="9">
        <f t="shared" si="11"/>
        <v>0</v>
      </c>
      <c r="AN106" s="29" t="s">
        <v>4380</v>
      </c>
    </row>
    <row r="107" spans="1:40" x14ac:dyDescent="0.25">
      <c r="A107" s="39">
        <v>1493</v>
      </c>
      <c r="B107" s="29" t="s">
        <v>4381</v>
      </c>
      <c r="C107" s="29" t="s">
        <v>4382</v>
      </c>
      <c r="D107" s="29" t="s">
        <v>4383</v>
      </c>
      <c r="E107" s="42">
        <v>39904</v>
      </c>
      <c r="F107" s="29" t="s">
        <v>38</v>
      </c>
      <c r="J107" s="39">
        <v>0.95</v>
      </c>
      <c r="L107" s="63" t="s">
        <v>341</v>
      </c>
      <c r="M107" s="29" t="s">
        <v>151</v>
      </c>
      <c r="N107" s="29" t="s">
        <v>48</v>
      </c>
      <c r="O107" s="68">
        <v>720</v>
      </c>
      <c r="P107" s="29" t="s">
        <v>4384</v>
      </c>
      <c r="Q107" s="29" t="s">
        <v>15</v>
      </c>
      <c r="R107" s="39">
        <v>1</v>
      </c>
      <c r="S107" s="39">
        <v>0</v>
      </c>
      <c r="T107" s="39">
        <v>0</v>
      </c>
      <c r="U107" s="39">
        <v>1</v>
      </c>
      <c r="V107" s="39">
        <v>0</v>
      </c>
      <c r="W107" s="39">
        <v>0</v>
      </c>
      <c r="X107" s="39">
        <v>0</v>
      </c>
      <c r="Y107" s="39">
        <v>0</v>
      </c>
      <c r="Z107" s="39">
        <v>1</v>
      </c>
      <c r="AA107" s="39">
        <v>0</v>
      </c>
      <c r="AB107" s="39">
        <v>0</v>
      </c>
      <c r="AC107" s="39">
        <v>0</v>
      </c>
      <c r="AD107" s="39">
        <v>0</v>
      </c>
      <c r="AE107" s="39">
        <v>0</v>
      </c>
      <c r="AF107" s="39">
        <v>0</v>
      </c>
      <c r="AG107" s="39">
        <v>0</v>
      </c>
      <c r="AH107" s="39">
        <v>0</v>
      </c>
      <c r="AI107" s="39">
        <v>1</v>
      </c>
      <c r="AJ107" s="9">
        <f t="shared" si="8"/>
        <v>0</v>
      </c>
      <c r="AK107" s="9">
        <f t="shared" si="9"/>
        <v>0</v>
      </c>
      <c r="AL107" s="9">
        <f t="shared" si="10"/>
        <v>1</v>
      </c>
      <c r="AM107" s="9">
        <f t="shared" si="11"/>
        <v>0</v>
      </c>
      <c r="AN107" s="29" t="s">
        <v>4385</v>
      </c>
    </row>
    <row r="108" spans="1:40" x14ac:dyDescent="0.25">
      <c r="A108" s="39">
        <v>1504</v>
      </c>
      <c r="B108" s="29" t="s">
        <v>4386</v>
      </c>
      <c r="C108" s="29" t="s">
        <v>4387</v>
      </c>
      <c r="D108" s="29" t="s">
        <v>4388</v>
      </c>
      <c r="E108" s="42">
        <v>38453</v>
      </c>
      <c r="F108" s="29" t="s">
        <v>38</v>
      </c>
      <c r="I108" s="64">
        <v>10000</v>
      </c>
      <c r="J108" s="39">
        <v>2</v>
      </c>
      <c r="L108" s="63" t="s">
        <v>342</v>
      </c>
      <c r="M108" s="29" t="s">
        <v>136</v>
      </c>
      <c r="N108" s="29" t="s">
        <v>40</v>
      </c>
      <c r="O108" s="68">
        <v>10</v>
      </c>
      <c r="P108" s="29" t="s">
        <v>225</v>
      </c>
      <c r="Q108" s="29" t="s">
        <v>15</v>
      </c>
      <c r="R108" s="39">
        <v>1</v>
      </c>
      <c r="S108" s="39">
        <v>0</v>
      </c>
      <c r="T108" s="39">
        <v>0</v>
      </c>
      <c r="U108" s="39">
        <v>1</v>
      </c>
      <c r="V108" s="39">
        <v>0</v>
      </c>
      <c r="W108" s="39">
        <v>0</v>
      </c>
      <c r="X108" s="39">
        <v>0</v>
      </c>
      <c r="Y108" s="39">
        <v>0</v>
      </c>
      <c r="Z108" s="39">
        <v>1</v>
      </c>
      <c r="AA108" s="39">
        <v>0</v>
      </c>
      <c r="AB108" s="39">
        <v>0</v>
      </c>
      <c r="AC108" s="39">
        <v>0</v>
      </c>
      <c r="AD108" s="39">
        <v>0</v>
      </c>
      <c r="AE108" s="39">
        <v>0</v>
      </c>
      <c r="AF108" s="39">
        <v>0</v>
      </c>
      <c r="AG108" s="39">
        <v>0</v>
      </c>
      <c r="AH108" s="39">
        <v>0</v>
      </c>
      <c r="AI108" s="39">
        <v>1</v>
      </c>
      <c r="AJ108" s="9">
        <f t="shared" si="8"/>
        <v>0</v>
      </c>
      <c r="AK108" s="9">
        <f t="shared" si="9"/>
        <v>0</v>
      </c>
      <c r="AL108" s="9">
        <f t="shared" si="10"/>
        <v>1</v>
      </c>
      <c r="AM108" s="9">
        <f t="shared" si="11"/>
        <v>0</v>
      </c>
      <c r="AN108" s="29" t="s">
        <v>4389</v>
      </c>
    </row>
    <row r="109" spans="1:40" x14ac:dyDescent="0.25">
      <c r="A109" s="39">
        <v>1511</v>
      </c>
      <c r="B109" s="29" t="s">
        <v>4390</v>
      </c>
      <c r="C109" s="29" t="s">
        <v>4391</v>
      </c>
      <c r="D109" s="29" t="s">
        <v>3653</v>
      </c>
      <c r="E109" s="42">
        <v>40330</v>
      </c>
      <c r="F109" s="29" t="s">
        <v>332</v>
      </c>
      <c r="I109" s="64">
        <v>2140</v>
      </c>
      <c r="J109" s="39">
        <v>0.14000000000000001</v>
      </c>
      <c r="L109" s="63" t="s">
        <v>342</v>
      </c>
      <c r="M109" s="29" t="s">
        <v>136</v>
      </c>
      <c r="N109" s="29" t="s">
        <v>40</v>
      </c>
      <c r="O109" s="68">
        <v>90</v>
      </c>
      <c r="P109" s="29" t="s">
        <v>367</v>
      </c>
      <c r="Q109" s="29" t="s">
        <v>15</v>
      </c>
      <c r="R109" s="39">
        <v>1</v>
      </c>
      <c r="S109" s="39">
        <v>0</v>
      </c>
      <c r="T109" s="39">
        <v>0</v>
      </c>
      <c r="U109" s="39">
        <v>1</v>
      </c>
      <c r="V109" s="39">
        <v>0</v>
      </c>
      <c r="W109" s="39">
        <v>0</v>
      </c>
      <c r="X109" s="39">
        <v>0</v>
      </c>
      <c r="Y109" s="39">
        <v>0</v>
      </c>
      <c r="Z109" s="39">
        <v>1</v>
      </c>
      <c r="AA109" s="39">
        <v>0</v>
      </c>
      <c r="AB109" s="39">
        <v>0</v>
      </c>
      <c r="AC109" s="39">
        <v>1</v>
      </c>
      <c r="AD109" s="39">
        <v>0</v>
      </c>
      <c r="AE109" s="39">
        <v>0</v>
      </c>
      <c r="AF109" s="39">
        <v>0</v>
      </c>
      <c r="AG109" s="39">
        <v>0</v>
      </c>
      <c r="AH109" s="39">
        <v>0</v>
      </c>
      <c r="AI109" s="39">
        <v>0</v>
      </c>
      <c r="AJ109" s="9">
        <f t="shared" si="8"/>
        <v>1</v>
      </c>
      <c r="AK109" s="9">
        <f t="shared" si="9"/>
        <v>0</v>
      </c>
      <c r="AL109" s="9">
        <f t="shared" si="10"/>
        <v>0</v>
      </c>
      <c r="AM109" s="9">
        <f t="shared" si="11"/>
        <v>0</v>
      </c>
      <c r="AN109" s="29" t="s">
        <v>4393</v>
      </c>
    </row>
    <row r="110" spans="1:40" x14ac:dyDescent="0.25">
      <c r="A110" s="39">
        <v>1512</v>
      </c>
      <c r="B110" s="29" t="s">
        <v>2254</v>
      </c>
      <c r="C110" s="29" t="s">
        <v>2255</v>
      </c>
      <c r="D110" s="29" t="s">
        <v>2072</v>
      </c>
      <c r="E110" s="42">
        <v>41153</v>
      </c>
      <c r="F110" s="29" t="s">
        <v>332</v>
      </c>
      <c r="I110" s="64">
        <v>2140</v>
      </c>
      <c r="J110" s="39">
        <v>1.4E-2</v>
      </c>
      <c r="L110" s="63" t="s">
        <v>342</v>
      </c>
      <c r="M110" s="29" t="s">
        <v>136</v>
      </c>
      <c r="N110" s="29" t="s">
        <v>40</v>
      </c>
      <c r="O110" s="68">
        <v>90</v>
      </c>
      <c r="P110" s="29" t="s">
        <v>526</v>
      </c>
      <c r="Q110" s="29" t="s">
        <v>15</v>
      </c>
      <c r="R110" s="39">
        <v>1</v>
      </c>
      <c r="S110" s="39">
        <v>0</v>
      </c>
      <c r="T110" s="39">
        <v>0</v>
      </c>
      <c r="U110" s="39">
        <v>1</v>
      </c>
      <c r="V110" s="39">
        <v>0</v>
      </c>
      <c r="W110" s="39">
        <v>0</v>
      </c>
      <c r="X110" s="39">
        <v>0</v>
      </c>
      <c r="Y110" s="39">
        <v>0</v>
      </c>
      <c r="Z110" s="39">
        <v>1</v>
      </c>
      <c r="AA110" s="39">
        <v>0</v>
      </c>
      <c r="AB110" s="39">
        <v>0</v>
      </c>
      <c r="AC110" s="39">
        <v>0</v>
      </c>
      <c r="AD110" s="39">
        <v>0</v>
      </c>
      <c r="AE110" s="39">
        <v>0</v>
      </c>
      <c r="AF110" s="39">
        <v>0</v>
      </c>
      <c r="AG110" s="39">
        <v>0</v>
      </c>
      <c r="AH110" s="39">
        <v>0</v>
      </c>
      <c r="AI110" s="39">
        <v>1</v>
      </c>
      <c r="AJ110" s="9">
        <f t="shared" si="8"/>
        <v>0</v>
      </c>
      <c r="AK110" s="9">
        <f t="shared" si="9"/>
        <v>0</v>
      </c>
      <c r="AL110" s="9">
        <f t="shared" si="10"/>
        <v>1</v>
      </c>
      <c r="AM110" s="9">
        <f t="shared" si="11"/>
        <v>0</v>
      </c>
      <c r="AN110" s="29" t="s">
        <v>2256</v>
      </c>
    </row>
    <row r="111" spans="1:40" x14ac:dyDescent="0.25">
      <c r="A111" s="39">
        <v>1513</v>
      </c>
      <c r="B111" s="29" t="s">
        <v>3651</v>
      </c>
      <c r="C111" s="29" t="s">
        <v>3652</v>
      </c>
      <c r="D111" s="29" t="s">
        <v>3653</v>
      </c>
      <c r="E111" s="42">
        <v>40603</v>
      </c>
      <c r="F111" s="29" t="s">
        <v>332</v>
      </c>
      <c r="I111" s="64">
        <v>2100</v>
      </c>
      <c r="J111" s="39">
        <v>1.4E-2</v>
      </c>
      <c r="L111" s="63" t="s">
        <v>342</v>
      </c>
      <c r="M111" s="29" t="s">
        <v>136</v>
      </c>
      <c r="N111" s="29" t="s">
        <v>40</v>
      </c>
      <c r="O111" s="68">
        <v>90</v>
      </c>
      <c r="P111" s="29" t="s">
        <v>4394</v>
      </c>
      <c r="Q111" s="29" t="s">
        <v>15</v>
      </c>
      <c r="R111" s="39">
        <v>1</v>
      </c>
      <c r="S111" s="39">
        <v>0</v>
      </c>
      <c r="T111" s="39">
        <v>0</v>
      </c>
      <c r="U111" s="39">
        <v>1</v>
      </c>
      <c r="V111" s="39">
        <v>0</v>
      </c>
      <c r="W111" s="39">
        <v>0</v>
      </c>
      <c r="X111" s="39">
        <v>0</v>
      </c>
      <c r="Y111" s="39">
        <v>0</v>
      </c>
      <c r="Z111" s="39">
        <v>1</v>
      </c>
      <c r="AA111" s="39">
        <v>0</v>
      </c>
      <c r="AB111" s="39">
        <v>0</v>
      </c>
      <c r="AC111" s="39">
        <v>1</v>
      </c>
      <c r="AD111" s="39">
        <v>0</v>
      </c>
      <c r="AE111" s="39">
        <v>0</v>
      </c>
      <c r="AF111" s="39">
        <v>0</v>
      </c>
      <c r="AG111" s="39">
        <v>0</v>
      </c>
      <c r="AH111" s="39">
        <v>0</v>
      </c>
      <c r="AI111" s="39">
        <v>0</v>
      </c>
      <c r="AJ111" s="9">
        <f t="shared" si="8"/>
        <v>1</v>
      </c>
      <c r="AK111" s="9">
        <f t="shared" si="9"/>
        <v>0</v>
      </c>
      <c r="AL111" s="9">
        <f t="shared" si="10"/>
        <v>0</v>
      </c>
      <c r="AM111" s="9">
        <f t="shared" si="11"/>
        <v>0</v>
      </c>
      <c r="AN111" s="29" t="s">
        <v>3654</v>
      </c>
    </row>
    <row r="112" spans="1:40" x14ac:dyDescent="0.25">
      <c r="A112" s="39">
        <v>1524</v>
      </c>
      <c r="B112" s="29" t="s">
        <v>3655</v>
      </c>
      <c r="C112" s="29" t="s">
        <v>3656</v>
      </c>
      <c r="D112" s="29" t="s">
        <v>3657</v>
      </c>
      <c r="E112" s="42">
        <v>40835</v>
      </c>
      <c r="F112" s="29" t="s">
        <v>38</v>
      </c>
      <c r="G112" s="39">
        <v>1950</v>
      </c>
      <c r="H112" s="39">
        <v>848.5</v>
      </c>
      <c r="J112" s="39">
        <v>4</v>
      </c>
      <c r="L112" s="63" t="s">
        <v>342</v>
      </c>
      <c r="M112" s="29" t="s">
        <v>3658</v>
      </c>
      <c r="N112" s="29" t="s">
        <v>48</v>
      </c>
      <c r="O112" s="68">
        <v>45</v>
      </c>
      <c r="P112" s="29" t="s">
        <v>195</v>
      </c>
      <c r="Q112" s="29" t="s">
        <v>70</v>
      </c>
      <c r="R112" s="39">
        <v>0</v>
      </c>
      <c r="S112" s="39">
        <v>0</v>
      </c>
      <c r="T112" s="39">
        <v>0</v>
      </c>
      <c r="U112" s="39">
        <v>1</v>
      </c>
      <c r="V112" s="39">
        <v>0</v>
      </c>
      <c r="W112" s="39">
        <v>0</v>
      </c>
      <c r="X112" s="39">
        <v>0</v>
      </c>
      <c r="Y112" s="39">
        <v>0</v>
      </c>
      <c r="Z112" s="39">
        <v>1</v>
      </c>
      <c r="AA112" s="39">
        <v>0</v>
      </c>
      <c r="AB112" s="39">
        <v>0</v>
      </c>
      <c r="AC112" s="39">
        <v>1</v>
      </c>
      <c r="AD112" s="39">
        <v>0</v>
      </c>
      <c r="AE112" s="39">
        <v>0</v>
      </c>
      <c r="AF112" s="39">
        <v>0</v>
      </c>
      <c r="AG112" s="39">
        <v>0</v>
      </c>
      <c r="AH112" s="39">
        <v>0</v>
      </c>
      <c r="AI112" s="39">
        <v>0</v>
      </c>
      <c r="AJ112" s="9">
        <f t="shared" si="8"/>
        <v>1</v>
      </c>
      <c r="AK112" s="9">
        <f t="shared" si="9"/>
        <v>0</v>
      </c>
      <c r="AL112" s="9">
        <f t="shared" si="10"/>
        <v>0</v>
      </c>
      <c r="AM112" s="9">
        <f t="shared" si="11"/>
        <v>0</v>
      </c>
      <c r="AN112" s="29" t="s">
        <v>3660</v>
      </c>
    </row>
    <row r="113" spans="1:40" x14ac:dyDescent="0.25">
      <c r="A113" s="39">
        <v>1529</v>
      </c>
      <c r="B113" s="29" t="s">
        <v>3661</v>
      </c>
      <c r="C113" s="29" t="s">
        <v>3662</v>
      </c>
      <c r="D113" s="29" t="s">
        <v>3663</v>
      </c>
      <c r="E113" s="42">
        <v>40365</v>
      </c>
      <c r="F113" s="29" t="s">
        <v>38</v>
      </c>
      <c r="J113" s="39">
        <v>2</v>
      </c>
      <c r="K113" s="64">
        <v>207.29</v>
      </c>
      <c r="L113" s="63" t="s">
        <v>342</v>
      </c>
      <c r="M113" s="29" t="s">
        <v>3648</v>
      </c>
      <c r="N113" s="29" t="s">
        <v>48</v>
      </c>
      <c r="O113" s="68">
        <v>90</v>
      </c>
      <c r="P113" s="29" t="s">
        <v>225</v>
      </c>
      <c r="Q113" s="29" t="s">
        <v>70</v>
      </c>
      <c r="R113" s="39">
        <v>0</v>
      </c>
      <c r="S113" s="39">
        <v>0</v>
      </c>
      <c r="T113" s="39">
        <v>0</v>
      </c>
      <c r="U113" s="39">
        <v>1</v>
      </c>
      <c r="V113" s="39">
        <v>0</v>
      </c>
      <c r="W113" s="39">
        <v>0</v>
      </c>
      <c r="X113" s="39">
        <v>0</v>
      </c>
      <c r="Y113" s="39">
        <v>0</v>
      </c>
      <c r="Z113" s="39">
        <v>1</v>
      </c>
      <c r="AA113" s="39">
        <v>0</v>
      </c>
      <c r="AB113" s="39">
        <v>0</v>
      </c>
      <c r="AC113" s="39">
        <v>1</v>
      </c>
      <c r="AD113" s="39">
        <v>0</v>
      </c>
      <c r="AE113" s="39">
        <v>0</v>
      </c>
      <c r="AF113" s="39">
        <v>0</v>
      </c>
      <c r="AG113" s="39">
        <v>0</v>
      </c>
      <c r="AH113" s="39">
        <v>0</v>
      </c>
      <c r="AI113" s="39">
        <v>0</v>
      </c>
      <c r="AJ113" s="9">
        <f t="shared" si="8"/>
        <v>1</v>
      </c>
      <c r="AK113" s="9">
        <f t="shared" si="9"/>
        <v>0</v>
      </c>
      <c r="AL113" s="9">
        <f t="shared" si="10"/>
        <v>0</v>
      </c>
      <c r="AM113" s="9">
        <f t="shared" si="11"/>
        <v>0</v>
      </c>
      <c r="AN113" s="29" t="s">
        <v>3665</v>
      </c>
    </row>
    <row r="114" spans="1:40" x14ac:dyDescent="0.25">
      <c r="A114" s="39">
        <v>1532</v>
      </c>
      <c r="B114" s="29" t="s">
        <v>4395</v>
      </c>
      <c r="C114" s="29" t="s">
        <v>4396</v>
      </c>
      <c r="D114" s="29" t="s">
        <v>4397</v>
      </c>
      <c r="E114" s="42">
        <v>39380</v>
      </c>
      <c r="F114" s="29" t="s">
        <v>38</v>
      </c>
      <c r="J114" s="39">
        <v>0.08</v>
      </c>
      <c r="K114" s="64">
        <v>17.649999999999999</v>
      </c>
      <c r="L114" s="63" t="s">
        <v>342</v>
      </c>
      <c r="M114" s="29" t="s">
        <v>714</v>
      </c>
      <c r="N114" s="29" t="s">
        <v>48</v>
      </c>
      <c r="O114" s="68">
        <v>1440</v>
      </c>
      <c r="P114" s="29" t="s">
        <v>4398</v>
      </c>
      <c r="Q114" s="29" t="s">
        <v>15</v>
      </c>
      <c r="R114" s="39">
        <v>0</v>
      </c>
      <c r="S114" s="39">
        <v>0</v>
      </c>
      <c r="T114" s="39">
        <v>0</v>
      </c>
      <c r="U114" s="39">
        <v>1</v>
      </c>
      <c r="V114" s="39">
        <v>0</v>
      </c>
      <c r="W114" s="39">
        <v>0</v>
      </c>
      <c r="X114" s="39">
        <v>0</v>
      </c>
      <c r="Y114" s="39">
        <v>0</v>
      </c>
      <c r="Z114" s="39">
        <v>1</v>
      </c>
      <c r="AA114" s="39">
        <v>0</v>
      </c>
      <c r="AB114" s="39">
        <v>0</v>
      </c>
      <c r="AC114" s="39">
        <v>1</v>
      </c>
      <c r="AD114" s="39">
        <v>1</v>
      </c>
      <c r="AE114" s="39">
        <v>1</v>
      </c>
      <c r="AF114" s="39">
        <v>0</v>
      </c>
      <c r="AG114" s="39">
        <v>0</v>
      </c>
      <c r="AH114" s="39">
        <v>0</v>
      </c>
      <c r="AI114" s="39">
        <v>0</v>
      </c>
      <c r="AJ114" s="9">
        <f t="shared" si="8"/>
        <v>1</v>
      </c>
      <c r="AK114" s="9">
        <f t="shared" si="9"/>
        <v>0</v>
      </c>
      <c r="AL114" s="9">
        <f t="shared" si="10"/>
        <v>1</v>
      </c>
      <c r="AM114" s="9">
        <f t="shared" si="11"/>
        <v>1</v>
      </c>
      <c r="AN114" s="29" t="s">
        <v>4399</v>
      </c>
    </row>
    <row r="115" spans="1:40" x14ac:dyDescent="0.25">
      <c r="A115" s="39">
        <v>1535</v>
      </c>
      <c r="B115" s="29" t="s">
        <v>1155</v>
      </c>
      <c r="C115" s="29" t="s">
        <v>1156</v>
      </c>
      <c r="D115" s="29" t="s">
        <v>1157</v>
      </c>
      <c r="E115" s="42">
        <v>39508</v>
      </c>
      <c r="F115" s="29" t="s">
        <v>38</v>
      </c>
      <c r="I115" s="64">
        <v>10000</v>
      </c>
      <c r="J115" s="39">
        <v>0.2</v>
      </c>
      <c r="L115" s="63" t="s">
        <v>342</v>
      </c>
      <c r="M115" s="29" t="s">
        <v>136</v>
      </c>
      <c r="N115" s="29" t="s">
        <v>48</v>
      </c>
      <c r="O115" s="68">
        <v>90</v>
      </c>
      <c r="P115" s="29" t="s">
        <v>367</v>
      </c>
      <c r="Q115" s="29" t="s">
        <v>15</v>
      </c>
      <c r="R115" s="39">
        <v>1</v>
      </c>
      <c r="S115" s="39">
        <v>0</v>
      </c>
      <c r="T115" s="39">
        <v>0</v>
      </c>
      <c r="U115" s="39">
        <v>1</v>
      </c>
      <c r="V115" s="39">
        <v>0</v>
      </c>
      <c r="W115" s="39">
        <v>0</v>
      </c>
      <c r="X115" s="39">
        <v>0</v>
      </c>
      <c r="Y115" s="39">
        <v>0</v>
      </c>
      <c r="Z115" s="39">
        <v>1</v>
      </c>
      <c r="AA115" s="39">
        <v>0</v>
      </c>
      <c r="AB115" s="39">
        <v>0</v>
      </c>
      <c r="AC115" s="39">
        <v>1</v>
      </c>
      <c r="AD115" s="39">
        <v>0</v>
      </c>
      <c r="AE115" s="39">
        <v>0</v>
      </c>
      <c r="AF115" s="39">
        <v>0</v>
      </c>
      <c r="AG115" s="39">
        <v>0</v>
      </c>
      <c r="AH115" s="39">
        <v>0</v>
      </c>
      <c r="AI115" s="39">
        <v>0</v>
      </c>
      <c r="AJ115" s="9">
        <f t="shared" si="8"/>
        <v>1</v>
      </c>
      <c r="AK115" s="9">
        <f t="shared" si="9"/>
        <v>0</v>
      </c>
      <c r="AL115" s="9">
        <f t="shared" si="10"/>
        <v>0</v>
      </c>
      <c r="AM115" s="9">
        <f t="shared" si="11"/>
        <v>0</v>
      </c>
      <c r="AN115" s="29" t="s">
        <v>1158</v>
      </c>
    </row>
    <row r="116" spans="1:40" x14ac:dyDescent="0.25">
      <c r="A116" s="39">
        <v>1544</v>
      </c>
      <c r="B116" s="29" t="s">
        <v>1525</v>
      </c>
      <c r="C116" s="29" t="s">
        <v>1526</v>
      </c>
      <c r="D116" s="29" t="s">
        <v>1527</v>
      </c>
      <c r="E116" s="42">
        <v>39811</v>
      </c>
      <c r="F116" s="29" t="s">
        <v>38</v>
      </c>
      <c r="J116" s="39">
        <v>0.26</v>
      </c>
      <c r="L116" s="63" t="s">
        <v>342</v>
      </c>
      <c r="M116" s="29" t="s">
        <v>691</v>
      </c>
      <c r="N116" s="29" t="s">
        <v>40</v>
      </c>
      <c r="O116" s="68">
        <v>2</v>
      </c>
      <c r="P116" s="29" t="s">
        <v>195</v>
      </c>
      <c r="Q116" s="29" t="s">
        <v>15</v>
      </c>
      <c r="R116" s="39">
        <v>0</v>
      </c>
      <c r="S116" s="39">
        <v>0</v>
      </c>
      <c r="T116" s="39">
        <v>0</v>
      </c>
      <c r="U116" s="39">
        <v>1</v>
      </c>
      <c r="V116" s="39">
        <v>0</v>
      </c>
      <c r="W116" s="39">
        <v>0</v>
      </c>
      <c r="X116" s="39">
        <v>0</v>
      </c>
      <c r="Y116" s="39">
        <v>0</v>
      </c>
      <c r="Z116" s="39">
        <v>1</v>
      </c>
      <c r="AA116" s="39">
        <v>0</v>
      </c>
      <c r="AB116" s="39">
        <v>0</v>
      </c>
      <c r="AC116" s="39">
        <v>1</v>
      </c>
      <c r="AD116" s="39">
        <v>0</v>
      </c>
      <c r="AE116" s="39">
        <v>0</v>
      </c>
      <c r="AF116" s="39">
        <v>0</v>
      </c>
      <c r="AG116" s="39">
        <v>0</v>
      </c>
      <c r="AH116" s="39">
        <v>0</v>
      </c>
      <c r="AI116" s="39">
        <v>0</v>
      </c>
      <c r="AJ116" s="9">
        <f t="shared" si="8"/>
        <v>1</v>
      </c>
      <c r="AK116" s="9">
        <f t="shared" si="9"/>
        <v>0</v>
      </c>
      <c r="AL116" s="9">
        <f t="shared" si="10"/>
        <v>0</v>
      </c>
      <c r="AM116" s="9">
        <f t="shared" si="11"/>
        <v>0</v>
      </c>
      <c r="AN116" s="29" t="s">
        <v>1528</v>
      </c>
    </row>
    <row r="117" spans="1:40" x14ac:dyDescent="0.25">
      <c r="A117" s="39">
        <v>1554</v>
      </c>
      <c r="B117" s="29" t="s">
        <v>2776</v>
      </c>
      <c r="C117" s="29" t="s">
        <v>2777</v>
      </c>
      <c r="D117" s="29" t="s">
        <v>2778</v>
      </c>
      <c r="E117" s="42">
        <v>38078</v>
      </c>
      <c r="F117" s="29" t="s">
        <v>332</v>
      </c>
      <c r="I117" s="64">
        <v>1000</v>
      </c>
      <c r="L117" s="63" t="s">
        <v>342</v>
      </c>
      <c r="M117" s="29" t="s">
        <v>136</v>
      </c>
      <c r="N117" s="29" t="s">
        <v>40</v>
      </c>
      <c r="O117" s="68">
        <v>0.33333333333333331</v>
      </c>
      <c r="P117" s="29" t="s">
        <v>2210</v>
      </c>
      <c r="Q117" s="29" t="s">
        <v>15</v>
      </c>
      <c r="R117" s="39">
        <v>1</v>
      </c>
      <c r="S117" s="39">
        <v>0</v>
      </c>
      <c r="T117" s="39">
        <v>0</v>
      </c>
      <c r="U117" s="39">
        <v>1</v>
      </c>
      <c r="V117" s="39">
        <v>0</v>
      </c>
      <c r="W117" s="39">
        <v>0</v>
      </c>
      <c r="X117" s="39">
        <v>0</v>
      </c>
      <c r="Y117" s="39">
        <v>0</v>
      </c>
      <c r="Z117" s="39">
        <v>1</v>
      </c>
      <c r="AA117" s="39">
        <v>0</v>
      </c>
      <c r="AB117" s="39">
        <v>0</v>
      </c>
      <c r="AC117" s="39">
        <v>1</v>
      </c>
      <c r="AD117" s="39">
        <v>0</v>
      </c>
      <c r="AE117" s="39">
        <v>0</v>
      </c>
      <c r="AF117" s="39">
        <v>0</v>
      </c>
      <c r="AG117" s="39">
        <v>0</v>
      </c>
      <c r="AH117" s="39">
        <v>0</v>
      </c>
      <c r="AI117" s="39">
        <v>0</v>
      </c>
      <c r="AJ117" s="9">
        <f t="shared" si="8"/>
        <v>1</v>
      </c>
      <c r="AK117" s="9">
        <f t="shared" si="9"/>
        <v>0</v>
      </c>
      <c r="AL117" s="9">
        <f t="shared" si="10"/>
        <v>0</v>
      </c>
      <c r="AM117" s="9">
        <f t="shared" si="11"/>
        <v>0</v>
      </c>
      <c r="AN117" s="29" t="s">
        <v>2779</v>
      </c>
    </row>
    <row r="118" spans="1:40" x14ac:dyDescent="0.25">
      <c r="A118" s="39">
        <v>1558</v>
      </c>
      <c r="B118" s="29" t="s">
        <v>2278</v>
      </c>
      <c r="C118" s="29" t="s">
        <v>2279</v>
      </c>
      <c r="D118" s="29" t="s">
        <v>2280</v>
      </c>
      <c r="E118" s="42">
        <v>38353</v>
      </c>
      <c r="F118" s="29" t="s">
        <v>332</v>
      </c>
      <c r="I118" s="64">
        <v>310000</v>
      </c>
      <c r="J118" s="39">
        <v>622</v>
      </c>
      <c r="L118" s="63" t="s">
        <v>342</v>
      </c>
      <c r="M118" s="29" t="s">
        <v>136</v>
      </c>
      <c r="N118" s="29" t="s">
        <v>1257</v>
      </c>
      <c r="O118" s="68">
        <v>1.5</v>
      </c>
      <c r="P118" s="29" t="s">
        <v>817</v>
      </c>
      <c r="Q118" s="29" t="s">
        <v>15</v>
      </c>
      <c r="R118" s="39">
        <v>1</v>
      </c>
      <c r="S118" s="39">
        <v>0</v>
      </c>
      <c r="T118" s="39">
        <v>0</v>
      </c>
      <c r="U118" s="39">
        <v>1</v>
      </c>
      <c r="V118" s="39">
        <v>0</v>
      </c>
      <c r="W118" s="39">
        <v>0</v>
      </c>
      <c r="X118" s="39">
        <v>0</v>
      </c>
      <c r="Y118" s="39">
        <v>0</v>
      </c>
      <c r="Z118" s="39">
        <v>1</v>
      </c>
      <c r="AA118" s="39">
        <v>0</v>
      </c>
      <c r="AB118" s="39">
        <v>0</v>
      </c>
      <c r="AC118" s="39">
        <v>1</v>
      </c>
      <c r="AD118" s="39">
        <v>0</v>
      </c>
      <c r="AE118" s="39">
        <v>0</v>
      </c>
      <c r="AF118" s="39">
        <v>0</v>
      </c>
      <c r="AG118" s="39">
        <v>0</v>
      </c>
      <c r="AH118" s="39">
        <v>0</v>
      </c>
      <c r="AI118" s="39">
        <v>0</v>
      </c>
      <c r="AJ118" s="9">
        <f t="shared" si="8"/>
        <v>1</v>
      </c>
      <c r="AK118" s="9">
        <f t="shared" si="9"/>
        <v>0</v>
      </c>
      <c r="AL118" s="9">
        <f t="shared" si="10"/>
        <v>0</v>
      </c>
      <c r="AM118" s="9">
        <f t="shared" si="11"/>
        <v>0</v>
      </c>
      <c r="AN118" s="29" t="s">
        <v>2281</v>
      </c>
    </row>
    <row r="119" spans="1:40" x14ac:dyDescent="0.25">
      <c r="A119" s="39">
        <v>1581</v>
      </c>
      <c r="B119" s="29" t="s">
        <v>595</v>
      </c>
      <c r="C119" s="29" t="s">
        <v>596</v>
      </c>
      <c r="D119" s="29" t="s">
        <v>597</v>
      </c>
      <c r="E119" s="42">
        <v>37647</v>
      </c>
      <c r="F119" s="29" t="s">
        <v>38</v>
      </c>
      <c r="I119" s="64">
        <v>6000</v>
      </c>
      <c r="J119" s="39">
        <v>0.4</v>
      </c>
      <c r="L119" s="63" t="s">
        <v>342</v>
      </c>
      <c r="M119" s="29" t="s">
        <v>598</v>
      </c>
      <c r="N119" s="29" t="s">
        <v>40</v>
      </c>
      <c r="O119" s="68">
        <v>1.5</v>
      </c>
      <c r="P119" s="29" t="s">
        <v>367</v>
      </c>
      <c r="Q119" s="29" t="s">
        <v>15</v>
      </c>
      <c r="R119" s="39">
        <v>1</v>
      </c>
      <c r="S119" s="39">
        <v>0</v>
      </c>
      <c r="T119" s="39">
        <v>0</v>
      </c>
      <c r="U119" s="39">
        <v>1</v>
      </c>
      <c r="V119" s="39">
        <v>0</v>
      </c>
      <c r="W119" s="39">
        <v>0</v>
      </c>
      <c r="X119" s="39">
        <v>0</v>
      </c>
      <c r="Y119" s="39">
        <v>0</v>
      </c>
      <c r="Z119" s="39">
        <v>1</v>
      </c>
      <c r="AA119" s="39">
        <v>0</v>
      </c>
      <c r="AB119" s="39">
        <v>0</v>
      </c>
      <c r="AC119" s="39">
        <v>1</v>
      </c>
      <c r="AD119" s="39">
        <v>0</v>
      </c>
      <c r="AE119" s="39">
        <v>0</v>
      </c>
      <c r="AF119" s="39">
        <v>0</v>
      </c>
      <c r="AG119" s="39">
        <v>0</v>
      </c>
      <c r="AH119" s="39">
        <v>0</v>
      </c>
      <c r="AI119" s="39">
        <v>0</v>
      </c>
      <c r="AJ119" s="9">
        <f t="shared" si="8"/>
        <v>1</v>
      </c>
      <c r="AK119" s="9">
        <f t="shared" si="9"/>
        <v>0</v>
      </c>
      <c r="AL119" s="9">
        <f t="shared" si="10"/>
        <v>0</v>
      </c>
      <c r="AM119" s="9">
        <f t="shared" si="11"/>
        <v>0</v>
      </c>
      <c r="AN119" s="29" t="s">
        <v>599</v>
      </c>
    </row>
    <row r="120" spans="1:40" x14ac:dyDescent="0.25">
      <c r="A120" s="39">
        <v>1582</v>
      </c>
      <c r="B120" s="29" t="s">
        <v>600</v>
      </c>
      <c r="C120" s="29" t="s">
        <v>601</v>
      </c>
      <c r="D120" s="29" t="s">
        <v>602</v>
      </c>
      <c r="E120" s="42">
        <v>36647</v>
      </c>
      <c r="F120" s="29" t="s">
        <v>38</v>
      </c>
      <c r="I120" s="64">
        <v>20000</v>
      </c>
      <c r="J120" s="39">
        <v>0.4</v>
      </c>
      <c r="L120" s="63" t="s">
        <v>342</v>
      </c>
      <c r="M120" s="29" t="s">
        <v>598</v>
      </c>
      <c r="N120" s="29" t="s">
        <v>40</v>
      </c>
      <c r="O120" s="68">
        <v>1.5</v>
      </c>
      <c r="P120" s="29" t="s">
        <v>603</v>
      </c>
      <c r="Q120" s="29" t="s">
        <v>15</v>
      </c>
      <c r="R120" s="39">
        <v>1</v>
      </c>
      <c r="S120" s="39">
        <v>0</v>
      </c>
      <c r="T120" s="39">
        <v>0</v>
      </c>
      <c r="U120" s="39">
        <v>1</v>
      </c>
      <c r="V120" s="39">
        <v>0</v>
      </c>
      <c r="W120" s="39">
        <v>0</v>
      </c>
      <c r="X120" s="39">
        <v>0</v>
      </c>
      <c r="Y120" s="39">
        <v>0</v>
      </c>
      <c r="Z120" s="39">
        <v>1</v>
      </c>
      <c r="AA120" s="39">
        <v>0</v>
      </c>
      <c r="AB120" s="39">
        <v>0</v>
      </c>
      <c r="AC120" s="39">
        <v>1</v>
      </c>
      <c r="AD120" s="39">
        <v>0</v>
      </c>
      <c r="AE120" s="39">
        <v>0</v>
      </c>
      <c r="AF120" s="39">
        <v>0</v>
      </c>
      <c r="AG120" s="39">
        <v>0</v>
      </c>
      <c r="AH120" s="39">
        <v>0</v>
      </c>
      <c r="AI120" s="39">
        <v>0</v>
      </c>
      <c r="AJ120" s="9">
        <f t="shared" si="8"/>
        <v>1</v>
      </c>
      <c r="AK120" s="9">
        <f t="shared" si="9"/>
        <v>0</v>
      </c>
      <c r="AL120" s="9">
        <f t="shared" si="10"/>
        <v>0</v>
      </c>
      <c r="AM120" s="9">
        <f t="shared" si="11"/>
        <v>0</v>
      </c>
      <c r="AN120" s="29" t="s">
        <v>604</v>
      </c>
    </row>
    <row r="121" spans="1:40" x14ac:dyDescent="0.25">
      <c r="A121" s="39">
        <v>1592</v>
      </c>
      <c r="B121" s="29" t="s">
        <v>4402</v>
      </c>
      <c r="C121" s="29" t="s">
        <v>4403</v>
      </c>
      <c r="D121" s="29" t="s">
        <v>4404</v>
      </c>
      <c r="E121" s="42">
        <v>40725</v>
      </c>
      <c r="F121" s="29" t="s">
        <v>38</v>
      </c>
      <c r="I121" s="64">
        <v>200</v>
      </c>
      <c r="J121" s="39">
        <v>1.165</v>
      </c>
      <c r="L121" s="63" t="s">
        <v>342</v>
      </c>
      <c r="M121" s="29" t="s">
        <v>39</v>
      </c>
      <c r="N121" s="29" t="s">
        <v>40</v>
      </c>
      <c r="O121" s="68">
        <v>1</v>
      </c>
      <c r="P121" s="29" t="s">
        <v>4405</v>
      </c>
      <c r="Q121" s="29" t="s">
        <v>15</v>
      </c>
      <c r="R121" s="39">
        <v>1</v>
      </c>
      <c r="S121" s="39">
        <v>0</v>
      </c>
      <c r="T121" s="39">
        <v>0</v>
      </c>
      <c r="U121" s="39">
        <v>1</v>
      </c>
      <c r="V121" s="39">
        <v>0</v>
      </c>
      <c r="W121" s="39">
        <v>0</v>
      </c>
      <c r="X121" s="39">
        <v>0</v>
      </c>
      <c r="Y121" s="39">
        <v>0</v>
      </c>
      <c r="Z121" s="39">
        <v>1</v>
      </c>
      <c r="AA121" s="39">
        <v>0</v>
      </c>
      <c r="AB121" s="39">
        <v>0</v>
      </c>
      <c r="AC121" s="39">
        <v>1</v>
      </c>
      <c r="AD121" s="39">
        <v>0</v>
      </c>
      <c r="AE121" s="39">
        <v>0</v>
      </c>
      <c r="AF121" s="39">
        <v>0</v>
      </c>
      <c r="AG121" s="39">
        <v>0</v>
      </c>
      <c r="AH121" s="39">
        <v>0</v>
      </c>
      <c r="AI121" s="39">
        <v>0</v>
      </c>
      <c r="AJ121" s="9">
        <f t="shared" si="8"/>
        <v>1</v>
      </c>
      <c r="AK121" s="9">
        <f t="shared" si="9"/>
        <v>0</v>
      </c>
      <c r="AL121" s="9">
        <f t="shared" si="10"/>
        <v>0</v>
      </c>
      <c r="AM121" s="9">
        <f t="shared" si="11"/>
        <v>0</v>
      </c>
      <c r="AN121" s="29" t="s">
        <v>4406</v>
      </c>
    </row>
    <row r="122" spans="1:40" x14ac:dyDescent="0.25">
      <c r="A122" s="39">
        <v>1593</v>
      </c>
      <c r="B122" s="29" t="s">
        <v>2290</v>
      </c>
      <c r="C122" s="29" t="s">
        <v>2291</v>
      </c>
      <c r="D122" s="29" t="s">
        <v>2292</v>
      </c>
      <c r="E122" s="42">
        <v>37987</v>
      </c>
      <c r="F122" s="29" t="s">
        <v>332</v>
      </c>
      <c r="G122" s="39">
        <v>18000</v>
      </c>
      <c r="H122" s="39">
        <v>8150</v>
      </c>
      <c r="I122" s="64">
        <v>10</v>
      </c>
      <c r="J122" s="39">
        <v>5.0000000000000001E-3</v>
      </c>
      <c r="L122" s="63" t="s">
        <v>342</v>
      </c>
      <c r="M122" s="29" t="s">
        <v>136</v>
      </c>
      <c r="N122" s="29" t="s">
        <v>40</v>
      </c>
      <c r="O122" s="68">
        <v>10.5</v>
      </c>
      <c r="P122" s="29" t="s">
        <v>2293</v>
      </c>
      <c r="Q122" s="29" t="s">
        <v>15</v>
      </c>
      <c r="R122" s="39">
        <v>1</v>
      </c>
      <c r="S122" s="39">
        <v>0</v>
      </c>
      <c r="T122" s="39">
        <v>0</v>
      </c>
      <c r="U122" s="39">
        <v>1</v>
      </c>
      <c r="V122" s="39">
        <v>0</v>
      </c>
      <c r="W122" s="39">
        <v>0</v>
      </c>
      <c r="X122" s="39">
        <v>0</v>
      </c>
      <c r="Y122" s="39">
        <v>0</v>
      </c>
      <c r="Z122" s="39">
        <v>1</v>
      </c>
      <c r="AA122" s="39">
        <v>0</v>
      </c>
      <c r="AB122" s="39">
        <v>0</v>
      </c>
      <c r="AC122" s="39">
        <v>1</v>
      </c>
      <c r="AD122" s="39">
        <v>0</v>
      </c>
      <c r="AE122" s="39">
        <v>0</v>
      </c>
      <c r="AF122" s="39">
        <v>0</v>
      </c>
      <c r="AG122" s="39">
        <v>0</v>
      </c>
      <c r="AH122" s="39">
        <v>0</v>
      </c>
      <c r="AI122" s="39">
        <v>0</v>
      </c>
      <c r="AJ122" s="9">
        <f t="shared" si="8"/>
        <v>1</v>
      </c>
      <c r="AK122" s="9">
        <f t="shared" si="9"/>
        <v>0</v>
      </c>
      <c r="AL122" s="9">
        <f t="shared" si="10"/>
        <v>0</v>
      </c>
      <c r="AM122" s="9">
        <f t="shared" si="11"/>
        <v>0</v>
      </c>
      <c r="AN122" s="29" t="s">
        <v>2294</v>
      </c>
    </row>
    <row r="123" spans="1:40" x14ac:dyDescent="0.25">
      <c r="A123" s="39">
        <v>1594</v>
      </c>
      <c r="B123" s="29" t="s">
        <v>2295</v>
      </c>
      <c r="C123" s="29" t="s">
        <v>2296</v>
      </c>
      <c r="D123" s="29" t="s">
        <v>2297</v>
      </c>
      <c r="E123" s="42">
        <v>36892</v>
      </c>
      <c r="F123" s="29" t="s">
        <v>332</v>
      </c>
      <c r="G123" s="39">
        <v>18000</v>
      </c>
      <c r="H123" s="39">
        <v>8150</v>
      </c>
      <c r="I123" s="64">
        <v>10</v>
      </c>
      <c r="L123" s="63" t="s">
        <v>342</v>
      </c>
      <c r="M123" s="29" t="s">
        <v>136</v>
      </c>
      <c r="N123" s="29" t="s">
        <v>219</v>
      </c>
      <c r="O123" s="68">
        <v>10.5</v>
      </c>
      <c r="P123" s="29" t="s">
        <v>817</v>
      </c>
      <c r="Q123" s="29" t="s">
        <v>15</v>
      </c>
      <c r="R123" s="39">
        <v>1</v>
      </c>
      <c r="S123" s="39">
        <v>0</v>
      </c>
      <c r="T123" s="39">
        <v>0</v>
      </c>
      <c r="U123" s="39">
        <v>1</v>
      </c>
      <c r="V123" s="39">
        <v>0</v>
      </c>
      <c r="W123" s="39">
        <v>0</v>
      </c>
      <c r="X123" s="39">
        <v>0</v>
      </c>
      <c r="Y123" s="39">
        <v>0</v>
      </c>
      <c r="Z123" s="39">
        <v>1</v>
      </c>
      <c r="AA123" s="39">
        <v>0</v>
      </c>
      <c r="AB123" s="39">
        <v>0</v>
      </c>
      <c r="AC123" s="39">
        <v>0</v>
      </c>
      <c r="AD123" s="39">
        <v>0</v>
      </c>
      <c r="AE123" s="39">
        <v>0</v>
      </c>
      <c r="AF123" s="39">
        <v>0</v>
      </c>
      <c r="AG123" s="39">
        <v>0</v>
      </c>
      <c r="AH123" s="39">
        <v>0</v>
      </c>
      <c r="AI123" s="39">
        <v>1</v>
      </c>
      <c r="AJ123" s="9">
        <f t="shared" si="8"/>
        <v>0</v>
      </c>
      <c r="AK123" s="9">
        <f t="shared" si="9"/>
        <v>0</v>
      </c>
      <c r="AL123" s="9">
        <f t="shared" si="10"/>
        <v>1</v>
      </c>
      <c r="AM123" s="9">
        <f t="shared" si="11"/>
        <v>0</v>
      </c>
      <c r="AN123" s="29" t="s">
        <v>2298</v>
      </c>
    </row>
    <row r="124" spans="1:40" x14ac:dyDescent="0.25">
      <c r="A124" s="39">
        <v>1602</v>
      </c>
      <c r="B124" s="29" t="s">
        <v>4407</v>
      </c>
      <c r="C124" s="29" t="s">
        <v>4408</v>
      </c>
      <c r="D124" s="29" t="s">
        <v>4409</v>
      </c>
      <c r="E124" s="42">
        <v>40848</v>
      </c>
      <c r="F124" s="29" t="s">
        <v>38</v>
      </c>
      <c r="I124" s="64">
        <v>28000</v>
      </c>
      <c r="L124" s="63" t="s">
        <v>342</v>
      </c>
      <c r="M124" s="29" t="s">
        <v>136</v>
      </c>
      <c r="N124" s="29" t="s">
        <v>48</v>
      </c>
      <c r="O124" s="68">
        <v>2</v>
      </c>
      <c r="P124" s="29" t="s">
        <v>367</v>
      </c>
      <c r="Q124" s="29" t="s">
        <v>15</v>
      </c>
      <c r="R124" s="39">
        <v>1</v>
      </c>
      <c r="S124" s="39">
        <v>0</v>
      </c>
      <c r="T124" s="39">
        <v>0</v>
      </c>
      <c r="U124" s="39">
        <v>1</v>
      </c>
      <c r="V124" s="39">
        <v>0</v>
      </c>
      <c r="W124" s="39">
        <v>0</v>
      </c>
      <c r="X124" s="39">
        <v>0</v>
      </c>
      <c r="Y124" s="39">
        <v>0</v>
      </c>
      <c r="Z124" s="39">
        <v>1</v>
      </c>
      <c r="AA124" s="39">
        <v>0</v>
      </c>
      <c r="AB124" s="39">
        <v>0</v>
      </c>
      <c r="AC124" s="39">
        <v>1</v>
      </c>
      <c r="AD124" s="39">
        <v>0</v>
      </c>
      <c r="AE124" s="39">
        <v>1</v>
      </c>
      <c r="AF124" s="39">
        <v>0</v>
      </c>
      <c r="AG124" s="39">
        <v>0</v>
      </c>
      <c r="AH124" s="39">
        <v>0</v>
      </c>
      <c r="AI124" s="39">
        <v>0</v>
      </c>
      <c r="AJ124" s="9">
        <f t="shared" si="8"/>
        <v>1</v>
      </c>
      <c r="AK124" s="9">
        <f t="shared" si="9"/>
        <v>0</v>
      </c>
      <c r="AL124" s="9">
        <f t="shared" si="10"/>
        <v>0</v>
      </c>
      <c r="AM124" s="9">
        <f t="shared" si="11"/>
        <v>0</v>
      </c>
      <c r="AN124" s="29" t="s">
        <v>4410</v>
      </c>
    </row>
    <row r="125" spans="1:40" x14ac:dyDescent="0.25">
      <c r="A125" s="39">
        <v>1607</v>
      </c>
      <c r="B125" s="29" t="s">
        <v>4411</v>
      </c>
      <c r="C125" s="29" t="s">
        <v>4412</v>
      </c>
      <c r="D125" s="29" t="s">
        <v>4413</v>
      </c>
      <c r="E125" s="42">
        <v>38412</v>
      </c>
      <c r="F125" s="29" t="s">
        <v>38</v>
      </c>
      <c r="I125" s="64">
        <v>10000</v>
      </c>
      <c r="L125" s="63" t="s">
        <v>342</v>
      </c>
      <c r="M125" s="29" t="s">
        <v>136</v>
      </c>
      <c r="N125" s="29" t="s">
        <v>40</v>
      </c>
      <c r="O125" s="68">
        <v>10</v>
      </c>
      <c r="P125" s="29" t="s">
        <v>225</v>
      </c>
      <c r="Q125" s="29" t="s">
        <v>15</v>
      </c>
      <c r="R125" s="39">
        <v>1</v>
      </c>
      <c r="S125" s="39">
        <v>0</v>
      </c>
      <c r="T125" s="39">
        <v>0</v>
      </c>
      <c r="U125" s="39">
        <v>1</v>
      </c>
      <c r="V125" s="39">
        <v>0</v>
      </c>
      <c r="W125" s="39">
        <v>0</v>
      </c>
      <c r="X125" s="39">
        <v>0</v>
      </c>
      <c r="Y125" s="39">
        <v>0</v>
      </c>
      <c r="Z125" s="39">
        <v>1</v>
      </c>
      <c r="AA125" s="39">
        <v>0</v>
      </c>
      <c r="AB125" s="39">
        <v>0</v>
      </c>
      <c r="AC125" s="39">
        <v>0</v>
      </c>
      <c r="AD125" s="39">
        <v>0</v>
      </c>
      <c r="AE125" s="39">
        <v>0</v>
      </c>
      <c r="AF125" s="39">
        <v>0</v>
      </c>
      <c r="AG125" s="39">
        <v>0</v>
      </c>
      <c r="AH125" s="39">
        <v>0</v>
      </c>
      <c r="AI125" s="39">
        <v>1</v>
      </c>
      <c r="AJ125" s="9">
        <f t="shared" si="8"/>
        <v>0</v>
      </c>
      <c r="AK125" s="9">
        <f t="shared" si="9"/>
        <v>0</v>
      </c>
      <c r="AL125" s="9">
        <f t="shared" si="10"/>
        <v>1</v>
      </c>
      <c r="AM125" s="9">
        <f t="shared" si="11"/>
        <v>0</v>
      </c>
      <c r="AN125" s="29" t="s">
        <v>4414</v>
      </c>
    </row>
    <row r="126" spans="1:40" x14ac:dyDescent="0.25">
      <c r="A126" s="39">
        <v>1608</v>
      </c>
      <c r="B126" s="29" t="s">
        <v>4415</v>
      </c>
      <c r="C126" s="29" t="s">
        <v>4416</v>
      </c>
      <c r="D126" s="29" t="s">
        <v>4417</v>
      </c>
      <c r="E126" s="42">
        <v>41183</v>
      </c>
      <c r="F126" s="29" t="s">
        <v>38</v>
      </c>
      <c r="J126" s="39">
        <v>3.0000000000000001E-3</v>
      </c>
      <c r="L126" s="63" t="s">
        <v>342</v>
      </c>
      <c r="M126" s="29" t="s">
        <v>185</v>
      </c>
      <c r="N126" s="29" t="s">
        <v>48</v>
      </c>
      <c r="O126" s="68">
        <v>180</v>
      </c>
      <c r="P126" s="29" t="s">
        <v>526</v>
      </c>
      <c r="Q126" s="29" t="s">
        <v>15</v>
      </c>
      <c r="R126" s="39">
        <v>1</v>
      </c>
      <c r="S126" s="39">
        <v>0</v>
      </c>
      <c r="T126" s="39">
        <v>0</v>
      </c>
      <c r="U126" s="39">
        <v>1</v>
      </c>
      <c r="V126" s="39">
        <v>0</v>
      </c>
      <c r="W126" s="39">
        <v>0</v>
      </c>
      <c r="X126" s="39">
        <v>0</v>
      </c>
      <c r="Y126" s="39">
        <v>0</v>
      </c>
      <c r="Z126" s="39">
        <v>1</v>
      </c>
      <c r="AA126" s="39">
        <v>0</v>
      </c>
      <c r="AB126" s="39">
        <v>0</v>
      </c>
      <c r="AC126" s="39">
        <v>0</v>
      </c>
      <c r="AD126" s="39">
        <v>0</v>
      </c>
      <c r="AE126" s="39">
        <v>1</v>
      </c>
      <c r="AF126" s="39">
        <v>0</v>
      </c>
      <c r="AG126" s="39">
        <v>0</v>
      </c>
      <c r="AH126" s="39">
        <v>0</v>
      </c>
      <c r="AI126" s="39">
        <v>0</v>
      </c>
      <c r="AJ126" s="9">
        <f t="shared" si="8"/>
        <v>1</v>
      </c>
      <c r="AK126" s="9">
        <f t="shared" si="9"/>
        <v>0</v>
      </c>
      <c r="AL126" s="9">
        <f t="shared" si="10"/>
        <v>0</v>
      </c>
      <c r="AM126" s="9">
        <f t="shared" si="11"/>
        <v>0</v>
      </c>
      <c r="AN126" s="29" t="s">
        <v>4418</v>
      </c>
    </row>
    <row r="127" spans="1:40" x14ac:dyDescent="0.25">
      <c r="A127" s="39">
        <v>1619</v>
      </c>
      <c r="B127" s="29" t="s">
        <v>4419</v>
      </c>
      <c r="C127" s="29" t="s">
        <v>4420</v>
      </c>
      <c r="D127" s="29" t="s">
        <v>4421</v>
      </c>
      <c r="E127" s="42">
        <v>37257</v>
      </c>
      <c r="F127" s="29" t="s">
        <v>38</v>
      </c>
      <c r="I127" s="64">
        <v>3400</v>
      </c>
      <c r="J127" s="39">
        <v>0.1</v>
      </c>
      <c r="L127" s="63" t="s">
        <v>342</v>
      </c>
      <c r="M127" s="29" t="s">
        <v>136</v>
      </c>
      <c r="N127" s="29" t="s">
        <v>40</v>
      </c>
      <c r="O127" s="68">
        <v>60</v>
      </c>
      <c r="P127" s="29" t="s">
        <v>367</v>
      </c>
      <c r="Q127" s="29" t="s">
        <v>15</v>
      </c>
      <c r="R127" s="39">
        <v>1</v>
      </c>
      <c r="S127" s="39">
        <v>0</v>
      </c>
      <c r="T127" s="39">
        <v>0</v>
      </c>
      <c r="U127" s="39">
        <v>1</v>
      </c>
      <c r="V127" s="39">
        <v>0</v>
      </c>
      <c r="W127" s="39">
        <v>0</v>
      </c>
      <c r="X127" s="39">
        <v>0</v>
      </c>
      <c r="Y127" s="39">
        <v>0</v>
      </c>
      <c r="Z127" s="39">
        <v>1</v>
      </c>
      <c r="AA127" s="39">
        <v>0</v>
      </c>
      <c r="AB127" s="39">
        <v>0</v>
      </c>
      <c r="AC127" s="39">
        <v>1</v>
      </c>
      <c r="AD127" s="39">
        <v>0</v>
      </c>
      <c r="AE127" s="39">
        <v>0</v>
      </c>
      <c r="AF127" s="39">
        <v>0</v>
      </c>
      <c r="AG127" s="39">
        <v>0</v>
      </c>
      <c r="AH127" s="39">
        <v>0</v>
      </c>
      <c r="AI127" s="39">
        <v>0</v>
      </c>
      <c r="AJ127" s="9">
        <f t="shared" si="8"/>
        <v>1</v>
      </c>
      <c r="AK127" s="9">
        <f t="shared" si="9"/>
        <v>0</v>
      </c>
      <c r="AL127" s="9">
        <f t="shared" si="10"/>
        <v>0</v>
      </c>
      <c r="AM127" s="9">
        <f t="shared" si="11"/>
        <v>0</v>
      </c>
      <c r="AN127" s="29" t="s">
        <v>4422</v>
      </c>
    </row>
    <row r="128" spans="1:40" x14ac:dyDescent="0.25">
      <c r="A128" s="39">
        <v>1622</v>
      </c>
      <c r="B128" s="29" t="s">
        <v>4423</v>
      </c>
      <c r="C128" s="29" t="s">
        <v>4424</v>
      </c>
      <c r="D128" s="29" t="s">
        <v>4421</v>
      </c>
      <c r="E128" s="42">
        <v>40001</v>
      </c>
      <c r="F128" s="29" t="s">
        <v>38</v>
      </c>
      <c r="I128" s="64">
        <v>3440</v>
      </c>
      <c r="J128" s="39">
        <v>0.11</v>
      </c>
      <c r="L128" s="63" t="s">
        <v>342</v>
      </c>
      <c r="M128" s="29" t="s">
        <v>598</v>
      </c>
      <c r="N128" s="29" t="s">
        <v>219</v>
      </c>
      <c r="O128" s="68">
        <v>70</v>
      </c>
      <c r="P128" s="29" t="s">
        <v>377</v>
      </c>
      <c r="Q128" s="29" t="s">
        <v>15</v>
      </c>
      <c r="R128" s="39">
        <v>1</v>
      </c>
      <c r="S128" s="39">
        <v>0</v>
      </c>
      <c r="T128" s="39">
        <v>0</v>
      </c>
      <c r="U128" s="39">
        <v>1</v>
      </c>
      <c r="V128" s="39">
        <v>0</v>
      </c>
      <c r="W128" s="39">
        <v>0</v>
      </c>
      <c r="X128" s="39">
        <v>0</v>
      </c>
      <c r="Y128" s="39">
        <v>0</v>
      </c>
      <c r="Z128" s="39">
        <v>1</v>
      </c>
      <c r="AA128" s="39">
        <v>0</v>
      </c>
      <c r="AB128" s="39">
        <v>0</v>
      </c>
      <c r="AC128" s="39">
        <v>1</v>
      </c>
      <c r="AD128" s="39">
        <v>0</v>
      </c>
      <c r="AE128" s="39">
        <v>0</v>
      </c>
      <c r="AF128" s="39">
        <v>0</v>
      </c>
      <c r="AG128" s="39">
        <v>0</v>
      </c>
      <c r="AH128" s="39">
        <v>0</v>
      </c>
      <c r="AI128" s="39">
        <v>0</v>
      </c>
      <c r="AJ128" s="9">
        <f t="shared" si="8"/>
        <v>1</v>
      </c>
      <c r="AK128" s="9">
        <f t="shared" si="9"/>
        <v>0</v>
      </c>
      <c r="AL128" s="9">
        <f t="shared" si="10"/>
        <v>0</v>
      </c>
      <c r="AM128" s="9">
        <f t="shared" si="11"/>
        <v>0</v>
      </c>
      <c r="AN128" s="29" t="s">
        <v>4425</v>
      </c>
    </row>
    <row r="129" spans="1:40" x14ac:dyDescent="0.25">
      <c r="A129" s="39">
        <v>1624</v>
      </c>
      <c r="B129" s="29" t="s">
        <v>4426</v>
      </c>
      <c r="C129" s="29" t="s">
        <v>4427</v>
      </c>
      <c r="D129" s="29" t="s">
        <v>4421</v>
      </c>
      <c r="E129" s="42">
        <v>40985</v>
      </c>
      <c r="F129" s="29" t="s">
        <v>332</v>
      </c>
      <c r="I129" s="64">
        <v>1250</v>
      </c>
      <c r="J129" s="39">
        <v>1</v>
      </c>
      <c r="L129" s="63" t="s">
        <v>342</v>
      </c>
      <c r="M129" s="29" t="s">
        <v>136</v>
      </c>
      <c r="N129" s="29" t="s">
        <v>1827</v>
      </c>
      <c r="O129" s="68">
        <v>70</v>
      </c>
      <c r="P129" s="29" t="s">
        <v>377</v>
      </c>
      <c r="Q129" s="29" t="s">
        <v>15</v>
      </c>
      <c r="R129" s="39">
        <v>1</v>
      </c>
      <c r="S129" s="39">
        <v>0</v>
      </c>
      <c r="T129" s="39">
        <v>0</v>
      </c>
      <c r="U129" s="39">
        <v>1</v>
      </c>
      <c r="V129" s="39">
        <v>0</v>
      </c>
      <c r="W129" s="39">
        <v>0</v>
      </c>
      <c r="X129" s="39">
        <v>0</v>
      </c>
      <c r="Y129" s="39">
        <v>0</v>
      </c>
      <c r="Z129" s="39">
        <v>1</v>
      </c>
      <c r="AA129" s="39">
        <v>0</v>
      </c>
      <c r="AB129" s="39">
        <v>0</v>
      </c>
      <c r="AC129" s="39">
        <v>0</v>
      </c>
      <c r="AD129" s="39">
        <v>0</v>
      </c>
      <c r="AE129" s="39">
        <v>0</v>
      </c>
      <c r="AF129" s="39">
        <v>0</v>
      </c>
      <c r="AG129" s="39">
        <v>0</v>
      </c>
      <c r="AH129" s="39">
        <v>0</v>
      </c>
      <c r="AI129" s="39">
        <v>1</v>
      </c>
      <c r="AJ129" s="9">
        <f t="shared" si="8"/>
        <v>0</v>
      </c>
      <c r="AK129" s="9">
        <f t="shared" si="9"/>
        <v>0</v>
      </c>
      <c r="AL129" s="9">
        <f t="shared" si="10"/>
        <v>1</v>
      </c>
      <c r="AM129" s="9">
        <f t="shared" si="11"/>
        <v>0</v>
      </c>
      <c r="AN129" s="29" t="s">
        <v>4428</v>
      </c>
    </row>
    <row r="130" spans="1:40" x14ac:dyDescent="0.25">
      <c r="A130" s="39">
        <v>1625</v>
      </c>
      <c r="B130" s="29" t="s">
        <v>4429</v>
      </c>
      <c r="C130" s="29" t="s">
        <v>4430</v>
      </c>
      <c r="D130" s="29" t="s">
        <v>4421</v>
      </c>
      <c r="E130" s="42">
        <v>41137</v>
      </c>
      <c r="F130" s="29" t="s">
        <v>332</v>
      </c>
      <c r="I130" s="64">
        <v>10000</v>
      </c>
      <c r="J130" s="39">
        <v>2.0099999999999998</v>
      </c>
      <c r="L130" s="63" t="s">
        <v>342</v>
      </c>
      <c r="M130" s="29" t="s">
        <v>4431</v>
      </c>
      <c r="N130" s="29" t="s">
        <v>2360</v>
      </c>
      <c r="O130" s="68">
        <v>70</v>
      </c>
      <c r="P130" s="29" t="s">
        <v>377</v>
      </c>
      <c r="Q130" s="29" t="s">
        <v>15</v>
      </c>
      <c r="R130" s="39">
        <v>1</v>
      </c>
      <c r="S130" s="39">
        <v>0</v>
      </c>
      <c r="T130" s="39">
        <v>0</v>
      </c>
      <c r="U130" s="39">
        <v>1</v>
      </c>
      <c r="V130" s="39">
        <v>0</v>
      </c>
      <c r="W130" s="39">
        <v>0</v>
      </c>
      <c r="X130" s="39">
        <v>0</v>
      </c>
      <c r="Y130" s="39">
        <v>0</v>
      </c>
      <c r="Z130" s="39">
        <v>1</v>
      </c>
      <c r="AA130" s="39">
        <v>0</v>
      </c>
      <c r="AB130" s="39">
        <v>0</v>
      </c>
      <c r="AC130" s="39">
        <v>1</v>
      </c>
      <c r="AD130" s="39">
        <v>0</v>
      </c>
      <c r="AE130" s="39">
        <v>0</v>
      </c>
      <c r="AF130" s="39">
        <v>0</v>
      </c>
      <c r="AG130" s="39">
        <v>0</v>
      </c>
      <c r="AH130" s="39">
        <v>0</v>
      </c>
      <c r="AI130" s="39">
        <v>0</v>
      </c>
      <c r="AJ130" s="9">
        <f t="shared" si="8"/>
        <v>1</v>
      </c>
      <c r="AK130" s="9">
        <f t="shared" si="9"/>
        <v>0</v>
      </c>
      <c r="AL130" s="9">
        <f t="shared" si="10"/>
        <v>0</v>
      </c>
      <c r="AM130" s="9">
        <f t="shared" si="11"/>
        <v>0</v>
      </c>
      <c r="AN130" s="29" t="s">
        <v>4432</v>
      </c>
    </row>
    <row r="131" spans="1:40" x14ac:dyDescent="0.25">
      <c r="A131" s="39">
        <v>1630</v>
      </c>
      <c r="B131" s="29" t="s">
        <v>4433</v>
      </c>
      <c r="C131" s="29" t="s">
        <v>4434</v>
      </c>
      <c r="D131" s="29" t="s">
        <v>4435</v>
      </c>
      <c r="E131" s="42">
        <v>39448</v>
      </c>
      <c r="F131" s="29" t="s">
        <v>38</v>
      </c>
      <c r="L131" s="63" t="s">
        <v>341</v>
      </c>
      <c r="M131" s="29" t="s">
        <v>54</v>
      </c>
      <c r="N131" s="29" t="s">
        <v>48</v>
      </c>
      <c r="O131" s="68">
        <v>0</v>
      </c>
      <c r="P131" s="29" t="s">
        <v>526</v>
      </c>
      <c r="Q131" s="29" t="s">
        <v>70</v>
      </c>
      <c r="R131" s="39">
        <v>0</v>
      </c>
      <c r="S131" s="39">
        <v>0</v>
      </c>
      <c r="T131" s="39">
        <v>0</v>
      </c>
      <c r="U131" s="39">
        <v>1</v>
      </c>
      <c r="V131" s="39">
        <v>0</v>
      </c>
      <c r="W131" s="39">
        <v>0</v>
      </c>
      <c r="X131" s="39">
        <v>0</v>
      </c>
      <c r="Y131" s="39">
        <v>0</v>
      </c>
      <c r="Z131" s="39">
        <v>1</v>
      </c>
      <c r="AA131" s="39">
        <v>0</v>
      </c>
      <c r="AB131" s="39">
        <v>0</v>
      </c>
      <c r="AC131" s="39">
        <v>0</v>
      </c>
      <c r="AD131" s="39">
        <v>0</v>
      </c>
      <c r="AE131" s="39">
        <v>0</v>
      </c>
      <c r="AF131" s="39">
        <v>0</v>
      </c>
      <c r="AG131" s="39">
        <v>0</v>
      </c>
      <c r="AH131" s="39">
        <v>0</v>
      </c>
      <c r="AI131" s="39">
        <v>1</v>
      </c>
      <c r="AJ131" s="9">
        <f t="shared" si="8"/>
        <v>0</v>
      </c>
      <c r="AK131" s="9">
        <f t="shared" si="9"/>
        <v>0</v>
      </c>
      <c r="AL131" s="9">
        <f t="shared" si="10"/>
        <v>1</v>
      </c>
      <c r="AM131" s="9">
        <f t="shared" si="11"/>
        <v>0</v>
      </c>
      <c r="AN131" s="29" t="s">
        <v>4436</v>
      </c>
    </row>
    <row r="132" spans="1:40" x14ac:dyDescent="0.25">
      <c r="A132" s="39">
        <v>1641</v>
      </c>
      <c r="B132" s="29" t="s">
        <v>4437</v>
      </c>
      <c r="C132" s="29" t="s">
        <v>4438</v>
      </c>
      <c r="D132" s="29" t="s">
        <v>4439</v>
      </c>
      <c r="E132" s="42">
        <v>39083</v>
      </c>
      <c r="F132" s="29" t="s">
        <v>38</v>
      </c>
      <c r="G132" s="39">
        <v>1850</v>
      </c>
      <c r="H132" s="39">
        <v>1835</v>
      </c>
      <c r="I132" s="64">
        <v>14000</v>
      </c>
      <c r="K132" s="64">
        <v>7.3</v>
      </c>
      <c r="L132" s="63" t="s">
        <v>341</v>
      </c>
      <c r="M132" s="29" t="s">
        <v>151</v>
      </c>
      <c r="N132" s="29" t="s">
        <v>48</v>
      </c>
      <c r="O132" s="68">
        <v>77</v>
      </c>
      <c r="P132" s="29" t="s">
        <v>377</v>
      </c>
      <c r="Q132" s="29" t="s">
        <v>70</v>
      </c>
      <c r="R132" s="39">
        <v>0</v>
      </c>
      <c r="S132" s="39">
        <v>0</v>
      </c>
      <c r="T132" s="39">
        <v>0</v>
      </c>
      <c r="U132" s="39">
        <v>1</v>
      </c>
      <c r="V132" s="39">
        <v>0</v>
      </c>
      <c r="W132" s="39">
        <v>0</v>
      </c>
      <c r="X132" s="39">
        <v>0</v>
      </c>
      <c r="Y132" s="39">
        <v>0</v>
      </c>
      <c r="Z132" s="39">
        <v>1</v>
      </c>
      <c r="AA132" s="39">
        <v>0</v>
      </c>
      <c r="AB132" s="39">
        <v>0</v>
      </c>
      <c r="AC132" s="39">
        <v>1</v>
      </c>
      <c r="AD132" s="39">
        <v>0</v>
      </c>
      <c r="AE132" s="39">
        <v>0</v>
      </c>
      <c r="AF132" s="39">
        <v>0</v>
      </c>
      <c r="AG132" s="39">
        <v>0</v>
      </c>
      <c r="AH132" s="39">
        <v>0</v>
      </c>
      <c r="AI132" s="39">
        <v>0</v>
      </c>
      <c r="AJ132" s="9">
        <f t="shared" si="8"/>
        <v>1</v>
      </c>
      <c r="AK132" s="9">
        <f t="shared" si="9"/>
        <v>0</v>
      </c>
      <c r="AL132" s="9">
        <f t="shared" si="10"/>
        <v>0</v>
      </c>
      <c r="AM132" s="9">
        <f t="shared" si="11"/>
        <v>0</v>
      </c>
      <c r="AN132" s="29" t="s">
        <v>4440</v>
      </c>
    </row>
    <row r="133" spans="1:40" x14ac:dyDescent="0.25">
      <c r="A133" s="39">
        <v>1649</v>
      </c>
      <c r="B133" s="29" t="s">
        <v>2309</v>
      </c>
      <c r="C133" s="29" t="s">
        <v>2310</v>
      </c>
      <c r="D133" s="29" t="s">
        <v>2311</v>
      </c>
      <c r="E133" s="42">
        <v>40878</v>
      </c>
      <c r="F133" s="29" t="s">
        <v>38</v>
      </c>
      <c r="G133" s="39">
        <v>2473</v>
      </c>
      <c r="H133" s="39">
        <v>2451</v>
      </c>
      <c r="J133" s="39">
        <v>0.08</v>
      </c>
      <c r="L133" s="63" t="s">
        <v>341</v>
      </c>
      <c r="M133" s="29" t="s">
        <v>283</v>
      </c>
      <c r="N133" s="29" t="s">
        <v>48</v>
      </c>
      <c r="O133" s="68">
        <v>50</v>
      </c>
      <c r="P133" s="29" t="s">
        <v>1323</v>
      </c>
      <c r="Q133" s="29" t="s">
        <v>55</v>
      </c>
      <c r="R133" s="39">
        <v>1</v>
      </c>
      <c r="S133" s="39">
        <v>0</v>
      </c>
      <c r="T133" s="39">
        <v>0</v>
      </c>
      <c r="U133" s="39">
        <v>1</v>
      </c>
      <c r="V133" s="39">
        <v>0</v>
      </c>
      <c r="W133" s="39">
        <v>0</v>
      </c>
      <c r="X133" s="39">
        <v>0</v>
      </c>
      <c r="Y133" s="39">
        <v>0</v>
      </c>
      <c r="Z133" s="39">
        <v>1</v>
      </c>
      <c r="AA133" s="39">
        <v>0</v>
      </c>
      <c r="AB133" s="39">
        <v>0</v>
      </c>
      <c r="AC133" s="39">
        <v>0</v>
      </c>
      <c r="AD133" s="39">
        <v>0</v>
      </c>
      <c r="AE133" s="39">
        <v>1</v>
      </c>
      <c r="AF133" s="39">
        <v>0</v>
      </c>
      <c r="AG133" s="39">
        <v>0</v>
      </c>
      <c r="AH133" s="39">
        <v>0</v>
      </c>
      <c r="AI133" s="39">
        <v>0</v>
      </c>
      <c r="AJ133" s="9">
        <f t="shared" si="8"/>
        <v>1</v>
      </c>
      <c r="AK133" s="9">
        <f t="shared" si="9"/>
        <v>0</v>
      </c>
      <c r="AL133" s="9">
        <f t="shared" si="10"/>
        <v>0</v>
      </c>
      <c r="AM133" s="9">
        <f t="shared" si="11"/>
        <v>0</v>
      </c>
      <c r="AN133" s="29" t="s">
        <v>2312</v>
      </c>
    </row>
    <row r="134" spans="1:40" x14ac:dyDescent="0.25">
      <c r="A134" s="39">
        <v>1656</v>
      </c>
      <c r="B134" s="29" t="s">
        <v>3685</v>
      </c>
      <c r="C134" s="29" t="s">
        <v>3686</v>
      </c>
      <c r="D134" s="29" t="s">
        <v>3687</v>
      </c>
      <c r="E134" s="42">
        <v>40695</v>
      </c>
      <c r="F134" s="29" t="s">
        <v>38</v>
      </c>
      <c r="J134" s="39">
        <v>3.21</v>
      </c>
      <c r="L134" s="63" t="s">
        <v>342</v>
      </c>
      <c r="M134" s="29" t="s">
        <v>136</v>
      </c>
      <c r="N134" s="29" t="s">
        <v>48</v>
      </c>
      <c r="O134" s="68">
        <v>28</v>
      </c>
      <c r="P134" s="29" t="s">
        <v>526</v>
      </c>
      <c r="Q134" s="29" t="s">
        <v>15</v>
      </c>
      <c r="R134" s="39">
        <v>1</v>
      </c>
      <c r="S134" s="39">
        <v>0</v>
      </c>
      <c r="T134" s="39">
        <v>0</v>
      </c>
      <c r="U134" s="39">
        <v>1</v>
      </c>
      <c r="V134" s="39">
        <v>0</v>
      </c>
      <c r="W134" s="39">
        <v>0</v>
      </c>
      <c r="X134" s="39">
        <v>0</v>
      </c>
      <c r="Y134" s="39">
        <v>0</v>
      </c>
      <c r="Z134" s="39">
        <v>1</v>
      </c>
      <c r="AA134" s="39">
        <v>0</v>
      </c>
      <c r="AB134" s="39">
        <v>0</v>
      </c>
      <c r="AC134" s="39">
        <v>0</v>
      </c>
      <c r="AD134" s="39">
        <v>0</v>
      </c>
      <c r="AE134" s="39">
        <v>1</v>
      </c>
      <c r="AF134" s="39">
        <v>0</v>
      </c>
      <c r="AG134" s="39">
        <v>0</v>
      </c>
      <c r="AH134" s="39">
        <v>0</v>
      </c>
      <c r="AI134" s="39">
        <v>0</v>
      </c>
      <c r="AJ134" s="9">
        <f t="shared" si="8"/>
        <v>1</v>
      </c>
      <c r="AK134" s="9">
        <f t="shared" si="9"/>
        <v>0</v>
      </c>
      <c r="AL134" s="9">
        <f t="shared" si="10"/>
        <v>0</v>
      </c>
      <c r="AM134" s="9">
        <f t="shared" si="11"/>
        <v>0</v>
      </c>
      <c r="AN134" s="29" t="s">
        <v>3689</v>
      </c>
    </row>
    <row r="135" spans="1:40" x14ac:dyDescent="0.25">
      <c r="A135" s="39">
        <v>1667</v>
      </c>
      <c r="B135" s="29" t="s">
        <v>3248</v>
      </c>
      <c r="C135" s="29" t="s">
        <v>3249</v>
      </c>
      <c r="D135" s="29" t="s">
        <v>3250</v>
      </c>
      <c r="E135" s="42">
        <v>37135</v>
      </c>
      <c r="F135" s="29" t="s">
        <v>332</v>
      </c>
      <c r="I135" s="64">
        <v>150</v>
      </c>
      <c r="J135" s="39">
        <v>1.4999999999999999E-2</v>
      </c>
      <c r="L135" s="63" t="s">
        <v>342</v>
      </c>
      <c r="M135" s="29" t="s">
        <v>224</v>
      </c>
      <c r="N135" s="29" t="s">
        <v>48</v>
      </c>
      <c r="O135" s="68">
        <v>1</v>
      </c>
      <c r="P135" s="29" t="s">
        <v>377</v>
      </c>
      <c r="Q135" s="29" t="s">
        <v>15</v>
      </c>
      <c r="R135" s="39">
        <v>1</v>
      </c>
      <c r="S135" s="39">
        <v>0</v>
      </c>
      <c r="T135" s="39">
        <v>0</v>
      </c>
      <c r="U135" s="39">
        <v>1</v>
      </c>
      <c r="V135" s="39">
        <v>0</v>
      </c>
      <c r="W135" s="39">
        <v>0</v>
      </c>
      <c r="X135" s="39">
        <v>0</v>
      </c>
      <c r="Y135" s="39">
        <v>0</v>
      </c>
      <c r="Z135" s="39">
        <v>1</v>
      </c>
      <c r="AA135" s="39">
        <v>0</v>
      </c>
      <c r="AB135" s="39">
        <v>0</v>
      </c>
      <c r="AC135" s="39">
        <v>1</v>
      </c>
      <c r="AD135" s="39">
        <v>0</v>
      </c>
      <c r="AE135" s="39">
        <v>0</v>
      </c>
      <c r="AF135" s="39">
        <v>0</v>
      </c>
      <c r="AG135" s="39">
        <v>0</v>
      </c>
      <c r="AH135" s="39">
        <v>0</v>
      </c>
      <c r="AI135" s="39">
        <v>0</v>
      </c>
      <c r="AJ135" s="9">
        <f t="shared" si="8"/>
        <v>1</v>
      </c>
      <c r="AK135" s="9">
        <f t="shared" si="9"/>
        <v>0</v>
      </c>
      <c r="AL135" s="9">
        <f t="shared" si="10"/>
        <v>0</v>
      </c>
      <c r="AM135" s="9">
        <f t="shared" si="11"/>
        <v>0</v>
      </c>
      <c r="AN135" s="29" t="s">
        <v>3251</v>
      </c>
    </row>
    <row r="136" spans="1:40" x14ac:dyDescent="0.25">
      <c r="A136" s="39">
        <v>1675</v>
      </c>
      <c r="B136" s="29" t="s">
        <v>3690</v>
      </c>
      <c r="C136" s="29" t="s">
        <v>3691</v>
      </c>
      <c r="D136" s="29" t="s">
        <v>3692</v>
      </c>
      <c r="E136" s="42">
        <v>41334</v>
      </c>
      <c r="F136" s="29" t="s">
        <v>38</v>
      </c>
      <c r="J136" s="39">
        <v>0.13500000000000001</v>
      </c>
      <c r="L136" s="63" t="s">
        <v>342</v>
      </c>
      <c r="M136" s="29" t="s">
        <v>691</v>
      </c>
      <c r="N136" s="29" t="s">
        <v>48</v>
      </c>
      <c r="O136" s="68">
        <v>80</v>
      </c>
      <c r="P136" s="29" t="s">
        <v>367</v>
      </c>
      <c r="Q136" s="29" t="s">
        <v>15</v>
      </c>
      <c r="R136" s="39">
        <v>1</v>
      </c>
      <c r="S136" s="39">
        <v>0</v>
      </c>
      <c r="T136" s="39">
        <v>0</v>
      </c>
      <c r="U136" s="39">
        <v>1</v>
      </c>
      <c r="V136" s="39">
        <v>0</v>
      </c>
      <c r="W136" s="39">
        <v>0</v>
      </c>
      <c r="X136" s="39">
        <v>0</v>
      </c>
      <c r="Y136" s="39">
        <v>0</v>
      </c>
      <c r="Z136" s="39">
        <v>1</v>
      </c>
      <c r="AA136" s="39">
        <v>0</v>
      </c>
      <c r="AB136" s="39">
        <v>0</v>
      </c>
      <c r="AC136" s="39">
        <v>1</v>
      </c>
      <c r="AD136" s="39">
        <v>0</v>
      </c>
      <c r="AE136" s="39">
        <v>0</v>
      </c>
      <c r="AF136" s="39">
        <v>0</v>
      </c>
      <c r="AG136" s="39">
        <v>0</v>
      </c>
      <c r="AH136" s="39">
        <v>0</v>
      </c>
      <c r="AI136" s="39">
        <v>0</v>
      </c>
      <c r="AJ136" s="9">
        <f t="shared" si="8"/>
        <v>1</v>
      </c>
      <c r="AK136" s="9">
        <f t="shared" si="9"/>
        <v>0</v>
      </c>
      <c r="AL136" s="9">
        <f t="shared" si="10"/>
        <v>0</v>
      </c>
      <c r="AM136" s="9">
        <f t="shared" si="11"/>
        <v>0</v>
      </c>
      <c r="AN136" s="29" t="s">
        <v>3694</v>
      </c>
    </row>
    <row r="137" spans="1:40" x14ac:dyDescent="0.25">
      <c r="A137" s="39">
        <v>1683</v>
      </c>
      <c r="B137" s="29" t="s">
        <v>4441</v>
      </c>
      <c r="C137" s="29" t="s">
        <v>4442</v>
      </c>
      <c r="D137" s="29" t="s">
        <v>4443</v>
      </c>
      <c r="E137" s="42">
        <v>38139</v>
      </c>
      <c r="F137" s="29" t="s">
        <v>332</v>
      </c>
      <c r="L137" s="63" t="s">
        <v>342</v>
      </c>
      <c r="M137" s="29" t="s">
        <v>136</v>
      </c>
      <c r="N137" s="29" t="s">
        <v>219</v>
      </c>
      <c r="O137" s="68">
        <v>1.5</v>
      </c>
      <c r="P137" s="29" t="s">
        <v>367</v>
      </c>
      <c r="Q137" s="29" t="s">
        <v>15</v>
      </c>
      <c r="R137" s="39">
        <v>1</v>
      </c>
      <c r="S137" s="39">
        <v>0</v>
      </c>
      <c r="T137" s="39">
        <v>0</v>
      </c>
      <c r="U137" s="39">
        <v>1</v>
      </c>
      <c r="V137" s="39">
        <v>0</v>
      </c>
      <c r="W137" s="39">
        <v>0</v>
      </c>
      <c r="X137" s="39">
        <v>0</v>
      </c>
      <c r="Y137" s="39">
        <v>0</v>
      </c>
      <c r="Z137" s="39">
        <v>1</v>
      </c>
      <c r="AA137" s="39">
        <v>0</v>
      </c>
      <c r="AB137" s="39">
        <v>0</v>
      </c>
      <c r="AC137" s="39">
        <v>0</v>
      </c>
      <c r="AD137" s="39">
        <v>0</v>
      </c>
      <c r="AE137" s="39">
        <v>0</v>
      </c>
      <c r="AF137" s="39">
        <v>0</v>
      </c>
      <c r="AG137" s="39">
        <v>0</v>
      </c>
      <c r="AH137" s="39">
        <v>0</v>
      </c>
      <c r="AI137" s="39">
        <v>1</v>
      </c>
      <c r="AJ137" s="9">
        <f t="shared" si="8"/>
        <v>0</v>
      </c>
      <c r="AK137" s="9">
        <f t="shared" si="9"/>
        <v>0</v>
      </c>
      <c r="AL137" s="9">
        <f t="shared" si="10"/>
        <v>1</v>
      </c>
      <c r="AM137" s="9">
        <f t="shared" si="11"/>
        <v>0</v>
      </c>
      <c r="AN137" s="29" t="s">
        <v>4444</v>
      </c>
    </row>
    <row r="138" spans="1:40" x14ac:dyDescent="0.25">
      <c r="A138" s="39">
        <v>1690</v>
      </c>
      <c r="B138" s="29" t="s">
        <v>4445</v>
      </c>
      <c r="C138" s="29" t="s">
        <v>4446</v>
      </c>
      <c r="D138" s="29" t="s">
        <v>4447</v>
      </c>
      <c r="E138" s="42">
        <v>37348</v>
      </c>
      <c r="F138" s="29" t="s">
        <v>38</v>
      </c>
      <c r="I138" s="64">
        <v>2000</v>
      </c>
      <c r="J138" s="39">
        <v>0.32500000000000001</v>
      </c>
      <c r="L138" s="63" t="s">
        <v>342</v>
      </c>
      <c r="M138" s="29" t="s">
        <v>136</v>
      </c>
      <c r="N138" s="29" t="s">
        <v>40</v>
      </c>
      <c r="O138" s="68">
        <v>0.58333333333333326</v>
      </c>
      <c r="P138" s="29" t="s">
        <v>225</v>
      </c>
      <c r="Q138" s="29" t="s">
        <v>15</v>
      </c>
      <c r="R138" s="39">
        <v>1</v>
      </c>
      <c r="S138" s="39">
        <v>0</v>
      </c>
      <c r="T138" s="39">
        <v>0</v>
      </c>
      <c r="U138" s="39">
        <v>1</v>
      </c>
      <c r="V138" s="39">
        <v>0</v>
      </c>
      <c r="W138" s="39">
        <v>0</v>
      </c>
      <c r="X138" s="39">
        <v>0</v>
      </c>
      <c r="Y138" s="39">
        <v>0</v>
      </c>
      <c r="Z138" s="39">
        <v>1</v>
      </c>
      <c r="AA138" s="39">
        <v>0</v>
      </c>
      <c r="AB138" s="39">
        <v>0</v>
      </c>
      <c r="AC138" s="39">
        <v>0</v>
      </c>
      <c r="AD138" s="39">
        <v>0</v>
      </c>
      <c r="AE138" s="39">
        <v>0</v>
      </c>
      <c r="AF138" s="39">
        <v>0</v>
      </c>
      <c r="AG138" s="39">
        <v>0</v>
      </c>
      <c r="AH138" s="39">
        <v>0</v>
      </c>
      <c r="AI138" s="39">
        <v>1</v>
      </c>
      <c r="AJ138" s="9">
        <f t="shared" si="8"/>
        <v>0</v>
      </c>
      <c r="AK138" s="9">
        <f t="shared" si="9"/>
        <v>0</v>
      </c>
      <c r="AL138" s="9">
        <f t="shared" si="10"/>
        <v>1</v>
      </c>
      <c r="AM138" s="9">
        <f t="shared" si="11"/>
        <v>0</v>
      </c>
      <c r="AN138" s="29" t="s">
        <v>4448</v>
      </c>
    </row>
    <row r="139" spans="1:40" x14ac:dyDescent="0.25">
      <c r="A139" s="39">
        <v>1721</v>
      </c>
      <c r="B139" s="29" t="s">
        <v>4449</v>
      </c>
      <c r="C139" s="29" t="s">
        <v>4450</v>
      </c>
      <c r="D139" s="29" t="s">
        <v>4451</v>
      </c>
      <c r="E139" s="42">
        <v>40756</v>
      </c>
      <c r="F139" s="29" t="s">
        <v>38</v>
      </c>
      <c r="J139" s="39">
        <v>2.5</v>
      </c>
      <c r="L139" s="63" t="s">
        <v>342</v>
      </c>
      <c r="M139" s="29" t="s">
        <v>185</v>
      </c>
      <c r="N139" s="29" t="s">
        <v>48</v>
      </c>
      <c r="O139" s="68">
        <v>2</v>
      </c>
      <c r="P139" s="29" t="s">
        <v>367</v>
      </c>
      <c r="Q139" s="29" t="s">
        <v>55</v>
      </c>
      <c r="R139" s="39">
        <v>0</v>
      </c>
      <c r="S139" s="39">
        <v>0</v>
      </c>
      <c r="T139" s="39">
        <v>0</v>
      </c>
      <c r="U139" s="39">
        <v>1</v>
      </c>
      <c r="V139" s="39">
        <v>0</v>
      </c>
      <c r="W139" s="39">
        <v>0</v>
      </c>
      <c r="X139" s="39">
        <v>0</v>
      </c>
      <c r="Y139" s="39">
        <v>0</v>
      </c>
      <c r="Z139" s="39">
        <v>1</v>
      </c>
      <c r="AA139" s="39">
        <v>0</v>
      </c>
      <c r="AB139" s="39">
        <v>0</v>
      </c>
      <c r="AC139" s="39">
        <v>1</v>
      </c>
      <c r="AD139" s="39">
        <v>0</v>
      </c>
      <c r="AE139" s="39">
        <v>0</v>
      </c>
      <c r="AF139" s="39">
        <v>0</v>
      </c>
      <c r="AG139" s="39">
        <v>0</v>
      </c>
      <c r="AH139" s="39">
        <v>0</v>
      </c>
      <c r="AI139" s="39">
        <v>0</v>
      </c>
      <c r="AJ139" s="9">
        <f t="shared" si="8"/>
        <v>1</v>
      </c>
      <c r="AK139" s="9">
        <f t="shared" si="9"/>
        <v>0</v>
      </c>
      <c r="AL139" s="9">
        <f t="shared" si="10"/>
        <v>0</v>
      </c>
      <c r="AM139" s="9">
        <f t="shared" si="11"/>
        <v>0</v>
      </c>
      <c r="AN139" s="29" t="s">
        <v>4452</v>
      </c>
    </row>
    <row r="140" spans="1:40" x14ac:dyDescent="0.25">
      <c r="A140" s="39">
        <v>1733</v>
      </c>
      <c r="B140" s="29" t="s">
        <v>4453</v>
      </c>
      <c r="C140" s="29" t="s">
        <v>4454</v>
      </c>
      <c r="D140" s="29" t="s">
        <v>4455</v>
      </c>
      <c r="E140" s="42">
        <v>41008</v>
      </c>
      <c r="F140" s="29" t="s">
        <v>38</v>
      </c>
      <c r="I140" s="64">
        <v>650000</v>
      </c>
      <c r="J140" s="39">
        <v>6</v>
      </c>
      <c r="L140" s="63" t="s">
        <v>342</v>
      </c>
      <c r="M140" s="29" t="s">
        <v>136</v>
      </c>
      <c r="N140" s="29" t="s">
        <v>48</v>
      </c>
      <c r="O140" s="68">
        <v>0.33333333333333331</v>
      </c>
      <c r="P140" s="29" t="s">
        <v>225</v>
      </c>
      <c r="Q140" s="29" t="s">
        <v>15</v>
      </c>
      <c r="R140" s="39">
        <v>1</v>
      </c>
      <c r="S140" s="39">
        <v>0</v>
      </c>
      <c r="T140" s="39">
        <v>0</v>
      </c>
      <c r="U140" s="39">
        <v>1</v>
      </c>
      <c r="V140" s="39">
        <v>0</v>
      </c>
      <c r="W140" s="39">
        <v>0</v>
      </c>
      <c r="X140" s="39">
        <v>0</v>
      </c>
      <c r="Y140" s="39">
        <v>0</v>
      </c>
      <c r="Z140" s="39">
        <v>1</v>
      </c>
      <c r="AA140" s="39">
        <v>0</v>
      </c>
      <c r="AB140" s="39">
        <v>0</v>
      </c>
      <c r="AC140" s="39">
        <v>1</v>
      </c>
      <c r="AD140" s="39">
        <v>0</v>
      </c>
      <c r="AE140" s="39">
        <v>0</v>
      </c>
      <c r="AF140" s="39">
        <v>0</v>
      </c>
      <c r="AG140" s="39">
        <v>0</v>
      </c>
      <c r="AH140" s="39">
        <v>0</v>
      </c>
      <c r="AI140" s="39">
        <v>0</v>
      </c>
      <c r="AJ140" s="9">
        <f t="shared" si="8"/>
        <v>1</v>
      </c>
      <c r="AK140" s="9">
        <f t="shared" si="9"/>
        <v>0</v>
      </c>
      <c r="AL140" s="9">
        <f t="shared" si="10"/>
        <v>0</v>
      </c>
      <c r="AM140" s="9">
        <f t="shared" si="11"/>
        <v>0</v>
      </c>
      <c r="AN140" s="29" t="s">
        <v>4457</v>
      </c>
    </row>
    <row r="141" spans="1:40" x14ac:dyDescent="0.25">
      <c r="A141" s="39">
        <v>1777</v>
      </c>
      <c r="B141" s="29" t="s">
        <v>641</v>
      </c>
      <c r="C141" s="29" t="s">
        <v>642</v>
      </c>
      <c r="D141" s="29" t="s">
        <v>643</v>
      </c>
      <c r="E141" s="42">
        <v>37500</v>
      </c>
      <c r="F141" s="29" t="s">
        <v>38</v>
      </c>
      <c r="J141" s="39">
        <v>0.84</v>
      </c>
      <c r="L141" s="63" t="s">
        <v>341</v>
      </c>
      <c r="M141" s="29" t="s">
        <v>644</v>
      </c>
      <c r="N141" s="29" t="s">
        <v>48</v>
      </c>
      <c r="O141" s="68">
        <v>0.83333333333333326</v>
      </c>
      <c r="P141" s="29" t="s">
        <v>111</v>
      </c>
      <c r="Q141" s="29" t="s">
        <v>70</v>
      </c>
      <c r="R141" s="39">
        <v>0</v>
      </c>
      <c r="S141" s="39">
        <v>0</v>
      </c>
      <c r="T141" s="39">
        <v>0</v>
      </c>
      <c r="U141" s="39">
        <v>0</v>
      </c>
      <c r="V141" s="39">
        <v>0</v>
      </c>
      <c r="W141" s="39">
        <v>0</v>
      </c>
      <c r="X141" s="39">
        <v>0</v>
      </c>
      <c r="Y141" s="39">
        <v>0</v>
      </c>
      <c r="Z141" s="39">
        <v>0</v>
      </c>
      <c r="AA141" s="39">
        <v>1</v>
      </c>
      <c r="AB141" s="39">
        <v>0</v>
      </c>
      <c r="AC141" s="39">
        <v>0</v>
      </c>
      <c r="AD141" s="39">
        <v>1</v>
      </c>
      <c r="AE141" s="39">
        <v>0</v>
      </c>
      <c r="AF141" s="39">
        <v>0</v>
      </c>
      <c r="AG141" s="39">
        <v>0</v>
      </c>
      <c r="AH141" s="39">
        <v>0</v>
      </c>
      <c r="AI141" s="39">
        <v>0</v>
      </c>
      <c r="AJ141" s="9">
        <f t="shared" ref="AJ141:AJ204" si="12">IF(OR(AC141=1,AE141=1),1,0)</f>
        <v>0</v>
      </c>
      <c r="AK141" s="9">
        <f t="shared" ref="AK141:AK204" si="13">IF(OR(AF141=1,AG141=1),1,0)</f>
        <v>0</v>
      </c>
      <c r="AL141" s="9">
        <f t="shared" ref="AL141:AL204" si="14">IF(OR(AD141=1,AH141=1,AI141=1),1,0)</f>
        <v>1</v>
      </c>
      <c r="AM141" s="9">
        <f t="shared" ref="AM141:AM204" si="15">IF(OR(AD141=1,AH141=1),1,0)</f>
        <v>1</v>
      </c>
      <c r="AN141" s="29" t="s">
        <v>645</v>
      </c>
    </row>
    <row r="142" spans="1:40" x14ac:dyDescent="0.25">
      <c r="A142" s="39">
        <v>1844</v>
      </c>
      <c r="B142" s="29" t="s">
        <v>676</v>
      </c>
      <c r="C142" s="29" t="s">
        <v>677</v>
      </c>
      <c r="D142" s="29" t="s">
        <v>678</v>
      </c>
      <c r="E142" s="42">
        <v>37591</v>
      </c>
      <c r="F142" s="29" t="s">
        <v>38</v>
      </c>
      <c r="L142" s="63" t="s">
        <v>341</v>
      </c>
      <c r="M142" s="29" t="s">
        <v>54</v>
      </c>
      <c r="N142" s="29" t="s">
        <v>48</v>
      </c>
      <c r="O142" s="68">
        <v>1</v>
      </c>
      <c r="P142" s="29" t="s">
        <v>111</v>
      </c>
      <c r="Q142" s="29" t="s">
        <v>15</v>
      </c>
      <c r="R142" s="39">
        <v>1</v>
      </c>
      <c r="S142" s="39">
        <v>0</v>
      </c>
      <c r="T142" s="39">
        <v>0</v>
      </c>
      <c r="U142" s="39">
        <v>0</v>
      </c>
      <c r="V142" s="39">
        <v>0</v>
      </c>
      <c r="W142" s="39">
        <v>0</v>
      </c>
      <c r="X142" s="39">
        <v>0</v>
      </c>
      <c r="Y142" s="39">
        <v>0</v>
      </c>
      <c r="Z142" s="39">
        <v>0</v>
      </c>
      <c r="AA142" s="39">
        <v>1</v>
      </c>
      <c r="AB142" s="39">
        <v>0</v>
      </c>
      <c r="AC142" s="39">
        <v>0</v>
      </c>
      <c r="AD142" s="39">
        <v>0</v>
      </c>
      <c r="AE142" s="39">
        <v>0</v>
      </c>
      <c r="AF142" s="39">
        <v>0</v>
      </c>
      <c r="AG142" s="39">
        <v>0</v>
      </c>
      <c r="AH142" s="39">
        <v>0</v>
      </c>
      <c r="AI142" s="39">
        <v>1</v>
      </c>
      <c r="AJ142" s="9">
        <f t="shared" si="12"/>
        <v>0</v>
      </c>
      <c r="AK142" s="9">
        <f t="shared" si="13"/>
        <v>0</v>
      </c>
      <c r="AL142" s="9">
        <f t="shared" si="14"/>
        <v>1</v>
      </c>
      <c r="AM142" s="9">
        <f t="shared" si="15"/>
        <v>0</v>
      </c>
      <c r="AN142" s="29" t="s">
        <v>679</v>
      </c>
    </row>
    <row r="143" spans="1:40" x14ac:dyDescent="0.25">
      <c r="A143" s="39">
        <v>1881</v>
      </c>
      <c r="B143" s="29" t="s">
        <v>4458</v>
      </c>
      <c r="C143" s="29" t="s">
        <v>4459</v>
      </c>
      <c r="D143" s="29" t="s">
        <v>4460</v>
      </c>
      <c r="E143" s="42">
        <v>39539</v>
      </c>
      <c r="F143" s="29" t="s">
        <v>38</v>
      </c>
      <c r="L143" s="63" t="s">
        <v>341</v>
      </c>
      <c r="M143" s="29" t="s">
        <v>1411</v>
      </c>
      <c r="N143" t="s">
        <v>219</v>
      </c>
      <c r="O143" s="68">
        <v>0</v>
      </c>
      <c r="P143" s="29" t="s">
        <v>69</v>
      </c>
      <c r="Q143" s="29" t="s">
        <v>15</v>
      </c>
      <c r="R143" s="39">
        <v>1</v>
      </c>
      <c r="S143" s="39">
        <v>0</v>
      </c>
      <c r="T143" s="39">
        <v>0</v>
      </c>
      <c r="U143" s="39">
        <v>0</v>
      </c>
      <c r="V143" s="39">
        <v>0</v>
      </c>
      <c r="W143" s="39">
        <v>0</v>
      </c>
      <c r="X143" s="39">
        <v>0</v>
      </c>
      <c r="Y143" s="39">
        <v>0</v>
      </c>
      <c r="Z143" s="39">
        <v>0</v>
      </c>
      <c r="AA143" s="39">
        <v>1</v>
      </c>
      <c r="AB143" s="39">
        <v>0</v>
      </c>
      <c r="AC143" s="39">
        <v>0</v>
      </c>
      <c r="AD143" s="39">
        <v>0</v>
      </c>
      <c r="AE143" s="39">
        <v>0</v>
      </c>
      <c r="AF143" s="39">
        <v>0</v>
      </c>
      <c r="AG143" s="39">
        <v>0</v>
      </c>
      <c r="AH143" s="39">
        <v>0</v>
      </c>
      <c r="AI143" s="39">
        <v>1</v>
      </c>
      <c r="AJ143" s="9">
        <f t="shared" si="12"/>
        <v>0</v>
      </c>
      <c r="AK143" s="9">
        <f t="shared" si="13"/>
        <v>0</v>
      </c>
      <c r="AL143" s="9">
        <f t="shared" si="14"/>
        <v>1</v>
      </c>
      <c r="AM143" s="9">
        <f t="shared" si="15"/>
        <v>0</v>
      </c>
      <c r="AN143" s="29" t="s">
        <v>4461</v>
      </c>
    </row>
    <row r="144" spans="1:40" x14ac:dyDescent="0.25">
      <c r="A144" s="39">
        <v>1921</v>
      </c>
      <c r="B144" s="29" t="s">
        <v>4462</v>
      </c>
      <c r="C144" s="29" t="s">
        <v>4463</v>
      </c>
      <c r="D144" s="29" t="s">
        <v>4464</v>
      </c>
      <c r="E144" s="42">
        <v>40050</v>
      </c>
      <c r="F144" s="29" t="s">
        <v>38</v>
      </c>
      <c r="J144" s="39">
        <v>1</v>
      </c>
      <c r="L144" s="63" t="s">
        <v>342</v>
      </c>
      <c r="M144" s="29" t="s">
        <v>185</v>
      </c>
      <c r="N144" s="29" t="s">
        <v>48</v>
      </c>
      <c r="O144" s="68">
        <v>0.5</v>
      </c>
      <c r="P144" s="29" t="s">
        <v>111</v>
      </c>
      <c r="Q144" s="29" t="s">
        <v>15</v>
      </c>
      <c r="R144" s="39">
        <v>0</v>
      </c>
      <c r="S144" s="39">
        <v>0</v>
      </c>
      <c r="T144" s="39">
        <v>0</v>
      </c>
      <c r="U144" s="39">
        <v>0</v>
      </c>
      <c r="V144" s="39">
        <v>0</v>
      </c>
      <c r="W144" s="39">
        <v>0</v>
      </c>
      <c r="X144" s="39">
        <v>0</v>
      </c>
      <c r="Y144" s="39">
        <v>0</v>
      </c>
      <c r="Z144" s="39">
        <v>0</v>
      </c>
      <c r="AA144" s="39">
        <v>1</v>
      </c>
      <c r="AB144" s="39">
        <v>0</v>
      </c>
      <c r="AC144" s="39">
        <v>0</v>
      </c>
      <c r="AD144" s="39">
        <v>0</v>
      </c>
      <c r="AE144" s="39">
        <v>1</v>
      </c>
      <c r="AF144" s="39">
        <v>0</v>
      </c>
      <c r="AG144" s="39">
        <v>0</v>
      </c>
      <c r="AH144" s="39">
        <v>0</v>
      </c>
      <c r="AI144" s="39">
        <v>0</v>
      </c>
      <c r="AJ144" s="9">
        <f t="shared" si="12"/>
        <v>1</v>
      </c>
      <c r="AK144" s="9">
        <f t="shared" si="13"/>
        <v>0</v>
      </c>
      <c r="AL144" s="9">
        <f t="shared" si="14"/>
        <v>0</v>
      </c>
      <c r="AM144" s="9">
        <f t="shared" si="15"/>
        <v>0</v>
      </c>
      <c r="AN144" s="29" t="s">
        <v>4465</v>
      </c>
    </row>
    <row r="145" spans="1:40" x14ac:dyDescent="0.25">
      <c r="A145" s="39">
        <v>1964</v>
      </c>
      <c r="B145" s="29" t="s">
        <v>4466</v>
      </c>
      <c r="C145" s="29" t="s">
        <v>4467</v>
      </c>
      <c r="D145" s="29" t="s">
        <v>4468</v>
      </c>
      <c r="E145" s="42">
        <v>38412</v>
      </c>
      <c r="F145" s="29" t="s">
        <v>38</v>
      </c>
      <c r="K145" s="64">
        <v>12</v>
      </c>
      <c r="L145" s="63" t="s">
        <v>341</v>
      </c>
      <c r="M145" s="29" t="s">
        <v>151</v>
      </c>
      <c r="N145" s="29" t="s">
        <v>48</v>
      </c>
      <c r="O145" s="68">
        <v>0.83333333333333326</v>
      </c>
      <c r="P145" s="29" t="s">
        <v>4469</v>
      </c>
      <c r="Q145" s="29" t="s">
        <v>15</v>
      </c>
      <c r="R145" s="39">
        <v>1</v>
      </c>
      <c r="S145" s="39">
        <v>0</v>
      </c>
      <c r="T145" s="39">
        <v>0</v>
      </c>
      <c r="U145" s="39">
        <v>1</v>
      </c>
      <c r="V145" s="39">
        <v>0</v>
      </c>
      <c r="W145" s="39">
        <v>0</v>
      </c>
      <c r="X145" s="39">
        <v>0</v>
      </c>
      <c r="Y145" s="39">
        <v>1</v>
      </c>
      <c r="Z145" s="39">
        <v>0</v>
      </c>
      <c r="AA145" s="39">
        <v>0</v>
      </c>
      <c r="AB145" s="39">
        <v>0</v>
      </c>
      <c r="AC145" s="39">
        <v>1</v>
      </c>
      <c r="AD145" s="39">
        <v>0</v>
      </c>
      <c r="AE145" s="39">
        <v>0</v>
      </c>
      <c r="AF145" s="39">
        <v>0</v>
      </c>
      <c r="AG145" s="39">
        <v>0</v>
      </c>
      <c r="AH145" s="39">
        <v>0</v>
      </c>
      <c r="AI145" s="39">
        <v>0</v>
      </c>
      <c r="AJ145" s="9">
        <f t="shared" si="12"/>
        <v>1</v>
      </c>
      <c r="AK145" s="9">
        <f t="shared" si="13"/>
        <v>0</v>
      </c>
      <c r="AL145" s="9">
        <f t="shared" si="14"/>
        <v>0</v>
      </c>
      <c r="AM145" s="9">
        <f t="shared" si="15"/>
        <v>0</v>
      </c>
      <c r="AN145" s="29" t="s">
        <v>4470</v>
      </c>
    </row>
    <row r="146" spans="1:40" x14ac:dyDescent="0.25">
      <c r="A146" s="39">
        <v>1969</v>
      </c>
      <c r="B146" s="29" t="s">
        <v>4471</v>
      </c>
      <c r="C146" s="29" t="s">
        <v>4472</v>
      </c>
      <c r="D146" s="29" t="s">
        <v>4473</v>
      </c>
      <c r="E146" s="42">
        <v>39203</v>
      </c>
      <c r="F146" s="29" t="s">
        <v>332</v>
      </c>
      <c r="I146" s="64">
        <v>10</v>
      </c>
      <c r="L146" s="63" t="s">
        <v>342</v>
      </c>
      <c r="M146" s="29" t="s">
        <v>136</v>
      </c>
      <c r="N146" s="29" t="s">
        <v>40</v>
      </c>
      <c r="O146" s="68">
        <v>4</v>
      </c>
      <c r="P146" s="29" t="s">
        <v>4474</v>
      </c>
      <c r="Q146" s="29" t="s">
        <v>15</v>
      </c>
      <c r="R146" s="39">
        <v>1</v>
      </c>
      <c r="S146" s="39">
        <v>0</v>
      </c>
      <c r="T146" s="39">
        <v>0</v>
      </c>
      <c r="U146" s="39">
        <v>0</v>
      </c>
      <c r="V146" s="39">
        <v>0</v>
      </c>
      <c r="W146" s="39">
        <v>0</v>
      </c>
      <c r="X146" s="39">
        <v>0</v>
      </c>
      <c r="Y146" s="39">
        <v>1</v>
      </c>
      <c r="Z146" s="39">
        <v>0</v>
      </c>
      <c r="AA146" s="39">
        <v>0</v>
      </c>
      <c r="AB146" s="39">
        <v>0</v>
      </c>
      <c r="AC146" s="39">
        <v>1</v>
      </c>
      <c r="AD146" s="39">
        <v>0</v>
      </c>
      <c r="AE146" s="39">
        <v>0</v>
      </c>
      <c r="AF146" s="39">
        <v>0</v>
      </c>
      <c r="AG146" s="39">
        <v>1</v>
      </c>
      <c r="AH146" s="39">
        <v>0</v>
      </c>
      <c r="AI146" s="39">
        <v>0</v>
      </c>
      <c r="AJ146" s="9">
        <f t="shared" si="12"/>
        <v>1</v>
      </c>
      <c r="AK146" s="9">
        <f t="shared" si="13"/>
        <v>1</v>
      </c>
      <c r="AL146" s="9">
        <f t="shared" si="14"/>
        <v>0</v>
      </c>
      <c r="AM146" s="9">
        <f t="shared" si="15"/>
        <v>0</v>
      </c>
      <c r="AN146" s="29" t="s">
        <v>4475</v>
      </c>
    </row>
    <row r="147" spans="1:40" x14ac:dyDescent="0.25">
      <c r="A147" s="39">
        <v>1985</v>
      </c>
      <c r="B147" s="29" t="s">
        <v>3709</v>
      </c>
      <c r="C147" s="29" t="s">
        <v>3710</v>
      </c>
      <c r="D147" s="29" t="s">
        <v>3711</v>
      </c>
      <c r="E147" s="42">
        <v>37500</v>
      </c>
      <c r="F147" s="29" t="s">
        <v>38</v>
      </c>
      <c r="K147" s="64">
        <v>60000</v>
      </c>
      <c r="L147" s="63" t="s">
        <v>342</v>
      </c>
      <c r="M147" s="29" t="s">
        <v>224</v>
      </c>
      <c r="N147" s="29" t="s">
        <v>48</v>
      </c>
      <c r="O147" s="68">
        <v>3.3333333333333298E-2</v>
      </c>
      <c r="P147" s="29" t="s">
        <v>4476</v>
      </c>
      <c r="Q147" s="29" t="s">
        <v>15</v>
      </c>
      <c r="R147" s="39">
        <v>1</v>
      </c>
      <c r="S147" s="39">
        <v>0</v>
      </c>
      <c r="T147" s="39">
        <v>0</v>
      </c>
      <c r="U147" s="39">
        <v>0</v>
      </c>
      <c r="V147" s="39">
        <v>0</v>
      </c>
      <c r="W147" s="39">
        <v>0</v>
      </c>
      <c r="X147" s="39">
        <v>0</v>
      </c>
      <c r="Y147" s="39">
        <v>1</v>
      </c>
      <c r="Z147" s="39">
        <v>0</v>
      </c>
      <c r="AA147" s="39">
        <v>0</v>
      </c>
      <c r="AB147" s="39">
        <v>0</v>
      </c>
      <c r="AC147" s="39">
        <v>0</v>
      </c>
      <c r="AD147" s="39">
        <v>0</v>
      </c>
      <c r="AE147" s="39">
        <v>0</v>
      </c>
      <c r="AF147" s="39">
        <v>0</v>
      </c>
      <c r="AG147" s="39">
        <v>0</v>
      </c>
      <c r="AH147" s="39">
        <v>0</v>
      </c>
      <c r="AI147" s="39">
        <v>1</v>
      </c>
      <c r="AJ147" s="9">
        <f t="shared" si="12"/>
        <v>0</v>
      </c>
      <c r="AK147" s="9">
        <f t="shared" si="13"/>
        <v>0</v>
      </c>
      <c r="AL147" s="9">
        <f t="shared" si="14"/>
        <v>1</v>
      </c>
      <c r="AM147" s="9">
        <f t="shared" si="15"/>
        <v>0</v>
      </c>
      <c r="AN147" s="29" t="s">
        <v>3712</v>
      </c>
    </row>
    <row r="148" spans="1:40" x14ac:dyDescent="0.25">
      <c r="A148" s="39">
        <v>1996</v>
      </c>
      <c r="B148" s="29" t="s">
        <v>2338</v>
      </c>
      <c r="C148" s="29" t="s">
        <v>2339</v>
      </c>
      <c r="D148" s="29" t="s">
        <v>2340</v>
      </c>
      <c r="E148" s="42">
        <v>39083</v>
      </c>
      <c r="F148" s="29" t="s">
        <v>38</v>
      </c>
      <c r="J148" s="39">
        <v>1</v>
      </c>
      <c r="L148" s="63" t="s">
        <v>342</v>
      </c>
      <c r="M148" s="29" t="s">
        <v>136</v>
      </c>
      <c r="N148" s="29" t="s">
        <v>48</v>
      </c>
      <c r="O148" s="68">
        <v>2</v>
      </c>
      <c r="P148" s="29" t="s">
        <v>2341</v>
      </c>
      <c r="Q148" s="29" t="s">
        <v>70</v>
      </c>
      <c r="R148" s="39">
        <v>0</v>
      </c>
      <c r="S148" s="39">
        <v>0</v>
      </c>
      <c r="T148" s="39">
        <v>0</v>
      </c>
      <c r="U148" s="39">
        <v>0</v>
      </c>
      <c r="V148" s="39">
        <v>0</v>
      </c>
      <c r="W148" s="39">
        <v>0</v>
      </c>
      <c r="X148" s="39">
        <v>0</v>
      </c>
      <c r="Y148" s="39">
        <v>1</v>
      </c>
      <c r="Z148" s="39">
        <v>0</v>
      </c>
      <c r="AA148" s="39">
        <v>0</v>
      </c>
      <c r="AB148" s="39">
        <v>0</v>
      </c>
      <c r="AC148" s="39">
        <v>1</v>
      </c>
      <c r="AD148" s="39">
        <v>0</v>
      </c>
      <c r="AE148" s="39">
        <v>0</v>
      </c>
      <c r="AF148" s="39">
        <v>0</v>
      </c>
      <c r="AG148" s="39">
        <v>0</v>
      </c>
      <c r="AH148" s="39">
        <v>0</v>
      </c>
      <c r="AI148" s="39">
        <v>0</v>
      </c>
      <c r="AJ148" s="9">
        <f t="shared" si="12"/>
        <v>1</v>
      </c>
      <c r="AK148" s="9">
        <f t="shared" si="13"/>
        <v>0</v>
      </c>
      <c r="AL148" s="9">
        <f t="shared" si="14"/>
        <v>0</v>
      </c>
      <c r="AM148" s="9">
        <f t="shared" si="15"/>
        <v>0</v>
      </c>
      <c r="AN148" s="29" t="s">
        <v>2342</v>
      </c>
    </row>
    <row r="149" spans="1:40" x14ac:dyDescent="0.25">
      <c r="A149" s="39">
        <v>2005</v>
      </c>
      <c r="B149" s="29" t="s">
        <v>4477</v>
      </c>
      <c r="C149" s="29" t="s">
        <v>4478</v>
      </c>
      <c r="D149" s="29" t="s">
        <v>4479</v>
      </c>
      <c r="E149" s="42">
        <v>39934</v>
      </c>
      <c r="F149" s="29" t="s">
        <v>332</v>
      </c>
      <c r="J149" s="39">
        <v>0.5</v>
      </c>
      <c r="L149" s="63" t="s">
        <v>342</v>
      </c>
      <c r="M149" s="29" t="s">
        <v>224</v>
      </c>
      <c r="N149" s="29" t="s">
        <v>40</v>
      </c>
      <c r="O149" s="68">
        <v>0.33333333333333331</v>
      </c>
      <c r="P149" s="29" t="s">
        <v>4480</v>
      </c>
      <c r="Q149" s="29" t="s">
        <v>15</v>
      </c>
      <c r="R149" s="39">
        <v>1</v>
      </c>
      <c r="S149" s="39">
        <v>0</v>
      </c>
      <c r="T149" s="39">
        <v>0</v>
      </c>
      <c r="U149" s="39">
        <v>0</v>
      </c>
      <c r="V149" s="39">
        <v>0</v>
      </c>
      <c r="W149" s="39">
        <v>1</v>
      </c>
      <c r="X149" s="39">
        <v>0</v>
      </c>
      <c r="Y149" s="39">
        <v>1</v>
      </c>
      <c r="Z149" s="39">
        <v>0</v>
      </c>
      <c r="AA149" s="39">
        <v>0</v>
      </c>
      <c r="AB149" s="39">
        <v>0</v>
      </c>
      <c r="AC149" s="39">
        <v>1</v>
      </c>
      <c r="AD149" s="39">
        <v>0</v>
      </c>
      <c r="AE149" s="39">
        <v>0</v>
      </c>
      <c r="AF149" s="39">
        <v>0</v>
      </c>
      <c r="AG149" s="39">
        <v>0</v>
      </c>
      <c r="AH149" s="39">
        <v>0</v>
      </c>
      <c r="AI149" s="39">
        <v>0</v>
      </c>
      <c r="AJ149" s="9">
        <f t="shared" si="12"/>
        <v>1</v>
      </c>
      <c r="AK149" s="9">
        <f t="shared" si="13"/>
        <v>0</v>
      </c>
      <c r="AL149" s="9">
        <f t="shared" si="14"/>
        <v>0</v>
      </c>
      <c r="AM149" s="9">
        <f t="shared" si="15"/>
        <v>0</v>
      </c>
      <c r="AN149" s="29" t="s">
        <v>4481</v>
      </c>
    </row>
    <row r="150" spans="1:40" x14ac:dyDescent="0.25">
      <c r="A150" s="39">
        <v>2023</v>
      </c>
      <c r="B150" s="29" t="s">
        <v>4482</v>
      </c>
      <c r="C150" s="29" t="s">
        <v>4483</v>
      </c>
      <c r="D150" s="29" t="s">
        <v>4484</v>
      </c>
      <c r="E150" s="42">
        <v>38261</v>
      </c>
      <c r="F150" s="29" t="s">
        <v>332</v>
      </c>
      <c r="I150" s="64">
        <v>45</v>
      </c>
      <c r="J150" s="39">
        <v>6.4000000000000001E-2</v>
      </c>
      <c r="L150" s="63" t="s">
        <v>342</v>
      </c>
      <c r="M150" s="29" t="s">
        <v>224</v>
      </c>
      <c r="N150" s="29" t="s">
        <v>40</v>
      </c>
      <c r="O150" s="68">
        <v>0.33333333333333331</v>
      </c>
      <c r="P150" s="29" t="s">
        <v>4485</v>
      </c>
      <c r="Q150" s="29" t="s">
        <v>70</v>
      </c>
      <c r="R150" s="39">
        <v>0</v>
      </c>
      <c r="S150" s="39">
        <v>0</v>
      </c>
      <c r="T150" s="39">
        <v>0</v>
      </c>
      <c r="U150" s="39">
        <v>1</v>
      </c>
      <c r="V150" s="39">
        <v>0</v>
      </c>
      <c r="W150" s="39">
        <v>0</v>
      </c>
      <c r="X150" s="39">
        <v>0</v>
      </c>
      <c r="Y150" s="39">
        <v>1</v>
      </c>
      <c r="Z150" s="39">
        <v>0</v>
      </c>
      <c r="AA150" s="39">
        <v>0</v>
      </c>
      <c r="AB150" s="39">
        <v>0</v>
      </c>
      <c r="AC150" s="39">
        <v>0</v>
      </c>
      <c r="AD150" s="39">
        <v>0</v>
      </c>
      <c r="AE150" s="39">
        <v>0</v>
      </c>
      <c r="AF150" s="39">
        <v>0</v>
      </c>
      <c r="AG150" s="39">
        <v>0</v>
      </c>
      <c r="AH150" s="39">
        <v>0</v>
      </c>
      <c r="AI150" s="39">
        <v>1</v>
      </c>
      <c r="AJ150" s="9">
        <f t="shared" si="12"/>
        <v>0</v>
      </c>
      <c r="AK150" s="9">
        <f t="shared" si="13"/>
        <v>0</v>
      </c>
      <c r="AL150" s="9">
        <f t="shared" si="14"/>
        <v>1</v>
      </c>
      <c r="AM150" s="9">
        <f t="shared" si="15"/>
        <v>0</v>
      </c>
      <c r="AN150" s="29" t="s">
        <v>4486</v>
      </c>
    </row>
    <row r="151" spans="1:40" x14ac:dyDescent="0.25">
      <c r="A151" s="39">
        <v>2053</v>
      </c>
      <c r="B151" s="29" t="s">
        <v>2352</v>
      </c>
      <c r="C151" s="29" t="s">
        <v>2353</v>
      </c>
      <c r="D151" s="29" t="s">
        <v>2354</v>
      </c>
      <c r="E151" s="42">
        <v>40191</v>
      </c>
      <c r="F151" s="29" t="s">
        <v>38</v>
      </c>
      <c r="J151" s="39">
        <v>6.2</v>
      </c>
      <c r="L151" s="63" t="s">
        <v>342</v>
      </c>
      <c r="M151" s="29" t="s">
        <v>136</v>
      </c>
      <c r="N151" s="29" t="s">
        <v>48</v>
      </c>
      <c r="O151" s="68">
        <v>0.33333333333333331</v>
      </c>
      <c r="P151" s="29" t="s">
        <v>2355</v>
      </c>
      <c r="Q151" s="29" t="s">
        <v>15</v>
      </c>
      <c r="R151" s="39">
        <v>1</v>
      </c>
      <c r="S151" s="39">
        <v>0</v>
      </c>
      <c r="T151" s="39">
        <v>0</v>
      </c>
      <c r="U151" s="39">
        <v>0</v>
      </c>
      <c r="V151" s="39">
        <v>0</v>
      </c>
      <c r="W151" s="39">
        <v>0</v>
      </c>
      <c r="X151" s="39">
        <v>0</v>
      </c>
      <c r="Y151" s="39">
        <v>1</v>
      </c>
      <c r="Z151" s="39">
        <v>0</v>
      </c>
      <c r="AA151" s="39">
        <v>0</v>
      </c>
      <c r="AB151" s="39">
        <v>0</v>
      </c>
      <c r="AC151" s="39">
        <v>1</v>
      </c>
      <c r="AD151" s="39">
        <v>0</v>
      </c>
      <c r="AE151" s="39">
        <v>0</v>
      </c>
      <c r="AF151" s="39">
        <v>0</v>
      </c>
      <c r="AG151" s="39">
        <v>0</v>
      </c>
      <c r="AH151" s="39">
        <v>0</v>
      </c>
      <c r="AI151" s="39">
        <v>0</v>
      </c>
      <c r="AJ151" s="9">
        <f t="shared" si="12"/>
        <v>1</v>
      </c>
      <c r="AK151" s="9">
        <f t="shared" si="13"/>
        <v>0</v>
      </c>
      <c r="AL151" s="9">
        <f t="shared" si="14"/>
        <v>0</v>
      </c>
      <c r="AM151" s="9">
        <f t="shared" si="15"/>
        <v>0</v>
      </c>
      <c r="AN151" s="29" t="s">
        <v>2356</v>
      </c>
    </row>
    <row r="152" spans="1:40" x14ac:dyDescent="0.25">
      <c r="A152" s="39">
        <v>2071</v>
      </c>
      <c r="B152" s="29" t="s">
        <v>4487</v>
      </c>
      <c r="C152" s="29" t="s">
        <v>4488</v>
      </c>
      <c r="D152" s="29" t="s">
        <v>4489</v>
      </c>
      <c r="E152" s="42">
        <v>39904</v>
      </c>
      <c r="F152" s="29" t="s">
        <v>38</v>
      </c>
      <c r="K152" s="64">
        <v>10000</v>
      </c>
      <c r="L152" s="63" t="s">
        <v>342</v>
      </c>
      <c r="M152" s="29" t="s">
        <v>1462</v>
      </c>
      <c r="N152" s="29" t="s">
        <v>40</v>
      </c>
      <c r="O152" s="68">
        <v>0</v>
      </c>
      <c r="P152" s="29" t="s">
        <v>4490</v>
      </c>
      <c r="Q152" s="29" t="s">
        <v>15</v>
      </c>
      <c r="R152" s="39">
        <v>0</v>
      </c>
      <c r="S152" s="39">
        <v>0</v>
      </c>
      <c r="T152" s="39">
        <v>0</v>
      </c>
      <c r="U152" s="39">
        <v>0</v>
      </c>
      <c r="V152" s="39">
        <v>0</v>
      </c>
      <c r="W152" s="39">
        <v>0</v>
      </c>
      <c r="X152" s="39">
        <v>0</v>
      </c>
      <c r="Y152" s="39">
        <v>1</v>
      </c>
      <c r="Z152" s="39">
        <v>0</v>
      </c>
      <c r="AA152" s="39">
        <v>0</v>
      </c>
      <c r="AB152" s="39">
        <v>0</v>
      </c>
      <c r="AC152" s="39">
        <v>1</v>
      </c>
      <c r="AD152" s="39">
        <v>0</v>
      </c>
      <c r="AE152" s="39">
        <v>0</v>
      </c>
      <c r="AF152" s="39">
        <v>0</v>
      </c>
      <c r="AG152" s="39">
        <v>0</v>
      </c>
      <c r="AH152" s="39">
        <v>0</v>
      </c>
      <c r="AI152" s="39">
        <v>0</v>
      </c>
      <c r="AJ152" s="9">
        <f t="shared" si="12"/>
        <v>1</v>
      </c>
      <c r="AK152" s="9">
        <f t="shared" si="13"/>
        <v>0</v>
      </c>
      <c r="AL152" s="9">
        <f t="shared" si="14"/>
        <v>0</v>
      </c>
      <c r="AM152" s="9">
        <f t="shared" si="15"/>
        <v>0</v>
      </c>
      <c r="AN152" s="29" t="s">
        <v>4491</v>
      </c>
    </row>
    <row r="153" spans="1:40" x14ac:dyDescent="0.25">
      <c r="A153" s="39">
        <v>2083</v>
      </c>
      <c r="B153" s="29" t="s">
        <v>3746</v>
      </c>
      <c r="C153" s="29" t="s">
        <v>3747</v>
      </c>
      <c r="D153" s="29" t="s">
        <v>3748</v>
      </c>
      <c r="E153" s="42">
        <v>39448</v>
      </c>
      <c r="F153" s="29" t="s">
        <v>38</v>
      </c>
      <c r="J153" s="39">
        <v>2</v>
      </c>
      <c r="L153" s="63" t="s">
        <v>342</v>
      </c>
      <c r="M153" s="29" t="s">
        <v>185</v>
      </c>
      <c r="N153" s="29" t="s">
        <v>40</v>
      </c>
      <c r="O153" s="68">
        <v>24</v>
      </c>
      <c r="P153" s="29" t="s">
        <v>2411</v>
      </c>
      <c r="Q153" s="29" t="s">
        <v>15</v>
      </c>
      <c r="R153" s="39">
        <v>0</v>
      </c>
      <c r="S153" s="39">
        <v>0</v>
      </c>
      <c r="T153" s="39">
        <v>0</v>
      </c>
      <c r="U153" s="39">
        <v>1</v>
      </c>
      <c r="V153" s="39">
        <v>0</v>
      </c>
      <c r="W153" s="39">
        <v>0</v>
      </c>
      <c r="X153" s="39">
        <v>0</v>
      </c>
      <c r="Y153" s="39">
        <v>1</v>
      </c>
      <c r="Z153" s="39">
        <v>0</v>
      </c>
      <c r="AA153" s="39">
        <v>0</v>
      </c>
      <c r="AB153" s="39">
        <v>0</v>
      </c>
      <c r="AC153" s="39">
        <v>1</v>
      </c>
      <c r="AD153" s="39">
        <v>0</v>
      </c>
      <c r="AE153" s="39">
        <v>1</v>
      </c>
      <c r="AF153" s="39">
        <v>0</v>
      </c>
      <c r="AG153" s="39">
        <v>0</v>
      </c>
      <c r="AH153" s="39">
        <v>0</v>
      </c>
      <c r="AI153" s="39">
        <v>0</v>
      </c>
      <c r="AJ153" s="9">
        <f t="shared" si="12"/>
        <v>1</v>
      </c>
      <c r="AK153" s="9">
        <f t="shared" si="13"/>
        <v>0</v>
      </c>
      <c r="AL153" s="9">
        <f t="shared" si="14"/>
        <v>0</v>
      </c>
      <c r="AM153" s="9">
        <f t="shared" si="15"/>
        <v>0</v>
      </c>
      <c r="AN153" s="29" t="s">
        <v>3750</v>
      </c>
    </row>
    <row r="154" spans="1:40" x14ac:dyDescent="0.25">
      <c r="A154" s="39">
        <v>2115</v>
      </c>
      <c r="B154" s="29" t="s">
        <v>4492</v>
      </c>
      <c r="C154" s="29" t="s">
        <v>4493</v>
      </c>
      <c r="D154" s="29" t="s">
        <v>4494</v>
      </c>
      <c r="E154" s="42">
        <v>40578</v>
      </c>
      <c r="F154" s="29" t="s">
        <v>38</v>
      </c>
      <c r="J154" s="39">
        <v>0.92</v>
      </c>
      <c r="L154" s="63" t="s">
        <v>341</v>
      </c>
      <c r="M154" s="29" t="s">
        <v>151</v>
      </c>
      <c r="N154" s="29" t="s">
        <v>48</v>
      </c>
      <c r="O154" s="68">
        <v>24</v>
      </c>
      <c r="P154" s="29" t="s">
        <v>2411</v>
      </c>
      <c r="Q154" s="29" t="s">
        <v>15</v>
      </c>
      <c r="R154" s="39">
        <v>1</v>
      </c>
      <c r="S154" s="39">
        <v>0</v>
      </c>
      <c r="T154" s="39">
        <v>0</v>
      </c>
      <c r="U154" s="39">
        <v>1</v>
      </c>
      <c r="V154" s="39">
        <v>0</v>
      </c>
      <c r="W154" s="39">
        <v>0</v>
      </c>
      <c r="X154" s="39">
        <v>0</v>
      </c>
      <c r="Y154" s="39">
        <v>1</v>
      </c>
      <c r="Z154" s="39">
        <v>0</v>
      </c>
      <c r="AA154" s="39">
        <v>0</v>
      </c>
      <c r="AB154" s="39">
        <v>0</v>
      </c>
      <c r="AC154" s="39">
        <v>1</v>
      </c>
      <c r="AD154" s="39">
        <v>0</v>
      </c>
      <c r="AE154" s="39">
        <v>0</v>
      </c>
      <c r="AF154" s="39">
        <v>0</v>
      </c>
      <c r="AG154" s="39">
        <v>0</v>
      </c>
      <c r="AH154" s="39">
        <v>0</v>
      </c>
      <c r="AI154" s="39">
        <v>0</v>
      </c>
      <c r="AJ154" s="9">
        <f t="shared" si="12"/>
        <v>1</v>
      </c>
      <c r="AK154" s="9">
        <f t="shared" si="13"/>
        <v>0</v>
      </c>
      <c r="AL154" s="9">
        <f t="shared" si="14"/>
        <v>0</v>
      </c>
      <c r="AM154" s="9">
        <f t="shared" si="15"/>
        <v>0</v>
      </c>
      <c r="AN154" s="29" t="s">
        <v>4496</v>
      </c>
    </row>
    <row r="155" spans="1:40" x14ac:dyDescent="0.25">
      <c r="A155" s="39">
        <v>2119</v>
      </c>
      <c r="B155" s="29" t="s">
        <v>4497</v>
      </c>
      <c r="C155" s="29" t="s">
        <v>4498</v>
      </c>
      <c r="D155" s="29" t="s">
        <v>4499</v>
      </c>
      <c r="E155" s="42">
        <v>39052</v>
      </c>
      <c r="F155" s="29" t="s">
        <v>38</v>
      </c>
      <c r="J155" s="39">
        <v>1</v>
      </c>
      <c r="L155" s="63" t="s">
        <v>342</v>
      </c>
      <c r="M155" s="29" t="s">
        <v>185</v>
      </c>
      <c r="N155" s="29" t="s">
        <v>48</v>
      </c>
      <c r="O155" s="68">
        <v>2</v>
      </c>
      <c r="P155" s="29" t="s">
        <v>4500</v>
      </c>
      <c r="Q155" s="29" t="s">
        <v>15</v>
      </c>
      <c r="R155" s="39">
        <v>1</v>
      </c>
      <c r="S155" s="39">
        <v>0</v>
      </c>
      <c r="T155" s="39">
        <v>0</v>
      </c>
      <c r="U155" s="39">
        <v>0</v>
      </c>
      <c r="V155" s="39">
        <v>0</v>
      </c>
      <c r="W155" s="39">
        <v>0</v>
      </c>
      <c r="X155" s="39">
        <v>0</v>
      </c>
      <c r="Y155" s="39">
        <v>1</v>
      </c>
      <c r="Z155" s="39">
        <v>0</v>
      </c>
      <c r="AA155" s="39">
        <v>0</v>
      </c>
      <c r="AB155" s="39">
        <v>0</v>
      </c>
      <c r="AC155" s="39">
        <v>1</v>
      </c>
      <c r="AD155" s="39">
        <v>0</v>
      </c>
      <c r="AE155" s="39">
        <v>0</v>
      </c>
      <c r="AF155" s="39">
        <v>0</v>
      </c>
      <c r="AG155" s="39">
        <v>0</v>
      </c>
      <c r="AH155" s="39">
        <v>0</v>
      </c>
      <c r="AI155" s="39">
        <v>0</v>
      </c>
      <c r="AJ155" s="9">
        <f t="shared" si="12"/>
        <v>1</v>
      </c>
      <c r="AK155" s="9">
        <f t="shared" si="13"/>
        <v>0</v>
      </c>
      <c r="AL155" s="9">
        <f t="shared" si="14"/>
        <v>0</v>
      </c>
      <c r="AM155" s="9">
        <f t="shared" si="15"/>
        <v>0</v>
      </c>
      <c r="AN155" s="29" t="s">
        <v>4502</v>
      </c>
    </row>
    <row r="156" spans="1:40" x14ac:dyDescent="0.25">
      <c r="A156" s="39">
        <v>2152</v>
      </c>
      <c r="B156" s="29" t="s">
        <v>2378</v>
      </c>
      <c r="C156" s="29" t="s">
        <v>2379</v>
      </c>
      <c r="D156" s="29" t="s">
        <v>2380</v>
      </c>
      <c r="E156" s="42">
        <v>37377</v>
      </c>
      <c r="F156" s="29" t="s">
        <v>332</v>
      </c>
      <c r="I156" s="64">
        <v>50000</v>
      </c>
      <c r="J156" s="39">
        <v>10.8</v>
      </c>
      <c r="L156" s="63" t="s">
        <v>342</v>
      </c>
      <c r="M156" s="29" t="s">
        <v>136</v>
      </c>
      <c r="N156" s="29" t="s">
        <v>48</v>
      </c>
      <c r="O156" s="68">
        <v>1.5</v>
      </c>
      <c r="P156" s="29" t="s">
        <v>2381</v>
      </c>
      <c r="Q156" s="29" t="s">
        <v>15</v>
      </c>
      <c r="R156" s="39">
        <v>1</v>
      </c>
      <c r="S156" s="39">
        <v>0</v>
      </c>
      <c r="T156" s="39">
        <v>0</v>
      </c>
      <c r="U156" s="39">
        <v>0</v>
      </c>
      <c r="V156" s="39">
        <v>0</v>
      </c>
      <c r="W156" s="39">
        <v>0</v>
      </c>
      <c r="X156" s="39">
        <v>0</v>
      </c>
      <c r="Y156" s="39">
        <v>1</v>
      </c>
      <c r="Z156" s="39">
        <v>0</v>
      </c>
      <c r="AA156" s="39">
        <v>0</v>
      </c>
      <c r="AB156" s="39">
        <v>0</v>
      </c>
      <c r="AC156" s="39">
        <v>1</v>
      </c>
      <c r="AD156" s="39">
        <v>0</v>
      </c>
      <c r="AE156" s="39">
        <v>0</v>
      </c>
      <c r="AF156" s="39">
        <v>0</v>
      </c>
      <c r="AG156" s="39">
        <v>0</v>
      </c>
      <c r="AH156" s="39">
        <v>0</v>
      </c>
      <c r="AI156" s="39">
        <v>0</v>
      </c>
      <c r="AJ156" s="9">
        <f t="shared" si="12"/>
        <v>1</v>
      </c>
      <c r="AK156" s="9">
        <f t="shared" si="13"/>
        <v>0</v>
      </c>
      <c r="AL156" s="9">
        <f t="shared" si="14"/>
        <v>0</v>
      </c>
      <c r="AM156" s="9">
        <f t="shared" si="15"/>
        <v>0</v>
      </c>
      <c r="AN156" s="29" t="s">
        <v>2382</v>
      </c>
    </row>
    <row r="157" spans="1:40" x14ac:dyDescent="0.25">
      <c r="A157" s="39">
        <v>2154</v>
      </c>
      <c r="B157" s="29" t="s">
        <v>4504</v>
      </c>
      <c r="C157" s="29" t="s">
        <v>4505</v>
      </c>
      <c r="D157" s="29" t="s">
        <v>4506</v>
      </c>
      <c r="E157" s="42">
        <v>39667</v>
      </c>
      <c r="F157" s="29" t="s">
        <v>332</v>
      </c>
      <c r="I157" s="64">
        <v>1400</v>
      </c>
      <c r="L157" s="63" t="s">
        <v>342</v>
      </c>
      <c r="M157" s="29" t="s">
        <v>136</v>
      </c>
      <c r="N157" s="29" t="s">
        <v>219</v>
      </c>
      <c r="O157" s="68">
        <v>24</v>
      </c>
      <c r="P157" s="29" t="s">
        <v>4507</v>
      </c>
      <c r="Q157" s="29" t="s">
        <v>70</v>
      </c>
      <c r="R157" s="39">
        <v>0</v>
      </c>
      <c r="S157" s="39">
        <v>0</v>
      </c>
      <c r="T157" s="39">
        <v>0</v>
      </c>
      <c r="U157" s="39">
        <v>0</v>
      </c>
      <c r="V157" s="39">
        <v>0</v>
      </c>
      <c r="W157" s="39">
        <v>0</v>
      </c>
      <c r="X157" s="39">
        <v>0</v>
      </c>
      <c r="Y157" s="39">
        <v>1</v>
      </c>
      <c r="Z157" s="39">
        <v>0</v>
      </c>
      <c r="AA157" s="39">
        <v>0</v>
      </c>
      <c r="AB157" s="39">
        <v>0</v>
      </c>
      <c r="AC157" s="39">
        <v>1</v>
      </c>
      <c r="AD157" s="39">
        <v>1</v>
      </c>
      <c r="AE157" s="39">
        <v>0</v>
      </c>
      <c r="AF157" s="39">
        <v>0</v>
      </c>
      <c r="AG157" s="39">
        <v>0</v>
      </c>
      <c r="AH157" s="39">
        <v>0</v>
      </c>
      <c r="AI157" s="39">
        <v>0</v>
      </c>
      <c r="AJ157" s="9">
        <f t="shared" si="12"/>
        <v>1</v>
      </c>
      <c r="AK157" s="9">
        <f t="shared" si="13"/>
        <v>0</v>
      </c>
      <c r="AL157" s="9">
        <f t="shared" si="14"/>
        <v>1</v>
      </c>
      <c r="AM157" s="9">
        <f t="shared" si="15"/>
        <v>1</v>
      </c>
      <c r="AN157" s="29" t="s">
        <v>4509</v>
      </c>
    </row>
    <row r="158" spans="1:40" x14ac:dyDescent="0.25">
      <c r="A158" s="39">
        <v>2194</v>
      </c>
      <c r="B158" s="29" t="s">
        <v>4510</v>
      </c>
      <c r="C158" s="29" t="s">
        <v>4511</v>
      </c>
      <c r="D158" s="29" t="s">
        <v>4512</v>
      </c>
      <c r="E158" s="42">
        <v>38147</v>
      </c>
      <c r="F158" s="29" t="s">
        <v>38</v>
      </c>
      <c r="J158" s="39">
        <v>5.6</v>
      </c>
      <c r="L158" s="63" t="s">
        <v>342</v>
      </c>
      <c r="M158" s="29" t="s">
        <v>136</v>
      </c>
      <c r="N158" s="29" t="s">
        <v>40</v>
      </c>
      <c r="O158" s="68">
        <v>0.05</v>
      </c>
      <c r="P158" s="29" t="s">
        <v>4513</v>
      </c>
      <c r="Q158" s="29" t="s">
        <v>15</v>
      </c>
      <c r="R158" s="39">
        <v>1</v>
      </c>
      <c r="S158" s="39">
        <v>0</v>
      </c>
      <c r="T158" s="39">
        <v>0</v>
      </c>
      <c r="U158" s="39">
        <v>0</v>
      </c>
      <c r="V158" s="39">
        <v>0</v>
      </c>
      <c r="W158" s="39">
        <v>0</v>
      </c>
      <c r="X158" s="39">
        <v>0</v>
      </c>
      <c r="Y158" s="39">
        <v>1</v>
      </c>
      <c r="Z158" s="39">
        <v>0</v>
      </c>
      <c r="AA158" s="39">
        <v>0</v>
      </c>
      <c r="AB158" s="39">
        <v>0</v>
      </c>
      <c r="AC158" s="39">
        <v>0</v>
      </c>
      <c r="AD158" s="39">
        <v>0</v>
      </c>
      <c r="AE158" s="39">
        <v>0</v>
      </c>
      <c r="AF158" s="39">
        <v>0</v>
      </c>
      <c r="AG158" s="39">
        <v>0</v>
      </c>
      <c r="AH158" s="39">
        <v>0</v>
      </c>
      <c r="AI158" s="39">
        <v>1</v>
      </c>
      <c r="AJ158" s="9">
        <f t="shared" si="12"/>
        <v>0</v>
      </c>
      <c r="AK158" s="9">
        <f t="shared" si="13"/>
        <v>0</v>
      </c>
      <c r="AL158" s="9">
        <f t="shared" si="14"/>
        <v>1</v>
      </c>
      <c r="AM158" s="9">
        <f t="shared" si="15"/>
        <v>0</v>
      </c>
      <c r="AN158" s="29" t="s">
        <v>4514</v>
      </c>
    </row>
    <row r="159" spans="1:40" x14ac:dyDescent="0.25">
      <c r="A159" s="39">
        <v>2203</v>
      </c>
      <c r="B159" s="29" t="s">
        <v>2393</v>
      </c>
      <c r="C159" s="29" t="s">
        <v>2394</v>
      </c>
      <c r="D159" s="29" t="s">
        <v>2395</v>
      </c>
      <c r="E159" s="42">
        <v>37551</v>
      </c>
      <c r="F159" s="29" t="s">
        <v>332</v>
      </c>
      <c r="I159" s="64">
        <v>195</v>
      </c>
      <c r="J159" s="39">
        <v>0.45</v>
      </c>
      <c r="L159" s="63" t="s">
        <v>342</v>
      </c>
      <c r="M159" s="29" t="s">
        <v>2396</v>
      </c>
      <c r="N159" s="29" t="s">
        <v>40</v>
      </c>
      <c r="O159" s="68">
        <v>0.33333333333333331</v>
      </c>
      <c r="P159" s="29" t="s">
        <v>2397</v>
      </c>
      <c r="Q159" s="29" t="s">
        <v>15</v>
      </c>
      <c r="R159" s="39">
        <v>1</v>
      </c>
      <c r="S159" s="39">
        <v>0</v>
      </c>
      <c r="T159" s="39">
        <v>0</v>
      </c>
      <c r="U159" s="39">
        <v>1</v>
      </c>
      <c r="V159" s="39">
        <v>0</v>
      </c>
      <c r="W159" s="39">
        <v>0</v>
      </c>
      <c r="X159" s="39">
        <v>0</v>
      </c>
      <c r="Y159" s="39">
        <v>1</v>
      </c>
      <c r="Z159" s="39">
        <v>0</v>
      </c>
      <c r="AA159" s="39">
        <v>0</v>
      </c>
      <c r="AB159" s="39">
        <v>0</v>
      </c>
      <c r="AC159" s="39">
        <v>1</v>
      </c>
      <c r="AD159" s="39">
        <v>0</v>
      </c>
      <c r="AE159" s="39">
        <v>0</v>
      </c>
      <c r="AF159" s="39">
        <v>0</v>
      </c>
      <c r="AG159" s="39">
        <v>1</v>
      </c>
      <c r="AH159" s="39">
        <v>0</v>
      </c>
      <c r="AI159" s="39">
        <v>0</v>
      </c>
      <c r="AJ159" s="9">
        <f t="shared" si="12"/>
        <v>1</v>
      </c>
      <c r="AK159" s="9">
        <f t="shared" si="13"/>
        <v>1</v>
      </c>
      <c r="AL159" s="9">
        <f t="shared" si="14"/>
        <v>0</v>
      </c>
      <c r="AM159" s="9">
        <f t="shared" si="15"/>
        <v>0</v>
      </c>
      <c r="AN159" s="29" t="s">
        <v>2398</v>
      </c>
    </row>
    <row r="160" spans="1:40" x14ac:dyDescent="0.25">
      <c r="A160" s="39">
        <v>2242</v>
      </c>
      <c r="B160" s="29" t="s">
        <v>4515</v>
      </c>
      <c r="C160" s="29" t="s">
        <v>4516</v>
      </c>
      <c r="D160" s="29" t="s">
        <v>4517</v>
      </c>
      <c r="E160" s="42">
        <v>40969</v>
      </c>
      <c r="F160" s="29" t="s">
        <v>332</v>
      </c>
      <c r="L160" s="63" t="s">
        <v>342</v>
      </c>
      <c r="M160" s="29" t="s">
        <v>4518</v>
      </c>
      <c r="N160" s="29" t="s">
        <v>40</v>
      </c>
      <c r="O160" s="68">
        <v>1</v>
      </c>
      <c r="P160" s="29" t="s">
        <v>4519</v>
      </c>
      <c r="Q160" s="29" t="s">
        <v>15</v>
      </c>
      <c r="R160" s="39">
        <v>1</v>
      </c>
      <c r="S160" s="39">
        <v>0</v>
      </c>
      <c r="T160" s="39">
        <v>0</v>
      </c>
      <c r="U160" s="39">
        <v>1</v>
      </c>
      <c r="V160" s="39">
        <v>0</v>
      </c>
      <c r="W160" s="39">
        <v>0</v>
      </c>
      <c r="X160" s="39">
        <v>0</v>
      </c>
      <c r="Y160" s="39">
        <v>1</v>
      </c>
      <c r="Z160" s="39">
        <v>0</v>
      </c>
      <c r="AA160" s="39">
        <v>0</v>
      </c>
      <c r="AB160" s="39">
        <v>0</v>
      </c>
      <c r="AC160" s="39">
        <v>1</v>
      </c>
      <c r="AD160" s="39">
        <v>0</v>
      </c>
      <c r="AE160" s="39">
        <v>0</v>
      </c>
      <c r="AF160" s="39">
        <v>0</v>
      </c>
      <c r="AG160" s="39">
        <v>0</v>
      </c>
      <c r="AH160" s="39">
        <v>0</v>
      </c>
      <c r="AI160" s="39">
        <v>0</v>
      </c>
      <c r="AJ160" s="9">
        <f t="shared" si="12"/>
        <v>1</v>
      </c>
      <c r="AK160" s="9">
        <f t="shared" si="13"/>
        <v>0</v>
      </c>
      <c r="AL160" s="9">
        <f t="shared" si="14"/>
        <v>0</v>
      </c>
      <c r="AM160" s="9">
        <f t="shared" si="15"/>
        <v>0</v>
      </c>
      <c r="AN160" s="29" t="s">
        <v>4520</v>
      </c>
    </row>
    <row r="161" spans="1:40" x14ac:dyDescent="0.25">
      <c r="A161" s="39">
        <v>2252</v>
      </c>
      <c r="B161" s="29" t="s">
        <v>4521</v>
      </c>
      <c r="C161" s="29" t="s">
        <v>4522</v>
      </c>
      <c r="D161" s="29" t="s">
        <v>4523</v>
      </c>
      <c r="E161" s="42">
        <v>37377</v>
      </c>
      <c r="F161" s="29" t="s">
        <v>38</v>
      </c>
      <c r="L161" s="63" t="s">
        <v>342</v>
      </c>
      <c r="M161" s="29" t="s">
        <v>224</v>
      </c>
      <c r="N161" s="29" t="s">
        <v>40</v>
      </c>
      <c r="O161" s="68">
        <v>0</v>
      </c>
      <c r="P161" s="29" t="s">
        <v>4524</v>
      </c>
      <c r="Q161" s="29" t="s">
        <v>15</v>
      </c>
      <c r="R161" s="39">
        <v>1</v>
      </c>
      <c r="S161" s="39">
        <v>0</v>
      </c>
      <c r="T161" s="39">
        <v>0</v>
      </c>
      <c r="U161" s="39">
        <v>0</v>
      </c>
      <c r="V161" s="39">
        <v>0</v>
      </c>
      <c r="W161" s="39">
        <v>0</v>
      </c>
      <c r="X161" s="39">
        <v>0</v>
      </c>
      <c r="Y161" s="39">
        <v>1</v>
      </c>
      <c r="Z161" s="39">
        <v>0</v>
      </c>
      <c r="AA161" s="39">
        <v>0</v>
      </c>
      <c r="AB161" s="39">
        <v>0</v>
      </c>
      <c r="AC161" s="39">
        <v>1</v>
      </c>
      <c r="AD161" s="39">
        <v>1</v>
      </c>
      <c r="AE161" s="39">
        <v>1</v>
      </c>
      <c r="AF161" s="39">
        <v>0</v>
      </c>
      <c r="AG161" s="39">
        <v>1</v>
      </c>
      <c r="AH161" s="39">
        <v>0</v>
      </c>
      <c r="AI161" s="39">
        <v>0</v>
      </c>
      <c r="AJ161" s="9">
        <f t="shared" si="12"/>
        <v>1</v>
      </c>
      <c r="AK161" s="9">
        <f t="shared" si="13"/>
        <v>1</v>
      </c>
      <c r="AL161" s="9">
        <f t="shared" si="14"/>
        <v>1</v>
      </c>
      <c r="AM161" s="9">
        <f t="shared" si="15"/>
        <v>1</v>
      </c>
      <c r="AN161" s="29" t="s">
        <v>4525</v>
      </c>
    </row>
    <row r="162" spans="1:40" x14ac:dyDescent="0.25">
      <c r="A162" s="39">
        <v>2261</v>
      </c>
      <c r="B162" s="29" t="s">
        <v>4526</v>
      </c>
      <c r="C162" s="29" t="s">
        <v>4527</v>
      </c>
      <c r="D162" s="29" t="s">
        <v>4528</v>
      </c>
      <c r="E162" s="42">
        <v>39508</v>
      </c>
      <c r="F162" s="29" t="s">
        <v>38</v>
      </c>
      <c r="J162" s="39">
        <v>2</v>
      </c>
      <c r="L162" s="63" t="s">
        <v>342</v>
      </c>
      <c r="M162" s="29" t="s">
        <v>185</v>
      </c>
      <c r="N162" s="29" t="s">
        <v>48</v>
      </c>
      <c r="O162" s="68">
        <v>1</v>
      </c>
      <c r="P162" s="29" t="s">
        <v>4529</v>
      </c>
      <c r="Q162" s="29" t="s">
        <v>70</v>
      </c>
      <c r="R162" s="39">
        <v>1</v>
      </c>
      <c r="S162" s="39">
        <v>0</v>
      </c>
      <c r="T162" s="39">
        <v>0</v>
      </c>
      <c r="U162" s="39">
        <v>0</v>
      </c>
      <c r="V162" s="39">
        <v>0</v>
      </c>
      <c r="W162" s="39">
        <v>0</v>
      </c>
      <c r="X162" s="39">
        <v>0</v>
      </c>
      <c r="Y162" s="39">
        <v>1</v>
      </c>
      <c r="Z162" s="39">
        <v>0</v>
      </c>
      <c r="AA162" s="39">
        <v>0</v>
      </c>
      <c r="AB162" s="39">
        <v>0</v>
      </c>
      <c r="AC162" s="39">
        <v>1</v>
      </c>
      <c r="AD162" s="39">
        <v>0</v>
      </c>
      <c r="AE162" s="39">
        <v>1</v>
      </c>
      <c r="AF162" s="39">
        <v>0</v>
      </c>
      <c r="AG162" s="39">
        <v>0</v>
      </c>
      <c r="AH162" s="39">
        <v>0</v>
      </c>
      <c r="AI162" s="39">
        <v>0</v>
      </c>
      <c r="AJ162" s="9">
        <f t="shared" si="12"/>
        <v>1</v>
      </c>
      <c r="AK162" s="9">
        <f t="shared" si="13"/>
        <v>0</v>
      </c>
      <c r="AL162" s="9">
        <f t="shared" si="14"/>
        <v>0</v>
      </c>
      <c r="AM162" s="9">
        <f t="shared" si="15"/>
        <v>0</v>
      </c>
      <c r="AN162" s="29" t="s">
        <v>4531</v>
      </c>
    </row>
    <row r="163" spans="1:40" x14ac:dyDescent="0.25">
      <c r="A163" s="39">
        <v>2271</v>
      </c>
      <c r="B163" s="29" t="s">
        <v>4532</v>
      </c>
      <c r="C163" s="29" t="s">
        <v>4533</v>
      </c>
      <c r="D163" s="29" t="s">
        <v>4534</v>
      </c>
      <c r="E163" s="42">
        <v>38825</v>
      </c>
      <c r="F163" s="29" t="s">
        <v>38</v>
      </c>
      <c r="J163" s="39">
        <v>200</v>
      </c>
      <c r="L163" s="63" t="s">
        <v>342</v>
      </c>
      <c r="M163" s="29" t="s">
        <v>136</v>
      </c>
      <c r="N163" s="29" t="s">
        <v>40</v>
      </c>
      <c r="O163" s="68">
        <v>3</v>
      </c>
      <c r="P163" s="29" t="s">
        <v>4535</v>
      </c>
      <c r="Q163" s="29" t="s">
        <v>15</v>
      </c>
      <c r="R163" s="39">
        <v>1</v>
      </c>
      <c r="S163" s="39">
        <v>0</v>
      </c>
      <c r="T163" s="39">
        <v>0</v>
      </c>
      <c r="U163" s="39">
        <v>0</v>
      </c>
      <c r="V163" s="39">
        <v>0</v>
      </c>
      <c r="W163" s="39">
        <v>0</v>
      </c>
      <c r="X163" s="39">
        <v>0</v>
      </c>
      <c r="Y163" s="39">
        <v>1</v>
      </c>
      <c r="Z163" s="39">
        <v>0</v>
      </c>
      <c r="AA163" s="39">
        <v>0</v>
      </c>
      <c r="AB163" s="39">
        <v>0</v>
      </c>
      <c r="AC163" s="39">
        <v>1</v>
      </c>
      <c r="AD163" s="39">
        <v>0</v>
      </c>
      <c r="AE163" s="39">
        <v>0</v>
      </c>
      <c r="AF163" s="39">
        <v>0</v>
      </c>
      <c r="AG163" s="39">
        <v>0</v>
      </c>
      <c r="AH163" s="39">
        <v>0</v>
      </c>
      <c r="AI163" s="39">
        <v>0</v>
      </c>
      <c r="AJ163" s="9">
        <f t="shared" si="12"/>
        <v>1</v>
      </c>
      <c r="AK163" s="9">
        <f t="shared" si="13"/>
        <v>0</v>
      </c>
      <c r="AL163" s="9">
        <f t="shared" si="14"/>
        <v>0</v>
      </c>
      <c r="AM163" s="9">
        <f t="shared" si="15"/>
        <v>0</v>
      </c>
      <c r="AN163" s="29" t="s">
        <v>4537</v>
      </c>
    </row>
    <row r="164" spans="1:40" x14ac:dyDescent="0.25">
      <c r="A164" s="39">
        <v>2273</v>
      </c>
      <c r="B164" s="29" t="s">
        <v>4538</v>
      </c>
      <c r="C164" s="29" t="s">
        <v>4539</v>
      </c>
      <c r="D164" s="29" t="s">
        <v>4540</v>
      </c>
      <c r="E164" s="42">
        <v>39173</v>
      </c>
      <c r="F164" s="29" t="s">
        <v>38</v>
      </c>
      <c r="I164" s="64">
        <v>10000</v>
      </c>
      <c r="J164" s="39"/>
      <c r="L164" s="63" t="s">
        <v>342</v>
      </c>
      <c r="M164" s="29" t="s">
        <v>136</v>
      </c>
      <c r="N164" s="29" t="s">
        <v>219</v>
      </c>
      <c r="O164" s="68">
        <v>8</v>
      </c>
      <c r="P164" s="29" t="s">
        <v>4541</v>
      </c>
      <c r="Q164" s="29" t="s">
        <v>15</v>
      </c>
      <c r="R164" s="39">
        <v>1</v>
      </c>
      <c r="S164" s="39">
        <v>0</v>
      </c>
      <c r="T164" s="39">
        <v>0</v>
      </c>
      <c r="U164" s="39">
        <v>1</v>
      </c>
      <c r="V164" s="39">
        <v>0</v>
      </c>
      <c r="W164" s="39">
        <v>0</v>
      </c>
      <c r="X164" s="39">
        <v>0</v>
      </c>
      <c r="Y164" s="39">
        <v>1</v>
      </c>
      <c r="Z164" s="39">
        <v>0</v>
      </c>
      <c r="AA164" s="39">
        <v>0</v>
      </c>
      <c r="AB164" s="39">
        <v>0</v>
      </c>
      <c r="AC164" s="39">
        <v>0</v>
      </c>
      <c r="AD164" s="39">
        <v>0</v>
      </c>
      <c r="AE164" s="39">
        <v>0</v>
      </c>
      <c r="AF164" s="39">
        <v>0</v>
      </c>
      <c r="AG164" s="39">
        <v>0</v>
      </c>
      <c r="AH164" s="39">
        <v>0</v>
      </c>
      <c r="AI164" s="39">
        <v>1</v>
      </c>
      <c r="AJ164" s="9">
        <f t="shared" si="12"/>
        <v>0</v>
      </c>
      <c r="AK164" s="9">
        <f t="shared" si="13"/>
        <v>0</v>
      </c>
      <c r="AL164" s="9">
        <f t="shared" si="14"/>
        <v>1</v>
      </c>
      <c r="AM164" s="9">
        <f t="shared" si="15"/>
        <v>0</v>
      </c>
      <c r="AN164" s="29" t="s">
        <v>4542</v>
      </c>
    </row>
    <row r="165" spans="1:40" x14ac:dyDescent="0.25">
      <c r="A165" s="39">
        <v>2287</v>
      </c>
      <c r="B165" s="29" t="s">
        <v>4543</v>
      </c>
      <c r="C165" s="29" t="s">
        <v>4544</v>
      </c>
      <c r="D165" s="29" t="s">
        <v>4545</v>
      </c>
      <c r="E165" s="42">
        <v>39448</v>
      </c>
      <c r="F165" s="29" t="s">
        <v>38</v>
      </c>
      <c r="J165" s="39">
        <v>2</v>
      </c>
      <c r="L165" s="63" t="s">
        <v>341</v>
      </c>
      <c r="M165" s="29" t="s">
        <v>151</v>
      </c>
      <c r="N165" s="29" t="s">
        <v>48</v>
      </c>
      <c r="O165" s="68">
        <v>24</v>
      </c>
      <c r="P165" s="29" t="s">
        <v>4500</v>
      </c>
      <c r="Q165" s="29" t="s">
        <v>15</v>
      </c>
      <c r="R165" s="39">
        <v>1</v>
      </c>
      <c r="S165" s="39">
        <v>0</v>
      </c>
      <c r="T165" s="39">
        <v>0</v>
      </c>
      <c r="U165" s="39">
        <v>0</v>
      </c>
      <c r="V165" s="39">
        <v>0</v>
      </c>
      <c r="W165" s="39">
        <v>0</v>
      </c>
      <c r="X165" s="39">
        <v>0</v>
      </c>
      <c r="Y165" s="39">
        <v>1</v>
      </c>
      <c r="Z165" s="39">
        <v>0</v>
      </c>
      <c r="AA165" s="39">
        <v>0</v>
      </c>
      <c r="AB165" s="39">
        <v>0</v>
      </c>
      <c r="AC165" s="39">
        <v>0</v>
      </c>
      <c r="AD165" s="39">
        <v>0</v>
      </c>
      <c r="AE165" s="39">
        <v>0</v>
      </c>
      <c r="AF165" s="39">
        <v>0</v>
      </c>
      <c r="AG165" s="39">
        <v>0</v>
      </c>
      <c r="AH165" s="39">
        <v>0</v>
      </c>
      <c r="AI165" s="39">
        <v>1</v>
      </c>
      <c r="AJ165" s="9">
        <f t="shared" si="12"/>
        <v>0</v>
      </c>
      <c r="AK165" s="9">
        <f t="shared" si="13"/>
        <v>0</v>
      </c>
      <c r="AL165" s="9">
        <f t="shared" si="14"/>
        <v>1</v>
      </c>
      <c r="AM165" s="9">
        <f t="shared" si="15"/>
        <v>0</v>
      </c>
      <c r="AN165" s="29" t="s">
        <v>4546</v>
      </c>
    </row>
    <row r="166" spans="1:40" x14ac:dyDescent="0.25">
      <c r="A166" s="39">
        <v>2294</v>
      </c>
      <c r="B166" s="29" t="s">
        <v>4547</v>
      </c>
      <c r="C166" s="29" t="s">
        <v>4548</v>
      </c>
      <c r="D166" s="29" t="s">
        <v>4549</v>
      </c>
      <c r="E166" s="42">
        <v>38042</v>
      </c>
      <c r="F166" s="29" t="s">
        <v>38</v>
      </c>
      <c r="I166" s="64">
        <v>1000</v>
      </c>
      <c r="L166" s="63" t="s">
        <v>342</v>
      </c>
      <c r="M166" s="29" t="s">
        <v>224</v>
      </c>
      <c r="N166" s="29" t="s">
        <v>40</v>
      </c>
      <c r="O166" s="68">
        <v>8</v>
      </c>
      <c r="P166" s="29" t="s">
        <v>4541</v>
      </c>
      <c r="Q166" s="29" t="s">
        <v>15</v>
      </c>
      <c r="R166" s="39">
        <v>1</v>
      </c>
      <c r="S166" s="39">
        <v>0</v>
      </c>
      <c r="T166" s="39">
        <v>0</v>
      </c>
      <c r="U166" s="39">
        <v>1</v>
      </c>
      <c r="V166" s="39">
        <v>0</v>
      </c>
      <c r="W166" s="39">
        <v>0</v>
      </c>
      <c r="X166" s="39">
        <v>0</v>
      </c>
      <c r="Y166" s="39">
        <v>1</v>
      </c>
      <c r="Z166" s="39">
        <v>0</v>
      </c>
      <c r="AA166" s="39">
        <v>0</v>
      </c>
      <c r="AB166" s="39">
        <v>0</v>
      </c>
      <c r="AC166" s="39">
        <v>1</v>
      </c>
      <c r="AD166" s="39">
        <v>0</v>
      </c>
      <c r="AE166" s="39">
        <v>0</v>
      </c>
      <c r="AF166" s="39">
        <v>0</v>
      </c>
      <c r="AG166" s="39">
        <v>0</v>
      </c>
      <c r="AH166" s="39">
        <v>0</v>
      </c>
      <c r="AI166" s="39">
        <v>0</v>
      </c>
      <c r="AJ166" s="9">
        <f t="shared" si="12"/>
        <v>1</v>
      </c>
      <c r="AK166" s="9">
        <f t="shared" si="13"/>
        <v>0</v>
      </c>
      <c r="AL166" s="9">
        <f t="shared" si="14"/>
        <v>0</v>
      </c>
      <c r="AM166" s="9">
        <f t="shared" si="15"/>
        <v>0</v>
      </c>
      <c r="AN166" s="29" t="s">
        <v>4551</v>
      </c>
    </row>
    <row r="167" spans="1:40" x14ac:dyDescent="0.25">
      <c r="A167" s="39">
        <v>2295</v>
      </c>
      <c r="B167" s="29" t="s">
        <v>4552</v>
      </c>
      <c r="C167" s="29" t="s">
        <v>4553</v>
      </c>
      <c r="D167" s="29" t="s">
        <v>4554</v>
      </c>
      <c r="E167" s="42">
        <v>39587</v>
      </c>
      <c r="F167" s="29" t="s">
        <v>38</v>
      </c>
      <c r="J167" s="39">
        <v>1</v>
      </c>
      <c r="L167" s="63" t="s">
        <v>342</v>
      </c>
      <c r="M167" s="29" t="s">
        <v>185</v>
      </c>
      <c r="N167" s="29" t="s">
        <v>48</v>
      </c>
      <c r="O167" s="68">
        <v>2</v>
      </c>
      <c r="P167" s="29" t="s">
        <v>4500</v>
      </c>
      <c r="Q167" s="29" t="s">
        <v>15</v>
      </c>
      <c r="R167" s="39">
        <v>1</v>
      </c>
      <c r="S167" s="39">
        <v>0</v>
      </c>
      <c r="T167" s="39">
        <v>0</v>
      </c>
      <c r="U167" s="39">
        <v>0</v>
      </c>
      <c r="V167" s="39">
        <v>0</v>
      </c>
      <c r="W167" s="39">
        <v>0</v>
      </c>
      <c r="X167" s="39">
        <v>0</v>
      </c>
      <c r="Y167" s="39">
        <v>1</v>
      </c>
      <c r="Z167" s="39">
        <v>0</v>
      </c>
      <c r="AA167" s="39">
        <v>0</v>
      </c>
      <c r="AB167" s="39">
        <v>0</v>
      </c>
      <c r="AC167" s="39">
        <v>1</v>
      </c>
      <c r="AD167" s="39">
        <v>0</v>
      </c>
      <c r="AE167" s="39">
        <v>0</v>
      </c>
      <c r="AF167" s="39">
        <v>0</v>
      </c>
      <c r="AG167" s="39">
        <v>0</v>
      </c>
      <c r="AH167" s="39">
        <v>0</v>
      </c>
      <c r="AI167" s="39">
        <v>0</v>
      </c>
      <c r="AJ167" s="9">
        <f t="shared" si="12"/>
        <v>1</v>
      </c>
      <c r="AK167" s="9">
        <f t="shared" si="13"/>
        <v>0</v>
      </c>
      <c r="AL167" s="9">
        <f t="shared" si="14"/>
        <v>0</v>
      </c>
      <c r="AM167" s="9">
        <f t="shared" si="15"/>
        <v>0</v>
      </c>
      <c r="AN167" s="29" t="s">
        <v>4556</v>
      </c>
    </row>
    <row r="168" spans="1:40" x14ac:dyDescent="0.25">
      <c r="A168" s="39">
        <v>2296</v>
      </c>
      <c r="B168" s="29" t="s">
        <v>4557</v>
      </c>
      <c r="C168" s="29" t="s">
        <v>4558</v>
      </c>
      <c r="D168" s="29" t="s">
        <v>4559</v>
      </c>
      <c r="E168" s="42">
        <v>37472</v>
      </c>
      <c r="F168" s="29" t="s">
        <v>332</v>
      </c>
      <c r="G168" s="39">
        <v>43000</v>
      </c>
      <c r="H168" s="39">
        <v>41000</v>
      </c>
      <c r="I168" s="64">
        <v>320000</v>
      </c>
      <c r="L168" s="63" t="s">
        <v>342</v>
      </c>
      <c r="M168" s="29" t="s">
        <v>136</v>
      </c>
      <c r="N168" t="s">
        <v>219</v>
      </c>
      <c r="O168" s="68">
        <v>0.66666666666666674</v>
      </c>
      <c r="P168" s="29" t="s">
        <v>4560</v>
      </c>
      <c r="Q168" s="29" t="s">
        <v>70</v>
      </c>
      <c r="R168" s="39">
        <v>0</v>
      </c>
      <c r="S168" s="39">
        <v>0</v>
      </c>
      <c r="T168" s="39">
        <v>0</v>
      </c>
      <c r="U168" s="39">
        <v>0</v>
      </c>
      <c r="V168" s="39">
        <v>0</v>
      </c>
      <c r="W168" s="39">
        <v>1</v>
      </c>
      <c r="X168" s="39">
        <v>0</v>
      </c>
      <c r="Y168" s="39">
        <v>1</v>
      </c>
      <c r="Z168" s="39">
        <v>0</v>
      </c>
      <c r="AA168" s="39">
        <v>0</v>
      </c>
      <c r="AB168" s="39">
        <v>0</v>
      </c>
      <c r="AC168" s="39">
        <v>1</v>
      </c>
      <c r="AD168" s="39">
        <v>0</v>
      </c>
      <c r="AE168" s="39">
        <v>0</v>
      </c>
      <c r="AF168" s="39">
        <v>0</v>
      </c>
      <c r="AG168" s="39">
        <v>0</v>
      </c>
      <c r="AH168" s="39">
        <v>0</v>
      </c>
      <c r="AI168" s="39">
        <v>0</v>
      </c>
      <c r="AJ168" s="9">
        <f t="shared" si="12"/>
        <v>1</v>
      </c>
      <c r="AK168" s="9">
        <f t="shared" si="13"/>
        <v>0</v>
      </c>
      <c r="AL168" s="9">
        <f t="shared" si="14"/>
        <v>0</v>
      </c>
      <c r="AM168" s="9">
        <f t="shared" si="15"/>
        <v>0</v>
      </c>
      <c r="AN168" s="29" t="s">
        <v>4561</v>
      </c>
    </row>
    <row r="169" spans="1:40" x14ac:dyDescent="0.25">
      <c r="A169" s="39">
        <v>2305</v>
      </c>
      <c r="B169" s="29" t="s">
        <v>4562</v>
      </c>
      <c r="C169" s="29" t="s">
        <v>4563</v>
      </c>
      <c r="D169" s="29" t="s">
        <v>4564</v>
      </c>
      <c r="E169" s="42">
        <v>39022</v>
      </c>
      <c r="F169" s="29" t="s">
        <v>332</v>
      </c>
      <c r="I169" s="64">
        <v>5400</v>
      </c>
      <c r="L169" s="63" t="s">
        <v>342</v>
      </c>
      <c r="M169" s="29" t="s">
        <v>575</v>
      </c>
      <c r="N169" s="29" t="s">
        <v>2360</v>
      </c>
      <c r="O169" s="68">
        <v>33</v>
      </c>
      <c r="P169" s="29" t="s">
        <v>4565</v>
      </c>
      <c r="Q169" s="29" t="s">
        <v>70</v>
      </c>
      <c r="R169" s="39">
        <v>0</v>
      </c>
      <c r="S169" s="39">
        <v>0</v>
      </c>
      <c r="T169" s="39">
        <v>0</v>
      </c>
      <c r="U169" s="39">
        <v>0</v>
      </c>
      <c r="V169" s="39">
        <v>0</v>
      </c>
      <c r="W169" s="39">
        <v>0</v>
      </c>
      <c r="X169" s="39">
        <v>0</v>
      </c>
      <c r="Y169" s="39">
        <v>1</v>
      </c>
      <c r="Z169" s="39">
        <v>0</v>
      </c>
      <c r="AA169" s="39">
        <v>0</v>
      </c>
      <c r="AB169" s="39">
        <v>0</v>
      </c>
      <c r="AC169" s="39">
        <v>0</v>
      </c>
      <c r="AD169" s="39">
        <v>1</v>
      </c>
      <c r="AE169" s="39">
        <v>0</v>
      </c>
      <c r="AF169" s="39">
        <v>0</v>
      </c>
      <c r="AG169" s="39">
        <v>0</v>
      </c>
      <c r="AH169" s="39">
        <v>0</v>
      </c>
      <c r="AI169" s="39">
        <v>0</v>
      </c>
      <c r="AJ169" s="9">
        <f t="shared" si="12"/>
        <v>0</v>
      </c>
      <c r="AK169" s="9">
        <f t="shared" si="13"/>
        <v>0</v>
      </c>
      <c r="AL169" s="9">
        <f t="shared" si="14"/>
        <v>1</v>
      </c>
      <c r="AM169" s="9">
        <f t="shared" si="15"/>
        <v>1</v>
      </c>
      <c r="AN169" s="29" t="s">
        <v>4567</v>
      </c>
    </row>
    <row r="170" spans="1:40" x14ac:dyDescent="0.25">
      <c r="A170" s="39">
        <v>2361</v>
      </c>
      <c r="B170" s="29" t="s">
        <v>4568</v>
      </c>
      <c r="C170" s="29" t="s">
        <v>4569</v>
      </c>
      <c r="D170" s="29" t="s">
        <v>4570</v>
      </c>
      <c r="E170" s="42">
        <v>42675</v>
      </c>
      <c r="F170" s="29" t="s">
        <v>38</v>
      </c>
      <c r="J170" s="39">
        <v>4</v>
      </c>
      <c r="L170" s="63" t="s">
        <v>342</v>
      </c>
      <c r="M170" s="29" t="s">
        <v>185</v>
      </c>
      <c r="N170" s="29" t="s">
        <v>48</v>
      </c>
      <c r="O170" s="68">
        <v>1</v>
      </c>
      <c r="P170" s="29" t="s">
        <v>4571</v>
      </c>
      <c r="Q170" s="29" t="s">
        <v>15</v>
      </c>
      <c r="R170" s="39">
        <v>1</v>
      </c>
      <c r="S170" s="39">
        <v>0</v>
      </c>
      <c r="T170" s="39">
        <v>0</v>
      </c>
      <c r="U170" s="39">
        <v>1</v>
      </c>
      <c r="V170" s="39">
        <v>0</v>
      </c>
      <c r="W170" s="39">
        <v>0</v>
      </c>
      <c r="X170" s="39">
        <v>0</v>
      </c>
      <c r="Y170" s="39">
        <v>1</v>
      </c>
      <c r="Z170" s="39">
        <v>0</v>
      </c>
      <c r="AA170" s="39">
        <v>0</v>
      </c>
      <c r="AB170" s="39">
        <v>0</v>
      </c>
      <c r="AC170" s="39">
        <v>1</v>
      </c>
      <c r="AD170" s="39">
        <v>0</v>
      </c>
      <c r="AE170" s="39">
        <v>0</v>
      </c>
      <c r="AF170" s="39">
        <v>0</v>
      </c>
      <c r="AG170" s="39">
        <v>0</v>
      </c>
      <c r="AH170" s="39">
        <v>0</v>
      </c>
      <c r="AI170" s="39">
        <v>0</v>
      </c>
      <c r="AJ170" s="9">
        <f t="shared" si="12"/>
        <v>1</v>
      </c>
      <c r="AK170" s="9">
        <f t="shared" si="13"/>
        <v>0</v>
      </c>
      <c r="AL170" s="9">
        <f t="shared" si="14"/>
        <v>0</v>
      </c>
      <c r="AM170" s="9">
        <f t="shared" si="15"/>
        <v>0</v>
      </c>
      <c r="AN170" s="29" t="s">
        <v>4573</v>
      </c>
    </row>
    <row r="171" spans="1:40" x14ac:dyDescent="0.25">
      <c r="A171" s="39">
        <v>2365</v>
      </c>
      <c r="B171" s="29" t="s">
        <v>4574</v>
      </c>
      <c r="C171" s="29" t="s">
        <v>4575</v>
      </c>
      <c r="D171" s="29" t="s">
        <v>4576</v>
      </c>
      <c r="E171" s="42">
        <v>42656</v>
      </c>
      <c r="F171" s="29" t="s">
        <v>38</v>
      </c>
      <c r="L171" s="63" t="s">
        <v>342</v>
      </c>
      <c r="M171" s="29" t="s">
        <v>224</v>
      </c>
      <c r="N171" s="29" t="s">
        <v>40</v>
      </c>
      <c r="O171" s="68">
        <v>120</v>
      </c>
      <c r="P171" s="29" t="s">
        <v>4577</v>
      </c>
      <c r="Q171" s="29" t="s">
        <v>15</v>
      </c>
      <c r="R171" s="39">
        <v>1</v>
      </c>
      <c r="S171" s="39">
        <v>0</v>
      </c>
      <c r="T171" s="39">
        <v>0</v>
      </c>
      <c r="U171" s="39">
        <v>0</v>
      </c>
      <c r="V171" s="39">
        <v>1</v>
      </c>
      <c r="W171" s="39">
        <v>0</v>
      </c>
      <c r="X171" s="39">
        <v>0</v>
      </c>
      <c r="Y171" s="39">
        <v>1</v>
      </c>
      <c r="Z171" s="39">
        <v>0</v>
      </c>
      <c r="AA171" s="39">
        <v>0</v>
      </c>
      <c r="AB171" s="39">
        <v>0</v>
      </c>
      <c r="AC171" s="39">
        <v>1</v>
      </c>
      <c r="AD171" s="39">
        <v>0</v>
      </c>
      <c r="AE171" s="39">
        <v>1</v>
      </c>
      <c r="AF171" s="39">
        <v>0</v>
      </c>
      <c r="AG171" s="39">
        <v>0</v>
      </c>
      <c r="AH171" s="39">
        <v>0</v>
      </c>
      <c r="AI171" s="39">
        <v>0</v>
      </c>
      <c r="AJ171" s="9">
        <f t="shared" si="12"/>
        <v>1</v>
      </c>
      <c r="AK171" s="9">
        <f t="shared" si="13"/>
        <v>0</v>
      </c>
      <c r="AL171" s="9">
        <f t="shared" si="14"/>
        <v>0</v>
      </c>
      <c r="AM171" s="9">
        <f t="shared" si="15"/>
        <v>0</v>
      </c>
      <c r="AN171" s="29" t="s">
        <v>4578</v>
      </c>
    </row>
    <row r="172" spans="1:40" x14ac:dyDescent="0.25">
      <c r="A172" s="39">
        <v>2377</v>
      </c>
      <c r="B172" s="29" t="s">
        <v>3287</v>
      </c>
      <c r="C172" s="29" t="s">
        <v>3288</v>
      </c>
      <c r="D172" s="29" t="s">
        <v>1130</v>
      </c>
      <c r="E172" s="42">
        <v>42804</v>
      </c>
      <c r="F172" s="29" t="s">
        <v>38</v>
      </c>
      <c r="L172" s="63" t="s">
        <v>341</v>
      </c>
      <c r="M172" s="29" t="s">
        <v>283</v>
      </c>
      <c r="N172" s="29" t="s">
        <v>48</v>
      </c>
      <c r="O172" s="68">
        <v>42</v>
      </c>
      <c r="P172" s="29" t="s">
        <v>231</v>
      </c>
      <c r="Q172" s="29" t="s">
        <v>15</v>
      </c>
      <c r="R172" s="39">
        <v>1</v>
      </c>
      <c r="S172" s="39">
        <v>0</v>
      </c>
      <c r="T172" s="39">
        <v>0</v>
      </c>
      <c r="U172" s="39">
        <v>1</v>
      </c>
      <c r="V172" s="39">
        <v>0</v>
      </c>
      <c r="W172" s="39">
        <v>0</v>
      </c>
      <c r="X172" s="39">
        <v>0</v>
      </c>
      <c r="Y172" s="39">
        <v>0</v>
      </c>
      <c r="Z172" s="39">
        <v>1</v>
      </c>
      <c r="AA172" s="39">
        <v>0</v>
      </c>
      <c r="AB172" s="39">
        <v>0</v>
      </c>
      <c r="AC172" s="39">
        <v>1</v>
      </c>
      <c r="AD172" s="39">
        <v>0</v>
      </c>
      <c r="AE172" s="39">
        <v>0</v>
      </c>
      <c r="AF172" s="39">
        <v>0</v>
      </c>
      <c r="AG172" s="39">
        <v>0</v>
      </c>
      <c r="AH172" s="39">
        <v>0</v>
      </c>
      <c r="AI172" s="39">
        <v>0</v>
      </c>
      <c r="AJ172" s="9">
        <f t="shared" si="12"/>
        <v>1</v>
      </c>
      <c r="AK172" s="9">
        <f t="shared" si="13"/>
        <v>0</v>
      </c>
      <c r="AL172" s="9">
        <f t="shared" si="14"/>
        <v>0</v>
      </c>
      <c r="AM172" s="9">
        <f t="shared" si="15"/>
        <v>0</v>
      </c>
      <c r="AN172" s="29" t="s">
        <v>3289</v>
      </c>
    </row>
    <row r="173" spans="1:40" x14ac:dyDescent="0.25">
      <c r="A173" s="39">
        <v>2378</v>
      </c>
      <c r="B173" s="29" t="s">
        <v>1214</v>
      </c>
      <c r="C173" s="29" t="s">
        <v>1215</v>
      </c>
      <c r="D173" s="29" t="s">
        <v>1216</v>
      </c>
      <c r="E173" s="42">
        <v>42856</v>
      </c>
      <c r="F173" s="29" t="s">
        <v>332</v>
      </c>
      <c r="I173" s="64">
        <v>2500</v>
      </c>
      <c r="J173" s="39">
        <v>0.17899999999999999</v>
      </c>
      <c r="L173" s="63" t="s">
        <v>342</v>
      </c>
      <c r="M173" s="29" t="s">
        <v>136</v>
      </c>
      <c r="N173" s="29" t="s">
        <v>40</v>
      </c>
      <c r="O173" s="68">
        <v>30</v>
      </c>
      <c r="P173" s="29" t="s">
        <v>817</v>
      </c>
      <c r="Q173" s="29" t="s">
        <v>15</v>
      </c>
      <c r="R173" s="39">
        <v>1</v>
      </c>
      <c r="S173" s="39">
        <v>0</v>
      </c>
      <c r="T173" s="39">
        <v>0</v>
      </c>
      <c r="U173" s="39">
        <v>1</v>
      </c>
      <c r="V173" s="39">
        <v>0</v>
      </c>
      <c r="W173" s="39">
        <v>0</v>
      </c>
      <c r="X173" s="39">
        <v>0</v>
      </c>
      <c r="Y173" s="39">
        <v>0</v>
      </c>
      <c r="Z173" s="39">
        <v>1</v>
      </c>
      <c r="AA173" s="39">
        <v>0</v>
      </c>
      <c r="AB173" s="39">
        <v>0</v>
      </c>
      <c r="AC173" s="39">
        <v>1</v>
      </c>
      <c r="AD173" s="39">
        <v>0</v>
      </c>
      <c r="AE173" s="39">
        <v>1</v>
      </c>
      <c r="AF173" s="39">
        <v>0</v>
      </c>
      <c r="AG173" s="39">
        <v>0</v>
      </c>
      <c r="AH173" s="39">
        <v>0</v>
      </c>
      <c r="AI173" s="39">
        <v>0</v>
      </c>
      <c r="AJ173" s="9">
        <f t="shared" si="12"/>
        <v>1</v>
      </c>
      <c r="AK173" s="9">
        <f t="shared" si="13"/>
        <v>0</v>
      </c>
      <c r="AL173" s="9">
        <f t="shared" si="14"/>
        <v>0</v>
      </c>
      <c r="AM173" s="9">
        <f t="shared" si="15"/>
        <v>0</v>
      </c>
      <c r="AN173" s="29" t="s">
        <v>1217</v>
      </c>
    </row>
    <row r="174" spans="1:40" x14ac:dyDescent="0.25">
      <c r="A174" s="39">
        <v>2416</v>
      </c>
      <c r="B174" s="29" t="s">
        <v>3803</v>
      </c>
      <c r="C174" s="29" t="s">
        <v>3804</v>
      </c>
      <c r="D174" s="29" t="s">
        <v>3805</v>
      </c>
      <c r="E174" s="42">
        <v>41944</v>
      </c>
      <c r="F174" s="29" t="s">
        <v>38</v>
      </c>
      <c r="J174" s="39">
        <v>2</v>
      </c>
      <c r="K174" s="64">
        <v>40</v>
      </c>
      <c r="L174" s="63" t="s">
        <v>342</v>
      </c>
      <c r="M174" s="29" t="s">
        <v>185</v>
      </c>
      <c r="N174" s="29" t="s">
        <v>48</v>
      </c>
      <c r="O174" s="68">
        <v>0.5</v>
      </c>
      <c r="P174" s="29" t="s">
        <v>4580</v>
      </c>
      <c r="Q174" s="29" t="s">
        <v>15</v>
      </c>
      <c r="R174" s="39">
        <v>1</v>
      </c>
      <c r="S174" s="39">
        <v>0</v>
      </c>
      <c r="T174" s="39">
        <v>0</v>
      </c>
      <c r="U174" s="39">
        <v>0</v>
      </c>
      <c r="V174" s="39">
        <v>0</v>
      </c>
      <c r="W174" s="39">
        <v>0</v>
      </c>
      <c r="X174" s="39">
        <v>0</v>
      </c>
      <c r="Y174" s="39">
        <v>1</v>
      </c>
      <c r="Z174" s="39">
        <v>0</v>
      </c>
      <c r="AA174" s="39">
        <v>0</v>
      </c>
      <c r="AB174" s="39">
        <v>0</v>
      </c>
      <c r="AC174" s="39">
        <v>0</v>
      </c>
      <c r="AD174" s="39">
        <v>0</v>
      </c>
      <c r="AE174" s="39">
        <v>0</v>
      </c>
      <c r="AF174" s="39">
        <v>0</v>
      </c>
      <c r="AG174" s="39">
        <v>0</v>
      </c>
      <c r="AH174" s="39">
        <v>0</v>
      </c>
      <c r="AI174" s="39">
        <v>1</v>
      </c>
      <c r="AJ174" s="9">
        <f t="shared" si="12"/>
        <v>0</v>
      </c>
      <c r="AK174" s="9">
        <f t="shared" si="13"/>
        <v>0</v>
      </c>
      <c r="AL174" s="9">
        <f t="shared" si="14"/>
        <v>1</v>
      </c>
      <c r="AM174" s="9">
        <f t="shared" si="15"/>
        <v>0</v>
      </c>
      <c r="AN174" s="29" t="s">
        <v>3806</v>
      </c>
    </row>
    <row r="175" spans="1:40" x14ac:dyDescent="0.25">
      <c r="A175" s="39">
        <v>2433</v>
      </c>
      <c r="B175" s="29" t="s">
        <v>4581</v>
      </c>
      <c r="C175" s="29" t="s">
        <v>4582</v>
      </c>
      <c r="D175" s="29" t="s">
        <v>4583</v>
      </c>
      <c r="E175" s="42">
        <v>40920</v>
      </c>
      <c r="F175" s="29" t="s">
        <v>38</v>
      </c>
      <c r="J175" s="39">
        <v>6.4000000000000001E-2</v>
      </c>
      <c r="K175" s="64">
        <v>70</v>
      </c>
      <c r="L175" s="64" t="s">
        <v>342</v>
      </c>
      <c r="M175" s="29" t="s">
        <v>3538</v>
      </c>
      <c r="N175" s="29" t="s">
        <v>48</v>
      </c>
      <c r="O175" s="68">
        <v>28</v>
      </c>
      <c r="P175" s="29" t="s">
        <v>526</v>
      </c>
      <c r="Q175" s="29" t="s">
        <v>15</v>
      </c>
      <c r="R175" s="39">
        <v>1</v>
      </c>
      <c r="S175" s="39">
        <v>0</v>
      </c>
      <c r="T175" s="39">
        <v>0</v>
      </c>
      <c r="U175" s="39">
        <v>1</v>
      </c>
      <c r="V175" s="39">
        <v>0</v>
      </c>
      <c r="W175" s="39">
        <v>0</v>
      </c>
      <c r="X175" s="39">
        <v>0</v>
      </c>
      <c r="Y175" s="39">
        <v>0</v>
      </c>
      <c r="Z175" s="39">
        <v>1</v>
      </c>
      <c r="AA175" s="39">
        <v>0</v>
      </c>
      <c r="AB175" s="39">
        <v>0</v>
      </c>
      <c r="AC175" s="39">
        <v>0</v>
      </c>
      <c r="AD175" s="39">
        <v>0</v>
      </c>
      <c r="AE175" s="39">
        <v>0</v>
      </c>
      <c r="AF175" s="39">
        <v>0</v>
      </c>
      <c r="AG175" s="39">
        <v>0</v>
      </c>
      <c r="AH175" s="39">
        <v>0</v>
      </c>
      <c r="AI175" s="39">
        <v>1</v>
      </c>
      <c r="AJ175" s="9">
        <f t="shared" si="12"/>
        <v>0</v>
      </c>
      <c r="AK175" s="9">
        <f t="shared" si="13"/>
        <v>0</v>
      </c>
      <c r="AL175" s="9">
        <f t="shared" si="14"/>
        <v>1</v>
      </c>
      <c r="AM175" s="9">
        <f t="shared" si="15"/>
        <v>0</v>
      </c>
      <c r="AN175" s="29" t="s">
        <v>4584</v>
      </c>
    </row>
    <row r="176" spans="1:40" x14ac:dyDescent="0.25">
      <c r="A176" s="39">
        <v>2437</v>
      </c>
      <c r="B176" s="29" t="s">
        <v>3003</v>
      </c>
      <c r="C176" s="29" t="s">
        <v>3004</v>
      </c>
      <c r="D176" s="29" t="s">
        <v>3005</v>
      </c>
      <c r="E176" s="42">
        <v>42064</v>
      </c>
      <c r="F176" s="29" t="s">
        <v>38</v>
      </c>
      <c r="G176" s="39">
        <v>1900</v>
      </c>
      <c r="H176" s="39">
        <v>1800</v>
      </c>
      <c r="K176" s="64">
        <v>11.13</v>
      </c>
      <c r="L176" s="63" t="s">
        <v>341</v>
      </c>
      <c r="M176" s="29" t="s">
        <v>737</v>
      </c>
      <c r="N176" s="29" t="s">
        <v>48</v>
      </c>
      <c r="O176" s="68">
        <v>24</v>
      </c>
      <c r="P176" s="29" t="s">
        <v>3006</v>
      </c>
      <c r="Q176" s="29" t="s">
        <v>70</v>
      </c>
      <c r="R176" s="39">
        <v>0</v>
      </c>
      <c r="S176" s="39">
        <v>0</v>
      </c>
      <c r="T176" s="39">
        <v>0</v>
      </c>
      <c r="U176" s="39">
        <v>1</v>
      </c>
      <c r="V176" s="39">
        <v>0</v>
      </c>
      <c r="W176" s="39">
        <v>0</v>
      </c>
      <c r="X176" s="39">
        <v>0</v>
      </c>
      <c r="Y176" s="39">
        <v>0</v>
      </c>
      <c r="Z176" s="39">
        <v>1</v>
      </c>
      <c r="AA176" s="39">
        <v>0</v>
      </c>
      <c r="AB176" s="39">
        <v>0</v>
      </c>
      <c r="AC176" s="39">
        <v>1</v>
      </c>
      <c r="AD176" s="39">
        <v>0</v>
      </c>
      <c r="AE176" s="39">
        <v>0</v>
      </c>
      <c r="AF176" s="39">
        <v>0</v>
      </c>
      <c r="AG176" s="39">
        <v>0</v>
      </c>
      <c r="AH176" s="39">
        <v>0</v>
      </c>
      <c r="AI176" s="39">
        <v>0</v>
      </c>
      <c r="AJ176" s="9">
        <f t="shared" si="12"/>
        <v>1</v>
      </c>
      <c r="AK176" s="9">
        <f t="shared" si="13"/>
        <v>0</v>
      </c>
      <c r="AL176" s="9">
        <f t="shared" si="14"/>
        <v>0</v>
      </c>
      <c r="AM176" s="9">
        <f t="shared" si="15"/>
        <v>0</v>
      </c>
      <c r="AN176" s="29" t="s">
        <v>3007</v>
      </c>
    </row>
    <row r="177" spans="1:40" x14ac:dyDescent="0.25">
      <c r="A177" s="39">
        <v>2438</v>
      </c>
      <c r="B177" s="29" t="s">
        <v>4585</v>
      </c>
      <c r="C177" s="29" t="s">
        <v>4586</v>
      </c>
      <c r="D177" s="29" t="s">
        <v>4587</v>
      </c>
      <c r="E177" s="42">
        <v>42217</v>
      </c>
      <c r="F177" s="29" t="s">
        <v>38</v>
      </c>
      <c r="J177" s="39">
        <v>1.32</v>
      </c>
      <c r="K177" s="64">
        <v>35</v>
      </c>
      <c r="L177" s="63" t="s">
        <v>342</v>
      </c>
      <c r="M177" s="29" t="s">
        <v>136</v>
      </c>
      <c r="N177" s="29" t="s">
        <v>40</v>
      </c>
      <c r="O177" s="68">
        <v>10.5</v>
      </c>
      <c r="P177" s="29" t="s">
        <v>4588</v>
      </c>
      <c r="Q177" s="29" t="s">
        <v>15</v>
      </c>
      <c r="R177" s="39">
        <v>1</v>
      </c>
      <c r="S177" s="39">
        <v>0</v>
      </c>
      <c r="T177" s="39">
        <v>0</v>
      </c>
      <c r="U177" s="39">
        <v>1</v>
      </c>
      <c r="V177" s="39">
        <v>0</v>
      </c>
      <c r="W177" s="39">
        <v>0</v>
      </c>
      <c r="X177" s="39">
        <v>0</v>
      </c>
      <c r="Y177" s="39">
        <v>0</v>
      </c>
      <c r="Z177" s="39">
        <v>1</v>
      </c>
      <c r="AA177" s="39">
        <v>0</v>
      </c>
      <c r="AB177" s="39">
        <v>0</v>
      </c>
      <c r="AC177" s="39">
        <v>1</v>
      </c>
      <c r="AD177" s="39">
        <v>0</v>
      </c>
      <c r="AE177" s="39">
        <v>0</v>
      </c>
      <c r="AF177" s="39">
        <v>0</v>
      </c>
      <c r="AG177" s="39">
        <v>0</v>
      </c>
      <c r="AH177" s="39">
        <v>0</v>
      </c>
      <c r="AI177" s="39">
        <v>0</v>
      </c>
      <c r="AJ177" s="9">
        <f t="shared" si="12"/>
        <v>1</v>
      </c>
      <c r="AK177" s="9">
        <f t="shared" si="13"/>
        <v>0</v>
      </c>
      <c r="AL177" s="9">
        <f t="shared" si="14"/>
        <v>0</v>
      </c>
      <c r="AM177" s="9">
        <f t="shared" si="15"/>
        <v>0</v>
      </c>
      <c r="AN177" s="29" t="s">
        <v>4590</v>
      </c>
    </row>
    <row r="178" spans="1:40" x14ac:dyDescent="0.25">
      <c r="A178" s="39">
        <v>2449</v>
      </c>
      <c r="B178" s="29" t="s">
        <v>3813</v>
      </c>
      <c r="C178" s="29" t="s">
        <v>3814</v>
      </c>
      <c r="D178" s="29" t="s">
        <v>3815</v>
      </c>
      <c r="E178" s="42">
        <v>42828</v>
      </c>
      <c r="F178" s="29" t="s">
        <v>38</v>
      </c>
      <c r="J178" s="39">
        <v>0.15</v>
      </c>
      <c r="L178" s="63" t="s">
        <v>341</v>
      </c>
      <c r="M178" s="29" t="s">
        <v>54</v>
      </c>
      <c r="N178" s="29" t="s">
        <v>48</v>
      </c>
      <c r="O178" s="68">
        <v>0.5</v>
      </c>
      <c r="P178" s="29" t="s">
        <v>3406</v>
      </c>
      <c r="Q178" s="29" t="s">
        <v>15</v>
      </c>
      <c r="R178" s="39">
        <v>1</v>
      </c>
      <c r="S178" s="39">
        <v>0</v>
      </c>
      <c r="T178" s="39">
        <v>1</v>
      </c>
      <c r="U178" s="39">
        <v>0</v>
      </c>
      <c r="V178" s="39">
        <v>0</v>
      </c>
      <c r="W178" s="39">
        <v>0</v>
      </c>
      <c r="X178" s="39">
        <v>0</v>
      </c>
      <c r="Y178" s="39">
        <v>0</v>
      </c>
      <c r="Z178" s="39">
        <v>1</v>
      </c>
      <c r="AA178" s="39">
        <v>0</v>
      </c>
      <c r="AB178" s="39">
        <v>0</v>
      </c>
      <c r="AC178" s="39">
        <v>1</v>
      </c>
      <c r="AD178" s="39">
        <v>0</v>
      </c>
      <c r="AE178" s="39">
        <v>1</v>
      </c>
      <c r="AF178" s="39">
        <v>0</v>
      </c>
      <c r="AG178" s="39">
        <v>0</v>
      </c>
      <c r="AH178" s="39">
        <v>0</v>
      </c>
      <c r="AI178" s="39">
        <v>0</v>
      </c>
      <c r="AJ178" s="9">
        <f t="shared" si="12"/>
        <v>1</v>
      </c>
      <c r="AK178" s="9">
        <f t="shared" si="13"/>
        <v>0</v>
      </c>
      <c r="AL178" s="9">
        <f t="shared" si="14"/>
        <v>0</v>
      </c>
      <c r="AM178" s="9">
        <f t="shared" si="15"/>
        <v>0</v>
      </c>
      <c r="AN178" s="29" t="s">
        <v>3817</v>
      </c>
    </row>
    <row r="179" spans="1:40" x14ac:dyDescent="0.25">
      <c r="A179" s="39">
        <v>2458</v>
      </c>
      <c r="B179" s="29" t="s">
        <v>3300</v>
      </c>
      <c r="C179" s="29" t="s">
        <v>3301</v>
      </c>
      <c r="D179" s="29" t="s">
        <v>3302</v>
      </c>
      <c r="E179" s="42">
        <v>42887</v>
      </c>
      <c r="F179" s="29" t="s">
        <v>38</v>
      </c>
      <c r="L179" s="63" t="s">
        <v>341</v>
      </c>
      <c r="M179" s="29" t="s">
        <v>283</v>
      </c>
      <c r="N179" s="29" t="s">
        <v>48</v>
      </c>
      <c r="O179" s="68">
        <v>42</v>
      </c>
      <c r="P179" s="29" t="s">
        <v>3096</v>
      </c>
      <c r="Q179" s="29" t="s">
        <v>15</v>
      </c>
      <c r="R179" s="39">
        <v>1</v>
      </c>
      <c r="S179" s="39">
        <v>0</v>
      </c>
      <c r="T179" s="39">
        <v>0</v>
      </c>
      <c r="U179" s="39">
        <v>1</v>
      </c>
      <c r="V179" s="39">
        <v>0</v>
      </c>
      <c r="W179" s="39">
        <v>0</v>
      </c>
      <c r="X179" s="39">
        <v>0</v>
      </c>
      <c r="Y179" s="39">
        <v>0</v>
      </c>
      <c r="Z179" s="39">
        <v>1</v>
      </c>
      <c r="AA179" s="39">
        <v>0</v>
      </c>
      <c r="AB179" s="39">
        <v>0</v>
      </c>
      <c r="AC179" s="39">
        <v>1</v>
      </c>
      <c r="AD179" s="39">
        <v>0</v>
      </c>
      <c r="AE179" s="39">
        <v>0</v>
      </c>
      <c r="AF179" s="39">
        <v>0</v>
      </c>
      <c r="AG179" s="39">
        <v>0</v>
      </c>
      <c r="AH179" s="39">
        <v>0</v>
      </c>
      <c r="AI179" s="39">
        <v>0</v>
      </c>
      <c r="AJ179" s="9">
        <f t="shared" si="12"/>
        <v>1</v>
      </c>
      <c r="AK179" s="9">
        <f t="shared" si="13"/>
        <v>0</v>
      </c>
      <c r="AL179" s="9">
        <f t="shared" si="14"/>
        <v>0</v>
      </c>
      <c r="AM179" s="9">
        <f t="shared" si="15"/>
        <v>0</v>
      </c>
      <c r="AN179" s="29" t="s">
        <v>3303</v>
      </c>
    </row>
    <row r="180" spans="1:40" x14ac:dyDescent="0.25">
      <c r="A180" s="39">
        <v>2460</v>
      </c>
      <c r="B180" s="29" t="s">
        <v>4591</v>
      </c>
      <c r="C180" s="29" t="s">
        <v>4592</v>
      </c>
      <c r="D180" s="29" t="s">
        <v>4593</v>
      </c>
      <c r="E180" s="42">
        <v>42614</v>
      </c>
      <c r="F180" s="29" t="s">
        <v>38</v>
      </c>
      <c r="J180" s="39">
        <v>0.4</v>
      </c>
      <c r="K180" s="64">
        <v>16</v>
      </c>
      <c r="L180" s="63" t="s">
        <v>342</v>
      </c>
      <c r="M180" s="29" t="s">
        <v>185</v>
      </c>
      <c r="N180" s="29" t="s">
        <v>48</v>
      </c>
      <c r="O180" s="68">
        <v>60</v>
      </c>
      <c r="P180" s="29" t="s">
        <v>231</v>
      </c>
      <c r="Q180" s="29" t="s">
        <v>15</v>
      </c>
      <c r="R180" s="39">
        <v>1</v>
      </c>
      <c r="S180" s="39">
        <v>0</v>
      </c>
      <c r="T180" s="39">
        <v>0</v>
      </c>
      <c r="U180" s="39">
        <v>1</v>
      </c>
      <c r="V180" s="39">
        <v>0</v>
      </c>
      <c r="W180" s="39">
        <v>0</v>
      </c>
      <c r="X180" s="39">
        <v>0</v>
      </c>
      <c r="Y180" s="39">
        <v>0</v>
      </c>
      <c r="Z180" s="39">
        <v>1</v>
      </c>
      <c r="AA180" s="39">
        <v>0</v>
      </c>
      <c r="AB180" s="39">
        <v>0</v>
      </c>
      <c r="AC180" s="39">
        <v>0</v>
      </c>
      <c r="AD180" s="39">
        <v>0</v>
      </c>
      <c r="AE180" s="39">
        <v>0</v>
      </c>
      <c r="AF180" s="39">
        <v>0</v>
      </c>
      <c r="AG180" s="39">
        <v>0</v>
      </c>
      <c r="AH180" s="39">
        <v>0</v>
      </c>
      <c r="AI180" s="39">
        <v>1</v>
      </c>
      <c r="AJ180" s="9">
        <f t="shared" si="12"/>
        <v>0</v>
      </c>
      <c r="AK180" s="9">
        <f t="shared" si="13"/>
        <v>0</v>
      </c>
      <c r="AL180" s="9">
        <f t="shared" si="14"/>
        <v>1</v>
      </c>
      <c r="AM180" s="9">
        <f t="shared" si="15"/>
        <v>0</v>
      </c>
      <c r="AN180" s="29" t="s">
        <v>4594</v>
      </c>
    </row>
    <row r="181" spans="1:40" x14ac:dyDescent="0.25">
      <c r="A181" s="39">
        <v>2462</v>
      </c>
      <c r="B181" s="29" t="s">
        <v>4595</v>
      </c>
      <c r="C181" s="29" t="s">
        <v>4596</v>
      </c>
      <c r="D181" s="29" t="s">
        <v>4597</v>
      </c>
      <c r="E181" s="42">
        <v>41760</v>
      </c>
      <c r="F181" s="29" t="s">
        <v>38</v>
      </c>
      <c r="I181" s="64">
        <v>298.12</v>
      </c>
      <c r="J181" s="39">
        <v>1.7999999999999999E-2</v>
      </c>
      <c r="L181" s="63" t="s">
        <v>342</v>
      </c>
      <c r="M181" s="29" t="s">
        <v>136</v>
      </c>
      <c r="N181" s="29" t="s">
        <v>40</v>
      </c>
      <c r="O181" s="68">
        <v>60</v>
      </c>
      <c r="P181" s="29" t="s">
        <v>923</v>
      </c>
      <c r="Q181" s="29" t="s">
        <v>15</v>
      </c>
      <c r="R181" s="39">
        <v>1</v>
      </c>
      <c r="S181" s="39">
        <v>0</v>
      </c>
      <c r="T181" s="39">
        <v>0</v>
      </c>
      <c r="U181" s="39">
        <v>1</v>
      </c>
      <c r="V181" s="39">
        <v>0</v>
      </c>
      <c r="W181" s="39">
        <v>0</v>
      </c>
      <c r="X181" s="39">
        <v>0</v>
      </c>
      <c r="Y181" s="39">
        <v>0</v>
      </c>
      <c r="Z181" s="39">
        <v>1</v>
      </c>
      <c r="AA181" s="39">
        <v>0</v>
      </c>
      <c r="AB181" s="39">
        <v>0</v>
      </c>
      <c r="AC181" s="39">
        <v>1</v>
      </c>
      <c r="AD181" s="39">
        <v>0</v>
      </c>
      <c r="AE181" s="39">
        <v>0</v>
      </c>
      <c r="AF181" s="39">
        <v>0</v>
      </c>
      <c r="AG181" s="39">
        <v>0</v>
      </c>
      <c r="AH181" s="39">
        <v>0</v>
      </c>
      <c r="AI181" s="39">
        <v>0</v>
      </c>
      <c r="AJ181" s="9">
        <f t="shared" si="12"/>
        <v>1</v>
      </c>
      <c r="AK181" s="9">
        <f t="shared" si="13"/>
        <v>0</v>
      </c>
      <c r="AL181" s="9">
        <f t="shared" si="14"/>
        <v>0</v>
      </c>
      <c r="AM181" s="9">
        <f t="shared" si="15"/>
        <v>0</v>
      </c>
      <c r="AN181" s="29" t="s">
        <v>4598</v>
      </c>
    </row>
    <row r="182" spans="1:40" x14ac:dyDescent="0.25">
      <c r="A182" s="39">
        <v>2465</v>
      </c>
      <c r="B182" s="29" t="s">
        <v>4599</v>
      </c>
      <c r="C182" s="29" t="s">
        <v>4600</v>
      </c>
      <c r="D182" s="29" t="s">
        <v>4601</v>
      </c>
      <c r="E182" s="42">
        <v>42795</v>
      </c>
      <c r="F182" s="29" t="s">
        <v>38</v>
      </c>
      <c r="I182" s="64">
        <v>1200</v>
      </c>
      <c r="L182" s="63" t="s">
        <v>342</v>
      </c>
      <c r="M182" s="29" t="s">
        <v>4602</v>
      </c>
      <c r="N182" s="29" t="s">
        <v>40</v>
      </c>
      <c r="O182" s="68">
        <v>20</v>
      </c>
      <c r="P182" s="29" t="s">
        <v>2341</v>
      </c>
      <c r="Q182" s="29" t="s">
        <v>15</v>
      </c>
      <c r="R182" s="39">
        <v>1</v>
      </c>
      <c r="S182" s="39">
        <v>0</v>
      </c>
      <c r="T182" s="39">
        <v>0</v>
      </c>
      <c r="U182" s="39">
        <v>0</v>
      </c>
      <c r="V182" s="39">
        <v>0</v>
      </c>
      <c r="W182" s="39">
        <v>0</v>
      </c>
      <c r="X182" s="39">
        <v>0</v>
      </c>
      <c r="Y182" s="39">
        <v>1</v>
      </c>
      <c r="Z182" s="39">
        <v>0</v>
      </c>
      <c r="AA182" s="39">
        <v>0</v>
      </c>
      <c r="AB182" s="39">
        <v>0</v>
      </c>
      <c r="AC182" s="39">
        <v>1</v>
      </c>
      <c r="AD182" s="39">
        <v>0</v>
      </c>
      <c r="AE182" s="39">
        <v>0</v>
      </c>
      <c r="AF182" s="39">
        <v>0</v>
      </c>
      <c r="AG182" s="39">
        <v>0</v>
      </c>
      <c r="AH182" s="39">
        <v>0</v>
      </c>
      <c r="AI182" s="39">
        <v>0</v>
      </c>
      <c r="AJ182" s="9">
        <f t="shared" si="12"/>
        <v>1</v>
      </c>
      <c r="AK182" s="9">
        <f t="shared" si="13"/>
        <v>0</v>
      </c>
      <c r="AL182" s="9">
        <f t="shared" si="14"/>
        <v>0</v>
      </c>
      <c r="AM182" s="9">
        <f t="shared" si="15"/>
        <v>0</v>
      </c>
      <c r="AN182" s="29" t="s">
        <v>4603</v>
      </c>
    </row>
    <row r="183" spans="1:40" x14ac:dyDescent="0.25">
      <c r="A183" s="39">
        <v>2470</v>
      </c>
      <c r="B183" s="29" t="s">
        <v>758</v>
      </c>
      <c r="C183" s="29" t="s">
        <v>759</v>
      </c>
      <c r="D183" s="29" t="s">
        <v>760</v>
      </c>
      <c r="E183" s="42">
        <v>42435</v>
      </c>
      <c r="F183" s="29" t="s">
        <v>38</v>
      </c>
      <c r="I183" s="64">
        <v>500000</v>
      </c>
      <c r="L183" s="63" t="s">
        <v>342</v>
      </c>
      <c r="M183" s="29" t="s">
        <v>224</v>
      </c>
      <c r="N183" s="29" t="s">
        <v>40</v>
      </c>
      <c r="O183" s="68">
        <v>0.1</v>
      </c>
      <c r="P183" s="29" t="s">
        <v>377</v>
      </c>
      <c r="Q183" s="29" t="s">
        <v>15</v>
      </c>
      <c r="R183" s="39">
        <v>1</v>
      </c>
      <c r="S183" s="39">
        <v>0</v>
      </c>
      <c r="T183" s="39">
        <v>0</v>
      </c>
      <c r="U183" s="39">
        <v>1</v>
      </c>
      <c r="V183" s="39">
        <v>0</v>
      </c>
      <c r="W183" s="39">
        <v>0</v>
      </c>
      <c r="X183" s="39">
        <v>0</v>
      </c>
      <c r="Y183" s="39">
        <v>0</v>
      </c>
      <c r="Z183" s="39">
        <v>1</v>
      </c>
      <c r="AA183" s="39">
        <v>0</v>
      </c>
      <c r="AB183" s="39">
        <v>0</v>
      </c>
      <c r="AC183" s="39">
        <v>1</v>
      </c>
      <c r="AD183" s="39">
        <v>0</v>
      </c>
      <c r="AE183" s="39">
        <v>0</v>
      </c>
      <c r="AF183" s="39">
        <v>0</v>
      </c>
      <c r="AG183" s="39">
        <v>0</v>
      </c>
      <c r="AH183" s="39">
        <v>0</v>
      </c>
      <c r="AI183" s="39">
        <v>0</v>
      </c>
      <c r="AJ183" s="9">
        <f t="shared" si="12"/>
        <v>1</v>
      </c>
      <c r="AK183" s="9">
        <f t="shared" si="13"/>
        <v>0</v>
      </c>
      <c r="AL183" s="9">
        <f t="shared" si="14"/>
        <v>0</v>
      </c>
      <c r="AM183" s="9">
        <f t="shared" si="15"/>
        <v>0</v>
      </c>
      <c r="AN183" s="29" t="s">
        <v>761</v>
      </c>
    </row>
    <row r="184" spans="1:40" x14ac:dyDescent="0.25">
      <c r="A184" s="39">
        <v>2536</v>
      </c>
      <c r="B184" s="29" t="s">
        <v>4604</v>
      </c>
      <c r="C184" s="29" t="s">
        <v>4605</v>
      </c>
      <c r="D184" s="29" t="s">
        <v>4606</v>
      </c>
      <c r="E184" s="42">
        <v>42872</v>
      </c>
      <c r="F184" s="29" t="s">
        <v>38</v>
      </c>
      <c r="I184" s="64">
        <v>1200</v>
      </c>
      <c r="J184" s="39">
        <v>4.0999999999999999E-4</v>
      </c>
      <c r="L184" s="63" t="s">
        <v>342</v>
      </c>
      <c r="M184" s="29" t="s">
        <v>4607</v>
      </c>
      <c r="N184" s="29" t="s">
        <v>40</v>
      </c>
      <c r="O184" s="68">
        <v>15</v>
      </c>
      <c r="P184" s="29" t="s">
        <v>4608</v>
      </c>
      <c r="Q184" s="29" t="s">
        <v>15</v>
      </c>
      <c r="R184" s="39">
        <v>1</v>
      </c>
      <c r="S184" s="39">
        <v>0</v>
      </c>
      <c r="T184" s="39">
        <v>0</v>
      </c>
      <c r="U184" s="39">
        <v>0</v>
      </c>
      <c r="V184" s="39">
        <v>0</v>
      </c>
      <c r="W184" s="39">
        <v>0</v>
      </c>
      <c r="X184" s="39">
        <v>0</v>
      </c>
      <c r="Y184" s="39">
        <v>1</v>
      </c>
      <c r="Z184" s="39">
        <v>0</v>
      </c>
      <c r="AA184" s="39">
        <v>0</v>
      </c>
      <c r="AB184" s="39">
        <v>0</v>
      </c>
      <c r="AC184" s="39">
        <v>1</v>
      </c>
      <c r="AD184" s="39">
        <v>0</v>
      </c>
      <c r="AE184" s="39">
        <v>0</v>
      </c>
      <c r="AF184" s="39">
        <v>0</v>
      </c>
      <c r="AG184" s="39">
        <v>0</v>
      </c>
      <c r="AH184" s="39">
        <v>0</v>
      </c>
      <c r="AI184" s="39">
        <v>0</v>
      </c>
      <c r="AJ184" s="9">
        <f t="shared" si="12"/>
        <v>1</v>
      </c>
      <c r="AK184" s="9">
        <f t="shared" si="13"/>
        <v>0</v>
      </c>
      <c r="AL184" s="9">
        <f t="shared" si="14"/>
        <v>0</v>
      </c>
      <c r="AM184" s="9">
        <f t="shared" si="15"/>
        <v>0</v>
      </c>
      <c r="AN184" s="29" t="s">
        <v>4609</v>
      </c>
    </row>
    <row r="185" spans="1:40" x14ac:dyDescent="0.25">
      <c r="A185" s="39">
        <v>2587</v>
      </c>
      <c r="B185" s="29" t="s">
        <v>4610</v>
      </c>
      <c r="C185" s="29" t="s">
        <v>4611</v>
      </c>
      <c r="D185" s="29" t="s">
        <v>4612</v>
      </c>
      <c r="E185" s="42">
        <v>42948</v>
      </c>
      <c r="F185" s="29" t="s">
        <v>46</v>
      </c>
      <c r="G185" s="39">
        <v>1800</v>
      </c>
      <c r="H185" s="39">
        <v>900</v>
      </c>
      <c r="I185" s="64">
        <v>7520</v>
      </c>
      <c r="L185" s="63" t="s">
        <v>341</v>
      </c>
      <c r="M185" s="29" t="s">
        <v>47</v>
      </c>
      <c r="N185" s="29" t="s">
        <v>48</v>
      </c>
      <c r="O185" s="68">
        <v>21900</v>
      </c>
      <c r="P185" s="29" t="s">
        <v>60</v>
      </c>
      <c r="Q185" s="29" t="s">
        <v>15</v>
      </c>
      <c r="R185" s="39">
        <v>1</v>
      </c>
      <c r="S185" s="39">
        <v>0</v>
      </c>
      <c r="T185" s="39">
        <v>0</v>
      </c>
      <c r="U185" s="39">
        <v>0</v>
      </c>
      <c r="V185" s="39">
        <v>0</v>
      </c>
      <c r="W185" s="39">
        <v>0</v>
      </c>
      <c r="X185" s="39">
        <v>0</v>
      </c>
      <c r="Y185" s="39">
        <v>0</v>
      </c>
      <c r="Z185" s="39">
        <v>0</v>
      </c>
      <c r="AA185" s="39">
        <v>0</v>
      </c>
      <c r="AB185" s="39">
        <v>1</v>
      </c>
      <c r="AC185" s="39">
        <v>1</v>
      </c>
      <c r="AD185" s="39">
        <v>0</v>
      </c>
      <c r="AE185" s="39">
        <v>1</v>
      </c>
      <c r="AF185" s="39">
        <v>0</v>
      </c>
      <c r="AG185" s="39">
        <v>0</v>
      </c>
      <c r="AH185" s="39">
        <v>0</v>
      </c>
      <c r="AI185" s="39">
        <v>0</v>
      </c>
      <c r="AJ185" s="9">
        <f t="shared" si="12"/>
        <v>1</v>
      </c>
      <c r="AK185" s="9">
        <f t="shared" si="13"/>
        <v>0</v>
      </c>
      <c r="AL185" s="9">
        <f t="shared" si="14"/>
        <v>0</v>
      </c>
      <c r="AM185" s="9">
        <f t="shared" si="15"/>
        <v>0</v>
      </c>
      <c r="AN185" s="29" t="s">
        <v>4614</v>
      </c>
    </row>
    <row r="186" spans="1:40" x14ac:dyDescent="0.25">
      <c r="A186" s="39">
        <v>2689</v>
      </c>
      <c r="B186" s="29" t="s">
        <v>4615</v>
      </c>
      <c r="C186" s="29" t="s">
        <v>4616</v>
      </c>
      <c r="D186" s="29" t="s">
        <v>4617</v>
      </c>
      <c r="E186" s="42">
        <v>42795</v>
      </c>
      <c r="F186" s="29" t="s">
        <v>38</v>
      </c>
      <c r="G186" s="39">
        <v>915</v>
      </c>
      <c r="H186" s="39">
        <v>890</v>
      </c>
      <c r="J186" s="39">
        <v>0.96</v>
      </c>
      <c r="L186" s="63" t="s">
        <v>341</v>
      </c>
      <c r="M186" s="29" t="s">
        <v>2556</v>
      </c>
      <c r="N186" s="29" t="s">
        <v>48</v>
      </c>
      <c r="O186" s="68">
        <v>140</v>
      </c>
      <c r="P186" s="29" t="s">
        <v>225</v>
      </c>
      <c r="Q186" s="29" t="s">
        <v>15</v>
      </c>
      <c r="R186" s="39">
        <v>0</v>
      </c>
      <c r="S186" s="39">
        <v>0</v>
      </c>
      <c r="T186" s="39">
        <v>0</v>
      </c>
      <c r="U186" s="39">
        <v>1</v>
      </c>
      <c r="V186" s="39">
        <v>0</v>
      </c>
      <c r="W186" s="39">
        <v>0</v>
      </c>
      <c r="X186" s="39">
        <v>0</v>
      </c>
      <c r="Y186" s="39">
        <v>0</v>
      </c>
      <c r="Z186" s="39">
        <v>1</v>
      </c>
      <c r="AA186" s="39">
        <v>0</v>
      </c>
      <c r="AB186" s="39">
        <v>0</v>
      </c>
      <c r="AC186" s="39">
        <v>0</v>
      </c>
      <c r="AD186" s="39">
        <v>0</v>
      </c>
      <c r="AE186" s="39">
        <v>0</v>
      </c>
      <c r="AF186" s="39">
        <v>0</v>
      </c>
      <c r="AG186" s="39">
        <v>0</v>
      </c>
      <c r="AH186" s="39">
        <v>0</v>
      </c>
      <c r="AI186" s="39">
        <v>1</v>
      </c>
      <c r="AJ186" s="9">
        <f t="shared" si="12"/>
        <v>0</v>
      </c>
      <c r="AK186" s="9">
        <f t="shared" si="13"/>
        <v>0</v>
      </c>
      <c r="AL186" s="9">
        <f t="shared" si="14"/>
        <v>1</v>
      </c>
      <c r="AM186" s="9">
        <f t="shared" si="15"/>
        <v>0</v>
      </c>
      <c r="AN186" s="29" t="s">
        <v>4618</v>
      </c>
    </row>
    <row r="187" spans="1:40" x14ac:dyDescent="0.25">
      <c r="A187" s="39">
        <v>2702</v>
      </c>
      <c r="B187" s="29" t="s">
        <v>3823</v>
      </c>
      <c r="C187" s="29" t="s">
        <v>3824</v>
      </c>
      <c r="D187" s="29" t="s">
        <v>3825</v>
      </c>
      <c r="E187" s="42">
        <v>42979</v>
      </c>
      <c r="F187" s="29" t="s">
        <v>38</v>
      </c>
      <c r="J187" s="39">
        <v>0.97399999999999998</v>
      </c>
      <c r="K187" s="64"/>
      <c r="L187" s="63" t="s">
        <v>342</v>
      </c>
      <c r="M187" s="29" t="s">
        <v>185</v>
      </c>
      <c r="N187" s="29" t="s">
        <v>48</v>
      </c>
      <c r="O187" s="68">
        <v>30</v>
      </c>
      <c r="P187" s="29" t="s">
        <v>891</v>
      </c>
      <c r="Q187" s="29" t="s">
        <v>15</v>
      </c>
      <c r="R187" s="39">
        <v>1</v>
      </c>
      <c r="S187" s="39">
        <v>0</v>
      </c>
      <c r="T187" s="39">
        <v>0</v>
      </c>
      <c r="U187" s="39">
        <v>1</v>
      </c>
      <c r="V187" s="39">
        <v>0</v>
      </c>
      <c r="W187" s="39">
        <v>0</v>
      </c>
      <c r="X187" s="39">
        <v>0</v>
      </c>
      <c r="Y187" s="39">
        <v>0</v>
      </c>
      <c r="Z187" s="39">
        <v>1</v>
      </c>
      <c r="AA187" s="39">
        <v>0</v>
      </c>
      <c r="AB187" s="39">
        <v>0</v>
      </c>
      <c r="AC187" s="39">
        <v>0</v>
      </c>
      <c r="AD187" s="39">
        <v>0</v>
      </c>
      <c r="AE187" s="39">
        <v>1</v>
      </c>
      <c r="AF187" s="39">
        <v>0</v>
      </c>
      <c r="AG187" s="39">
        <v>0</v>
      </c>
      <c r="AH187" s="39">
        <v>0</v>
      </c>
      <c r="AI187" s="39">
        <v>0</v>
      </c>
      <c r="AJ187" s="9">
        <f t="shared" si="12"/>
        <v>1</v>
      </c>
      <c r="AK187" s="9">
        <f t="shared" si="13"/>
        <v>0</v>
      </c>
      <c r="AL187" s="9">
        <f t="shared" si="14"/>
        <v>0</v>
      </c>
      <c r="AM187" s="9">
        <f t="shared" si="15"/>
        <v>0</v>
      </c>
      <c r="AN187" s="29" t="s">
        <v>3827</v>
      </c>
    </row>
    <row r="188" spans="1:40" x14ac:dyDescent="0.25">
      <c r="A188" s="39">
        <v>2711</v>
      </c>
      <c r="B188" s="29" t="s">
        <v>2454</v>
      </c>
      <c r="C188" s="29" t="s">
        <v>2455</v>
      </c>
      <c r="D188" s="29" t="s">
        <v>2456</v>
      </c>
      <c r="E188" s="42">
        <v>42979</v>
      </c>
      <c r="F188" s="29" t="s">
        <v>332</v>
      </c>
      <c r="G188" s="39">
        <v>18000</v>
      </c>
      <c r="H188" s="39">
        <v>8500</v>
      </c>
      <c r="I188" s="64">
        <v>10</v>
      </c>
      <c r="L188" s="63" t="s">
        <v>342</v>
      </c>
      <c r="M188" s="29" t="s">
        <v>136</v>
      </c>
      <c r="N188" s="29" t="s">
        <v>219</v>
      </c>
      <c r="O188" s="68">
        <v>1</v>
      </c>
      <c r="P188" s="29" t="s">
        <v>2457</v>
      </c>
      <c r="Q188" s="29" t="s">
        <v>15</v>
      </c>
      <c r="R188" s="39">
        <v>1</v>
      </c>
      <c r="S188" s="39">
        <v>0</v>
      </c>
      <c r="T188" s="39">
        <v>0</v>
      </c>
      <c r="U188" s="39">
        <v>0</v>
      </c>
      <c r="V188" s="39">
        <v>0</v>
      </c>
      <c r="W188" s="39">
        <v>0</v>
      </c>
      <c r="X188" s="39">
        <v>0</v>
      </c>
      <c r="Y188" s="39">
        <v>1</v>
      </c>
      <c r="Z188" s="39">
        <v>0</v>
      </c>
      <c r="AA188" s="39">
        <v>0</v>
      </c>
      <c r="AB188" s="39">
        <v>0</v>
      </c>
      <c r="AC188" s="39">
        <v>1</v>
      </c>
      <c r="AD188" s="39">
        <v>0</v>
      </c>
      <c r="AE188" s="39">
        <v>0</v>
      </c>
      <c r="AF188" s="39">
        <v>0</v>
      </c>
      <c r="AG188" s="39">
        <v>0</v>
      </c>
      <c r="AH188" s="39">
        <v>0</v>
      </c>
      <c r="AI188" s="39">
        <v>0</v>
      </c>
      <c r="AJ188" s="9">
        <f t="shared" si="12"/>
        <v>1</v>
      </c>
      <c r="AK188" s="9">
        <f t="shared" si="13"/>
        <v>0</v>
      </c>
      <c r="AL188" s="9">
        <f t="shared" si="14"/>
        <v>0</v>
      </c>
      <c r="AM188" s="9">
        <f t="shared" si="15"/>
        <v>0</v>
      </c>
      <c r="AN188" s="29" t="s">
        <v>2458</v>
      </c>
    </row>
    <row r="189" spans="1:40" x14ac:dyDescent="0.25">
      <c r="A189" s="39">
        <v>2721</v>
      </c>
      <c r="B189" s="29" t="s">
        <v>4620</v>
      </c>
      <c r="C189" s="29" t="s">
        <v>4621</v>
      </c>
      <c r="D189" s="29" t="s">
        <v>4622</v>
      </c>
      <c r="E189" s="42">
        <v>42913</v>
      </c>
      <c r="F189" s="29" t="s">
        <v>38</v>
      </c>
      <c r="I189" s="64">
        <v>300</v>
      </c>
      <c r="J189" s="39">
        <v>1.2999999999999999E-4</v>
      </c>
      <c r="K189" s="64">
        <v>10</v>
      </c>
      <c r="L189" s="63" t="s">
        <v>342</v>
      </c>
      <c r="M189" s="29" t="s">
        <v>4623</v>
      </c>
      <c r="N189" s="29" t="s">
        <v>40</v>
      </c>
      <c r="O189" s="68">
        <v>2</v>
      </c>
      <c r="P189" s="29" t="s">
        <v>4360</v>
      </c>
      <c r="Q189" s="29" t="s">
        <v>15</v>
      </c>
      <c r="R189" s="39">
        <v>1</v>
      </c>
      <c r="S189" s="39">
        <v>0</v>
      </c>
      <c r="T189" s="39">
        <v>0</v>
      </c>
      <c r="U189" s="39">
        <v>1</v>
      </c>
      <c r="V189" s="39">
        <v>0</v>
      </c>
      <c r="W189" s="39">
        <v>0</v>
      </c>
      <c r="X189" s="39">
        <v>0</v>
      </c>
      <c r="Y189" s="39">
        <v>0</v>
      </c>
      <c r="Z189" s="39">
        <v>1</v>
      </c>
      <c r="AA189" s="39">
        <v>0</v>
      </c>
      <c r="AB189" s="39">
        <v>0</v>
      </c>
      <c r="AC189" s="39">
        <v>0</v>
      </c>
      <c r="AD189" s="39">
        <v>0</v>
      </c>
      <c r="AE189" s="39">
        <v>0</v>
      </c>
      <c r="AF189" s="39">
        <v>0</v>
      </c>
      <c r="AG189" s="39">
        <v>0</v>
      </c>
      <c r="AH189" s="39">
        <v>0</v>
      </c>
      <c r="AI189" s="39">
        <v>1</v>
      </c>
      <c r="AJ189" s="9">
        <f t="shared" si="12"/>
        <v>0</v>
      </c>
      <c r="AK189" s="9">
        <f t="shared" si="13"/>
        <v>0</v>
      </c>
      <c r="AL189" s="9">
        <f t="shared" si="14"/>
        <v>1</v>
      </c>
      <c r="AM189" s="9">
        <f t="shared" si="15"/>
        <v>0</v>
      </c>
      <c r="AN189" s="29" t="s">
        <v>4624</v>
      </c>
    </row>
    <row r="190" spans="1:40" x14ac:dyDescent="0.25">
      <c r="A190" s="39">
        <v>2728</v>
      </c>
      <c r="B190" s="29" t="s">
        <v>4625</v>
      </c>
      <c r="C190" s="29" t="s">
        <v>4626</v>
      </c>
      <c r="D190" s="29" t="s">
        <v>4627</v>
      </c>
      <c r="E190" s="42">
        <v>42125</v>
      </c>
      <c r="F190" s="29" t="s">
        <v>332</v>
      </c>
      <c r="G190" s="39">
        <v>12000</v>
      </c>
      <c r="H190" s="39">
        <v>8000</v>
      </c>
      <c r="L190" s="63" t="s">
        <v>342</v>
      </c>
      <c r="M190" s="29" t="s">
        <v>1800</v>
      </c>
      <c r="N190" t="s">
        <v>219</v>
      </c>
      <c r="O190" s="68">
        <v>17311.428571428572</v>
      </c>
      <c r="P190" s="29" t="s">
        <v>4628</v>
      </c>
      <c r="Q190" s="29" t="s">
        <v>15</v>
      </c>
      <c r="R190" s="39">
        <v>1</v>
      </c>
      <c r="S190" s="39">
        <v>0</v>
      </c>
      <c r="T190" s="39">
        <v>0</v>
      </c>
      <c r="U190" s="39">
        <v>0</v>
      </c>
      <c r="V190" s="39">
        <v>0</v>
      </c>
      <c r="W190" s="39">
        <v>0</v>
      </c>
      <c r="X190" s="39">
        <v>0</v>
      </c>
      <c r="Y190" s="39">
        <v>0</v>
      </c>
      <c r="Z190" s="39">
        <v>0</v>
      </c>
      <c r="AA190" s="39">
        <v>0</v>
      </c>
      <c r="AB190" s="39">
        <v>1</v>
      </c>
      <c r="AC190" s="39">
        <v>1</v>
      </c>
      <c r="AD190" s="39">
        <v>0</v>
      </c>
      <c r="AE190" s="39">
        <v>0</v>
      </c>
      <c r="AF190" s="39">
        <v>0</v>
      </c>
      <c r="AG190" s="39">
        <v>0</v>
      </c>
      <c r="AH190" s="39">
        <v>0</v>
      </c>
      <c r="AI190" s="39">
        <v>0</v>
      </c>
      <c r="AJ190" s="9">
        <f t="shared" si="12"/>
        <v>1</v>
      </c>
      <c r="AK190" s="9">
        <f t="shared" si="13"/>
        <v>0</v>
      </c>
      <c r="AL190" s="9">
        <f t="shared" si="14"/>
        <v>0</v>
      </c>
      <c r="AM190" s="9">
        <f t="shared" si="15"/>
        <v>0</v>
      </c>
      <c r="AN190" s="29" t="s">
        <v>4629</v>
      </c>
    </row>
    <row r="191" spans="1:40" x14ac:dyDescent="0.25">
      <c r="A191" s="39">
        <v>2732</v>
      </c>
      <c r="B191" s="29" t="s">
        <v>1320</v>
      </c>
      <c r="C191" s="29" t="s">
        <v>1321</v>
      </c>
      <c r="D191" s="29" t="s">
        <v>1322</v>
      </c>
      <c r="E191" s="42">
        <v>43044</v>
      </c>
      <c r="F191" s="29" t="s">
        <v>38</v>
      </c>
      <c r="I191" s="64">
        <v>5300</v>
      </c>
      <c r="J191" s="39">
        <v>2.7</v>
      </c>
      <c r="L191" s="63" t="s">
        <v>342</v>
      </c>
      <c r="M191" s="29" t="s">
        <v>224</v>
      </c>
      <c r="N191" s="29" t="s">
        <v>1092</v>
      </c>
      <c r="O191" s="68">
        <v>168</v>
      </c>
      <c r="P191" s="29" t="s">
        <v>1323</v>
      </c>
      <c r="Q191" s="29" t="s">
        <v>15</v>
      </c>
      <c r="R191" s="39">
        <v>1</v>
      </c>
      <c r="S191" s="39">
        <v>0</v>
      </c>
      <c r="T191" s="39">
        <v>0</v>
      </c>
      <c r="U191" s="39">
        <v>1</v>
      </c>
      <c r="V191" s="39">
        <v>0</v>
      </c>
      <c r="W191" s="39">
        <v>0</v>
      </c>
      <c r="X191" s="39">
        <v>0</v>
      </c>
      <c r="Y191" s="39">
        <v>0</v>
      </c>
      <c r="Z191" s="39">
        <v>1</v>
      </c>
      <c r="AA191" s="39">
        <v>0</v>
      </c>
      <c r="AB191" s="39">
        <v>0</v>
      </c>
      <c r="AC191" s="39">
        <v>1</v>
      </c>
      <c r="AD191" s="39">
        <v>0</v>
      </c>
      <c r="AE191" s="39">
        <v>0</v>
      </c>
      <c r="AF191" s="39">
        <v>0</v>
      </c>
      <c r="AG191" s="39">
        <v>0</v>
      </c>
      <c r="AH191" s="39">
        <v>0</v>
      </c>
      <c r="AI191" s="39">
        <v>0</v>
      </c>
      <c r="AJ191" s="9">
        <f t="shared" si="12"/>
        <v>1</v>
      </c>
      <c r="AK191" s="9">
        <f t="shared" si="13"/>
        <v>0</v>
      </c>
      <c r="AL191" s="9">
        <f t="shared" si="14"/>
        <v>0</v>
      </c>
      <c r="AM191" s="9">
        <f t="shared" si="15"/>
        <v>0</v>
      </c>
      <c r="AN191" s="29" t="s">
        <v>1324</v>
      </c>
    </row>
    <row r="192" spans="1:40" x14ac:dyDescent="0.25">
      <c r="A192" s="39">
        <v>2733</v>
      </c>
      <c r="B192" s="29" t="s">
        <v>2465</v>
      </c>
      <c r="C192" s="29" t="s">
        <v>2466</v>
      </c>
      <c r="D192" s="29" t="s">
        <v>2467</v>
      </c>
      <c r="E192" s="42">
        <v>43053</v>
      </c>
      <c r="F192" s="29" t="s">
        <v>38</v>
      </c>
      <c r="I192" s="64">
        <v>7880</v>
      </c>
      <c r="L192" s="63" t="s">
        <v>342</v>
      </c>
      <c r="M192" s="29" t="s">
        <v>136</v>
      </c>
      <c r="N192" s="29" t="s">
        <v>219</v>
      </c>
      <c r="O192" s="68">
        <v>180</v>
      </c>
      <c r="P192" s="29" t="s">
        <v>891</v>
      </c>
      <c r="Q192" s="29" t="s">
        <v>15</v>
      </c>
      <c r="R192" s="39">
        <v>1</v>
      </c>
      <c r="S192" s="39">
        <v>0</v>
      </c>
      <c r="T192" s="39">
        <v>0</v>
      </c>
      <c r="U192" s="39">
        <v>1</v>
      </c>
      <c r="V192" s="39">
        <v>0</v>
      </c>
      <c r="W192" s="39">
        <v>0</v>
      </c>
      <c r="X192" s="39">
        <v>0</v>
      </c>
      <c r="Y192" s="39">
        <v>0</v>
      </c>
      <c r="Z192" s="39">
        <v>1</v>
      </c>
      <c r="AA192" s="39">
        <v>0</v>
      </c>
      <c r="AB192" s="39">
        <v>0</v>
      </c>
      <c r="AC192" s="39">
        <v>0</v>
      </c>
      <c r="AD192" s="39">
        <v>0</v>
      </c>
      <c r="AE192" s="39">
        <v>1</v>
      </c>
      <c r="AF192" s="39">
        <v>0</v>
      </c>
      <c r="AG192" s="39">
        <v>0</v>
      </c>
      <c r="AH192" s="39">
        <v>0</v>
      </c>
      <c r="AI192" s="39">
        <v>0</v>
      </c>
      <c r="AJ192" s="9">
        <f t="shared" si="12"/>
        <v>1</v>
      </c>
      <c r="AK192" s="9">
        <f t="shared" si="13"/>
        <v>0</v>
      </c>
      <c r="AL192" s="9">
        <f t="shared" si="14"/>
        <v>0</v>
      </c>
      <c r="AM192" s="9">
        <f t="shared" si="15"/>
        <v>0</v>
      </c>
      <c r="AN192" s="29" t="s">
        <v>2468</v>
      </c>
    </row>
    <row r="193" spans="1:40" x14ac:dyDescent="0.25">
      <c r="A193" s="39">
        <v>2743</v>
      </c>
      <c r="B193" s="29" t="s">
        <v>2469</v>
      </c>
      <c r="C193" s="29" t="s">
        <v>2470</v>
      </c>
      <c r="D193" s="29" t="s">
        <v>2471</v>
      </c>
      <c r="E193" s="42">
        <v>42917</v>
      </c>
      <c r="F193" s="29" t="s">
        <v>38</v>
      </c>
      <c r="J193" s="39">
        <v>0.05</v>
      </c>
      <c r="L193" s="63" t="s">
        <v>342</v>
      </c>
      <c r="M193" s="29" t="s">
        <v>136</v>
      </c>
      <c r="N193" s="29" t="s">
        <v>48</v>
      </c>
      <c r="O193" s="68">
        <v>90</v>
      </c>
      <c r="P193" s="29" t="s">
        <v>225</v>
      </c>
      <c r="Q193" s="29" t="s">
        <v>15</v>
      </c>
      <c r="R193" s="39">
        <v>1</v>
      </c>
      <c r="S193" s="39">
        <v>0</v>
      </c>
      <c r="T193" s="39">
        <v>0</v>
      </c>
      <c r="U193" s="39">
        <v>1</v>
      </c>
      <c r="V193" s="39">
        <v>0</v>
      </c>
      <c r="W193" s="39">
        <v>0</v>
      </c>
      <c r="X193" s="39">
        <v>0</v>
      </c>
      <c r="Y193" s="39">
        <v>0</v>
      </c>
      <c r="Z193" s="39">
        <v>1</v>
      </c>
      <c r="AA193" s="39">
        <v>0</v>
      </c>
      <c r="AB193" s="39">
        <v>0</v>
      </c>
      <c r="AC193" s="39">
        <v>0</v>
      </c>
      <c r="AD193" s="39">
        <v>0</v>
      </c>
      <c r="AE193" s="39">
        <v>0</v>
      </c>
      <c r="AF193" s="39">
        <v>0</v>
      </c>
      <c r="AG193" s="39">
        <v>0</v>
      </c>
      <c r="AH193" s="39">
        <v>0</v>
      </c>
      <c r="AI193" s="39">
        <v>1</v>
      </c>
      <c r="AJ193" s="9">
        <f t="shared" si="12"/>
        <v>0</v>
      </c>
      <c r="AK193" s="9">
        <f t="shared" si="13"/>
        <v>0</v>
      </c>
      <c r="AL193" s="9">
        <f t="shared" si="14"/>
        <v>1</v>
      </c>
      <c r="AM193" s="9">
        <f t="shared" si="15"/>
        <v>0</v>
      </c>
      <c r="AN193" s="29" t="s">
        <v>2472</v>
      </c>
    </row>
    <row r="194" spans="1:40" x14ac:dyDescent="0.25">
      <c r="A194" s="39">
        <v>2758</v>
      </c>
      <c r="B194" s="29" t="s">
        <v>4630</v>
      </c>
      <c r="C194" s="29" t="s">
        <v>4631</v>
      </c>
      <c r="D194" s="29" t="s">
        <v>4632</v>
      </c>
      <c r="E194" s="42">
        <v>43040</v>
      </c>
      <c r="F194" s="29" t="s">
        <v>38</v>
      </c>
      <c r="L194" s="63" t="s">
        <v>341</v>
      </c>
      <c r="M194" s="29" t="s">
        <v>54</v>
      </c>
      <c r="N194" s="29" t="s">
        <v>48</v>
      </c>
      <c r="O194" s="68">
        <v>0</v>
      </c>
      <c r="P194" s="29" t="s">
        <v>69</v>
      </c>
      <c r="Q194" s="29" t="s">
        <v>15</v>
      </c>
      <c r="R194" s="39">
        <v>1</v>
      </c>
      <c r="S194" s="39">
        <v>0</v>
      </c>
      <c r="T194" s="39">
        <v>0</v>
      </c>
      <c r="U194" s="39">
        <v>0</v>
      </c>
      <c r="V194" s="39">
        <v>0</v>
      </c>
      <c r="W194" s="39">
        <v>0</v>
      </c>
      <c r="X194" s="39">
        <v>0</v>
      </c>
      <c r="Y194" s="39">
        <v>0</v>
      </c>
      <c r="Z194" s="39">
        <v>0</v>
      </c>
      <c r="AA194" s="39">
        <v>0</v>
      </c>
      <c r="AB194" s="39">
        <v>1</v>
      </c>
      <c r="AC194" s="39">
        <v>0</v>
      </c>
      <c r="AD194" s="39">
        <v>0</v>
      </c>
      <c r="AE194" s="39">
        <v>1</v>
      </c>
      <c r="AF194" s="39">
        <v>0</v>
      </c>
      <c r="AG194" s="39">
        <v>0</v>
      </c>
      <c r="AH194" s="39">
        <v>0</v>
      </c>
      <c r="AI194" s="39">
        <v>0</v>
      </c>
      <c r="AJ194" s="9">
        <f t="shared" si="12"/>
        <v>1</v>
      </c>
      <c r="AK194" s="9">
        <f t="shared" si="13"/>
        <v>0</v>
      </c>
      <c r="AL194" s="9">
        <f t="shared" si="14"/>
        <v>0</v>
      </c>
      <c r="AM194" s="9">
        <f t="shared" si="15"/>
        <v>0</v>
      </c>
      <c r="AN194" s="29" t="s">
        <v>4633</v>
      </c>
    </row>
    <row r="195" spans="1:40" x14ac:dyDescent="0.25">
      <c r="A195" s="39">
        <v>2790</v>
      </c>
      <c r="B195" s="29" t="s">
        <v>3829</v>
      </c>
      <c r="C195" s="29" t="s">
        <v>3830</v>
      </c>
      <c r="D195" s="29" t="s">
        <v>551</v>
      </c>
      <c r="E195" s="42">
        <v>42614</v>
      </c>
      <c r="F195" s="29" t="s">
        <v>38</v>
      </c>
      <c r="J195" s="39">
        <v>1.7999999999999999E-2</v>
      </c>
      <c r="L195" s="63" t="s">
        <v>342</v>
      </c>
      <c r="M195" s="29" t="s">
        <v>185</v>
      </c>
      <c r="N195" s="29" t="s">
        <v>48</v>
      </c>
      <c r="O195" s="68">
        <v>1.75</v>
      </c>
      <c r="P195" s="29" t="s">
        <v>186</v>
      </c>
      <c r="Q195" s="29" t="s">
        <v>15</v>
      </c>
      <c r="R195" s="39">
        <v>1</v>
      </c>
      <c r="S195" s="39">
        <v>0</v>
      </c>
      <c r="T195" s="39">
        <v>0</v>
      </c>
      <c r="U195" s="39">
        <v>1</v>
      </c>
      <c r="V195" s="39">
        <v>0</v>
      </c>
      <c r="W195" s="39">
        <v>0</v>
      </c>
      <c r="X195" s="39">
        <v>0</v>
      </c>
      <c r="Y195" s="39">
        <v>0</v>
      </c>
      <c r="Z195" s="39">
        <v>1</v>
      </c>
      <c r="AA195" s="39">
        <v>0</v>
      </c>
      <c r="AB195" s="39">
        <v>0</v>
      </c>
      <c r="AC195" s="39">
        <v>0</v>
      </c>
      <c r="AD195" s="39">
        <v>0</v>
      </c>
      <c r="AE195" s="39">
        <v>0</v>
      </c>
      <c r="AF195" s="39">
        <v>0</v>
      </c>
      <c r="AG195" s="39">
        <v>0</v>
      </c>
      <c r="AH195" s="39">
        <v>0</v>
      </c>
      <c r="AI195" s="39">
        <v>1</v>
      </c>
      <c r="AJ195" s="9">
        <f t="shared" si="12"/>
        <v>0</v>
      </c>
      <c r="AK195" s="9">
        <f t="shared" si="13"/>
        <v>0</v>
      </c>
      <c r="AL195" s="9">
        <f t="shared" si="14"/>
        <v>1</v>
      </c>
      <c r="AM195" s="9">
        <f t="shared" si="15"/>
        <v>0</v>
      </c>
      <c r="AN195" s="29" t="s">
        <v>3831</v>
      </c>
    </row>
    <row r="196" spans="1:40" x14ac:dyDescent="0.25">
      <c r="A196" s="39">
        <v>2803</v>
      </c>
      <c r="B196" s="29" t="s">
        <v>4634</v>
      </c>
      <c r="C196" s="29" t="s">
        <v>4635</v>
      </c>
      <c r="D196" s="29" t="s">
        <v>4636</v>
      </c>
      <c r="E196" s="42">
        <v>41426</v>
      </c>
      <c r="F196" s="29" t="s">
        <v>38</v>
      </c>
      <c r="J196" s="39">
        <v>0.08</v>
      </c>
      <c r="L196" s="64" t="s">
        <v>342</v>
      </c>
      <c r="M196" s="29" t="s">
        <v>963</v>
      </c>
      <c r="N196" s="29" t="s">
        <v>48</v>
      </c>
      <c r="O196" s="68">
        <v>20</v>
      </c>
      <c r="P196" s="29" t="s">
        <v>1225</v>
      </c>
      <c r="Q196" s="29" t="s">
        <v>70</v>
      </c>
      <c r="R196" s="39">
        <v>0</v>
      </c>
      <c r="S196" s="39">
        <v>0</v>
      </c>
      <c r="T196" s="39">
        <v>0</v>
      </c>
      <c r="U196" s="39">
        <v>1</v>
      </c>
      <c r="V196" s="39">
        <v>0</v>
      </c>
      <c r="W196" s="39">
        <v>0</v>
      </c>
      <c r="X196" s="39">
        <v>0</v>
      </c>
      <c r="Y196" s="39">
        <v>0</v>
      </c>
      <c r="Z196" s="39">
        <v>1</v>
      </c>
      <c r="AA196" s="39">
        <v>0</v>
      </c>
      <c r="AB196" s="39">
        <v>0</v>
      </c>
      <c r="AC196" s="39">
        <v>1</v>
      </c>
      <c r="AD196" s="39">
        <v>1</v>
      </c>
      <c r="AE196" s="39">
        <v>0</v>
      </c>
      <c r="AF196" s="39">
        <v>0</v>
      </c>
      <c r="AG196" s="39">
        <v>0</v>
      </c>
      <c r="AH196" s="39">
        <v>0</v>
      </c>
      <c r="AI196" s="39">
        <v>0</v>
      </c>
      <c r="AJ196" s="9">
        <f t="shared" si="12"/>
        <v>1</v>
      </c>
      <c r="AK196" s="9">
        <f t="shared" si="13"/>
        <v>0</v>
      </c>
      <c r="AL196" s="9">
        <f t="shared" si="14"/>
        <v>1</v>
      </c>
      <c r="AM196" s="9">
        <f t="shared" si="15"/>
        <v>1</v>
      </c>
      <c r="AN196" s="29" t="s">
        <v>4637</v>
      </c>
    </row>
    <row r="197" spans="1:40" x14ac:dyDescent="0.25">
      <c r="A197" s="39">
        <v>2811</v>
      </c>
      <c r="B197" s="29" t="s">
        <v>4638</v>
      </c>
      <c r="C197" s="29" t="s">
        <v>4639</v>
      </c>
      <c r="D197" s="29" t="s">
        <v>4640</v>
      </c>
      <c r="E197" s="42">
        <v>41456</v>
      </c>
      <c r="F197" s="29" t="s">
        <v>38</v>
      </c>
      <c r="L197" s="63" t="s">
        <v>341</v>
      </c>
      <c r="M197" s="29" t="s">
        <v>54</v>
      </c>
      <c r="N197" s="29" t="s">
        <v>219</v>
      </c>
      <c r="O197" s="68">
        <v>63</v>
      </c>
      <c r="P197" s="29" t="s">
        <v>4218</v>
      </c>
      <c r="Q197" s="29" t="s">
        <v>15</v>
      </c>
      <c r="R197" s="39">
        <v>0</v>
      </c>
      <c r="S197" s="39">
        <v>0</v>
      </c>
      <c r="T197" s="39">
        <v>0</v>
      </c>
      <c r="U197" s="39">
        <v>1</v>
      </c>
      <c r="V197" s="39">
        <v>0</v>
      </c>
      <c r="W197" s="39">
        <v>0</v>
      </c>
      <c r="X197" s="39">
        <v>0</v>
      </c>
      <c r="Y197" s="39">
        <v>0</v>
      </c>
      <c r="Z197" s="39">
        <v>1</v>
      </c>
      <c r="AA197" s="39">
        <v>0</v>
      </c>
      <c r="AB197" s="39">
        <v>0</v>
      </c>
      <c r="AC197" s="39">
        <v>1</v>
      </c>
      <c r="AD197" s="39">
        <v>1</v>
      </c>
      <c r="AE197" s="39">
        <v>0</v>
      </c>
      <c r="AF197" s="39">
        <v>0</v>
      </c>
      <c r="AG197" s="39">
        <v>0</v>
      </c>
      <c r="AH197" s="39">
        <v>0</v>
      </c>
      <c r="AI197" s="39">
        <v>0</v>
      </c>
      <c r="AJ197" s="9">
        <f t="shared" si="12"/>
        <v>1</v>
      </c>
      <c r="AK197" s="9">
        <f t="shared" si="13"/>
        <v>0</v>
      </c>
      <c r="AL197" s="9">
        <f t="shared" si="14"/>
        <v>1</v>
      </c>
      <c r="AM197" s="9">
        <f t="shared" si="15"/>
        <v>1</v>
      </c>
      <c r="AN197" s="29" t="s">
        <v>4641</v>
      </c>
    </row>
    <row r="198" spans="1:40" x14ac:dyDescent="0.25">
      <c r="A198" s="39">
        <v>2814</v>
      </c>
      <c r="B198" s="29" t="s">
        <v>4642</v>
      </c>
      <c r="C198" s="29" t="s">
        <v>4643</v>
      </c>
      <c r="D198" s="29" t="s">
        <v>4644</v>
      </c>
      <c r="E198" s="42">
        <v>42979</v>
      </c>
      <c r="F198" s="29" t="s">
        <v>38</v>
      </c>
      <c r="J198" s="39">
        <v>0.66</v>
      </c>
      <c r="K198" s="64">
        <v>35.5</v>
      </c>
      <c r="L198" s="63" t="s">
        <v>342</v>
      </c>
      <c r="M198" s="29" t="s">
        <v>185</v>
      </c>
      <c r="N198" s="29" t="s">
        <v>48</v>
      </c>
      <c r="O198" s="68">
        <v>14</v>
      </c>
      <c r="P198" s="29" t="s">
        <v>367</v>
      </c>
      <c r="Q198" s="29" t="s">
        <v>15</v>
      </c>
      <c r="R198" s="39">
        <v>1</v>
      </c>
      <c r="S198" s="39">
        <v>0</v>
      </c>
      <c r="T198" s="39">
        <v>0</v>
      </c>
      <c r="U198" s="39">
        <v>1</v>
      </c>
      <c r="V198" s="39">
        <v>0</v>
      </c>
      <c r="W198" s="39">
        <v>0</v>
      </c>
      <c r="X198" s="39">
        <v>0</v>
      </c>
      <c r="Y198" s="39">
        <v>0</v>
      </c>
      <c r="Z198" s="39">
        <v>1</v>
      </c>
      <c r="AA198" s="39">
        <v>0</v>
      </c>
      <c r="AB198" s="39">
        <v>0</v>
      </c>
      <c r="AC198" s="39">
        <v>0</v>
      </c>
      <c r="AD198" s="39">
        <v>0</v>
      </c>
      <c r="AE198" s="39">
        <v>1</v>
      </c>
      <c r="AF198" s="39">
        <v>0</v>
      </c>
      <c r="AG198" s="39">
        <v>0</v>
      </c>
      <c r="AH198" s="39">
        <v>0</v>
      </c>
      <c r="AI198" s="39">
        <v>0</v>
      </c>
      <c r="AJ198" s="9">
        <f t="shared" si="12"/>
        <v>1</v>
      </c>
      <c r="AK198" s="9">
        <f t="shared" si="13"/>
        <v>0</v>
      </c>
      <c r="AL198" s="9">
        <f t="shared" si="14"/>
        <v>0</v>
      </c>
      <c r="AM198" s="9">
        <f t="shared" si="15"/>
        <v>0</v>
      </c>
      <c r="AN198" s="29" t="s">
        <v>4646</v>
      </c>
    </row>
    <row r="199" spans="1:40" x14ac:dyDescent="0.25">
      <c r="A199" s="39">
        <v>2817</v>
      </c>
      <c r="B199" s="29" t="s">
        <v>2495</v>
      </c>
      <c r="C199" s="29" t="s">
        <v>2496</v>
      </c>
      <c r="D199" s="29" t="s">
        <v>2497</v>
      </c>
      <c r="E199" s="42">
        <v>42675</v>
      </c>
      <c r="F199" s="29" t="s">
        <v>38</v>
      </c>
      <c r="J199" s="39">
        <v>6</v>
      </c>
      <c r="L199" s="63" t="s">
        <v>341</v>
      </c>
      <c r="M199" s="29" t="s">
        <v>54</v>
      </c>
      <c r="N199" s="29" t="s">
        <v>48</v>
      </c>
      <c r="O199" s="68">
        <v>0</v>
      </c>
      <c r="P199" s="29" t="s">
        <v>2355</v>
      </c>
      <c r="Q199" s="29" t="s">
        <v>15</v>
      </c>
      <c r="R199" s="39">
        <v>1</v>
      </c>
      <c r="S199" s="39">
        <v>0</v>
      </c>
      <c r="T199" s="39">
        <v>0</v>
      </c>
      <c r="U199" s="39">
        <v>0</v>
      </c>
      <c r="V199" s="39">
        <v>0</v>
      </c>
      <c r="W199" s="39">
        <v>0</v>
      </c>
      <c r="X199" s="39">
        <v>0</v>
      </c>
      <c r="Y199" s="39">
        <v>1</v>
      </c>
      <c r="Z199" s="39">
        <v>0</v>
      </c>
      <c r="AA199" s="39">
        <v>0</v>
      </c>
      <c r="AB199" s="39">
        <v>0</v>
      </c>
      <c r="AC199" s="39">
        <v>1</v>
      </c>
      <c r="AD199" s="39">
        <v>0</v>
      </c>
      <c r="AE199" s="39">
        <v>0</v>
      </c>
      <c r="AF199" s="39">
        <v>0</v>
      </c>
      <c r="AG199" s="39">
        <v>0</v>
      </c>
      <c r="AH199" s="39">
        <v>0</v>
      </c>
      <c r="AI199" s="39">
        <v>0</v>
      </c>
      <c r="AJ199" s="9">
        <f t="shared" si="12"/>
        <v>1</v>
      </c>
      <c r="AK199" s="9">
        <f t="shared" si="13"/>
        <v>0</v>
      </c>
      <c r="AL199" s="9">
        <f t="shared" si="14"/>
        <v>0</v>
      </c>
      <c r="AM199" s="9">
        <f t="shared" si="15"/>
        <v>0</v>
      </c>
      <c r="AN199" s="29" t="s">
        <v>2498</v>
      </c>
    </row>
    <row r="200" spans="1:40" x14ac:dyDescent="0.25">
      <c r="A200" s="39">
        <v>2851</v>
      </c>
      <c r="B200" s="29" t="s">
        <v>3035</v>
      </c>
      <c r="C200" s="29" t="s">
        <v>3036</v>
      </c>
      <c r="D200" s="29" t="s">
        <v>3037</v>
      </c>
      <c r="E200" s="42">
        <v>42491</v>
      </c>
      <c r="F200" s="29" t="s">
        <v>38</v>
      </c>
      <c r="I200" s="64">
        <v>300000</v>
      </c>
      <c r="L200" s="63" t="s">
        <v>342</v>
      </c>
      <c r="M200" s="29" t="s">
        <v>224</v>
      </c>
      <c r="N200" t="s">
        <v>219</v>
      </c>
      <c r="O200" s="68">
        <v>3.32</v>
      </c>
      <c r="P200" s="29" t="s">
        <v>377</v>
      </c>
      <c r="Q200" s="29" t="s">
        <v>15</v>
      </c>
      <c r="R200" s="39">
        <v>1</v>
      </c>
      <c r="S200" s="39">
        <v>0</v>
      </c>
      <c r="T200" s="39">
        <v>0</v>
      </c>
      <c r="U200" s="39">
        <v>1</v>
      </c>
      <c r="V200" s="39">
        <v>0</v>
      </c>
      <c r="W200" s="39">
        <v>0</v>
      </c>
      <c r="X200" s="39">
        <v>0</v>
      </c>
      <c r="Y200" s="39">
        <v>0</v>
      </c>
      <c r="Z200" s="39">
        <v>1</v>
      </c>
      <c r="AA200" s="39">
        <v>0</v>
      </c>
      <c r="AB200" s="39">
        <v>0</v>
      </c>
      <c r="AC200" s="39">
        <v>1</v>
      </c>
      <c r="AD200" s="39">
        <v>0</v>
      </c>
      <c r="AE200" s="39">
        <v>0</v>
      </c>
      <c r="AF200" s="39">
        <v>0</v>
      </c>
      <c r="AG200" s="39">
        <v>0</v>
      </c>
      <c r="AH200" s="39">
        <v>0</v>
      </c>
      <c r="AI200" s="39">
        <v>0</v>
      </c>
      <c r="AJ200" s="9">
        <f t="shared" si="12"/>
        <v>1</v>
      </c>
      <c r="AK200" s="9">
        <f t="shared" si="13"/>
        <v>0</v>
      </c>
      <c r="AL200" s="9">
        <f t="shared" si="14"/>
        <v>0</v>
      </c>
      <c r="AM200" s="9">
        <f t="shared" si="15"/>
        <v>0</v>
      </c>
      <c r="AN200" s="29" t="s">
        <v>3038</v>
      </c>
    </row>
    <row r="201" spans="1:40" x14ac:dyDescent="0.25">
      <c r="A201" s="39">
        <v>2852</v>
      </c>
      <c r="B201" s="29" t="s">
        <v>4648</v>
      </c>
      <c r="C201" s="29" t="s">
        <v>4649</v>
      </c>
      <c r="D201" s="29" t="s">
        <v>4650</v>
      </c>
      <c r="E201" s="42">
        <v>42005</v>
      </c>
      <c r="F201" s="29" t="s">
        <v>38</v>
      </c>
      <c r="I201" s="64">
        <v>300000</v>
      </c>
      <c r="J201" s="39">
        <v>9.9</v>
      </c>
      <c r="L201" s="63" t="s">
        <v>342</v>
      </c>
      <c r="M201" s="29" t="s">
        <v>39</v>
      </c>
      <c r="N201" s="29" t="s">
        <v>48</v>
      </c>
      <c r="O201" s="68">
        <v>0.21857142857142861</v>
      </c>
      <c r="P201" s="29" t="s">
        <v>377</v>
      </c>
      <c r="Q201" s="29" t="s">
        <v>15</v>
      </c>
      <c r="R201" s="39">
        <v>1</v>
      </c>
      <c r="S201" s="39">
        <v>0</v>
      </c>
      <c r="T201" s="39">
        <v>0</v>
      </c>
      <c r="U201" s="39">
        <v>1</v>
      </c>
      <c r="V201" s="39">
        <v>0</v>
      </c>
      <c r="W201" s="39">
        <v>0</v>
      </c>
      <c r="X201" s="39">
        <v>0</v>
      </c>
      <c r="Y201" s="39">
        <v>0</v>
      </c>
      <c r="Z201" s="39">
        <v>1</v>
      </c>
      <c r="AA201" s="39">
        <v>0</v>
      </c>
      <c r="AB201" s="39">
        <v>0</v>
      </c>
      <c r="AC201" s="39">
        <v>0</v>
      </c>
      <c r="AD201" s="39">
        <v>0</v>
      </c>
      <c r="AE201" s="39">
        <v>0</v>
      </c>
      <c r="AF201" s="39">
        <v>0</v>
      </c>
      <c r="AG201" s="39">
        <v>0</v>
      </c>
      <c r="AH201" s="39">
        <v>0</v>
      </c>
      <c r="AI201" s="39">
        <v>1</v>
      </c>
      <c r="AJ201" s="9">
        <f t="shared" si="12"/>
        <v>0</v>
      </c>
      <c r="AK201" s="9">
        <f t="shared" si="13"/>
        <v>0</v>
      </c>
      <c r="AL201" s="9">
        <f t="shared" si="14"/>
        <v>1</v>
      </c>
      <c r="AM201" s="9">
        <f t="shared" si="15"/>
        <v>0</v>
      </c>
      <c r="AN201" s="29" t="s">
        <v>4651</v>
      </c>
    </row>
    <row r="202" spans="1:40" x14ac:dyDescent="0.25">
      <c r="A202" s="39">
        <v>2856</v>
      </c>
      <c r="B202" s="29" t="s">
        <v>2509</v>
      </c>
      <c r="C202" s="29" t="s">
        <v>2510</v>
      </c>
      <c r="D202" s="29" t="s">
        <v>2511</v>
      </c>
      <c r="E202" s="42">
        <v>40422</v>
      </c>
      <c r="F202" s="29" t="s">
        <v>38</v>
      </c>
      <c r="J202" s="39">
        <v>6</v>
      </c>
      <c r="L202" s="63" t="s">
        <v>341</v>
      </c>
      <c r="M202" s="29" t="s">
        <v>54</v>
      </c>
      <c r="N202" s="29" t="s">
        <v>48</v>
      </c>
      <c r="O202" s="68">
        <v>0.33333333333333331</v>
      </c>
      <c r="P202" s="29" t="s">
        <v>2355</v>
      </c>
      <c r="Q202" s="29" t="s">
        <v>15</v>
      </c>
      <c r="R202" s="39">
        <v>1</v>
      </c>
      <c r="S202" s="39">
        <v>0</v>
      </c>
      <c r="T202" s="39">
        <v>0</v>
      </c>
      <c r="U202" s="39">
        <v>0</v>
      </c>
      <c r="V202" s="39">
        <v>0</v>
      </c>
      <c r="W202" s="39">
        <v>0</v>
      </c>
      <c r="X202" s="39">
        <v>0</v>
      </c>
      <c r="Y202" s="39">
        <v>1</v>
      </c>
      <c r="Z202" s="39">
        <v>0</v>
      </c>
      <c r="AA202" s="39">
        <v>0</v>
      </c>
      <c r="AB202" s="39">
        <v>0</v>
      </c>
      <c r="AC202" s="39">
        <v>1</v>
      </c>
      <c r="AD202" s="39">
        <v>0</v>
      </c>
      <c r="AE202" s="39">
        <v>0</v>
      </c>
      <c r="AF202" s="39">
        <v>0</v>
      </c>
      <c r="AG202" s="39">
        <v>0</v>
      </c>
      <c r="AH202" s="39">
        <v>0</v>
      </c>
      <c r="AI202" s="39">
        <v>0</v>
      </c>
      <c r="AJ202" s="9">
        <f t="shared" si="12"/>
        <v>1</v>
      </c>
      <c r="AK202" s="9">
        <f t="shared" si="13"/>
        <v>0</v>
      </c>
      <c r="AL202" s="9">
        <f t="shared" si="14"/>
        <v>0</v>
      </c>
      <c r="AM202" s="9">
        <f t="shared" si="15"/>
        <v>0</v>
      </c>
      <c r="AN202" s="29" t="s">
        <v>2512</v>
      </c>
    </row>
    <row r="203" spans="1:40" x14ac:dyDescent="0.25">
      <c r="A203" s="39">
        <v>2857</v>
      </c>
      <c r="B203" s="29" t="s">
        <v>3833</v>
      </c>
      <c r="C203" s="29" t="s">
        <v>3834</v>
      </c>
      <c r="D203" s="29" t="s">
        <v>3835</v>
      </c>
      <c r="E203" s="42">
        <v>41438</v>
      </c>
      <c r="F203" s="29" t="s">
        <v>38</v>
      </c>
      <c r="I203" s="64">
        <v>900000</v>
      </c>
      <c r="J203" s="39">
        <v>6</v>
      </c>
      <c r="L203" s="63" t="s">
        <v>342</v>
      </c>
      <c r="M203" s="29" t="s">
        <v>136</v>
      </c>
      <c r="N203" s="29" t="s">
        <v>48</v>
      </c>
      <c r="O203" s="68">
        <v>0.16666666666666671</v>
      </c>
      <c r="P203" s="29" t="s">
        <v>4653</v>
      </c>
      <c r="Q203" s="29" t="s">
        <v>15</v>
      </c>
      <c r="R203" s="39">
        <v>1</v>
      </c>
      <c r="S203" s="39">
        <v>0</v>
      </c>
      <c r="T203" s="39">
        <v>0</v>
      </c>
      <c r="U203" s="39">
        <v>1</v>
      </c>
      <c r="V203" s="39">
        <v>0</v>
      </c>
      <c r="W203" s="39">
        <v>0</v>
      </c>
      <c r="X203" s="39">
        <v>0</v>
      </c>
      <c r="Y203" s="39">
        <v>1</v>
      </c>
      <c r="Z203" s="39">
        <v>0</v>
      </c>
      <c r="AA203" s="39">
        <v>0</v>
      </c>
      <c r="AB203" s="39">
        <v>0</v>
      </c>
      <c r="AC203" s="39">
        <v>1</v>
      </c>
      <c r="AD203" s="39">
        <v>0</v>
      </c>
      <c r="AE203" s="39">
        <v>0</v>
      </c>
      <c r="AF203" s="39">
        <v>0</v>
      </c>
      <c r="AG203" s="39">
        <v>0</v>
      </c>
      <c r="AH203" s="39">
        <v>0</v>
      </c>
      <c r="AI203" s="39">
        <v>0</v>
      </c>
      <c r="AJ203" s="9">
        <f t="shared" si="12"/>
        <v>1</v>
      </c>
      <c r="AK203" s="9">
        <f t="shared" si="13"/>
        <v>0</v>
      </c>
      <c r="AL203" s="9">
        <f t="shared" si="14"/>
        <v>0</v>
      </c>
      <c r="AM203" s="9">
        <f t="shared" si="15"/>
        <v>0</v>
      </c>
      <c r="AN203" s="29" t="s">
        <v>3837</v>
      </c>
    </row>
    <row r="204" spans="1:40" x14ac:dyDescent="0.25">
      <c r="A204" s="39">
        <v>2858</v>
      </c>
      <c r="B204" s="29" t="s">
        <v>3838</v>
      </c>
      <c r="C204" s="29" t="s">
        <v>3839</v>
      </c>
      <c r="D204" s="29" t="s">
        <v>3840</v>
      </c>
      <c r="E204" s="42">
        <v>42156</v>
      </c>
      <c r="F204" s="29" t="s">
        <v>38</v>
      </c>
      <c r="I204" s="64">
        <v>300000</v>
      </c>
      <c r="J204" s="39">
        <v>19</v>
      </c>
      <c r="L204" s="63" t="s">
        <v>342</v>
      </c>
      <c r="M204" s="29" t="s">
        <v>136</v>
      </c>
      <c r="N204" s="29" t="s">
        <v>40</v>
      </c>
      <c r="O204" s="68">
        <v>8.3333333333333301E-2</v>
      </c>
      <c r="P204" s="29" t="s">
        <v>4654</v>
      </c>
      <c r="Q204" s="29" t="s">
        <v>15</v>
      </c>
      <c r="R204" s="39">
        <v>1</v>
      </c>
      <c r="S204" s="39">
        <v>0</v>
      </c>
      <c r="T204" s="39">
        <v>0</v>
      </c>
      <c r="U204" s="39">
        <v>0</v>
      </c>
      <c r="V204" s="39">
        <v>0</v>
      </c>
      <c r="W204" s="39">
        <v>0</v>
      </c>
      <c r="X204" s="39">
        <v>0</v>
      </c>
      <c r="Y204" s="39">
        <v>1</v>
      </c>
      <c r="Z204" s="39">
        <v>0</v>
      </c>
      <c r="AA204" s="39">
        <v>0</v>
      </c>
      <c r="AB204" s="39">
        <v>0</v>
      </c>
      <c r="AC204" s="39">
        <v>1</v>
      </c>
      <c r="AD204" s="39">
        <v>0</v>
      </c>
      <c r="AE204" s="39">
        <v>0</v>
      </c>
      <c r="AF204" s="39">
        <v>0</v>
      </c>
      <c r="AG204" s="39">
        <v>0</v>
      </c>
      <c r="AH204" s="39">
        <v>0</v>
      </c>
      <c r="AI204" s="39">
        <v>0</v>
      </c>
      <c r="AJ204" s="9">
        <f t="shared" si="12"/>
        <v>1</v>
      </c>
      <c r="AK204" s="9">
        <f t="shared" si="13"/>
        <v>0</v>
      </c>
      <c r="AL204" s="9">
        <f t="shared" si="14"/>
        <v>0</v>
      </c>
      <c r="AM204" s="9">
        <f t="shared" si="15"/>
        <v>0</v>
      </c>
      <c r="AN204" s="29" t="s">
        <v>3842</v>
      </c>
    </row>
    <row r="205" spans="1:40" x14ac:dyDescent="0.25">
      <c r="A205" s="39">
        <v>2922</v>
      </c>
      <c r="B205" s="29" t="s">
        <v>3859</v>
      </c>
      <c r="C205" s="29" t="s">
        <v>3860</v>
      </c>
      <c r="D205" s="29" t="s">
        <v>3861</v>
      </c>
      <c r="E205" s="42">
        <v>42705</v>
      </c>
      <c r="F205" s="29" t="s">
        <v>38</v>
      </c>
      <c r="I205" s="64">
        <v>8700</v>
      </c>
      <c r="J205" s="39">
        <v>0.6</v>
      </c>
      <c r="L205" s="63" t="s">
        <v>341</v>
      </c>
      <c r="M205" s="29" t="s">
        <v>151</v>
      </c>
      <c r="N205" s="29" t="s">
        <v>48</v>
      </c>
      <c r="O205" s="68">
        <v>182.5</v>
      </c>
      <c r="P205" s="29" t="s">
        <v>4655</v>
      </c>
      <c r="Q205" s="29" t="s">
        <v>15</v>
      </c>
      <c r="R205" s="39">
        <v>1</v>
      </c>
      <c r="S205" s="39">
        <v>0</v>
      </c>
      <c r="T205" s="39">
        <v>0</v>
      </c>
      <c r="U205" s="39">
        <v>1</v>
      </c>
      <c r="V205" s="39">
        <v>0</v>
      </c>
      <c r="W205" s="39">
        <v>0</v>
      </c>
      <c r="X205" s="39">
        <v>0</v>
      </c>
      <c r="Y205" s="39">
        <v>0</v>
      </c>
      <c r="Z205" s="39">
        <v>1</v>
      </c>
      <c r="AA205" s="39">
        <v>0</v>
      </c>
      <c r="AB205" s="39">
        <v>0</v>
      </c>
      <c r="AC205" s="39">
        <v>0</v>
      </c>
      <c r="AD205" s="39">
        <v>0</v>
      </c>
      <c r="AE205" s="39">
        <v>0</v>
      </c>
      <c r="AF205" s="39">
        <v>0</v>
      </c>
      <c r="AG205" s="39">
        <v>0</v>
      </c>
      <c r="AH205" s="39">
        <v>0</v>
      </c>
      <c r="AI205" s="39">
        <v>1</v>
      </c>
      <c r="AJ205" s="9">
        <f t="shared" ref="AJ205:AJ268" si="16">IF(OR(AC205=1,AE205=1),1,0)</f>
        <v>0</v>
      </c>
      <c r="AK205" s="9">
        <f t="shared" ref="AK205:AK268" si="17">IF(OR(AF205=1,AG205=1),1,0)</f>
        <v>0</v>
      </c>
      <c r="AL205" s="9">
        <f t="shared" ref="AL205:AL268" si="18">IF(OR(AD205=1,AH205=1,AI205=1),1,0)</f>
        <v>1</v>
      </c>
      <c r="AM205" s="9">
        <f t="shared" ref="AM205:AM268" si="19">IF(OR(AD205=1,AH205=1),1,0)</f>
        <v>0</v>
      </c>
      <c r="AN205" s="29" t="s">
        <v>3863</v>
      </c>
    </row>
    <row r="206" spans="1:40" x14ac:dyDescent="0.25">
      <c r="A206" s="39">
        <v>3018</v>
      </c>
      <c r="B206" s="29" t="s">
        <v>3868</v>
      </c>
      <c r="C206" s="29" t="s">
        <v>3869</v>
      </c>
      <c r="D206" s="29" t="s">
        <v>3870</v>
      </c>
      <c r="E206" s="42">
        <v>43203</v>
      </c>
      <c r="F206" s="29" t="s">
        <v>38</v>
      </c>
      <c r="K206" s="64">
        <v>2</v>
      </c>
      <c r="L206" s="63" t="s">
        <v>342</v>
      </c>
      <c r="M206" s="29" t="s">
        <v>136</v>
      </c>
      <c r="N206" s="29" t="s">
        <v>40</v>
      </c>
      <c r="O206" s="68">
        <v>1</v>
      </c>
      <c r="P206" s="29" t="s">
        <v>4656</v>
      </c>
      <c r="Q206" s="29" t="s">
        <v>15</v>
      </c>
      <c r="R206" s="39">
        <v>1</v>
      </c>
      <c r="S206" s="39">
        <v>0</v>
      </c>
      <c r="T206" s="39">
        <v>0</v>
      </c>
      <c r="U206" s="39">
        <v>0</v>
      </c>
      <c r="V206" s="39">
        <v>0</v>
      </c>
      <c r="W206" s="39">
        <v>0</v>
      </c>
      <c r="X206" s="39">
        <v>0</v>
      </c>
      <c r="Y206" s="39">
        <v>1</v>
      </c>
      <c r="Z206" s="39">
        <v>0</v>
      </c>
      <c r="AA206" s="39">
        <v>0</v>
      </c>
      <c r="AB206" s="39">
        <v>0</v>
      </c>
      <c r="AC206" s="39">
        <v>0</v>
      </c>
      <c r="AD206" s="39">
        <v>0</v>
      </c>
      <c r="AE206" s="39">
        <v>1</v>
      </c>
      <c r="AF206" s="39">
        <v>0</v>
      </c>
      <c r="AG206" s="39">
        <v>0</v>
      </c>
      <c r="AH206" s="39">
        <v>0</v>
      </c>
      <c r="AI206" s="39">
        <v>0</v>
      </c>
      <c r="AJ206" s="9">
        <f t="shared" si="16"/>
        <v>1</v>
      </c>
      <c r="AK206" s="9">
        <f t="shared" si="17"/>
        <v>0</v>
      </c>
      <c r="AL206" s="9">
        <f t="shared" si="18"/>
        <v>0</v>
      </c>
      <c r="AM206" s="9">
        <f t="shared" si="19"/>
        <v>0</v>
      </c>
      <c r="AN206" s="29" t="s">
        <v>3872</v>
      </c>
    </row>
    <row r="207" spans="1:40" x14ac:dyDescent="0.25">
      <c r="A207" s="39">
        <v>3021</v>
      </c>
      <c r="B207" s="29" t="s">
        <v>4657</v>
      </c>
      <c r="C207" s="29" t="s">
        <v>4658</v>
      </c>
      <c r="D207" s="29" t="s">
        <v>4659</v>
      </c>
      <c r="E207" s="42">
        <v>41640</v>
      </c>
      <c r="F207" s="29" t="s">
        <v>38</v>
      </c>
      <c r="J207" s="39">
        <v>1.1499999999999999</v>
      </c>
      <c r="L207" s="63" t="s">
        <v>341</v>
      </c>
      <c r="M207" s="29" t="s">
        <v>151</v>
      </c>
      <c r="N207" s="29" t="s">
        <v>48</v>
      </c>
      <c r="O207" s="68">
        <v>56</v>
      </c>
      <c r="P207" s="29" t="s">
        <v>367</v>
      </c>
      <c r="Q207" s="29" t="s">
        <v>15</v>
      </c>
      <c r="R207" s="39">
        <v>1</v>
      </c>
      <c r="S207" s="39">
        <v>0</v>
      </c>
      <c r="T207" s="39">
        <v>0</v>
      </c>
      <c r="U207" s="39">
        <v>1</v>
      </c>
      <c r="V207" s="39">
        <v>0</v>
      </c>
      <c r="W207" s="39">
        <v>0</v>
      </c>
      <c r="X207" s="39">
        <v>0</v>
      </c>
      <c r="Y207" s="39">
        <v>0</v>
      </c>
      <c r="Z207" s="39">
        <v>1</v>
      </c>
      <c r="AA207" s="39">
        <v>0</v>
      </c>
      <c r="AB207" s="39">
        <v>0</v>
      </c>
      <c r="AC207" s="39">
        <v>0</v>
      </c>
      <c r="AD207" s="39">
        <v>0</v>
      </c>
      <c r="AE207" s="39">
        <v>1</v>
      </c>
      <c r="AF207" s="39">
        <v>0</v>
      </c>
      <c r="AG207" s="39">
        <v>0</v>
      </c>
      <c r="AH207" s="39">
        <v>0</v>
      </c>
      <c r="AI207" s="39">
        <v>0</v>
      </c>
      <c r="AJ207" s="9">
        <f t="shared" si="16"/>
        <v>1</v>
      </c>
      <c r="AK207" s="9">
        <f t="shared" si="17"/>
        <v>0</v>
      </c>
      <c r="AL207" s="9">
        <f t="shared" si="18"/>
        <v>0</v>
      </c>
      <c r="AM207" s="9">
        <f t="shared" si="19"/>
        <v>0</v>
      </c>
      <c r="AN207" s="29" t="s">
        <v>4660</v>
      </c>
    </row>
    <row r="208" spans="1:40" x14ac:dyDescent="0.25">
      <c r="A208" s="39">
        <v>3030</v>
      </c>
      <c r="B208" s="29" t="s">
        <v>4661</v>
      </c>
      <c r="C208" s="29" t="s">
        <v>4662</v>
      </c>
      <c r="D208" s="29" t="s">
        <v>4663</v>
      </c>
      <c r="E208" s="42">
        <v>39822</v>
      </c>
      <c r="F208" s="29" t="s">
        <v>38</v>
      </c>
      <c r="J208" s="39">
        <v>0.66</v>
      </c>
      <c r="L208" s="63" t="s">
        <v>341</v>
      </c>
      <c r="M208" s="29" t="s">
        <v>151</v>
      </c>
      <c r="N208" s="29" t="s">
        <v>48</v>
      </c>
      <c r="O208" s="68">
        <v>10</v>
      </c>
      <c r="P208" s="29" t="s">
        <v>4664</v>
      </c>
      <c r="Q208" s="29" t="s">
        <v>15</v>
      </c>
      <c r="R208" s="39">
        <v>1</v>
      </c>
      <c r="S208" s="39">
        <v>0</v>
      </c>
      <c r="T208" s="39">
        <v>0</v>
      </c>
      <c r="U208" s="39">
        <v>1</v>
      </c>
      <c r="V208" s="39">
        <v>0</v>
      </c>
      <c r="W208" s="39">
        <v>0</v>
      </c>
      <c r="X208" s="39">
        <v>0</v>
      </c>
      <c r="Y208" s="39">
        <v>0</v>
      </c>
      <c r="Z208" s="39">
        <v>1</v>
      </c>
      <c r="AA208" s="39">
        <v>0</v>
      </c>
      <c r="AB208" s="39">
        <v>0</v>
      </c>
      <c r="AC208" s="39">
        <v>0</v>
      </c>
      <c r="AD208" s="39">
        <v>0</v>
      </c>
      <c r="AE208" s="39">
        <v>1</v>
      </c>
      <c r="AF208" s="39">
        <v>0</v>
      </c>
      <c r="AG208" s="39">
        <v>0</v>
      </c>
      <c r="AH208" s="39">
        <v>0</v>
      </c>
      <c r="AI208" s="39">
        <v>0</v>
      </c>
      <c r="AJ208" s="9">
        <f t="shared" si="16"/>
        <v>1</v>
      </c>
      <c r="AK208" s="9">
        <f t="shared" si="17"/>
        <v>0</v>
      </c>
      <c r="AL208" s="9">
        <f t="shared" si="18"/>
        <v>0</v>
      </c>
      <c r="AM208" s="9">
        <f t="shared" si="19"/>
        <v>0</v>
      </c>
      <c r="AN208" s="29" t="s">
        <v>4665</v>
      </c>
    </row>
    <row r="209" spans="1:40" x14ac:dyDescent="0.25">
      <c r="A209" s="39">
        <v>3045</v>
      </c>
      <c r="B209" s="29" t="s">
        <v>4666</v>
      </c>
      <c r="C209" s="29" t="s">
        <v>4667</v>
      </c>
      <c r="D209" s="29" t="s">
        <v>4668</v>
      </c>
      <c r="E209" s="42">
        <v>43220</v>
      </c>
      <c r="F209" s="29" t="s">
        <v>38</v>
      </c>
      <c r="I209" s="64">
        <v>53</v>
      </c>
      <c r="J209" s="39">
        <v>2.7</v>
      </c>
      <c r="L209" s="63" t="s">
        <v>342</v>
      </c>
      <c r="M209" s="29" t="s">
        <v>185</v>
      </c>
      <c r="N209" s="29" t="s">
        <v>40</v>
      </c>
      <c r="O209" s="68">
        <v>168</v>
      </c>
      <c r="P209" s="29" t="s">
        <v>1323</v>
      </c>
      <c r="Q209" s="29" t="s">
        <v>15</v>
      </c>
      <c r="R209" s="39">
        <v>1</v>
      </c>
      <c r="S209" s="39">
        <v>0</v>
      </c>
      <c r="T209" s="39">
        <v>0</v>
      </c>
      <c r="U209" s="39">
        <v>1</v>
      </c>
      <c r="V209" s="39">
        <v>0</v>
      </c>
      <c r="W209" s="39">
        <v>0</v>
      </c>
      <c r="X209" s="39">
        <v>0</v>
      </c>
      <c r="Y209" s="39">
        <v>0</v>
      </c>
      <c r="Z209" s="39">
        <v>1</v>
      </c>
      <c r="AA209" s="39">
        <v>0</v>
      </c>
      <c r="AB209" s="39">
        <v>0</v>
      </c>
      <c r="AC209" s="39">
        <v>1</v>
      </c>
      <c r="AD209" s="39">
        <v>0</v>
      </c>
      <c r="AE209" s="39">
        <v>0</v>
      </c>
      <c r="AF209" s="39">
        <v>0</v>
      </c>
      <c r="AG209" s="39">
        <v>0</v>
      </c>
      <c r="AH209" s="39">
        <v>0</v>
      </c>
      <c r="AI209" s="39">
        <v>0</v>
      </c>
      <c r="AJ209" s="9">
        <f t="shared" si="16"/>
        <v>1</v>
      </c>
      <c r="AK209" s="9">
        <f t="shared" si="17"/>
        <v>0</v>
      </c>
      <c r="AL209" s="9">
        <f t="shared" si="18"/>
        <v>0</v>
      </c>
      <c r="AM209" s="9">
        <f t="shared" si="19"/>
        <v>0</v>
      </c>
      <c r="AN209" s="29" t="s">
        <v>4669</v>
      </c>
    </row>
    <row r="210" spans="1:40" x14ac:dyDescent="0.25">
      <c r="A210" s="39">
        <v>3067</v>
      </c>
      <c r="B210" s="29" t="s">
        <v>4670</v>
      </c>
      <c r="C210" s="29" t="s">
        <v>4671</v>
      </c>
      <c r="D210" s="29" t="s">
        <v>4672</v>
      </c>
      <c r="E210" s="42">
        <v>43242</v>
      </c>
      <c r="F210" s="29" t="s">
        <v>38</v>
      </c>
      <c r="K210" s="64"/>
      <c r="L210" s="63" t="s">
        <v>341</v>
      </c>
      <c r="M210" s="29" t="s">
        <v>151</v>
      </c>
      <c r="N210" s="29" t="s">
        <v>48</v>
      </c>
      <c r="O210" s="68">
        <v>2</v>
      </c>
      <c r="P210" s="29" t="s">
        <v>4673</v>
      </c>
      <c r="Q210" s="29" t="s">
        <v>15</v>
      </c>
      <c r="R210" s="39">
        <v>0</v>
      </c>
      <c r="S210" s="39">
        <v>0</v>
      </c>
      <c r="T210" s="39">
        <v>0</v>
      </c>
      <c r="U210" s="39">
        <v>1</v>
      </c>
      <c r="V210" s="39">
        <v>0</v>
      </c>
      <c r="W210" s="39">
        <v>0</v>
      </c>
      <c r="X210" s="39">
        <v>0</v>
      </c>
      <c r="Y210" s="39">
        <v>0</v>
      </c>
      <c r="Z210" s="39">
        <v>1</v>
      </c>
      <c r="AA210" s="39">
        <v>0</v>
      </c>
      <c r="AB210" s="39">
        <v>0</v>
      </c>
      <c r="AC210" s="39">
        <v>1</v>
      </c>
      <c r="AD210" s="39">
        <v>0</v>
      </c>
      <c r="AE210" s="39">
        <v>1</v>
      </c>
      <c r="AF210" s="39">
        <v>0</v>
      </c>
      <c r="AG210" s="39">
        <v>1</v>
      </c>
      <c r="AH210" s="39">
        <v>0</v>
      </c>
      <c r="AI210" s="39">
        <v>0</v>
      </c>
      <c r="AJ210" s="9">
        <f t="shared" si="16"/>
        <v>1</v>
      </c>
      <c r="AK210" s="9">
        <f t="shared" si="17"/>
        <v>1</v>
      </c>
      <c r="AL210" s="9">
        <f t="shared" si="18"/>
        <v>0</v>
      </c>
      <c r="AM210" s="9">
        <f t="shared" si="19"/>
        <v>0</v>
      </c>
      <c r="AN210" s="29" t="s">
        <v>4675</v>
      </c>
    </row>
    <row r="211" spans="1:40" x14ac:dyDescent="0.25">
      <c r="A211" s="39">
        <v>3075</v>
      </c>
      <c r="B211" s="29" t="s">
        <v>3039</v>
      </c>
      <c r="C211" s="29" t="s">
        <v>3040</v>
      </c>
      <c r="D211" s="29" t="s">
        <v>3041</v>
      </c>
      <c r="E211" s="42">
        <v>41722</v>
      </c>
      <c r="F211" s="29" t="s">
        <v>38</v>
      </c>
      <c r="I211" s="64">
        <v>122.7</v>
      </c>
      <c r="J211" s="39">
        <v>2.2700000000000001E-2</v>
      </c>
      <c r="K211" s="64"/>
      <c r="L211" s="63" t="s">
        <v>342</v>
      </c>
      <c r="M211" s="29" t="s">
        <v>136</v>
      </c>
      <c r="N211" s="29" t="s">
        <v>48</v>
      </c>
      <c r="O211" s="68">
        <v>28</v>
      </c>
      <c r="P211" s="29" t="s">
        <v>1230</v>
      </c>
      <c r="Q211" s="29" t="s">
        <v>15</v>
      </c>
      <c r="R211" s="39">
        <v>1</v>
      </c>
      <c r="S211" s="39">
        <v>0</v>
      </c>
      <c r="T211" s="39">
        <v>0</v>
      </c>
      <c r="U211" s="39">
        <v>1</v>
      </c>
      <c r="V211" s="39">
        <v>0</v>
      </c>
      <c r="W211" s="39">
        <v>0</v>
      </c>
      <c r="X211" s="39">
        <v>0</v>
      </c>
      <c r="Y211" s="39">
        <v>0</v>
      </c>
      <c r="Z211" s="39">
        <v>1</v>
      </c>
      <c r="AA211" s="39">
        <v>0</v>
      </c>
      <c r="AB211" s="39">
        <v>0</v>
      </c>
      <c r="AC211" s="39">
        <v>0</v>
      </c>
      <c r="AD211" s="39">
        <v>0</v>
      </c>
      <c r="AE211" s="39">
        <v>1</v>
      </c>
      <c r="AF211" s="39">
        <v>0</v>
      </c>
      <c r="AG211" s="39">
        <v>0</v>
      </c>
      <c r="AH211" s="39">
        <v>0</v>
      </c>
      <c r="AI211" s="39">
        <v>0</v>
      </c>
      <c r="AJ211" s="9">
        <f t="shared" si="16"/>
        <v>1</v>
      </c>
      <c r="AK211" s="9">
        <f t="shared" si="17"/>
        <v>0</v>
      </c>
      <c r="AL211" s="9">
        <f t="shared" si="18"/>
        <v>0</v>
      </c>
      <c r="AM211" s="9">
        <f t="shared" si="19"/>
        <v>0</v>
      </c>
      <c r="AN211" s="29" t="s">
        <v>3042</v>
      </c>
    </row>
    <row r="212" spans="1:40" x14ac:dyDescent="0.25">
      <c r="A212" s="39">
        <v>3098</v>
      </c>
      <c r="B212" s="29" t="s">
        <v>2525</v>
      </c>
      <c r="C212" s="29" t="s">
        <v>2526</v>
      </c>
      <c r="D212" s="29" t="s">
        <v>2527</v>
      </c>
      <c r="E212" s="42">
        <v>43252</v>
      </c>
      <c r="F212" s="29" t="s">
        <v>38</v>
      </c>
      <c r="J212" s="39">
        <v>0.2467</v>
      </c>
      <c r="L212" s="63" t="s">
        <v>342</v>
      </c>
      <c r="M212" s="29" t="s">
        <v>1977</v>
      </c>
      <c r="N212" s="29" t="s">
        <v>1346</v>
      </c>
      <c r="O212" s="68">
        <v>72</v>
      </c>
      <c r="P212" s="29" t="s">
        <v>2457</v>
      </c>
      <c r="Q212" s="29" t="s">
        <v>15</v>
      </c>
      <c r="R212" s="39">
        <v>1</v>
      </c>
      <c r="S212" s="39">
        <v>0</v>
      </c>
      <c r="T212" s="39">
        <v>0</v>
      </c>
      <c r="U212" s="39">
        <v>0</v>
      </c>
      <c r="V212" s="39">
        <v>0</v>
      </c>
      <c r="W212" s="39">
        <v>0</v>
      </c>
      <c r="X212" s="39">
        <v>0</v>
      </c>
      <c r="Y212" s="39">
        <v>1</v>
      </c>
      <c r="Z212" s="39">
        <v>0</v>
      </c>
      <c r="AA212" s="39">
        <v>0</v>
      </c>
      <c r="AB212" s="39">
        <v>0</v>
      </c>
      <c r="AC212" s="39">
        <v>1</v>
      </c>
      <c r="AD212" s="39">
        <v>0</v>
      </c>
      <c r="AE212" s="39">
        <v>0</v>
      </c>
      <c r="AF212" s="39">
        <v>0</v>
      </c>
      <c r="AG212" s="39">
        <v>0</v>
      </c>
      <c r="AH212" s="39">
        <v>0</v>
      </c>
      <c r="AI212" s="39">
        <v>0</v>
      </c>
      <c r="AJ212" s="9">
        <f t="shared" si="16"/>
        <v>1</v>
      </c>
      <c r="AK212" s="9">
        <f t="shared" si="17"/>
        <v>0</v>
      </c>
      <c r="AL212" s="9">
        <f t="shared" si="18"/>
        <v>0</v>
      </c>
      <c r="AM212" s="9">
        <f t="shared" si="19"/>
        <v>0</v>
      </c>
      <c r="AN212" s="29" t="s">
        <v>2528</v>
      </c>
    </row>
    <row r="213" spans="1:40" x14ac:dyDescent="0.25">
      <c r="A213" s="39">
        <v>3099</v>
      </c>
      <c r="B213" s="29" t="s">
        <v>4676</v>
      </c>
      <c r="C213" s="29" t="s">
        <v>4677</v>
      </c>
      <c r="D213" s="29" t="s">
        <v>4678</v>
      </c>
      <c r="E213" s="42">
        <v>42647</v>
      </c>
      <c r="F213" s="29" t="s">
        <v>38</v>
      </c>
      <c r="J213" s="39">
        <v>0.05</v>
      </c>
      <c r="L213" s="63" t="s">
        <v>342</v>
      </c>
      <c r="M213" s="29" t="s">
        <v>4679</v>
      </c>
      <c r="N213" s="29" t="s">
        <v>1346</v>
      </c>
      <c r="O213" s="68">
        <v>2</v>
      </c>
      <c r="P213" s="29" t="s">
        <v>225</v>
      </c>
      <c r="Q213" s="29" t="s">
        <v>15</v>
      </c>
      <c r="R213" s="39">
        <v>1</v>
      </c>
      <c r="S213" s="39">
        <v>0</v>
      </c>
      <c r="T213" s="39">
        <v>0</v>
      </c>
      <c r="U213" s="39">
        <v>1</v>
      </c>
      <c r="V213" s="39">
        <v>0</v>
      </c>
      <c r="W213" s="39">
        <v>0</v>
      </c>
      <c r="X213" s="39">
        <v>0</v>
      </c>
      <c r="Y213" s="39">
        <v>0</v>
      </c>
      <c r="Z213" s="39">
        <v>1</v>
      </c>
      <c r="AA213" s="39">
        <v>0</v>
      </c>
      <c r="AB213" s="39">
        <v>0</v>
      </c>
      <c r="AC213" s="39">
        <v>1</v>
      </c>
      <c r="AD213" s="39">
        <v>0</v>
      </c>
      <c r="AE213" s="39">
        <v>0</v>
      </c>
      <c r="AF213" s="39">
        <v>0</v>
      </c>
      <c r="AG213" s="39">
        <v>0</v>
      </c>
      <c r="AH213" s="39">
        <v>0</v>
      </c>
      <c r="AI213" s="39">
        <v>0</v>
      </c>
      <c r="AJ213" s="9">
        <f t="shared" si="16"/>
        <v>1</v>
      </c>
      <c r="AK213" s="9">
        <f t="shared" si="17"/>
        <v>0</v>
      </c>
      <c r="AL213" s="9">
        <f t="shared" si="18"/>
        <v>0</v>
      </c>
      <c r="AM213" s="9">
        <f t="shared" si="19"/>
        <v>0</v>
      </c>
      <c r="AN213" s="29" t="s">
        <v>4680</v>
      </c>
    </row>
    <row r="214" spans="1:40" x14ac:dyDescent="0.25">
      <c r="A214" s="39">
        <v>3107</v>
      </c>
      <c r="B214" s="29" t="s">
        <v>4681</v>
      </c>
      <c r="C214" s="29" t="s">
        <v>4682</v>
      </c>
      <c r="D214" s="29" t="s">
        <v>4683</v>
      </c>
      <c r="E214" s="42">
        <v>43269</v>
      </c>
      <c r="F214" s="29" t="s">
        <v>38</v>
      </c>
      <c r="L214" s="63" t="s">
        <v>341</v>
      </c>
      <c r="M214" s="29" t="s">
        <v>283</v>
      </c>
      <c r="N214" s="29" t="s">
        <v>48</v>
      </c>
      <c r="O214" s="68">
        <v>180</v>
      </c>
      <c r="P214" s="29" t="s">
        <v>225</v>
      </c>
      <c r="Q214" s="29" t="s">
        <v>15</v>
      </c>
      <c r="R214" s="39">
        <v>1</v>
      </c>
      <c r="S214" s="39">
        <v>0</v>
      </c>
      <c r="T214" s="39">
        <v>0</v>
      </c>
      <c r="U214" s="39">
        <v>1</v>
      </c>
      <c r="V214" s="39">
        <v>0</v>
      </c>
      <c r="W214" s="39">
        <v>0</v>
      </c>
      <c r="X214" s="39">
        <v>0</v>
      </c>
      <c r="Y214" s="39">
        <v>0</v>
      </c>
      <c r="Z214" s="39">
        <v>1</v>
      </c>
      <c r="AA214" s="39">
        <v>0</v>
      </c>
      <c r="AB214" s="39">
        <v>0</v>
      </c>
      <c r="AC214" s="39">
        <v>0</v>
      </c>
      <c r="AD214" s="39">
        <v>0</v>
      </c>
      <c r="AE214" s="39">
        <v>1</v>
      </c>
      <c r="AF214" s="39">
        <v>0</v>
      </c>
      <c r="AG214" s="39">
        <v>0</v>
      </c>
      <c r="AH214" s="39">
        <v>0</v>
      </c>
      <c r="AI214" s="39">
        <v>0</v>
      </c>
      <c r="AJ214" s="9">
        <f t="shared" si="16"/>
        <v>1</v>
      </c>
      <c r="AK214" s="9">
        <f t="shared" si="17"/>
        <v>0</v>
      </c>
      <c r="AL214" s="9">
        <f t="shared" si="18"/>
        <v>0</v>
      </c>
      <c r="AM214" s="9">
        <f t="shared" si="19"/>
        <v>0</v>
      </c>
      <c r="AN214" s="29" t="s">
        <v>4684</v>
      </c>
    </row>
    <row r="215" spans="1:40" x14ac:dyDescent="0.25">
      <c r="A215" s="39">
        <v>3111</v>
      </c>
      <c r="B215" s="29" t="s">
        <v>2529</v>
      </c>
      <c r="C215" s="29" t="s">
        <v>2530</v>
      </c>
      <c r="D215" s="29" t="s">
        <v>2531</v>
      </c>
      <c r="E215" s="42">
        <v>42856</v>
      </c>
      <c r="F215" s="29" t="s">
        <v>332</v>
      </c>
      <c r="G215" s="39">
        <v>18000</v>
      </c>
      <c r="H215" s="39">
        <v>8150</v>
      </c>
      <c r="I215" s="64">
        <v>10</v>
      </c>
      <c r="L215" s="63" t="s">
        <v>342</v>
      </c>
      <c r="M215" s="29" t="s">
        <v>136</v>
      </c>
      <c r="N215" t="s">
        <v>219</v>
      </c>
      <c r="O215" s="68">
        <v>1</v>
      </c>
      <c r="P215" s="29" t="s">
        <v>2220</v>
      </c>
      <c r="Q215" s="29" t="s">
        <v>15</v>
      </c>
      <c r="R215" s="39">
        <v>1</v>
      </c>
      <c r="S215" s="39">
        <v>0</v>
      </c>
      <c r="T215" s="39">
        <v>0</v>
      </c>
      <c r="U215" s="39">
        <v>1</v>
      </c>
      <c r="V215" s="39">
        <v>0</v>
      </c>
      <c r="W215" s="39">
        <v>0</v>
      </c>
      <c r="X215" s="39">
        <v>0</v>
      </c>
      <c r="Y215" s="39">
        <v>0</v>
      </c>
      <c r="Z215" s="39">
        <v>1</v>
      </c>
      <c r="AA215" s="39">
        <v>0</v>
      </c>
      <c r="AB215" s="39">
        <v>0</v>
      </c>
      <c r="AC215" s="39">
        <v>1</v>
      </c>
      <c r="AD215" s="39">
        <v>0</v>
      </c>
      <c r="AE215" s="39">
        <v>0</v>
      </c>
      <c r="AF215" s="39">
        <v>0</v>
      </c>
      <c r="AG215" s="39">
        <v>0</v>
      </c>
      <c r="AH215" s="39">
        <v>0</v>
      </c>
      <c r="AI215" s="39">
        <v>0</v>
      </c>
      <c r="AJ215" s="9">
        <f t="shared" si="16"/>
        <v>1</v>
      </c>
      <c r="AK215" s="9">
        <f t="shared" si="17"/>
        <v>0</v>
      </c>
      <c r="AL215" s="9">
        <f t="shared" si="18"/>
        <v>0</v>
      </c>
      <c r="AM215" s="9">
        <f t="shared" si="19"/>
        <v>0</v>
      </c>
      <c r="AN215" s="29" t="s">
        <v>2532</v>
      </c>
    </row>
    <row r="216" spans="1:40" x14ac:dyDescent="0.25">
      <c r="A216" s="39">
        <v>3118</v>
      </c>
      <c r="B216" s="29" t="s">
        <v>4686</v>
      </c>
      <c r="C216" s="29" t="s">
        <v>4687</v>
      </c>
      <c r="D216" s="29" t="s">
        <v>4688</v>
      </c>
      <c r="E216" s="42">
        <v>42887</v>
      </c>
      <c r="F216" s="29" t="s">
        <v>332</v>
      </c>
      <c r="I216" s="64">
        <v>4000</v>
      </c>
      <c r="L216" s="63" t="s">
        <v>342</v>
      </c>
      <c r="M216" s="29" t="s">
        <v>136</v>
      </c>
      <c r="N216" s="29" t="s">
        <v>40</v>
      </c>
      <c r="O216" s="68">
        <v>1</v>
      </c>
      <c r="P216" s="29" t="s">
        <v>4689</v>
      </c>
      <c r="Q216" s="29" t="s">
        <v>15</v>
      </c>
      <c r="R216" s="39">
        <v>1</v>
      </c>
      <c r="S216" s="39">
        <v>0</v>
      </c>
      <c r="T216" s="39">
        <v>0</v>
      </c>
      <c r="U216" s="39">
        <v>0</v>
      </c>
      <c r="V216" s="39">
        <v>0</v>
      </c>
      <c r="W216" s="39">
        <v>0</v>
      </c>
      <c r="X216" s="39">
        <v>0</v>
      </c>
      <c r="Y216" s="39">
        <v>0</v>
      </c>
      <c r="Z216" s="39">
        <v>1</v>
      </c>
      <c r="AA216" s="39">
        <v>0</v>
      </c>
      <c r="AB216" s="39">
        <v>0</v>
      </c>
      <c r="AC216" s="39">
        <v>1</v>
      </c>
      <c r="AD216" s="39">
        <v>0</v>
      </c>
      <c r="AE216" s="39">
        <v>1</v>
      </c>
      <c r="AF216" s="39">
        <v>0</v>
      </c>
      <c r="AG216" s="39">
        <v>0</v>
      </c>
      <c r="AH216" s="39">
        <v>0</v>
      </c>
      <c r="AI216" s="39">
        <v>0</v>
      </c>
      <c r="AJ216" s="9">
        <f t="shared" si="16"/>
        <v>1</v>
      </c>
      <c r="AK216" s="9">
        <f t="shared" si="17"/>
        <v>0</v>
      </c>
      <c r="AL216" s="9">
        <f t="shared" si="18"/>
        <v>0</v>
      </c>
      <c r="AM216" s="9">
        <f t="shared" si="19"/>
        <v>0</v>
      </c>
      <c r="AN216" s="29" t="s">
        <v>4690</v>
      </c>
    </row>
    <row r="217" spans="1:40" x14ac:dyDescent="0.25">
      <c r="A217" s="39">
        <v>3136</v>
      </c>
      <c r="B217" s="29" t="s">
        <v>3878</v>
      </c>
      <c r="C217" s="29" t="s">
        <v>3879</v>
      </c>
      <c r="D217" s="29" t="s">
        <v>3880</v>
      </c>
      <c r="E217" s="42">
        <v>42990</v>
      </c>
      <c r="F217" s="29" t="s">
        <v>38</v>
      </c>
      <c r="L217" s="63" t="s">
        <v>342</v>
      </c>
      <c r="M217" s="29" t="s">
        <v>3881</v>
      </c>
      <c r="N217" s="29" t="s">
        <v>219</v>
      </c>
      <c r="O217" s="68">
        <v>1</v>
      </c>
      <c r="P217" s="29" t="s">
        <v>2341</v>
      </c>
      <c r="Q217" s="29" t="s">
        <v>15</v>
      </c>
      <c r="R217" s="39">
        <v>1</v>
      </c>
      <c r="S217" s="39">
        <v>0</v>
      </c>
      <c r="T217" s="39">
        <v>0</v>
      </c>
      <c r="U217" s="39">
        <v>0</v>
      </c>
      <c r="V217" s="39">
        <v>0</v>
      </c>
      <c r="W217" s="39">
        <v>0</v>
      </c>
      <c r="X217" s="39">
        <v>0</v>
      </c>
      <c r="Y217" s="39">
        <v>1</v>
      </c>
      <c r="Z217" s="39">
        <v>0</v>
      </c>
      <c r="AA217" s="39">
        <v>0</v>
      </c>
      <c r="AB217" s="39">
        <v>0</v>
      </c>
      <c r="AC217" s="39">
        <v>1</v>
      </c>
      <c r="AD217" s="39">
        <v>1</v>
      </c>
      <c r="AE217" s="39">
        <v>1</v>
      </c>
      <c r="AF217" s="39">
        <v>0</v>
      </c>
      <c r="AG217" s="39">
        <v>1</v>
      </c>
      <c r="AH217" s="39">
        <v>0</v>
      </c>
      <c r="AI217" s="39">
        <v>0</v>
      </c>
      <c r="AJ217" s="9">
        <f t="shared" si="16"/>
        <v>1</v>
      </c>
      <c r="AK217" s="9">
        <f t="shared" si="17"/>
        <v>1</v>
      </c>
      <c r="AL217" s="9">
        <f t="shared" si="18"/>
        <v>1</v>
      </c>
      <c r="AM217" s="9">
        <f t="shared" si="19"/>
        <v>1</v>
      </c>
      <c r="AN217" s="29" t="s">
        <v>3883</v>
      </c>
    </row>
    <row r="218" spans="1:40" x14ac:dyDescent="0.25">
      <c r="A218" s="39">
        <v>3146</v>
      </c>
      <c r="B218" s="29" t="s">
        <v>4691</v>
      </c>
      <c r="C218" s="29" t="s">
        <v>4692</v>
      </c>
      <c r="D218" s="29" t="s">
        <v>4693</v>
      </c>
      <c r="E218" s="42">
        <v>43282</v>
      </c>
      <c r="F218" s="29" t="s">
        <v>38</v>
      </c>
      <c r="J218" s="39">
        <v>1</v>
      </c>
      <c r="L218" s="63" t="s">
        <v>342</v>
      </c>
      <c r="M218" s="29" t="s">
        <v>274</v>
      </c>
      <c r="N218" s="29" t="s">
        <v>48</v>
      </c>
      <c r="O218" s="68">
        <v>8</v>
      </c>
      <c r="P218" s="29" t="s">
        <v>4694</v>
      </c>
      <c r="Q218" s="29" t="s">
        <v>15</v>
      </c>
      <c r="R218" s="39">
        <v>1</v>
      </c>
      <c r="S218" s="39">
        <v>0</v>
      </c>
      <c r="T218" s="39">
        <v>0</v>
      </c>
      <c r="U218" s="39">
        <v>1</v>
      </c>
      <c r="V218" s="39">
        <v>0</v>
      </c>
      <c r="W218" s="39">
        <v>0</v>
      </c>
      <c r="X218" s="39">
        <v>0</v>
      </c>
      <c r="Y218" s="39">
        <v>1</v>
      </c>
      <c r="Z218" s="39">
        <v>0</v>
      </c>
      <c r="AA218" s="39">
        <v>0</v>
      </c>
      <c r="AB218" s="39">
        <v>0</v>
      </c>
      <c r="AC218" s="39">
        <v>1</v>
      </c>
      <c r="AD218" s="39">
        <v>0</v>
      </c>
      <c r="AE218" s="39">
        <v>0</v>
      </c>
      <c r="AF218" s="39">
        <v>0</v>
      </c>
      <c r="AG218" s="39">
        <v>0</v>
      </c>
      <c r="AH218" s="39">
        <v>0</v>
      </c>
      <c r="AI218" s="39">
        <v>0</v>
      </c>
      <c r="AJ218" s="9">
        <f t="shared" si="16"/>
        <v>1</v>
      </c>
      <c r="AK218" s="9">
        <f t="shared" si="17"/>
        <v>0</v>
      </c>
      <c r="AL218" s="9">
        <f t="shared" si="18"/>
        <v>0</v>
      </c>
      <c r="AM218" s="9">
        <f t="shared" si="19"/>
        <v>0</v>
      </c>
      <c r="AN218" s="29" t="s">
        <v>4696</v>
      </c>
    </row>
    <row r="219" spans="1:40" x14ac:dyDescent="0.25">
      <c r="A219" s="39">
        <v>3154</v>
      </c>
      <c r="B219" s="29" t="s">
        <v>4697</v>
      </c>
      <c r="C219" s="29" t="s">
        <v>4698</v>
      </c>
      <c r="D219" s="29" t="s">
        <v>4699</v>
      </c>
      <c r="E219" s="42">
        <v>43324</v>
      </c>
      <c r="F219" s="29" t="s">
        <v>38</v>
      </c>
      <c r="J219" s="39">
        <v>2.2869999999999999</v>
      </c>
      <c r="L219" s="63" t="s">
        <v>342</v>
      </c>
      <c r="M219" s="29" t="s">
        <v>185</v>
      </c>
      <c r="N219" s="29" t="s">
        <v>48</v>
      </c>
      <c r="O219" s="68">
        <v>0</v>
      </c>
      <c r="P219" s="29" t="s">
        <v>4700</v>
      </c>
      <c r="Q219" s="29" t="s">
        <v>15</v>
      </c>
      <c r="R219" s="39">
        <v>0</v>
      </c>
      <c r="S219" s="39">
        <v>0</v>
      </c>
      <c r="T219" s="39">
        <v>0</v>
      </c>
      <c r="U219" s="39">
        <v>0</v>
      </c>
      <c r="V219" s="39">
        <v>0</v>
      </c>
      <c r="W219" s="39">
        <v>0</v>
      </c>
      <c r="X219" s="39">
        <v>0</v>
      </c>
      <c r="Y219" s="39">
        <v>1</v>
      </c>
      <c r="Z219" s="39">
        <v>0</v>
      </c>
      <c r="AA219" s="39">
        <v>0</v>
      </c>
      <c r="AB219" s="39">
        <v>0</v>
      </c>
      <c r="AC219" s="39">
        <v>0</v>
      </c>
      <c r="AD219" s="39">
        <v>0</v>
      </c>
      <c r="AE219" s="39">
        <v>1</v>
      </c>
      <c r="AF219" s="39">
        <v>0</v>
      </c>
      <c r="AG219" s="39">
        <v>0</v>
      </c>
      <c r="AH219" s="39">
        <v>0</v>
      </c>
      <c r="AI219" s="39">
        <v>0</v>
      </c>
      <c r="AJ219" s="9">
        <f t="shared" si="16"/>
        <v>1</v>
      </c>
      <c r="AK219" s="9">
        <f t="shared" si="17"/>
        <v>0</v>
      </c>
      <c r="AL219" s="9">
        <f t="shared" si="18"/>
        <v>0</v>
      </c>
      <c r="AM219" s="9">
        <f t="shared" si="19"/>
        <v>0</v>
      </c>
      <c r="AN219" s="29" t="s">
        <v>4701</v>
      </c>
    </row>
    <row r="220" spans="1:40" x14ac:dyDescent="0.25">
      <c r="A220" s="39">
        <v>3166</v>
      </c>
      <c r="B220" s="29" t="s">
        <v>3332</v>
      </c>
      <c r="C220" s="29" t="s">
        <v>3333</v>
      </c>
      <c r="D220" s="29" t="s">
        <v>3334</v>
      </c>
      <c r="E220" s="42">
        <v>43300</v>
      </c>
      <c r="F220" s="29" t="s">
        <v>38</v>
      </c>
      <c r="J220" s="39">
        <v>5</v>
      </c>
      <c r="L220" s="63" t="s">
        <v>342</v>
      </c>
      <c r="M220" s="29" t="s">
        <v>501</v>
      </c>
      <c r="N220" s="29" t="s">
        <v>48</v>
      </c>
      <c r="O220" s="68">
        <v>349.35714285714283</v>
      </c>
      <c r="P220" s="29" t="s">
        <v>3335</v>
      </c>
      <c r="Q220" s="29" t="s">
        <v>70</v>
      </c>
      <c r="R220" s="39">
        <v>0</v>
      </c>
      <c r="S220" s="39">
        <v>0</v>
      </c>
      <c r="T220" s="39">
        <v>0</v>
      </c>
      <c r="U220" s="39">
        <v>1</v>
      </c>
      <c r="V220" s="39">
        <v>0</v>
      </c>
      <c r="W220" s="39">
        <v>0</v>
      </c>
      <c r="X220" s="39">
        <v>0</v>
      </c>
      <c r="Y220" s="39">
        <v>0</v>
      </c>
      <c r="Z220" s="39">
        <v>1</v>
      </c>
      <c r="AA220" s="39">
        <v>0</v>
      </c>
      <c r="AB220" s="39">
        <v>0</v>
      </c>
      <c r="AC220" s="39">
        <v>1</v>
      </c>
      <c r="AD220" s="39">
        <v>1</v>
      </c>
      <c r="AE220" s="39">
        <v>1</v>
      </c>
      <c r="AF220" s="39">
        <v>0</v>
      </c>
      <c r="AG220" s="39">
        <v>0</v>
      </c>
      <c r="AH220" s="39">
        <v>0</v>
      </c>
      <c r="AI220" s="39">
        <v>0</v>
      </c>
      <c r="AJ220" s="9">
        <f t="shared" si="16"/>
        <v>1</v>
      </c>
      <c r="AK220" s="9">
        <f t="shared" si="17"/>
        <v>0</v>
      </c>
      <c r="AL220" s="9">
        <f t="shared" si="18"/>
        <v>1</v>
      </c>
      <c r="AM220" s="9">
        <f t="shared" si="19"/>
        <v>1</v>
      </c>
      <c r="AN220" s="29" t="s">
        <v>3336</v>
      </c>
    </row>
    <row r="221" spans="1:40" x14ac:dyDescent="0.25">
      <c r="A221" s="39">
        <v>3187</v>
      </c>
      <c r="B221" s="29" t="s">
        <v>3047</v>
      </c>
      <c r="C221" s="29" t="s">
        <v>3048</v>
      </c>
      <c r="D221" s="29" t="s">
        <v>3049</v>
      </c>
      <c r="E221" s="42">
        <v>42995</v>
      </c>
      <c r="F221" s="29" t="s">
        <v>332</v>
      </c>
      <c r="J221" s="39">
        <v>0.27</v>
      </c>
      <c r="L221" s="63" t="s">
        <v>342</v>
      </c>
      <c r="M221" s="29" t="s">
        <v>2814</v>
      </c>
      <c r="N221" s="29" t="s">
        <v>2360</v>
      </c>
      <c r="O221" s="68">
        <v>144</v>
      </c>
      <c r="P221" s="29" t="s">
        <v>817</v>
      </c>
      <c r="Q221" s="29" t="s">
        <v>15</v>
      </c>
      <c r="R221" s="39">
        <v>0</v>
      </c>
      <c r="S221" s="39">
        <v>0</v>
      </c>
      <c r="T221" s="39">
        <v>0</v>
      </c>
      <c r="U221" s="39">
        <v>1</v>
      </c>
      <c r="V221" s="39">
        <v>0</v>
      </c>
      <c r="W221" s="39">
        <v>0</v>
      </c>
      <c r="X221" s="39">
        <v>0</v>
      </c>
      <c r="Y221" s="39">
        <v>0</v>
      </c>
      <c r="Z221" s="39">
        <v>1</v>
      </c>
      <c r="AA221" s="39">
        <v>0</v>
      </c>
      <c r="AB221" s="39">
        <v>0</v>
      </c>
      <c r="AC221" s="39">
        <v>0</v>
      </c>
      <c r="AD221" s="39">
        <v>0</v>
      </c>
      <c r="AE221" s="39">
        <v>1</v>
      </c>
      <c r="AF221" s="39">
        <v>0</v>
      </c>
      <c r="AG221" s="39">
        <v>0</v>
      </c>
      <c r="AH221" s="39">
        <v>0</v>
      </c>
      <c r="AI221" s="39">
        <v>0</v>
      </c>
      <c r="AJ221" s="9">
        <f t="shared" si="16"/>
        <v>1</v>
      </c>
      <c r="AK221" s="9">
        <f t="shared" si="17"/>
        <v>0</v>
      </c>
      <c r="AL221" s="9">
        <f t="shared" si="18"/>
        <v>0</v>
      </c>
      <c r="AM221" s="9">
        <f t="shared" si="19"/>
        <v>0</v>
      </c>
      <c r="AN221" s="29" t="s">
        <v>3050</v>
      </c>
    </row>
    <row r="222" spans="1:40" x14ac:dyDescent="0.25">
      <c r="A222" s="39">
        <v>3195</v>
      </c>
      <c r="B222" s="29" t="s">
        <v>4703</v>
      </c>
      <c r="C222" s="29" t="s">
        <v>4704</v>
      </c>
      <c r="D222" s="29" t="s">
        <v>4705</v>
      </c>
      <c r="E222" s="42">
        <v>43341</v>
      </c>
      <c r="F222" s="29" t="s">
        <v>38</v>
      </c>
      <c r="L222" s="63" t="s">
        <v>341</v>
      </c>
      <c r="M222" s="29" t="s">
        <v>151</v>
      </c>
      <c r="N222" s="29" t="s">
        <v>48</v>
      </c>
      <c r="O222" s="68">
        <v>1</v>
      </c>
      <c r="P222" s="29" t="s">
        <v>649</v>
      </c>
      <c r="Q222" s="29" t="s">
        <v>15</v>
      </c>
      <c r="R222" s="39">
        <v>1</v>
      </c>
      <c r="S222" s="39">
        <v>0</v>
      </c>
      <c r="T222" s="39">
        <v>0</v>
      </c>
      <c r="U222" s="39">
        <v>0</v>
      </c>
      <c r="V222" s="39">
        <v>0</v>
      </c>
      <c r="W222" s="39">
        <v>0</v>
      </c>
      <c r="X222" s="39">
        <v>0</v>
      </c>
      <c r="Y222" s="39">
        <v>0</v>
      </c>
      <c r="Z222" s="39">
        <v>0</v>
      </c>
      <c r="AA222" s="39">
        <v>0</v>
      </c>
      <c r="AB222" s="39">
        <v>1</v>
      </c>
      <c r="AC222" s="39">
        <v>0</v>
      </c>
      <c r="AD222" s="39">
        <v>0</v>
      </c>
      <c r="AE222" s="39">
        <v>0</v>
      </c>
      <c r="AF222" s="39">
        <v>0</v>
      </c>
      <c r="AG222" s="39">
        <v>0</v>
      </c>
      <c r="AH222" s="39">
        <v>0</v>
      </c>
      <c r="AI222" s="39">
        <v>1</v>
      </c>
      <c r="AJ222" s="9">
        <f t="shared" si="16"/>
        <v>0</v>
      </c>
      <c r="AK222" s="9">
        <f t="shared" si="17"/>
        <v>0</v>
      </c>
      <c r="AL222" s="9">
        <f t="shared" si="18"/>
        <v>1</v>
      </c>
      <c r="AM222" s="9">
        <f t="shared" si="19"/>
        <v>0</v>
      </c>
      <c r="AN222" s="29" t="s">
        <v>4706</v>
      </c>
    </row>
    <row r="223" spans="1:40" x14ac:dyDescent="0.25">
      <c r="A223" s="39">
        <v>3203</v>
      </c>
      <c r="B223" s="29" t="s">
        <v>4707</v>
      </c>
      <c r="C223" s="29" t="s">
        <v>4708</v>
      </c>
      <c r="D223" s="29" t="s">
        <v>4709</v>
      </c>
      <c r="E223" s="42">
        <v>43356</v>
      </c>
      <c r="F223" s="29" t="s">
        <v>38</v>
      </c>
      <c r="I223" s="64">
        <v>1466</v>
      </c>
      <c r="J223" s="39">
        <v>1.1499999999999999</v>
      </c>
      <c r="L223" s="63" t="s">
        <v>341</v>
      </c>
      <c r="M223" s="29" t="s">
        <v>151</v>
      </c>
      <c r="N223" s="29" t="s">
        <v>48</v>
      </c>
      <c r="O223" s="68">
        <v>28</v>
      </c>
      <c r="P223" s="29" t="s">
        <v>526</v>
      </c>
      <c r="Q223" s="29" t="s">
        <v>15</v>
      </c>
      <c r="R223" s="39">
        <v>1</v>
      </c>
      <c r="S223" s="39">
        <v>0</v>
      </c>
      <c r="T223" s="39">
        <v>0</v>
      </c>
      <c r="U223" s="39">
        <v>1</v>
      </c>
      <c r="V223" s="39">
        <v>0</v>
      </c>
      <c r="W223" s="39">
        <v>0</v>
      </c>
      <c r="X223" s="39">
        <v>0</v>
      </c>
      <c r="Y223" s="39">
        <v>0</v>
      </c>
      <c r="Z223" s="39">
        <v>1</v>
      </c>
      <c r="AA223" s="39">
        <v>0</v>
      </c>
      <c r="AB223" s="39">
        <v>0</v>
      </c>
      <c r="AC223" s="39">
        <v>1</v>
      </c>
      <c r="AD223" s="39">
        <v>0</v>
      </c>
      <c r="AE223" s="39">
        <v>1</v>
      </c>
      <c r="AF223" s="39">
        <v>0</v>
      </c>
      <c r="AG223" s="39">
        <v>0</v>
      </c>
      <c r="AH223" s="39">
        <v>0</v>
      </c>
      <c r="AI223" s="39">
        <v>0</v>
      </c>
      <c r="AJ223" s="9">
        <f t="shared" si="16"/>
        <v>1</v>
      </c>
      <c r="AK223" s="9">
        <f t="shared" si="17"/>
        <v>0</v>
      </c>
      <c r="AL223" s="9">
        <f t="shared" si="18"/>
        <v>0</v>
      </c>
      <c r="AM223" s="9">
        <f t="shared" si="19"/>
        <v>0</v>
      </c>
      <c r="AN223" s="29" t="s">
        <v>4710</v>
      </c>
    </row>
    <row r="224" spans="1:40" x14ac:dyDescent="0.25">
      <c r="A224" s="39">
        <v>3217</v>
      </c>
      <c r="B224" s="29" t="s">
        <v>814</v>
      </c>
      <c r="C224" s="29" t="s">
        <v>815</v>
      </c>
      <c r="D224" s="29" t="s">
        <v>816</v>
      </c>
      <c r="E224" s="42">
        <v>44264</v>
      </c>
      <c r="F224" s="29" t="s">
        <v>38</v>
      </c>
      <c r="I224" s="64">
        <v>37.54</v>
      </c>
      <c r="J224" s="39">
        <v>1.2999999999999999E-2</v>
      </c>
      <c r="K224" s="64">
        <v>3.7</v>
      </c>
      <c r="L224" s="63" t="s">
        <v>341</v>
      </c>
      <c r="M224" s="29" t="s">
        <v>47</v>
      </c>
      <c r="N224" s="29" t="s">
        <v>48</v>
      </c>
      <c r="O224" s="68">
        <v>270</v>
      </c>
      <c r="P224" s="29" t="s">
        <v>817</v>
      </c>
      <c r="Q224" s="29" t="s">
        <v>15</v>
      </c>
      <c r="R224" s="39">
        <v>1</v>
      </c>
      <c r="S224" s="39">
        <v>0</v>
      </c>
      <c r="T224" s="39">
        <v>0</v>
      </c>
      <c r="U224" s="39">
        <v>1</v>
      </c>
      <c r="V224" s="39">
        <v>0</v>
      </c>
      <c r="W224" s="39">
        <v>0</v>
      </c>
      <c r="X224" s="39">
        <v>0</v>
      </c>
      <c r="Y224" s="39">
        <v>0</v>
      </c>
      <c r="Z224" s="39">
        <v>1</v>
      </c>
      <c r="AA224" s="39">
        <v>0</v>
      </c>
      <c r="AB224" s="39">
        <v>0</v>
      </c>
      <c r="AC224" s="39">
        <v>1</v>
      </c>
      <c r="AD224" s="39">
        <v>0</v>
      </c>
      <c r="AE224" s="39">
        <v>1</v>
      </c>
      <c r="AF224" s="39">
        <v>0</v>
      </c>
      <c r="AG224" s="39">
        <v>0</v>
      </c>
      <c r="AH224" s="39">
        <v>0</v>
      </c>
      <c r="AI224" s="39">
        <v>0</v>
      </c>
      <c r="AJ224" s="9">
        <f t="shared" si="16"/>
        <v>1</v>
      </c>
      <c r="AK224" s="9">
        <f t="shared" si="17"/>
        <v>0</v>
      </c>
      <c r="AL224" s="9">
        <f t="shared" si="18"/>
        <v>0</v>
      </c>
      <c r="AM224" s="9">
        <f t="shared" si="19"/>
        <v>0</v>
      </c>
      <c r="AN224" s="29" t="s">
        <v>818</v>
      </c>
    </row>
    <row r="225" spans="1:40" x14ac:dyDescent="0.25">
      <c r="A225" s="39">
        <v>3227</v>
      </c>
      <c r="B225" s="29" t="s">
        <v>4711</v>
      </c>
      <c r="C225" s="29" t="s">
        <v>4712</v>
      </c>
      <c r="D225" s="29" t="s">
        <v>4713</v>
      </c>
      <c r="E225" s="42">
        <v>43394</v>
      </c>
      <c r="F225" s="29" t="s">
        <v>38</v>
      </c>
      <c r="L225" s="63" t="s">
        <v>341</v>
      </c>
      <c r="M225" s="29" t="s">
        <v>283</v>
      </c>
      <c r="N225" s="29" t="s">
        <v>48</v>
      </c>
      <c r="O225" s="68">
        <v>1680</v>
      </c>
      <c r="P225" s="29" t="s">
        <v>377</v>
      </c>
      <c r="Q225" s="29" t="s">
        <v>15</v>
      </c>
      <c r="R225" s="39">
        <v>0</v>
      </c>
      <c r="S225" s="39">
        <v>0</v>
      </c>
      <c r="T225" s="39">
        <v>0</v>
      </c>
      <c r="U225" s="39">
        <v>1</v>
      </c>
      <c r="V225" s="39">
        <v>0</v>
      </c>
      <c r="W225" s="39">
        <v>0</v>
      </c>
      <c r="X225" s="39">
        <v>0</v>
      </c>
      <c r="Y225" s="39">
        <v>0</v>
      </c>
      <c r="Z225" s="39">
        <v>1</v>
      </c>
      <c r="AA225" s="39">
        <v>0</v>
      </c>
      <c r="AB225" s="39">
        <v>0</v>
      </c>
      <c r="AC225" s="39">
        <v>0</v>
      </c>
      <c r="AD225" s="39">
        <v>0</v>
      </c>
      <c r="AE225" s="39">
        <v>0</v>
      </c>
      <c r="AF225" s="39">
        <v>0</v>
      </c>
      <c r="AG225" s="39">
        <v>0</v>
      </c>
      <c r="AH225" s="39">
        <v>0</v>
      </c>
      <c r="AI225" s="39">
        <v>1</v>
      </c>
      <c r="AJ225" s="9">
        <f t="shared" si="16"/>
        <v>0</v>
      </c>
      <c r="AK225" s="9">
        <f t="shared" si="17"/>
        <v>0</v>
      </c>
      <c r="AL225" s="9">
        <f t="shared" si="18"/>
        <v>1</v>
      </c>
      <c r="AM225" s="9">
        <f t="shared" si="19"/>
        <v>0</v>
      </c>
      <c r="AN225" s="29" t="s">
        <v>4714</v>
      </c>
    </row>
    <row r="226" spans="1:40" x14ac:dyDescent="0.25">
      <c r="A226" s="39">
        <v>3229</v>
      </c>
      <c r="B226" s="29" t="s">
        <v>4715</v>
      </c>
      <c r="C226" s="29" t="s">
        <v>4716</v>
      </c>
      <c r="D226" s="29" t="s">
        <v>4717</v>
      </c>
      <c r="E226" s="42">
        <v>43364</v>
      </c>
      <c r="F226" s="29" t="s">
        <v>38</v>
      </c>
      <c r="J226" s="39">
        <v>0.15</v>
      </c>
      <c r="L226" s="63" t="s">
        <v>342</v>
      </c>
      <c r="M226" s="29" t="s">
        <v>136</v>
      </c>
      <c r="N226" s="29" t="s">
        <v>40</v>
      </c>
      <c r="O226" s="68">
        <v>2</v>
      </c>
      <c r="P226" s="29" t="s">
        <v>4718</v>
      </c>
      <c r="Q226" s="29" t="s">
        <v>15</v>
      </c>
      <c r="R226" s="39">
        <v>1</v>
      </c>
      <c r="S226" s="39">
        <v>0</v>
      </c>
      <c r="T226" s="39">
        <v>0</v>
      </c>
      <c r="U226" s="39">
        <v>1</v>
      </c>
      <c r="V226" s="39">
        <v>0</v>
      </c>
      <c r="W226" s="39">
        <v>0</v>
      </c>
      <c r="X226" s="39">
        <v>0</v>
      </c>
      <c r="Y226" s="39">
        <v>1</v>
      </c>
      <c r="Z226" s="39">
        <v>0</v>
      </c>
      <c r="AA226" s="39">
        <v>0</v>
      </c>
      <c r="AB226" s="39">
        <v>0</v>
      </c>
      <c r="AC226" s="39">
        <v>1</v>
      </c>
      <c r="AD226" s="39">
        <v>0</v>
      </c>
      <c r="AE226" s="39">
        <v>1</v>
      </c>
      <c r="AF226" s="39">
        <v>0</v>
      </c>
      <c r="AG226" s="39">
        <v>0</v>
      </c>
      <c r="AH226" s="39">
        <v>0</v>
      </c>
      <c r="AI226" s="39">
        <v>0</v>
      </c>
      <c r="AJ226" s="9">
        <f t="shared" si="16"/>
        <v>1</v>
      </c>
      <c r="AK226" s="9">
        <f t="shared" si="17"/>
        <v>0</v>
      </c>
      <c r="AL226" s="9">
        <f t="shared" si="18"/>
        <v>0</v>
      </c>
      <c r="AM226" s="9">
        <f t="shared" si="19"/>
        <v>0</v>
      </c>
      <c r="AN226" s="29" t="s">
        <v>4720</v>
      </c>
    </row>
    <row r="227" spans="1:40" x14ac:dyDescent="0.25">
      <c r="A227" s="39">
        <v>3235</v>
      </c>
      <c r="B227" s="29" t="s">
        <v>4721</v>
      </c>
      <c r="C227" s="29" t="s">
        <v>4722</v>
      </c>
      <c r="D227" s="29" t="s">
        <v>4723</v>
      </c>
      <c r="E227" s="42">
        <v>43180</v>
      </c>
      <c r="F227" s="29" t="s">
        <v>38</v>
      </c>
      <c r="I227" s="64">
        <v>1505</v>
      </c>
      <c r="J227" s="39">
        <v>2.8500000000000001E-2</v>
      </c>
      <c r="L227" s="63" t="s">
        <v>342</v>
      </c>
      <c r="M227" s="29" t="s">
        <v>185</v>
      </c>
      <c r="N227" s="29" t="s">
        <v>48</v>
      </c>
      <c r="O227" s="68">
        <v>210</v>
      </c>
      <c r="P227" s="29" t="s">
        <v>923</v>
      </c>
      <c r="Q227" s="29" t="s">
        <v>15</v>
      </c>
      <c r="R227" s="39">
        <v>1</v>
      </c>
      <c r="S227" s="39">
        <v>0</v>
      </c>
      <c r="T227" s="39">
        <v>0</v>
      </c>
      <c r="U227" s="39">
        <v>1</v>
      </c>
      <c r="V227" s="39">
        <v>0</v>
      </c>
      <c r="W227" s="39">
        <v>0</v>
      </c>
      <c r="X227" s="39">
        <v>0</v>
      </c>
      <c r="Y227" s="39">
        <v>0</v>
      </c>
      <c r="Z227" s="39">
        <v>1</v>
      </c>
      <c r="AA227" s="39">
        <v>0</v>
      </c>
      <c r="AB227" s="39">
        <v>0</v>
      </c>
      <c r="AC227" s="39">
        <v>0</v>
      </c>
      <c r="AD227" s="39">
        <v>0</v>
      </c>
      <c r="AE227" s="39">
        <v>1</v>
      </c>
      <c r="AF227" s="39">
        <v>0</v>
      </c>
      <c r="AG227" s="39">
        <v>0</v>
      </c>
      <c r="AH227" s="39">
        <v>0</v>
      </c>
      <c r="AI227" s="39">
        <v>0</v>
      </c>
      <c r="AJ227" s="9">
        <f t="shared" si="16"/>
        <v>1</v>
      </c>
      <c r="AK227" s="9">
        <f t="shared" si="17"/>
        <v>0</v>
      </c>
      <c r="AL227" s="9">
        <f t="shared" si="18"/>
        <v>0</v>
      </c>
      <c r="AM227" s="9">
        <f t="shared" si="19"/>
        <v>0</v>
      </c>
      <c r="AN227" s="29" t="s">
        <v>4725</v>
      </c>
    </row>
    <row r="228" spans="1:40" x14ac:dyDescent="0.25">
      <c r="A228" s="39">
        <v>3253</v>
      </c>
      <c r="B228" s="29" t="s">
        <v>4726</v>
      </c>
      <c r="C228" s="29" t="s">
        <v>4727</v>
      </c>
      <c r="D228" s="29" t="s">
        <v>4728</v>
      </c>
      <c r="E228" s="42">
        <v>43394</v>
      </c>
      <c r="F228" s="29" t="s">
        <v>38</v>
      </c>
      <c r="I228" s="64">
        <v>200</v>
      </c>
      <c r="J228" s="39">
        <v>0.84299999999999997</v>
      </c>
      <c r="L228" s="63" t="s">
        <v>342</v>
      </c>
      <c r="M228" s="29" t="s">
        <v>424</v>
      </c>
      <c r="N228" s="29" t="s">
        <v>48</v>
      </c>
      <c r="O228" s="68">
        <v>31</v>
      </c>
      <c r="P228" s="29" t="s">
        <v>526</v>
      </c>
      <c r="Q228" s="29" t="s">
        <v>15</v>
      </c>
      <c r="R228" s="39">
        <v>1</v>
      </c>
      <c r="S228" s="39">
        <v>0</v>
      </c>
      <c r="T228" s="39">
        <v>0</v>
      </c>
      <c r="U228" s="39">
        <v>1</v>
      </c>
      <c r="V228" s="39">
        <v>0</v>
      </c>
      <c r="W228" s="39">
        <v>0</v>
      </c>
      <c r="X228" s="39">
        <v>0</v>
      </c>
      <c r="Y228" s="39">
        <v>0</v>
      </c>
      <c r="Z228" s="39">
        <v>1</v>
      </c>
      <c r="AA228" s="39">
        <v>0</v>
      </c>
      <c r="AB228" s="39">
        <v>0</v>
      </c>
      <c r="AC228" s="39">
        <v>1</v>
      </c>
      <c r="AD228" s="39">
        <v>0</v>
      </c>
      <c r="AE228" s="39">
        <v>1</v>
      </c>
      <c r="AF228" s="39">
        <v>0</v>
      </c>
      <c r="AG228" s="39">
        <v>0</v>
      </c>
      <c r="AH228" s="39">
        <v>0</v>
      </c>
      <c r="AI228" s="39">
        <v>0</v>
      </c>
      <c r="AJ228" s="9">
        <f t="shared" si="16"/>
        <v>1</v>
      </c>
      <c r="AK228" s="9">
        <f t="shared" si="17"/>
        <v>0</v>
      </c>
      <c r="AL228" s="9">
        <f t="shared" si="18"/>
        <v>0</v>
      </c>
      <c r="AM228" s="9">
        <f t="shared" si="19"/>
        <v>0</v>
      </c>
      <c r="AN228" s="29" t="s">
        <v>4729</v>
      </c>
    </row>
    <row r="229" spans="1:40" x14ac:dyDescent="0.25">
      <c r="A229" s="39">
        <v>3293</v>
      </c>
      <c r="B229" s="29" t="s">
        <v>827</v>
      </c>
      <c r="C229" s="29" t="s">
        <v>828</v>
      </c>
      <c r="D229" s="29" t="s">
        <v>829</v>
      </c>
      <c r="E229" s="42">
        <v>43419</v>
      </c>
      <c r="F229" s="29" t="s">
        <v>38</v>
      </c>
      <c r="I229" s="64">
        <v>14000</v>
      </c>
      <c r="L229" s="63" t="s">
        <v>341</v>
      </c>
      <c r="M229" s="29" t="s">
        <v>47</v>
      </c>
      <c r="N229" s="29" t="s">
        <v>48</v>
      </c>
      <c r="O229" s="68">
        <v>840</v>
      </c>
      <c r="P229" s="29" t="s">
        <v>41</v>
      </c>
      <c r="Q229" s="29" t="s">
        <v>15</v>
      </c>
      <c r="R229" s="39">
        <v>1</v>
      </c>
      <c r="S229" s="39">
        <v>0</v>
      </c>
      <c r="T229" s="39">
        <v>0</v>
      </c>
      <c r="U229" s="39">
        <v>1</v>
      </c>
      <c r="V229" s="39">
        <v>0</v>
      </c>
      <c r="W229" s="39">
        <v>0</v>
      </c>
      <c r="X229" s="39">
        <v>0</v>
      </c>
      <c r="Y229" s="39">
        <v>0</v>
      </c>
      <c r="Z229" s="39">
        <v>1</v>
      </c>
      <c r="AA229" s="39">
        <v>0</v>
      </c>
      <c r="AB229" s="39">
        <v>0</v>
      </c>
      <c r="AC229" s="39">
        <v>0</v>
      </c>
      <c r="AD229" s="39">
        <v>0</v>
      </c>
      <c r="AE229" s="39">
        <v>0</v>
      </c>
      <c r="AF229" s="39">
        <v>0</v>
      </c>
      <c r="AG229" s="39">
        <v>0</v>
      </c>
      <c r="AH229" s="39">
        <v>0</v>
      </c>
      <c r="AI229" s="39">
        <v>1</v>
      </c>
      <c r="AJ229" s="9">
        <f t="shared" si="16"/>
        <v>0</v>
      </c>
      <c r="AK229" s="9">
        <f t="shared" si="17"/>
        <v>0</v>
      </c>
      <c r="AL229" s="9">
        <f t="shared" si="18"/>
        <v>1</v>
      </c>
      <c r="AM229" s="9">
        <f t="shared" si="19"/>
        <v>0</v>
      </c>
      <c r="AN229" s="29" t="s">
        <v>830</v>
      </c>
    </row>
    <row r="230" spans="1:40" x14ac:dyDescent="0.25">
      <c r="A230" s="39">
        <v>3310</v>
      </c>
      <c r="B230" s="29" t="s">
        <v>4730</v>
      </c>
      <c r="C230" s="29" t="s">
        <v>4731</v>
      </c>
      <c r="D230" s="29" t="s">
        <v>4732</v>
      </c>
      <c r="E230" s="42">
        <v>43444</v>
      </c>
      <c r="F230" s="29" t="s">
        <v>332</v>
      </c>
      <c r="J230" s="39">
        <v>1.17</v>
      </c>
      <c r="L230" s="63" t="s">
        <v>342</v>
      </c>
      <c r="M230" s="29" t="s">
        <v>136</v>
      </c>
      <c r="N230" s="29" t="s">
        <v>219</v>
      </c>
      <c r="O230" s="68">
        <v>8.3333333333333003E-3</v>
      </c>
      <c r="P230" s="29" t="s">
        <v>4654</v>
      </c>
      <c r="Q230" s="29" t="s">
        <v>15</v>
      </c>
      <c r="R230" s="39">
        <v>0</v>
      </c>
      <c r="S230" s="39">
        <v>0</v>
      </c>
      <c r="T230" s="39">
        <v>0</v>
      </c>
      <c r="U230" s="39">
        <v>0</v>
      </c>
      <c r="V230" s="39">
        <v>0</v>
      </c>
      <c r="W230" s="39">
        <v>0</v>
      </c>
      <c r="X230" s="39">
        <v>0</v>
      </c>
      <c r="Y230" s="39">
        <v>1</v>
      </c>
      <c r="Z230" s="39">
        <v>0</v>
      </c>
      <c r="AA230" s="39">
        <v>0</v>
      </c>
      <c r="AB230" s="39">
        <v>0</v>
      </c>
      <c r="AC230" s="39">
        <v>1</v>
      </c>
      <c r="AD230" s="39">
        <v>0</v>
      </c>
      <c r="AE230" s="39">
        <v>1</v>
      </c>
      <c r="AF230" s="39">
        <v>0</v>
      </c>
      <c r="AG230" s="39">
        <v>0</v>
      </c>
      <c r="AH230" s="39">
        <v>0</v>
      </c>
      <c r="AI230" s="39">
        <v>0</v>
      </c>
      <c r="AJ230" s="9">
        <f t="shared" si="16"/>
        <v>1</v>
      </c>
      <c r="AK230" s="9">
        <f t="shared" si="17"/>
        <v>0</v>
      </c>
      <c r="AL230" s="9">
        <f t="shared" si="18"/>
        <v>0</v>
      </c>
      <c r="AM230" s="9">
        <f t="shared" si="19"/>
        <v>0</v>
      </c>
      <c r="AN230" s="29" t="s">
        <v>4733</v>
      </c>
    </row>
    <row r="231" spans="1:40" x14ac:dyDescent="0.25">
      <c r="A231" s="39">
        <v>3328</v>
      </c>
      <c r="B231" s="29" t="s">
        <v>4734</v>
      </c>
      <c r="C231" s="29" t="s">
        <v>4735</v>
      </c>
      <c r="D231" s="29" t="s">
        <v>4736</v>
      </c>
      <c r="E231" s="42">
        <v>43435</v>
      </c>
      <c r="F231" s="29" t="s">
        <v>38</v>
      </c>
      <c r="J231" s="39">
        <v>1.01</v>
      </c>
      <c r="L231" s="63" t="s">
        <v>341</v>
      </c>
      <c r="M231" s="29" t="s">
        <v>200</v>
      </c>
      <c r="N231" s="29" t="s">
        <v>48</v>
      </c>
      <c r="O231" s="68">
        <v>168</v>
      </c>
      <c r="P231" s="29" t="s">
        <v>377</v>
      </c>
      <c r="Q231" s="29" t="s">
        <v>15</v>
      </c>
      <c r="R231" s="39">
        <v>1</v>
      </c>
      <c r="S231" s="39">
        <v>0</v>
      </c>
      <c r="T231" s="39">
        <v>0</v>
      </c>
      <c r="U231" s="39">
        <v>1</v>
      </c>
      <c r="V231" s="39">
        <v>0</v>
      </c>
      <c r="W231" s="39">
        <v>0</v>
      </c>
      <c r="X231" s="39">
        <v>0</v>
      </c>
      <c r="Y231" s="39">
        <v>0</v>
      </c>
      <c r="Z231" s="39">
        <v>1</v>
      </c>
      <c r="AA231" s="39">
        <v>0</v>
      </c>
      <c r="AB231" s="39">
        <v>0</v>
      </c>
      <c r="AC231" s="39">
        <v>0</v>
      </c>
      <c r="AD231" s="39">
        <v>0</v>
      </c>
      <c r="AE231" s="39">
        <v>1</v>
      </c>
      <c r="AF231" s="39">
        <v>0</v>
      </c>
      <c r="AG231" s="39">
        <v>0</v>
      </c>
      <c r="AH231" s="39">
        <v>0</v>
      </c>
      <c r="AI231" s="39">
        <v>0</v>
      </c>
      <c r="AJ231" s="9">
        <f t="shared" si="16"/>
        <v>1</v>
      </c>
      <c r="AK231" s="9">
        <f t="shared" si="17"/>
        <v>0</v>
      </c>
      <c r="AL231" s="9">
        <f t="shared" si="18"/>
        <v>0</v>
      </c>
      <c r="AM231" s="9">
        <f t="shared" si="19"/>
        <v>0</v>
      </c>
      <c r="AN231" s="29" t="s">
        <v>4737</v>
      </c>
    </row>
    <row r="232" spans="1:40" x14ac:dyDescent="0.25">
      <c r="A232" s="39">
        <v>3333</v>
      </c>
      <c r="B232" s="29" t="s">
        <v>2540</v>
      </c>
      <c r="C232" s="29" t="s">
        <v>2541</v>
      </c>
      <c r="D232" s="29" t="s">
        <v>2542</v>
      </c>
      <c r="E232" s="42">
        <v>43482</v>
      </c>
      <c r="F232" s="29" t="s">
        <v>38</v>
      </c>
      <c r="K232" s="64">
        <v>1</v>
      </c>
      <c r="L232" s="63" t="s">
        <v>342</v>
      </c>
      <c r="M232" s="29" t="s">
        <v>185</v>
      </c>
      <c r="N232" s="29" t="s">
        <v>48</v>
      </c>
      <c r="O232" s="68">
        <v>8.3333333333333301E-2</v>
      </c>
      <c r="P232" s="29" t="s">
        <v>2543</v>
      </c>
      <c r="Q232" s="29" t="s">
        <v>70</v>
      </c>
      <c r="R232" s="39">
        <v>0</v>
      </c>
      <c r="S232" s="39">
        <v>0</v>
      </c>
      <c r="T232" s="39">
        <v>0</v>
      </c>
      <c r="U232" s="39">
        <v>0</v>
      </c>
      <c r="V232" s="39">
        <v>0</v>
      </c>
      <c r="W232" s="39">
        <v>0</v>
      </c>
      <c r="X232" s="39">
        <v>0</v>
      </c>
      <c r="Y232" s="39">
        <v>0</v>
      </c>
      <c r="Z232" s="39">
        <v>0</v>
      </c>
      <c r="AA232" s="39">
        <v>1</v>
      </c>
      <c r="AB232" s="39">
        <v>0</v>
      </c>
      <c r="AC232" s="39">
        <v>1</v>
      </c>
      <c r="AD232" s="39">
        <v>0</v>
      </c>
      <c r="AE232" s="39">
        <v>0</v>
      </c>
      <c r="AF232" s="39">
        <v>0</v>
      </c>
      <c r="AG232" s="39">
        <v>0</v>
      </c>
      <c r="AH232" s="39">
        <v>0</v>
      </c>
      <c r="AI232" s="39">
        <v>0</v>
      </c>
      <c r="AJ232" s="9">
        <f t="shared" si="16"/>
        <v>1</v>
      </c>
      <c r="AK232" s="9">
        <f t="shared" si="17"/>
        <v>0</v>
      </c>
      <c r="AL232" s="9">
        <f t="shared" si="18"/>
        <v>0</v>
      </c>
      <c r="AM232" s="9">
        <f t="shared" si="19"/>
        <v>0</v>
      </c>
      <c r="AN232" s="29" t="s">
        <v>2544</v>
      </c>
    </row>
    <row r="233" spans="1:40" x14ac:dyDescent="0.25">
      <c r="A233" s="39">
        <v>3352</v>
      </c>
      <c r="B233" s="29" t="s">
        <v>3354</v>
      </c>
      <c r="C233" s="29" t="s">
        <v>3355</v>
      </c>
      <c r="D233" s="29" t="s">
        <v>3356</v>
      </c>
      <c r="E233" s="42">
        <v>43500</v>
      </c>
      <c r="F233" s="29" t="s">
        <v>38</v>
      </c>
      <c r="J233" s="39">
        <v>4</v>
      </c>
      <c r="L233" s="63" t="s">
        <v>342</v>
      </c>
      <c r="M233" s="29" t="s">
        <v>39</v>
      </c>
      <c r="N233" s="29" t="s">
        <v>40</v>
      </c>
      <c r="O233" s="68">
        <v>420</v>
      </c>
      <c r="P233" s="29" t="s">
        <v>1323</v>
      </c>
      <c r="Q233" s="29" t="s">
        <v>15</v>
      </c>
      <c r="R233" s="39">
        <v>1</v>
      </c>
      <c r="S233" s="39">
        <v>0</v>
      </c>
      <c r="T233" s="39">
        <v>0</v>
      </c>
      <c r="U233" s="39">
        <v>1</v>
      </c>
      <c r="V233" s="39">
        <v>0</v>
      </c>
      <c r="W233" s="39">
        <v>0</v>
      </c>
      <c r="X233" s="39">
        <v>0</v>
      </c>
      <c r="Y233" s="39">
        <v>0</v>
      </c>
      <c r="Z233" s="39">
        <v>1</v>
      </c>
      <c r="AA233" s="39">
        <v>0</v>
      </c>
      <c r="AB233" s="39">
        <v>0</v>
      </c>
      <c r="AC233" s="39">
        <v>1</v>
      </c>
      <c r="AD233" s="39">
        <v>0</v>
      </c>
      <c r="AE233" s="39">
        <v>1</v>
      </c>
      <c r="AF233" s="39">
        <v>0</v>
      </c>
      <c r="AG233" s="39">
        <v>0</v>
      </c>
      <c r="AH233" s="39">
        <v>0</v>
      </c>
      <c r="AI233" s="39">
        <v>0</v>
      </c>
      <c r="AJ233" s="9">
        <f t="shared" si="16"/>
        <v>1</v>
      </c>
      <c r="AK233" s="9">
        <f t="shared" si="17"/>
        <v>0</v>
      </c>
      <c r="AL233" s="9">
        <f t="shared" si="18"/>
        <v>0</v>
      </c>
      <c r="AM233" s="9">
        <f t="shared" si="19"/>
        <v>0</v>
      </c>
      <c r="AN233" s="29" t="s">
        <v>3357</v>
      </c>
    </row>
    <row r="234" spans="1:40" x14ac:dyDescent="0.25">
      <c r="A234" s="39">
        <v>3365</v>
      </c>
      <c r="B234" s="29" t="s">
        <v>4739</v>
      </c>
      <c r="C234" s="29" t="s">
        <v>4740</v>
      </c>
      <c r="D234" s="29" t="s">
        <v>4741</v>
      </c>
      <c r="E234" s="42">
        <v>43373</v>
      </c>
      <c r="F234" s="29" t="s">
        <v>38</v>
      </c>
      <c r="J234" s="39">
        <v>9.0999999999999998E-2</v>
      </c>
      <c r="L234" s="63" t="s">
        <v>341</v>
      </c>
      <c r="M234" s="29" t="s">
        <v>283</v>
      </c>
      <c r="N234" s="29" t="s">
        <v>48</v>
      </c>
      <c r="O234" s="68">
        <v>2856</v>
      </c>
      <c r="P234" s="29" t="s">
        <v>231</v>
      </c>
      <c r="Q234" s="29" t="s">
        <v>15</v>
      </c>
      <c r="R234" s="39">
        <v>1</v>
      </c>
      <c r="S234" s="39">
        <v>0</v>
      </c>
      <c r="T234" s="39">
        <v>0</v>
      </c>
      <c r="U234" s="39">
        <v>1</v>
      </c>
      <c r="V234" s="39">
        <v>0</v>
      </c>
      <c r="W234" s="39">
        <v>0</v>
      </c>
      <c r="X234" s="39">
        <v>0</v>
      </c>
      <c r="Y234" s="39">
        <v>0</v>
      </c>
      <c r="Z234" s="39">
        <v>1</v>
      </c>
      <c r="AA234" s="39">
        <v>0</v>
      </c>
      <c r="AB234" s="39">
        <v>0</v>
      </c>
      <c r="AC234" s="39">
        <v>1</v>
      </c>
      <c r="AD234" s="39">
        <v>0</v>
      </c>
      <c r="AE234" s="39">
        <v>0</v>
      </c>
      <c r="AF234" s="39">
        <v>0</v>
      </c>
      <c r="AG234" s="39">
        <v>0</v>
      </c>
      <c r="AH234" s="39">
        <v>0</v>
      </c>
      <c r="AI234" s="39">
        <v>0</v>
      </c>
      <c r="AJ234" s="9">
        <f t="shared" si="16"/>
        <v>1</v>
      </c>
      <c r="AK234" s="9">
        <f t="shared" si="17"/>
        <v>0</v>
      </c>
      <c r="AL234" s="9">
        <f t="shared" si="18"/>
        <v>0</v>
      </c>
      <c r="AM234" s="9">
        <f t="shared" si="19"/>
        <v>0</v>
      </c>
      <c r="AN234" s="29" t="s">
        <v>4742</v>
      </c>
    </row>
    <row r="235" spans="1:40" x14ac:dyDescent="0.25">
      <c r="A235" s="39">
        <v>3378</v>
      </c>
      <c r="B235" s="29" t="s">
        <v>4743</v>
      </c>
      <c r="C235" s="29" t="s">
        <v>4744</v>
      </c>
      <c r="D235" s="29" t="s">
        <v>4745</v>
      </c>
      <c r="E235" s="42">
        <v>42917</v>
      </c>
      <c r="F235" s="29" t="s">
        <v>332</v>
      </c>
      <c r="I235" s="64">
        <v>50000</v>
      </c>
      <c r="L235" s="63" t="s">
        <v>342</v>
      </c>
      <c r="M235" s="29" t="s">
        <v>4746</v>
      </c>
      <c r="N235" s="29" t="s">
        <v>40</v>
      </c>
      <c r="O235" s="68">
        <v>24</v>
      </c>
      <c r="P235" s="29" t="s">
        <v>4654</v>
      </c>
      <c r="Q235" s="29" t="s">
        <v>55</v>
      </c>
      <c r="R235" s="39">
        <v>0</v>
      </c>
      <c r="S235" s="39">
        <v>0</v>
      </c>
      <c r="T235" s="39">
        <v>0</v>
      </c>
      <c r="U235" s="39">
        <v>0</v>
      </c>
      <c r="V235" s="39">
        <v>0</v>
      </c>
      <c r="W235" s="39">
        <v>0</v>
      </c>
      <c r="X235" s="39">
        <v>0</v>
      </c>
      <c r="Y235" s="39">
        <v>1</v>
      </c>
      <c r="Z235" s="39">
        <v>0</v>
      </c>
      <c r="AA235" s="39">
        <v>0</v>
      </c>
      <c r="AB235" s="39">
        <v>0</v>
      </c>
      <c r="AC235" s="39">
        <v>1</v>
      </c>
      <c r="AD235" s="39">
        <v>0</v>
      </c>
      <c r="AE235" s="39">
        <v>0</v>
      </c>
      <c r="AF235" s="39">
        <v>0</v>
      </c>
      <c r="AG235" s="39">
        <v>0</v>
      </c>
      <c r="AH235" s="39">
        <v>0</v>
      </c>
      <c r="AI235" s="39">
        <v>0</v>
      </c>
      <c r="AJ235" s="9">
        <f t="shared" si="16"/>
        <v>1</v>
      </c>
      <c r="AK235" s="9">
        <f t="shared" si="17"/>
        <v>0</v>
      </c>
      <c r="AL235" s="9">
        <f t="shared" si="18"/>
        <v>0</v>
      </c>
      <c r="AM235" s="9">
        <f t="shared" si="19"/>
        <v>0</v>
      </c>
      <c r="AN235" s="29" t="s">
        <v>4748</v>
      </c>
    </row>
    <row r="236" spans="1:40" x14ac:dyDescent="0.25">
      <c r="A236" s="39">
        <v>3399</v>
      </c>
      <c r="B236" s="29" t="s">
        <v>4749</v>
      </c>
      <c r="C236" s="29" t="s">
        <v>4750</v>
      </c>
      <c r="D236" s="29" t="s">
        <v>4751</v>
      </c>
      <c r="E236" s="42">
        <v>43132</v>
      </c>
      <c r="F236" s="29" t="s">
        <v>38</v>
      </c>
      <c r="G236" s="39">
        <v>2483.5</v>
      </c>
      <c r="H236" s="39">
        <v>2400</v>
      </c>
      <c r="L236" s="63" t="s">
        <v>341</v>
      </c>
      <c r="M236" s="29" t="s">
        <v>283</v>
      </c>
      <c r="N236" s="29" t="s">
        <v>48</v>
      </c>
      <c r="O236" s="68">
        <v>2</v>
      </c>
      <c r="P236" s="29" t="s">
        <v>4752</v>
      </c>
      <c r="Q236" s="29" t="s">
        <v>15</v>
      </c>
      <c r="R236" s="39">
        <v>1</v>
      </c>
      <c r="S236" s="39">
        <v>0</v>
      </c>
      <c r="T236" s="39">
        <v>0</v>
      </c>
      <c r="U236" s="39">
        <v>0</v>
      </c>
      <c r="V236" s="39">
        <v>0</v>
      </c>
      <c r="W236" s="39">
        <v>0</v>
      </c>
      <c r="X236" s="39">
        <v>0</v>
      </c>
      <c r="Y236" s="39">
        <v>1</v>
      </c>
      <c r="Z236" s="39">
        <v>0</v>
      </c>
      <c r="AA236" s="39">
        <v>0</v>
      </c>
      <c r="AB236" s="39">
        <v>0</v>
      </c>
      <c r="AC236" s="39">
        <v>0</v>
      </c>
      <c r="AD236" s="39">
        <v>0</v>
      </c>
      <c r="AE236" s="39">
        <v>1</v>
      </c>
      <c r="AF236" s="39">
        <v>0</v>
      </c>
      <c r="AG236" s="39">
        <v>0</v>
      </c>
      <c r="AH236" s="39">
        <v>0</v>
      </c>
      <c r="AI236" s="39">
        <v>0</v>
      </c>
      <c r="AJ236" s="9">
        <f t="shared" si="16"/>
        <v>1</v>
      </c>
      <c r="AK236" s="9">
        <f t="shared" si="17"/>
        <v>0</v>
      </c>
      <c r="AL236" s="9">
        <f t="shared" si="18"/>
        <v>0</v>
      </c>
      <c r="AM236" s="9">
        <f t="shared" si="19"/>
        <v>0</v>
      </c>
      <c r="AN236" s="29" t="s">
        <v>4753</v>
      </c>
    </row>
    <row r="237" spans="1:40" x14ac:dyDescent="0.25">
      <c r="A237" s="39">
        <v>3401</v>
      </c>
      <c r="B237" s="29" t="s">
        <v>4754</v>
      </c>
      <c r="C237" s="29" t="s">
        <v>4755</v>
      </c>
      <c r="D237" s="29" t="s">
        <v>4756</v>
      </c>
      <c r="E237" s="42">
        <v>42564</v>
      </c>
      <c r="F237" s="29" t="s">
        <v>38</v>
      </c>
      <c r="L237" s="63" t="s">
        <v>341</v>
      </c>
      <c r="M237" s="29" t="s">
        <v>283</v>
      </c>
      <c r="N237" s="29" t="s">
        <v>48</v>
      </c>
      <c r="O237" s="68">
        <v>0.33333333333333331</v>
      </c>
      <c r="P237" s="29" t="s">
        <v>4752</v>
      </c>
      <c r="Q237" s="29" t="s">
        <v>15</v>
      </c>
      <c r="R237" s="39">
        <v>0</v>
      </c>
      <c r="S237" s="39">
        <v>0</v>
      </c>
      <c r="T237" s="39">
        <v>0</v>
      </c>
      <c r="U237" s="39">
        <v>0</v>
      </c>
      <c r="V237" s="39">
        <v>0</v>
      </c>
      <c r="W237" s="39">
        <v>0</v>
      </c>
      <c r="X237" s="39">
        <v>0</v>
      </c>
      <c r="Y237" s="39">
        <v>1</v>
      </c>
      <c r="Z237" s="39">
        <v>0</v>
      </c>
      <c r="AA237" s="39">
        <v>0</v>
      </c>
      <c r="AB237" s="39">
        <v>0</v>
      </c>
      <c r="AC237" s="39">
        <v>0</v>
      </c>
      <c r="AD237" s="39">
        <v>0</v>
      </c>
      <c r="AE237" s="39">
        <v>1</v>
      </c>
      <c r="AF237" s="39">
        <v>0</v>
      </c>
      <c r="AG237" s="39">
        <v>0</v>
      </c>
      <c r="AH237" s="39">
        <v>0</v>
      </c>
      <c r="AI237" s="39">
        <v>0</v>
      </c>
      <c r="AJ237" s="9">
        <f t="shared" si="16"/>
        <v>1</v>
      </c>
      <c r="AK237" s="9">
        <f t="shared" si="17"/>
        <v>0</v>
      </c>
      <c r="AL237" s="9">
        <f t="shared" si="18"/>
        <v>0</v>
      </c>
      <c r="AM237" s="9">
        <f t="shared" si="19"/>
        <v>0</v>
      </c>
      <c r="AN237" s="29" t="s">
        <v>4757</v>
      </c>
    </row>
    <row r="238" spans="1:40" x14ac:dyDescent="0.25">
      <c r="A238" s="39">
        <v>3402</v>
      </c>
      <c r="B238" s="29" t="s">
        <v>3059</v>
      </c>
      <c r="C238" s="29" t="s">
        <v>3060</v>
      </c>
      <c r="D238" s="29" t="s">
        <v>3061</v>
      </c>
      <c r="E238" s="42">
        <v>43031</v>
      </c>
      <c r="F238" s="29" t="s">
        <v>38</v>
      </c>
      <c r="I238" s="64">
        <v>248</v>
      </c>
      <c r="J238" s="39">
        <v>1.46E-2</v>
      </c>
      <c r="L238" s="63" t="s">
        <v>342</v>
      </c>
      <c r="M238" s="29" t="s">
        <v>136</v>
      </c>
      <c r="N238" s="29" t="s">
        <v>40</v>
      </c>
      <c r="O238" s="68">
        <v>30</v>
      </c>
      <c r="P238" s="29" t="s">
        <v>923</v>
      </c>
      <c r="Q238" s="29" t="s">
        <v>15</v>
      </c>
      <c r="R238" s="39">
        <v>1</v>
      </c>
      <c r="S238" s="39">
        <v>0</v>
      </c>
      <c r="T238" s="39">
        <v>0</v>
      </c>
      <c r="U238" s="39">
        <v>1</v>
      </c>
      <c r="V238" s="39">
        <v>0</v>
      </c>
      <c r="W238" s="39">
        <v>0</v>
      </c>
      <c r="X238" s="39">
        <v>0</v>
      </c>
      <c r="Y238" s="39">
        <v>0</v>
      </c>
      <c r="Z238" s="39">
        <v>1</v>
      </c>
      <c r="AA238" s="39">
        <v>0</v>
      </c>
      <c r="AB238" s="39">
        <v>0</v>
      </c>
      <c r="AC238" s="39">
        <v>1</v>
      </c>
      <c r="AD238" s="39">
        <v>0</v>
      </c>
      <c r="AE238" s="39">
        <v>1</v>
      </c>
      <c r="AF238" s="39">
        <v>0</v>
      </c>
      <c r="AG238" s="39">
        <v>0</v>
      </c>
      <c r="AH238" s="39">
        <v>0</v>
      </c>
      <c r="AI238" s="39">
        <v>0</v>
      </c>
      <c r="AJ238" s="9">
        <f t="shared" si="16"/>
        <v>1</v>
      </c>
      <c r="AK238" s="9">
        <f t="shared" si="17"/>
        <v>0</v>
      </c>
      <c r="AL238" s="9">
        <f t="shared" si="18"/>
        <v>0</v>
      </c>
      <c r="AM238" s="9">
        <f t="shared" si="19"/>
        <v>0</v>
      </c>
      <c r="AN238" s="29" t="s">
        <v>3062</v>
      </c>
    </row>
    <row r="239" spans="1:40" x14ac:dyDescent="0.25">
      <c r="A239" s="39">
        <v>3408</v>
      </c>
      <c r="B239" s="29" t="s">
        <v>3884</v>
      </c>
      <c r="C239" s="29" t="s">
        <v>3885</v>
      </c>
      <c r="D239" s="29" t="s">
        <v>3886</v>
      </c>
      <c r="E239" s="42">
        <v>43581</v>
      </c>
      <c r="F239" s="29" t="s">
        <v>38</v>
      </c>
      <c r="G239" s="39">
        <v>959.1</v>
      </c>
      <c r="H239" s="39">
        <v>935.1</v>
      </c>
      <c r="J239" s="39">
        <v>0.3</v>
      </c>
      <c r="L239" s="63" t="s">
        <v>342</v>
      </c>
      <c r="M239" s="29" t="s">
        <v>274</v>
      </c>
      <c r="N239" s="29" t="s">
        <v>48</v>
      </c>
      <c r="O239" s="68">
        <v>24</v>
      </c>
      <c r="P239" s="29" t="s">
        <v>4759</v>
      </c>
      <c r="Q239" s="29" t="s">
        <v>15</v>
      </c>
      <c r="R239" s="39">
        <v>1</v>
      </c>
      <c r="S239" s="39">
        <v>0</v>
      </c>
      <c r="T239" s="39">
        <v>0</v>
      </c>
      <c r="U239" s="39">
        <v>1</v>
      </c>
      <c r="V239" s="39">
        <v>0</v>
      </c>
      <c r="W239" s="39">
        <v>0</v>
      </c>
      <c r="X239" s="39">
        <v>0</v>
      </c>
      <c r="Y239" s="39">
        <v>1</v>
      </c>
      <c r="Z239" s="39">
        <v>0</v>
      </c>
      <c r="AA239" s="39">
        <v>0</v>
      </c>
      <c r="AB239" s="39">
        <v>0</v>
      </c>
      <c r="AC239" s="39">
        <v>0</v>
      </c>
      <c r="AD239" s="39">
        <v>0</v>
      </c>
      <c r="AE239" s="39">
        <v>1</v>
      </c>
      <c r="AF239" s="39">
        <v>0</v>
      </c>
      <c r="AG239" s="39">
        <v>0</v>
      </c>
      <c r="AH239" s="39">
        <v>0</v>
      </c>
      <c r="AI239" s="39">
        <v>0</v>
      </c>
      <c r="AJ239" s="9">
        <f t="shared" si="16"/>
        <v>1</v>
      </c>
      <c r="AK239" s="9">
        <f t="shared" si="17"/>
        <v>0</v>
      </c>
      <c r="AL239" s="9">
        <f t="shared" si="18"/>
        <v>0</v>
      </c>
      <c r="AM239" s="9">
        <f t="shared" si="19"/>
        <v>0</v>
      </c>
      <c r="AN239" s="29" t="s">
        <v>3888</v>
      </c>
    </row>
    <row r="240" spans="1:40" x14ac:dyDescent="0.25">
      <c r="A240" s="39">
        <v>3423</v>
      </c>
      <c r="B240" s="29" t="s">
        <v>4760</v>
      </c>
      <c r="C240" s="29" t="s">
        <v>4761</v>
      </c>
      <c r="D240" s="29" t="s">
        <v>4762</v>
      </c>
      <c r="E240" s="42">
        <v>43487</v>
      </c>
      <c r="F240" s="29" t="s">
        <v>38</v>
      </c>
      <c r="J240" s="39">
        <v>8.4500000000000006E-2</v>
      </c>
      <c r="L240" s="63" t="s">
        <v>342</v>
      </c>
      <c r="M240" s="29" t="s">
        <v>136</v>
      </c>
      <c r="N240" s="29" t="s">
        <v>219</v>
      </c>
      <c r="O240" s="68">
        <v>365</v>
      </c>
      <c r="P240" s="29" t="s">
        <v>225</v>
      </c>
      <c r="Q240" s="29" t="s">
        <v>15</v>
      </c>
      <c r="R240" s="39">
        <v>1</v>
      </c>
      <c r="S240" s="39">
        <v>0</v>
      </c>
      <c r="T240" s="39">
        <v>0</v>
      </c>
      <c r="U240" s="39">
        <v>1</v>
      </c>
      <c r="V240" s="39">
        <v>0</v>
      </c>
      <c r="W240" s="39">
        <v>0</v>
      </c>
      <c r="X240" s="39">
        <v>0</v>
      </c>
      <c r="Y240" s="39">
        <v>0</v>
      </c>
      <c r="Z240" s="39">
        <v>1</v>
      </c>
      <c r="AA240" s="39">
        <v>0</v>
      </c>
      <c r="AB240" s="39">
        <v>0</v>
      </c>
      <c r="AC240" s="39">
        <v>0</v>
      </c>
      <c r="AD240" s="39">
        <v>0</v>
      </c>
      <c r="AE240" s="39">
        <v>1</v>
      </c>
      <c r="AF240" s="39">
        <v>0</v>
      </c>
      <c r="AG240" s="39">
        <v>0</v>
      </c>
      <c r="AH240" s="39">
        <v>0</v>
      </c>
      <c r="AI240" s="39">
        <v>0</v>
      </c>
      <c r="AJ240" s="9">
        <f t="shared" si="16"/>
        <v>1</v>
      </c>
      <c r="AK240" s="9">
        <f t="shared" si="17"/>
        <v>0</v>
      </c>
      <c r="AL240" s="9">
        <f t="shared" si="18"/>
        <v>0</v>
      </c>
      <c r="AM240" s="9">
        <f t="shared" si="19"/>
        <v>0</v>
      </c>
      <c r="AN240" s="29" t="s">
        <v>4764</v>
      </c>
    </row>
    <row r="241" spans="1:40" x14ac:dyDescent="0.25">
      <c r="A241" s="39">
        <v>3437</v>
      </c>
      <c r="B241" s="29" t="s">
        <v>839</v>
      </c>
      <c r="C241" s="29" t="s">
        <v>840</v>
      </c>
      <c r="D241" s="29" t="s">
        <v>841</v>
      </c>
      <c r="E241" s="42">
        <v>40544</v>
      </c>
      <c r="F241" s="29" t="s">
        <v>38</v>
      </c>
      <c r="L241" s="63" t="s">
        <v>341</v>
      </c>
      <c r="M241" s="29" t="s">
        <v>151</v>
      </c>
      <c r="N241" s="29" t="s">
        <v>48</v>
      </c>
      <c r="O241" s="68">
        <v>48</v>
      </c>
      <c r="P241" s="29" t="s">
        <v>41</v>
      </c>
      <c r="Q241" s="29" t="s">
        <v>15</v>
      </c>
      <c r="R241" s="39">
        <v>0</v>
      </c>
      <c r="S241" s="39">
        <v>0</v>
      </c>
      <c r="T241" s="39">
        <v>0</v>
      </c>
      <c r="U241" s="39">
        <v>1</v>
      </c>
      <c r="V241" s="39">
        <v>0</v>
      </c>
      <c r="W241" s="39">
        <v>0</v>
      </c>
      <c r="X241" s="39">
        <v>0</v>
      </c>
      <c r="Y241" s="39">
        <v>0</v>
      </c>
      <c r="Z241" s="39">
        <v>1</v>
      </c>
      <c r="AA241" s="39">
        <v>0</v>
      </c>
      <c r="AB241" s="39">
        <v>0</v>
      </c>
      <c r="AC241" s="39">
        <v>0</v>
      </c>
      <c r="AD241" s="39">
        <v>0</v>
      </c>
      <c r="AE241" s="39">
        <v>0</v>
      </c>
      <c r="AF241" s="39">
        <v>0</v>
      </c>
      <c r="AG241" s="39">
        <v>0</v>
      </c>
      <c r="AH241" s="39">
        <v>0</v>
      </c>
      <c r="AI241" s="39">
        <v>1</v>
      </c>
      <c r="AJ241" s="9">
        <f t="shared" si="16"/>
        <v>0</v>
      </c>
      <c r="AK241" s="9">
        <f t="shared" si="17"/>
        <v>0</v>
      </c>
      <c r="AL241" s="9">
        <f t="shared" si="18"/>
        <v>1</v>
      </c>
      <c r="AM241" s="9">
        <f t="shared" si="19"/>
        <v>0</v>
      </c>
      <c r="AN241" s="29" t="s">
        <v>842</v>
      </c>
    </row>
    <row r="242" spans="1:40" x14ac:dyDescent="0.25">
      <c r="A242" s="39">
        <v>3442</v>
      </c>
      <c r="B242" s="29" t="s">
        <v>4765</v>
      </c>
      <c r="C242" s="29" t="s">
        <v>4766</v>
      </c>
      <c r="D242" s="29" t="s">
        <v>4767</v>
      </c>
      <c r="E242" s="42">
        <v>43556</v>
      </c>
      <c r="F242" s="29" t="s">
        <v>38</v>
      </c>
      <c r="J242" s="39">
        <v>0.84</v>
      </c>
      <c r="L242" s="63" t="s">
        <v>341</v>
      </c>
      <c r="M242" s="29" t="s">
        <v>151</v>
      </c>
      <c r="N242" s="29" t="s">
        <v>48</v>
      </c>
      <c r="O242" s="68">
        <v>120</v>
      </c>
      <c r="P242" s="29" t="s">
        <v>1837</v>
      </c>
      <c r="Q242" s="29" t="s">
        <v>15</v>
      </c>
      <c r="R242" s="39">
        <v>1</v>
      </c>
      <c r="S242" s="39">
        <v>0</v>
      </c>
      <c r="T242" s="39">
        <v>0</v>
      </c>
      <c r="U242" s="39">
        <v>1</v>
      </c>
      <c r="V242" s="39">
        <v>0</v>
      </c>
      <c r="W242" s="39">
        <v>0</v>
      </c>
      <c r="X242" s="39">
        <v>0</v>
      </c>
      <c r="Y242" s="39">
        <v>0</v>
      </c>
      <c r="Z242" s="39">
        <v>1</v>
      </c>
      <c r="AA242" s="39">
        <v>0</v>
      </c>
      <c r="AB242" s="39">
        <v>0</v>
      </c>
      <c r="AC242" s="39">
        <v>0</v>
      </c>
      <c r="AD242" s="39">
        <v>0</v>
      </c>
      <c r="AE242" s="39">
        <v>1</v>
      </c>
      <c r="AF242" s="39">
        <v>0</v>
      </c>
      <c r="AG242" s="39">
        <v>0</v>
      </c>
      <c r="AH242" s="39">
        <v>0</v>
      </c>
      <c r="AI242" s="39">
        <v>0</v>
      </c>
      <c r="AJ242" s="9">
        <f t="shared" si="16"/>
        <v>1</v>
      </c>
      <c r="AK242" s="9">
        <f t="shared" si="17"/>
        <v>0</v>
      </c>
      <c r="AL242" s="9">
        <f t="shared" si="18"/>
        <v>0</v>
      </c>
      <c r="AM242" s="9">
        <f t="shared" si="19"/>
        <v>0</v>
      </c>
      <c r="AN242" s="29" t="s">
        <v>4768</v>
      </c>
    </row>
    <row r="243" spans="1:40" x14ac:dyDescent="0.25">
      <c r="A243" s="39">
        <v>3477</v>
      </c>
      <c r="B243" s="29" t="s">
        <v>3358</v>
      </c>
      <c r="C243" s="29" t="s">
        <v>3359</v>
      </c>
      <c r="D243" s="29" t="s">
        <v>3360</v>
      </c>
      <c r="E243" s="42">
        <v>42005</v>
      </c>
      <c r="F243" s="29" t="s">
        <v>38</v>
      </c>
      <c r="J243" s="39">
        <v>4.8000000000000001E-2</v>
      </c>
      <c r="L243" s="63" t="s">
        <v>342</v>
      </c>
      <c r="M243" s="29" t="s">
        <v>185</v>
      </c>
      <c r="N243" s="29" t="s">
        <v>48</v>
      </c>
      <c r="O243" s="68">
        <v>30</v>
      </c>
      <c r="P243" s="29" t="s">
        <v>891</v>
      </c>
      <c r="Q243" s="29" t="s">
        <v>15</v>
      </c>
      <c r="R243" s="39">
        <v>1</v>
      </c>
      <c r="S243" s="39">
        <v>0</v>
      </c>
      <c r="T243" s="39">
        <v>0</v>
      </c>
      <c r="U243" s="39">
        <v>1</v>
      </c>
      <c r="V243" s="39">
        <v>0</v>
      </c>
      <c r="W243" s="39">
        <v>0</v>
      </c>
      <c r="X243" s="39">
        <v>0</v>
      </c>
      <c r="Y243" s="39">
        <v>0</v>
      </c>
      <c r="Z243" s="39">
        <v>1</v>
      </c>
      <c r="AA243" s="39">
        <v>0</v>
      </c>
      <c r="AB243" s="39">
        <v>0</v>
      </c>
      <c r="AC243" s="39">
        <v>0</v>
      </c>
      <c r="AD243" s="39">
        <v>0</v>
      </c>
      <c r="AE243" s="39">
        <v>1</v>
      </c>
      <c r="AF243" s="39">
        <v>0</v>
      </c>
      <c r="AG243" s="39">
        <v>0</v>
      </c>
      <c r="AH243" s="39">
        <v>0</v>
      </c>
      <c r="AI243" s="39">
        <v>0</v>
      </c>
      <c r="AJ243" s="9">
        <f t="shared" si="16"/>
        <v>1</v>
      </c>
      <c r="AK243" s="9">
        <f t="shared" si="17"/>
        <v>0</v>
      </c>
      <c r="AL243" s="9">
        <f t="shared" si="18"/>
        <v>0</v>
      </c>
      <c r="AM243" s="9">
        <f t="shared" si="19"/>
        <v>0</v>
      </c>
      <c r="AN243" s="29" t="s">
        <v>3361</v>
      </c>
    </row>
    <row r="244" spans="1:40" x14ac:dyDescent="0.25">
      <c r="A244" s="39">
        <v>3508</v>
      </c>
      <c r="B244" s="29" t="s">
        <v>4769</v>
      </c>
      <c r="C244" s="29" t="s">
        <v>4770</v>
      </c>
      <c r="D244" s="29" t="s">
        <v>4771</v>
      </c>
      <c r="E244" s="42">
        <v>43708</v>
      </c>
      <c r="F244" s="29" t="s">
        <v>38</v>
      </c>
      <c r="G244" s="39">
        <v>3000</v>
      </c>
      <c r="H244" s="39">
        <v>500</v>
      </c>
      <c r="I244" s="64">
        <v>22740</v>
      </c>
      <c r="J244" s="39">
        <v>1.05</v>
      </c>
      <c r="K244" s="64">
        <v>37.93</v>
      </c>
      <c r="L244" s="63" t="s">
        <v>341</v>
      </c>
      <c r="M244" s="29" t="s">
        <v>151</v>
      </c>
      <c r="N244" s="29" t="s">
        <v>48</v>
      </c>
      <c r="O244" s="68">
        <v>900</v>
      </c>
      <c r="P244" s="29" t="s">
        <v>225</v>
      </c>
      <c r="Q244" s="29" t="s">
        <v>15</v>
      </c>
      <c r="R244" s="39">
        <v>1</v>
      </c>
      <c r="S244" s="39">
        <v>0</v>
      </c>
      <c r="T244" s="39">
        <v>0</v>
      </c>
      <c r="U244" s="39">
        <v>1</v>
      </c>
      <c r="V244" s="39">
        <v>0</v>
      </c>
      <c r="W244" s="39">
        <v>0</v>
      </c>
      <c r="X244" s="39">
        <v>0</v>
      </c>
      <c r="Y244" s="39">
        <v>0</v>
      </c>
      <c r="Z244" s="39">
        <v>1</v>
      </c>
      <c r="AA244" s="39">
        <v>0</v>
      </c>
      <c r="AB244" s="39">
        <v>0</v>
      </c>
      <c r="AC244" s="39">
        <v>1</v>
      </c>
      <c r="AD244" s="39">
        <v>0</v>
      </c>
      <c r="AE244" s="39">
        <v>0</v>
      </c>
      <c r="AF244" s="39">
        <v>0</v>
      </c>
      <c r="AG244" s="39">
        <v>0</v>
      </c>
      <c r="AH244" s="39">
        <v>0</v>
      </c>
      <c r="AI244" s="39">
        <v>0</v>
      </c>
      <c r="AJ244" s="9">
        <f t="shared" si="16"/>
        <v>1</v>
      </c>
      <c r="AK244" s="9">
        <f t="shared" si="17"/>
        <v>0</v>
      </c>
      <c r="AL244" s="9">
        <f t="shared" si="18"/>
        <v>0</v>
      </c>
      <c r="AM244" s="9">
        <f t="shared" si="19"/>
        <v>0</v>
      </c>
      <c r="AN244" s="29" t="s">
        <v>4772</v>
      </c>
    </row>
    <row r="245" spans="1:40" x14ac:dyDescent="0.25">
      <c r="A245" s="39">
        <v>3526</v>
      </c>
      <c r="B245" s="29" t="s">
        <v>4773</v>
      </c>
      <c r="C245" s="29" t="s">
        <v>4774</v>
      </c>
      <c r="D245" s="29" t="s">
        <v>4775</v>
      </c>
      <c r="E245" s="42">
        <v>43627</v>
      </c>
      <c r="F245" s="29" t="s">
        <v>38</v>
      </c>
      <c r="J245" s="39">
        <v>0.23</v>
      </c>
      <c r="K245" s="64">
        <v>17.5</v>
      </c>
      <c r="L245" s="63" t="s">
        <v>342</v>
      </c>
      <c r="M245" s="29" t="s">
        <v>424</v>
      </c>
      <c r="N245" s="29" t="s">
        <v>48</v>
      </c>
      <c r="O245" s="68">
        <v>45</v>
      </c>
      <c r="P245" s="29" t="s">
        <v>526</v>
      </c>
      <c r="Q245" s="29" t="s">
        <v>15</v>
      </c>
      <c r="R245" s="39">
        <v>1</v>
      </c>
      <c r="S245" s="39">
        <v>0</v>
      </c>
      <c r="T245" s="39">
        <v>0</v>
      </c>
      <c r="U245" s="39">
        <v>1</v>
      </c>
      <c r="V245" s="39">
        <v>0</v>
      </c>
      <c r="W245" s="39">
        <v>0</v>
      </c>
      <c r="X245" s="39">
        <v>0</v>
      </c>
      <c r="Y245" s="39">
        <v>0</v>
      </c>
      <c r="Z245" s="39">
        <v>1</v>
      </c>
      <c r="AA245" s="39">
        <v>0</v>
      </c>
      <c r="AB245" s="39">
        <v>0</v>
      </c>
      <c r="AC245" s="39">
        <v>0</v>
      </c>
      <c r="AD245" s="39">
        <v>0</v>
      </c>
      <c r="AE245" s="39">
        <v>1</v>
      </c>
      <c r="AF245" s="39">
        <v>0</v>
      </c>
      <c r="AG245" s="39">
        <v>0</v>
      </c>
      <c r="AH245" s="39">
        <v>0</v>
      </c>
      <c r="AI245" s="39">
        <v>0</v>
      </c>
      <c r="AJ245" s="9">
        <f t="shared" si="16"/>
        <v>1</v>
      </c>
      <c r="AK245" s="9">
        <f t="shared" si="17"/>
        <v>0</v>
      </c>
      <c r="AL245" s="9">
        <f t="shared" si="18"/>
        <v>0</v>
      </c>
      <c r="AM245" s="9">
        <f t="shared" si="19"/>
        <v>0</v>
      </c>
      <c r="AN245" s="29" t="s">
        <v>4776</v>
      </c>
    </row>
    <row r="246" spans="1:40" x14ac:dyDescent="0.25">
      <c r="A246" s="39">
        <v>3537</v>
      </c>
      <c r="B246" s="29" t="s">
        <v>2780</v>
      </c>
      <c r="C246" s="29" t="s">
        <v>2781</v>
      </c>
      <c r="D246" s="29" t="s">
        <v>2782</v>
      </c>
      <c r="E246" s="42">
        <v>42552</v>
      </c>
      <c r="F246" s="29" t="s">
        <v>38</v>
      </c>
      <c r="J246" s="39">
        <v>0.97399999999999998</v>
      </c>
      <c r="L246" s="63" t="s">
        <v>342</v>
      </c>
      <c r="M246" s="29" t="s">
        <v>185</v>
      </c>
      <c r="N246" s="29" t="s">
        <v>48</v>
      </c>
      <c r="O246" s="68">
        <v>60</v>
      </c>
      <c r="P246" s="29" t="s">
        <v>891</v>
      </c>
      <c r="Q246" s="29" t="s">
        <v>15</v>
      </c>
      <c r="R246" s="39">
        <v>1</v>
      </c>
      <c r="S246" s="39">
        <v>0</v>
      </c>
      <c r="T246" s="39">
        <v>0</v>
      </c>
      <c r="U246" s="39">
        <v>1</v>
      </c>
      <c r="V246" s="39">
        <v>0</v>
      </c>
      <c r="W246" s="39">
        <v>0</v>
      </c>
      <c r="X246" s="39">
        <v>0</v>
      </c>
      <c r="Y246" s="39">
        <v>0</v>
      </c>
      <c r="Z246" s="39">
        <v>1</v>
      </c>
      <c r="AA246" s="39">
        <v>0</v>
      </c>
      <c r="AB246" s="39">
        <v>0</v>
      </c>
      <c r="AC246" s="39">
        <v>0</v>
      </c>
      <c r="AD246" s="39">
        <v>0</v>
      </c>
      <c r="AE246" s="39">
        <v>1</v>
      </c>
      <c r="AF246" s="39">
        <v>0</v>
      </c>
      <c r="AG246" s="39">
        <v>0</v>
      </c>
      <c r="AH246" s="39">
        <v>0</v>
      </c>
      <c r="AI246" s="39">
        <v>0</v>
      </c>
      <c r="AJ246" s="9">
        <f t="shared" si="16"/>
        <v>1</v>
      </c>
      <c r="AK246" s="9">
        <f t="shared" si="17"/>
        <v>0</v>
      </c>
      <c r="AL246" s="9">
        <f t="shared" si="18"/>
        <v>0</v>
      </c>
      <c r="AM246" s="9">
        <f t="shared" si="19"/>
        <v>0</v>
      </c>
      <c r="AN246" s="29" t="s">
        <v>2783</v>
      </c>
    </row>
    <row r="247" spans="1:40" x14ac:dyDescent="0.25">
      <c r="A247" s="39">
        <v>3539</v>
      </c>
      <c r="B247" s="29" t="s">
        <v>1103</v>
      </c>
      <c r="C247" s="29" t="s">
        <v>1104</v>
      </c>
      <c r="D247" s="29" t="s">
        <v>1105</v>
      </c>
      <c r="E247" s="42">
        <v>43344</v>
      </c>
      <c r="F247" s="29" t="s">
        <v>38</v>
      </c>
      <c r="J247" s="39">
        <v>9.0999999999999998E-2</v>
      </c>
      <c r="L247" s="63" t="s">
        <v>341</v>
      </c>
      <c r="M247" s="29" t="s">
        <v>283</v>
      </c>
      <c r="N247" s="29" t="s">
        <v>48</v>
      </c>
      <c r="O247" s="68">
        <v>4380</v>
      </c>
      <c r="P247" s="29" t="s">
        <v>738</v>
      </c>
      <c r="Q247" s="29" t="s">
        <v>15</v>
      </c>
      <c r="R247" s="39">
        <v>1</v>
      </c>
      <c r="S247" s="39">
        <v>0</v>
      </c>
      <c r="T247" s="39">
        <v>0</v>
      </c>
      <c r="U247" s="39">
        <v>1</v>
      </c>
      <c r="V247" s="39">
        <v>0</v>
      </c>
      <c r="W247" s="39">
        <v>0</v>
      </c>
      <c r="X247" s="39">
        <v>0</v>
      </c>
      <c r="Y247" s="39">
        <v>0</v>
      </c>
      <c r="Z247" s="39">
        <v>1</v>
      </c>
      <c r="AA247" s="39">
        <v>0</v>
      </c>
      <c r="AB247" s="39">
        <v>0</v>
      </c>
      <c r="AC247" s="39">
        <v>0</v>
      </c>
      <c r="AD247" s="39">
        <v>0</v>
      </c>
      <c r="AE247" s="39">
        <v>0</v>
      </c>
      <c r="AF247" s="39">
        <v>0</v>
      </c>
      <c r="AG247" s="39">
        <v>0</v>
      </c>
      <c r="AH247" s="39">
        <v>0</v>
      </c>
      <c r="AI247" s="39">
        <v>1</v>
      </c>
      <c r="AJ247" s="9">
        <f t="shared" si="16"/>
        <v>0</v>
      </c>
      <c r="AK247" s="9">
        <f t="shared" si="17"/>
        <v>0</v>
      </c>
      <c r="AL247" s="9">
        <f t="shared" si="18"/>
        <v>1</v>
      </c>
      <c r="AM247" s="9">
        <f t="shared" si="19"/>
        <v>0</v>
      </c>
      <c r="AN247" s="29" t="s">
        <v>1106</v>
      </c>
    </row>
    <row r="248" spans="1:40" x14ac:dyDescent="0.25">
      <c r="A248" s="39">
        <v>3543</v>
      </c>
      <c r="B248" s="29" t="s">
        <v>4777</v>
      </c>
      <c r="C248" s="29" t="s">
        <v>4778</v>
      </c>
      <c r="D248" s="29" t="s">
        <v>4779</v>
      </c>
      <c r="E248" s="42">
        <v>43794</v>
      </c>
      <c r="F248" s="29" t="s">
        <v>38</v>
      </c>
      <c r="J248" s="39">
        <v>1.5</v>
      </c>
      <c r="L248" s="63" t="s">
        <v>342</v>
      </c>
      <c r="M248" s="29" t="s">
        <v>185</v>
      </c>
      <c r="N248" s="29" t="s">
        <v>48</v>
      </c>
      <c r="O248" s="68">
        <v>92.857142857142861</v>
      </c>
      <c r="P248" s="29" t="s">
        <v>3401</v>
      </c>
      <c r="Q248" s="29" t="s">
        <v>15</v>
      </c>
      <c r="R248" s="39">
        <v>0</v>
      </c>
      <c r="S248" s="39">
        <v>0</v>
      </c>
      <c r="T248" s="39">
        <v>0</v>
      </c>
      <c r="U248" s="39">
        <v>1</v>
      </c>
      <c r="V248" s="39">
        <v>0</v>
      </c>
      <c r="W248" s="39">
        <v>0</v>
      </c>
      <c r="X248" s="39">
        <v>0</v>
      </c>
      <c r="Y248" s="39">
        <v>0</v>
      </c>
      <c r="Z248" s="39">
        <v>1</v>
      </c>
      <c r="AA248" s="39">
        <v>0</v>
      </c>
      <c r="AB248" s="39">
        <v>0</v>
      </c>
      <c r="AC248" s="39">
        <v>1</v>
      </c>
      <c r="AD248" s="39">
        <v>0</v>
      </c>
      <c r="AE248" s="39">
        <v>0</v>
      </c>
      <c r="AF248" s="39">
        <v>0</v>
      </c>
      <c r="AG248" s="39">
        <v>0</v>
      </c>
      <c r="AH248" s="39">
        <v>0</v>
      </c>
      <c r="AI248" s="39">
        <v>0</v>
      </c>
      <c r="AJ248" s="9">
        <f t="shared" si="16"/>
        <v>1</v>
      </c>
      <c r="AK248" s="9">
        <f t="shared" si="17"/>
        <v>0</v>
      </c>
      <c r="AL248" s="9">
        <f t="shared" si="18"/>
        <v>0</v>
      </c>
      <c r="AM248" s="9">
        <f t="shared" si="19"/>
        <v>0</v>
      </c>
      <c r="AN248" s="29" t="s">
        <v>4780</v>
      </c>
    </row>
    <row r="249" spans="1:40" x14ac:dyDescent="0.25">
      <c r="A249" s="39">
        <v>3546</v>
      </c>
      <c r="B249" s="29" t="s">
        <v>4781</v>
      </c>
      <c r="C249" s="29" t="s">
        <v>4782</v>
      </c>
      <c r="D249" s="29" t="s">
        <v>4783</v>
      </c>
      <c r="E249" s="42">
        <v>43794</v>
      </c>
      <c r="F249" s="29" t="s">
        <v>38</v>
      </c>
      <c r="J249" s="39">
        <v>2.2000000000000002</v>
      </c>
      <c r="K249" s="64">
        <v>80</v>
      </c>
      <c r="L249" s="63" t="s">
        <v>342</v>
      </c>
      <c r="M249" s="29" t="s">
        <v>1977</v>
      </c>
      <c r="N249" s="29" t="s">
        <v>219</v>
      </c>
      <c r="O249" s="68">
        <v>84</v>
      </c>
      <c r="P249" s="29" t="s">
        <v>4784</v>
      </c>
      <c r="Q249" s="29" t="s">
        <v>15</v>
      </c>
      <c r="R249" s="39">
        <v>1</v>
      </c>
      <c r="S249" s="39">
        <v>0</v>
      </c>
      <c r="T249" s="39">
        <v>0</v>
      </c>
      <c r="U249" s="39">
        <v>1</v>
      </c>
      <c r="V249" s="39">
        <v>0</v>
      </c>
      <c r="W249" s="39">
        <v>0</v>
      </c>
      <c r="X249" s="39">
        <v>0</v>
      </c>
      <c r="Y249" s="39">
        <v>0</v>
      </c>
      <c r="Z249" s="39">
        <v>1</v>
      </c>
      <c r="AA249" s="39">
        <v>0</v>
      </c>
      <c r="AB249" s="39">
        <v>0</v>
      </c>
      <c r="AC249" s="39">
        <v>1</v>
      </c>
      <c r="AD249" s="39">
        <v>0</v>
      </c>
      <c r="AE249" s="39">
        <v>1</v>
      </c>
      <c r="AF249" s="39">
        <v>0</v>
      </c>
      <c r="AG249" s="39">
        <v>0</v>
      </c>
      <c r="AH249" s="39">
        <v>0</v>
      </c>
      <c r="AI249" s="39">
        <v>0</v>
      </c>
      <c r="AJ249" s="9">
        <f t="shared" si="16"/>
        <v>1</v>
      </c>
      <c r="AK249" s="9">
        <f t="shared" si="17"/>
        <v>0</v>
      </c>
      <c r="AL249" s="9">
        <f t="shared" si="18"/>
        <v>0</v>
      </c>
      <c r="AM249" s="9">
        <f t="shared" si="19"/>
        <v>0</v>
      </c>
      <c r="AN249" s="29" t="s">
        <v>4786</v>
      </c>
    </row>
    <row r="250" spans="1:40" x14ac:dyDescent="0.25">
      <c r="A250" s="39">
        <v>3557</v>
      </c>
      <c r="B250" s="29" t="s">
        <v>4787</v>
      </c>
      <c r="C250" s="29" t="s">
        <v>4788</v>
      </c>
      <c r="D250" s="29" t="s">
        <v>4789</v>
      </c>
      <c r="E250" s="42">
        <v>40148</v>
      </c>
      <c r="F250" s="29" t="s">
        <v>38</v>
      </c>
      <c r="I250" s="64">
        <v>200</v>
      </c>
      <c r="J250" s="39">
        <v>1.165</v>
      </c>
      <c r="L250" s="63" t="s">
        <v>342</v>
      </c>
      <c r="M250" s="29" t="s">
        <v>39</v>
      </c>
      <c r="N250" s="29" t="s">
        <v>40</v>
      </c>
      <c r="O250" s="68">
        <v>1</v>
      </c>
      <c r="P250" s="29" t="s">
        <v>4790</v>
      </c>
      <c r="Q250" s="29" t="s">
        <v>15</v>
      </c>
      <c r="R250" s="39">
        <v>1</v>
      </c>
      <c r="S250" s="39">
        <v>0</v>
      </c>
      <c r="T250" s="39">
        <v>0</v>
      </c>
      <c r="U250" s="39">
        <v>1</v>
      </c>
      <c r="V250" s="39">
        <v>0</v>
      </c>
      <c r="W250" s="39">
        <v>0</v>
      </c>
      <c r="X250" s="39">
        <v>0</v>
      </c>
      <c r="Y250" s="39">
        <v>0</v>
      </c>
      <c r="Z250" s="39">
        <v>1</v>
      </c>
      <c r="AA250" s="39">
        <v>0</v>
      </c>
      <c r="AB250" s="39">
        <v>0</v>
      </c>
      <c r="AC250" s="39">
        <v>1</v>
      </c>
      <c r="AD250" s="39">
        <v>0</v>
      </c>
      <c r="AE250" s="39">
        <v>1</v>
      </c>
      <c r="AF250" s="39">
        <v>0</v>
      </c>
      <c r="AG250" s="39">
        <v>0</v>
      </c>
      <c r="AH250" s="39">
        <v>0</v>
      </c>
      <c r="AI250" s="39">
        <v>0</v>
      </c>
      <c r="AJ250" s="9">
        <f t="shared" si="16"/>
        <v>1</v>
      </c>
      <c r="AK250" s="9">
        <f t="shared" si="17"/>
        <v>0</v>
      </c>
      <c r="AL250" s="9">
        <f t="shared" si="18"/>
        <v>0</v>
      </c>
      <c r="AM250" s="9">
        <f t="shared" si="19"/>
        <v>0</v>
      </c>
      <c r="AN250" s="29" t="s">
        <v>4791</v>
      </c>
    </row>
    <row r="251" spans="1:40" x14ac:dyDescent="0.25">
      <c r="A251" s="39">
        <v>3582</v>
      </c>
      <c r="B251" s="29" t="s">
        <v>3897</v>
      </c>
      <c r="C251" s="29" t="s">
        <v>3898</v>
      </c>
      <c r="D251" s="29" t="s">
        <v>3899</v>
      </c>
      <c r="E251" s="42">
        <v>43871</v>
      </c>
      <c r="F251" s="29" t="s">
        <v>38</v>
      </c>
      <c r="K251" s="64">
        <v>7</v>
      </c>
      <c r="L251" s="63" t="s">
        <v>342</v>
      </c>
      <c r="M251" s="29" t="s">
        <v>136</v>
      </c>
      <c r="N251" s="29" t="s">
        <v>2360</v>
      </c>
      <c r="O251" s="68">
        <v>0.33333333333333331</v>
      </c>
      <c r="P251" s="29" t="s">
        <v>4792</v>
      </c>
      <c r="Q251" s="29" t="s">
        <v>15</v>
      </c>
      <c r="R251" s="39">
        <v>0</v>
      </c>
      <c r="S251" s="39">
        <v>0</v>
      </c>
      <c r="T251" s="39">
        <v>0</v>
      </c>
      <c r="U251" s="39">
        <v>0</v>
      </c>
      <c r="V251" s="39">
        <v>0</v>
      </c>
      <c r="W251" s="39">
        <v>0</v>
      </c>
      <c r="X251" s="39">
        <v>0</v>
      </c>
      <c r="Y251" s="39">
        <v>0</v>
      </c>
      <c r="Z251" s="39">
        <v>0</v>
      </c>
      <c r="AA251" s="39">
        <v>0</v>
      </c>
      <c r="AB251" s="39">
        <v>0</v>
      </c>
      <c r="AC251" s="39">
        <v>0</v>
      </c>
      <c r="AD251" s="39">
        <v>0</v>
      </c>
      <c r="AE251" s="39">
        <v>1</v>
      </c>
      <c r="AF251" s="39">
        <v>0</v>
      </c>
      <c r="AG251" s="39">
        <v>0</v>
      </c>
      <c r="AH251" s="39">
        <v>0</v>
      </c>
      <c r="AI251" s="39">
        <v>0</v>
      </c>
      <c r="AJ251" s="9">
        <f t="shared" si="16"/>
        <v>1</v>
      </c>
      <c r="AK251" s="9">
        <f t="shared" si="17"/>
        <v>0</v>
      </c>
      <c r="AL251" s="9">
        <f t="shared" si="18"/>
        <v>0</v>
      </c>
      <c r="AM251" s="9">
        <f t="shared" si="19"/>
        <v>0</v>
      </c>
      <c r="AN251" s="29" t="s">
        <v>3900</v>
      </c>
    </row>
    <row r="252" spans="1:40" x14ac:dyDescent="0.25">
      <c r="A252" s="39">
        <v>3625</v>
      </c>
      <c r="B252" s="29" t="s">
        <v>4793</v>
      </c>
      <c r="C252" s="29" t="s">
        <v>4794</v>
      </c>
      <c r="D252" s="29" t="s">
        <v>4795</v>
      </c>
      <c r="E252" s="42">
        <v>43647</v>
      </c>
      <c r="F252" s="29" t="s">
        <v>332</v>
      </c>
      <c r="I252" s="64">
        <v>10000</v>
      </c>
      <c r="L252" s="63" t="s">
        <v>342</v>
      </c>
      <c r="M252" s="29" t="s">
        <v>224</v>
      </c>
      <c r="N252" s="29" t="s">
        <v>40</v>
      </c>
      <c r="O252" s="68">
        <v>24</v>
      </c>
      <c r="P252" s="29" t="s">
        <v>4796</v>
      </c>
      <c r="Q252" s="29" t="s">
        <v>70</v>
      </c>
      <c r="R252" s="39">
        <v>0</v>
      </c>
      <c r="S252" s="39">
        <v>0</v>
      </c>
      <c r="T252" s="39">
        <v>0</v>
      </c>
      <c r="U252" s="39">
        <v>0</v>
      </c>
      <c r="V252" s="39">
        <v>0</v>
      </c>
      <c r="W252" s="39">
        <v>0</v>
      </c>
      <c r="X252" s="39">
        <v>0</v>
      </c>
      <c r="Y252" s="39">
        <v>1</v>
      </c>
      <c r="Z252" s="39">
        <v>0</v>
      </c>
      <c r="AA252" s="39">
        <v>0</v>
      </c>
      <c r="AB252" s="39">
        <v>0</v>
      </c>
      <c r="AC252" s="39">
        <v>1</v>
      </c>
      <c r="AD252" s="39">
        <v>0</v>
      </c>
      <c r="AE252" s="39">
        <v>1</v>
      </c>
      <c r="AF252" s="39">
        <v>0</v>
      </c>
      <c r="AG252" s="39">
        <v>0</v>
      </c>
      <c r="AH252" s="39">
        <v>0</v>
      </c>
      <c r="AI252" s="39">
        <v>0</v>
      </c>
      <c r="AJ252" s="9">
        <f t="shared" si="16"/>
        <v>1</v>
      </c>
      <c r="AK252" s="9">
        <f t="shared" si="17"/>
        <v>0</v>
      </c>
      <c r="AL252" s="9">
        <f t="shared" si="18"/>
        <v>0</v>
      </c>
      <c r="AM252" s="9">
        <f t="shared" si="19"/>
        <v>0</v>
      </c>
      <c r="AN252" s="29" t="s">
        <v>4798</v>
      </c>
    </row>
    <row r="253" spans="1:40" x14ac:dyDescent="0.25">
      <c r="A253" s="39">
        <v>3646</v>
      </c>
      <c r="B253" s="29" t="s">
        <v>2572</v>
      </c>
      <c r="C253" s="29" t="s">
        <v>2573</v>
      </c>
      <c r="D253" s="29" t="s">
        <v>2574</v>
      </c>
      <c r="E253" s="42">
        <v>36434</v>
      </c>
      <c r="F253" s="29" t="s">
        <v>332</v>
      </c>
      <c r="I253" s="64">
        <v>10</v>
      </c>
      <c r="L253" s="63" t="s">
        <v>342</v>
      </c>
      <c r="M253" s="29" t="s">
        <v>136</v>
      </c>
      <c r="N253" s="29" t="s">
        <v>40</v>
      </c>
      <c r="O253" s="68">
        <v>15</v>
      </c>
      <c r="P253" s="29" t="s">
        <v>2210</v>
      </c>
      <c r="Q253" s="29" t="s">
        <v>15</v>
      </c>
      <c r="R253" s="39">
        <v>1</v>
      </c>
      <c r="S253" s="39">
        <v>0</v>
      </c>
      <c r="T253" s="39">
        <v>0</v>
      </c>
      <c r="U253" s="39">
        <v>1</v>
      </c>
      <c r="V253" s="39">
        <v>0</v>
      </c>
      <c r="W253" s="39">
        <v>0</v>
      </c>
      <c r="X253" s="39">
        <v>0</v>
      </c>
      <c r="Y253" s="39">
        <v>0</v>
      </c>
      <c r="Z253" s="39">
        <v>1</v>
      </c>
      <c r="AA253" s="39">
        <v>0</v>
      </c>
      <c r="AB253" s="39">
        <v>0</v>
      </c>
      <c r="AC253" s="39">
        <v>1</v>
      </c>
      <c r="AD253" s="39">
        <v>0</v>
      </c>
      <c r="AE253" s="39">
        <v>1</v>
      </c>
      <c r="AF253" s="39">
        <v>1</v>
      </c>
      <c r="AG253" s="39">
        <v>0</v>
      </c>
      <c r="AH253" s="39">
        <v>0</v>
      </c>
      <c r="AI253" s="39">
        <v>0</v>
      </c>
      <c r="AJ253" s="9">
        <f t="shared" si="16"/>
        <v>1</v>
      </c>
      <c r="AK253" s="9">
        <f t="shared" si="17"/>
        <v>1</v>
      </c>
      <c r="AL253" s="9">
        <f t="shared" si="18"/>
        <v>0</v>
      </c>
      <c r="AM253" s="9">
        <f t="shared" si="19"/>
        <v>0</v>
      </c>
      <c r="AN253" s="29" t="s">
        <v>2575</v>
      </c>
    </row>
    <row r="254" spans="1:40" x14ac:dyDescent="0.25">
      <c r="A254" s="39">
        <v>3650</v>
      </c>
      <c r="B254" s="29" t="s">
        <v>2576</v>
      </c>
      <c r="C254" s="29" t="s">
        <v>2577</v>
      </c>
      <c r="D254" s="29" t="s">
        <v>2578</v>
      </c>
      <c r="E254" s="42">
        <v>35674</v>
      </c>
      <c r="F254" s="29" t="s">
        <v>38</v>
      </c>
      <c r="I254" s="64">
        <v>100000</v>
      </c>
      <c r="J254" s="39">
        <v>2</v>
      </c>
      <c r="L254" s="63" t="s">
        <v>342</v>
      </c>
      <c r="M254" s="29" t="s">
        <v>598</v>
      </c>
      <c r="N254" s="29" t="s">
        <v>219</v>
      </c>
      <c r="O254" s="68">
        <v>1.5</v>
      </c>
      <c r="P254" s="29" t="s">
        <v>231</v>
      </c>
      <c r="Q254" s="29" t="s">
        <v>15</v>
      </c>
      <c r="R254" s="39">
        <v>1</v>
      </c>
      <c r="S254" s="39">
        <v>0</v>
      </c>
      <c r="T254" s="39">
        <v>0</v>
      </c>
      <c r="U254" s="39">
        <v>1</v>
      </c>
      <c r="V254" s="39">
        <v>0</v>
      </c>
      <c r="W254" s="39">
        <v>0</v>
      </c>
      <c r="X254" s="39">
        <v>0</v>
      </c>
      <c r="Y254" s="39">
        <v>0</v>
      </c>
      <c r="Z254" s="39">
        <v>1</v>
      </c>
      <c r="AA254" s="39">
        <v>0</v>
      </c>
      <c r="AB254" s="39">
        <v>0</v>
      </c>
      <c r="AC254" s="39">
        <v>1</v>
      </c>
      <c r="AD254" s="39">
        <v>0</v>
      </c>
      <c r="AE254" s="39">
        <v>0</v>
      </c>
      <c r="AF254" s="39">
        <v>0</v>
      </c>
      <c r="AG254" s="39">
        <v>0</v>
      </c>
      <c r="AH254" s="39">
        <v>0</v>
      </c>
      <c r="AI254" s="39">
        <v>0</v>
      </c>
      <c r="AJ254" s="9">
        <f t="shared" si="16"/>
        <v>1</v>
      </c>
      <c r="AK254" s="9">
        <f t="shared" si="17"/>
        <v>0</v>
      </c>
      <c r="AL254" s="9">
        <f t="shared" si="18"/>
        <v>0</v>
      </c>
      <c r="AM254" s="9">
        <f t="shared" si="19"/>
        <v>0</v>
      </c>
      <c r="AN254" s="29" t="s">
        <v>2579</v>
      </c>
    </row>
    <row r="255" spans="1:40" x14ac:dyDescent="0.25">
      <c r="A255" s="39">
        <v>3651</v>
      </c>
      <c r="B255" s="29" t="s">
        <v>2580</v>
      </c>
      <c r="C255" s="29" t="s">
        <v>2581</v>
      </c>
      <c r="D255" s="29" t="s">
        <v>2582</v>
      </c>
      <c r="E255" s="42">
        <v>36434</v>
      </c>
      <c r="F255" s="29" t="s">
        <v>332</v>
      </c>
      <c r="G255" s="39">
        <v>18000</v>
      </c>
      <c r="H255" s="39">
        <v>8150</v>
      </c>
      <c r="I255" s="64">
        <v>10</v>
      </c>
      <c r="L255" s="63" t="s">
        <v>342</v>
      </c>
      <c r="M255" s="29" t="s">
        <v>136</v>
      </c>
      <c r="N255" t="s">
        <v>219</v>
      </c>
      <c r="O255" s="68">
        <v>5</v>
      </c>
      <c r="P255" s="29" t="s">
        <v>2583</v>
      </c>
      <c r="Q255" s="29" t="s">
        <v>15</v>
      </c>
      <c r="R255" s="39">
        <v>1</v>
      </c>
      <c r="S255" s="39">
        <v>0</v>
      </c>
      <c r="T255" s="39">
        <v>0</v>
      </c>
      <c r="U255" s="39">
        <v>1</v>
      </c>
      <c r="V255" s="39">
        <v>0</v>
      </c>
      <c r="W255" s="39">
        <v>0</v>
      </c>
      <c r="X255" s="39">
        <v>0</v>
      </c>
      <c r="Y255" s="39">
        <v>0</v>
      </c>
      <c r="Z255" s="39">
        <v>1</v>
      </c>
      <c r="AA255" s="39">
        <v>0</v>
      </c>
      <c r="AB255" s="39">
        <v>0</v>
      </c>
      <c r="AC255" s="39">
        <v>1</v>
      </c>
      <c r="AD255" s="39">
        <v>0</v>
      </c>
      <c r="AE255" s="39">
        <v>0</v>
      </c>
      <c r="AF255" s="39">
        <v>0</v>
      </c>
      <c r="AG255" s="39">
        <v>0</v>
      </c>
      <c r="AH255" s="39">
        <v>0</v>
      </c>
      <c r="AI255" s="39">
        <v>0</v>
      </c>
      <c r="AJ255" s="9">
        <f t="shared" si="16"/>
        <v>1</v>
      </c>
      <c r="AK255" s="9">
        <f t="shared" si="17"/>
        <v>0</v>
      </c>
      <c r="AL255" s="9">
        <f t="shared" si="18"/>
        <v>0</v>
      </c>
      <c r="AM255" s="9">
        <f t="shared" si="19"/>
        <v>0</v>
      </c>
      <c r="AN255" s="29" t="s">
        <v>2584</v>
      </c>
    </row>
    <row r="256" spans="1:40" x14ac:dyDescent="0.25">
      <c r="A256" s="39">
        <v>3652</v>
      </c>
      <c r="B256" s="29" t="s">
        <v>2585</v>
      </c>
      <c r="C256" s="29" t="s">
        <v>2586</v>
      </c>
      <c r="D256" s="29" t="s">
        <v>2587</v>
      </c>
      <c r="E256" s="42">
        <v>36100</v>
      </c>
      <c r="F256" s="29" t="s">
        <v>332</v>
      </c>
      <c r="G256" s="39">
        <v>18000</v>
      </c>
      <c r="H256" s="39">
        <v>8150</v>
      </c>
      <c r="I256" s="64">
        <v>10</v>
      </c>
      <c r="L256" s="63" t="s">
        <v>342</v>
      </c>
      <c r="M256" s="29" t="s">
        <v>1462</v>
      </c>
      <c r="N256" s="29" t="s">
        <v>219</v>
      </c>
      <c r="O256" s="68">
        <v>0</v>
      </c>
      <c r="P256" s="29" t="s">
        <v>2210</v>
      </c>
      <c r="Q256" s="29" t="s">
        <v>15</v>
      </c>
      <c r="R256" s="39">
        <v>1</v>
      </c>
      <c r="S256" s="39">
        <v>0</v>
      </c>
      <c r="T256" s="39">
        <v>0</v>
      </c>
      <c r="U256" s="39">
        <v>0</v>
      </c>
      <c r="V256" s="39">
        <v>0</v>
      </c>
      <c r="W256" s="39">
        <v>0</v>
      </c>
      <c r="X256" s="39">
        <v>0</v>
      </c>
      <c r="Y256" s="39">
        <v>1</v>
      </c>
      <c r="Z256" s="39">
        <v>0</v>
      </c>
      <c r="AA256" s="39">
        <v>0</v>
      </c>
      <c r="AB256" s="39">
        <v>0</v>
      </c>
      <c r="AC256" s="39">
        <v>1</v>
      </c>
      <c r="AD256" s="39">
        <v>0</v>
      </c>
      <c r="AE256" s="39">
        <v>0</v>
      </c>
      <c r="AF256" s="39">
        <v>0</v>
      </c>
      <c r="AG256" s="39">
        <v>0</v>
      </c>
      <c r="AH256" s="39">
        <v>0</v>
      </c>
      <c r="AI256" s="39">
        <v>0</v>
      </c>
      <c r="AJ256" s="9">
        <f t="shared" si="16"/>
        <v>1</v>
      </c>
      <c r="AK256" s="9">
        <f t="shared" si="17"/>
        <v>0</v>
      </c>
      <c r="AL256" s="9">
        <f t="shared" si="18"/>
        <v>0</v>
      </c>
      <c r="AM256" s="9">
        <f t="shared" si="19"/>
        <v>0</v>
      </c>
      <c r="AN256" s="29" t="s">
        <v>2588</v>
      </c>
    </row>
    <row r="257" spans="1:40" x14ac:dyDescent="0.25">
      <c r="A257" s="39">
        <v>3657</v>
      </c>
      <c r="B257" s="29" t="s">
        <v>4799</v>
      </c>
      <c r="C257" s="29" t="s">
        <v>4800</v>
      </c>
      <c r="D257" s="29" t="s">
        <v>4801</v>
      </c>
      <c r="E257" s="42">
        <v>41061</v>
      </c>
      <c r="F257" s="29" t="s">
        <v>38</v>
      </c>
      <c r="G257" s="39">
        <v>1900</v>
      </c>
      <c r="H257" s="39">
        <v>1800</v>
      </c>
      <c r="J257" s="39">
        <v>0.86</v>
      </c>
      <c r="L257" s="63" t="s">
        <v>341</v>
      </c>
      <c r="M257" s="29" t="s">
        <v>151</v>
      </c>
      <c r="N257" s="29" t="s">
        <v>48</v>
      </c>
      <c r="O257" s="68">
        <v>7300</v>
      </c>
      <c r="P257" s="29" t="s">
        <v>4193</v>
      </c>
      <c r="Q257" s="29" t="s">
        <v>15</v>
      </c>
      <c r="R257" s="39">
        <v>1</v>
      </c>
      <c r="S257" s="39">
        <v>0</v>
      </c>
      <c r="T257" s="39">
        <v>0</v>
      </c>
      <c r="U257" s="39">
        <v>0</v>
      </c>
      <c r="V257" s="39">
        <v>0</v>
      </c>
      <c r="W257" s="39">
        <v>0</v>
      </c>
      <c r="X257" s="39">
        <v>0</v>
      </c>
      <c r="Y257" s="39">
        <v>1</v>
      </c>
      <c r="Z257" s="39">
        <v>0</v>
      </c>
      <c r="AA257" s="39">
        <v>0</v>
      </c>
      <c r="AB257" s="39">
        <v>1</v>
      </c>
      <c r="AC257" s="39">
        <v>0</v>
      </c>
      <c r="AD257" s="39">
        <v>0</v>
      </c>
      <c r="AE257" s="39">
        <v>1</v>
      </c>
      <c r="AF257" s="39">
        <v>0</v>
      </c>
      <c r="AG257" s="39">
        <v>0</v>
      </c>
      <c r="AH257" s="39">
        <v>0</v>
      </c>
      <c r="AI257" s="39">
        <v>0</v>
      </c>
      <c r="AJ257" s="9">
        <f t="shared" si="16"/>
        <v>1</v>
      </c>
      <c r="AK257" s="9">
        <f t="shared" si="17"/>
        <v>0</v>
      </c>
      <c r="AL257" s="9">
        <f t="shared" si="18"/>
        <v>0</v>
      </c>
      <c r="AM257" s="9">
        <f t="shared" si="19"/>
        <v>0</v>
      </c>
      <c r="AN257" s="29" t="s">
        <v>4802</v>
      </c>
    </row>
    <row r="258" spans="1:40" x14ac:dyDescent="0.25">
      <c r="A258" s="39">
        <v>3658</v>
      </c>
      <c r="B258" s="29" t="s">
        <v>2594</v>
      </c>
      <c r="C258" s="29" t="s">
        <v>2595</v>
      </c>
      <c r="D258" s="29" t="s">
        <v>2596</v>
      </c>
      <c r="E258" s="42">
        <v>43943</v>
      </c>
      <c r="F258" s="29" t="s">
        <v>38</v>
      </c>
      <c r="J258" s="39">
        <v>0.47799999999999998</v>
      </c>
      <c r="L258" s="63" t="s">
        <v>341</v>
      </c>
      <c r="M258" s="29" t="s">
        <v>283</v>
      </c>
      <c r="N258" s="29" t="s">
        <v>48</v>
      </c>
      <c r="O258" s="68">
        <v>36</v>
      </c>
      <c r="P258" s="29" t="s">
        <v>817</v>
      </c>
      <c r="Q258" s="29" t="s">
        <v>15</v>
      </c>
      <c r="R258" s="39">
        <v>1</v>
      </c>
      <c r="S258" s="39">
        <v>0</v>
      </c>
      <c r="T258" s="39">
        <v>0</v>
      </c>
      <c r="U258" s="39">
        <v>1</v>
      </c>
      <c r="V258" s="39">
        <v>0</v>
      </c>
      <c r="W258" s="39">
        <v>0</v>
      </c>
      <c r="X258" s="39">
        <v>0</v>
      </c>
      <c r="Y258" s="39">
        <v>0</v>
      </c>
      <c r="Z258" s="39">
        <v>1</v>
      </c>
      <c r="AA258" s="39">
        <v>0</v>
      </c>
      <c r="AB258" s="39">
        <v>0</v>
      </c>
      <c r="AC258" s="39">
        <v>0</v>
      </c>
      <c r="AD258" s="39">
        <v>0</v>
      </c>
      <c r="AE258" s="39">
        <v>1</v>
      </c>
      <c r="AF258" s="39">
        <v>0</v>
      </c>
      <c r="AG258" s="39">
        <v>0</v>
      </c>
      <c r="AH258" s="39">
        <v>0</v>
      </c>
      <c r="AI258" s="39">
        <v>0</v>
      </c>
      <c r="AJ258" s="9">
        <f t="shared" si="16"/>
        <v>1</v>
      </c>
      <c r="AK258" s="9">
        <f t="shared" si="17"/>
        <v>0</v>
      </c>
      <c r="AL258" s="9">
        <f t="shared" si="18"/>
        <v>0</v>
      </c>
      <c r="AM258" s="9">
        <f t="shared" si="19"/>
        <v>0</v>
      </c>
      <c r="AN258" s="29" t="s">
        <v>2597</v>
      </c>
    </row>
    <row r="259" spans="1:40" x14ac:dyDescent="0.25">
      <c r="A259" s="39">
        <v>3680</v>
      </c>
      <c r="B259" s="29" t="s">
        <v>4803</v>
      </c>
      <c r="C259" s="29" t="s">
        <v>4804</v>
      </c>
      <c r="D259" s="29" t="s">
        <v>4805</v>
      </c>
      <c r="E259" s="42">
        <v>42917</v>
      </c>
      <c r="F259" s="29" t="s">
        <v>38</v>
      </c>
      <c r="I259" s="64">
        <v>38200</v>
      </c>
      <c r="K259" s="64">
        <v>120</v>
      </c>
      <c r="L259" s="63" t="s">
        <v>342</v>
      </c>
      <c r="M259" s="29" t="s">
        <v>136</v>
      </c>
      <c r="N259" s="29" t="s">
        <v>40</v>
      </c>
      <c r="O259" s="68">
        <v>2</v>
      </c>
      <c r="P259" s="29" t="s">
        <v>4806</v>
      </c>
      <c r="Q259" s="29" t="s">
        <v>15</v>
      </c>
      <c r="R259" s="39">
        <v>1</v>
      </c>
      <c r="S259" s="39">
        <v>0</v>
      </c>
      <c r="T259" s="39">
        <v>1</v>
      </c>
      <c r="U259" s="39">
        <v>0</v>
      </c>
      <c r="V259" s="39">
        <v>0</v>
      </c>
      <c r="W259" s="39">
        <v>0</v>
      </c>
      <c r="X259" s="39">
        <v>0</v>
      </c>
      <c r="Y259" s="39">
        <v>0</v>
      </c>
      <c r="Z259" s="39">
        <v>1</v>
      </c>
      <c r="AA259" s="39">
        <v>0</v>
      </c>
      <c r="AB259" s="39">
        <v>0</v>
      </c>
      <c r="AC259" s="39">
        <v>0</v>
      </c>
      <c r="AD259" s="39">
        <v>0</v>
      </c>
      <c r="AE259" s="39">
        <v>1</v>
      </c>
      <c r="AF259" s="39">
        <v>0</v>
      </c>
      <c r="AG259" s="39">
        <v>0</v>
      </c>
      <c r="AH259" s="39">
        <v>0</v>
      </c>
      <c r="AI259" s="39">
        <v>0</v>
      </c>
      <c r="AJ259" s="9">
        <f t="shared" si="16"/>
        <v>1</v>
      </c>
      <c r="AK259" s="9">
        <f t="shared" si="17"/>
        <v>0</v>
      </c>
      <c r="AL259" s="9">
        <f t="shared" si="18"/>
        <v>0</v>
      </c>
      <c r="AM259" s="9">
        <f t="shared" si="19"/>
        <v>0</v>
      </c>
      <c r="AN259" s="29" t="s">
        <v>4808</v>
      </c>
    </row>
    <row r="260" spans="1:40" x14ac:dyDescent="0.25">
      <c r="A260" s="39">
        <v>3699</v>
      </c>
      <c r="B260" s="29" t="s">
        <v>2598</v>
      </c>
      <c r="C260" s="29" t="s">
        <v>2599</v>
      </c>
      <c r="D260" s="29" t="s">
        <v>2600</v>
      </c>
      <c r="E260" s="42">
        <v>43929</v>
      </c>
      <c r="F260" s="29" t="s">
        <v>332</v>
      </c>
      <c r="J260" s="39">
        <v>0.34</v>
      </c>
      <c r="K260" s="64">
        <v>1000000</v>
      </c>
      <c r="L260" s="63" t="s">
        <v>342</v>
      </c>
      <c r="M260" s="29" t="s">
        <v>2055</v>
      </c>
      <c r="N260" s="29" t="s">
        <v>48</v>
      </c>
      <c r="O260" s="68">
        <v>3.3333333333333298E-2</v>
      </c>
      <c r="P260" s="29" t="s">
        <v>225</v>
      </c>
      <c r="Q260" s="29" t="s">
        <v>15</v>
      </c>
      <c r="R260" s="39">
        <v>1</v>
      </c>
      <c r="S260" s="39">
        <v>0</v>
      </c>
      <c r="T260" s="39">
        <v>0</v>
      </c>
      <c r="U260" s="39">
        <v>1</v>
      </c>
      <c r="V260" s="39">
        <v>0</v>
      </c>
      <c r="W260" s="39">
        <v>0</v>
      </c>
      <c r="X260" s="39">
        <v>0</v>
      </c>
      <c r="Y260" s="39">
        <v>0</v>
      </c>
      <c r="Z260" s="39">
        <v>1</v>
      </c>
      <c r="AA260" s="39">
        <v>0</v>
      </c>
      <c r="AB260" s="39">
        <v>0</v>
      </c>
      <c r="AC260" s="39">
        <v>1</v>
      </c>
      <c r="AD260" s="39">
        <v>0</v>
      </c>
      <c r="AE260" s="39">
        <v>1</v>
      </c>
      <c r="AF260" s="39">
        <v>0</v>
      </c>
      <c r="AG260" s="39">
        <v>0</v>
      </c>
      <c r="AH260" s="39">
        <v>0</v>
      </c>
      <c r="AI260" s="39">
        <v>0</v>
      </c>
      <c r="AJ260" s="9">
        <f t="shared" si="16"/>
        <v>1</v>
      </c>
      <c r="AK260" s="9">
        <f t="shared" si="17"/>
        <v>0</v>
      </c>
      <c r="AL260" s="9">
        <f t="shared" si="18"/>
        <v>0</v>
      </c>
      <c r="AM260" s="9">
        <f t="shared" si="19"/>
        <v>0</v>
      </c>
      <c r="AN260" s="29" t="s">
        <v>2601</v>
      </c>
    </row>
    <row r="261" spans="1:40" x14ac:dyDescent="0.25">
      <c r="A261" s="39">
        <v>3732</v>
      </c>
      <c r="B261" s="29" t="s">
        <v>2602</v>
      </c>
      <c r="C261" s="29" t="s">
        <v>2603</v>
      </c>
      <c r="D261" s="29" t="s">
        <v>2604</v>
      </c>
      <c r="E261" s="42">
        <v>43952</v>
      </c>
      <c r="F261" s="29" t="s">
        <v>38</v>
      </c>
      <c r="J261" s="39">
        <v>5.5700000000000003E-3</v>
      </c>
      <c r="L261" s="63" t="s">
        <v>341</v>
      </c>
      <c r="M261" s="29" t="s">
        <v>151</v>
      </c>
      <c r="N261" s="29" t="s">
        <v>48</v>
      </c>
      <c r="O261" s="68">
        <v>168</v>
      </c>
      <c r="P261" s="29" t="s">
        <v>367</v>
      </c>
      <c r="Q261" s="29" t="s">
        <v>15</v>
      </c>
      <c r="R261" s="39">
        <v>1</v>
      </c>
      <c r="S261" s="39">
        <v>0</v>
      </c>
      <c r="T261" s="39">
        <v>0</v>
      </c>
      <c r="U261" s="39">
        <v>1</v>
      </c>
      <c r="V261" s="39">
        <v>0</v>
      </c>
      <c r="W261" s="39">
        <v>0</v>
      </c>
      <c r="X261" s="39">
        <v>0</v>
      </c>
      <c r="Y261" s="39">
        <v>0</v>
      </c>
      <c r="Z261" s="39">
        <v>1</v>
      </c>
      <c r="AA261" s="39">
        <v>0</v>
      </c>
      <c r="AB261" s="39">
        <v>0</v>
      </c>
      <c r="AC261" s="39">
        <v>0</v>
      </c>
      <c r="AD261" s="39">
        <v>0</v>
      </c>
      <c r="AE261" s="39">
        <v>1</v>
      </c>
      <c r="AF261" s="39">
        <v>0</v>
      </c>
      <c r="AG261" s="39">
        <v>0</v>
      </c>
      <c r="AH261" s="39">
        <v>0</v>
      </c>
      <c r="AI261" s="39">
        <v>0</v>
      </c>
      <c r="AJ261" s="9">
        <f t="shared" si="16"/>
        <v>1</v>
      </c>
      <c r="AK261" s="9">
        <f t="shared" si="17"/>
        <v>0</v>
      </c>
      <c r="AL261" s="9">
        <f t="shared" si="18"/>
        <v>0</v>
      </c>
      <c r="AM261" s="9">
        <f t="shared" si="19"/>
        <v>0</v>
      </c>
      <c r="AN261" s="29" t="s">
        <v>2605</v>
      </c>
    </row>
    <row r="262" spans="1:40" x14ac:dyDescent="0.25">
      <c r="A262" s="39">
        <v>3734</v>
      </c>
      <c r="B262" s="29" t="s">
        <v>1218</v>
      </c>
      <c r="C262" s="29" t="s">
        <v>1219</v>
      </c>
      <c r="D262" s="29" t="s">
        <v>1220</v>
      </c>
      <c r="E262" s="42">
        <v>43700</v>
      </c>
      <c r="F262" s="29" t="s">
        <v>38</v>
      </c>
      <c r="I262" s="64">
        <v>300000</v>
      </c>
      <c r="J262" s="39">
        <v>9.3000000000000007</v>
      </c>
      <c r="L262" s="63" t="s">
        <v>342</v>
      </c>
      <c r="M262" s="29" t="s">
        <v>136</v>
      </c>
      <c r="N262" s="29" t="s">
        <v>48</v>
      </c>
      <c r="O262" s="68">
        <v>0.75</v>
      </c>
      <c r="P262" s="29" t="s">
        <v>377</v>
      </c>
      <c r="Q262" s="29" t="s">
        <v>15</v>
      </c>
      <c r="R262" s="39">
        <v>1</v>
      </c>
      <c r="S262" s="39">
        <v>0</v>
      </c>
      <c r="T262" s="39">
        <v>0</v>
      </c>
      <c r="U262" s="39">
        <v>1</v>
      </c>
      <c r="V262" s="39">
        <v>0</v>
      </c>
      <c r="W262" s="39">
        <v>0</v>
      </c>
      <c r="X262" s="39">
        <v>0</v>
      </c>
      <c r="Y262" s="39">
        <v>0</v>
      </c>
      <c r="Z262" s="39">
        <v>1</v>
      </c>
      <c r="AA262" s="39">
        <v>0</v>
      </c>
      <c r="AB262" s="39">
        <v>0</v>
      </c>
      <c r="AC262" s="39">
        <v>0</v>
      </c>
      <c r="AD262" s="39">
        <v>0</v>
      </c>
      <c r="AE262" s="39">
        <v>0</v>
      </c>
      <c r="AF262" s="39">
        <v>0</v>
      </c>
      <c r="AG262" s="39">
        <v>0</v>
      </c>
      <c r="AH262" s="39">
        <v>0</v>
      </c>
      <c r="AI262" s="39">
        <v>1</v>
      </c>
      <c r="AJ262" s="9">
        <f t="shared" si="16"/>
        <v>0</v>
      </c>
      <c r="AK262" s="9">
        <f t="shared" si="17"/>
        <v>0</v>
      </c>
      <c r="AL262" s="9">
        <f t="shared" si="18"/>
        <v>1</v>
      </c>
      <c r="AM262" s="9">
        <f t="shared" si="19"/>
        <v>0</v>
      </c>
      <c r="AN262" s="29" t="s">
        <v>1221</v>
      </c>
    </row>
    <row r="263" spans="1:40" x14ac:dyDescent="0.25">
      <c r="A263" s="39">
        <v>3746</v>
      </c>
      <c r="B263" s="29" t="s">
        <v>4810</v>
      </c>
      <c r="C263" s="29" t="s">
        <v>4811</v>
      </c>
      <c r="D263" s="29" t="s">
        <v>4812</v>
      </c>
      <c r="E263" s="42">
        <v>44001</v>
      </c>
      <c r="F263" s="29" t="s">
        <v>38</v>
      </c>
      <c r="J263" s="39">
        <v>1.5</v>
      </c>
      <c r="L263" s="63" t="s">
        <v>342</v>
      </c>
      <c r="M263" s="29" t="s">
        <v>1199</v>
      </c>
      <c r="N263" s="29" t="s">
        <v>48</v>
      </c>
      <c r="O263" s="68">
        <v>0</v>
      </c>
      <c r="P263" s="29" t="s">
        <v>170</v>
      </c>
      <c r="Q263" s="29" t="s">
        <v>55</v>
      </c>
      <c r="R263" s="39">
        <v>0</v>
      </c>
      <c r="S263" s="39">
        <v>0</v>
      </c>
      <c r="T263" s="39">
        <v>0</v>
      </c>
      <c r="U263" s="39">
        <v>0</v>
      </c>
      <c r="V263" s="39">
        <v>0</v>
      </c>
      <c r="W263" s="39">
        <v>0</v>
      </c>
      <c r="X263" s="39">
        <v>0</v>
      </c>
      <c r="Y263" s="39">
        <v>1</v>
      </c>
      <c r="Z263" s="39">
        <v>0</v>
      </c>
      <c r="AA263" s="39">
        <v>0</v>
      </c>
      <c r="AB263" s="39">
        <v>0</v>
      </c>
      <c r="AC263" s="39">
        <v>1</v>
      </c>
      <c r="AD263" s="39">
        <v>0</v>
      </c>
      <c r="AE263" s="39">
        <v>0</v>
      </c>
      <c r="AF263" s="39">
        <v>0</v>
      </c>
      <c r="AG263" s="39">
        <v>0</v>
      </c>
      <c r="AH263" s="39">
        <v>0</v>
      </c>
      <c r="AI263" s="39">
        <v>0</v>
      </c>
      <c r="AJ263" s="9">
        <f t="shared" si="16"/>
        <v>1</v>
      </c>
      <c r="AK263" s="9">
        <f t="shared" si="17"/>
        <v>0</v>
      </c>
      <c r="AL263" s="9">
        <f t="shared" si="18"/>
        <v>0</v>
      </c>
      <c r="AM263" s="9">
        <f t="shared" si="19"/>
        <v>0</v>
      </c>
      <c r="AN263" s="29" t="s">
        <v>4813</v>
      </c>
    </row>
    <row r="264" spans="1:40" x14ac:dyDescent="0.25">
      <c r="A264" s="39">
        <v>3756</v>
      </c>
      <c r="B264" s="29" t="s">
        <v>2606</v>
      </c>
      <c r="C264" s="29" t="s">
        <v>2607</v>
      </c>
      <c r="D264" s="29" t="s">
        <v>2608</v>
      </c>
      <c r="E264" s="42">
        <v>44108</v>
      </c>
      <c r="F264" s="29" t="s">
        <v>38</v>
      </c>
      <c r="I264" s="64">
        <v>28000</v>
      </c>
      <c r="J264" s="39">
        <v>0.40600000000000003</v>
      </c>
      <c r="K264" s="64">
        <v>102.8</v>
      </c>
      <c r="L264" s="63" t="s">
        <v>342</v>
      </c>
      <c r="M264" s="29" t="s">
        <v>2609</v>
      </c>
      <c r="N264" s="29" t="s">
        <v>1346</v>
      </c>
      <c r="O264" s="68">
        <v>24</v>
      </c>
      <c r="P264" s="29" t="s">
        <v>2457</v>
      </c>
      <c r="Q264" s="29" t="s">
        <v>15</v>
      </c>
      <c r="R264" s="39">
        <v>1</v>
      </c>
      <c r="S264" s="39">
        <v>0</v>
      </c>
      <c r="T264" s="39">
        <v>0</v>
      </c>
      <c r="U264" s="39">
        <v>0</v>
      </c>
      <c r="V264" s="39">
        <v>0</v>
      </c>
      <c r="W264" s="39">
        <v>0</v>
      </c>
      <c r="X264" s="39">
        <v>0</v>
      </c>
      <c r="Y264" s="39">
        <v>1</v>
      </c>
      <c r="Z264" s="39">
        <v>0</v>
      </c>
      <c r="AA264" s="39">
        <v>0</v>
      </c>
      <c r="AB264" s="39">
        <v>0</v>
      </c>
      <c r="AC264" s="39">
        <v>1</v>
      </c>
      <c r="AD264" s="39">
        <v>0</v>
      </c>
      <c r="AE264" s="39">
        <v>1</v>
      </c>
      <c r="AF264" s="39">
        <v>0</v>
      </c>
      <c r="AG264" s="39">
        <v>0</v>
      </c>
      <c r="AH264" s="39">
        <v>0</v>
      </c>
      <c r="AI264" s="39">
        <v>0</v>
      </c>
      <c r="AJ264" s="9">
        <f t="shared" si="16"/>
        <v>1</v>
      </c>
      <c r="AK264" s="9">
        <f t="shared" si="17"/>
        <v>0</v>
      </c>
      <c r="AL264" s="9">
        <f t="shared" si="18"/>
        <v>0</v>
      </c>
      <c r="AM264" s="9">
        <f t="shared" si="19"/>
        <v>0</v>
      </c>
      <c r="AN264" s="29" t="s">
        <v>2610</v>
      </c>
    </row>
    <row r="265" spans="1:40" x14ac:dyDescent="0.25">
      <c r="A265" s="39">
        <v>3788</v>
      </c>
      <c r="B265" s="29" t="s">
        <v>4815</v>
      </c>
      <c r="C265" s="29" t="s">
        <v>4816</v>
      </c>
      <c r="D265" s="29" t="s">
        <v>4817</v>
      </c>
      <c r="E265" s="42">
        <v>43061</v>
      </c>
      <c r="F265" s="29" t="s">
        <v>38</v>
      </c>
      <c r="I265" s="64">
        <v>2500</v>
      </c>
      <c r="J265" s="39">
        <v>0.09</v>
      </c>
      <c r="L265" s="63" t="s">
        <v>342</v>
      </c>
      <c r="M265" s="29" t="s">
        <v>136</v>
      </c>
      <c r="N265" s="29" t="s">
        <v>219</v>
      </c>
      <c r="O265" s="68">
        <v>60</v>
      </c>
      <c r="P265" s="29" t="s">
        <v>923</v>
      </c>
      <c r="Q265" s="29" t="s">
        <v>15</v>
      </c>
      <c r="R265" s="39">
        <v>1</v>
      </c>
      <c r="S265" s="39">
        <v>0</v>
      </c>
      <c r="T265" s="39">
        <v>0</v>
      </c>
      <c r="U265" s="39">
        <v>1</v>
      </c>
      <c r="V265" s="39">
        <v>0</v>
      </c>
      <c r="W265" s="39">
        <v>0</v>
      </c>
      <c r="X265" s="39">
        <v>0</v>
      </c>
      <c r="Y265" s="39">
        <v>0</v>
      </c>
      <c r="Z265" s="39">
        <v>1</v>
      </c>
      <c r="AA265" s="39">
        <v>0</v>
      </c>
      <c r="AB265" s="39">
        <v>0</v>
      </c>
      <c r="AC265" s="39">
        <v>0</v>
      </c>
      <c r="AD265" s="39">
        <v>0</v>
      </c>
      <c r="AE265" s="39">
        <v>0</v>
      </c>
      <c r="AF265" s="39">
        <v>0</v>
      </c>
      <c r="AG265" s="39">
        <v>0</v>
      </c>
      <c r="AH265" s="39">
        <v>0</v>
      </c>
      <c r="AI265" s="39">
        <v>1</v>
      </c>
      <c r="AJ265" s="9">
        <f t="shared" si="16"/>
        <v>0</v>
      </c>
      <c r="AK265" s="9">
        <f t="shared" si="17"/>
        <v>0</v>
      </c>
      <c r="AL265" s="9">
        <f t="shared" si="18"/>
        <v>1</v>
      </c>
      <c r="AM265" s="9">
        <f t="shared" si="19"/>
        <v>0</v>
      </c>
      <c r="AN265" s="29" t="s">
        <v>4818</v>
      </c>
    </row>
    <row r="266" spans="1:40" x14ac:dyDescent="0.25">
      <c r="A266" s="39">
        <v>3794</v>
      </c>
      <c r="B266" s="29" t="s">
        <v>2784</v>
      </c>
      <c r="C266" s="29" t="s">
        <v>2785</v>
      </c>
      <c r="D266" s="29" t="s">
        <v>2786</v>
      </c>
      <c r="E266" s="42">
        <v>44133</v>
      </c>
      <c r="F266" s="29" t="s">
        <v>38</v>
      </c>
      <c r="G266" s="39">
        <v>1800</v>
      </c>
      <c r="H266" s="39">
        <v>900</v>
      </c>
      <c r="J266" s="39">
        <v>5.7000000000000002E-3</v>
      </c>
      <c r="L266" s="63" t="s">
        <v>341</v>
      </c>
      <c r="M266" s="29" t="s">
        <v>54</v>
      </c>
      <c r="N266" s="29" t="s">
        <v>48</v>
      </c>
      <c r="O266" s="68">
        <v>168</v>
      </c>
      <c r="P266" s="29" t="s">
        <v>377</v>
      </c>
      <c r="Q266" s="29" t="s">
        <v>15</v>
      </c>
      <c r="R266" s="39">
        <v>1</v>
      </c>
      <c r="S266" s="39">
        <v>0</v>
      </c>
      <c r="T266" s="39">
        <v>0</v>
      </c>
      <c r="U266" s="39">
        <v>0</v>
      </c>
      <c r="V266" s="39">
        <v>0</v>
      </c>
      <c r="W266" s="39">
        <v>0</v>
      </c>
      <c r="X266" s="39">
        <v>0</v>
      </c>
      <c r="Y266" s="39">
        <v>0</v>
      </c>
      <c r="Z266" s="39">
        <v>0</v>
      </c>
      <c r="AA266" s="39">
        <v>0</v>
      </c>
      <c r="AB266" s="39">
        <v>0</v>
      </c>
      <c r="AC266" s="39">
        <v>0</v>
      </c>
      <c r="AD266" s="39">
        <v>0</v>
      </c>
      <c r="AE266" s="39">
        <v>1</v>
      </c>
      <c r="AF266" s="39">
        <v>0</v>
      </c>
      <c r="AG266" s="39">
        <v>0</v>
      </c>
      <c r="AH266" s="39">
        <v>0</v>
      </c>
      <c r="AI266" s="39">
        <v>0</v>
      </c>
      <c r="AJ266" s="9">
        <f t="shared" si="16"/>
        <v>1</v>
      </c>
      <c r="AK266" s="9">
        <f t="shared" si="17"/>
        <v>0</v>
      </c>
      <c r="AL266" s="9">
        <f t="shared" si="18"/>
        <v>0</v>
      </c>
      <c r="AM266" s="9">
        <f t="shared" si="19"/>
        <v>0</v>
      </c>
      <c r="AN266" s="29" t="s">
        <v>2787</v>
      </c>
    </row>
    <row r="267" spans="1:40" x14ac:dyDescent="0.25">
      <c r="A267" s="39">
        <v>3796</v>
      </c>
      <c r="B267" s="29" t="s">
        <v>4820</v>
      </c>
      <c r="C267" s="29" t="s">
        <v>4821</v>
      </c>
      <c r="D267" s="29" t="s">
        <v>4822</v>
      </c>
      <c r="E267" s="42">
        <v>44137</v>
      </c>
      <c r="F267" s="29" t="s">
        <v>38</v>
      </c>
      <c r="J267" s="39">
        <v>2</v>
      </c>
      <c r="L267" s="63" t="s">
        <v>342</v>
      </c>
      <c r="M267" s="29" t="s">
        <v>4823</v>
      </c>
      <c r="N267" s="29" t="s">
        <v>48</v>
      </c>
      <c r="O267" s="68">
        <v>80</v>
      </c>
      <c r="P267" s="29" t="s">
        <v>225</v>
      </c>
      <c r="Q267" s="29" t="s">
        <v>15</v>
      </c>
      <c r="R267" s="39">
        <v>1</v>
      </c>
      <c r="S267" s="39">
        <v>0</v>
      </c>
      <c r="T267" s="39">
        <v>0</v>
      </c>
      <c r="U267" s="39">
        <v>1</v>
      </c>
      <c r="V267" s="39">
        <v>0</v>
      </c>
      <c r="W267" s="39">
        <v>0</v>
      </c>
      <c r="X267" s="39">
        <v>0</v>
      </c>
      <c r="Y267" s="39">
        <v>0</v>
      </c>
      <c r="Z267" s="39">
        <v>1</v>
      </c>
      <c r="AA267" s="39">
        <v>0</v>
      </c>
      <c r="AB267" s="39">
        <v>0</v>
      </c>
      <c r="AC267" s="39">
        <v>1</v>
      </c>
      <c r="AD267" s="39">
        <v>1</v>
      </c>
      <c r="AE267" s="39">
        <v>1</v>
      </c>
      <c r="AF267" s="39">
        <v>0</v>
      </c>
      <c r="AG267" s="39">
        <v>0</v>
      </c>
      <c r="AH267" s="39">
        <v>0</v>
      </c>
      <c r="AI267" s="39">
        <v>0</v>
      </c>
      <c r="AJ267" s="9">
        <f t="shared" si="16"/>
        <v>1</v>
      </c>
      <c r="AK267" s="9">
        <f t="shared" si="17"/>
        <v>0</v>
      </c>
      <c r="AL267" s="9">
        <f t="shared" si="18"/>
        <v>1</v>
      </c>
      <c r="AM267" s="9">
        <f t="shared" si="19"/>
        <v>1</v>
      </c>
      <c r="AN267" s="29" t="s">
        <v>4824</v>
      </c>
    </row>
    <row r="268" spans="1:40" x14ac:dyDescent="0.25">
      <c r="A268" s="39">
        <v>3797</v>
      </c>
      <c r="B268" s="29" t="s">
        <v>4825</v>
      </c>
      <c r="C268" s="29" t="s">
        <v>4826</v>
      </c>
      <c r="D268" s="29" t="s">
        <v>4827</v>
      </c>
      <c r="E268" s="42">
        <v>38472</v>
      </c>
      <c r="F268" s="29" t="s">
        <v>332</v>
      </c>
      <c r="K268" s="64">
        <v>5000</v>
      </c>
      <c r="L268" s="63" t="s">
        <v>342</v>
      </c>
      <c r="M268" s="29" t="s">
        <v>1977</v>
      </c>
      <c r="N268" s="29" t="s">
        <v>48</v>
      </c>
      <c r="O268" s="68">
        <v>2</v>
      </c>
      <c r="P268" s="29" t="s">
        <v>4828</v>
      </c>
      <c r="Q268" s="29" t="s">
        <v>15</v>
      </c>
      <c r="R268" s="39">
        <v>1</v>
      </c>
      <c r="S268" s="39">
        <v>0</v>
      </c>
      <c r="T268" s="39">
        <v>0</v>
      </c>
      <c r="U268" s="39">
        <v>0</v>
      </c>
      <c r="V268" s="39">
        <v>0</v>
      </c>
      <c r="W268" s="39">
        <v>0</v>
      </c>
      <c r="X268" s="39">
        <v>0</v>
      </c>
      <c r="Y268" s="39">
        <v>1</v>
      </c>
      <c r="Z268" s="39">
        <v>0</v>
      </c>
      <c r="AA268" s="39">
        <v>0</v>
      </c>
      <c r="AB268" s="39">
        <v>0</v>
      </c>
      <c r="AC268" s="39">
        <v>1</v>
      </c>
      <c r="AD268" s="39">
        <v>0</v>
      </c>
      <c r="AE268" s="39">
        <v>1</v>
      </c>
      <c r="AF268" s="39">
        <v>0</v>
      </c>
      <c r="AG268" s="39">
        <v>0</v>
      </c>
      <c r="AH268" s="39">
        <v>0</v>
      </c>
      <c r="AI268" s="39">
        <v>0</v>
      </c>
      <c r="AJ268" s="9">
        <f t="shared" si="16"/>
        <v>1</v>
      </c>
      <c r="AK268" s="9">
        <f t="shared" si="17"/>
        <v>0</v>
      </c>
      <c r="AL268" s="9">
        <f t="shared" si="18"/>
        <v>0</v>
      </c>
      <c r="AM268" s="9">
        <f t="shared" si="19"/>
        <v>0</v>
      </c>
      <c r="AN268" s="29" t="s">
        <v>4830</v>
      </c>
    </row>
    <row r="269" spans="1:40" x14ac:dyDescent="0.25">
      <c r="A269" s="39">
        <v>3858</v>
      </c>
      <c r="B269" s="29" t="s">
        <v>3942</v>
      </c>
      <c r="C269" s="29" t="s">
        <v>3943</v>
      </c>
      <c r="D269" s="29" t="s">
        <v>3944</v>
      </c>
      <c r="E269" s="42">
        <v>43922</v>
      </c>
      <c r="F269" s="29" t="s">
        <v>38</v>
      </c>
      <c r="H269" s="39">
        <v>0</v>
      </c>
      <c r="J269" s="39">
        <v>2</v>
      </c>
      <c r="L269" s="63" t="s">
        <v>342</v>
      </c>
      <c r="M269" s="29" t="s">
        <v>274</v>
      </c>
      <c r="N269" s="29" t="s">
        <v>48</v>
      </c>
      <c r="O269" s="68">
        <v>8</v>
      </c>
      <c r="P269" s="29" t="s">
        <v>891</v>
      </c>
      <c r="Q269" s="29" t="s">
        <v>15</v>
      </c>
      <c r="R269" s="39">
        <v>0</v>
      </c>
      <c r="S269" s="39">
        <v>0</v>
      </c>
      <c r="T269" s="39">
        <v>0</v>
      </c>
      <c r="U269" s="39">
        <v>1</v>
      </c>
      <c r="V269" s="39">
        <v>0</v>
      </c>
      <c r="W269" s="39">
        <v>0</v>
      </c>
      <c r="X269" s="39">
        <v>0</v>
      </c>
      <c r="Y269" s="39">
        <v>1</v>
      </c>
      <c r="Z269" s="39">
        <v>0</v>
      </c>
      <c r="AA269" s="39">
        <v>0</v>
      </c>
      <c r="AB269" s="39">
        <v>0</v>
      </c>
      <c r="AC269" s="39">
        <v>1</v>
      </c>
      <c r="AD269" s="39">
        <v>0</v>
      </c>
      <c r="AE269" s="39">
        <v>0</v>
      </c>
      <c r="AF269" s="39">
        <v>0</v>
      </c>
      <c r="AG269" s="39">
        <v>0</v>
      </c>
      <c r="AH269" s="39">
        <v>0</v>
      </c>
      <c r="AI269" s="39">
        <v>0</v>
      </c>
      <c r="AJ269" s="9">
        <f t="shared" ref="AJ269:AJ332" si="20">IF(OR(AC269=1,AE269=1),1,0)</f>
        <v>1</v>
      </c>
      <c r="AK269" s="9">
        <f t="shared" ref="AK269:AK332" si="21">IF(OR(AF269=1,AG269=1),1,0)</f>
        <v>0</v>
      </c>
      <c r="AL269" s="9">
        <f t="shared" ref="AL269:AL332" si="22">IF(OR(AD269=1,AH269=1,AI269=1),1,0)</f>
        <v>0</v>
      </c>
      <c r="AM269" s="9">
        <f t="shared" ref="AM269:AM332" si="23">IF(OR(AD269=1,AH269=1),1,0)</f>
        <v>0</v>
      </c>
      <c r="AN269" s="29" t="s">
        <v>3946</v>
      </c>
    </row>
    <row r="270" spans="1:40" x14ac:dyDescent="0.25">
      <c r="A270" s="39">
        <v>3870</v>
      </c>
      <c r="B270" s="29" t="s">
        <v>4831</v>
      </c>
      <c r="C270" s="29" t="s">
        <v>4832</v>
      </c>
      <c r="D270" s="29" t="s">
        <v>4833</v>
      </c>
      <c r="E270" s="42">
        <v>44228</v>
      </c>
      <c r="F270" s="29" t="s">
        <v>38</v>
      </c>
      <c r="J270" s="39">
        <v>4</v>
      </c>
      <c r="L270" s="63" t="s">
        <v>342</v>
      </c>
      <c r="M270" s="29" t="s">
        <v>4834</v>
      </c>
      <c r="N270" t="s">
        <v>219</v>
      </c>
      <c r="O270" s="68">
        <v>152</v>
      </c>
      <c r="P270" s="29" t="s">
        <v>539</v>
      </c>
      <c r="Q270" s="29" t="s">
        <v>15</v>
      </c>
      <c r="R270" s="39">
        <v>1</v>
      </c>
      <c r="S270" s="39">
        <v>0</v>
      </c>
      <c r="T270" s="39">
        <v>0</v>
      </c>
      <c r="U270" s="39">
        <v>1</v>
      </c>
      <c r="V270" s="39">
        <v>0</v>
      </c>
      <c r="W270" s="39">
        <v>0</v>
      </c>
      <c r="X270" s="39">
        <v>0</v>
      </c>
      <c r="Y270" s="39">
        <v>0</v>
      </c>
      <c r="Z270" s="39">
        <v>1</v>
      </c>
      <c r="AA270" s="39">
        <v>0</v>
      </c>
      <c r="AB270" s="39">
        <v>0</v>
      </c>
      <c r="AC270" s="39">
        <v>1</v>
      </c>
      <c r="AD270" s="39">
        <v>1</v>
      </c>
      <c r="AE270" s="39">
        <v>1</v>
      </c>
      <c r="AF270" s="39">
        <v>0</v>
      </c>
      <c r="AG270" s="39">
        <v>0</v>
      </c>
      <c r="AH270" s="39">
        <v>0</v>
      </c>
      <c r="AI270" s="39">
        <v>0</v>
      </c>
      <c r="AJ270" s="9">
        <f t="shared" si="20"/>
        <v>1</v>
      </c>
      <c r="AK270" s="9">
        <f t="shared" si="21"/>
        <v>0</v>
      </c>
      <c r="AL270" s="9">
        <f t="shared" si="22"/>
        <v>1</v>
      </c>
      <c r="AM270" s="9">
        <f t="shared" si="23"/>
        <v>1</v>
      </c>
      <c r="AN270" s="29" t="s">
        <v>4835</v>
      </c>
    </row>
    <row r="271" spans="1:40" x14ac:dyDescent="0.25">
      <c r="A271" s="39">
        <v>3919</v>
      </c>
      <c r="B271" s="29" t="s">
        <v>4836</v>
      </c>
      <c r="C271" s="29" t="s">
        <v>4837</v>
      </c>
      <c r="D271" s="29" t="s">
        <v>4838</v>
      </c>
      <c r="E271" s="42">
        <v>44280</v>
      </c>
      <c r="F271" s="29" t="s">
        <v>38</v>
      </c>
      <c r="I271" s="64">
        <v>28000</v>
      </c>
      <c r="J271" s="39">
        <v>1.82</v>
      </c>
      <c r="L271" s="63" t="s">
        <v>342</v>
      </c>
      <c r="M271" s="29" t="s">
        <v>136</v>
      </c>
      <c r="N271" s="29" t="s">
        <v>48</v>
      </c>
      <c r="O271" s="68">
        <v>44</v>
      </c>
      <c r="P271" s="29" t="s">
        <v>3096</v>
      </c>
      <c r="Q271" s="29" t="s">
        <v>15</v>
      </c>
      <c r="R271" s="39">
        <v>1</v>
      </c>
      <c r="S271" s="39">
        <v>0</v>
      </c>
      <c r="T271" s="39">
        <v>0</v>
      </c>
      <c r="U271" s="39">
        <v>1</v>
      </c>
      <c r="V271" s="39">
        <v>0</v>
      </c>
      <c r="W271" s="39">
        <v>0</v>
      </c>
      <c r="X271" s="39">
        <v>0</v>
      </c>
      <c r="Y271" s="39">
        <v>0</v>
      </c>
      <c r="Z271" s="39">
        <v>1</v>
      </c>
      <c r="AA271" s="39">
        <v>0</v>
      </c>
      <c r="AB271" s="39">
        <v>0</v>
      </c>
      <c r="AC271" s="39">
        <v>1</v>
      </c>
      <c r="AD271" s="39">
        <v>0</v>
      </c>
      <c r="AE271" s="39">
        <v>0</v>
      </c>
      <c r="AF271" s="39">
        <v>0</v>
      </c>
      <c r="AG271" s="39">
        <v>0</v>
      </c>
      <c r="AH271" s="39">
        <v>0</v>
      </c>
      <c r="AI271" s="39">
        <v>0</v>
      </c>
      <c r="AJ271" s="9">
        <f t="shared" si="20"/>
        <v>1</v>
      </c>
      <c r="AK271" s="9">
        <f t="shared" si="21"/>
        <v>0</v>
      </c>
      <c r="AL271" s="9">
        <f t="shared" si="22"/>
        <v>0</v>
      </c>
      <c r="AM271" s="9">
        <f t="shared" si="23"/>
        <v>0</v>
      </c>
      <c r="AN271" s="29" t="s">
        <v>4840</v>
      </c>
    </row>
    <row r="272" spans="1:40" x14ac:dyDescent="0.25">
      <c r="A272" s="39">
        <v>3928</v>
      </c>
      <c r="B272" s="29" t="s">
        <v>4841</v>
      </c>
      <c r="C272" s="29" t="s">
        <v>4842</v>
      </c>
      <c r="D272" s="29" t="s">
        <v>4843</v>
      </c>
      <c r="E272" s="42">
        <v>41354</v>
      </c>
      <c r="F272" s="29" t="s">
        <v>332</v>
      </c>
      <c r="I272" s="64">
        <v>600</v>
      </c>
      <c r="L272" s="63" t="s">
        <v>342</v>
      </c>
      <c r="M272" s="29" t="s">
        <v>136</v>
      </c>
      <c r="N272" s="29" t="s">
        <v>2360</v>
      </c>
      <c r="O272" s="68">
        <v>1</v>
      </c>
      <c r="P272" s="29" t="s">
        <v>4844</v>
      </c>
      <c r="Q272" s="29" t="s">
        <v>15</v>
      </c>
      <c r="R272" s="39">
        <v>1</v>
      </c>
      <c r="S272" s="39">
        <v>0</v>
      </c>
      <c r="T272" s="39">
        <v>0</v>
      </c>
      <c r="U272" s="39">
        <v>0</v>
      </c>
      <c r="V272" s="39">
        <v>0</v>
      </c>
      <c r="W272" s="39">
        <v>1</v>
      </c>
      <c r="X272" s="39">
        <v>0</v>
      </c>
      <c r="Y272" s="39">
        <v>1</v>
      </c>
      <c r="Z272" s="39">
        <v>0</v>
      </c>
      <c r="AA272" s="39">
        <v>0</v>
      </c>
      <c r="AB272" s="39">
        <v>0</v>
      </c>
      <c r="AC272" s="39">
        <v>1</v>
      </c>
      <c r="AD272" s="39">
        <v>0</v>
      </c>
      <c r="AE272" s="39">
        <v>0</v>
      </c>
      <c r="AF272" s="39">
        <v>0</v>
      </c>
      <c r="AG272" s="39">
        <v>0</v>
      </c>
      <c r="AH272" s="39">
        <v>0</v>
      </c>
      <c r="AI272" s="39">
        <v>0</v>
      </c>
      <c r="AJ272" s="9">
        <f t="shared" si="20"/>
        <v>1</v>
      </c>
      <c r="AK272" s="9">
        <f t="shared" si="21"/>
        <v>0</v>
      </c>
      <c r="AL272" s="9">
        <f t="shared" si="22"/>
        <v>0</v>
      </c>
      <c r="AM272" s="9">
        <f t="shared" si="23"/>
        <v>0</v>
      </c>
      <c r="AN272" s="29" t="s">
        <v>4846</v>
      </c>
    </row>
    <row r="273" spans="1:40" x14ac:dyDescent="0.25">
      <c r="A273" s="39">
        <v>3929</v>
      </c>
      <c r="B273" s="29" t="s">
        <v>4847</v>
      </c>
      <c r="C273" s="29" t="s">
        <v>4848</v>
      </c>
      <c r="D273" s="29" t="s">
        <v>4849</v>
      </c>
      <c r="E273" s="42">
        <v>39448</v>
      </c>
      <c r="F273" s="29" t="s">
        <v>332</v>
      </c>
      <c r="I273" s="64">
        <v>600</v>
      </c>
      <c r="L273" s="63" t="s">
        <v>342</v>
      </c>
      <c r="M273" s="29" t="s">
        <v>136</v>
      </c>
      <c r="N273" s="29" t="s">
        <v>2360</v>
      </c>
      <c r="O273" s="68">
        <v>0.5</v>
      </c>
      <c r="P273" s="29" t="s">
        <v>4850</v>
      </c>
      <c r="Q273" s="29" t="s">
        <v>15</v>
      </c>
      <c r="R273" s="39">
        <v>1</v>
      </c>
      <c r="S273" s="39">
        <v>0</v>
      </c>
      <c r="T273" s="39">
        <v>0</v>
      </c>
      <c r="U273" s="39">
        <v>0</v>
      </c>
      <c r="V273" s="39">
        <v>0</v>
      </c>
      <c r="W273" s="39">
        <v>1</v>
      </c>
      <c r="X273" s="39">
        <v>0</v>
      </c>
      <c r="Y273" s="39">
        <v>1</v>
      </c>
      <c r="Z273" s="39">
        <v>0</v>
      </c>
      <c r="AA273" s="39">
        <v>0</v>
      </c>
      <c r="AB273" s="39">
        <v>0</v>
      </c>
      <c r="AC273" s="39">
        <v>1</v>
      </c>
      <c r="AD273" s="39">
        <v>0</v>
      </c>
      <c r="AE273" s="39">
        <v>0</v>
      </c>
      <c r="AF273" s="39">
        <v>0</v>
      </c>
      <c r="AG273" s="39">
        <v>0</v>
      </c>
      <c r="AH273" s="39">
        <v>0</v>
      </c>
      <c r="AI273" s="39">
        <v>0</v>
      </c>
      <c r="AJ273" s="9">
        <f t="shared" si="20"/>
        <v>1</v>
      </c>
      <c r="AK273" s="9">
        <f t="shared" si="21"/>
        <v>0</v>
      </c>
      <c r="AL273" s="9">
        <f t="shared" si="22"/>
        <v>0</v>
      </c>
      <c r="AM273" s="9">
        <f t="shared" si="23"/>
        <v>0</v>
      </c>
      <c r="AN273" s="29" t="s">
        <v>4852</v>
      </c>
    </row>
    <row r="274" spans="1:40" x14ac:dyDescent="0.25">
      <c r="A274" s="39">
        <v>3937</v>
      </c>
      <c r="B274" s="29" t="s">
        <v>4853</v>
      </c>
      <c r="C274" s="29" t="s">
        <v>4854</v>
      </c>
      <c r="D274" s="29" t="s">
        <v>4855</v>
      </c>
      <c r="E274" s="42">
        <v>34091</v>
      </c>
      <c r="F274" s="29" t="s">
        <v>332</v>
      </c>
      <c r="I274" s="64">
        <v>10</v>
      </c>
      <c r="L274" s="63" t="s">
        <v>342</v>
      </c>
      <c r="M274" s="29" t="s">
        <v>136</v>
      </c>
      <c r="N274" t="s">
        <v>219</v>
      </c>
      <c r="O274" s="68">
        <v>0.16666666666666671</v>
      </c>
      <c r="P274" s="29" t="s">
        <v>4856</v>
      </c>
      <c r="Q274" s="29" t="s">
        <v>15</v>
      </c>
      <c r="R274" s="39">
        <v>1</v>
      </c>
      <c r="S274" s="39">
        <v>0</v>
      </c>
      <c r="T274" s="39">
        <v>0</v>
      </c>
      <c r="U274" s="39">
        <v>0</v>
      </c>
      <c r="V274" s="39">
        <v>0</v>
      </c>
      <c r="W274" s="39">
        <v>1</v>
      </c>
      <c r="X274" s="39">
        <v>0</v>
      </c>
      <c r="Y274" s="39">
        <v>1</v>
      </c>
      <c r="Z274" s="39">
        <v>0</v>
      </c>
      <c r="AA274" s="39">
        <v>0</v>
      </c>
      <c r="AB274" s="39">
        <v>0</v>
      </c>
      <c r="AC274" s="39">
        <v>0</v>
      </c>
      <c r="AD274" s="39">
        <v>0</v>
      </c>
      <c r="AE274" s="39">
        <v>0</v>
      </c>
      <c r="AF274" s="39">
        <v>0</v>
      </c>
      <c r="AG274" s="39">
        <v>0</v>
      </c>
      <c r="AH274" s="39">
        <v>0</v>
      </c>
      <c r="AI274" s="39">
        <v>1</v>
      </c>
      <c r="AJ274" s="9">
        <f t="shared" si="20"/>
        <v>0</v>
      </c>
      <c r="AK274" s="9">
        <f t="shared" si="21"/>
        <v>0</v>
      </c>
      <c r="AL274" s="9">
        <f t="shared" si="22"/>
        <v>1</v>
      </c>
      <c r="AM274" s="9">
        <f t="shared" si="23"/>
        <v>0</v>
      </c>
      <c r="AN274" s="29" t="s">
        <v>4857</v>
      </c>
    </row>
    <row r="275" spans="1:40" x14ac:dyDescent="0.25">
      <c r="A275" s="39">
        <v>3942</v>
      </c>
      <c r="B275" s="29" t="s">
        <v>4858</v>
      </c>
      <c r="C275" s="29" t="s">
        <v>4859</v>
      </c>
      <c r="D275" s="29" t="s">
        <v>4860</v>
      </c>
      <c r="E275" s="42">
        <v>40029</v>
      </c>
      <c r="F275" s="29" t="s">
        <v>332</v>
      </c>
      <c r="I275" s="64">
        <v>9200</v>
      </c>
      <c r="J275" s="39">
        <v>21.43</v>
      </c>
      <c r="L275" s="63" t="s">
        <v>342</v>
      </c>
      <c r="M275" s="29" t="s">
        <v>136</v>
      </c>
      <c r="N275" s="29" t="s">
        <v>40</v>
      </c>
      <c r="O275" s="68">
        <v>0</v>
      </c>
      <c r="P275" s="29" t="s">
        <v>4861</v>
      </c>
      <c r="Q275" s="29" t="s">
        <v>70</v>
      </c>
      <c r="R275" s="39">
        <v>0</v>
      </c>
      <c r="S275" s="39">
        <v>0</v>
      </c>
      <c r="T275" s="39">
        <v>0</v>
      </c>
      <c r="U275" s="39">
        <v>0</v>
      </c>
      <c r="V275" s="39">
        <v>0</v>
      </c>
      <c r="W275" s="39">
        <v>0</v>
      </c>
      <c r="X275" s="39">
        <v>0</v>
      </c>
      <c r="Y275" s="39">
        <v>1</v>
      </c>
      <c r="Z275" s="39">
        <v>0</v>
      </c>
      <c r="AA275" s="39">
        <v>0</v>
      </c>
      <c r="AB275" s="39">
        <v>0</v>
      </c>
      <c r="AC275" s="39">
        <v>1</v>
      </c>
      <c r="AD275" s="39">
        <v>0</v>
      </c>
      <c r="AE275" s="39">
        <v>0</v>
      </c>
      <c r="AF275" s="39">
        <v>0</v>
      </c>
      <c r="AG275" s="39">
        <v>0</v>
      </c>
      <c r="AH275" s="39">
        <v>0</v>
      </c>
      <c r="AI275" s="39">
        <v>0</v>
      </c>
      <c r="AJ275" s="9">
        <f t="shared" si="20"/>
        <v>1</v>
      </c>
      <c r="AK275" s="9">
        <f t="shared" si="21"/>
        <v>0</v>
      </c>
      <c r="AL275" s="9">
        <f t="shared" si="22"/>
        <v>0</v>
      </c>
      <c r="AM275" s="9">
        <f t="shared" si="23"/>
        <v>0</v>
      </c>
      <c r="AN275" s="29" t="s">
        <v>4863</v>
      </c>
    </row>
    <row r="276" spans="1:40" x14ac:dyDescent="0.25">
      <c r="A276" s="39">
        <v>3977</v>
      </c>
      <c r="B276" s="29" t="s">
        <v>3075</v>
      </c>
      <c r="C276" s="29" t="s">
        <v>3076</v>
      </c>
      <c r="D276" s="29" t="s">
        <v>3077</v>
      </c>
      <c r="E276" s="42">
        <v>43907</v>
      </c>
      <c r="F276" s="29" t="s">
        <v>38</v>
      </c>
      <c r="I276" s="64">
        <v>7.3699999999999998E-3</v>
      </c>
      <c r="J276" s="39">
        <v>0.23100000000000001</v>
      </c>
      <c r="L276" s="63" t="s">
        <v>342</v>
      </c>
      <c r="M276" s="29" t="s">
        <v>136</v>
      </c>
      <c r="N276" s="29" t="s">
        <v>219</v>
      </c>
      <c r="O276" s="68">
        <v>90</v>
      </c>
      <c r="P276" s="29" t="s">
        <v>377</v>
      </c>
      <c r="Q276" s="29" t="s">
        <v>15</v>
      </c>
      <c r="R276" s="39">
        <v>1</v>
      </c>
      <c r="S276" s="39">
        <v>0</v>
      </c>
      <c r="T276" s="39">
        <v>0</v>
      </c>
      <c r="U276" s="39">
        <v>1</v>
      </c>
      <c r="V276" s="39">
        <v>0</v>
      </c>
      <c r="W276" s="39">
        <v>0</v>
      </c>
      <c r="X276" s="39">
        <v>0</v>
      </c>
      <c r="Y276" s="39">
        <v>0</v>
      </c>
      <c r="Z276" s="39">
        <v>1</v>
      </c>
      <c r="AA276" s="39">
        <v>0</v>
      </c>
      <c r="AB276" s="39">
        <v>0</v>
      </c>
      <c r="AC276" s="39">
        <v>1</v>
      </c>
      <c r="AD276" s="39">
        <v>0</v>
      </c>
      <c r="AE276" s="39">
        <v>1</v>
      </c>
      <c r="AF276" s="39">
        <v>0</v>
      </c>
      <c r="AG276" s="39">
        <v>0</v>
      </c>
      <c r="AH276" s="39">
        <v>0</v>
      </c>
      <c r="AI276" s="39">
        <v>0</v>
      </c>
      <c r="AJ276" s="9">
        <f t="shared" si="20"/>
        <v>1</v>
      </c>
      <c r="AK276" s="9">
        <f t="shared" si="21"/>
        <v>0</v>
      </c>
      <c r="AL276" s="9">
        <f t="shared" si="22"/>
        <v>0</v>
      </c>
      <c r="AM276" s="9">
        <f t="shared" si="23"/>
        <v>0</v>
      </c>
      <c r="AN276" s="29" t="s">
        <v>3078</v>
      </c>
    </row>
    <row r="277" spans="1:40" x14ac:dyDescent="0.25">
      <c r="A277" s="39">
        <v>3983</v>
      </c>
      <c r="B277" s="29" t="s">
        <v>4865</v>
      </c>
      <c r="C277" s="29" t="s">
        <v>4866</v>
      </c>
      <c r="D277" s="29" t="s">
        <v>4867</v>
      </c>
      <c r="E277" s="42">
        <v>42305</v>
      </c>
      <c r="F277" s="29" t="s">
        <v>38</v>
      </c>
      <c r="I277" s="64">
        <v>120</v>
      </c>
      <c r="J277" s="39">
        <v>0.1</v>
      </c>
      <c r="L277" s="64" t="s">
        <v>342</v>
      </c>
      <c r="M277" s="29" t="s">
        <v>963</v>
      </c>
      <c r="N277" s="29" t="s">
        <v>48</v>
      </c>
      <c r="O277" s="68">
        <v>30</v>
      </c>
      <c r="P277" s="29" t="s">
        <v>526</v>
      </c>
      <c r="Q277" s="29" t="s">
        <v>15</v>
      </c>
      <c r="R277" s="39">
        <v>1</v>
      </c>
      <c r="S277" s="39">
        <v>0</v>
      </c>
      <c r="T277" s="39">
        <v>0</v>
      </c>
      <c r="U277" s="39">
        <v>1</v>
      </c>
      <c r="V277" s="39">
        <v>0</v>
      </c>
      <c r="W277" s="39">
        <v>0</v>
      </c>
      <c r="X277" s="39">
        <v>0</v>
      </c>
      <c r="Y277" s="39">
        <v>0</v>
      </c>
      <c r="Z277" s="39">
        <v>1</v>
      </c>
      <c r="AA277" s="39">
        <v>0</v>
      </c>
      <c r="AB277" s="39">
        <v>0</v>
      </c>
      <c r="AC277" s="39">
        <v>0</v>
      </c>
      <c r="AD277" s="39">
        <v>0</v>
      </c>
      <c r="AE277" s="39">
        <v>0</v>
      </c>
      <c r="AF277" s="39">
        <v>0</v>
      </c>
      <c r="AG277" s="39">
        <v>0</v>
      </c>
      <c r="AH277" s="39">
        <v>0</v>
      </c>
      <c r="AI277" s="39">
        <v>1</v>
      </c>
      <c r="AJ277" s="9">
        <f t="shared" si="20"/>
        <v>0</v>
      </c>
      <c r="AK277" s="9">
        <f t="shared" si="21"/>
        <v>0</v>
      </c>
      <c r="AL277" s="9">
        <f t="shared" si="22"/>
        <v>1</v>
      </c>
      <c r="AM277" s="9">
        <f t="shared" si="23"/>
        <v>0</v>
      </c>
      <c r="AN277" s="29" t="s">
        <v>4868</v>
      </c>
    </row>
    <row r="278" spans="1:40" x14ac:dyDescent="0.25">
      <c r="A278" s="39">
        <v>3997</v>
      </c>
      <c r="B278" s="29" t="s">
        <v>4869</v>
      </c>
      <c r="C278" s="29" t="s">
        <v>4870</v>
      </c>
      <c r="D278" s="29" t="s">
        <v>4871</v>
      </c>
      <c r="E278" s="42">
        <v>43831</v>
      </c>
      <c r="F278" s="29" t="s">
        <v>38</v>
      </c>
      <c r="I278" s="64">
        <v>5.8399999999999999E-4</v>
      </c>
      <c r="L278" s="63" t="s">
        <v>342</v>
      </c>
      <c r="M278" s="29" t="s">
        <v>4872</v>
      </c>
      <c r="N278" s="29" t="s">
        <v>219</v>
      </c>
      <c r="O278" s="68">
        <v>60.589999999999996</v>
      </c>
      <c r="P278" s="29" t="s">
        <v>377</v>
      </c>
      <c r="Q278" s="29" t="s">
        <v>15</v>
      </c>
      <c r="R278" s="39">
        <v>1</v>
      </c>
      <c r="S278" s="39">
        <v>0</v>
      </c>
      <c r="T278" s="39">
        <v>0</v>
      </c>
      <c r="U278" s="39">
        <v>1</v>
      </c>
      <c r="V278" s="39">
        <v>0</v>
      </c>
      <c r="W278" s="39">
        <v>0</v>
      </c>
      <c r="X278" s="39">
        <v>0</v>
      </c>
      <c r="Y278" s="39">
        <v>0</v>
      </c>
      <c r="Z278" s="39">
        <v>1</v>
      </c>
      <c r="AA278" s="39">
        <v>0</v>
      </c>
      <c r="AB278" s="39">
        <v>0</v>
      </c>
      <c r="AC278" s="39">
        <v>1</v>
      </c>
      <c r="AD278" s="39">
        <v>0</v>
      </c>
      <c r="AE278" s="39">
        <v>1</v>
      </c>
      <c r="AF278" s="39">
        <v>0</v>
      </c>
      <c r="AG278" s="39">
        <v>0</v>
      </c>
      <c r="AH278" s="39">
        <v>0</v>
      </c>
      <c r="AI278" s="39">
        <v>0</v>
      </c>
      <c r="AJ278" s="9">
        <f t="shared" si="20"/>
        <v>1</v>
      </c>
      <c r="AK278" s="9">
        <f t="shared" si="21"/>
        <v>0</v>
      </c>
      <c r="AL278" s="9">
        <f t="shared" si="22"/>
        <v>0</v>
      </c>
      <c r="AM278" s="9">
        <f t="shared" si="23"/>
        <v>0</v>
      </c>
      <c r="AN278" s="29" t="s">
        <v>4874</v>
      </c>
    </row>
    <row r="279" spans="1:40" x14ac:dyDescent="0.25">
      <c r="A279" s="39">
        <v>4000</v>
      </c>
      <c r="B279" s="29" t="s">
        <v>4875</v>
      </c>
      <c r="C279" s="29" t="s">
        <v>4876</v>
      </c>
      <c r="D279" s="29" t="s">
        <v>4877</v>
      </c>
      <c r="E279" s="42">
        <v>44062</v>
      </c>
      <c r="F279" s="29" t="s">
        <v>332</v>
      </c>
      <c r="I279" s="64">
        <v>20000</v>
      </c>
      <c r="L279" s="63" t="s">
        <v>342</v>
      </c>
      <c r="M279" s="29" t="s">
        <v>224</v>
      </c>
      <c r="N279" s="29" t="s">
        <v>219</v>
      </c>
      <c r="O279" s="68">
        <v>3</v>
      </c>
      <c r="P279" s="29" t="s">
        <v>4878</v>
      </c>
      <c r="Q279" s="29" t="s">
        <v>55</v>
      </c>
      <c r="R279" s="39">
        <v>1</v>
      </c>
      <c r="S279" s="39">
        <v>0</v>
      </c>
      <c r="T279" s="39">
        <v>0</v>
      </c>
      <c r="U279" s="39">
        <v>0</v>
      </c>
      <c r="V279" s="39">
        <v>0</v>
      </c>
      <c r="W279" s="39">
        <v>0</v>
      </c>
      <c r="X279" s="39">
        <v>0</v>
      </c>
      <c r="Y279" s="39">
        <v>1</v>
      </c>
      <c r="Z279" s="39">
        <v>0</v>
      </c>
      <c r="AA279" s="39">
        <v>0</v>
      </c>
      <c r="AB279" s="39">
        <v>0</v>
      </c>
      <c r="AC279" s="39">
        <v>1</v>
      </c>
      <c r="AD279" s="39">
        <v>0</v>
      </c>
      <c r="AE279" s="39">
        <v>0</v>
      </c>
      <c r="AF279" s="39">
        <v>0</v>
      </c>
      <c r="AG279" s="39">
        <v>0</v>
      </c>
      <c r="AH279" s="39">
        <v>0</v>
      </c>
      <c r="AI279" s="39">
        <v>0</v>
      </c>
      <c r="AJ279" s="9">
        <f t="shared" si="20"/>
        <v>1</v>
      </c>
      <c r="AK279" s="9">
        <f t="shared" si="21"/>
        <v>0</v>
      </c>
      <c r="AL279" s="9">
        <f t="shared" si="22"/>
        <v>0</v>
      </c>
      <c r="AM279" s="9">
        <f t="shared" si="23"/>
        <v>0</v>
      </c>
      <c r="AN279" s="29" t="s">
        <v>4879</v>
      </c>
    </row>
    <row r="280" spans="1:40" x14ac:dyDescent="0.25">
      <c r="A280" s="39">
        <v>4003</v>
      </c>
      <c r="B280" s="29" t="s">
        <v>4880</v>
      </c>
      <c r="C280" s="29" t="s">
        <v>4881</v>
      </c>
      <c r="D280" s="29" t="s">
        <v>4882</v>
      </c>
      <c r="E280" s="42">
        <v>43640</v>
      </c>
      <c r="F280" s="29" t="s">
        <v>38</v>
      </c>
      <c r="I280" s="64">
        <v>2002.7</v>
      </c>
      <c r="J280" s="39">
        <v>0.11600000000000001</v>
      </c>
      <c r="L280" s="63" t="s">
        <v>342</v>
      </c>
      <c r="M280" s="29" t="s">
        <v>1800</v>
      </c>
      <c r="N280" s="29" t="s">
        <v>219</v>
      </c>
      <c r="O280" s="68">
        <v>1</v>
      </c>
      <c r="P280" s="29" t="s">
        <v>4883</v>
      </c>
      <c r="Q280" s="29" t="s">
        <v>15</v>
      </c>
      <c r="R280" s="39">
        <v>1</v>
      </c>
      <c r="S280" s="39">
        <v>0</v>
      </c>
      <c r="T280" s="39">
        <v>0</v>
      </c>
      <c r="U280" s="39">
        <v>1</v>
      </c>
      <c r="V280" s="39">
        <v>0</v>
      </c>
      <c r="W280" s="39">
        <v>0</v>
      </c>
      <c r="X280" s="39">
        <v>0</v>
      </c>
      <c r="Y280" s="39">
        <v>1</v>
      </c>
      <c r="Z280" s="39">
        <v>0</v>
      </c>
      <c r="AA280" s="39">
        <v>0</v>
      </c>
      <c r="AB280" s="39">
        <v>0</v>
      </c>
      <c r="AC280" s="39">
        <v>0</v>
      </c>
      <c r="AD280" s="39">
        <v>0</v>
      </c>
      <c r="AE280" s="39">
        <v>0</v>
      </c>
      <c r="AF280" s="39">
        <v>0</v>
      </c>
      <c r="AG280" s="39">
        <v>0</v>
      </c>
      <c r="AH280" s="39">
        <v>0</v>
      </c>
      <c r="AI280" s="39">
        <v>1</v>
      </c>
      <c r="AJ280" s="9">
        <f t="shared" si="20"/>
        <v>0</v>
      </c>
      <c r="AK280" s="9">
        <f t="shared" si="21"/>
        <v>0</v>
      </c>
      <c r="AL280" s="9">
        <f t="shared" si="22"/>
        <v>1</v>
      </c>
      <c r="AM280" s="9">
        <f t="shared" si="23"/>
        <v>0</v>
      </c>
      <c r="AN280" s="29" t="s">
        <v>4884</v>
      </c>
    </row>
    <row r="281" spans="1:40" x14ac:dyDescent="0.25">
      <c r="A281" s="39">
        <v>4005</v>
      </c>
      <c r="B281" s="29" t="s">
        <v>4885</v>
      </c>
      <c r="C281" s="29" t="s">
        <v>4886</v>
      </c>
      <c r="D281" s="29" t="s">
        <v>4887</v>
      </c>
      <c r="E281" s="42">
        <v>42598</v>
      </c>
      <c r="F281" s="29" t="s">
        <v>332</v>
      </c>
      <c r="L281" s="63" t="s">
        <v>342</v>
      </c>
      <c r="M281" s="29" t="s">
        <v>136</v>
      </c>
      <c r="N281" s="29" t="s">
        <v>219</v>
      </c>
      <c r="O281" s="68">
        <v>3</v>
      </c>
      <c r="P281" s="29" t="s">
        <v>4888</v>
      </c>
      <c r="Q281" s="29" t="s">
        <v>15</v>
      </c>
      <c r="R281" s="39">
        <v>1</v>
      </c>
      <c r="S281" s="39">
        <v>0</v>
      </c>
      <c r="T281" s="39">
        <v>0</v>
      </c>
      <c r="U281" s="39">
        <v>0</v>
      </c>
      <c r="V281" s="39">
        <v>0</v>
      </c>
      <c r="W281" s="39">
        <v>0</v>
      </c>
      <c r="X281" s="39">
        <v>0</v>
      </c>
      <c r="Y281" s="39">
        <v>1</v>
      </c>
      <c r="Z281" s="39">
        <v>0</v>
      </c>
      <c r="AA281" s="39">
        <v>0</v>
      </c>
      <c r="AB281" s="39">
        <v>0</v>
      </c>
      <c r="AC281" s="39">
        <v>1</v>
      </c>
      <c r="AD281" s="39">
        <v>0</v>
      </c>
      <c r="AE281" s="39">
        <v>0</v>
      </c>
      <c r="AF281" s="39">
        <v>0</v>
      </c>
      <c r="AG281" s="39">
        <v>0</v>
      </c>
      <c r="AH281" s="39">
        <v>0</v>
      </c>
      <c r="AI281" s="39">
        <v>0</v>
      </c>
      <c r="AJ281" s="9">
        <f t="shared" si="20"/>
        <v>1</v>
      </c>
      <c r="AK281" s="9">
        <f t="shared" si="21"/>
        <v>0</v>
      </c>
      <c r="AL281" s="9">
        <f t="shared" si="22"/>
        <v>0</v>
      </c>
      <c r="AM281" s="9">
        <f t="shared" si="23"/>
        <v>0</v>
      </c>
      <c r="AN281" s="29" t="s">
        <v>4890</v>
      </c>
    </row>
    <row r="282" spans="1:40" x14ac:dyDescent="0.25">
      <c r="A282" s="39">
        <v>4007</v>
      </c>
      <c r="B282" s="29" t="s">
        <v>3947</v>
      </c>
      <c r="C282" s="29" t="s">
        <v>3948</v>
      </c>
      <c r="D282" s="29" t="s">
        <v>3949</v>
      </c>
      <c r="E282" s="42">
        <v>43983</v>
      </c>
      <c r="F282" s="29" t="s">
        <v>38</v>
      </c>
      <c r="J282" s="39">
        <v>0.09</v>
      </c>
      <c r="L282" s="63" t="s">
        <v>341</v>
      </c>
      <c r="M282" s="29" t="s">
        <v>283</v>
      </c>
      <c r="N282" s="29" t="s">
        <v>48</v>
      </c>
      <c r="O282" s="68">
        <v>40</v>
      </c>
      <c r="P282" s="29" t="s">
        <v>2890</v>
      </c>
      <c r="Q282" s="29" t="s">
        <v>15</v>
      </c>
      <c r="R282" s="39">
        <v>1</v>
      </c>
      <c r="S282" s="39">
        <v>0</v>
      </c>
      <c r="T282" s="39">
        <v>0</v>
      </c>
      <c r="U282" s="39">
        <v>1</v>
      </c>
      <c r="V282" s="39">
        <v>0</v>
      </c>
      <c r="W282" s="39">
        <v>0</v>
      </c>
      <c r="X282" s="39">
        <v>0</v>
      </c>
      <c r="Y282" s="39">
        <v>1</v>
      </c>
      <c r="Z282" s="39">
        <v>0</v>
      </c>
      <c r="AA282" s="39">
        <v>0</v>
      </c>
      <c r="AB282" s="39">
        <v>0</v>
      </c>
      <c r="AC282" s="39">
        <v>0</v>
      </c>
      <c r="AD282" s="39">
        <v>0</v>
      </c>
      <c r="AE282" s="39">
        <v>1</v>
      </c>
      <c r="AF282" s="39">
        <v>0</v>
      </c>
      <c r="AG282" s="39">
        <v>0</v>
      </c>
      <c r="AH282" s="39">
        <v>0</v>
      </c>
      <c r="AI282" s="39">
        <v>0</v>
      </c>
      <c r="AJ282" s="9">
        <f t="shared" si="20"/>
        <v>1</v>
      </c>
      <c r="AK282" s="9">
        <f t="shared" si="21"/>
        <v>0</v>
      </c>
      <c r="AL282" s="9">
        <f t="shared" si="22"/>
        <v>0</v>
      </c>
      <c r="AM282" s="9">
        <f t="shared" si="23"/>
        <v>0</v>
      </c>
      <c r="AN282" s="29" t="s">
        <v>3951</v>
      </c>
    </row>
    <row r="283" spans="1:40" x14ac:dyDescent="0.25">
      <c r="A283" s="39">
        <v>4013</v>
      </c>
      <c r="B283" s="29" t="s">
        <v>2640</v>
      </c>
      <c r="C283" s="29" t="s">
        <v>2641</v>
      </c>
      <c r="D283" s="29" t="s">
        <v>2642</v>
      </c>
      <c r="E283" s="42">
        <v>44317</v>
      </c>
      <c r="F283" s="29" t="s">
        <v>38</v>
      </c>
      <c r="J283" s="39">
        <v>8.6999999999999994E-2</v>
      </c>
      <c r="L283" s="63" t="s">
        <v>341</v>
      </c>
      <c r="M283" s="29" t="s">
        <v>151</v>
      </c>
      <c r="N283" s="29" t="s">
        <v>48</v>
      </c>
      <c r="O283" s="68">
        <v>39.96</v>
      </c>
      <c r="P283" s="29" t="s">
        <v>923</v>
      </c>
      <c r="Q283" s="29" t="s">
        <v>15</v>
      </c>
      <c r="R283" s="39">
        <v>1</v>
      </c>
      <c r="S283" s="39">
        <v>0</v>
      </c>
      <c r="T283" s="39">
        <v>0</v>
      </c>
      <c r="U283" s="39">
        <v>1</v>
      </c>
      <c r="V283" s="39">
        <v>0</v>
      </c>
      <c r="W283" s="39">
        <v>0</v>
      </c>
      <c r="X283" s="39">
        <v>0</v>
      </c>
      <c r="Y283" s="39">
        <v>1</v>
      </c>
      <c r="Z283" s="39">
        <v>0</v>
      </c>
      <c r="AA283" s="39">
        <v>0</v>
      </c>
      <c r="AB283" s="39">
        <v>0</v>
      </c>
      <c r="AC283" s="39">
        <v>0</v>
      </c>
      <c r="AD283" s="39">
        <v>0</v>
      </c>
      <c r="AE283" s="39">
        <v>1</v>
      </c>
      <c r="AF283" s="39">
        <v>0</v>
      </c>
      <c r="AG283" s="39">
        <v>0</v>
      </c>
      <c r="AH283" s="39">
        <v>0</v>
      </c>
      <c r="AI283" s="39">
        <v>0</v>
      </c>
      <c r="AJ283" s="9">
        <f t="shared" si="20"/>
        <v>1</v>
      </c>
      <c r="AK283" s="9">
        <f t="shared" si="21"/>
        <v>0</v>
      </c>
      <c r="AL283" s="9">
        <f t="shared" si="22"/>
        <v>0</v>
      </c>
      <c r="AM283" s="9">
        <f t="shared" si="23"/>
        <v>0</v>
      </c>
      <c r="AN283" s="29" t="s">
        <v>2643</v>
      </c>
    </row>
    <row r="284" spans="1:40" x14ac:dyDescent="0.25">
      <c r="A284" s="39">
        <v>4024</v>
      </c>
      <c r="B284" s="29" t="s">
        <v>4891</v>
      </c>
      <c r="C284" s="29" t="s">
        <v>4892</v>
      </c>
      <c r="D284" s="29" t="s">
        <v>4893</v>
      </c>
      <c r="E284" s="42">
        <v>43789</v>
      </c>
      <c r="F284" s="29" t="s">
        <v>38</v>
      </c>
      <c r="J284" s="39">
        <v>0.63800000000000001</v>
      </c>
      <c r="L284" s="63" t="s">
        <v>342</v>
      </c>
      <c r="M284" s="29" t="s">
        <v>185</v>
      </c>
      <c r="N284" s="29" t="s">
        <v>48</v>
      </c>
      <c r="O284" s="68">
        <v>364</v>
      </c>
      <c r="P284" s="29" t="s">
        <v>225</v>
      </c>
      <c r="Q284" s="29" t="s">
        <v>15</v>
      </c>
      <c r="R284" s="39">
        <v>1</v>
      </c>
      <c r="S284" s="39">
        <v>0</v>
      </c>
      <c r="T284" s="39">
        <v>0</v>
      </c>
      <c r="U284" s="39">
        <v>1</v>
      </c>
      <c r="V284" s="39">
        <v>0</v>
      </c>
      <c r="W284" s="39">
        <v>0</v>
      </c>
      <c r="X284" s="39">
        <v>0</v>
      </c>
      <c r="Y284" s="39">
        <v>0</v>
      </c>
      <c r="Z284" s="39">
        <v>1</v>
      </c>
      <c r="AA284" s="39">
        <v>0</v>
      </c>
      <c r="AB284" s="39">
        <v>0</v>
      </c>
      <c r="AC284" s="39">
        <v>0</v>
      </c>
      <c r="AD284" s="39">
        <v>0</v>
      </c>
      <c r="AE284" s="39">
        <v>0</v>
      </c>
      <c r="AF284" s="39">
        <v>0</v>
      </c>
      <c r="AG284" s="39">
        <v>0</v>
      </c>
      <c r="AH284" s="39">
        <v>0</v>
      </c>
      <c r="AI284" s="39">
        <v>1</v>
      </c>
      <c r="AJ284" s="9">
        <f t="shared" si="20"/>
        <v>0</v>
      </c>
      <c r="AK284" s="9">
        <f t="shared" si="21"/>
        <v>0</v>
      </c>
      <c r="AL284" s="9">
        <f t="shared" si="22"/>
        <v>1</v>
      </c>
      <c r="AM284" s="9">
        <f t="shared" si="23"/>
        <v>0</v>
      </c>
      <c r="AN284" s="29" t="s">
        <v>4895</v>
      </c>
    </row>
    <row r="285" spans="1:40" x14ac:dyDescent="0.25">
      <c r="A285" s="39">
        <v>4025</v>
      </c>
      <c r="B285" s="29" t="s">
        <v>4896</v>
      </c>
      <c r="C285" s="29" t="s">
        <v>4897</v>
      </c>
      <c r="D285" s="29" t="s">
        <v>4898</v>
      </c>
      <c r="E285" s="42">
        <v>44190</v>
      </c>
      <c r="F285" s="29" t="s">
        <v>38</v>
      </c>
      <c r="I285" s="64">
        <v>1270</v>
      </c>
      <c r="J285" s="39">
        <v>0.62</v>
      </c>
      <c r="K285" s="64">
        <v>22.44</v>
      </c>
      <c r="L285" s="63" t="s">
        <v>342</v>
      </c>
      <c r="M285" s="29" t="s">
        <v>185</v>
      </c>
      <c r="N285" s="29" t="s">
        <v>48</v>
      </c>
      <c r="O285" s="68">
        <v>434</v>
      </c>
      <c r="P285" s="29" t="s">
        <v>225</v>
      </c>
      <c r="Q285" s="29" t="s">
        <v>15</v>
      </c>
      <c r="R285" s="39">
        <v>1</v>
      </c>
      <c r="S285" s="39">
        <v>0</v>
      </c>
      <c r="T285" s="39">
        <v>0</v>
      </c>
      <c r="U285" s="39">
        <v>1</v>
      </c>
      <c r="V285" s="39">
        <v>0</v>
      </c>
      <c r="W285" s="39">
        <v>0</v>
      </c>
      <c r="X285" s="39">
        <v>0</v>
      </c>
      <c r="Y285" s="39">
        <v>0</v>
      </c>
      <c r="Z285" s="39">
        <v>1</v>
      </c>
      <c r="AA285" s="39">
        <v>0</v>
      </c>
      <c r="AB285" s="39">
        <v>0</v>
      </c>
      <c r="AC285" s="39">
        <v>0</v>
      </c>
      <c r="AD285" s="39">
        <v>0</v>
      </c>
      <c r="AE285" s="39">
        <v>1</v>
      </c>
      <c r="AF285" s="39">
        <v>0</v>
      </c>
      <c r="AG285" s="39">
        <v>0</v>
      </c>
      <c r="AH285" s="39">
        <v>0</v>
      </c>
      <c r="AI285" s="39">
        <v>0</v>
      </c>
      <c r="AJ285" s="9">
        <f t="shared" si="20"/>
        <v>1</v>
      </c>
      <c r="AK285" s="9">
        <f t="shared" si="21"/>
        <v>0</v>
      </c>
      <c r="AL285" s="9">
        <f t="shared" si="22"/>
        <v>0</v>
      </c>
      <c r="AM285" s="9">
        <f t="shared" si="23"/>
        <v>0</v>
      </c>
      <c r="AN285" s="29" t="s">
        <v>4900</v>
      </c>
    </row>
    <row r="286" spans="1:40" x14ac:dyDescent="0.25">
      <c r="A286" s="39">
        <v>4027</v>
      </c>
      <c r="B286" s="29" t="s">
        <v>4901</v>
      </c>
      <c r="C286" s="29" t="s">
        <v>4902</v>
      </c>
      <c r="D286" s="29" t="s">
        <v>4903</v>
      </c>
      <c r="E286" s="42">
        <v>43872</v>
      </c>
      <c r="F286" s="29" t="s">
        <v>38</v>
      </c>
      <c r="J286" s="39">
        <v>0.63</v>
      </c>
      <c r="L286" s="63" t="s">
        <v>341</v>
      </c>
      <c r="M286" s="29" t="s">
        <v>283</v>
      </c>
      <c r="N286" s="29" t="s">
        <v>48</v>
      </c>
      <c r="O286" s="68">
        <v>532</v>
      </c>
      <c r="P286" s="29" t="s">
        <v>4904</v>
      </c>
      <c r="Q286" s="29" t="s">
        <v>15</v>
      </c>
      <c r="R286" s="39">
        <v>1</v>
      </c>
      <c r="S286" s="39">
        <v>0</v>
      </c>
      <c r="T286" s="39">
        <v>0</v>
      </c>
      <c r="U286" s="39">
        <v>0</v>
      </c>
      <c r="V286" s="39">
        <v>0</v>
      </c>
      <c r="W286" s="39">
        <v>0</v>
      </c>
      <c r="X286" s="39">
        <v>0</v>
      </c>
      <c r="Y286" s="39">
        <v>0</v>
      </c>
      <c r="Z286" s="39">
        <v>0</v>
      </c>
      <c r="AA286" s="39">
        <v>0</v>
      </c>
      <c r="AB286" s="39">
        <v>1</v>
      </c>
      <c r="AC286" s="39">
        <v>0</v>
      </c>
      <c r="AD286" s="39">
        <v>0</v>
      </c>
      <c r="AE286" s="39">
        <v>0</v>
      </c>
      <c r="AF286" s="39">
        <v>0</v>
      </c>
      <c r="AG286" s="39">
        <v>0</v>
      </c>
      <c r="AH286" s="39">
        <v>0</v>
      </c>
      <c r="AI286" s="39">
        <v>1</v>
      </c>
      <c r="AJ286" s="9">
        <f t="shared" si="20"/>
        <v>0</v>
      </c>
      <c r="AK286" s="9">
        <f t="shared" si="21"/>
        <v>0</v>
      </c>
      <c r="AL286" s="9">
        <f t="shared" si="22"/>
        <v>1</v>
      </c>
      <c r="AM286" s="9">
        <f t="shared" si="23"/>
        <v>0</v>
      </c>
      <c r="AN286" s="29" t="s">
        <v>4905</v>
      </c>
    </row>
    <row r="287" spans="1:40" x14ac:dyDescent="0.25">
      <c r="A287" s="39">
        <v>4030</v>
      </c>
      <c r="B287" s="29" t="s">
        <v>2644</v>
      </c>
      <c r="C287" s="29" t="s">
        <v>2645</v>
      </c>
      <c r="D287" s="29" t="s">
        <v>2646</v>
      </c>
      <c r="E287" s="42">
        <v>43586</v>
      </c>
      <c r="F287" s="29" t="s">
        <v>38</v>
      </c>
      <c r="I287" s="64">
        <v>200</v>
      </c>
      <c r="J287" s="39">
        <v>1.075</v>
      </c>
      <c r="L287" s="63" t="s">
        <v>342</v>
      </c>
      <c r="M287" s="29" t="s">
        <v>136</v>
      </c>
      <c r="N287" s="29" t="s">
        <v>219</v>
      </c>
      <c r="O287" s="68">
        <v>112</v>
      </c>
      <c r="P287" s="29" t="s">
        <v>377</v>
      </c>
      <c r="Q287" s="29" t="s">
        <v>15</v>
      </c>
      <c r="R287" s="39">
        <v>1</v>
      </c>
      <c r="S287" s="39">
        <v>0</v>
      </c>
      <c r="T287" s="39">
        <v>0</v>
      </c>
      <c r="U287" s="39">
        <v>1</v>
      </c>
      <c r="V287" s="39">
        <v>0</v>
      </c>
      <c r="W287" s="39">
        <v>0</v>
      </c>
      <c r="X287" s="39">
        <v>0</v>
      </c>
      <c r="Y287" s="39">
        <v>0</v>
      </c>
      <c r="Z287" s="39">
        <v>1</v>
      </c>
      <c r="AA287" s="39">
        <v>0</v>
      </c>
      <c r="AB287" s="39">
        <v>0</v>
      </c>
      <c r="AC287" s="39">
        <v>0</v>
      </c>
      <c r="AD287" s="39">
        <v>0</v>
      </c>
      <c r="AE287" s="39">
        <v>0</v>
      </c>
      <c r="AF287" s="39">
        <v>1</v>
      </c>
      <c r="AG287" s="39">
        <v>0</v>
      </c>
      <c r="AH287" s="39">
        <v>0</v>
      </c>
      <c r="AI287" s="39">
        <v>0</v>
      </c>
      <c r="AJ287" s="9">
        <f t="shared" si="20"/>
        <v>0</v>
      </c>
      <c r="AK287" s="9">
        <f t="shared" si="21"/>
        <v>1</v>
      </c>
      <c r="AL287" s="9">
        <f t="shared" si="22"/>
        <v>0</v>
      </c>
      <c r="AM287" s="9">
        <f t="shared" si="23"/>
        <v>0</v>
      </c>
      <c r="AN287" s="29" t="s">
        <v>2647</v>
      </c>
    </row>
    <row r="288" spans="1:40" x14ac:dyDescent="0.25">
      <c r="A288" s="39">
        <v>4038</v>
      </c>
      <c r="B288" s="29" t="s">
        <v>3953</v>
      </c>
      <c r="C288" s="29" t="s">
        <v>3954</v>
      </c>
      <c r="D288" s="29" t="s">
        <v>3955</v>
      </c>
      <c r="E288" s="42">
        <v>44328</v>
      </c>
      <c r="F288" s="29" t="s">
        <v>38</v>
      </c>
      <c r="J288" s="39">
        <v>8</v>
      </c>
      <c r="L288" s="63" t="s">
        <v>342</v>
      </c>
      <c r="M288" s="29" t="s">
        <v>3365</v>
      </c>
      <c r="N288" s="29" t="s">
        <v>48</v>
      </c>
      <c r="O288" s="68">
        <v>24</v>
      </c>
      <c r="P288" s="29" t="s">
        <v>4906</v>
      </c>
      <c r="Q288" s="29" t="s">
        <v>15</v>
      </c>
      <c r="R288" s="39">
        <v>1</v>
      </c>
      <c r="S288" s="39">
        <v>0</v>
      </c>
      <c r="T288" s="39">
        <v>0</v>
      </c>
      <c r="U288" s="39">
        <v>0</v>
      </c>
      <c r="V288" s="39">
        <v>0</v>
      </c>
      <c r="W288" s="39">
        <v>0</v>
      </c>
      <c r="X288" s="39">
        <v>0</v>
      </c>
      <c r="Y288" s="39">
        <v>1</v>
      </c>
      <c r="Z288" s="39">
        <v>0</v>
      </c>
      <c r="AA288" s="39">
        <v>0</v>
      </c>
      <c r="AB288" s="39">
        <v>0</v>
      </c>
      <c r="AC288" s="39">
        <v>1</v>
      </c>
      <c r="AD288" s="39">
        <v>1</v>
      </c>
      <c r="AE288" s="39">
        <v>1</v>
      </c>
      <c r="AF288" s="39">
        <v>0</v>
      </c>
      <c r="AG288" s="39">
        <v>0</v>
      </c>
      <c r="AH288" s="39">
        <v>0</v>
      </c>
      <c r="AI288" s="39">
        <v>0</v>
      </c>
      <c r="AJ288" s="9">
        <f t="shared" si="20"/>
        <v>1</v>
      </c>
      <c r="AK288" s="9">
        <f t="shared" si="21"/>
        <v>0</v>
      </c>
      <c r="AL288" s="9">
        <f t="shared" si="22"/>
        <v>1</v>
      </c>
      <c r="AM288" s="9">
        <f t="shared" si="23"/>
        <v>1</v>
      </c>
      <c r="AN288" s="29" t="s">
        <v>3957</v>
      </c>
    </row>
    <row r="289" spans="1:40" x14ac:dyDescent="0.25">
      <c r="A289" s="39">
        <v>4042</v>
      </c>
      <c r="B289" s="29" t="s">
        <v>4907</v>
      </c>
      <c r="C289" s="29" t="s">
        <v>4908</v>
      </c>
      <c r="D289" s="29" t="s">
        <v>4909</v>
      </c>
      <c r="E289" s="42">
        <v>41000</v>
      </c>
      <c r="F289" s="29" t="s">
        <v>38</v>
      </c>
      <c r="I289" s="64">
        <v>400</v>
      </c>
      <c r="J289" s="39">
        <v>1.46</v>
      </c>
      <c r="L289" s="63" t="s">
        <v>341</v>
      </c>
      <c r="M289" s="29" t="s">
        <v>209</v>
      </c>
      <c r="N289" s="29" t="s">
        <v>48</v>
      </c>
      <c r="O289" s="68">
        <v>1</v>
      </c>
      <c r="P289" s="29" t="s">
        <v>170</v>
      </c>
      <c r="Q289" s="29" t="s">
        <v>15</v>
      </c>
      <c r="R289" s="39">
        <v>1</v>
      </c>
      <c r="S289" s="39">
        <v>0</v>
      </c>
      <c r="T289" s="39">
        <v>0</v>
      </c>
      <c r="U289" s="39">
        <v>0</v>
      </c>
      <c r="V289" s="39">
        <v>0</v>
      </c>
      <c r="W289" s="39">
        <v>0</v>
      </c>
      <c r="X289" s="39">
        <v>0</v>
      </c>
      <c r="Y289" s="39">
        <v>1</v>
      </c>
      <c r="Z289" s="39">
        <v>0</v>
      </c>
      <c r="AA289" s="39">
        <v>0</v>
      </c>
      <c r="AB289" s="39">
        <v>0</v>
      </c>
      <c r="AC289" s="39">
        <v>0</v>
      </c>
      <c r="AD289" s="39">
        <v>0</v>
      </c>
      <c r="AE289" s="39">
        <v>0</v>
      </c>
      <c r="AF289" s="39">
        <v>0</v>
      </c>
      <c r="AG289" s="39">
        <v>0</v>
      </c>
      <c r="AH289" s="39">
        <v>0</v>
      </c>
      <c r="AI289" s="39">
        <v>0</v>
      </c>
      <c r="AJ289" s="9">
        <f t="shared" si="20"/>
        <v>0</v>
      </c>
      <c r="AK289" s="9">
        <f t="shared" si="21"/>
        <v>0</v>
      </c>
      <c r="AL289" s="9">
        <f t="shared" si="22"/>
        <v>0</v>
      </c>
      <c r="AM289" s="9">
        <f t="shared" si="23"/>
        <v>0</v>
      </c>
      <c r="AN289" s="29" t="s">
        <v>4911</v>
      </c>
    </row>
    <row r="290" spans="1:40" x14ac:dyDescent="0.25">
      <c r="A290" s="39">
        <v>4074</v>
      </c>
      <c r="B290" s="29" t="s">
        <v>4912</v>
      </c>
      <c r="C290" s="29" t="s">
        <v>4913</v>
      </c>
      <c r="D290" s="29" t="s">
        <v>4914</v>
      </c>
      <c r="E290" s="42">
        <v>44378</v>
      </c>
      <c r="F290" s="29" t="s">
        <v>38</v>
      </c>
      <c r="J290" s="39">
        <v>4</v>
      </c>
      <c r="L290" s="63" t="s">
        <v>342</v>
      </c>
      <c r="M290" s="29" t="s">
        <v>424</v>
      </c>
      <c r="N290" s="29" t="s">
        <v>2360</v>
      </c>
      <c r="O290" s="68">
        <v>16</v>
      </c>
      <c r="P290" s="29" t="s">
        <v>4915</v>
      </c>
      <c r="Q290" s="29" t="s">
        <v>15</v>
      </c>
      <c r="R290" s="39">
        <v>1</v>
      </c>
      <c r="S290" s="39">
        <v>0</v>
      </c>
      <c r="T290" s="39">
        <v>0</v>
      </c>
      <c r="U290" s="39">
        <v>0</v>
      </c>
      <c r="V290" s="39">
        <v>0</v>
      </c>
      <c r="W290" s="39">
        <v>0</v>
      </c>
      <c r="X290" s="39">
        <v>0</v>
      </c>
      <c r="Y290" s="39">
        <v>1</v>
      </c>
      <c r="Z290" s="39">
        <v>0</v>
      </c>
      <c r="AA290" s="39">
        <v>0</v>
      </c>
      <c r="AB290" s="39">
        <v>0</v>
      </c>
      <c r="AC290" s="39">
        <v>1</v>
      </c>
      <c r="AD290" s="39">
        <v>1</v>
      </c>
      <c r="AE290" s="39">
        <v>1</v>
      </c>
      <c r="AF290" s="39">
        <v>0</v>
      </c>
      <c r="AG290" s="39">
        <v>0</v>
      </c>
      <c r="AH290" s="39">
        <v>0</v>
      </c>
      <c r="AI290" s="39">
        <v>0</v>
      </c>
      <c r="AJ290" s="9">
        <f t="shared" si="20"/>
        <v>1</v>
      </c>
      <c r="AK290" s="9">
        <f t="shared" si="21"/>
        <v>0</v>
      </c>
      <c r="AL290" s="9">
        <f t="shared" si="22"/>
        <v>1</v>
      </c>
      <c r="AM290" s="9">
        <f t="shared" si="23"/>
        <v>1</v>
      </c>
      <c r="AN290" s="29" t="s">
        <v>4917</v>
      </c>
    </row>
    <row r="291" spans="1:40" x14ac:dyDescent="0.25">
      <c r="A291" s="39">
        <v>4082</v>
      </c>
      <c r="B291" s="29" t="s">
        <v>4918</v>
      </c>
      <c r="C291" s="29" t="s">
        <v>4919</v>
      </c>
      <c r="D291" s="29" t="s">
        <v>4920</v>
      </c>
      <c r="E291" s="42">
        <v>42654</v>
      </c>
      <c r="F291" s="29" t="s">
        <v>38</v>
      </c>
      <c r="L291" s="63" t="s">
        <v>341</v>
      </c>
      <c r="M291" s="29" t="s">
        <v>54</v>
      </c>
      <c r="N291" s="29" t="s">
        <v>48</v>
      </c>
      <c r="O291" s="68">
        <v>0</v>
      </c>
      <c r="P291" s="29" t="s">
        <v>49</v>
      </c>
      <c r="Q291" s="29" t="s">
        <v>55</v>
      </c>
      <c r="R291" s="39">
        <v>0</v>
      </c>
      <c r="S291" s="39">
        <v>0</v>
      </c>
      <c r="T291" s="39">
        <v>0</v>
      </c>
      <c r="U291" s="39">
        <v>0</v>
      </c>
      <c r="V291" s="39">
        <v>0</v>
      </c>
      <c r="W291" s="39">
        <v>0</v>
      </c>
      <c r="X291" s="39">
        <v>0</v>
      </c>
      <c r="Y291" s="39">
        <v>0</v>
      </c>
      <c r="Z291" s="39">
        <v>0</v>
      </c>
      <c r="AA291" s="39">
        <v>0</v>
      </c>
      <c r="AB291" s="39">
        <v>1</v>
      </c>
      <c r="AC291" s="39">
        <v>1</v>
      </c>
      <c r="AD291" s="39">
        <v>0</v>
      </c>
      <c r="AE291" s="39">
        <v>0</v>
      </c>
      <c r="AF291" s="39">
        <v>0</v>
      </c>
      <c r="AG291" s="39">
        <v>0</v>
      </c>
      <c r="AH291" s="39">
        <v>0</v>
      </c>
      <c r="AI291" s="39">
        <v>0</v>
      </c>
      <c r="AJ291" s="9">
        <f t="shared" si="20"/>
        <v>1</v>
      </c>
      <c r="AK291" s="9">
        <f t="shared" si="21"/>
        <v>0</v>
      </c>
      <c r="AL291" s="9">
        <f t="shared" si="22"/>
        <v>0</v>
      </c>
      <c r="AM291" s="9">
        <f t="shared" si="23"/>
        <v>0</v>
      </c>
      <c r="AN291" s="29" t="s">
        <v>4921</v>
      </c>
    </row>
    <row r="292" spans="1:40" x14ac:dyDescent="0.25">
      <c r="A292" s="39">
        <v>4132</v>
      </c>
      <c r="B292" s="29" t="s">
        <v>4922</v>
      </c>
      <c r="C292" s="29" t="s">
        <v>4923</v>
      </c>
      <c r="D292" s="29" t="s">
        <v>4924</v>
      </c>
      <c r="E292" s="42">
        <v>44425</v>
      </c>
      <c r="F292" s="29" t="s">
        <v>38</v>
      </c>
      <c r="I292" s="64">
        <v>1.1638000000000001E-2</v>
      </c>
      <c r="J292" s="39">
        <v>0.434</v>
      </c>
      <c r="L292" s="63" t="s">
        <v>342</v>
      </c>
      <c r="M292" s="29" t="s">
        <v>39</v>
      </c>
      <c r="N292" s="29" t="s">
        <v>40</v>
      </c>
      <c r="O292" s="68">
        <v>21.428571428571427</v>
      </c>
      <c r="P292" s="29" t="s">
        <v>377</v>
      </c>
      <c r="Q292" s="29" t="s">
        <v>15</v>
      </c>
      <c r="R292" s="39">
        <v>1</v>
      </c>
      <c r="S292" s="39">
        <v>0</v>
      </c>
      <c r="T292" s="39">
        <v>0</v>
      </c>
      <c r="U292" s="39">
        <v>1</v>
      </c>
      <c r="V292" s="39">
        <v>0</v>
      </c>
      <c r="W292" s="39">
        <v>0</v>
      </c>
      <c r="X292" s="39">
        <v>0</v>
      </c>
      <c r="Y292" s="39">
        <v>0</v>
      </c>
      <c r="Z292" s="39">
        <v>1</v>
      </c>
      <c r="AA292" s="39">
        <v>0</v>
      </c>
      <c r="AB292" s="39">
        <v>0</v>
      </c>
      <c r="AC292" s="39">
        <v>1</v>
      </c>
      <c r="AD292" s="39">
        <v>0</v>
      </c>
      <c r="AE292" s="39">
        <v>1</v>
      </c>
      <c r="AF292" s="39">
        <v>0</v>
      </c>
      <c r="AG292" s="39">
        <v>0</v>
      </c>
      <c r="AH292" s="39">
        <v>0</v>
      </c>
      <c r="AI292" s="39">
        <v>0</v>
      </c>
      <c r="AJ292" s="9">
        <f t="shared" si="20"/>
        <v>1</v>
      </c>
      <c r="AK292" s="9">
        <f t="shared" si="21"/>
        <v>0</v>
      </c>
      <c r="AL292" s="9">
        <f t="shared" si="22"/>
        <v>0</v>
      </c>
      <c r="AM292" s="9">
        <f t="shared" si="23"/>
        <v>0</v>
      </c>
      <c r="AN292" s="29" t="s">
        <v>4925</v>
      </c>
    </row>
    <row r="293" spans="1:40" x14ac:dyDescent="0.25">
      <c r="A293" s="39">
        <v>4180</v>
      </c>
      <c r="B293" s="29" t="s">
        <v>4926</v>
      </c>
      <c r="C293" s="29" t="s">
        <v>4927</v>
      </c>
      <c r="D293" s="29" t="s">
        <v>4928</v>
      </c>
      <c r="E293" s="42">
        <v>35811</v>
      </c>
      <c r="F293" s="29" t="s">
        <v>38</v>
      </c>
      <c r="L293" s="63" t="s">
        <v>341</v>
      </c>
      <c r="M293" s="29" t="s">
        <v>151</v>
      </c>
      <c r="N293" s="29" t="s">
        <v>48</v>
      </c>
      <c r="O293" s="68">
        <v>40</v>
      </c>
      <c r="P293" s="29" t="s">
        <v>170</v>
      </c>
      <c r="Q293" s="29" t="s">
        <v>55</v>
      </c>
      <c r="R293" s="39">
        <v>1</v>
      </c>
      <c r="S293" s="39">
        <v>0</v>
      </c>
      <c r="T293" s="39">
        <v>0</v>
      </c>
      <c r="U293" s="39">
        <v>0</v>
      </c>
      <c r="V293" s="39">
        <v>0</v>
      </c>
      <c r="W293" s="39">
        <v>0</v>
      </c>
      <c r="X293" s="39">
        <v>0</v>
      </c>
      <c r="Y293" s="39">
        <v>0</v>
      </c>
      <c r="Z293" s="39">
        <v>0</v>
      </c>
      <c r="AA293" s="39">
        <v>1</v>
      </c>
      <c r="AB293" s="39">
        <v>0</v>
      </c>
      <c r="AC293" s="39">
        <v>0</v>
      </c>
      <c r="AD293" s="39">
        <v>1</v>
      </c>
      <c r="AE293" s="39">
        <v>0</v>
      </c>
      <c r="AF293" s="39">
        <v>0</v>
      </c>
      <c r="AG293" s="39">
        <v>0</v>
      </c>
      <c r="AH293" s="39">
        <v>0</v>
      </c>
      <c r="AI293" s="39">
        <v>0</v>
      </c>
      <c r="AJ293" s="9">
        <f t="shared" si="20"/>
        <v>0</v>
      </c>
      <c r="AK293" s="9">
        <f t="shared" si="21"/>
        <v>0</v>
      </c>
      <c r="AL293" s="9">
        <f t="shared" si="22"/>
        <v>1</v>
      </c>
      <c r="AM293" s="9">
        <f t="shared" si="23"/>
        <v>1</v>
      </c>
      <c r="AN293" s="29" t="s">
        <v>4929</v>
      </c>
    </row>
    <row r="294" spans="1:40" x14ac:dyDescent="0.25">
      <c r="A294" s="39">
        <v>4181</v>
      </c>
      <c r="B294" s="29" t="s">
        <v>4930</v>
      </c>
      <c r="C294" s="29" t="s">
        <v>4931</v>
      </c>
      <c r="D294" s="29" t="s">
        <v>4932</v>
      </c>
      <c r="E294" s="42">
        <v>38108</v>
      </c>
      <c r="F294" s="29" t="s">
        <v>38</v>
      </c>
      <c r="L294" s="63" t="s">
        <v>341</v>
      </c>
      <c r="M294" s="29" t="s">
        <v>54</v>
      </c>
      <c r="N294" s="29" t="s">
        <v>219</v>
      </c>
      <c r="O294" s="68">
        <v>0</v>
      </c>
      <c r="P294" s="29" t="s">
        <v>170</v>
      </c>
      <c r="Q294" s="29" t="s">
        <v>55</v>
      </c>
      <c r="R294" s="39">
        <v>1</v>
      </c>
      <c r="S294" s="39">
        <v>0</v>
      </c>
      <c r="T294" s="39">
        <v>0</v>
      </c>
      <c r="U294" s="39">
        <v>0</v>
      </c>
      <c r="V294" s="39">
        <v>0</v>
      </c>
      <c r="W294" s="39">
        <v>0</v>
      </c>
      <c r="X294" s="39">
        <v>0</v>
      </c>
      <c r="Y294" s="39">
        <v>0</v>
      </c>
      <c r="Z294" s="39">
        <v>0</v>
      </c>
      <c r="AA294" s="39">
        <v>0</v>
      </c>
      <c r="AB294" s="39">
        <v>1</v>
      </c>
      <c r="AC294" s="39">
        <v>0</v>
      </c>
      <c r="AD294" s="39">
        <v>0</v>
      </c>
      <c r="AE294" s="39">
        <v>0</v>
      </c>
      <c r="AF294" s="39">
        <v>0</v>
      </c>
      <c r="AG294" s="39">
        <v>0</v>
      </c>
      <c r="AH294" s="39">
        <v>0</v>
      </c>
      <c r="AI294" s="39">
        <v>1</v>
      </c>
      <c r="AJ294" s="9">
        <f t="shared" si="20"/>
        <v>0</v>
      </c>
      <c r="AK294" s="9">
        <f t="shared" si="21"/>
        <v>0</v>
      </c>
      <c r="AL294" s="9">
        <f t="shared" si="22"/>
        <v>1</v>
      </c>
      <c r="AM294" s="9">
        <f t="shared" si="23"/>
        <v>0</v>
      </c>
      <c r="AN294" s="29" t="s">
        <v>4933</v>
      </c>
    </row>
    <row r="295" spans="1:40" x14ac:dyDescent="0.25">
      <c r="A295" s="39">
        <v>4182</v>
      </c>
      <c r="B295" s="29" t="s">
        <v>4934</v>
      </c>
      <c r="C295" s="29" t="s">
        <v>4935</v>
      </c>
      <c r="D295" s="29" t="s">
        <v>4936</v>
      </c>
      <c r="E295" s="42">
        <v>39448</v>
      </c>
      <c r="F295" s="29" t="s">
        <v>38</v>
      </c>
      <c r="L295" s="63" t="s">
        <v>342</v>
      </c>
      <c r="M295" s="29" t="s">
        <v>136</v>
      </c>
      <c r="N295" s="29" t="s">
        <v>219</v>
      </c>
      <c r="O295" s="68">
        <v>10</v>
      </c>
      <c r="P295" s="29" t="s">
        <v>225</v>
      </c>
      <c r="Q295" s="29" t="s">
        <v>15</v>
      </c>
      <c r="R295" s="39">
        <v>1</v>
      </c>
      <c r="S295" s="39">
        <v>0</v>
      </c>
      <c r="T295" s="39">
        <v>0</v>
      </c>
      <c r="U295" s="39">
        <v>1</v>
      </c>
      <c r="V295" s="39">
        <v>0</v>
      </c>
      <c r="W295" s="39">
        <v>0</v>
      </c>
      <c r="X295" s="39">
        <v>0</v>
      </c>
      <c r="Y295" s="39">
        <v>0</v>
      </c>
      <c r="Z295" s="39">
        <v>1</v>
      </c>
      <c r="AA295" s="39">
        <v>0</v>
      </c>
      <c r="AB295" s="39">
        <v>0</v>
      </c>
      <c r="AC295" s="39">
        <v>0</v>
      </c>
      <c r="AD295" s="39">
        <v>0</v>
      </c>
      <c r="AE295" s="39">
        <v>0</v>
      </c>
      <c r="AF295" s="39">
        <v>0</v>
      </c>
      <c r="AG295" s="39">
        <v>0</v>
      </c>
      <c r="AH295" s="39">
        <v>0</v>
      </c>
      <c r="AI295" s="39">
        <v>1</v>
      </c>
      <c r="AJ295" s="9">
        <f t="shared" si="20"/>
        <v>0</v>
      </c>
      <c r="AK295" s="9">
        <f t="shared" si="21"/>
        <v>0</v>
      </c>
      <c r="AL295" s="9">
        <f t="shared" si="22"/>
        <v>1</v>
      </c>
      <c r="AM295" s="9">
        <f t="shared" si="23"/>
        <v>0</v>
      </c>
      <c r="AN295" s="29" t="s">
        <v>4937</v>
      </c>
    </row>
    <row r="296" spans="1:40" x14ac:dyDescent="0.25">
      <c r="A296" s="39">
        <v>4183</v>
      </c>
      <c r="B296" s="29" t="s">
        <v>4938</v>
      </c>
      <c r="C296" s="29" t="s">
        <v>4939</v>
      </c>
      <c r="D296" s="29" t="s">
        <v>4940</v>
      </c>
      <c r="E296" s="42">
        <v>41431</v>
      </c>
      <c r="F296" s="29" t="s">
        <v>38</v>
      </c>
      <c r="J296" s="39">
        <v>5.0999999999999996</v>
      </c>
      <c r="L296" s="63" t="s">
        <v>342</v>
      </c>
      <c r="M296" s="29" t="s">
        <v>4941</v>
      </c>
      <c r="N296" s="29" t="s">
        <v>2360</v>
      </c>
      <c r="O296" s="68">
        <v>80</v>
      </c>
      <c r="P296" s="29" t="s">
        <v>225</v>
      </c>
      <c r="Q296" s="29" t="s">
        <v>55</v>
      </c>
      <c r="R296" s="39">
        <v>1</v>
      </c>
      <c r="S296" s="39">
        <v>0</v>
      </c>
      <c r="T296" s="39">
        <v>0</v>
      </c>
      <c r="U296" s="39">
        <v>1</v>
      </c>
      <c r="V296" s="39">
        <v>0</v>
      </c>
      <c r="W296" s="39">
        <v>0</v>
      </c>
      <c r="X296" s="39">
        <v>0</v>
      </c>
      <c r="Y296" s="39">
        <v>0</v>
      </c>
      <c r="Z296" s="39">
        <v>1</v>
      </c>
      <c r="AA296" s="39">
        <v>0</v>
      </c>
      <c r="AB296" s="39">
        <v>0</v>
      </c>
      <c r="AC296" s="39">
        <v>1</v>
      </c>
      <c r="AD296" s="39">
        <v>0</v>
      </c>
      <c r="AE296" s="39">
        <v>0</v>
      </c>
      <c r="AF296" s="39">
        <v>0</v>
      </c>
      <c r="AG296" s="39">
        <v>0</v>
      </c>
      <c r="AH296" s="39">
        <v>0</v>
      </c>
      <c r="AI296" s="39">
        <v>0</v>
      </c>
      <c r="AJ296" s="9">
        <f t="shared" si="20"/>
        <v>1</v>
      </c>
      <c r="AK296" s="9">
        <f t="shared" si="21"/>
        <v>0</v>
      </c>
      <c r="AL296" s="9">
        <f t="shared" si="22"/>
        <v>0</v>
      </c>
      <c r="AM296" s="9">
        <f t="shared" si="23"/>
        <v>0</v>
      </c>
      <c r="AN296" s="29" t="s">
        <v>4942</v>
      </c>
    </row>
    <row r="297" spans="1:40" x14ac:dyDescent="0.25">
      <c r="A297" s="39">
        <v>4184</v>
      </c>
      <c r="B297" s="29" t="s">
        <v>4943</v>
      </c>
      <c r="C297" s="29" t="s">
        <v>4944</v>
      </c>
      <c r="D297" s="29" t="s">
        <v>4945</v>
      </c>
      <c r="E297" s="42">
        <v>42200</v>
      </c>
      <c r="F297" s="29" t="s">
        <v>38</v>
      </c>
      <c r="G297" s="39">
        <v>910</v>
      </c>
      <c r="H297" s="39">
        <v>860</v>
      </c>
      <c r="I297" s="64">
        <v>100</v>
      </c>
      <c r="L297" s="63" t="s">
        <v>342</v>
      </c>
      <c r="M297" s="29" t="s">
        <v>185</v>
      </c>
      <c r="N297" s="29" t="s">
        <v>48</v>
      </c>
      <c r="O297" s="68">
        <v>504</v>
      </c>
      <c r="P297" s="29" t="s">
        <v>4946</v>
      </c>
      <c r="Q297" s="29" t="s">
        <v>15</v>
      </c>
      <c r="R297" s="39">
        <v>1</v>
      </c>
      <c r="S297" s="39">
        <v>0</v>
      </c>
      <c r="T297" s="39">
        <v>0</v>
      </c>
      <c r="U297" s="39">
        <v>0</v>
      </c>
      <c r="V297" s="39">
        <v>1</v>
      </c>
      <c r="W297" s="39">
        <v>0</v>
      </c>
      <c r="X297" s="39">
        <v>0</v>
      </c>
      <c r="Y297" s="39">
        <v>0</v>
      </c>
      <c r="Z297" s="39">
        <v>1</v>
      </c>
      <c r="AA297" s="39">
        <v>0</v>
      </c>
      <c r="AB297" s="39">
        <v>0</v>
      </c>
      <c r="AC297" s="39">
        <v>1</v>
      </c>
      <c r="AD297" s="39">
        <v>0</v>
      </c>
      <c r="AE297" s="39">
        <v>0</v>
      </c>
      <c r="AF297" s="39">
        <v>0</v>
      </c>
      <c r="AG297" s="39">
        <v>0</v>
      </c>
      <c r="AH297" s="39">
        <v>0</v>
      </c>
      <c r="AI297" s="39">
        <v>0</v>
      </c>
      <c r="AJ297" s="9">
        <f t="shared" si="20"/>
        <v>1</v>
      </c>
      <c r="AK297" s="9">
        <f t="shared" si="21"/>
        <v>0</v>
      </c>
      <c r="AL297" s="9">
        <f t="shared" si="22"/>
        <v>0</v>
      </c>
      <c r="AM297" s="9">
        <f t="shared" si="23"/>
        <v>0</v>
      </c>
      <c r="AN297" s="29" t="s">
        <v>4947</v>
      </c>
    </row>
    <row r="298" spans="1:40" x14ac:dyDescent="0.25">
      <c r="A298" s="39">
        <v>4185</v>
      </c>
      <c r="B298" s="29" t="s">
        <v>4948</v>
      </c>
      <c r="C298" s="29" t="s">
        <v>4949</v>
      </c>
      <c r="D298" s="29" t="s">
        <v>4950</v>
      </c>
      <c r="E298" s="42">
        <v>40104</v>
      </c>
      <c r="F298" s="29" t="s">
        <v>38</v>
      </c>
      <c r="I298" s="64">
        <v>2150</v>
      </c>
      <c r="L298" s="63" t="s">
        <v>342</v>
      </c>
      <c r="M298" s="29" t="s">
        <v>185</v>
      </c>
      <c r="N298" s="29" t="s">
        <v>48</v>
      </c>
      <c r="O298" s="68">
        <v>180</v>
      </c>
      <c r="P298" s="29" t="s">
        <v>4355</v>
      </c>
      <c r="Q298" s="29" t="s">
        <v>15</v>
      </c>
      <c r="R298" s="39">
        <v>1</v>
      </c>
      <c r="S298" s="39">
        <v>0</v>
      </c>
      <c r="T298" s="39">
        <v>0</v>
      </c>
      <c r="U298" s="39">
        <v>1</v>
      </c>
      <c r="V298" s="39">
        <v>0</v>
      </c>
      <c r="W298" s="39">
        <v>0</v>
      </c>
      <c r="X298" s="39">
        <v>0</v>
      </c>
      <c r="Y298" s="39">
        <v>0</v>
      </c>
      <c r="Z298" s="39">
        <v>1</v>
      </c>
      <c r="AA298" s="39">
        <v>0</v>
      </c>
      <c r="AB298" s="39">
        <v>0</v>
      </c>
      <c r="AC298" s="39">
        <v>0</v>
      </c>
      <c r="AD298" s="39">
        <v>0</v>
      </c>
      <c r="AE298" s="39">
        <v>0</v>
      </c>
      <c r="AF298" s="39">
        <v>0</v>
      </c>
      <c r="AG298" s="39">
        <v>0</v>
      </c>
      <c r="AH298" s="39">
        <v>0</v>
      </c>
      <c r="AI298" s="39">
        <v>1</v>
      </c>
      <c r="AJ298" s="9">
        <f t="shared" si="20"/>
        <v>0</v>
      </c>
      <c r="AK298" s="9">
        <f t="shared" si="21"/>
        <v>0</v>
      </c>
      <c r="AL298" s="9">
        <f t="shared" si="22"/>
        <v>1</v>
      </c>
      <c r="AM298" s="9">
        <f t="shared" si="23"/>
        <v>0</v>
      </c>
      <c r="AN298" s="29" t="s">
        <v>4951</v>
      </c>
    </row>
    <row r="299" spans="1:40" x14ac:dyDescent="0.25">
      <c r="A299" s="39">
        <v>4186</v>
      </c>
      <c r="B299" s="29" t="s">
        <v>4952</v>
      </c>
      <c r="C299" s="29" t="s">
        <v>4953</v>
      </c>
      <c r="D299" s="29" t="s">
        <v>4954</v>
      </c>
      <c r="E299" s="42">
        <v>40340</v>
      </c>
      <c r="F299" s="29" t="s">
        <v>38</v>
      </c>
      <c r="G299" s="39">
        <v>900</v>
      </c>
      <c r="H299" s="39">
        <v>800</v>
      </c>
      <c r="L299" s="63" t="s">
        <v>342</v>
      </c>
      <c r="M299" s="29" t="s">
        <v>185</v>
      </c>
      <c r="N299" s="29" t="s">
        <v>48</v>
      </c>
      <c r="O299" s="68">
        <v>24</v>
      </c>
      <c r="P299" s="29" t="s">
        <v>1991</v>
      </c>
      <c r="Q299" s="29" t="s">
        <v>70</v>
      </c>
      <c r="R299" s="39">
        <v>0</v>
      </c>
      <c r="S299" s="39">
        <v>0</v>
      </c>
      <c r="T299" s="39">
        <v>0</v>
      </c>
      <c r="U299" s="39">
        <v>1</v>
      </c>
      <c r="V299" s="39">
        <v>0</v>
      </c>
      <c r="W299" s="39">
        <v>0</v>
      </c>
      <c r="X299" s="39">
        <v>0</v>
      </c>
      <c r="Y299" s="39">
        <v>1</v>
      </c>
      <c r="Z299" s="39">
        <v>0</v>
      </c>
      <c r="AA299" s="39">
        <v>0</v>
      </c>
      <c r="AB299" s="39">
        <v>0</v>
      </c>
      <c r="AC299" s="39">
        <v>1</v>
      </c>
      <c r="AD299" s="39">
        <v>0</v>
      </c>
      <c r="AE299" s="39">
        <v>0</v>
      </c>
      <c r="AF299" s="39">
        <v>0</v>
      </c>
      <c r="AG299" s="39">
        <v>0</v>
      </c>
      <c r="AH299" s="39">
        <v>0</v>
      </c>
      <c r="AI299" s="39">
        <v>0</v>
      </c>
      <c r="AJ299" s="9">
        <f t="shared" si="20"/>
        <v>1</v>
      </c>
      <c r="AK299" s="9">
        <f t="shared" si="21"/>
        <v>0</v>
      </c>
      <c r="AL299" s="9">
        <f t="shared" si="22"/>
        <v>0</v>
      </c>
      <c r="AM299" s="9">
        <f t="shared" si="23"/>
        <v>0</v>
      </c>
      <c r="AN299" s="29" t="s">
        <v>4955</v>
      </c>
    </row>
    <row r="300" spans="1:40" x14ac:dyDescent="0.25">
      <c r="A300" s="39">
        <v>4189</v>
      </c>
      <c r="B300" s="29" t="s">
        <v>4956</v>
      </c>
      <c r="C300" s="29" t="s">
        <v>4957</v>
      </c>
      <c r="D300" s="29" t="s">
        <v>4958</v>
      </c>
      <c r="E300" s="42">
        <v>41609</v>
      </c>
      <c r="F300" s="29" t="s">
        <v>38</v>
      </c>
      <c r="L300" s="63" t="s">
        <v>342</v>
      </c>
      <c r="M300" s="29" t="s">
        <v>424</v>
      </c>
      <c r="N300" t="s">
        <v>219</v>
      </c>
      <c r="O300" s="68">
        <v>0.3</v>
      </c>
      <c r="P300" s="29" t="s">
        <v>4959</v>
      </c>
      <c r="Q300" s="29" t="s">
        <v>70</v>
      </c>
      <c r="R300" s="39">
        <v>0</v>
      </c>
      <c r="S300" s="39">
        <v>0</v>
      </c>
      <c r="T300" s="39">
        <v>0</v>
      </c>
      <c r="U300" s="39">
        <v>0</v>
      </c>
      <c r="V300" s="39">
        <v>0</v>
      </c>
      <c r="W300" s="39">
        <v>0</v>
      </c>
      <c r="X300" s="39">
        <v>0</v>
      </c>
      <c r="Y300" s="39">
        <v>1</v>
      </c>
      <c r="Z300" s="39">
        <v>0</v>
      </c>
      <c r="AA300" s="39">
        <v>0</v>
      </c>
      <c r="AB300" s="39">
        <v>0</v>
      </c>
      <c r="AC300" s="39">
        <v>0</v>
      </c>
      <c r="AD300" s="39">
        <v>0</v>
      </c>
      <c r="AE300" s="39">
        <v>1</v>
      </c>
      <c r="AF300" s="39">
        <v>0</v>
      </c>
      <c r="AG300" s="39">
        <v>0</v>
      </c>
      <c r="AH300" s="39">
        <v>0</v>
      </c>
      <c r="AI300" s="39">
        <v>0</v>
      </c>
      <c r="AJ300" s="9">
        <f t="shared" si="20"/>
        <v>1</v>
      </c>
      <c r="AK300" s="9">
        <f t="shared" si="21"/>
        <v>0</v>
      </c>
      <c r="AL300" s="9">
        <f t="shared" si="22"/>
        <v>0</v>
      </c>
      <c r="AM300" s="9">
        <f t="shared" si="23"/>
        <v>0</v>
      </c>
      <c r="AN300" s="29" t="s">
        <v>4960</v>
      </c>
    </row>
    <row r="301" spans="1:40" x14ac:dyDescent="0.25">
      <c r="A301" s="39">
        <v>4190</v>
      </c>
      <c r="B301" s="29" t="s">
        <v>4961</v>
      </c>
      <c r="C301" s="29" t="s">
        <v>4962</v>
      </c>
      <c r="D301" s="29" t="s">
        <v>4963</v>
      </c>
      <c r="E301" s="42">
        <v>41640</v>
      </c>
      <c r="F301" s="29" t="s">
        <v>38</v>
      </c>
      <c r="I301" s="64">
        <v>100</v>
      </c>
      <c r="K301" s="64">
        <v>6.25</v>
      </c>
      <c r="L301" s="63" t="s">
        <v>342</v>
      </c>
      <c r="M301" s="29" t="s">
        <v>136</v>
      </c>
      <c r="N301" s="29" t="s">
        <v>1346</v>
      </c>
      <c r="O301" s="68">
        <v>12.06</v>
      </c>
      <c r="P301" s="29" t="s">
        <v>4964</v>
      </c>
      <c r="Q301" s="29" t="s">
        <v>15</v>
      </c>
      <c r="R301" s="39">
        <v>1</v>
      </c>
      <c r="S301" s="39">
        <v>1</v>
      </c>
      <c r="T301" s="39">
        <v>0</v>
      </c>
      <c r="U301" s="39">
        <v>1</v>
      </c>
      <c r="V301" s="39">
        <v>0</v>
      </c>
      <c r="W301" s="39">
        <v>0</v>
      </c>
      <c r="X301" s="39">
        <v>0</v>
      </c>
      <c r="Y301" s="39">
        <v>0</v>
      </c>
      <c r="Z301" s="39">
        <v>1</v>
      </c>
      <c r="AA301" s="39">
        <v>0</v>
      </c>
      <c r="AB301" s="39">
        <v>0</v>
      </c>
      <c r="AC301" s="39">
        <v>0</v>
      </c>
      <c r="AD301" s="39">
        <v>0</v>
      </c>
      <c r="AE301" s="39">
        <v>0</v>
      </c>
      <c r="AF301" s="39">
        <v>0</v>
      </c>
      <c r="AG301" s="39">
        <v>0</v>
      </c>
      <c r="AH301" s="39">
        <v>0</v>
      </c>
      <c r="AI301" s="39">
        <v>1</v>
      </c>
      <c r="AJ301" s="9">
        <f t="shared" si="20"/>
        <v>0</v>
      </c>
      <c r="AK301" s="9">
        <f t="shared" si="21"/>
        <v>0</v>
      </c>
      <c r="AL301" s="9">
        <f t="shared" si="22"/>
        <v>1</v>
      </c>
      <c r="AM301" s="9">
        <f t="shared" si="23"/>
        <v>0</v>
      </c>
      <c r="AN301" s="29" t="s">
        <v>4965</v>
      </c>
    </row>
    <row r="302" spans="1:40" x14ac:dyDescent="0.25">
      <c r="A302" s="39">
        <v>4195</v>
      </c>
      <c r="B302" s="29" t="s">
        <v>4966</v>
      </c>
      <c r="C302" s="29" t="s">
        <v>4967</v>
      </c>
      <c r="D302" s="29" t="s">
        <v>4968</v>
      </c>
      <c r="E302" s="42">
        <v>44440</v>
      </c>
      <c r="F302" s="29" t="s">
        <v>38</v>
      </c>
      <c r="I302" s="64">
        <v>450</v>
      </c>
      <c r="L302" s="63" t="s">
        <v>342</v>
      </c>
      <c r="M302" s="29" t="s">
        <v>136</v>
      </c>
      <c r="N302" s="29" t="s">
        <v>48</v>
      </c>
      <c r="O302" s="68">
        <v>80</v>
      </c>
      <c r="P302" s="29" t="s">
        <v>4969</v>
      </c>
      <c r="Q302" s="29" t="s">
        <v>15</v>
      </c>
      <c r="R302" s="39">
        <v>1</v>
      </c>
      <c r="S302" s="39">
        <v>0</v>
      </c>
      <c r="T302" s="39">
        <v>0</v>
      </c>
      <c r="U302" s="39">
        <v>1</v>
      </c>
      <c r="V302" s="39">
        <v>0</v>
      </c>
      <c r="W302" s="39">
        <v>0</v>
      </c>
      <c r="X302" s="39">
        <v>0</v>
      </c>
      <c r="Y302" s="39">
        <v>0</v>
      </c>
      <c r="Z302" s="39">
        <v>1</v>
      </c>
      <c r="AA302" s="39">
        <v>0</v>
      </c>
      <c r="AB302" s="39">
        <v>0</v>
      </c>
      <c r="AC302" s="39">
        <v>0</v>
      </c>
      <c r="AD302" s="39">
        <v>0</v>
      </c>
      <c r="AE302" s="39">
        <v>1</v>
      </c>
      <c r="AF302" s="39">
        <v>0</v>
      </c>
      <c r="AG302" s="39">
        <v>0</v>
      </c>
      <c r="AH302" s="39">
        <v>0</v>
      </c>
      <c r="AI302" s="39">
        <v>0</v>
      </c>
      <c r="AJ302" s="9">
        <f t="shared" si="20"/>
        <v>1</v>
      </c>
      <c r="AK302" s="9">
        <f t="shared" si="21"/>
        <v>0</v>
      </c>
      <c r="AL302" s="9">
        <f t="shared" si="22"/>
        <v>0</v>
      </c>
      <c r="AM302" s="9">
        <f t="shared" si="23"/>
        <v>0</v>
      </c>
      <c r="AN302" s="29" t="s">
        <v>4971</v>
      </c>
    </row>
    <row r="303" spans="1:40" x14ac:dyDescent="0.25">
      <c r="A303" s="39">
        <v>4207</v>
      </c>
      <c r="B303" s="29" t="s">
        <v>4972</v>
      </c>
      <c r="C303" s="29" t="s">
        <v>4973</v>
      </c>
      <c r="D303" s="29" t="s">
        <v>908</v>
      </c>
      <c r="E303" s="42">
        <v>42833</v>
      </c>
      <c r="F303" s="29" t="s">
        <v>38</v>
      </c>
      <c r="G303" s="39">
        <v>900</v>
      </c>
      <c r="H303" s="39">
        <v>500</v>
      </c>
      <c r="J303" s="39">
        <v>0</v>
      </c>
      <c r="L303" s="63" t="s">
        <v>341</v>
      </c>
      <c r="M303" s="29" t="s">
        <v>54</v>
      </c>
      <c r="N303" s="29" t="s">
        <v>48</v>
      </c>
      <c r="O303" s="68">
        <v>80</v>
      </c>
      <c r="P303" s="29" t="s">
        <v>909</v>
      </c>
      <c r="Q303" s="29" t="s">
        <v>15</v>
      </c>
      <c r="R303" s="39">
        <v>1</v>
      </c>
      <c r="S303" s="39">
        <v>0</v>
      </c>
      <c r="T303" s="39">
        <v>0</v>
      </c>
      <c r="U303" s="39">
        <v>1</v>
      </c>
      <c r="V303" s="39">
        <v>0</v>
      </c>
      <c r="W303" s="39">
        <v>0</v>
      </c>
      <c r="X303" s="39">
        <v>0</v>
      </c>
      <c r="Y303" s="39">
        <v>0</v>
      </c>
      <c r="Z303" s="39">
        <v>1</v>
      </c>
      <c r="AA303" s="39">
        <v>0</v>
      </c>
      <c r="AB303" s="39">
        <v>0</v>
      </c>
      <c r="AC303" s="39">
        <v>0</v>
      </c>
      <c r="AD303" s="39">
        <v>0</v>
      </c>
      <c r="AE303" s="39">
        <v>1</v>
      </c>
      <c r="AF303" s="39">
        <v>0</v>
      </c>
      <c r="AG303" s="39">
        <v>0</v>
      </c>
      <c r="AH303" s="39">
        <v>0</v>
      </c>
      <c r="AI303" s="39">
        <v>0</v>
      </c>
      <c r="AJ303" s="9">
        <f t="shared" si="20"/>
        <v>1</v>
      </c>
      <c r="AK303" s="9">
        <f t="shared" si="21"/>
        <v>0</v>
      </c>
      <c r="AL303" s="9">
        <f t="shared" si="22"/>
        <v>0</v>
      </c>
      <c r="AM303" s="9">
        <f t="shared" si="23"/>
        <v>0</v>
      </c>
      <c r="AN303" s="29" t="s">
        <v>4974</v>
      </c>
    </row>
    <row r="304" spans="1:40" x14ac:dyDescent="0.25">
      <c r="A304" s="39">
        <v>4208</v>
      </c>
      <c r="B304" s="29" t="s">
        <v>4975</v>
      </c>
      <c r="C304" s="29" t="s">
        <v>4976</v>
      </c>
      <c r="D304" s="29" t="s">
        <v>4977</v>
      </c>
      <c r="E304" s="42">
        <v>42217</v>
      </c>
      <c r="F304" s="29" t="s">
        <v>38</v>
      </c>
      <c r="L304" s="63" t="s">
        <v>342</v>
      </c>
      <c r="M304" s="29" t="s">
        <v>136</v>
      </c>
      <c r="N304" s="29" t="s">
        <v>219</v>
      </c>
      <c r="O304" s="68">
        <v>42</v>
      </c>
      <c r="P304" s="29" t="s">
        <v>377</v>
      </c>
      <c r="Q304" s="29" t="s">
        <v>15</v>
      </c>
      <c r="R304" s="39">
        <v>1</v>
      </c>
      <c r="S304" s="39">
        <v>0</v>
      </c>
      <c r="T304" s="39">
        <v>0</v>
      </c>
      <c r="U304" s="39">
        <v>1</v>
      </c>
      <c r="V304" s="39">
        <v>0</v>
      </c>
      <c r="W304" s="39">
        <v>0</v>
      </c>
      <c r="X304" s="39">
        <v>0</v>
      </c>
      <c r="Y304" s="39">
        <v>0</v>
      </c>
      <c r="Z304" s="39">
        <v>1</v>
      </c>
      <c r="AA304" s="39">
        <v>0</v>
      </c>
      <c r="AB304" s="39">
        <v>0</v>
      </c>
      <c r="AC304" s="39">
        <v>0</v>
      </c>
      <c r="AD304" s="39">
        <v>0</v>
      </c>
      <c r="AE304" s="39">
        <v>0</v>
      </c>
      <c r="AF304" s="39">
        <v>0</v>
      </c>
      <c r="AG304" s="39">
        <v>0</v>
      </c>
      <c r="AH304" s="39">
        <v>0</v>
      </c>
      <c r="AI304" s="39">
        <v>1</v>
      </c>
      <c r="AJ304" s="9">
        <f t="shared" si="20"/>
        <v>0</v>
      </c>
      <c r="AK304" s="9">
        <f t="shared" si="21"/>
        <v>0</v>
      </c>
      <c r="AL304" s="9">
        <f t="shared" si="22"/>
        <v>1</v>
      </c>
      <c r="AM304" s="9">
        <f t="shared" si="23"/>
        <v>0</v>
      </c>
      <c r="AN304" s="29" t="s">
        <v>4978</v>
      </c>
    </row>
    <row r="305" spans="1:40" x14ac:dyDescent="0.25">
      <c r="A305" s="39">
        <v>4209</v>
      </c>
      <c r="B305" s="29" t="s">
        <v>4979</v>
      </c>
      <c r="C305" s="29" t="s">
        <v>4980</v>
      </c>
      <c r="D305" s="29" t="s">
        <v>4981</v>
      </c>
      <c r="E305" s="42">
        <v>41640</v>
      </c>
      <c r="F305" s="29" t="s">
        <v>38</v>
      </c>
      <c r="J305" s="39">
        <v>1.0900000000000001</v>
      </c>
      <c r="L305" s="63" t="s">
        <v>341</v>
      </c>
      <c r="M305" s="29" t="s">
        <v>151</v>
      </c>
      <c r="N305" s="29" t="s">
        <v>48</v>
      </c>
      <c r="O305" s="68">
        <v>0.5</v>
      </c>
      <c r="P305" s="29" t="s">
        <v>170</v>
      </c>
      <c r="Q305" s="29" t="s">
        <v>70</v>
      </c>
      <c r="R305" s="39">
        <v>0</v>
      </c>
      <c r="S305" s="39">
        <v>0</v>
      </c>
      <c r="T305" s="39">
        <v>0</v>
      </c>
      <c r="U305" s="39">
        <v>0</v>
      </c>
      <c r="V305" s="39">
        <v>0</v>
      </c>
      <c r="W305" s="39">
        <v>0</v>
      </c>
      <c r="X305" s="39">
        <v>0</v>
      </c>
      <c r="Y305" s="39">
        <v>1</v>
      </c>
      <c r="Z305" s="39">
        <v>0</v>
      </c>
      <c r="AA305" s="39">
        <v>0</v>
      </c>
      <c r="AB305" s="39">
        <v>0</v>
      </c>
      <c r="AC305" s="39">
        <v>0</v>
      </c>
      <c r="AD305" s="39">
        <v>0</v>
      </c>
      <c r="AE305" s="39">
        <v>1</v>
      </c>
      <c r="AF305" s="39">
        <v>0</v>
      </c>
      <c r="AG305" s="39">
        <v>0</v>
      </c>
      <c r="AH305" s="39">
        <v>0</v>
      </c>
      <c r="AI305" s="39">
        <v>0</v>
      </c>
      <c r="AJ305" s="9">
        <f t="shared" si="20"/>
        <v>1</v>
      </c>
      <c r="AK305" s="9">
        <f t="shared" si="21"/>
        <v>0</v>
      </c>
      <c r="AL305" s="9">
        <f t="shared" si="22"/>
        <v>0</v>
      </c>
      <c r="AM305" s="9">
        <f t="shared" si="23"/>
        <v>0</v>
      </c>
      <c r="AN305" s="29" t="s">
        <v>4982</v>
      </c>
    </row>
    <row r="306" spans="1:40" x14ac:dyDescent="0.25">
      <c r="A306" s="39">
        <v>4210</v>
      </c>
      <c r="B306" s="29" t="s">
        <v>3962</v>
      </c>
      <c r="C306" s="29" t="s">
        <v>3963</v>
      </c>
      <c r="D306" s="29" t="s">
        <v>3964</v>
      </c>
      <c r="E306" s="42">
        <v>43999</v>
      </c>
      <c r="F306" s="29" t="s">
        <v>38</v>
      </c>
      <c r="J306" s="39">
        <v>0.95</v>
      </c>
      <c r="L306" s="63" t="s">
        <v>341</v>
      </c>
      <c r="M306" s="29" t="s">
        <v>151</v>
      </c>
      <c r="N306" s="29" t="s">
        <v>48</v>
      </c>
      <c r="O306" s="68">
        <v>30</v>
      </c>
      <c r="P306" s="29" t="s">
        <v>4983</v>
      </c>
      <c r="Q306" s="29" t="s">
        <v>15</v>
      </c>
      <c r="R306" s="39">
        <v>1</v>
      </c>
      <c r="S306" s="39">
        <v>0</v>
      </c>
      <c r="T306" s="39">
        <v>0</v>
      </c>
      <c r="U306" s="39">
        <v>1</v>
      </c>
      <c r="V306" s="39">
        <v>0</v>
      </c>
      <c r="W306" s="39">
        <v>0</v>
      </c>
      <c r="X306" s="39">
        <v>0</v>
      </c>
      <c r="Y306" s="39">
        <v>0</v>
      </c>
      <c r="Z306" s="39">
        <v>1</v>
      </c>
      <c r="AA306" s="39">
        <v>0</v>
      </c>
      <c r="AB306" s="39">
        <v>0</v>
      </c>
      <c r="AC306" s="39">
        <v>0</v>
      </c>
      <c r="AD306" s="39">
        <v>0</v>
      </c>
      <c r="AE306" s="39">
        <v>0</v>
      </c>
      <c r="AF306" s="39">
        <v>0</v>
      </c>
      <c r="AG306" s="39">
        <v>0</v>
      </c>
      <c r="AH306" s="39">
        <v>0</v>
      </c>
      <c r="AI306" s="39">
        <v>1</v>
      </c>
      <c r="AJ306" s="9">
        <f t="shared" si="20"/>
        <v>0</v>
      </c>
      <c r="AK306" s="9">
        <f t="shared" si="21"/>
        <v>0</v>
      </c>
      <c r="AL306" s="9">
        <f t="shared" si="22"/>
        <v>1</v>
      </c>
      <c r="AM306" s="9">
        <f t="shared" si="23"/>
        <v>0</v>
      </c>
      <c r="AN306" s="29" t="s">
        <v>3966</v>
      </c>
    </row>
    <row r="307" spans="1:40" x14ac:dyDescent="0.25">
      <c r="A307" s="39">
        <v>4211</v>
      </c>
      <c r="B307" s="29" t="s">
        <v>4984</v>
      </c>
      <c r="C307" s="29" t="s">
        <v>4985</v>
      </c>
      <c r="D307" s="29" t="s">
        <v>4986</v>
      </c>
      <c r="E307" s="42">
        <v>42370</v>
      </c>
      <c r="F307" s="29" t="s">
        <v>38</v>
      </c>
      <c r="G307" s="39">
        <v>2100</v>
      </c>
      <c r="H307" s="39">
        <v>900</v>
      </c>
      <c r="L307" s="63" t="s">
        <v>341</v>
      </c>
      <c r="M307" s="29" t="s">
        <v>54</v>
      </c>
      <c r="N307" s="29" t="s">
        <v>48</v>
      </c>
      <c r="O307" s="68">
        <v>0</v>
      </c>
      <c r="P307" s="29" t="s">
        <v>157</v>
      </c>
      <c r="Q307" s="29" t="s">
        <v>15</v>
      </c>
      <c r="R307" s="39">
        <v>1</v>
      </c>
      <c r="S307" s="39">
        <v>0</v>
      </c>
      <c r="T307" s="39">
        <v>0</v>
      </c>
      <c r="U307" s="39">
        <v>0</v>
      </c>
      <c r="V307" s="39">
        <v>0</v>
      </c>
      <c r="W307" s="39">
        <v>0</v>
      </c>
      <c r="X307" s="39">
        <v>0</v>
      </c>
      <c r="Y307" s="39">
        <v>0</v>
      </c>
      <c r="Z307" s="39">
        <v>0</v>
      </c>
      <c r="AA307" s="39">
        <v>0</v>
      </c>
      <c r="AB307" s="39">
        <v>1</v>
      </c>
      <c r="AC307" s="39">
        <v>0</v>
      </c>
      <c r="AD307" s="39">
        <v>0</v>
      </c>
      <c r="AE307" s="39">
        <v>1</v>
      </c>
      <c r="AF307" s="39">
        <v>0</v>
      </c>
      <c r="AG307" s="39">
        <v>0</v>
      </c>
      <c r="AH307" s="39">
        <v>0</v>
      </c>
      <c r="AI307" s="39">
        <v>0</v>
      </c>
      <c r="AJ307" s="9">
        <f t="shared" si="20"/>
        <v>1</v>
      </c>
      <c r="AK307" s="9">
        <f t="shared" si="21"/>
        <v>0</v>
      </c>
      <c r="AL307" s="9">
        <f t="shared" si="22"/>
        <v>0</v>
      </c>
      <c r="AM307" s="9">
        <f t="shared" si="23"/>
        <v>0</v>
      </c>
      <c r="AN307" s="29" t="s">
        <v>4987</v>
      </c>
    </row>
    <row r="308" spans="1:40" x14ac:dyDescent="0.25">
      <c r="A308" s="39">
        <v>4224</v>
      </c>
      <c r="B308" s="29" t="s">
        <v>4988</v>
      </c>
      <c r="C308" s="29" t="s">
        <v>4989</v>
      </c>
      <c r="D308" s="29" t="s">
        <v>4990</v>
      </c>
      <c r="E308" s="42">
        <v>44494</v>
      </c>
      <c r="F308" s="29" t="s">
        <v>38</v>
      </c>
      <c r="G308" s="39">
        <v>1800</v>
      </c>
      <c r="H308" s="39">
        <v>900</v>
      </c>
      <c r="I308" s="64">
        <v>3170</v>
      </c>
      <c r="J308" s="39">
        <v>0.56000000000000005</v>
      </c>
      <c r="K308" s="64">
        <v>26.2</v>
      </c>
      <c r="L308" s="63" t="s">
        <v>342</v>
      </c>
      <c r="M308" s="29" t="s">
        <v>39</v>
      </c>
      <c r="N308" s="29" t="s">
        <v>219</v>
      </c>
      <c r="O308" s="68">
        <v>84</v>
      </c>
      <c r="P308" s="29" t="s">
        <v>377</v>
      </c>
      <c r="Q308" s="29" t="s">
        <v>15</v>
      </c>
      <c r="R308" s="39">
        <v>1</v>
      </c>
      <c r="S308" s="39">
        <v>0</v>
      </c>
      <c r="T308" s="39">
        <v>0</v>
      </c>
      <c r="U308" s="39">
        <v>1</v>
      </c>
      <c r="V308" s="39">
        <v>0</v>
      </c>
      <c r="W308" s="39">
        <v>0</v>
      </c>
      <c r="X308" s="39">
        <v>0</v>
      </c>
      <c r="Y308" s="39">
        <v>0</v>
      </c>
      <c r="Z308" s="39">
        <v>1</v>
      </c>
      <c r="AA308" s="39">
        <v>0</v>
      </c>
      <c r="AB308" s="39">
        <v>0</v>
      </c>
      <c r="AC308" s="39">
        <v>0</v>
      </c>
      <c r="AD308" s="39">
        <v>0</v>
      </c>
      <c r="AE308" s="39">
        <v>1</v>
      </c>
      <c r="AF308" s="39">
        <v>0</v>
      </c>
      <c r="AG308" s="39">
        <v>0</v>
      </c>
      <c r="AH308" s="39">
        <v>0</v>
      </c>
      <c r="AI308" s="39">
        <v>0</v>
      </c>
      <c r="AJ308" s="9">
        <f t="shared" si="20"/>
        <v>1</v>
      </c>
      <c r="AK308" s="9">
        <f t="shared" si="21"/>
        <v>0</v>
      </c>
      <c r="AL308" s="9">
        <f t="shared" si="22"/>
        <v>0</v>
      </c>
      <c r="AM308" s="9">
        <f t="shared" si="23"/>
        <v>0</v>
      </c>
      <c r="AN308" s="29" t="s">
        <v>4991</v>
      </c>
    </row>
    <row r="309" spans="1:40" x14ac:dyDescent="0.25">
      <c r="A309" s="39">
        <v>4232</v>
      </c>
      <c r="B309" s="29" t="s">
        <v>3972</v>
      </c>
      <c r="C309" s="29" t="s">
        <v>3973</v>
      </c>
      <c r="D309" s="29" t="s">
        <v>3974</v>
      </c>
      <c r="E309" s="42">
        <v>43344</v>
      </c>
      <c r="F309" s="29" t="s">
        <v>38</v>
      </c>
      <c r="I309" s="64">
        <v>0.248</v>
      </c>
      <c r="J309" s="39">
        <v>1.46E-2</v>
      </c>
      <c r="L309" s="63" t="s">
        <v>342</v>
      </c>
      <c r="M309" s="29" t="s">
        <v>3975</v>
      </c>
      <c r="N309" s="29" t="s">
        <v>40</v>
      </c>
      <c r="O309" s="68">
        <v>30</v>
      </c>
      <c r="P309" s="29" t="s">
        <v>923</v>
      </c>
      <c r="Q309" s="29" t="s">
        <v>15</v>
      </c>
      <c r="R309" s="39">
        <v>1</v>
      </c>
      <c r="S309" s="39">
        <v>0</v>
      </c>
      <c r="T309" s="39">
        <v>0</v>
      </c>
      <c r="U309" s="39">
        <v>0</v>
      </c>
      <c r="V309" s="39">
        <v>0</v>
      </c>
      <c r="W309" s="39">
        <v>0</v>
      </c>
      <c r="X309" s="39">
        <v>0</v>
      </c>
      <c r="Y309" s="39">
        <v>0</v>
      </c>
      <c r="Z309" s="39">
        <v>0</v>
      </c>
      <c r="AA309" s="39">
        <v>0</v>
      </c>
      <c r="AB309" s="39">
        <v>0</v>
      </c>
      <c r="AC309" s="39">
        <v>1</v>
      </c>
      <c r="AD309" s="39">
        <v>0</v>
      </c>
      <c r="AE309" s="39">
        <v>0</v>
      </c>
      <c r="AF309" s="39">
        <v>0</v>
      </c>
      <c r="AG309" s="39">
        <v>0</v>
      </c>
      <c r="AH309" s="39">
        <v>0</v>
      </c>
      <c r="AI309" s="39">
        <v>0</v>
      </c>
      <c r="AJ309" s="9">
        <f t="shared" si="20"/>
        <v>1</v>
      </c>
      <c r="AK309" s="9">
        <f t="shared" si="21"/>
        <v>0</v>
      </c>
      <c r="AL309" s="9">
        <f t="shared" si="22"/>
        <v>0</v>
      </c>
      <c r="AM309" s="9">
        <f t="shared" si="23"/>
        <v>0</v>
      </c>
      <c r="AN309" s="29" t="s">
        <v>3977</v>
      </c>
    </row>
    <row r="310" spans="1:40" x14ac:dyDescent="0.25">
      <c r="A310" s="39">
        <v>4238</v>
      </c>
      <c r="B310" s="29" t="s">
        <v>867</v>
      </c>
      <c r="C310" s="29" t="s">
        <v>868</v>
      </c>
      <c r="D310" s="29" t="s">
        <v>869</v>
      </c>
      <c r="E310" s="42">
        <v>43770</v>
      </c>
      <c r="F310" s="29" t="s">
        <v>38</v>
      </c>
      <c r="L310" s="63" t="s">
        <v>341</v>
      </c>
      <c r="M310" s="29" t="s">
        <v>283</v>
      </c>
      <c r="N310" s="29" t="s">
        <v>48</v>
      </c>
      <c r="O310" s="68">
        <v>672</v>
      </c>
      <c r="P310" s="29" t="s">
        <v>377</v>
      </c>
      <c r="Q310" s="29" t="s">
        <v>15</v>
      </c>
      <c r="R310" s="39">
        <v>1</v>
      </c>
      <c r="S310" s="39">
        <v>0</v>
      </c>
      <c r="T310" s="39">
        <v>0</v>
      </c>
      <c r="U310" s="39">
        <v>1</v>
      </c>
      <c r="V310" s="39">
        <v>0</v>
      </c>
      <c r="W310" s="39">
        <v>0</v>
      </c>
      <c r="X310" s="39">
        <v>0</v>
      </c>
      <c r="Y310" s="39">
        <v>0</v>
      </c>
      <c r="Z310" s="39">
        <v>1</v>
      </c>
      <c r="AA310" s="39">
        <v>0</v>
      </c>
      <c r="AB310" s="39">
        <v>0</v>
      </c>
      <c r="AC310" s="39">
        <v>0</v>
      </c>
      <c r="AD310" s="39">
        <v>0</v>
      </c>
      <c r="AE310" s="39">
        <v>1</v>
      </c>
      <c r="AF310" s="39">
        <v>0</v>
      </c>
      <c r="AG310" s="39">
        <v>0</v>
      </c>
      <c r="AH310" s="39">
        <v>0</v>
      </c>
      <c r="AI310" s="39">
        <v>0</v>
      </c>
      <c r="AJ310" s="9">
        <f t="shared" si="20"/>
        <v>1</v>
      </c>
      <c r="AK310" s="9">
        <f t="shared" si="21"/>
        <v>0</v>
      </c>
      <c r="AL310" s="9">
        <f t="shared" si="22"/>
        <v>0</v>
      </c>
      <c r="AM310" s="9">
        <f t="shared" si="23"/>
        <v>0</v>
      </c>
      <c r="AN310" s="29" t="s">
        <v>870</v>
      </c>
    </row>
    <row r="311" spans="1:40" x14ac:dyDescent="0.25">
      <c r="A311" s="39">
        <v>4241</v>
      </c>
      <c r="B311" s="29" t="s">
        <v>4992</v>
      </c>
      <c r="C311" s="29" t="s">
        <v>4993</v>
      </c>
      <c r="D311" s="29" t="s">
        <v>4994</v>
      </c>
      <c r="E311" s="42">
        <v>43189</v>
      </c>
      <c r="F311" s="29" t="s">
        <v>38</v>
      </c>
      <c r="G311" s="39">
        <v>2450</v>
      </c>
      <c r="H311" s="39">
        <v>1800</v>
      </c>
      <c r="J311" s="39">
        <v>3.1899999999999998E-7</v>
      </c>
      <c r="L311" s="63" t="s">
        <v>341</v>
      </c>
      <c r="M311" s="29" t="s">
        <v>4995</v>
      </c>
      <c r="N311" s="29" t="s">
        <v>48</v>
      </c>
      <c r="O311" s="68">
        <v>0</v>
      </c>
      <c r="P311" s="29" t="s">
        <v>4996</v>
      </c>
      <c r="Q311" s="29" t="s">
        <v>15</v>
      </c>
      <c r="R311" s="39">
        <v>1</v>
      </c>
      <c r="S311" s="39">
        <v>0</v>
      </c>
      <c r="T311" s="39">
        <v>0</v>
      </c>
      <c r="U311" s="39">
        <v>0</v>
      </c>
      <c r="V311" s="39">
        <v>0</v>
      </c>
      <c r="W311" s="39">
        <v>0</v>
      </c>
      <c r="X311" s="39">
        <v>0</v>
      </c>
      <c r="Y311" s="39">
        <v>0</v>
      </c>
      <c r="Z311" s="39">
        <v>0</v>
      </c>
      <c r="AA311" s="39">
        <v>0</v>
      </c>
      <c r="AB311" s="39">
        <v>1</v>
      </c>
      <c r="AC311" s="39">
        <v>0</v>
      </c>
      <c r="AD311" s="39">
        <v>0</v>
      </c>
      <c r="AE311" s="39">
        <v>0</v>
      </c>
      <c r="AF311" s="39">
        <v>0</v>
      </c>
      <c r="AG311" s="39">
        <v>0</v>
      </c>
      <c r="AH311" s="39">
        <v>0</v>
      </c>
      <c r="AI311" s="39">
        <v>1</v>
      </c>
      <c r="AJ311" s="9">
        <f t="shared" si="20"/>
        <v>0</v>
      </c>
      <c r="AK311" s="9">
        <f t="shared" si="21"/>
        <v>0</v>
      </c>
      <c r="AL311" s="9">
        <f t="shared" si="22"/>
        <v>1</v>
      </c>
      <c r="AM311" s="9">
        <f t="shared" si="23"/>
        <v>0</v>
      </c>
      <c r="AN311" s="29" t="s">
        <v>4998</v>
      </c>
    </row>
    <row r="312" spans="1:40" x14ac:dyDescent="0.25">
      <c r="A312" s="39">
        <v>4263</v>
      </c>
      <c r="B312" s="29" t="s">
        <v>2684</v>
      </c>
      <c r="C312" s="29" t="s">
        <v>2685</v>
      </c>
      <c r="D312" s="29" t="s">
        <v>2686</v>
      </c>
      <c r="E312" s="42">
        <v>43405</v>
      </c>
      <c r="F312" s="29" t="s">
        <v>38</v>
      </c>
      <c r="J312" s="39">
        <v>2.3300000000000001E-2</v>
      </c>
      <c r="K312" s="64">
        <v>3.7</v>
      </c>
      <c r="L312" s="63" t="s">
        <v>342</v>
      </c>
      <c r="M312" s="29" t="s">
        <v>136</v>
      </c>
      <c r="N312" s="29" t="s">
        <v>40</v>
      </c>
      <c r="O312" s="68">
        <v>30</v>
      </c>
      <c r="P312" s="29" t="s">
        <v>377</v>
      </c>
      <c r="Q312" s="29" t="s">
        <v>15</v>
      </c>
      <c r="R312" s="39">
        <v>1</v>
      </c>
      <c r="S312" s="39">
        <v>0</v>
      </c>
      <c r="T312" s="39">
        <v>0</v>
      </c>
      <c r="U312" s="39">
        <v>1</v>
      </c>
      <c r="V312" s="39">
        <v>0</v>
      </c>
      <c r="W312" s="39">
        <v>0</v>
      </c>
      <c r="X312" s="39">
        <v>0</v>
      </c>
      <c r="Y312" s="39">
        <v>0</v>
      </c>
      <c r="Z312" s="39">
        <v>1</v>
      </c>
      <c r="AA312" s="39">
        <v>0</v>
      </c>
      <c r="AB312" s="39">
        <v>0</v>
      </c>
      <c r="AC312" s="39">
        <v>0</v>
      </c>
      <c r="AD312" s="39">
        <v>0</v>
      </c>
      <c r="AE312" s="39">
        <v>0</v>
      </c>
      <c r="AF312" s="39">
        <v>0</v>
      </c>
      <c r="AG312" s="39">
        <v>0</v>
      </c>
      <c r="AH312" s="39">
        <v>0</v>
      </c>
      <c r="AI312" s="39">
        <v>1</v>
      </c>
      <c r="AJ312" s="9">
        <f t="shared" si="20"/>
        <v>0</v>
      </c>
      <c r="AK312" s="9">
        <f t="shared" si="21"/>
        <v>0</v>
      </c>
      <c r="AL312" s="9">
        <f t="shared" si="22"/>
        <v>1</v>
      </c>
      <c r="AM312" s="9">
        <f t="shared" si="23"/>
        <v>0</v>
      </c>
      <c r="AN312" s="29" t="s">
        <v>2687</v>
      </c>
    </row>
    <row r="313" spans="1:40" x14ac:dyDescent="0.25">
      <c r="A313" s="39">
        <v>4269</v>
      </c>
      <c r="B313" s="29" t="s">
        <v>871</v>
      </c>
      <c r="C313" s="29" t="s">
        <v>872</v>
      </c>
      <c r="D313" s="29" t="s">
        <v>873</v>
      </c>
      <c r="E313" s="42">
        <v>42580</v>
      </c>
      <c r="F313" s="29" t="s">
        <v>38</v>
      </c>
      <c r="J313" s="39">
        <v>0.1</v>
      </c>
      <c r="K313" s="64">
        <v>11</v>
      </c>
      <c r="L313" s="63" t="s">
        <v>342</v>
      </c>
      <c r="M313" s="29" t="s">
        <v>136</v>
      </c>
      <c r="N313" s="29" t="s">
        <v>48</v>
      </c>
      <c r="O313" s="68">
        <v>30</v>
      </c>
      <c r="P313" s="29" t="s">
        <v>231</v>
      </c>
      <c r="Q313" s="29" t="s">
        <v>15</v>
      </c>
      <c r="R313" s="39">
        <v>1</v>
      </c>
      <c r="S313" s="39">
        <v>0</v>
      </c>
      <c r="T313" s="39">
        <v>0</v>
      </c>
      <c r="U313" s="39">
        <v>1</v>
      </c>
      <c r="V313" s="39">
        <v>0</v>
      </c>
      <c r="W313" s="39">
        <v>0</v>
      </c>
      <c r="X313" s="39">
        <v>0</v>
      </c>
      <c r="Y313" s="39">
        <v>0</v>
      </c>
      <c r="Z313" s="39">
        <v>1</v>
      </c>
      <c r="AA313" s="39">
        <v>0</v>
      </c>
      <c r="AB313" s="39">
        <v>0</v>
      </c>
      <c r="AC313" s="39">
        <v>0</v>
      </c>
      <c r="AD313" s="39">
        <v>0</v>
      </c>
      <c r="AE313" s="39">
        <v>1</v>
      </c>
      <c r="AF313" s="39">
        <v>1</v>
      </c>
      <c r="AG313" s="39">
        <v>0</v>
      </c>
      <c r="AH313" s="39">
        <v>0</v>
      </c>
      <c r="AI313" s="39">
        <v>0</v>
      </c>
      <c r="AJ313" s="9">
        <f t="shared" si="20"/>
        <v>1</v>
      </c>
      <c r="AK313" s="9">
        <f t="shared" si="21"/>
        <v>1</v>
      </c>
      <c r="AL313" s="9">
        <f t="shared" si="22"/>
        <v>0</v>
      </c>
      <c r="AM313" s="9">
        <f t="shared" si="23"/>
        <v>0</v>
      </c>
      <c r="AN313" s="29" t="s">
        <v>874</v>
      </c>
    </row>
    <row r="314" spans="1:40" x14ac:dyDescent="0.25">
      <c r="A314" s="39">
        <v>4270</v>
      </c>
      <c r="B314" s="29" t="s">
        <v>1227</v>
      </c>
      <c r="C314" s="29" t="s">
        <v>1228</v>
      </c>
      <c r="D314" s="29" t="s">
        <v>1229</v>
      </c>
      <c r="E314" s="42">
        <v>43252</v>
      </c>
      <c r="F314" s="29" t="s">
        <v>38</v>
      </c>
      <c r="I314" s="64">
        <v>122.7</v>
      </c>
      <c r="J314" s="39">
        <v>2.2700000000000001E-2</v>
      </c>
      <c r="L314" s="63" t="s">
        <v>342</v>
      </c>
      <c r="M314" s="29" t="s">
        <v>136</v>
      </c>
      <c r="N314" s="29" t="s">
        <v>219</v>
      </c>
      <c r="O314" s="68">
        <v>28</v>
      </c>
      <c r="P314" s="29" t="s">
        <v>1230</v>
      </c>
      <c r="Q314" s="29" t="s">
        <v>15</v>
      </c>
      <c r="R314" s="39">
        <v>1</v>
      </c>
      <c r="S314" s="39">
        <v>0</v>
      </c>
      <c r="T314" s="39">
        <v>0</v>
      </c>
      <c r="U314" s="39">
        <v>1</v>
      </c>
      <c r="V314" s="39">
        <v>0</v>
      </c>
      <c r="W314" s="39">
        <v>0</v>
      </c>
      <c r="X314" s="39">
        <v>0</v>
      </c>
      <c r="Y314" s="39">
        <v>0</v>
      </c>
      <c r="Z314" s="39">
        <v>1</v>
      </c>
      <c r="AA314" s="39">
        <v>0</v>
      </c>
      <c r="AB314" s="39">
        <v>0</v>
      </c>
      <c r="AC314" s="39">
        <v>0</v>
      </c>
      <c r="AD314" s="39">
        <v>0</v>
      </c>
      <c r="AE314" s="39">
        <v>1</v>
      </c>
      <c r="AF314" s="39">
        <v>0</v>
      </c>
      <c r="AG314" s="39">
        <v>0</v>
      </c>
      <c r="AH314" s="39">
        <v>0</v>
      </c>
      <c r="AI314" s="39">
        <v>0</v>
      </c>
      <c r="AJ314" s="9">
        <f t="shared" si="20"/>
        <v>1</v>
      </c>
      <c r="AK314" s="9">
        <f t="shared" si="21"/>
        <v>0</v>
      </c>
      <c r="AL314" s="9">
        <f t="shared" si="22"/>
        <v>0</v>
      </c>
      <c r="AM314" s="9">
        <f t="shared" si="23"/>
        <v>0</v>
      </c>
      <c r="AN314" s="29" t="s">
        <v>1231</v>
      </c>
    </row>
    <row r="315" spans="1:40" x14ac:dyDescent="0.25">
      <c r="A315" s="39">
        <v>4271</v>
      </c>
      <c r="B315" s="29" t="s">
        <v>3087</v>
      </c>
      <c r="C315" s="29" t="s">
        <v>3088</v>
      </c>
      <c r="D315" s="29" t="s">
        <v>3089</v>
      </c>
      <c r="E315" s="42">
        <v>43709</v>
      </c>
      <c r="F315" s="29" t="s">
        <v>38</v>
      </c>
      <c r="I315" s="64">
        <v>122.7</v>
      </c>
      <c r="J315" s="39">
        <v>6.1600000000000002E-2</v>
      </c>
      <c r="L315" s="63" t="s">
        <v>342</v>
      </c>
      <c r="M315" s="29" t="s">
        <v>136</v>
      </c>
      <c r="N315" s="29" t="s">
        <v>48</v>
      </c>
      <c r="O315" s="68">
        <v>28</v>
      </c>
      <c r="P315" s="29" t="s">
        <v>1230</v>
      </c>
      <c r="Q315" s="29" t="s">
        <v>15</v>
      </c>
      <c r="R315" s="39">
        <v>1</v>
      </c>
      <c r="S315" s="39">
        <v>0</v>
      </c>
      <c r="T315" s="39">
        <v>0</v>
      </c>
      <c r="U315" s="39">
        <v>1</v>
      </c>
      <c r="V315" s="39">
        <v>0</v>
      </c>
      <c r="W315" s="39">
        <v>0</v>
      </c>
      <c r="X315" s="39">
        <v>0</v>
      </c>
      <c r="Y315" s="39">
        <v>0</v>
      </c>
      <c r="Z315" s="39">
        <v>1</v>
      </c>
      <c r="AA315" s="39">
        <v>0</v>
      </c>
      <c r="AB315" s="39">
        <v>0</v>
      </c>
      <c r="AC315" s="39">
        <v>0</v>
      </c>
      <c r="AD315" s="39">
        <v>0</v>
      </c>
      <c r="AE315" s="39">
        <v>1</v>
      </c>
      <c r="AF315" s="39">
        <v>0</v>
      </c>
      <c r="AG315" s="39">
        <v>0</v>
      </c>
      <c r="AH315" s="39">
        <v>0</v>
      </c>
      <c r="AI315" s="39">
        <v>0</v>
      </c>
      <c r="AJ315" s="9">
        <f t="shared" si="20"/>
        <v>1</v>
      </c>
      <c r="AK315" s="9">
        <f t="shared" si="21"/>
        <v>0</v>
      </c>
      <c r="AL315" s="9">
        <f t="shared" si="22"/>
        <v>0</v>
      </c>
      <c r="AM315" s="9">
        <f t="shared" si="23"/>
        <v>0</v>
      </c>
      <c r="AN315" s="29" t="s">
        <v>3090</v>
      </c>
    </row>
    <row r="316" spans="1:40" x14ac:dyDescent="0.25">
      <c r="A316" s="39">
        <v>4273</v>
      </c>
      <c r="B316" s="29" t="s">
        <v>1343</v>
      </c>
      <c r="C316" s="29" t="s">
        <v>1344</v>
      </c>
      <c r="D316" s="29" t="s">
        <v>1345</v>
      </c>
      <c r="E316" s="42">
        <v>42735</v>
      </c>
      <c r="F316" s="29" t="s">
        <v>38</v>
      </c>
      <c r="I316" s="64">
        <v>290</v>
      </c>
      <c r="J316" s="39">
        <v>1.9E-2</v>
      </c>
      <c r="L316" s="63" t="s">
        <v>342</v>
      </c>
      <c r="M316" s="29" t="s">
        <v>136</v>
      </c>
      <c r="N316" s="29" t="s">
        <v>1346</v>
      </c>
      <c r="O316" s="68">
        <v>60</v>
      </c>
      <c r="P316" s="29" t="s">
        <v>1347</v>
      </c>
      <c r="Q316" s="29" t="s">
        <v>15</v>
      </c>
      <c r="R316" s="39">
        <v>1</v>
      </c>
      <c r="S316" s="39">
        <v>0</v>
      </c>
      <c r="T316" s="39">
        <v>0</v>
      </c>
      <c r="U316" s="39">
        <v>1</v>
      </c>
      <c r="V316" s="39">
        <v>0</v>
      </c>
      <c r="W316" s="39">
        <v>0</v>
      </c>
      <c r="X316" s="39">
        <v>0</v>
      </c>
      <c r="Y316" s="39">
        <v>0</v>
      </c>
      <c r="Z316" s="39">
        <v>1</v>
      </c>
      <c r="AA316" s="39">
        <v>0</v>
      </c>
      <c r="AB316" s="39">
        <v>0</v>
      </c>
      <c r="AC316" s="39">
        <v>1</v>
      </c>
      <c r="AD316" s="39">
        <v>0</v>
      </c>
      <c r="AE316" s="39">
        <v>0</v>
      </c>
      <c r="AF316" s="39">
        <v>0</v>
      </c>
      <c r="AG316" s="39">
        <v>0</v>
      </c>
      <c r="AH316" s="39">
        <v>0</v>
      </c>
      <c r="AI316" s="39">
        <v>0</v>
      </c>
      <c r="AJ316" s="9">
        <f t="shared" si="20"/>
        <v>1</v>
      </c>
      <c r="AK316" s="9">
        <f t="shared" si="21"/>
        <v>0</v>
      </c>
      <c r="AL316" s="9">
        <f t="shared" si="22"/>
        <v>0</v>
      </c>
      <c r="AM316" s="9">
        <f t="shared" si="23"/>
        <v>0</v>
      </c>
      <c r="AN316" s="29" t="s">
        <v>1348</v>
      </c>
    </row>
    <row r="317" spans="1:40" x14ac:dyDescent="0.25">
      <c r="A317" s="39">
        <v>4277</v>
      </c>
      <c r="B317" s="29" t="s">
        <v>2688</v>
      </c>
      <c r="C317" s="29" t="s">
        <v>2689</v>
      </c>
      <c r="D317" s="29" t="s">
        <v>2690</v>
      </c>
      <c r="E317" s="42">
        <v>36100</v>
      </c>
      <c r="F317" s="29" t="s">
        <v>38</v>
      </c>
      <c r="I317" s="64">
        <v>20000</v>
      </c>
      <c r="J317" s="39">
        <v>0.44</v>
      </c>
      <c r="L317" s="63" t="s">
        <v>342</v>
      </c>
      <c r="M317" s="29" t="s">
        <v>598</v>
      </c>
      <c r="N317" s="29" t="s">
        <v>219</v>
      </c>
      <c r="O317" s="68">
        <v>1.5</v>
      </c>
      <c r="P317" s="29" t="s">
        <v>738</v>
      </c>
      <c r="Q317" s="29" t="s">
        <v>15</v>
      </c>
      <c r="R317" s="39">
        <v>1</v>
      </c>
      <c r="S317" s="39">
        <v>0</v>
      </c>
      <c r="T317" s="39">
        <v>0</v>
      </c>
      <c r="U317" s="39">
        <v>1</v>
      </c>
      <c r="V317" s="39">
        <v>0</v>
      </c>
      <c r="W317" s="39">
        <v>0</v>
      </c>
      <c r="X317" s="39">
        <v>0</v>
      </c>
      <c r="Y317" s="39">
        <v>0</v>
      </c>
      <c r="Z317" s="39">
        <v>1</v>
      </c>
      <c r="AA317" s="39">
        <v>0</v>
      </c>
      <c r="AB317" s="39">
        <v>0</v>
      </c>
      <c r="AC317" s="39">
        <v>1</v>
      </c>
      <c r="AD317" s="39">
        <v>0</v>
      </c>
      <c r="AE317" s="39">
        <v>0</v>
      </c>
      <c r="AF317" s="39">
        <v>0</v>
      </c>
      <c r="AG317" s="39">
        <v>0</v>
      </c>
      <c r="AH317" s="39">
        <v>0</v>
      </c>
      <c r="AI317" s="39">
        <v>0</v>
      </c>
      <c r="AJ317" s="9">
        <f t="shared" si="20"/>
        <v>1</v>
      </c>
      <c r="AK317" s="9">
        <f t="shared" si="21"/>
        <v>0</v>
      </c>
      <c r="AL317" s="9">
        <f t="shared" si="22"/>
        <v>0</v>
      </c>
      <c r="AM317" s="9">
        <f t="shared" si="23"/>
        <v>0</v>
      </c>
      <c r="AN317" s="29" t="s">
        <v>2691</v>
      </c>
    </row>
    <row r="318" spans="1:40" x14ac:dyDescent="0.25">
      <c r="A318" s="39">
        <v>4279</v>
      </c>
      <c r="B318" s="29" t="s">
        <v>3987</v>
      </c>
      <c r="C318" s="29" t="s">
        <v>3988</v>
      </c>
      <c r="D318" s="29" t="s">
        <v>3989</v>
      </c>
      <c r="E318" s="42">
        <v>43922</v>
      </c>
      <c r="F318" s="29" t="s">
        <v>38</v>
      </c>
      <c r="K318" s="64">
        <v>2</v>
      </c>
      <c r="L318" s="63" t="s">
        <v>342</v>
      </c>
      <c r="M318" s="29" t="s">
        <v>136</v>
      </c>
      <c r="N318" s="29" t="s">
        <v>219</v>
      </c>
      <c r="O318" s="68">
        <v>1</v>
      </c>
      <c r="P318" s="29" t="s">
        <v>4656</v>
      </c>
      <c r="Q318" s="29" t="s">
        <v>15</v>
      </c>
      <c r="R318" s="39">
        <v>1</v>
      </c>
      <c r="S318" s="39">
        <v>0</v>
      </c>
      <c r="T318" s="39">
        <v>0</v>
      </c>
      <c r="U318" s="39">
        <v>0</v>
      </c>
      <c r="V318" s="39">
        <v>0</v>
      </c>
      <c r="W318" s="39">
        <v>0</v>
      </c>
      <c r="X318" s="39">
        <v>0</v>
      </c>
      <c r="Y318" s="39">
        <v>1</v>
      </c>
      <c r="Z318" s="39">
        <v>0</v>
      </c>
      <c r="AA318" s="39">
        <v>0</v>
      </c>
      <c r="AB318" s="39">
        <v>0</v>
      </c>
      <c r="AC318" s="39">
        <v>0</v>
      </c>
      <c r="AD318" s="39">
        <v>0</v>
      </c>
      <c r="AE318" s="39">
        <v>1</v>
      </c>
      <c r="AF318" s="39">
        <v>0</v>
      </c>
      <c r="AG318" s="39">
        <v>0</v>
      </c>
      <c r="AH318" s="39">
        <v>0</v>
      </c>
      <c r="AI318" s="39">
        <v>0</v>
      </c>
      <c r="AJ318" s="9">
        <f t="shared" si="20"/>
        <v>1</v>
      </c>
      <c r="AK318" s="9">
        <f t="shared" si="21"/>
        <v>0</v>
      </c>
      <c r="AL318" s="9">
        <f t="shared" si="22"/>
        <v>0</v>
      </c>
      <c r="AM318" s="9">
        <f t="shared" si="23"/>
        <v>0</v>
      </c>
      <c r="AN318" s="29" t="s">
        <v>3991</v>
      </c>
    </row>
    <row r="319" spans="1:40" x14ac:dyDescent="0.25">
      <c r="A319" s="39">
        <v>4284</v>
      </c>
      <c r="B319" s="29" t="s">
        <v>3992</v>
      </c>
      <c r="C319" s="29" t="s">
        <v>3993</v>
      </c>
      <c r="D319" s="29" t="s">
        <v>3994</v>
      </c>
      <c r="E319" s="42">
        <v>43344</v>
      </c>
      <c r="F319" s="29" t="s">
        <v>38</v>
      </c>
      <c r="J319" s="39">
        <v>2.2699999999999999E-3</v>
      </c>
      <c r="L319" s="63" t="s">
        <v>342</v>
      </c>
      <c r="M319" s="29" t="s">
        <v>185</v>
      </c>
      <c r="N319" s="29" t="s">
        <v>48</v>
      </c>
      <c r="O319" s="68">
        <v>30</v>
      </c>
      <c r="P319" s="29" t="s">
        <v>891</v>
      </c>
      <c r="Q319" s="29" t="s">
        <v>15</v>
      </c>
      <c r="R319" s="39">
        <v>1</v>
      </c>
      <c r="S319" s="39">
        <v>0</v>
      </c>
      <c r="T319" s="39">
        <v>0</v>
      </c>
      <c r="U319" s="39">
        <v>1</v>
      </c>
      <c r="V319" s="39">
        <v>0</v>
      </c>
      <c r="W319" s="39">
        <v>0</v>
      </c>
      <c r="X319" s="39">
        <v>0</v>
      </c>
      <c r="Y319" s="39">
        <v>0</v>
      </c>
      <c r="Z319" s="39">
        <v>1</v>
      </c>
      <c r="AA319" s="39">
        <v>0</v>
      </c>
      <c r="AB319" s="39">
        <v>0</v>
      </c>
      <c r="AC319" s="39">
        <v>0</v>
      </c>
      <c r="AD319" s="39">
        <v>0</v>
      </c>
      <c r="AE319" s="39">
        <v>1</v>
      </c>
      <c r="AF319" s="39">
        <v>0</v>
      </c>
      <c r="AG319" s="39">
        <v>0</v>
      </c>
      <c r="AH319" s="39">
        <v>0</v>
      </c>
      <c r="AI319" s="39">
        <v>0</v>
      </c>
      <c r="AJ319" s="9">
        <f t="shared" si="20"/>
        <v>1</v>
      </c>
      <c r="AK319" s="9">
        <f t="shared" si="21"/>
        <v>0</v>
      </c>
      <c r="AL319" s="9">
        <f t="shared" si="22"/>
        <v>0</v>
      </c>
      <c r="AM319" s="9">
        <f t="shared" si="23"/>
        <v>0</v>
      </c>
      <c r="AN319" s="29" t="s">
        <v>3996</v>
      </c>
    </row>
    <row r="320" spans="1:40" x14ac:dyDescent="0.25">
      <c r="A320" s="39">
        <v>4285</v>
      </c>
      <c r="B320" s="29" t="s">
        <v>1824</v>
      </c>
      <c r="C320" s="29" t="s">
        <v>1825</v>
      </c>
      <c r="D320" s="29" t="s">
        <v>1826</v>
      </c>
      <c r="E320" s="42">
        <v>39486</v>
      </c>
      <c r="F320" s="29" t="s">
        <v>38</v>
      </c>
      <c r="I320" s="64">
        <v>165</v>
      </c>
      <c r="J320" s="39">
        <v>3.5999999999999999E-3</v>
      </c>
      <c r="L320" s="63" t="s">
        <v>342</v>
      </c>
      <c r="M320" s="29" t="s">
        <v>224</v>
      </c>
      <c r="N320" s="29" t="s">
        <v>1827</v>
      </c>
      <c r="O320" s="68">
        <v>42</v>
      </c>
      <c r="P320" s="29" t="s">
        <v>1828</v>
      </c>
      <c r="Q320" s="29" t="s">
        <v>15</v>
      </c>
      <c r="R320" s="39">
        <v>1</v>
      </c>
      <c r="S320" s="39">
        <v>0</v>
      </c>
      <c r="T320" s="39">
        <v>0</v>
      </c>
      <c r="U320" s="39">
        <v>1</v>
      </c>
      <c r="V320" s="39">
        <v>0</v>
      </c>
      <c r="W320" s="39">
        <v>0</v>
      </c>
      <c r="X320" s="39">
        <v>0</v>
      </c>
      <c r="Y320" s="39">
        <v>0</v>
      </c>
      <c r="Z320" s="39">
        <v>1</v>
      </c>
      <c r="AA320" s="39">
        <v>0</v>
      </c>
      <c r="AB320" s="39">
        <v>0</v>
      </c>
      <c r="AC320" s="39">
        <v>0</v>
      </c>
      <c r="AD320" s="39">
        <v>0</v>
      </c>
      <c r="AE320" s="39">
        <v>0</v>
      </c>
      <c r="AF320" s="39">
        <v>0</v>
      </c>
      <c r="AG320" s="39">
        <v>0</v>
      </c>
      <c r="AH320" s="39">
        <v>0</v>
      </c>
      <c r="AI320" s="39">
        <v>1</v>
      </c>
      <c r="AJ320" s="9">
        <f t="shared" si="20"/>
        <v>0</v>
      </c>
      <c r="AK320" s="9">
        <f t="shared" si="21"/>
        <v>0</v>
      </c>
      <c r="AL320" s="9">
        <f t="shared" si="22"/>
        <v>1</v>
      </c>
      <c r="AM320" s="9">
        <f t="shared" si="23"/>
        <v>0</v>
      </c>
      <c r="AN320" s="29" t="s">
        <v>1829</v>
      </c>
    </row>
    <row r="321" spans="1:40" x14ac:dyDescent="0.25">
      <c r="A321" s="39">
        <v>4299</v>
      </c>
      <c r="B321" s="29" t="s">
        <v>4999</v>
      </c>
      <c r="C321" s="29" t="s">
        <v>5000</v>
      </c>
      <c r="D321" s="29" t="s">
        <v>5001</v>
      </c>
      <c r="E321" s="42">
        <v>44006</v>
      </c>
      <c r="F321" s="29" t="s">
        <v>38</v>
      </c>
      <c r="I321" s="64">
        <v>1000</v>
      </c>
      <c r="L321" s="63" t="s">
        <v>342</v>
      </c>
      <c r="M321" s="29" t="s">
        <v>136</v>
      </c>
      <c r="N321" s="29" t="s">
        <v>40</v>
      </c>
      <c r="O321" s="68">
        <v>48</v>
      </c>
      <c r="P321" s="29" t="s">
        <v>5002</v>
      </c>
      <c r="Q321" s="29" t="s">
        <v>15</v>
      </c>
      <c r="R321" s="39">
        <v>1</v>
      </c>
      <c r="S321" s="39">
        <v>0</v>
      </c>
      <c r="T321" s="39">
        <v>0</v>
      </c>
      <c r="U321" s="39">
        <v>0</v>
      </c>
      <c r="V321" s="39">
        <v>1</v>
      </c>
      <c r="W321" s="39">
        <v>0</v>
      </c>
      <c r="X321" s="39">
        <v>0</v>
      </c>
      <c r="Y321" s="39">
        <v>0</v>
      </c>
      <c r="Z321" s="39">
        <v>1</v>
      </c>
      <c r="AA321" s="39">
        <v>0</v>
      </c>
      <c r="AB321" s="39">
        <v>0</v>
      </c>
      <c r="AC321" s="39">
        <v>0</v>
      </c>
      <c r="AD321" s="39">
        <v>0</v>
      </c>
      <c r="AE321" s="39">
        <v>1</v>
      </c>
      <c r="AF321" s="39">
        <v>0</v>
      </c>
      <c r="AG321" s="39">
        <v>0</v>
      </c>
      <c r="AH321" s="39">
        <v>0</v>
      </c>
      <c r="AI321" s="39">
        <v>0</v>
      </c>
      <c r="AJ321" s="9">
        <f t="shared" si="20"/>
        <v>1</v>
      </c>
      <c r="AK321" s="9">
        <f t="shared" si="21"/>
        <v>0</v>
      </c>
      <c r="AL321" s="9">
        <f t="shared" si="22"/>
        <v>0</v>
      </c>
      <c r="AM321" s="9">
        <f t="shared" si="23"/>
        <v>0</v>
      </c>
      <c r="AN321" s="29" t="s">
        <v>5003</v>
      </c>
    </row>
    <row r="322" spans="1:40" x14ac:dyDescent="0.25">
      <c r="A322" s="39">
        <v>4307</v>
      </c>
      <c r="B322" s="29" t="s">
        <v>5004</v>
      </c>
      <c r="C322" s="29" t="s">
        <v>5005</v>
      </c>
      <c r="D322" s="29" t="s">
        <v>5006</v>
      </c>
      <c r="E322" s="42">
        <v>43151</v>
      </c>
      <c r="F322" s="29" t="s">
        <v>38</v>
      </c>
      <c r="J322" s="39">
        <v>2.5</v>
      </c>
      <c r="L322" s="63" t="s">
        <v>341</v>
      </c>
      <c r="M322" s="29" t="s">
        <v>5007</v>
      </c>
      <c r="N322" s="29" t="s">
        <v>48</v>
      </c>
      <c r="O322" s="68">
        <v>0.75</v>
      </c>
      <c r="P322" s="29" t="s">
        <v>157</v>
      </c>
      <c r="Q322" s="29" t="s">
        <v>15</v>
      </c>
      <c r="R322" s="39">
        <v>1</v>
      </c>
      <c r="S322" s="39">
        <v>0</v>
      </c>
      <c r="T322" s="39">
        <v>0</v>
      </c>
      <c r="U322" s="39">
        <v>0</v>
      </c>
      <c r="V322" s="39">
        <v>0</v>
      </c>
      <c r="W322" s="39">
        <v>0</v>
      </c>
      <c r="X322" s="39">
        <v>0</v>
      </c>
      <c r="Y322" s="39">
        <v>1</v>
      </c>
      <c r="Z322" s="39">
        <v>0</v>
      </c>
      <c r="AA322" s="39">
        <v>0</v>
      </c>
      <c r="AB322" s="39">
        <v>0</v>
      </c>
      <c r="AC322" s="39">
        <v>0</v>
      </c>
      <c r="AD322" s="39">
        <v>0</v>
      </c>
      <c r="AE322" s="39">
        <v>0</v>
      </c>
      <c r="AF322" s="39">
        <v>0</v>
      </c>
      <c r="AG322" s="39">
        <v>0</v>
      </c>
      <c r="AH322" s="39">
        <v>0</v>
      </c>
      <c r="AI322" s="39">
        <v>0</v>
      </c>
      <c r="AJ322" s="9">
        <f t="shared" si="20"/>
        <v>0</v>
      </c>
      <c r="AK322" s="9">
        <f t="shared" si="21"/>
        <v>0</v>
      </c>
      <c r="AL322" s="9">
        <f t="shared" si="22"/>
        <v>0</v>
      </c>
      <c r="AM322" s="9">
        <f t="shared" si="23"/>
        <v>0</v>
      </c>
      <c r="AN322" s="29" t="s">
        <v>5009</v>
      </c>
    </row>
    <row r="323" spans="1:40" x14ac:dyDescent="0.25">
      <c r="A323" s="39">
        <v>4312</v>
      </c>
      <c r="B323" s="29" t="s">
        <v>1128</v>
      </c>
      <c r="C323" s="29" t="s">
        <v>1129</v>
      </c>
      <c r="D323" s="29" t="s">
        <v>1130</v>
      </c>
      <c r="E323" s="42">
        <v>43009</v>
      </c>
      <c r="F323" s="29" t="s">
        <v>38</v>
      </c>
      <c r="L323" s="63" t="s">
        <v>341</v>
      </c>
      <c r="M323" s="29" t="s">
        <v>283</v>
      </c>
      <c r="N323" s="29" t="s">
        <v>48</v>
      </c>
      <c r="O323" s="68">
        <v>40</v>
      </c>
      <c r="P323" s="29" t="s">
        <v>377</v>
      </c>
      <c r="Q323" s="29" t="s">
        <v>15</v>
      </c>
      <c r="R323" s="39">
        <v>1</v>
      </c>
      <c r="S323" s="39">
        <v>0</v>
      </c>
      <c r="T323" s="39">
        <v>0</v>
      </c>
      <c r="U323" s="39">
        <v>1</v>
      </c>
      <c r="V323" s="39">
        <v>0</v>
      </c>
      <c r="W323" s="39">
        <v>0</v>
      </c>
      <c r="X323" s="39">
        <v>0</v>
      </c>
      <c r="Y323" s="39">
        <v>0</v>
      </c>
      <c r="Z323" s="39">
        <v>1</v>
      </c>
      <c r="AA323" s="39">
        <v>0</v>
      </c>
      <c r="AB323" s="39">
        <v>0</v>
      </c>
      <c r="AC323" s="39">
        <v>1</v>
      </c>
      <c r="AD323" s="39">
        <v>0</v>
      </c>
      <c r="AE323" s="39">
        <v>0</v>
      </c>
      <c r="AF323" s="39">
        <v>0</v>
      </c>
      <c r="AG323" s="39">
        <v>0</v>
      </c>
      <c r="AH323" s="39">
        <v>0</v>
      </c>
      <c r="AI323" s="39">
        <v>0</v>
      </c>
      <c r="AJ323" s="9">
        <f t="shared" si="20"/>
        <v>1</v>
      </c>
      <c r="AK323" s="9">
        <f t="shared" si="21"/>
        <v>0</v>
      </c>
      <c r="AL323" s="9">
        <f t="shared" si="22"/>
        <v>0</v>
      </c>
      <c r="AM323" s="9">
        <f t="shared" si="23"/>
        <v>0</v>
      </c>
      <c r="AN323" s="29" t="s">
        <v>1131</v>
      </c>
    </row>
    <row r="324" spans="1:40" x14ac:dyDescent="0.25">
      <c r="A324" s="39">
        <v>4315</v>
      </c>
      <c r="B324" s="29" t="s">
        <v>5010</v>
      </c>
      <c r="C324" s="29" t="s">
        <v>5011</v>
      </c>
      <c r="D324" s="29" t="s">
        <v>5012</v>
      </c>
      <c r="E324" s="42">
        <v>43893</v>
      </c>
      <c r="F324" s="29" t="s">
        <v>38</v>
      </c>
      <c r="I324" s="64">
        <v>9800</v>
      </c>
      <c r="L324" s="63" t="s">
        <v>342</v>
      </c>
      <c r="M324" s="29" t="s">
        <v>2005</v>
      </c>
      <c r="N324" s="29" t="s">
        <v>219</v>
      </c>
      <c r="O324" s="68">
        <v>30</v>
      </c>
      <c r="P324" s="29" t="s">
        <v>377</v>
      </c>
      <c r="Q324" s="29" t="s">
        <v>15</v>
      </c>
      <c r="R324" s="39">
        <v>1</v>
      </c>
      <c r="S324" s="39">
        <v>0</v>
      </c>
      <c r="T324" s="39">
        <v>0</v>
      </c>
      <c r="U324" s="39">
        <v>1</v>
      </c>
      <c r="V324" s="39">
        <v>0</v>
      </c>
      <c r="W324" s="39">
        <v>0</v>
      </c>
      <c r="X324" s="39">
        <v>0</v>
      </c>
      <c r="Y324" s="39">
        <v>0</v>
      </c>
      <c r="Z324" s="39">
        <v>1</v>
      </c>
      <c r="AA324" s="39">
        <v>0</v>
      </c>
      <c r="AB324" s="39">
        <v>0</v>
      </c>
      <c r="AC324" s="39">
        <v>0</v>
      </c>
      <c r="AD324" s="39">
        <v>0</v>
      </c>
      <c r="AE324" s="39">
        <v>1</v>
      </c>
      <c r="AF324" s="39">
        <v>0</v>
      </c>
      <c r="AG324" s="39">
        <v>0</v>
      </c>
      <c r="AH324" s="39">
        <v>0</v>
      </c>
      <c r="AI324" s="39">
        <v>0</v>
      </c>
      <c r="AJ324" s="9">
        <f t="shared" si="20"/>
        <v>1</v>
      </c>
      <c r="AK324" s="9">
        <f t="shared" si="21"/>
        <v>0</v>
      </c>
      <c r="AL324" s="9">
        <f t="shared" si="22"/>
        <v>0</v>
      </c>
      <c r="AM324" s="9">
        <f t="shared" si="23"/>
        <v>0</v>
      </c>
      <c r="AN324" s="29" t="s">
        <v>5013</v>
      </c>
    </row>
    <row r="325" spans="1:40" x14ac:dyDescent="0.25">
      <c r="A325" s="39">
        <v>4318</v>
      </c>
      <c r="B325" s="29" t="s">
        <v>5014</v>
      </c>
      <c r="C325" s="29" t="s">
        <v>5015</v>
      </c>
      <c r="D325" s="29" t="s">
        <v>5016</v>
      </c>
      <c r="E325" s="42">
        <v>44050</v>
      </c>
      <c r="F325" s="29" t="s">
        <v>38</v>
      </c>
      <c r="J325" s="39">
        <v>0.01</v>
      </c>
      <c r="L325" s="63" t="s">
        <v>341</v>
      </c>
      <c r="M325" s="29" t="s">
        <v>283</v>
      </c>
      <c r="N325" s="29" t="s">
        <v>48</v>
      </c>
      <c r="O325" s="68">
        <v>960</v>
      </c>
      <c r="P325" s="29" t="s">
        <v>738</v>
      </c>
      <c r="Q325" s="29" t="s">
        <v>15</v>
      </c>
      <c r="R325" s="39">
        <v>1</v>
      </c>
      <c r="S325" s="39">
        <v>0</v>
      </c>
      <c r="T325" s="39">
        <v>0</v>
      </c>
      <c r="U325" s="39">
        <v>1</v>
      </c>
      <c r="V325" s="39">
        <v>0</v>
      </c>
      <c r="W325" s="39">
        <v>0</v>
      </c>
      <c r="X325" s="39">
        <v>0</v>
      </c>
      <c r="Y325" s="39">
        <v>0</v>
      </c>
      <c r="Z325" s="39">
        <v>1</v>
      </c>
      <c r="AA325" s="39">
        <v>0</v>
      </c>
      <c r="AB325" s="39">
        <v>0</v>
      </c>
      <c r="AC325" s="39">
        <v>0</v>
      </c>
      <c r="AD325" s="39">
        <v>0</v>
      </c>
      <c r="AE325" s="39">
        <v>0</v>
      </c>
      <c r="AF325" s="39">
        <v>0</v>
      </c>
      <c r="AG325" s="39">
        <v>0</v>
      </c>
      <c r="AH325" s="39">
        <v>0</v>
      </c>
      <c r="AI325" s="39">
        <v>0</v>
      </c>
      <c r="AJ325" s="9">
        <f t="shared" si="20"/>
        <v>0</v>
      </c>
      <c r="AK325" s="9">
        <f t="shared" si="21"/>
        <v>0</v>
      </c>
      <c r="AL325" s="9">
        <f t="shared" si="22"/>
        <v>0</v>
      </c>
      <c r="AM325" s="9">
        <f t="shared" si="23"/>
        <v>0</v>
      </c>
      <c r="AN325" s="29" t="s">
        <v>5017</v>
      </c>
    </row>
    <row r="326" spans="1:40" x14ac:dyDescent="0.25">
      <c r="A326" s="39">
        <v>4324</v>
      </c>
      <c r="B326" s="29" t="s">
        <v>5018</v>
      </c>
      <c r="C326" s="29" t="s">
        <v>5019</v>
      </c>
      <c r="D326" s="29" t="s">
        <v>5020</v>
      </c>
      <c r="E326" s="42">
        <v>43952</v>
      </c>
      <c r="F326" s="29" t="s">
        <v>38</v>
      </c>
      <c r="J326" s="39">
        <v>0.1671</v>
      </c>
      <c r="L326" s="63" t="s">
        <v>341</v>
      </c>
      <c r="M326" s="29" t="s">
        <v>283</v>
      </c>
      <c r="N326" s="29" t="s">
        <v>48</v>
      </c>
      <c r="O326" s="68">
        <v>0.5</v>
      </c>
      <c r="P326" s="29" t="s">
        <v>5021</v>
      </c>
      <c r="Q326" s="29" t="s">
        <v>15</v>
      </c>
      <c r="R326" s="39">
        <v>1</v>
      </c>
      <c r="S326" s="39">
        <v>0</v>
      </c>
      <c r="T326" s="39">
        <v>0</v>
      </c>
      <c r="U326" s="39">
        <v>1</v>
      </c>
      <c r="V326" s="39">
        <v>0</v>
      </c>
      <c r="W326" s="39">
        <v>0</v>
      </c>
      <c r="X326" s="39">
        <v>0</v>
      </c>
      <c r="Y326" s="39">
        <v>1</v>
      </c>
      <c r="Z326" s="39">
        <v>0</v>
      </c>
      <c r="AA326" s="39">
        <v>0</v>
      </c>
      <c r="AB326" s="39">
        <v>0</v>
      </c>
      <c r="AC326" s="39">
        <v>1</v>
      </c>
      <c r="AD326" s="39">
        <v>0</v>
      </c>
      <c r="AE326" s="39">
        <v>1</v>
      </c>
      <c r="AF326" s="39">
        <v>0</v>
      </c>
      <c r="AG326" s="39">
        <v>0</v>
      </c>
      <c r="AH326" s="39">
        <v>0</v>
      </c>
      <c r="AI326" s="39">
        <v>0</v>
      </c>
      <c r="AJ326" s="9">
        <f t="shared" si="20"/>
        <v>1</v>
      </c>
      <c r="AK326" s="9">
        <f t="shared" si="21"/>
        <v>0</v>
      </c>
      <c r="AL326" s="9">
        <f t="shared" si="22"/>
        <v>0</v>
      </c>
      <c r="AM326" s="9">
        <f t="shared" si="23"/>
        <v>0</v>
      </c>
      <c r="AN326" s="29" t="s">
        <v>5022</v>
      </c>
    </row>
    <row r="327" spans="1:40" x14ac:dyDescent="0.25">
      <c r="A327" s="39">
        <v>4329</v>
      </c>
      <c r="B327" s="29" t="s">
        <v>5023</v>
      </c>
      <c r="C327" s="29" t="s">
        <v>5024</v>
      </c>
      <c r="D327" s="29" t="s">
        <v>5025</v>
      </c>
      <c r="E327" s="42">
        <v>39234</v>
      </c>
      <c r="F327" s="29" t="s">
        <v>38</v>
      </c>
      <c r="I327" s="64">
        <v>10000</v>
      </c>
      <c r="J327" s="39">
        <v>0.46</v>
      </c>
      <c r="L327" s="63" t="s">
        <v>342</v>
      </c>
      <c r="M327" s="29" t="s">
        <v>136</v>
      </c>
      <c r="N327" s="29" t="s">
        <v>48</v>
      </c>
      <c r="O327" s="68">
        <v>24</v>
      </c>
      <c r="P327" s="29" t="s">
        <v>195</v>
      </c>
      <c r="Q327" s="29" t="s">
        <v>70</v>
      </c>
      <c r="R327" s="39">
        <v>0</v>
      </c>
      <c r="S327" s="39">
        <v>0</v>
      </c>
      <c r="T327" s="39">
        <v>0</v>
      </c>
      <c r="U327" s="39">
        <v>1</v>
      </c>
      <c r="V327" s="39">
        <v>0</v>
      </c>
      <c r="W327" s="39">
        <v>0</v>
      </c>
      <c r="X327" s="39">
        <v>0</v>
      </c>
      <c r="Y327" s="39">
        <v>0</v>
      </c>
      <c r="Z327" s="39">
        <v>1</v>
      </c>
      <c r="AA327" s="39">
        <v>0</v>
      </c>
      <c r="AB327" s="39">
        <v>0</v>
      </c>
      <c r="AC327" s="39">
        <v>1</v>
      </c>
      <c r="AD327" s="39">
        <v>0</v>
      </c>
      <c r="AE327" s="39">
        <v>0</v>
      </c>
      <c r="AF327" s="39">
        <v>0</v>
      </c>
      <c r="AG327" s="39">
        <v>0</v>
      </c>
      <c r="AH327" s="39">
        <v>0</v>
      </c>
      <c r="AI327" s="39">
        <v>0</v>
      </c>
      <c r="AJ327" s="9">
        <f t="shared" si="20"/>
        <v>1</v>
      </c>
      <c r="AK327" s="9">
        <f t="shared" si="21"/>
        <v>0</v>
      </c>
      <c r="AL327" s="9">
        <f t="shared" si="22"/>
        <v>0</v>
      </c>
      <c r="AM327" s="9">
        <f t="shared" si="23"/>
        <v>0</v>
      </c>
      <c r="AN327" s="29" t="s">
        <v>5026</v>
      </c>
    </row>
    <row r="328" spans="1:40" x14ac:dyDescent="0.25">
      <c r="A328" s="39">
        <v>4343</v>
      </c>
      <c r="B328" s="29" t="s">
        <v>4001</v>
      </c>
      <c r="C328" s="29" t="s">
        <v>4002</v>
      </c>
      <c r="D328" s="29" t="s">
        <v>4003</v>
      </c>
      <c r="E328" s="42">
        <v>43789</v>
      </c>
      <c r="F328" s="29" t="s">
        <v>332</v>
      </c>
      <c r="L328" s="63" t="s">
        <v>342</v>
      </c>
      <c r="M328" s="29" t="s">
        <v>136</v>
      </c>
      <c r="N328" s="29" t="s">
        <v>48</v>
      </c>
      <c r="O328" s="68">
        <v>0</v>
      </c>
      <c r="P328" s="29" t="s">
        <v>5027</v>
      </c>
      <c r="Q328" s="29" t="s">
        <v>15</v>
      </c>
      <c r="R328" s="39">
        <v>1</v>
      </c>
      <c r="S328" s="39">
        <v>0</v>
      </c>
      <c r="T328" s="39">
        <v>0</v>
      </c>
      <c r="U328" s="39">
        <v>0</v>
      </c>
      <c r="V328" s="39">
        <v>0</v>
      </c>
      <c r="W328" s="39">
        <v>0</v>
      </c>
      <c r="X328" s="39">
        <v>0</v>
      </c>
      <c r="Y328" s="39">
        <v>1</v>
      </c>
      <c r="Z328" s="39">
        <v>0</v>
      </c>
      <c r="AA328" s="39">
        <v>0</v>
      </c>
      <c r="AB328" s="39">
        <v>0</v>
      </c>
      <c r="AC328" s="39">
        <v>1</v>
      </c>
      <c r="AD328" s="39">
        <v>0</v>
      </c>
      <c r="AE328" s="39">
        <v>1</v>
      </c>
      <c r="AF328" s="39">
        <v>0</v>
      </c>
      <c r="AG328" s="39">
        <v>0</v>
      </c>
      <c r="AH328" s="39">
        <v>0</v>
      </c>
      <c r="AI328" s="39">
        <v>0</v>
      </c>
      <c r="AJ328" s="9">
        <f t="shared" si="20"/>
        <v>1</v>
      </c>
      <c r="AK328" s="9">
        <f t="shared" si="21"/>
        <v>0</v>
      </c>
      <c r="AL328" s="9">
        <f t="shared" si="22"/>
        <v>0</v>
      </c>
      <c r="AM328" s="9">
        <f t="shared" si="23"/>
        <v>0</v>
      </c>
      <c r="AN328" s="29" t="s">
        <v>4005</v>
      </c>
    </row>
    <row r="329" spans="1:40" x14ac:dyDescent="0.25">
      <c r="A329" s="39">
        <v>4347</v>
      </c>
      <c r="B329" s="29" t="s">
        <v>5028</v>
      </c>
      <c r="C329" s="29" t="s">
        <v>5029</v>
      </c>
      <c r="D329" s="29" t="s">
        <v>602</v>
      </c>
      <c r="E329" s="42">
        <v>36647</v>
      </c>
      <c r="F329" s="29" t="s">
        <v>38</v>
      </c>
      <c r="I329" s="64">
        <v>20000</v>
      </c>
      <c r="J329" s="39">
        <v>0.4</v>
      </c>
      <c r="L329" s="63" t="s">
        <v>342</v>
      </c>
      <c r="M329" s="29" t="s">
        <v>598</v>
      </c>
      <c r="N329" s="29" t="s">
        <v>40</v>
      </c>
      <c r="O329" s="68">
        <v>1.5</v>
      </c>
      <c r="P329" s="29" t="s">
        <v>5030</v>
      </c>
      <c r="Q329" s="29" t="s">
        <v>15</v>
      </c>
      <c r="R329" s="39">
        <v>1</v>
      </c>
      <c r="S329" s="39">
        <v>0</v>
      </c>
      <c r="T329" s="39">
        <v>0</v>
      </c>
      <c r="U329" s="39">
        <v>1</v>
      </c>
      <c r="V329" s="39">
        <v>0</v>
      </c>
      <c r="W329" s="39">
        <v>0</v>
      </c>
      <c r="X329" s="39">
        <v>0</v>
      </c>
      <c r="Y329" s="39">
        <v>0</v>
      </c>
      <c r="Z329" s="39">
        <v>1</v>
      </c>
      <c r="AA329" s="39">
        <v>0</v>
      </c>
      <c r="AB329" s="39">
        <v>0</v>
      </c>
      <c r="AC329" s="39">
        <v>1</v>
      </c>
      <c r="AD329" s="39">
        <v>0</v>
      </c>
      <c r="AE329" s="39">
        <v>0</v>
      </c>
      <c r="AF329" s="39">
        <v>0</v>
      </c>
      <c r="AG329" s="39">
        <v>0</v>
      </c>
      <c r="AH329" s="39">
        <v>0</v>
      </c>
      <c r="AI329" s="39">
        <v>0</v>
      </c>
      <c r="AJ329" s="9">
        <f t="shared" si="20"/>
        <v>1</v>
      </c>
      <c r="AK329" s="9">
        <f t="shared" si="21"/>
        <v>0</v>
      </c>
      <c r="AL329" s="9">
        <f t="shared" si="22"/>
        <v>0</v>
      </c>
      <c r="AM329" s="9">
        <f t="shared" si="23"/>
        <v>0</v>
      </c>
      <c r="AN329" s="29" t="s">
        <v>5031</v>
      </c>
    </row>
    <row r="330" spans="1:40" x14ac:dyDescent="0.25">
      <c r="A330" s="39">
        <v>4349</v>
      </c>
      <c r="B330" s="29" t="s">
        <v>1839</v>
      </c>
      <c r="C330" s="29" t="s">
        <v>1840</v>
      </c>
      <c r="D330" s="29" t="s">
        <v>1841</v>
      </c>
      <c r="E330" s="42">
        <v>43647</v>
      </c>
      <c r="F330" s="29" t="s">
        <v>38</v>
      </c>
      <c r="J330" s="39">
        <v>0.79</v>
      </c>
      <c r="L330" s="63" t="s">
        <v>342</v>
      </c>
      <c r="M330" s="29" t="s">
        <v>1842</v>
      </c>
      <c r="N330" s="29" t="s">
        <v>40</v>
      </c>
      <c r="O330" s="68">
        <v>0.5</v>
      </c>
      <c r="P330" s="29" t="s">
        <v>891</v>
      </c>
      <c r="Q330" s="29" t="s">
        <v>15</v>
      </c>
      <c r="R330" s="39">
        <v>1</v>
      </c>
      <c r="S330" s="39">
        <v>0</v>
      </c>
      <c r="T330" s="39">
        <v>0</v>
      </c>
      <c r="U330" s="39">
        <v>0</v>
      </c>
      <c r="V330" s="39">
        <v>0</v>
      </c>
      <c r="W330" s="39">
        <v>0</v>
      </c>
      <c r="X330" s="39">
        <v>0</v>
      </c>
      <c r="Y330" s="39">
        <v>0</v>
      </c>
      <c r="Z330" s="39">
        <v>0</v>
      </c>
      <c r="AA330" s="39">
        <v>0</v>
      </c>
      <c r="AB330" s="39">
        <v>0</v>
      </c>
      <c r="AC330" s="39">
        <v>1</v>
      </c>
      <c r="AD330" s="39">
        <v>0</v>
      </c>
      <c r="AE330" s="39">
        <v>0</v>
      </c>
      <c r="AF330" s="39">
        <v>0</v>
      </c>
      <c r="AG330" s="39">
        <v>0</v>
      </c>
      <c r="AH330" s="39">
        <v>0</v>
      </c>
      <c r="AI330" s="39">
        <v>0</v>
      </c>
      <c r="AJ330" s="9">
        <f t="shared" si="20"/>
        <v>1</v>
      </c>
      <c r="AK330" s="9">
        <f t="shared" si="21"/>
        <v>0</v>
      </c>
      <c r="AL330" s="9">
        <f t="shared" si="22"/>
        <v>0</v>
      </c>
      <c r="AM330" s="9">
        <f t="shared" si="23"/>
        <v>0</v>
      </c>
      <c r="AN330" s="29" t="s">
        <v>1843</v>
      </c>
    </row>
    <row r="331" spans="1:40" x14ac:dyDescent="0.25">
      <c r="A331" s="39">
        <v>4381</v>
      </c>
      <c r="B331" s="29" t="s">
        <v>5032</v>
      </c>
      <c r="C331" s="29" t="s">
        <v>5033</v>
      </c>
      <c r="D331" s="29" t="s">
        <v>5034</v>
      </c>
      <c r="E331" s="42">
        <v>44595</v>
      </c>
      <c r="F331" s="29" t="s">
        <v>38</v>
      </c>
      <c r="L331" s="63" t="s">
        <v>342</v>
      </c>
      <c r="M331" s="29" t="s">
        <v>136</v>
      </c>
      <c r="N331" s="29" t="s">
        <v>219</v>
      </c>
      <c r="O331" s="68">
        <v>0.25</v>
      </c>
      <c r="P331" s="29" t="s">
        <v>5035</v>
      </c>
      <c r="Q331" s="29" t="s">
        <v>15</v>
      </c>
      <c r="R331" s="39">
        <v>1</v>
      </c>
      <c r="S331" s="39">
        <v>0</v>
      </c>
      <c r="T331" s="39">
        <v>0</v>
      </c>
      <c r="U331" s="39">
        <v>0</v>
      </c>
      <c r="V331" s="39">
        <v>0</v>
      </c>
      <c r="W331" s="39">
        <v>0</v>
      </c>
      <c r="X331" s="39">
        <v>0</v>
      </c>
      <c r="Y331" s="39">
        <v>1</v>
      </c>
      <c r="Z331" s="39">
        <v>0</v>
      </c>
      <c r="AA331" s="39">
        <v>0</v>
      </c>
      <c r="AB331" s="39">
        <v>0</v>
      </c>
      <c r="AC331" s="39">
        <v>0</v>
      </c>
      <c r="AD331" s="39">
        <v>0</v>
      </c>
      <c r="AE331" s="39">
        <v>0</v>
      </c>
      <c r="AF331" s="39">
        <v>1</v>
      </c>
      <c r="AG331" s="39">
        <v>0</v>
      </c>
      <c r="AH331" s="39">
        <v>0</v>
      </c>
      <c r="AI331" s="39">
        <v>0</v>
      </c>
      <c r="AJ331" s="9">
        <f t="shared" si="20"/>
        <v>0</v>
      </c>
      <c r="AK331" s="9">
        <f t="shared" si="21"/>
        <v>1</v>
      </c>
      <c r="AL331" s="9">
        <f t="shared" si="22"/>
        <v>0</v>
      </c>
      <c r="AM331" s="9">
        <f t="shared" si="23"/>
        <v>0</v>
      </c>
      <c r="AN331" s="29" t="s">
        <v>5037</v>
      </c>
    </row>
    <row r="332" spans="1:40" x14ac:dyDescent="0.25">
      <c r="A332" s="39">
        <v>4386</v>
      </c>
      <c r="B332" s="29" t="s">
        <v>5038</v>
      </c>
      <c r="C332" s="29" t="s">
        <v>5039</v>
      </c>
      <c r="D332" s="29" t="s">
        <v>5040</v>
      </c>
      <c r="E332" s="42">
        <v>42005</v>
      </c>
      <c r="F332" s="29" t="s">
        <v>38</v>
      </c>
      <c r="J332" s="39">
        <v>0.47</v>
      </c>
      <c r="L332" s="63" t="s">
        <v>342</v>
      </c>
      <c r="M332" s="29" t="s">
        <v>1977</v>
      </c>
      <c r="N332" s="29" t="s">
        <v>40</v>
      </c>
      <c r="O332" s="68">
        <v>1</v>
      </c>
      <c r="P332" s="29" t="s">
        <v>5041</v>
      </c>
      <c r="Q332" s="29" t="s">
        <v>15</v>
      </c>
      <c r="R332" s="39">
        <v>1</v>
      </c>
      <c r="S332" s="39">
        <v>0</v>
      </c>
      <c r="T332" s="39">
        <v>0</v>
      </c>
      <c r="U332" s="39">
        <v>0</v>
      </c>
      <c r="V332" s="39">
        <v>1</v>
      </c>
      <c r="W332" s="39">
        <v>0</v>
      </c>
      <c r="X332" s="39">
        <v>0</v>
      </c>
      <c r="Y332" s="39">
        <v>0</v>
      </c>
      <c r="Z332" s="39">
        <v>1</v>
      </c>
      <c r="AA332" s="39">
        <v>0</v>
      </c>
      <c r="AB332" s="39">
        <v>0</v>
      </c>
      <c r="AC332" s="39">
        <v>0</v>
      </c>
      <c r="AD332" s="39">
        <v>0</v>
      </c>
      <c r="AE332" s="39">
        <v>0</v>
      </c>
      <c r="AF332" s="39">
        <v>0</v>
      </c>
      <c r="AG332" s="39">
        <v>0</v>
      </c>
      <c r="AH332" s="39">
        <v>0</v>
      </c>
      <c r="AI332" s="39">
        <v>1</v>
      </c>
      <c r="AJ332" s="9">
        <f t="shared" si="20"/>
        <v>0</v>
      </c>
      <c r="AK332" s="9">
        <f t="shared" si="21"/>
        <v>0</v>
      </c>
      <c r="AL332" s="9">
        <f t="shared" si="22"/>
        <v>1</v>
      </c>
      <c r="AM332" s="9">
        <f t="shared" si="23"/>
        <v>0</v>
      </c>
      <c r="AN332" s="29" t="s">
        <v>5042</v>
      </c>
    </row>
    <row r="333" spans="1:40" x14ac:dyDescent="0.25">
      <c r="A333" s="39">
        <v>4467</v>
      </c>
      <c r="B333" s="29" t="s">
        <v>5043</v>
      </c>
      <c r="C333" s="29" t="s">
        <v>5044</v>
      </c>
      <c r="D333" s="29" t="s">
        <v>5045</v>
      </c>
      <c r="E333" s="42">
        <v>44075</v>
      </c>
      <c r="F333" s="29" t="s">
        <v>38</v>
      </c>
      <c r="I333" s="64">
        <v>1200</v>
      </c>
      <c r="L333" s="63" t="s">
        <v>342</v>
      </c>
      <c r="M333" s="29" t="s">
        <v>136</v>
      </c>
      <c r="N333" s="29" t="s">
        <v>40</v>
      </c>
      <c r="O333" s="68">
        <v>20</v>
      </c>
      <c r="P333" s="29" t="s">
        <v>5046</v>
      </c>
      <c r="Q333" s="29" t="s">
        <v>15</v>
      </c>
      <c r="R333" s="39">
        <v>1</v>
      </c>
      <c r="S333" s="39">
        <v>0</v>
      </c>
      <c r="T333" s="39">
        <v>0</v>
      </c>
      <c r="U333" s="39">
        <v>0</v>
      </c>
      <c r="V333" s="39">
        <v>0</v>
      </c>
      <c r="W333" s="39">
        <v>0</v>
      </c>
      <c r="X333" s="39">
        <v>0</v>
      </c>
      <c r="Y333" s="39">
        <v>1</v>
      </c>
      <c r="Z333" s="39">
        <v>0</v>
      </c>
      <c r="AA333" s="39">
        <v>0</v>
      </c>
      <c r="AB333" s="39">
        <v>0</v>
      </c>
      <c r="AC333" s="39">
        <v>1</v>
      </c>
      <c r="AD333" s="39">
        <v>0</v>
      </c>
      <c r="AE333" s="39">
        <v>0</v>
      </c>
      <c r="AF333" s="39">
        <v>0</v>
      </c>
      <c r="AG333" s="39">
        <v>0</v>
      </c>
      <c r="AH333" s="39">
        <v>0</v>
      </c>
      <c r="AI333" s="39">
        <v>0</v>
      </c>
      <c r="AJ333" s="9">
        <f t="shared" ref="AJ333:AJ386" si="24">IF(OR(AC333=1,AE333=1),1,0)</f>
        <v>1</v>
      </c>
      <c r="AK333" s="9">
        <f t="shared" ref="AK333:AK386" si="25">IF(OR(AF333=1,AG333=1),1,0)</f>
        <v>0</v>
      </c>
      <c r="AL333" s="9">
        <f t="shared" ref="AL333:AL386" si="26">IF(OR(AD333=1,AH333=1,AI333=1),1,0)</f>
        <v>0</v>
      </c>
      <c r="AM333" s="9">
        <f t="shared" ref="AM333:AM386" si="27">IF(OR(AD333=1,AH333=1),1,0)</f>
        <v>0</v>
      </c>
      <c r="AN333" s="29" t="s">
        <v>5047</v>
      </c>
    </row>
    <row r="334" spans="1:40" x14ac:dyDescent="0.25">
      <c r="A334" s="39">
        <v>4512</v>
      </c>
      <c r="B334" s="29" t="s">
        <v>4010</v>
      </c>
      <c r="C334" s="29" t="s">
        <v>4011</v>
      </c>
      <c r="D334" s="29" t="s">
        <v>4012</v>
      </c>
      <c r="E334" s="42">
        <v>44809</v>
      </c>
      <c r="F334" s="29" t="s">
        <v>38</v>
      </c>
      <c r="J334" s="39">
        <v>0.33900000000000002</v>
      </c>
      <c r="K334" s="64">
        <v>21</v>
      </c>
      <c r="L334" s="63" t="s">
        <v>342</v>
      </c>
      <c r="M334" s="29" t="s">
        <v>185</v>
      </c>
      <c r="N334" s="29" t="s">
        <v>48</v>
      </c>
      <c r="O334" s="68">
        <v>28</v>
      </c>
      <c r="P334" s="29" t="s">
        <v>923</v>
      </c>
      <c r="Q334" s="29" t="s">
        <v>15</v>
      </c>
      <c r="R334" s="39">
        <v>1</v>
      </c>
      <c r="S334" s="39">
        <v>0</v>
      </c>
      <c r="T334" s="39">
        <v>0</v>
      </c>
      <c r="U334" s="39">
        <v>1</v>
      </c>
      <c r="V334" s="39">
        <v>0</v>
      </c>
      <c r="W334" s="39">
        <v>0</v>
      </c>
      <c r="X334" s="39">
        <v>0</v>
      </c>
      <c r="Y334" s="39">
        <v>0</v>
      </c>
      <c r="Z334" s="39">
        <v>1</v>
      </c>
      <c r="AA334" s="39">
        <v>0</v>
      </c>
      <c r="AB334" s="39">
        <v>0</v>
      </c>
      <c r="AC334" s="39">
        <v>0</v>
      </c>
      <c r="AD334" s="39">
        <v>0</v>
      </c>
      <c r="AE334" s="39">
        <v>1</v>
      </c>
      <c r="AF334" s="39">
        <v>0</v>
      </c>
      <c r="AG334" s="39">
        <v>0</v>
      </c>
      <c r="AH334" s="39">
        <v>0</v>
      </c>
      <c r="AI334" s="39">
        <v>0</v>
      </c>
      <c r="AJ334" s="9">
        <f t="shared" si="24"/>
        <v>1</v>
      </c>
      <c r="AK334" s="9">
        <f t="shared" si="25"/>
        <v>0</v>
      </c>
      <c r="AL334" s="9">
        <f t="shared" si="26"/>
        <v>0</v>
      </c>
      <c r="AM334" s="9">
        <f t="shared" si="27"/>
        <v>0</v>
      </c>
      <c r="AN334" s="29" t="s">
        <v>4014</v>
      </c>
    </row>
    <row r="335" spans="1:40" x14ac:dyDescent="0.25">
      <c r="A335" s="39">
        <v>4542</v>
      </c>
      <c r="B335" s="29" t="s">
        <v>5048</v>
      </c>
      <c r="C335" s="29" t="s">
        <v>5049</v>
      </c>
      <c r="D335" s="29" t="s">
        <v>5050</v>
      </c>
      <c r="E335" s="42">
        <v>44868</v>
      </c>
      <c r="F335" s="29" t="s">
        <v>38</v>
      </c>
      <c r="J335" s="39">
        <v>1.51</v>
      </c>
      <c r="L335" s="63" t="s">
        <v>342</v>
      </c>
      <c r="M335" s="29" t="s">
        <v>136</v>
      </c>
      <c r="N335" s="29" t="s">
        <v>40</v>
      </c>
      <c r="O335" s="68">
        <v>8</v>
      </c>
      <c r="P335" s="29" t="s">
        <v>377</v>
      </c>
      <c r="Q335" s="29" t="s">
        <v>15</v>
      </c>
      <c r="R335" s="39">
        <v>1</v>
      </c>
      <c r="S335" s="39">
        <v>0</v>
      </c>
      <c r="T335" s="39">
        <v>0</v>
      </c>
      <c r="U335" s="39">
        <v>1</v>
      </c>
      <c r="V335" s="39">
        <v>0</v>
      </c>
      <c r="W335" s="39">
        <v>0</v>
      </c>
      <c r="X335" s="39">
        <v>0</v>
      </c>
      <c r="Y335" s="39">
        <v>0</v>
      </c>
      <c r="Z335" s="39">
        <v>1</v>
      </c>
      <c r="AA335" s="39">
        <v>0</v>
      </c>
      <c r="AB335" s="39">
        <v>0</v>
      </c>
      <c r="AC335" s="39">
        <v>1</v>
      </c>
      <c r="AD335" s="39">
        <v>0</v>
      </c>
      <c r="AE335" s="39">
        <v>1</v>
      </c>
      <c r="AF335" s="39">
        <v>0</v>
      </c>
      <c r="AG335" s="39">
        <v>0</v>
      </c>
      <c r="AH335" s="39">
        <v>0</v>
      </c>
      <c r="AI335" s="39">
        <v>0</v>
      </c>
      <c r="AJ335" s="9">
        <f t="shared" si="24"/>
        <v>1</v>
      </c>
      <c r="AK335" s="9">
        <f t="shared" si="25"/>
        <v>0</v>
      </c>
      <c r="AL335" s="9">
        <f t="shared" si="26"/>
        <v>0</v>
      </c>
      <c r="AM335" s="9">
        <f t="shared" si="27"/>
        <v>0</v>
      </c>
      <c r="AN335" s="29" t="s">
        <v>5052</v>
      </c>
    </row>
    <row r="336" spans="1:40" x14ac:dyDescent="0.25">
      <c r="A336" s="39">
        <v>4562</v>
      </c>
      <c r="B336" s="29" t="s">
        <v>5053</v>
      </c>
      <c r="C336" s="29" t="s">
        <v>5054</v>
      </c>
      <c r="D336" s="29" t="s">
        <v>5055</v>
      </c>
      <c r="E336" s="42">
        <v>44896</v>
      </c>
      <c r="F336" s="29" t="s">
        <v>38</v>
      </c>
      <c r="J336" s="39">
        <v>0.32300000000000001</v>
      </c>
      <c r="L336" s="63" t="s">
        <v>342</v>
      </c>
      <c r="M336" s="29" t="s">
        <v>185</v>
      </c>
      <c r="N336" s="29" t="s">
        <v>48</v>
      </c>
      <c r="O336" s="68">
        <v>60</v>
      </c>
      <c r="P336" s="29" t="s">
        <v>5056</v>
      </c>
      <c r="Q336" s="29" t="s">
        <v>15</v>
      </c>
      <c r="R336" s="39">
        <v>1</v>
      </c>
      <c r="S336" s="39">
        <v>0</v>
      </c>
      <c r="T336" s="39">
        <v>0</v>
      </c>
      <c r="U336" s="39">
        <v>1</v>
      </c>
      <c r="V336" s="39">
        <v>0</v>
      </c>
      <c r="W336" s="39">
        <v>0</v>
      </c>
      <c r="X336" s="39">
        <v>0</v>
      </c>
      <c r="Y336" s="39">
        <v>0</v>
      </c>
      <c r="Z336" s="39">
        <v>1</v>
      </c>
      <c r="AA336" s="39">
        <v>0</v>
      </c>
      <c r="AB336" s="39">
        <v>0</v>
      </c>
      <c r="AC336" s="39">
        <v>0</v>
      </c>
      <c r="AD336" s="39">
        <v>0</v>
      </c>
      <c r="AE336" s="39">
        <v>1</v>
      </c>
      <c r="AF336" s="39">
        <v>0</v>
      </c>
      <c r="AG336" s="39">
        <v>0</v>
      </c>
      <c r="AH336" s="39">
        <v>0</v>
      </c>
      <c r="AI336" s="39">
        <v>0</v>
      </c>
      <c r="AJ336" s="9">
        <f t="shared" si="24"/>
        <v>1</v>
      </c>
      <c r="AK336" s="9">
        <f t="shared" si="25"/>
        <v>0</v>
      </c>
      <c r="AL336" s="9">
        <f t="shared" si="26"/>
        <v>0</v>
      </c>
      <c r="AM336" s="9">
        <f t="shared" si="27"/>
        <v>0</v>
      </c>
      <c r="AN336" s="29" t="s">
        <v>5057</v>
      </c>
    </row>
    <row r="337" spans="1:40" x14ac:dyDescent="0.25">
      <c r="A337" s="39">
        <v>4565</v>
      </c>
      <c r="B337" s="29" t="s">
        <v>5058</v>
      </c>
      <c r="C337" s="29" t="s">
        <v>5059</v>
      </c>
      <c r="D337" s="29" t="s">
        <v>5060</v>
      </c>
      <c r="E337" s="42">
        <v>44912</v>
      </c>
      <c r="F337" s="29" t="s">
        <v>38</v>
      </c>
      <c r="J337" s="39">
        <v>0.78300000000000003</v>
      </c>
      <c r="K337" s="64">
        <v>24</v>
      </c>
      <c r="L337" s="63" t="s">
        <v>342</v>
      </c>
      <c r="M337" s="29" t="s">
        <v>39</v>
      </c>
      <c r="N337" s="29" t="s">
        <v>219</v>
      </c>
      <c r="O337" s="68">
        <v>504</v>
      </c>
      <c r="P337" s="29" t="s">
        <v>539</v>
      </c>
      <c r="Q337" s="29" t="s">
        <v>15</v>
      </c>
      <c r="R337" s="39">
        <v>1</v>
      </c>
      <c r="S337" s="39">
        <v>0</v>
      </c>
      <c r="T337" s="39">
        <v>0</v>
      </c>
      <c r="U337" s="39">
        <v>1</v>
      </c>
      <c r="V337" s="39">
        <v>0</v>
      </c>
      <c r="W337" s="39">
        <v>0</v>
      </c>
      <c r="X337" s="39">
        <v>0</v>
      </c>
      <c r="Y337" s="39">
        <v>0</v>
      </c>
      <c r="Z337" s="39">
        <v>1</v>
      </c>
      <c r="AA337" s="39">
        <v>0</v>
      </c>
      <c r="AB337" s="39">
        <v>0</v>
      </c>
      <c r="AC337" s="39">
        <v>1</v>
      </c>
      <c r="AD337" s="39">
        <v>0</v>
      </c>
      <c r="AE337" s="39">
        <v>1</v>
      </c>
      <c r="AF337" s="39">
        <v>0</v>
      </c>
      <c r="AG337" s="39">
        <v>0</v>
      </c>
      <c r="AH337" s="39">
        <v>0</v>
      </c>
      <c r="AI337" s="39">
        <v>0</v>
      </c>
      <c r="AJ337" s="9">
        <f t="shared" si="24"/>
        <v>1</v>
      </c>
      <c r="AK337" s="9">
        <f t="shared" si="25"/>
        <v>0</v>
      </c>
      <c r="AL337" s="9">
        <f t="shared" si="26"/>
        <v>0</v>
      </c>
      <c r="AM337" s="9">
        <f t="shared" si="27"/>
        <v>0</v>
      </c>
      <c r="AN337" s="29" t="s">
        <v>5062</v>
      </c>
    </row>
    <row r="338" spans="1:40" x14ac:dyDescent="0.25">
      <c r="A338" s="39">
        <v>4612</v>
      </c>
      <c r="B338" s="29" t="s">
        <v>5063</v>
      </c>
      <c r="C338" s="29" t="s">
        <v>5064</v>
      </c>
      <c r="D338" s="29" t="s">
        <v>5065</v>
      </c>
      <c r="E338" s="42">
        <v>44928</v>
      </c>
      <c r="F338" s="29" t="s">
        <v>38</v>
      </c>
      <c r="G338" s="39">
        <v>2100</v>
      </c>
      <c r="H338" s="39">
        <v>900</v>
      </c>
      <c r="I338" s="64">
        <v>390</v>
      </c>
      <c r="K338" s="64">
        <v>13.47</v>
      </c>
      <c r="L338" s="63" t="s">
        <v>342</v>
      </c>
      <c r="M338" s="29" t="s">
        <v>185</v>
      </c>
      <c r="N338" s="29" t="s">
        <v>48</v>
      </c>
      <c r="O338" s="68">
        <v>17580</v>
      </c>
      <c r="P338" s="29" t="s">
        <v>526</v>
      </c>
      <c r="Q338" s="29" t="s">
        <v>15</v>
      </c>
      <c r="R338" s="39">
        <v>1</v>
      </c>
      <c r="S338" s="39">
        <v>0</v>
      </c>
      <c r="T338" s="39">
        <v>0</v>
      </c>
      <c r="U338" s="39">
        <v>1</v>
      </c>
      <c r="V338" s="39">
        <v>0</v>
      </c>
      <c r="W338" s="39">
        <v>0</v>
      </c>
      <c r="X338" s="39">
        <v>0</v>
      </c>
      <c r="Y338" s="39">
        <v>0</v>
      </c>
      <c r="Z338" s="39">
        <v>1</v>
      </c>
      <c r="AA338" s="39">
        <v>0</v>
      </c>
      <c r="AB338" s="39">
        <v>0</v>
      </c>
      <c r="AC338" s="39">
        <v>0</v>
      </c>
      <c r="AD338" s="39">
        <v>0</v>
      </c>
      <c r="AE338" s="39">
        <v>1</v>
      </c>
      <c r="AF338" s="39">
        <v>0</v>
      </c>
      <c r="AG338" s="39">
        <v>0</v>
      </c>
      <c r="AH338" s="39">
        <v>0</v>
      </c>
      <c r="AI338" s="39">
        <v>0</v>
      </c>
      <c r="AJ338" s="9">
        <f t="shared" si="24"/>
        <v>1</v>
      </c>
      <c r="AK338" s="9">
        <f t="shared" si="25"/>
        <v>0</v>
      </c>
      <c r="AL338" s="9">
        <f t="shared" si="26"/>
        <v>0</v>
      </c>
      <c r="AM338" s="9">
        <f t="shared" si="27"/>
        <v>0</v>
      </c>
      <c r="AN338" s="29" t="s">
        <v>5066</v>
      </c>
    </row>
    <row r="339" spans="1:40" x14ac:dyDescent="0.25">
      <c r="A339" s="39">
        <v>4621</v>
      </c>
      <c r="B339" s="29" t="s">
        <v>5067</v>
      </c>
      <c r="C339" s="29" t="s">
        <v>5068</v>
      </c>
      <c r="D339" s="29" t="s">
        <v>5069</v>
      </c>
      <c r="E339" s="42">
        <v>45058</v>
      </c>
      <c r="F339" s="29" t="s">
        <v>328</v>
      </c>
      <c r="L339" s="63" t="s">
        <v>342</v>
      </c>
      <c r="M339" s="29" t="s">
        <v>185</v>
      </c>
      <c r="N339" s="29" t="s">
        <v>48</v>
      </c>
      <c r="O339" s="68">
        <v>3</v>
      </c>
      <c r="P339" s="29" t="s">
        <v>3229</v>
      </c>
      <c r="Q339" s="29" t="s">
        <v>15</v>
      </c>
      <c r="R339" s="39">
        <v>1</v>
      </c>
      <c r="S339" s="39">
        <v>0</v>
      </c>
      <c r="T339" s="39">
        <v>1</v>
      </c>
      <c r="U339" s="39">
        <v>0</v>
      </c>
      <c r="V339" s="39">
        <v>0</v>
      </c>
      <c r="W339" s="39">
        <v>0</v>
      </c>
      <c r="X339" s="39">
        <v>0</v>
      </c>
      <c r="Y339" s="39">
        <v>0</v>
      </c>
      <c r="Z339" s="39">
        <v>1</v>
      </c>
      <c r="AA339" s="39">
        <v>0</v>
      </c>
      <c r="AB339" s="39">
        <v>0</v>
      </c>
      <c r="AC339" s="39">
        <v>1</v>
      </c>
      <c r="AD339" s="39">
        <v>0</v>
      </c>
      <c r="AE339" s="39">
        <v>1</v>
      </c>
      <c r="AF339" s="39">
        <v>0</v>
      </c>
      <c r="AG339" s="39">
        <v>0</v>
      </c>
      <c r="AH339" s="39">
        <v>0</v>
      </c>
      <c r="AI339" s="39">
        <v>0</v>
      </c>
      <c r="AJ339" s="9">
        <f t="shared" si="24"/>
        <v>1</v>
      </c>
      <c r="AK339" s="9">
        <f t="shared" si="25"/>
        <v>0</v>
      </c>
      <c r="AL339" s="9">
        <f t="shared" si="26"/>
        <v>0</v>
      </c>
      <c r="AM339" s="9">
        <f t="shared" si="27"/>
        <v>0</v>
      </c>
      <c r="AN339" s="29" t="s">
        <v>5071</v>
      </c>
    </row>
    <row r="340" spans="1:40" x14ac:dyDescent="0.25">
      <c r="A340" s="39">
        <v>4629</v>
      </c>
      <c r="B340" s="29" t="s">
        <v>5072</v>
      </c>
      <c r="C340" s="29" t="s">
        <v>5073</v>
      </c>
      <c r="D340" s="29" t="s">
        <v>5074</v>
      </c>
      <c r="E340" s="42">
        <v>45069</v>
      </c>
      <c r="F340" s="29" t="s">
        <v>38</v>
      </c>
      <c r="J340" s="39">
        <v>4</v>
      </c>
      <c r="L340" s="63" t="s">
        <v>342</v>
      </c>
      <c r="M340" s="29" t="s">
        <v>1800</v>
      </c>
      <c r="N340" s="29" t="s">
        <v>40</v>
      </c>
      <c r="O340" s="68">
        <v>24</v>
      </c>
      <c r="P340" s="29" t="s">
        <v>5075</v>
      </c>
      <c r="Q340" s="29" t="s">
        <v>55</v>
      </c>
      <c r="R340" s="39">
        <v>1</v>
      </c>
      <c r="S340" s="39">
        <v>0</v>
      </c>
      <c r="T340" s="39">
        <v>0</v>
      </c>
      <c r="U340" s="39">
        <v>0</v>
      </c>
      <c r="V340" s="39">
        <v>0</v>
      </c>
      <c r="W340" s="39">
        <v>0</v>
      </c>
      <c r="X340" s="39">
        <v>0</v>
      </c>
      <c r="Y340" s="39">
        <v>1</v>
      </c>
      <c r="Z340" s="39">
        <v>0</v>
      </c>
      <c r="AA340" s="39">
        <v>0</v>
      </c>
      <c r="AB340" s="39">
        <v>0</v>
      </c>
      <c r="AC340" s="39">
        <v>1</v>
      </c>
      <c r="AD340" s="39">
        <v>1</v>
      </c>
      <c r="AE340" s="39">
        <v>1</v>
      </c>
      <c r="AF340" s="39">
        <v>0</v>
      </c>
      <c r="AG340" s="39">
        <v>0</v>
      </c>
      <c r="AH340" s="39">
        <v>0</v>
      </c>
      <c r="AI340" s="39">
        <v>0</v>
      </c>
      <c r="AJ340" s="9">
        <f t="shared" si="24"/>
        <v>1</v>
      </c>
      <c r="AK340" s="9">
        <f t="shared" si="25"/>
        <v>0</v>
      </c>
      <c r="AL340" s="9">
        <f t="shared" si="26"/>
        <v>1</v>
      </c>
      <c r="AM340" s="9">
        <f t="shared" si="27"/>
        <v>1</v>
      </c>
      <c r="AN340" s="29" t="s">
        <v>5076</v>
      </c>
    </row>
    <row r="341" spans="1:40" x14ac:dyDescent="0.25">
      <c r="A341" s="39">
        <v>4630</v>
      </c>
      <c r="B341" s="29" t="s">
        <v>2719</v>
      </c>
      <c r="C341" s="29" t="s">
        <v>2720</v>
      </c>
      <c r="D341" s="29" t="s">
        <v>2721</v>
      </c>
      <c r="E341" s="42">
        <v>45063</v>
      </c>
      <c r="F341" s="29" t="s">
        <v>38</v>
      </c>
      <c r="I341" s="64">
        <v>224</v>
      </c>
      <c r="J341" s="39">
        <v>0.5</v>
      </c>
      <c r="L341" s="63" t="s">
        <v>341</v>
      </c>
      <c r="M341" s="29" t="s">
        <v>2722</v>
      </c>
      <c r="N341" s="29" t="s">
        <v>48</v>
      </c>
      <c r="O341" s="68">
        <v>0.25</v>
      </c>
      <c r="P341" s="29" t="s">
        <v>2723</v>
      </c>
      <c r="Q341" s="29" t="s">
        <v>15</v>
      </c>
      <c r="R341" s="39">
        <v>1</v>
      </c>
      <c r="S341" s="39">
        <v>0</v>
      </c>
      <c r="T341" s="39">
        <v>0</v>
      </c>
      <c r="U341" s="39">
        <v>0</v>
      </c>
      <c r="V341" s="39">
        <v>0</v>
      </c>
      <c r="W341" s="39">
        <v>0</v>
      </c>
      <c r="X341" s="39">
        <v>0</v>
      </c>
      <c r="Y341" s="39">
        <v>1</v>
      </c>
      <c r="Z341" s="39">
        <v>0</v>
      </c>
      <c r="AA341" s="39">
        <v>0</v>
      </c>
      <c r="AB341" s="39">
        <v>0</v>
      </c>
      <c r="AC341" s="39">
        <v>1</v>
      </c>
      <c r="AD341" s="39">
        <v>0</v>
      </c>
      <c r="AE341" s="39">
        <v>0</v>
      </c>
      <c r="AF341" s="39">
        <v>0</v>
      </c>
      <c r="AG341" s="39">
        <v>0</v>
      </c>
      <c r="AH341" s="39">
        <v>0</v>
      </c>
      <c r="AI341" s="39">
        <v>0</v>
      </c>
      <c r="AJ341" s="9">
        <f t="shared" si="24"/>
        <v>1</v>
      </c>
      <c r="AK341" s="9">
        <f t="shared" si="25"/>
        <v>0</v>
      </c>
      <c r="AL341" s="9">
        <f t="shared" si="26"/>
        <v>0</v>
      </c>
      <c r="AM341" s="9">
        <f t="shared" si="27"/>
        <v>0</v>
      </c>
      <c r="AN341" s="29" t="s">
        <v>2724</v>
      </c>
    </row>
    <row r="342" spans="1:40" x14ac:dyDescent="0.25">
      <c r="A342" s="39">
        <v>4634</v>
      </c>
      <c r="B342" s="29" t="s">
        <v>1245</v>
      </c>
      <c r="C342" s="29" t="s">
        <v>1246</v>
      </c>
      <c r="D342" s="29" t="s">
        <v>1247</v>
      </c>
      <c r="E342" s="42">
        <v>45000</v>
      </c>
      <c r="F342" s="29" t="s">
        <v>38</v>
      </c>
      <c r="J342" s="39">
        <v>5</v>
      </c>
      <c r="L342" s="63" t="s">
        <v>342</v>
      </c>
      <c r="M342" s="29" t="s">
        <v>501</v>
      </c>
      <c r="N342" s="29" t="s">
        <v>48</v>
      </c>
      <c r="O342" s="68">
        <v>260.71428571428572</v>
      </c>
      <c r="P342" s="29" t="s">
        <v>1248</v>
      </c>
      <c r="Q342" s="29" t="s">
        <v>15</v>
      </c>
      <c r="R342" s="39">
        <v>1</v>
      </c>
      <c r="S342" s="39">
        <v>0</v>
      </c>
      <c r="T342" s="39">
        <v>0</v>
      </c>
      <c r="U342" s="39">
        <v>1</v>
      </c>
      <c r="V342" s="39">
        <v>0</v>
      </c>
      <c r="W342" s="39">
        <v>0</v>
      </c>
      <c r="X342" s="39">
        <v>0</v>
      </c>
      <c r="Y342" s="39">
        <v>0</v>
      </c>
      <c r="Z342" s="39">
        <v>1</v>
      </c>
      <c r="AA342" s="39">
        <v>0</v>
      </c>
      <c r="AB342" s="39">
        <v>0</v>
      </c>
      <c r="AC342" s="39">
        <v>0</v>
      </c>
      <c r="AD342" s="39">
        <v>0</v>
      </c>
      <c r="AE342" s="39">
        <v>0</v>
      </c>
      <c r="AF342" s="39">
        <v>0</v>
      </c>
      <c r="AG342" s="39">
        <v>0</v>
      </c>
      <c r="AH342" s="39">
        <v>0</v>
      </c>
      <c r="AI342" s="39">
        <v>1</v>
      </c>
      <c r="AJ342" s="9">
        <f t="shared" si="24"/>
        <v>0</v>
      </c>
      <c r="AK342" s="9">
        <f t="shared" si="25"/>
        <v>0</v>
      </c>
      <c r="AL342" s="9">
        <f t="shared" si="26"/>
        <v>1</v>
      </c>
      <c r="AM342" s="9">
        <f t="shared" si="27"/>
        <v>0</v>
      </c>
      <c r="AN342" s="29" t="s">
        <v>1249</v>
      </c>
    </row>
    <row r="343" spans="1:40" x14ac:dyDescent="0.25">
      <c r="A343" s="39">
        <v>4642</v>
      </c>
      <c r="B343" s="29" t="s">
        <v>4015</v>
      </c>
      <c r="C343" s="29" t="s">
        <v>4016</v>
      </c>
      <c r="D343" s="29" t="s">
        <v>4017</v>
      </c>
      <c r="E343" s="42">
        <v>42643</v>
      </c>
      <c r="F343" s="29" t="s">
        <v>38</v>
      </c>
      <c r="I343" s="64">
        <v>1029</v>
      </c>
      <c r="L343" s="63" t="s">
        <v>342</v>
      </c>
      <c r="M343" s="29" t="s">
        <v>136</v>
      </c>
      <c r="N343" s="29" t="s">
        <v>40</v>
      </c>
      <c r="O343" s="68">
        <v>3</v>
      </c>
      <c r="P343" s="29" t="s">
        <v>5077</v>
      </c>
      <c r="Q343" s="29" t="s">
        <v>15</v>
      </c>
      <c r="R343" s="39">
        <v>1</v>
      </c>
      <c r="S343" s="39">
        <v>0</v>
      </c>
      <c r="T343" s="39">
        <v>0</v>
      </c>
      <c r="U343" s="39">
        <v>1</v>
      </c>
      <c r="V343" s="39">
        <v>0</v>
      </c>
      <c r="W343" s="39">
        <v>0</v>
      </c>
      <c r="X343" s="39">
        <v>0</v>
      </c>
      <c r="Y343" s="39">
        <v>1</v>
      </c>
      <c r="Z343" s="39">
        <v>0</v>
      </c>
      <c r="AA343" s="39">
        <v>0</v>
      </c>
      <c r="AB343" s="39">
        <v>0</v>
      </c>
      <c r="AC343" s="39">
        <v>1</v>
      </c>
      <c r="AD343" s="39">
        <v>0</v>
      </c>
      <c r="AE343" s="39">
        <v>1</v>
      </c>
      <c r="AF343" s="39">
        <v>0</v>
      </c>
      <c r="AG343" s="39">
        <v>0</v>
      </c>
      <c r="AH343" s="39">
        <v>0</v>
      </c>
      <c r="AI343" s="39">
        <v>0</v>
      </c>
      <c r="AJ343" s="9">
        <f t="shared" si="24"/>
        <v>1</v>
      </c>
      <c r="AK343" s="9">
        <f t="shared" si="25"/>
        <v>0</v>
      </c>
      <c r="AL343" s="9">
        <f t="shared" si="26"/>
        <v>0</v>
      </c>
      <c r="AM343" s="9">
        <f t="shared" si="27"/>
        <v>0</v>
      </c>
      <c r="AN343" s="29" t="s">
        <v>4019</v>
      </c>
    </row>
    <row r="344" spans="1:40" x14ac:dyDescent="0.25">
      <c r="A344" s="39">
        <v>4648</v>
      </c>
      <c r="B344" s="29" t="s">
        <v>4020</v>
      </c>
      <c r="C344" s="29" t="s">
        <v>4021</v>
      </c>
      <c r="D344" s="29" t="s">
        <v>4022</v>
      </c>
      <c r="E344" s="42">
        <v>43579</v>
      </c>
      <c r="F344" s="29" t="s">
        <v>38</v>
      </c>
      <c r="I344" s="64">
        <v>9.6</v>
      </c>
      <c r="J344" s="39">
        <v>9.5999999999999992E-3</v>
      </c>
      <c r="K344" s="64">
        <v>8.59</v>
      </c>
      <c r="L344" s="63" t="s">
        <v>342</v>
      </c>
      <c r="M344" s="29" t="s">
        <v>136</v>
      </c>
      <c r="N344" s="29" t="s">
        <v>40</v>
      </c>
      <c r="O344" s="68">
        <v>25</v>
      </c>
      <c r="P344" s="29" t="s">
        <v>891</v>
      </c>
      <c r="Q344" s="29" t="s">
        <v>15</v>
      </c>
      <c r="R344" s="39">
        <v>1</v>
      </c>
      <c r="S344" s="39">
        <v>0</v>
      </c>
      <c r="T344" s="39">
        <v>0</v>
      </c>
      <c r="U344" s="39">
        <v>1</v>
      </c>
      <c r="V344" s="39">
        <v>0</v>
      </c>
      <c r="W344" s="39">
        <v>0</v>
      </c>
      <c r="X344" s="39">
        <v>0</v>
      </c>
      <c r="Y344" s="39">
        <v>0</v>
      </c>
      <c r="Z344" s="39">
        <v>1</v>
      </c>
      <c r="AA344" s="39">
        <v>0</v>
      </c>
      <c r="AB344" s="39">
        <v>0</v>
      </c>
      <c r="AC344" s="39">
        <v>0</v>
      </c>
      <c r="AD344" s="39">
        <v>0</v>
      </c>
      <c r="AE344" s="39">
        <v>0</v>
      </c>
      <c r="AF344" s="39">
        <v>0</v>
      </c>
      <c r="AG344" s="39">
        <v>0</v>
      </c>
      <c r="AH344" s="39">
        <v>0</v>
      </c>
      <c r="AI344" s="39">
        <v>1</v>
      </c>
      <c r="AJ344" s="9">
        <f t="shared" si="24"/>
        <v>0</v>
      </c>
      <c r="AK344" s="9">
        <f t="shared" si="25"/>
        <v>0</v>
      </c>
      <c r="AL344" s="9">
        <f t="shared" si="26"/>
        <v>1</v>
      </c>
      <c r="AM344" s="9">
        <f t="shared" si="27"/>
        <v>0</v>
      </c>
      <c r="AN344" s="29" t="s">
        <v>4024</v>
      </c>
    </row>
    <row r="345" spans="1:40" x14ac:dyDescent="0.25">
      <c r="A345" s="39">
        <v>4660</v>
      </c>
      <c r="B345" s="29" t="s">
        <v>4026</v>
      </c>
      <c r="C345" s="29" t="s">
        <v>4027</v>
      </c>
      <c r="D345" s="29" t="s">
        <v>4028</v>
      </c>
      <c r="E345" s="42">
        <v>41696</v>
      </c>
      <c r="F345" s="29" t="s">
        <v>38</v>
      </c>
      <c r="I345" s="64">
        <v>300000</v>
      </c>
      <c r="L345" s="63" t="s">
        <v>342</v>
      </c>
      <c r="M345" s="29" t="s">
        <v>136</v>
      </c>
      <c r="N345" s="29" t="s">
        <v>219</v>
      </c>
      <c r="O345" s="68">
        <v>0.1</v>
      </c>
      <c r="P345" s="29" t="s">
        <v>5078</v>
      </c>
      <c r="Q345" s="29" t="s">
        <v>15</v>
      </c>
      <c r="R345" s="39">
        <v>1</v>
      </c>
      <c r="S345" s="39">
        <v>0</v>
      </c>
      <c r="T345" s="39">
        <v>0</v>
      </c>
      <c r="U345" s="39">
        <v>0</v>
      </c>
      <c r="V345" s="39">
        <v>0</v>
      </c>
      <c r="W345" s="39">
        <v>0</v>
      </c>
      <c r="X345" s="39">
        <v>0</v>
      </c>
      <c r="Y345" s="39">
        <v>0</v>
      </c>
      <c r="Z345" s="39">
        <v>0</v>
      </c>
      <c r="AA345" s="39">
        <v>0</v>
      </c>
      <c r="AB345" s="39">
        <v>0</v>
      </c>
      <c r="AC345" s="39">
        <v>1</v>
      </c>
      <c r="AD345" s="39">
        <v>0</v>
      </c>
      <c r="AE345" s="39">
        <v>0</v>
      </c>
      <c r="AF345" s="39">
        <v>0</v>
      </c>
      <c r="AG345" s="39">
        <v>0</v>
      </c>
      <c r="AH345" s="39">
        <v>0</v>
      </c>
      <c r="AI345" s="39">
        <v>0</v>
      </c>
      <c r="AJ345" s="9">
        <f t="shared" si="24"/>
        <v>1</v>
      </c>
      <c r="AK345" s="9">
        <f t="shared" si="25"/>
        <v>0</v>
      </c>
      <c r="AL345" s="9">
        <f t="shared" si="26"/>
        <v>0</v>
      </c>
      <c r="AM345" s="9">
        <f t="shared" si="27"/>
        <v>0</v>
      </c>
      <c r="AN345" s="29" t="s">
        <v>4030</v>
      </c>
    </row>
    <row r="346" spans="1:40" x14ac:dyDescent="0.25">
      <c r="A346" s="39">
        <v>4671</v>
      </c>
      <c r="B346" s="29" t="s">
        <v>5079</v>
      </c>
      <c r="C346" s="29" t="s">
        <v>5080</v>
      </c>
      <c r="D346" s="29" t="s">
        <v>5081</v>
      </c>
      <c r="E346" s="42">
        <v>43466</v>
      </c>
      <c r="F346" s="29" t="s">
        <v>38</v>
      </c>
      <c r="L346" s="63" t="s">
        <v>341</v>
      </c>
      <c r="M346" s="29" t="s">
        <v>54</v>
      </c>
      <c r="N346" s="29" t="s">
        <v>48</v>
      </c>
      <c r="O346" s="68">
        <v>0.75</v>
      </c>
      <c r="P346" s="29" t="s">
        <v>5082</v>
      </c>
      <c r="Q346" s="29" t="s">
        <v>15</v>
      </c>
      <c r="R346" s="39">
        <v>1</v>
      </c>
      <c r="S346" s="39">
        <v>0</v>
      </c>
      <c r="T346" s="39">
        <v>0</v>
      </c>
      <c r="U346" s="39">
        <v>0</v>
      </c>
      <c r="V346" s="39">
        <v>0</v>
      </c>
      <c r="W346" s="39">
        <v>0</v>
      </c>
      <c r="X346" s="39">
        <v>0</v>
      </c>
      <c r="Y346" s="39">
        <v>1</v>
      </c>
      <c r="Z346" s="39">
        <v>0</v>
      </c>
      <c r="AA346" s="39">
        <v>0</v>
      </c>
      <c r="AB346" s="39">
        <v>0</v>
      </c>
      <c r="AC346" s="39">
        <v>1</v>
      </c>
      <c r="AD346" s="39">
        <v>0</v>
      </c>
      <c r="AE346" s="39">
        <v>0</v>
      </c>
      <c r="AF346" s="39">
        <v>0</v>
      </c>
      <c r="AG346" s="39">
        <v>0</v>
      </c>
      <c r="AH346" s="39">
        <v>0</v>
      </c>
      <c r="AI346" s="39">
        <v>0</v>
      </c>
      <c r="AJ346" s="9">
        <f t="shared" si="24"/>
        <v>1</v>
      </c>
      <c r="AK346" s="9">
        <f t="shared" si="25"/>
        <v>0</v>
      </c>
      <c r="AL346" s="9">
        <f t="shared" si="26"/>
        <v>0</v>
      </c>
      <c r="AM346" s="9">
        <f t="shared" si="27"/>
        <v>0</v>
      </c>
      <c r="AN346" s="29" t="s">
        <v>5084</v>
      </c>
    </row>
    <row r="347" spans="1:40" x14ac:dyDescent="0.25">
      <c r="A347" s="39">
        <v>4687</v>
      </c>
      <c r="B347" s="29" t="s">
        <v>4031</v>
      </c>
      <c r="C347" s="29" t="s">
        <v>4032</v>
      </c>
      <c r="D347" s="29" t="s">
        <v>4033</v>
      </c>
      <c r="E347" s="42">
        <v>39508</v>
      </c>
      <c r="F347" s="29" t="s">
        <v>2852</v>
      </c>
      <c r="J347" s="39">
        <v>4</v>
      </c>
      <c r="L347" s="63" t="s">
        <v>341</v>
      </c>
      <c r="M347" s="29" t="s">
        <v>1411</v>
      </c>
      <c r="N347" s="29" t="s">
        <v>48</v>
      </c>
      <c r="O347" s="68">
        <v>1</v>
      </c>
      <c r="P347" s="29" t="s">
        <v>5085</v>
      </c>
      <c r="Q347" s="29" t="s">
        <v>15</v>
      </c>
      <c r="R347" s="39">
        <v>1</v>
      </c>
      <c r="S347" s="39">
        <v>0</v>
      </c>
      <c r="T347" s="39">
        <v>0</v>
      </c>
      <c r="U347" s="39">
        <v>1</v>
      </c>
      <c r="V347" s="39">
        <v>0</v>
      </c>
      <c r="W347" s="39">
        <v>0</v>
      </c>
      <c r="X347" s="39">
        <v>0</v>
      </c>
      <c r="Y347" s="39">
        <v>1</v>
      </c>
      <c r="Z347" s="39">
        <v>1</v>
      </c>
      <c r="AA347" s="39">
        <v>0</v>
      </c>
      <c r="AB347" s="39">
        <v>0</v>
      </c>
      <c r="AC347" s="39">
        <v>1</v>
      </c>
      <c r="AD347" s="39">
        <v>0</v>
      </c>
      <c r="AE347" s="39">
        <v>1</v>
      </c>
      <c r="AF347" s="39">
        <v>0</v>
      </c>
      <c r="AG347" s="39">
        <v>0</v>
      </c>
      <c r="AH347" s="39">
        <v>0</v>
      </c>
      <c r="AI347" s="39">
        <v>0</v>
      </c>
      <c r="AJ347" s="9">
        <f t="shared" si="24"/>
        <v>1</v>
      </c>
      <c r="AK347" s="9">
        <f t="shared" si="25"/>
        <v>0</v>
      </c>
      <c r="AL347" s="9">
        <f t="shared" si="26"/>
        <v>0</v>
      </c>
      <c r="AM347" s="9">
        <f t="shared" si="27"/>
        <v>0</v>
      </c>
      <c r="AN347" s="29" t="s">
        <v>4035</v>
      </c>
    </row>
    <row r="348" spans="1:40" x14ac:dyDescent="0.25">
      <c r="A348" s="39">
        <v>4688</v>
      </c>
      <c r="B348" s="29" t="s">
        <v>5086</v>
      </c>
      <c r="C348" s="29" t="s">
        <v>5087</v>
      </c>
      <c r="D348" s="29" t="s">
        <v>5088</v>
      </c>
      <c r="E348" s="42">
        <v>42979</v>
      </c>
      <c r="F348" s="29" t="s">
        <v>38</v>
      </c>
      <c r="L348" s="63" t="s">
        <v>342</v>
      </c>
      <c r="M348" s="29" t="s">
        <v>136</v>
      </c>
      <c r="N348" s="29" t="s">
        <v>219</v>
      </c>
      <c r="O348" s="68">
        <v>364</v>
      </c>
      <c r="P348" s="29" t="s">
        <v>225</v>
      </c>
      <c r="Q348" s="29" t="s">
        <v>15</v>
      </c>
      <c r="R348" s="39">
        <v>1</v>
      </c>
      <c r="S348" s="39">
        <v>0</v>
      </c>
      <c r="T348" s="39">
        <v>0</v>
      </c>
      <c r="U348" s="39">
        <v>1</v>
      </c>
      <c r="V348" s="39">
        <v>0</v>
      </c>
      <c r="W348" s="39">
        <v>0</v>
      </c>
      <c r="X348" s="39">
        <v>0</v>
      </c>
      <c r="Y348" s="39">
        <v>0</v>
      </c>
      <c r="Z348" s="39">
        <v>1</v>
      </c>
      <c r="AA348" s="39">
        <v>0</v>
      </c>
      <c r="AB348" s="39">
        <v>0</v>
      </c>
      <c r="AC348" s="39">
        <v>0</v>
      </c>
      <c r="AD348" s="39">
        <v>0</v>
      </c>
      <c r="AE348" s="39">
        <v>1</v>
      </c>
      <c r="AF348" s="39">
        <v>0</v>
      </c>
      <c r="AG348" s="39">
        <v>0</v>
      </c>
      <c r="AH348" s="39">
        <v>0</v>
      </c>
      <c r="AI348" s="39">
        <v>0</v>
      </c>
      <c r="AJ348" s="9">
        <f t="shared" si="24"/>
        <v>1</v>
      </c>
      <c r="AK348" s="9">
        <f t="shared" si="25"/>
        <v>0</v>
      </c>
      <c r="AL348" s="9">
        <f t="shared" si="26"/>
        <v>0</v>
      </c>
      <c r="AM348" s="9">
        <f t="shared" si="27"/>
        <v>0</v>
      </c>
      <c r="AN348" s="29" t="s">
        <v>5089</v>
      </c>
    </row>
    <row r="349" spans="1:40" x14ac:dyDescent="0.25">
      <c r="A349" s="39">
        <v>4748</v>
      </c>
      <c r="B349" s="29" t="s">
        <v>5090</v>
      </c>
      <c r="C349" s="29" t="s">
        <v>5091</v>
      </c>
      <c r="D349" s="29" t="s">
        <v>5092</v>
      </c>
      <c r="E349" s="42">
        <v>44682</v>
      </c>
      <c r="F349" s="29" t="s">
        <v>38</v>
      </c>
      <c r="L349" s="63" t="s">
        <v>342</v>
      </c>
      <c r="M349" s="29" t="s">
        <v>136</v>
      </c>
      <c r="N349" s="29" t="s">
        <v>219</v>
      </c>
      <c r="O349" s="68">
        <v>3.5</v>
      </c>
      <c r="P349" s="29" t="s">
        <v>5093</v>
      </c>
      <c r="Q349" s="29" t="s">
        <v>15</v>
      </c>
      <c r="R349" s="39">
        <v>1</v>
      </c>
      <c r="S349" s="39">
        <v>0</v>
      </c>
      <c r="T349" s="39">
        <v>0</v>
      </c>
      <c r="U349" s="39">
        <v>0</v>
      </c>
      <c r="V349" s="39">
        <v>1</v>
      </c>
      <c r="W349" s="39">
        <v>0</v>
      </c>
      <c r="X349" s="39">
        <v>0</v>
      </c>
      <c r="Y349" s="39">
        <v>0</v>
      </c>
      <c r="Z349" s="39">
        <v>1</v>
      </c>
      <c r="AA349" s="39">
        <v>0</v>
      </c>
      <c r="AB349" s="39">
        <v>0</v>
      </c>
      <c r="AC349" s="39">
        <v>1</v>
      </c>
      <c r="AD349" s="39">
        <v>0</v>
      </c>
      <c r="AE349" s="39">
        <v>1</v>
      </c>
      <c r="AF349" s="39">
        <v>0</v>
      </c>
      <c r="AG349" s="39">
        <v>0</v>
      </c>
      <c r="AH349" s="39">
        <v>0</v>
      </c>
      <c r="AI349" s="39">
        <v>0</v>
      </c>
      <c r="AJ349" s="9">
        <f t="shared" si="24"/>
        <v>1</v>
      </c>
      <c r="AK349" s="9">
        <f t="shared" si="25"/>
        <v>0</v>
      </c>
      <c r="AL349" s="9">
        <f t="shared" si="26"/>
        <v>0</v>
      </c>
      <c r="AM349" s="9">
        <f t="shared" si="27"/>
        <v>0</v>
      </c>
      <c r="AN349" s="29" t="s">
        <v>5095</v>
      </c>
    </row>
    <row r="350" spans="1:40" x14ac:dyDescent="0.25">
      <c r="A350" s="39">
        <v>4754</v>
      </c>
      <c r="B350" s="29" t="s">
        <v>5096</v>
      </c>
      <c r="C350" s="29" t="s">
        <v>5097</v>
      </c>
      <c r="D350" s="29" t="s">
        <v>4903</v>
      </c>
      <c r="E350" s="42">
        <v>44491</v>
      </c>
      <c r="F350" s="29" t="s">
        <v>38</v>
      </c>
      <c r="L350" s="63" t="s">
        <v>341</v>
      </c>
      <c r="M350" s="29" t="s">
        <v>54</v>
      </c>
      <c r="N350" s="29" t="s">
        <v>48</v>
      </c>
      <c r="O350" s="68">
        <v>0</v>
      </c>
      <c r="P350" s="29" t="s">
        <v>49</v>
      </c>
      <c r="Q350" s="29" t="s">
        <v>15</v>
      </c>
      <c r="R350" s="39">
        <v>1</v>
      </c>
      <c r="S350" s="39">
        <v>0</v>
      </c>
      <c r="T350" s="39">
        <v>0</v>
      </c>
      <c r="U350" s="39">
        <v>0</v>
      </c>
      <c r="V350" s="39">
        <v>0</v>
      </c>
      <c r="W350" s="39">
        <v>0</v>
      </c>
      <c r="X350" s="39">
        <v>0</v>
      </c>
      <c r="Y350" s="39">
        <v>0</v>
      </c>
      <c r="Z350" s="39">
        <v>0</v>
      </c>
      <c r="AA350" s="39">
        <v>0</v>
      </c>
      <c r="AB350" s="39">
        <v>1</v>
      </c>
      <c r="AC350" s="39">
        <v>0</v>
      </c>
      <c r="AD350" s="39">
        <v>0</v>
      </c>
      <c r="AE350" s="39">
        <v>0</v>
      </c>
      <c r="AF350" s="39">
        <v>0</v>
      </c>
      <c r="AG350" s="39">
        <v>0</v>
      </c>
      <c r="AH350" s="39">
        <v>0</v>
      </c>
      <c r="AI350" s="39">
        <v>1</v>
      </c>
      <c r="AJ350" s="9">
        <f t="shared" si="24"/>
        <v>0</v>
      </c>
      <c r="AK350" s="9">
        <f t="shared" si="25"/>
        <v>0</v>
      </c>
      <c r="AL350" s="9">
        <f t="shared" si="26"/>
        <v>1</v>
      </c>
      <c r="AM350" s="9">
        <f t="shared" si="27"/>
        <v>0</v>
      </c>
      <c r="AN350" s="29" t="s">
        <v>5098</v>
      </c>
    </row>
    <row r="351" spans="1:40" x14ac:dyDescent="0.25">
      <c r="A351" s="39">
        <v>4762</v>
      </c>
      <c r="B351" s="29" t="s">
        <v>5099</v>
      </c>
      <c r="C351" s="29" t="s">
        <v>5100</v>
      </c>
      <c r="D351" s="29" t="s">
        <v>5101</v>
      </c>
      <c r="E351" s="42">
        <v>43556</v>
      </c>
      <c r="F351" s="29" t="s">
        <v>332</v>
      </c>
      <c r="I351" s="64">
        <v>10000</v>
      </c>
      <c r="L351" s="63" t="s">
        <v>342</v>
      </c>
      <c r="M351" s="29" t="s">
        <v>136</v>
      </c>
      <c r="N351" s="29" t="s">
        <v>219</v>
      </c>
      <c r="O351" s="68">
        <v>24</v>
      </c>
      <c r="P351" s="29" t="s">
        <v>5102</v>
      </c>
      <c r="Q351" s="29" t="s">
        <v>70</v>
      </c>
      <c r="R351" s="39">
        <v>0</v>
      </c>
      <c r="S351" s="39">
        <v>0</v>
      </c>
      <c r="T351" s="39">
        <v>0</v>
      </c>
      <c r="U351" s="39">
        <v>0</v>
      </c>
      <c r="V351" s="39">
        <v>0</v>
      </c>
      <c r="W351" s="39">
        <v>0</v>
      </c>
      <c r="X351" s="39">
        <v>0</v>
      </c>
      <c r="Y351" s="39">
        <v>1</v>
      </c>
      <c r="Z351" s="39">
        <v>0</v>
      </c>
      <c r="AA351" s="39">
        <v>0</v>
      </c>
      <c r="AB351" s="39">
        <v>0</v>
      </c>
      <c r="AC351" s="39">
        <v>0</v>
      </c>
      <c r="AD351" s="39">
        <v>0</v>
      </c>
      <c r="AE351" s="39">
        <v>1</v>
      </c>
      <c r="AF351" s="39">
        <v>0</v>
      </c>
      <c r="AG351" s="39">
        <v>0</v>
      </c>
      <c r="AH351" s="39">
        <v>0</v>
      </c>
      <c r="AI351" s="39">
        <v>0</v>
      </c>
      <c r="AJ351" s="9">
        <f t="shared" si="24"/>
        <v>1</v>
      </c>
      <c r="AK351" s="9">
        <f t="shared" si="25"/>
        <v>0</v>
      </c>
      <c r="AL351" s="9">
        <f t="shared" si="26"/>
        <v>0</v>
      </c>
      <c r="AM351" s="9">
        <f t="shared" si="27"/>
        <v>0</v>
      </c>
      <c r="AN351" s="29" t="s">
        <v>5104</v>
      </c>
    </row>
    <row r="352" spans="1:40" x14ac:dyDescent="0.25">
      <c r="A352" s="39">
        <v>4763</v>
      </c>
      <c r="B352" s="29" t="s">
        <v>897</v>
      </c>
      <c r="C352" s="29" t="s">
        <v>898</v>
      </c>
      <c r="D352" s="29" t="s">
        <v>899</v>
      </c>
      <c r="E352" s="42">
        <v>41835</v>
      </c>
      <c r="F352" s="29" t="s">
        <v>38</v>
      </c>
      <c r="L352" s="63" t="s">
        <v>342</v>
      </c>
      <c r="M352" s="29" t="s">
        <v>224</v>
      </c>
      <c r="N352" s="29" t="s">
        <v>900</v>
      </c>
      <c r="O352" s="68">
        <v>0</v>
      </c>
      <c r="P352" s="29" t="s">
        <v>49</v>
      </c>
      <c r="Q352" s="29" t="s">
        <v>15</v>
      </c>
      <c r="R352" s="39">
        <v>1</v>
      </c>
      <c r="S352" s="39">
        <v>0</v>
      </c>
      <c r="T352" s="39">
        <v>0</v>
      </c>
      <c r="U352" s="39">
        <v>0</v>
      </c>
      <c r="V352" s="39">
        <v>0</v>
      </c>
      <c r="W352" s="39">
        <v>0</v>
      </c>
      <c r="X352" s="39">
        <v>0</v>
      </c>
      <c r="Y352" s="39">
        <v>0</v>
      </c>
      <c r="Z352" s="39">
        <v>0</v>
      </c>
      <c r="AA352" s="39">
        <v>0</v>
      </c>
      <c r="AB352" s="39">
        <v>1</v>
      </c>
      <c r="AC352" s="39">
        <v>0</v>
      </c>
      <c r="AD352" s="39">
        <v>0</v>
      </c>
      <c r="AE352" s="39">
        <v>0</v>
      </c>
      <c r="AF352" s="39">
        <v>0</v>
      </c>
      <c r="AG352" s="39">
        <v>0</v>
      </c>
      <c r="AH352" s="39">
        <v>0</v>
      </c>
      <c r="AI352" s="39">
        <v>1</v>
      </c>
      <c r="AJ352" s="9">
        <f t="shared" si="24"/>
        <v>0</v>
      </c>
      <c r="AK352" s="9">
        <f t="shared" si="25"/>
        <v>0</v>
      </c>
      <c r="AL352" s="9">
        <f t="shared" si="26"/>
        <v>1</v>
      </c>
      <c r="AM352" s="9">
        <f t="shared" si="27"/>
        <v>0</v>
      </c>
      <c r="AN352" s="29" t="s">
        <v>901</v>
      </c>
    </row>
    <row r="353" spans="1:40" x14ac:dyDescent="0.25">
      <c r="A353" s="39">
        <v>4764</v>
      </c>
      <c r="B353" s="29" t="s">
        <v>5105</v>
      </c>
      <c r="C353" s="29" t="s">
        <v>5106</v>
      </c>
      <c r="D353" s="29" t="s">
        <v>5107</v>
      </c>
      <c r="E353" s="42">
        <v>44440</v>
      </c>
      <c r="F353" s="29" t="s">
        <v>38</v>
      </c>
      <c r="I353" s="64">
        <v>1403.183</v>
      </c>
      <c r="K353" s="64">
        <v>23</v>
      </c>
      <c r="L353" s="63" t="s">
        <v>342</v>
      </c>
      <c r="M353" s="29" t="s">
        <v>136</v>
      </c>
      <c r="N353" s="29" t="s">
        <v>2360</v>
      </c>
      <c r="O353" s="68">
        <v>2</v>
      </c>
      <c r="P353" s="29" t="s">
        <v>5108</v>
      </c>
      <c r="Q353" s="29" t="s">
        <v>15</v>
      </c>
      <c r="R353" s="39">
        <v>0</v>
      </c>
      <c r="S353" s="39">
        <v>0</v>
      </c>
      <c r="T353" s="39">
        <v>1</v>
      </c>
      <c r="U353" s="39">
        <v>0</v>
      </c>
      <c r="V353" s="39">
        <v>0</v>
      </c>
      <c r="W353" s="39">
        <v>0</v>
      </c>
      <c r="X353" s="39">
        <v>0</v>
      </c>
      <c r="Y353" s="39">
        <v>0</v>
      </c>
      <c r="Z353" s="39">
        <v>1</v>
      </c>
      <c r="AA353" s="39">
        <v>0</v>
      </c>
      <c r="AB353" s="39">
        <v>0</v>
      </c>
      <c r="AC353" s="39">
        <v>0</v>
      </c>
      <c r="AD353" s="39">
        <v>0</v>
      </c>
      <c r="AE353" s="39">
        <v>0</v>
      </c>
      <c r="AF353" s="39">
        <v>0</v>
      </c>
      <c r="AG353" s="39">
        <v>0</v>
      </c>
      <c r="AH353" s="39">
        <v>0</v>
      </c>
      <c r="AI353" s="39">
        <v>1</v>
      </c>
      <c r="AJ353" s="9">
        <f t="shared" si="24"/>
        <v>0</v>
      </c>
      <c r="AK353" s="9">
        <f t="shared" si="25"/>
        <v>0</v>
      </c>
      <c r="AL353" s="9">
        <f t="shared" si="26"/>
        <v>1</v>
      </c>
      <c r="AM353" s="9">
        <f t="shared" si="27"/>
        <v>0</v>
      </c>
      <c r="AN353" s="29" t="s">
        <v>5109</v>
      </c>
    </row>
    <row r="354" spans="1:40" x14ac:dyDescent="0.25">
      <c r="A354" s="39">
        <v>4767</v>
      </c>
      <c r="B354" s="29" t="s">
        <v>4041</v>
      </c>
      <c r="C354" s="29" t="s">
        <v>4042</v>
      </c>
      <c r="D354" s="29" t="s">
        <v>3960</v>
      </c>
      <c r="E354" s="42">
        <v>44209</v>
      </c>
      <c r="F354" s="29" t="s">
        <v>38</v>
      </c>
      <c r="J354" s="39">
        <v>0.44</v>
      </c>
      <c r="K354" s="64">
        <v>21.74</v>
      </c>
      <c r="L354" s="63" t="s">
        <v>342</v>
      </c>
      <c r="M354" s="29" t="s">
        <v>136</v>
      </c>
      <c r="N354" s="29" t="s">
        <v>48</v>
      </c>
      <c r="O354" s="68">
        <v>10.714285714285714</v>
      </c>
      <c r="P354" s="29" t="s">
        <v>526</v>
      </c>
      <c r="Q354" s="29" t="s">
        <v>15</v>
      </c>
      <c r="R354" s="39">
        <v>1</v>
      </c>
      <c r="S354" s="39">
        <v>0</v>
      </c>
      <c r="T354" s="39">
        <v>0</v>
      </c>
      <c r="U354" s="39">
        <v>1</v>
      </c>
      <c r="V354" s="39">
        <v>0</v>
      </c>
      <c r="W354" s="39">
        <v>0</v>
      </c>
      <c r="X354" s="39">
        <v>0</v>
      </c>
      <c r="Y354" s="39">
        <v>0</v>
      </c>
      <c r="Z354" s="39">
        <v>1</v>
      </c>
      <c r="AA354" s="39">
        <v>0</v>
      </c>
      <c r="AB354" s="39">
        <v>0</v>
      </c>
      <c r="AC354" s="39">
        <v>0</v>
      </c>
      <c r="AD354" s="39">
        <v>0</v>
      </c>
      <c r="AE354" s="39">
        <v>1</v>
      </c>
      <c r="AF354" s="39">
        <v>0</v>
      </c>
      <c r="AG354" s="39">
        <v>0</v>
      </c>
      <c r="AH354" s="39">
        <v>0</v>
      </c>
      <c r="AI354" s="39">
        <v>0</v>
      </c>
      <c r="AJ354" s="9">
        <f t="shared" si="24"/>
        <v>1</v>
      </c>
      <c r="AK354" s="9">
        <f t="shared" si="25"/>
        <v>0</v>
      </c>
      <c r="AL354" s="9">
        <f t="shared" si="26"/>
        <v>0</v>
      </c>
      <c r="AM354" s="9">
        <f t="shared" si="27"/>
        <v>0</v>
      </c>
      <c r="AN354" s="29" t="s">
        <v>3961</v>
      </c>
    </row>
    <row r="355" spans="1:40" x14ac:dyDescent="0.25">
      <c r="A355" s="39">
        <v>4790</v>
      </c>
      <c r="B355" s="29" t="s">
        <v>5110</v>
      </c>
      <c r="C355" s="29" t="s">
        <v>5111</v>
      </c>
      <c r="D355" s="29" t="s">
        <v>5112</v>
      </c>
      <c r="E355" s="42">
        <v>42795</v>
      </c>
      <c r="F355" s="29" t="s">
        <v>38</v>
      </c>
      <c r="J355" s="39">
        <v>0.95</v>
      </c>
      <c r="L355" s="63" t="s">
        <v>341</v>
      </c>
      <c r="M355" s="29" t="s">
        <v>151</v>
      </c>
      <c r="N355" s="29" t="s">
        <v>48</v>
      </c>
      <c r="O355" s="68">
        <v>0</v>
      </c>
      <c r="P355" s="29" t="s">
        <v>225</v>
      </c>
      <c r="Q355" s="29" t="s">
        <v>15</v>
      </c>
      <c r="R355" s="39">
        <v>0</v>
      </c>
      <c r="S355" s="39">
        <v>0</v>
      </c>
      <c r="T355" s="39">
        <v>0</v>
      </c>
      <c r="U355" s="39">
        <v>1</v>
      </c>
      <c r="V355" s="39">
        <v>0</v>
      </c>
      <c r="W355" s="39">
        <v>0</v>
      </c>
      <c r="X355" s="39">
        <v>0</v>
      </c>
      <c r="Y355" s="39">
        <v>0</v>
      </c>
      <c r="Z355" s="39">
        <v>1</v>
      </c>
      <c r="AA355" s="39">
        <v>0</v>
      </c>
      <c r="AB355" s="39">
        <v>0</v>
      </c>
      <c r="AC355" s="39">
        <v>0</v>
      </c>
      <c r="AD355" s="39">
        <v>0</v>
      </c>
      <c r="AE355" s="39">
        <v>1</v>
      </c>
      <c r="AF355" s="39">
        <v>0</v>
      </c>
      <c r="AG355" s="39">
        <v>0</v>
      </c>
      <c r="AH355" s="39">
        <v>0</v>
      </c>
      <c r="AI355" s="39">
        <v>0</v>
      </c>
      <c r="AJ355" s="9">
        <f t="shared" si="24"/>
        <v>1</v>
      </c>
      <c r="AK355" s="9">
        <f t="shared" si="25"/>
        <v>0</v>
      </c>
      <c r="AL355" s="9">
        <f t="shared" si="26"/>
        <v>0</v>
      </c>
      <c r="AM355" s="9">
        <f t="shared" si="27"/>
        <v>0</v>
      </c>
      <c r="AN355" s="29" t="s">
        <v>5114</v>
      </c>
    </row>
    <row r="356" spans="1:40" x14ac:dyDescent="0.25">
      <c r="A356" s="39">
        <v>4792</v>
      </c>
      <c r="B356" s="29" t="s">
        <v>5115</v>
      </c>
      <c r="C356" s="29" t="s">
        <v>5116</v>
      </c>
      <c r="D356" s="29" t="s">
        <v>5117</v>
      </c>
      <c r="E356" s="42">
        <v>44728</v>
      </c>
      <c r="F356" s="29" t="s">
        <v>38</v>
      </c>
      <c r="L356" s="63" t="s">
        <v>341</v>
      </c>
      <c r="M356" s="29" t="s">
        <v>1855</v>
      </c>
      <c r="N356" t="s">
        <v>219</v>
      </c>
      <c r="O356" s="68">
        <v>0</v>
      </c>
      <c r="P356" s="29" t="s">
        <v>111</v>
      </c>
      <c r="Q356" s="29" t="s">
        <v>15</v>
      </c>
      <c r="R356" s="39">
        <v>1</v>
      </c>
      <c r="S356" s="39">
        <v>0</v>
      </c>
      <c r="T356" s="39">
        <v>0</v>
      </c>
      <c r="U356" s="39">
        <v>0</v>
      </c>
      <c r="V356" s="39">
        <v>0</v>
      </c>
      <c r="W356" s="39">
        <v>0</v>
      </c>
      <c r="X356" s="39">
        <v>0</v>
      </c>
      <c r="Y356" s="39">
        <v>0</v>
      </c>
      <c r="Z356" s="39">
        <v>1</v>
      </c>
      <c r="AA356" s="39">
        <v>0</v>
      </c>
      <c r="AB356" s="39">
        <v>0</v>
      </c>
      <c r="AC356" s="39">
        <v>0</v>
      </c>
      <c r="AD356" s="39">
        <v>0</v>
      </c>
      <c r="AE356" s="39">
        <v>0</v>
      </c>
      <c r="AF356" s="39">
        <v>0</v>
      </c>
      <c r="AG356" s="39">
        <v>0</v>
      </c>
      <c r="AH356" s="39">
        <v>0</v>
      </c>
      <c r="AI356" s="39">
        <v>1</v>
      </c>
      <c r="AJ356" s="9">
        <f t="shared" si="24"/>
        <v>0</v>
      </c>
      <c r="AK356" s="9">
        <f t="shared" si="25"/>
        <v>0</v>
      </c>
      <c r="AL356" s="9">
        <f t="shared" si="26"/>
        <v>1</v>
      </c>
      <c r="AM356" s="9">
        <f t="shared" si="27"/>
        <v>0</v>
      </c>
      <c r="AN356" s="29" t="s">
        <v>5118</v>
      </c>
    </row>
    <row r="357" spans="1:40" x14ac:dyDescent="0.25">
      <c r="A357" s="39">
        <v>4807</v>
      </c>
      <c r="B357" s="29" t="s">
        <v>4044</v>
      </c>
      <c r="C357" s="29" t="s">
        <v>4045</v>
      </c>
      <c r="D357" s="29" t="s">
        <v>4046</v>
      </c>
      <c r="E357" s="42">
        <v>44510</v>
      </c>
      <c r="F357" s="29" t="s">
        <v>38</v>
      </c>
      <c r="I357" s="64">
        <v>300000</v>
      </c>
      <c r="L357" s="63" t="s">
        <v>342</v>
      </c>
      <c r="M357" s="29" t="s">
        <v>136</v>
      </c>
      <c r="N357" t="s">
        <v>219</v>
      </c>
      <c r="O357" s="68">
        <v>1</v>
      </c>
      <c r="P357" s="29" t="s">
        <v>5119</v>
      </c>
      <c r="Q357" s="29" t="s">
        <v>15</v>
      </c>
      <c r="R357" s="39">
        <v>1</v>
      </c>
      <c r="S357" s="39">
        <v>0</v>
      </c>
      <c r="T357" s="39">
        <v>0</v>
      </c>
      <c r="U357" s="39">
        <v>0</v>
      </c>
      <c r="V357" s="39">
        <v>0</v>
      </c>
      <c r="W357" s="39">
        <v>0</v>
      </c>
      <c r="X357" s="39">
        <v>0</v>
      </c>
      <c r="Y357" s="39">
        <v>0</v>
      </c>
      <c r="Z357" s="39">
        <v>0</v>
      </c>
      <c r="AA357" s="39">
        <v>0</v>
      </c>
      <c r="AB357" s="39">
        <v>0</v>
      </c>
      <c r="AC357" s="39">
        <v>0</v>
      </c>
      <c r="AD357" s="39">
        <v>0</v>
      </c>
      <c r="AE357" s="39">
        <v>0</v>
      </c>
      <c r="AF357" s="39">
        <v>0</v>
      </c>
      <c r="AG357" s="39">
        <v>0</v>
      </c>
      <c r="AH357" s="39">
        <v>0</v>
      </c>
      <c r="AI357" s="39">
        <v>1</v>
      </c>
      <c r="AJ357" s="9">
        <f t="shared" si="24"/>
        <v>0</v>
      </c>
      <c r="AK357" s="9">
        <f t="shared" si="25"/>
        <v>0</v>
      </c>
      <c r="AL357" s="9">
        <f t="shared" si="26"/>
        <v>1</v>
      </c>
      <c r="AM357" s="9">
        <f t="shared" si="27"/>
        <v>0</v>
      </c>
      <c r="AN357" s="29" t="s">
        <v>4048</v>
      </c>
    </row>
    <row r="358" spans="1:40" x14ac:dyDescent="0.25">
      <c r="A358" s="39">
        <v>4809</v>
      </c>
      <c r="B358" s="29" t="s">
        <v>4049</v>
      </c>
      <c r="C358" s="29" t="s">
        <v>4050</v>
      </c>
      <c r="D358" s="29" t="s">
        <v>4051</v>
      </c>
      <c r="E358" s="42">
        <v>42220</v>
      </c>
      <c r="F358" s="29" t="s">
        <v>38</v>
      </c>
      <c r="I358" s="64">
        <v>10000</v>
      </c>
      <c r="J358" s="39">
        <v>0.66</v>
      </c>
      <c r="L358" s="63" t="s">
        <v>342</v>
      </c>
      <c r="M358" s="29" t="s">
        <v>136</v>
      </c>
      <c r="N358" s="29" t="s">
        <v>2360</v>
      </c>
      <c r="O358" s="68">
        <v>100</v>
      </c>
      <c r="P358" s="29" t="s">
        <v>195</v>
      </c>
      <c r="Q358" s="29" t="s">
        <v>15</v>
      </c>
      <c r="R358" s="39">
        <v>1</v>
      </c>
      <c r="S358" s="39">
        <v>0</v>
      </c>
      <c r="T358" s="39">
        <v>0</v>
      </c>
      <c r="U358" s="39">
        <v>1</v>
      </c>
      <c r="V358" s="39">
        <v>0</v>
      </c>
      <c r="W358" s="39">
        <v>0</v>
      </c>
      <c r="X358" s="39">
        <v>0</v>
      </c>
      <c r="Y358" s="39">
        <v>0</v>
      </c>
      <c r="Z358" s="39">
        <v>1</v>
      </c>
      <c r="AA358" s="39">
        <v>0</v>
      </c>
      <c r="AB358" s="39">
        <v>0</v>
      </c>
      <c r="AC358" s="39">
        <v>1</v>
      </c>
      <c r="AD358" s="39">
        <v>0</v>
      </c>
      <c r="AE358" s="39">
        <v>0</v>
      </c>
      <c r="AF358" s="39">
        <v>0</v>
      </c>
      <c r="AG358" s="39">
        <v>0</v>
      </c>
      <c r="AH358" s="39">
        <v>0</v>
      </c>
      <c r="AI358" s="39">
        <v>0</v>
      </c>
      <c r="AJ358" s="9">
        <f t="shared" si="24"/>
        <v>1</v>
      </c>
      <c r="AK358" s="9">
        <f t="shared" si="25"/>
        <v>0</v>
      </c>
      <c r="AL358" s="9">
        <f t="shared" si="26"/>
        <v>0</v>
      </c>
      <c r="AM358" s="9">
        <f t="shared" si="27"/>
        <v>0</v>
      </c>
      <c r="AN358" s="29" t="s">
        <v>4053</v>
      </c>
    </row>
    <row r="359" spans="1:40" x14ac:dyDescent="0.25">
      <c r="A359" s="39">
        <v>4827</v>
      </c>
      <c r="B359" s="29" t="s">
        <v>906</v>
      </c>
      <c r="C359" s="29" t="s">
        <v>907</v>
      </c>
      <c r="D359" s="29" t="s">
        <v>908</v>
      </c>
      <c r="E359" s="42">
        <v>42917</v>
      </c>
      <c r="F359" s="29" t="s">
        <v>38</v>
      </c>
      <c r="G359" s="39">
        <v>900</v>
      </c>
      <c r="H359" s="39">
        <v>500</v>
      </c>
      <c r="L359" s="63" t="s">
        <v>341</v>
      </c>
      <c r="M359" s="29" t="s">
        <v>54</v>
      </c>
      <c r="N359" s="29" t="s">
        <v>48</v>
      </c>
      <c r="O359" s="68">
        <v>80</v>
      </c>
      <c r="P359" s="29" t="s">
        <v>909</v>
      </c>
      <c r="Q359" s="29" t="s">
        <v>15</v>
      </c>
      <c r="R359" s="39">
        <v>1</v>
      </c>
      <c r="S359" s="39">
        <v>0</v>
      </c>
      <c r="T359" s="39">
        <v>0</v>
      </c>
      <c r="U359" s="39">
        <v>1</v>
      </c>
      <c r="V359" s="39">
        <v>0</v>
      </c>
      <c r="W359" s="39">
        <v>0</v>
      </c>
      <c r="X359" s="39">
        <v>0</v>
      </c>
      <c r="Y359" s="39">
        <v>0</v>
      </c>
      <c r="Z359" s="39">
        <v>1</v>
      </c>
      <c r="AA359" s="39">
        <v>0</v>
      </c>
      <c r="AB359" s="39">
        <v>0</v>
      </c>
      <c r="AC359" s="39">
        <v>0</v>
      </c>
      <c r="AD359" s="39">
        <v>0</v>
      </c>
      <c r="AE359" s="39">
        <v>1</v>
      </c>
      <c r="AF359" s="39">
        <v>0</v>
      </c>
      <c r="AG359" s="39">
        <v>0</v>
      </c>
      <c r="AH359" s="39">
        <v>0</v>
      </c>
      <c r="AI359" s="39">
        <v>0</v>
      </c>
      <c r="AJ359" s="9">
        <f t="shared" si="24"/>
        <v>1</v>
      </c>
      <c r="AK359" s="9">
        <f t="shared" si="25"/>
        <v>0</v>
      </c>
      <c r="AL359" s="9">
        <f t="shared" si="26"/>
        <v>0</v>
      </c>
      <c r="AM359" s="9">
        <f t="shared" si="27"/>
        <v>0</v>
      </c>
      <c r="AN359" s="29" t="s">
        <v>910</v>
      </c>
    </row>
    <row r="360" spans="1:40" x14ac:dyDescent="0.25">
      <c r="A360" s="39">
        <v>4830</v>
      </c>
      <c r="B360" s="29" t="s">
        <v>5120</v>
      </c>
      <c r="C360" s="29" t="s">
        <v>5121</v>
      </c>
      <c r="D360" s="29" t="s">
        <v>5122</v>
      </c>
      <c r="E360" s="42">
        <v>44986</v>
      </c>
      <c r="F360" s="29" t="s">
        <v>38</v>
      </c>
      <c r="L360" s="63" t="s">
        <v>342</v>
      </c>
      <c r="M360" s="29" t="s">
        <v>424</v>
      </c>
      <c r="N360" s="29" t="s">
        <v>219</v>
      </c>
      <c r="O360" s="68">
        <v>0</v>
      </c>
      <c r="P360" s="29" t="s">
        <v>2210</v>
      </c>
      <c r="Q360" s="29" t="s">
        <v>15</v>
      </c>
      <c r="R360" s="39">
        <v>1</v>
      </c>
      <c r="S360" s="39">
        <v>0</v>
      </c>
      <c r="T360" s="39">
        <v>0</v>
      </c>
      <c r="U360" s="39">
        <v>1</v>
      </c>
      <c r="V360" s="39">
        <v>0</v>
      </c>
      <c r="W360" s="39">
        <v>0</v>
      </c>
      <c r="X360" s="39">
        <v>0</v>
      </c>
      <c r="Y360" s="39">
        <v>0</v>
      </c>
      <c r="Z360" s="39">
        <v>1</v>
      </c>
      <c r="AA360" s="39">
        <v>0</v>
      </c>
      <c r="AB360" s="39">
        <v>0</v>
      </c>
      <c r="AC360" s="39">
        <v>0</v>
      </c>
      <c r="AD360" s="39">
        <v>0</v>
      </c>
      <c r="AE360" s="39">
        <v>1</v>
      </c>
      <c r="AF360" s="39">
        <v>0</v>
      </c>
      <c r="AG360" s="39">
        <v>0</v>
      </c>
      <c r="AH360" s="39">
        <v>0</v>
      </c>
      <c r="AI360" s="39">
        <v>0</v>
      </c>
      <c r="AJ360" s="9">
        <f t="shared" si="24"/>
        <v>1</v>
      </c>
      <c r="AK360" s="9">
        <f t="shared" si="25"/>
        <v>0</v>
      </c>
      <c r="AL360" s="9">
        <f t="shared" si="26"/>
        <v>0</v>
      </c>
      <c r="AM360" s="9">
        <f t="shared" si="27"/>
        <v>0</v>
      </c>
      <c r="AN360" s="29" t="s">
        <v>5123</v>
      </c>
    </row>
    <row r="361" spans="1:40" x14ac:dyDescent="0.25">
      <c r="A361" s="39">
        <v>4833</v>
      </c>
      <c r="B361" s="29" t="s">
        <v>5124</v>
      </c>
      <c r="C361" s="29" t="s">
        <v>5125</v>
      </c>
      <c r="D361" s="29" t="s">
        <v>5126</v>
      </c>
      <c r="E361" s="42">
        <v>44256</v>
      </c>
      <c r="F361" s="29" t="s">
        <v>38</v>
      </c>
      <c r="L361" s="63" t="s">
        <v>342</v>
      </c>
      <c r="M361" s="29" t="s">
        <v>424</v>
      </c>
      <c r="N361" s="29" t="s">
        <v>219</v>
      </c>
      <c r="O361" s="68">
        <v>32</v>
      </c>
      <c r="P361" s="29" t="s">
        <v>377</v>
      </c>
      <c r="Q361" s="29" t="s">
        <v>15</v>
      </c>
      <c r="R361" s="39">
        <v>1</v>
      </c>
      <c r="S361" s="39">
        <v>0</v>
      </c>
      <c r="T361" s="39">
        <v>0</v>
      </c>
      <c r="U361" s="39">
        <v>1</v>
      </c>
      <c r="V361" s="39">
        <v>0</v>
      </c>
      <c r="W361" s="39">
        <v>0</v>
      </c>
      <c r="X361" s="39">
        <v>0</v>
      </c>
      <c r="Y361" s="39">
        <v>0</v>
      </c>
      <c r="Z361" s="39">
        <v>1</v>
      </c>
      <c r="AA361" s="39">
        <v>0</v>
      </c>
      <c r="AB361" s="39">
        <v>0</v>
      </c>
      <c r="AC361" s="39">
        <v>0</v>
      </c>
      <c r="AD361" s="39">
        <v>0</v>
      </c>
      <c r="AE361" s="39">
        <v>1</v>
      </c>
      <c r="AF361" s="39">
        <v>0</v>
      </c>
      <c r="AG361" s="39">
        <v>0</v>
      </c>
      <c r="AH361" s="39">
        <v>0</v>
      </c>
      <c r="AI361" s="39">
        <v>0</v>
      </c>
      <c r="AJ361" s="9">
        <f t="shared" si="24"/>
        <v>1</v>
      </c>
      <c r="AK361" s="9">
        <f t="shared" si="25"/>
        <v>0</v>
      </c>
      <c r="AL361" s="9">
        <f t="shared" si="26"/>
        <v>0</v>
      </c>
      <c r="AM361" s="9">
        <f t="shared" si="27"/>
        <v>0</v>
      </c>
      <c r="AN361" s="29" t="s">
        <v>5127</v>
      </c>
    </row>
    <row r="362" spans="1:40" x14ac:dyDescent="0.25">
      <c r="A362" s="39">
        <v>4877</v>
      </c>
      <c r="B362" s="29" t="s">
        <v>5128</v>
      </c>
      <c r="C362" s="29" t="s">
        <v>5129</v>
      </c>
      <c r="D362" s="29" t="s">
        <v>5130</v>
      </c>
      <c r="E362" s="42">
        <v>30590</v>
      </c>
      <c r="F362" s="29" t="s">
        <v>38</v>
      </c>
      <c r="I362" s="64">
        <v>400000</v>
      </c>
      <c r="L362" s="63" t="s">
        <v>342</v>
      </c>
      <c r="M362" s="29" t="s">
        <v>224</v>
      </c>
      <c r="N362" s="29" t="s">
        <v>2360</v>
      </c>
      <c r="O362" s="68">
        <v>4</v>
      </c>
      <c r="P362" s="29" t="s">
        <v>3401</v>
      </c>
      <c r="Q362" s="29" t="s">
        <v>15</v>
      </c>
      <c r="R362" s="39">
        <v>1</v>
      </c>
      <c r="S362" s="39">
        <v>0</v>
      </c>
      <c r="T362" s="39">
        <v>0</v>
      </c>
      <c r="U362" s="39">
        <v>1</v>
      </c>
      <c r="V362" s="39">
        <v>0</v>
      </c>
      <c r="W362" s="39">
        <v>0</v>
      </c>
      <c r="X362" s="39">
        <v>0</v>
      </c>
      <c r="Y362" s="39">
        <v>0</v>
      </c>
      <c r="Z362" s="39">
        <v>1</v>
      </c>
      <c r="AA362" s="39">
        <v>0</v>
      </c>
      <c r="AB362" s="39">
        <v>0</v>
      </c>
      <c r="AC362" s="39">
        <v>1</v>
      </c>
      <c r="AD362" s="39">
        <v>0</v>
      </c>
      <c r="AE362" s="39">
        <v>0</v>
      </c>
      <c r="AF362" s="39">
        <v>0</v>
      </c>
      <c r="AG362" s="39">
        <v>0</v>
      </c>
      <c r="AH362" s="39">
        <v>0</v>
      </c>
      <c r="AI362" s="39">
        <v>0</v>
      </c>
      <c r="AJ362" s="9">
        <f t="shared" si="24"/>
        <v>1</v>
      </c>
      <c r="AK362" s="9">
        <f t="shared" si="25"/>
        <v>0</v>
      </c>
      <c r="AL362" s="9">
        <f t="shared" si="26"/>
        <v>0</v>
      </c>
      <c r="AM362" s="9">
        <f t="shared" si="27"/>
        <v>0</v>
      </c>
      <c r="AN362" s="29" t="s">
        <v>5131</v>
      </c>
    </row>
    <row r="363" spans="1:40" x14ac:dyDescent="0.25">
      <c r="A363" s="39">
        <v>4878</v>
      </c>
      <c r="B363" s="29" t="s">
        <v>3412</v>
      </c>
      <c r="C363" s="29" t="s">
        <v>3413</v>
      </c>
      <c r="D363" s="29" t="s">
        <v>3414</v>
      </c>
      <c r="E363" s="42">
        <v>30103</v>
      </c>
      <c r="F363" s="29" t="s">
        <v>38</v>
      </c>
      <c r="I363" s="64">
        <v>20000</v>
      </c>
      <c r="J363" s="39">
        <v>0.44</v>
      </c>
      <c r="L363" s="63" t="s">
        <v>342</v>
      </c>
      <c r="M363" s="29" t="s">
        <v>224</v>
      </c>
      <c r="N363" s="29" t="s">
        <v>40</v>
      </c>
      <c r="O363" s="68">
        <v>8</v>
      </c>
      <c r="P363" s="29" t="s">
        <v>1230</v>
      </c>
      <c r="Q363" s="29" t="s">
        <v>70</v>
      </c>
      <c r="R363" s="39">
        <v>0</v>
      </c>
      <c r="S363" s="39">
        <v>0</v>
      </c>
      <c r="T363" s="39">
        <v>0</v>
      </c>
      <c r="U363" s="39">
        <v>1</v>
      </c>
      <c r="V363" s="39">
        <v>0</v>
      </c>
      <c r="W363" s="39">
        <v>0</v>
      </c>
      <c r="X363" s="39">
        <v>0</v>
      </c>
      <c r="Y363" s="39">
        <v>0</v>
      </c>
      <c r="Z363" s="39">
        <v>1</v>
      </c>
      <c r="AA363" s="39">
        <v>0</v>
      </c>
      <c r="AB363" s="39">
        <v>0</v>
      </c>
      <c r="AC363" s="39">
        <v>0</v>
      </c>
      <c r="AD363" s="39">
        <v>0</v>
      </c>
      <c r="AE363" s="39">
        <v>0</v>
      </c>
      <c r="AF363" s="39">
        <v>0</v>
      </c>
      <c r="AG363" s="39">
        <v>0</v>
      </c>
      <c r="AH363" s="39">
        <v>0</v>
      </c>
      <c r="AI363" s="39">
        <v>1</v>
      </c>
      <c r="AJ363" s="9">
        <f t="shared" si="24"/>
        <v>0</v>
      </c>
      <c r="AK363" s="9">
        <f t="shared" si="25"/>
        <v>0</v>
      </c>
      <c r="AL363" s="9">
        <f t="shared" si="26"/>
        <v>1</v>
      </c>
      <c r="AM363" s="9">
        <f t="shared" si="27"/>
        <v>0</v>
      </c>
      <c r="AN363" s="29" t="s">
        <v>3415</v>
      </c>
    </row>
    <row r="364" spans="1:40" x14ac:dyDescent="0.25">
      <c r="A364" s="39">
        <v>4907</v>
      </c>
      <c r="B364" s="29" t="s">
        <v>5132</v>
      </c>
      <c r="C364" s="29" t="s">
        <v>5133</v>
      </c>
      <c r="D364" s="29" t="s">
        <v>3129</v>
      </c>
      <c r="E364" s="42">
        <v>41760</v>
      </c>
      <c r="F364" s="29" t="s">
        <v>38</v>
      </c>
      <c r="J364" s="39">
        <v>1.58</v>
      </c>
      <c r="L364" s="63" t="s">
        <v>341</v>
      </c>
      <c r="M364" s="29" t="s">
        <v>151</v>
      </c>
      <c r="N364" s="29" t="s">
        <v>48</v>
      </c>
      <c r="O364" s="68">
        <v>17.5</v>
      </c>
      <c r="P364" s="29" t="s">
        <v>5134</v>
      </c>
      <c r="Q364" s="29" t="s">
        <v>15</v>
      </c>
      <c r="R364" s="39">
        <v>1</v>
      </c>
      <c r="S364" s="39">
        <v>0</v>
      </c>
      <c r="T364" s="39">
        <v>0</v>
      </c>
      <c r="U364" s="39">
        <v>1</v>
      </c>
      <c r="V364" s="39">
        <v>0</v>
      </c>
      <c r="W364" s="39">
        <v>0</v>
      </c>
      <c r="X364" s="39">
        <v>0</v>
      </c>
      <c r="Y364" s="39">
        <v>0</v>
      </c>
      <c r="Z364" s="39">
        <v>1</v>
      </c>
      <c r="AA364" s="39">
        <v>0</v>
      </c>
      <c r="AB364" s="39">
        <v>0</v>
      </c>
      <c r="AC364" s="39">
        <v>1</v>
      </c>
      <c r="AD364" s="39">
        <v>0</v>
      </c>
      <c r="AE364" s="39">
        <v>0</v>
      </c>
      <c r="AF364" s="39">
        <v>0</v>
      </c>
      <c r="AG364" s="39">
        <v>0</v>
      </c>
      <c r="AH364" s="39">
        <v>0</v>
      </c>
      <c r="AI364" s="39">
        <v>0</v>
      </c>
      <c r="AJ364" s="9">
        <f t="shared" si="24"/>
        <v>1</v>
      </c>
      <c r="AK364" s="9">
        <f t="shared" si="25"/>
        <v>0</v>
      </c>
      <c r="AL364" s="9">
        <f t="shared" si="26"/>
        <v>0</v>
      </c>
      <c r="AM364" s="9">
        <f t="shared" si="27"/>
        <v>0</v>
      </c>
      <c r="AN364" s="29" t="s">
        <v>5135</v>
      </c>
    </row>
    <row r="365" spans="1:40" x14ac:dyDescent="0.25">
      <c r="A365" s="39">
        <v>4910</v>
      </c>
      <c r="B365" s="29" t="s">
        <v>5136</v>
      </c>
      <c r="C365" s="29" t="s">
        <v>5137</v>
      </c>
      <c r="D365" s="29" t="s">
        <v>5138</v>
      </c>
      <c r="E365" s="42">
        <v>40969</v>
      </c>
      <c r="F365" s="29" t="s">
        <v>38</v>
      </c>
      <c r="L365" s="63" t="s">
        <v>341</v>
      </c>
      <c r="M365" s="29" t="s">
        <v>151</v>
      </c>
      <c r="N365" s="29" t="s">
        <v>48</v>
      </c>
      <c r="O365" s="68">
        <v>72</v>
      </c>
      <c r="P365" s="29" t="s">
        <v>5139</v>
      </c>
      <c r="Q365" s="29" t="s">
        <v>15</v>
      </c>
      <c r="R365" s="39">
        <v>1</v>
      </c>
      <c r="S365" s="39">
        <v>0</v>
      </c>
      <c r="T365" s="39">
        <v>0</v>
      </c>
      <c r="U365" s="39">
        <v>0</v>
      </c>
      <c r="V365" s="39">
        <v>1</v>
      </c>
      <c r="W365" s="39">
        <v>0</v>
      </c>
      <c r="X365" s="39">
        <v>0</v>
      </c>
      <c r="Y365" s="39">
        <v>0</v>
      </c>
      <c r="Z365" s="39">
        <v>1</v>
      </c>
      <c r="AA365" s="39">
        <v>0</v>
      </c>
      <c r="AB365" s="39">
        <v>0</v>
      </c>
      <c r="AC365" s="39">
        <v>0</v>
      </c>
      <c r="AD365" s="39">
        <v>0</v>
      </c>
      <c r="AE365" s="39">
        <v>0</v>
      </c>
      <c r="AF365" s="39">
        <v>0</v>
      </c>
      <c r="AG365" s="39">
        <v>0</v>
      </c>
      <c r="AH365" s="39">
        <v>0</v>
      </c>
      <c r="AI365" s="39">
        <v>1</v>
      </c>
      <c r="AJ365" s="9">
        <f t="shared" si="24"/>
        <v>0</v>
      </c>
      <c r="AK365" s="9">
        <f t="shared" si="25"/>
        <v>0</v>
      </c>
      <c r="AL365" s="9">
        <f t="shared" si="26"/>
        <v>1</v>
      </c>
      <c r="AM365" s="9">
        <f t="shared" si="27"/>
        <v>0</v>
      </c>
      <c r="AN365" s="29" t="s">
        <v>5140</v>
      </c>
    </row>
    <row r="366" spans="1:40" x14ac:dyDescent="0.25">
      <c r="A366" s="39">
        <v>5015</v>
      </c>
      <c r="B366" s="29" t="s">
        <v>5141</v>
      </c>
      <c r="C366" s="29" t="s">
        <v>5142</v>
      </c>
      <c r="D366" s="29" t="s">
        <v>5143</v>
      </c>
      <c r="E366" s="42">
        <v>28430</v>
      </c>
      <c r="F366" s="29" t="s">
        <v>38</v>
      </c>
      <c r="J366" s="39">
        <v>58</v>
      </c>
      <c r="L366" s="63" t="s">
        <v>342</v>
      </c>
      <c r="M366" s="29" t="s">
        <v>136</v>
      </c>
      <c r="N366" s="29" t="s">
        <v>40</v>
      </c>
      <c r="O366" s="68">
        <v>2</v>
      </c>
      <c r="P366" s="29" t="s">
        <v>936</v>
      </c>
      <c r="Q366" s="29" t="s">
        <v>15</v>
      </c>
      <c r="R366" s="39">
        <v>1</v>
      </c>
      <c r="S366" s="39">
        <v>0</v>
      </c>
      <c r="T366" s="39">
        <v>0</v>
      </c>
      <c r="U366" s="39">
        <v>1</v>
      </c>
      <c r="V366" s="39">
        <v>0</v>
      </c>
      <c r="W366" s="39">
        <v>0</v>
      </c>
      <c r="X366" s="39">
        <v>0</v>
      </c>
      <c r="Y366" s="39">
        <v>0</v>
      </c>
      <c r="Z366" s="39">
        <v>1</v>
      </c>
      <c r="AA366" s="39">
        <v>0</v>
      </c>
      <c r="AB366" s="39">
        <v>0</v>
      </c>
      <c r="AC366" s="39">
        <v>1</v>
      </c>
      <c r="AD366" s="39">
        <v>0</v>
      </c>
      <c r="AE366" s="39">
        <v>1</v>
      </c>
      <c r="AF366" s="39">
        <v>0</v>
      </c>
      <c r="AG366" s="39">
        <v>0</v>
      </c>
      <c r="AH366" s="39">
        <v>0</v>
      </c>
      <c r="AI366" s="39">
        <v>0</v>
      </c>
      <c r="AJ366" s="9">
        <f t="shared" si="24"/>
        <v>1</v>
      </c>
      <c r="AK366" s="9">
        <f t="shared" si="25"/>
        <v>0</v>
      </c>
      <c r="AL366" s="9">
        <f t="shared" si="26"/>
        <v>0</v>
      </c>
      <c r="AM366" s="9">
        <f t="shared" si="27"/>
        <v>0</v>
      </c>
      <c r="AN366" s="29" t="s">
        <v>5144</v>
      </c>
    </row>
    <row r="367" spans="1:40" x14ac:dyDescent="0.25">
      <c r="A367" s="39">
        <v>5016</v>
      </c>
      <c r="B367" s="29" t="s">
        <v>5145</v>
      </c>
      <c r="C367" s="29" t="s">
        <v>5146</v>
      </c>
      <c r="D367" s="29" t="s">
        <v>5147</v>
      </c>
      <c r="E367" s="42">
        <v>26816</v>
      </c>
      <c r="F367" s="29" t="s">
        <v>38</v>
      </c>
      <c r="I367" s="64">
        <v>150000</v>
      </c>
      <c r="L367" s="63" t="s">
        <v>342</v>
      </c>
      <c r="M367" s="29" t="s">
        <v>136</v>
      </c>
      <c r="N367" s="29" t="s">
        <v>219</v>
      </c>
      <c r="O367" s="68">
        <v>4</v>
      </c>
      <c r="P367" s="29" t="s">
        <v>5148</v>
      </c>
      <c r="Q367" s="29" t="s">
        <v>15</v>
      </c>
      <c r="R367" s="39">
        <v>1</v>
      </c>
      <c r="S367" s="39">
        <v>0</v>
      </c>
      <c r="T367" s="39">
        <v>0</v>
      </c>
      <c r="U367" s="39">
        <v>1</v>
      </c>
      <c r="V367" s="39">
        <v>0</v>
      </c>
      <c r="W367" s="39">
        <v>0</v>
      </c>
      <c r="X367" s="39">
        <v>0</v>
      </c>
      <c r="Y367" s="39">
        <v>0</v>
      </c>
      <c r="Z367" s="39">
        <v>1</v>
      </c>
      <c r="AA367" s="39">
        <v>0</v>
      </c>
      <c r="AB367" s="39">
        <v>0</v>
      </c>
      <c r="AC367" s="39">
        <v>0</v>
      </c>
      <c r="AD367" s="39">
        <v>0</v>
      </c>
      <c r="AE367" s="39">
        <v>0</v>
      </c>
      <c r="AF367" s="39">
        <v>0</v>
      </c>
      <c r="AG367" s="39">
        <v>0</v>
      </c>
      <c r="AH367" s="39">
        <v>0</v>
      </c>
      <c r="AI367" s="39">
        <v>1</v>
      </c>
      <c r="AJ367" s="9">
        <f t="shared" si="24"/>
        <v>0</v>
      </c>
      <c r="AK367" s="9">
        <f t="shared" si="25"/>
        <v>0</v>
      </c>
      <c r="AL367" s="9">
        <f t="shared" si="26"/>
        <v>1</v>
      </c>
      <c r="AM367" s="9">
        <f t="shared" si="27"/>
        <v>0</v>
      </c>
      <c r="AN367" s="29" t="s">
        <v>5149</v>
      </c>
    </row>
    <row r="368" spans="1:40" x14ac:dyDescent="0.25">
      <c r="A368" s="39">
        <v>5017</v>
      </c>
      <c r="B368" s="29" t="s">
        <v>933</v>
      </c>
      <c r="C368" s="29" t="s">
        <v>934</v>
      </c>
      <c r="D368" s="29" t="s">
        <v>935</v>
      </c>
      <c r="E368" s="42">
        <v>28430</v>
      </c>
      <c r="F368" s="29" t="s">
        <v>38</v>
      </c>
      <c r="J368" s="39">
        <v>58</v>
      </c>
      <c r="L368" s="63" t="s">
        <v>342</v>
      </c>
      <c r="M368" s="29" t="s">
        <v>136</v>
      </c>
      <c r="N368" s="29" t="s">
        <v>40</v>
      </c>
      <c r="O368" s="68">
        <v>2</v>
      </c>
      <c r="P368" s="29" t="s">
        <v>936</v>
      </c>
      <c r="Q368" s="29" t="s">
        <v>15</v>
      </c>
      <c r="R368" s="39">
        <v>1</v>
      </c>
      <c r="S368" s="39">
        <v>0</v>
      </c>
      <c r="T368" s="39">
        <v>0</v>
      </c>
      <c r="U368" s="39">
        <v>1</v>
      </c>
      <c r="V368" s="39">
        <v>0</v>
      </c>
      <c r="W368" s="39">
        <v>0</v>
      </c>
      <c r="X368" s="39">
        <v>0</v>
      </c>
      <c r="Y368" s="39">
        <v>0</v>
      </c>
      <c r="Z368" s="39">
        <v>1</v>
      </c>
      <c r="AA368" s="39">
        <v>0</v>
      </c>
      <c r="AB368" s="39">
        <v>0</v>
      </c>
      <c r="AC368" s="39">
        <v>1</v>
      </c>
      <c r="AD368" s="39">
        <v>0</v>
      </c>
      <c r="AE368" s="39">
        <v>1</v>
      </c>
      <c r="AF368" s="39">
        <v>0</v>
      </c>
      <c r="AG368" s="39">
        <v>0</v>
      </c>
      <c r="AH368" s="39">
        <v>0</v>
      </c>
      <c r="AI368" s="39">
        <v>0</v>
      </c>
      <c r="AJ368" s="9">
        <f t="shared" si="24"/>
        <v>1</v>
      </c>
      <c r="AK368" s="9">
        <f t="shared" si="25"/>
        <v>0</v>
      </c>
      <c r="AL368" s="9">
        <f t="shared" si="26"/>
        <v>0</v>
      </c>
      <c r="AM368" s="9">
        <f t="shared" si="27"/>
        <v>0</v>
      </c>
      <c r="AN368" s="29" t="s">
        <v>937</v>
      </c>
    </row>
    <row r="369" spans="1:40" x14ac:dyDescent="0.25">
      <c r="A369" s="39">
        <v>5019</v>
      </c>
      <c r="B369" s="29" t="s">
        <v>3421</v>
      </c>
      <c r="C369" s="29" t="s">
        <v>3422</v>
      </c>
      <c r="D369" s="29" t="s">
        <v>3423</v>
      </c>
      <c r="E369" s="42">
        <v>39997</v>
      </c>
      <c r="F369" s="29" t="s">
        <v>38</v>
      </c>
      <c r="I369" s="64">
        <v>165</v>
      </c>
      <c r="J369" s="39">
        <v>3.5999999999999999E-3</v>
      </c>
      <c r="L369" s="63" t="s">
        <v>342</v>
      </c>
      <c r="M369" s="29" t="s">
        <v>136</v>
      </c>
      <c r="N369" s="29" t="s">
        <v>1827</v>
      </c>
      <c r="O369" s="68">
        <v>42</v>
      </c>
      <c r="P369" s="29" t="s">
        <v>1837</v>
      </c>
      <c r="Q369" s="29" t="s">
        <v>15</v>
      </c>
      <c r="R369" s="39">
        <v>1</v>
      </c>
      <c r="S369" s="39">
        <v>0</v>
      </c>
      <c r="T369" s="39">
        <v>0</v>
      </c>
      <c r="U369" s="39">
        <v>1</v>
      </c>
      <c r="V369" s="39">
        <v>0</v>
      </c>
      <c r="W369" s="39">
        <v>0</v>
      </c>
      <c r="X369" s="39">
        <v>0</v>
      </c>
      <c r="Y369" s="39">
        <v>0</v>
      </c>
      <c r="Z369" s="39">
        <v>1</v>
      </c>
      <c r="AA369" s="39">
        <v>0</v>
      </c>
      <c r="AB369" s="39">
        <v>0</v>
      </c>
      <c r="AC369" s="39">
        <v>0</v>
      </c>
      <c r="AD369" s="39">
        <v>0</v>
      </c>
      <c r="AE369" s="39">
        <v>0</v>
      </c>
      <c r="AF369" s="39">
        <v>0</v>
      </c>
      <c r="AG369" s="39">
        <v>0</v>
      </c>
      <c r="AH369" s="39">
        <v>0</v>
      </c>
      <c r="AI369" s="39">
        <v>1</v>
      </c>
      <c r="AJ369" s="9">
        <f t="shared" si="24"/>
        <v>0</v>
      </c>
      <c r="AK369" s="9">
        <f t="shared" si="25"/>
        <v>0</v>
      </c>
      <c r="AL369" s="9">
        <f t="shared" si="26"/>
        <v>1</v>
      </c>
      <c r="AM369" s="9">
        <f t="shared" si="27"/>
        <v>0</v>
      </c>
      <c r="AN369" s="29" t="s">
        <v>3424</v>
      </c>
    </row>
    <row r="370" spans="1:40" x14ac:dyDescent="0.25">
      <c r="A370" s="39">
        <v>5021</v>
      </c>
      <c r="B370" s="29" t="s">
        <v>5150</v>
      </c>
      <c r="C370" s="29" t="s">
        <v>5151</v>
      </c>
      <c r="D370" s="29" t="s">
        <v>5152</v>
      </c>
      <c r="E370" s="42">
        <v>32919</v>
      </c>
      <c r="F370" s="29" t="s">
        <v>38</v>
      </c>
      <c r="G370" s="39">
        <v>915</v>
      </c>
      <c r="H370" s="39">
        <v>434</v>
      </c>
      <c r="L370" s="63" t="s">
        <v>342</v>
      </c>
      <c r="M370" s="29" t="s">
        <v>136</v>
      </c>
      <c r="N370" s="29" t="s">
        <v>219</v>
      </c>
      <c r="O370" s="68">
        <v>10</v>
      </c>
      <c r="P370" s="29" t="s">
        <v>5153</v>
      </c>
      <c r="Q370" s="29" t="s">
        <v>15</v>
      </c>
      <c r="R370" s="39">
        <v>1</v>
      </c>
      <c r="S370" s="39">
        <v>0</v>
      </c>
      <c r="T370" s="39">
        <v>0</v>
      </c>
      <c r="U370" s="39">
        <v>0</v>
      </c>
      <c r="V370" s="39">
        <v>0</v>
      </c>
      <c r="W370" s="39">
        <v>0</v>
      </c>
      <c r="X370" s="39">
        <v>0</v>
      </c>
      <c r="Y370" s="39">
        <v>0</v>
      </c>
      <c r="Z370" s="39">
        <v>0</v>
      </c>
      <c r="AA370" s="39">
        <v>1</v>
      </c>
      <c r="AB370" s="39">
        <v>0</v>
      </c>
      <c r="AC370" s="39">
        <v>0</v>
      </c>
      <c r="AD370" s="39">
        <v>0</v>
      </c>
      <c r="AE370" s="39">
        <v>0</v>
      </c>
      <c r="AF370" s="39">
        <v>0</v>
      </c>
      <c r="AG370" s="39">
        <v>0</v>
      </c>
      <c r="AH370" s="39">
        <v>0</v>
      </c>
      <c r="AI370" s="39">
        <v>1</v>
      </c>
      <c r="AJ370" s="9">
        <f t="shared" si="24"/>
        <v>0</v>
      </c>
      <c r="AK370" s="9">
        <f t="shared" si="25"/>
        <v>0</v>
      </c>
      <c r="AL370" s="9">
        <f t="shared" si="26"/>
        <v>1</v>
      </c>
      <c r="AM370" s="9">
        <f t="shared" si="27"/>
        <v>0</v>
      </c>
      <c r="AN370" s="29" t="s">
        <v>5154</v>
      </c>
    </row>
    <row r="371" spans="1:40" x14ac:dyDescent="0.25">
      <c r="A371" s="39">
        <v>5022</v>
      </c>
      <c r="B371" s="29" t="s">
        <v>5155</v>
      </c>
      <c r="C371" s="29" t="s">
        <v>5156</v>
      </c>
      <c r="D371" s="29" t="s">
        <v>5157</v>
      </c>
      <c r="E371" s="42">
        <v>29921</v>
      </c>
      <c r="F371" s="29" t="s">
        <v>38</v>
      </c>
      <c r="I371" s="64">
        <v>20000</v>
      </c>
      <c r="L371" s="63" t="s">
        <v>342</v>
      </c>
      <c r="M371" s="29" t="s">
        <v>5158</v>
      </c>
      <c r="N371" s="29" t="s">
        <v>40</v>
      </c>
      <c r="O371" s="68">
        <v>8</v>
      </c>
      <c r="P371" s="29" t="s">
        <v>5159</v>
      </c>
      <c r="Q371" s="29" t="s">
        <v>15</v>
      </c>
      <c r="R371" s="39">
        <v>1</v>
      </c>
      <c r="S371" s="39">
        <v>0</v>
      </c>
      <c r="T371" s="39">
        <v>0</v>
      </c>
      <c r="U371" s="39">
        <v>0</v>
      </c>
      <c r="V371" s="39">
        <v>0</v>
      </c>
      <c r="W371" s="39">
        <v>0</v>
      </c>
      <c r="X371" s="39">
        <v>0</v>
      </c>
      <c r="Y371" s="39">
        <v>0</v>
      </c>
      <c r="Z371" s="39">
        <v>0</v>
      </c>
      <c r="AA371" s="39">
        <v>0</v>
      </c>
      <c r="AB371" s="39">
        <v>0</v>
      </c>
      <c r="AC371" s="39">
        <v>0</v>
      </c>
      <c r="AD371" s="39">
        <v>0</v>
      </c>
      <c r="AE371" s="39">
        <v>0</v>
      </c>
      <c r="AF371" s="39">
        <v>0</v>
      </c>
      <c r="AG371" s="39">
        <v>0</v>
      </c>
      <c r="AH371" s="39">
        <v>0</v>
      </c>
      <c r="AI371" s="39">
        <v>1</v>
      </c>
      <c r="AJ371" s="9">
        <f t="shared" si="24"/>
        <v>0</v>
      </c>
      <c r="AK371" s="9">
        <f t="shared" si="25"/>
        <v>0</v>
      </c>
      <c r="AL371" s="9">
        <f t="shared" si="26"/>
        <v>1</v>
      </c>
      <c r="AM371" s="9">
        <f t="shared" si="27"/>
        <v>0</v>
      </c>
      <c r="AN371" s="29" t="s">
        <v>5160</v>
      </c>
    </row>
    <row r="372" spans="1:40" x14ac:dyDescent="0.25">
      <c r="A372" s="39">
        <v>5023</v>
      </c>
      <c r="B372" s="29" t="s">
        <v>5161</v>
      </c>
      <c r="C372" s="29" t="s">
        <v>5162</v>
      </c>
      <c r="D372" s="29" t="s">
        <v>5163</v>
      </c>
      <c r="E372" s="42">
        <v>45029</v>
      </c>
      <c r="F372" s="29" t="s">
        <v>38</v>
      </c>
      <c r="L372" s="63" t="s">
        <v>342</v>
      </c>
      <c r="M372" s="29" t="s">
        <v>5164</v>
      </c>
      <c r="N372" s="29" t="s">
        <v>48</v>
      </c>
      <c r="O372" s="68">
        <v>168</v>
      </c>
      <c r="P372" s="29" t="s">
        <v>367</v>
      </c>
      <c r="Q372" s="29" t="s">
        <v>15</v>
      </c>
      <c r="R372" s="39">
        <v>1</v>
      </c>
      <c r="S372" s="39">
        <v>0</v>
      </c>
      <c r="T372" s="39">
        <v>0</v>
      </c>
      <c r="U372" s="39">
        <v>1</v>
      </c>
      <c r="V372" s="39">
        <v>0</v>
      </c>
      <c r="W372" s="39">
        <v>0</v>
      </c>
      <c r="X372" s="39">
        <v>0</v>
      </c>
      <c r="Y372" s="39">
        <v>0</v>
      </c>
      <c r="Z372" s="39">
        <v>1</v>
      </c>
      <c r="AA372" s="39">
        <v>0</v>
      </c>
      <c r="AB372" s="39">
        <v>0</v>
      </c>
      <c r="AC372" s="39">
        <v>0</v>
      </c>
      <c r="AD372" s="39">
        <v>0</v>
      </c>
      <c r="AE372" s="39">
        <v>0</v>
      </c>
      <c r="AF372" s="39">
        <v>0</v>
      </c>
      <c r="AG372" s="39">
        <v>0</v>
      </c>
      <c r="AH372" s="39">
        <v>0</v>
      </c>
      <c r="AI372" s="39">
        <v>0</v>
      </c>
      <c r="AJ372" s="9">
        <f t="shared" si="24"/>
        <v>0</v>
      </c>
      <c r="AK372" s="9">
        <f t="shared" si="25"/>
        <v>0</v>
      </c>
      <c r="AL372" s="9">
        <f t="shared" si="26"/>
        <v>0</v>
      </c>
      <c r="AM372" s="9">
        <f t="shared" si="27"/>
        <v>0</v>
      </c>
      <c r="AN372" s="29" t="s">
        <v>5165</v>
      </c>
    </row>
    <row r="373" spans="1:40" x14ac:dyDescent="0.25">
      <c r="A373" s="39">
        <v>5024</v>
      </c>
      <c r="B373" s="29" t="s">
        <v>5166</v>
      </c>
      <c r="C373" s="29" t="s">
        <v>5167</v>
      </c>
      <c r="D373" s="29" t="s">
        <v>5168</v>
      </c>
      <c r="E373" s="42">
        <v>31107</v>
      </c>
      <c r="F373" s="29" t="s">
        <v>38</v>
      </c>
      <c r="I373" s="64">
        <v>600000</v>
      </c>
      <c r="J373" s="39">
        <v>11.26</v>
      </c>
      <c r="L373" s="63" t="s">
        <v>342</v>
      </c>
      <c r="M373" s="29" t="s">
        <v>136</v>
      </c>
      <c r="N373" s="29" t="s">
        <v>2360</v>
      </c>
      <c r="O373" s="68">
        <v>1</v>
      </c>
      <c r="P373" s="29" t="s">
        <v>5169</v>
      </c>
      <c r="Q373" s="29" t="s">
        <v>15</v>
      </c>
      <c r="R373" s="39">
        <v>1</v>
      </c>
      <c r="S373" s="39">
        <v>0</v>
      </c>
      <c r="T373" s="39">
        <v>0</v>
      </c>
      <c r="U373" s="39">
        <v>1</v>
      </c>
      <c r="V373" s="39">
        <v>0</v>
      </c>
      <c r="W373" s="39">
        <v>0</v>
      </c>
      <c r="X373" s="39">
        <v>0</v>
      </c>
      <c r="Y373" s="39">
        <v>0</v>
      </c>
      <c r="Z373" s="39">
        <v>1</v>
      </c>
      <c r="AA373" s="39">
        <v>0</v>
      </c>
      <c r="AB373" s="39">
        <v>0</v>
      </c>
      <c r="AC373" s="39">
        <v>1</v>
      </c>
      <c r="AD373" s="39">
        <v>0</v>
      </c>
      <c r="AE373" s="39">
        <v>0</v>
      </c>
      <c r="AF373" s="39">
        <v>0</v>
      </c>
      <c r="AG373" s="39">
        <v>0</v>
      </c>
      <c r="AH373" s="39">
        <v>0</v>
      </c>
      <c r="AI373" s="39">
        <v>0</v>
      </c>
      <c r="AJ373" s="9">
        <f t="shared" si="24"/>
        <v>1</v>
      </c>
      <c r="AK373" s="9">
        <f t="shared" si="25"/>
        <v>0</v>
      </c>
      <c r="AL373" s="9">
        <f t="shared" si="26"/>
        <v>0</v>
      </c>
      <c r="AM373" s="9">
        <f t="shared" si="27"/>
        <v>0</v>
      </c>
      <c r="AN373" s="29" t="s">
        <v>5170</v>
      </c>
    </row>
    <row r="374" spans="1:40" x14ac:dyDescent="0.25">
      <c r="A374" s="39">
        <v>5028</v>
      </c>
      <c r="B374" s="29" t="s">
        <v>5171</v>
      </c>
      <c r="C374" s="29" t="s">
        <v>5172</v>
      </c>
      <c r="D374" s="29" t="s">
        <v>5173</v>
      </c>
      <c r="E374" s="42">
        <v>45340</v>
      </c>
      <c r="F374" s="29" t="s">
        <v>332</v>
      </c>
      <c r="I374" s="64">
        <v>1600</v>
      </c>
      <c r="J374" s="39">
        <v>0.16200000000000001</v>
      </c>
      <c r="K374" s="64">
        <v>28.1</v>
      </c>
      <c r="L374" s="63" t="s">
        <v>342</v>
      </c>
      <c r="M374" s="29" t="s">
        <v>185</v>
      </c>
      <c r="N374" s="29" t="s">
        <v>48</v>
      </c>
      <c r="O374" s="68">
        <v>60</v>
      </c>
      <c r="P374" s="29" t="s">
        <v>41</v>
      </c>
      <c r="Q374" s="29" t="s">
        <v>15</v>
      </c>
      <c r="R374" s="39">
        <v>1</v>
      </c>
      <c r="S374" s="39">
        <v>0</v>
      </c>
      <c r="T374" s="39">
        <v>0</v>
      </c>
      <c r="U374" s="39">
        <v>0</v>
      </c>
      <c r="V374" s="39">
        <v>0</v>
      </c>
      <c r="W374" s="39">
        <v>0</v>
      </c>
      <c r="X374" s="39">
        <v>0</v>
      </c>
      <c r="Y374" s="39">
        <v>0</v>
      </c>
      <c r="Z374" s="39">
        <v>0</v>
      </c>
      <c r="AA374" s="39">
        <v>0</v>
      </c>
      <c r="AB374" s="39">
        <v>0</v>
      </c>
      <c r="AC374" s="39">
        <v>0</v>
      </c>
      <c r="AD374" s="39">
        <v>0</v>
      </c>
      <c r="AE374" s="39">
        <v>0</v>
      </c>
      <c r="AF374" s="39">
        <v>0</v>
      </c>
      <c r="AG374" s="39">
        <v>0</v>
      </c>
      <c r="AH374" s="39">
        <v>0</v>
      </c>
      <c r="AI374" s="39">
        <v>0</v>
      </c>
      <c r="AJ374" s="9">
        <f t="shared" si="24"/>
        <v>0</v>
      </c>
      <c r="AK374" s="9">
        <f t="shared" si="25"/>
        <v>0</v>
      </c>
      <c r="AL374" s="9">
        <f t="shared" si="26"/>
        <v>0</v>
      </c>
      <c r="AM374" s="9">
        <f t="shared" si="27"/>
        <v>0</v>
      </c>
      <c r="AN374" s="29" t="s">
        <v>5174</v>
      </c>
    </row>
    <row r="375" spans="1:40" x14ac:dyDescent="0.25">
      <c r="A375" s="39">
        <v>5098</v>
      </c>
      <c r="B375" s="29" t="s">
        <v>5175</v>
      </c>
      <c r="C375" s="29" t="s">
        <v>5176</v>
      </c>
      <c r="D375" s="29" t="s">
        <v>5177</v>
      </c>
      <c r="E375" s="42">
        <v>45544</v>
      </c>
      <c r="F375" s="29" t="s">
        <v>38</v>
      </c>
      <c r="J375" s="39">
        <v>2</v>
      </c>
      <c r="L375" s="63" t="s">
        <v>342</v>
      </c>
      <c r="M375" s="29" t="s">
        <v>185</v>
      </c>
      <c r="N375" s="29" t="s">
        <v>40</v>
      </c>
      <c r="O375" s="68">
        <v>24</v>
      </c>
      <c r="P375" s="29" t="s">
        <v>2366</v>
      </c>
      <c r="Q375" s="29" t="s">
        <v>70</v>
      </c>
      <c r="R375" s="39">
        <v>0</v>
      </c>
      <c r="S375" s="39">
        <v>0</v>
      </c>
      <c r="T375" s="39">
        <v>0</v>
      </c>
      <c r="U375" s="39">
        <v>0</v>
      </c>
      <c r="V375" s="39">
        <v>0</v>
      </c>
      <c r="W375" s="39">
        <v>0</v>
      </c>
      <c r="X375" s="39">
        <v>0</v>
      </c>
      <c r="Y375" s="39">
        <v>0</v>
      </c>
      <c r="Z375" s="39">
        <v>1</v>
      </c>
      <c r="AA375" s="39">
        <v>0</v>
      </c>
      <c r="AB375" s="39">
        <v>0</v>
      </c>
      <c r="AC375" s="39">
        <v>1</v>
      </c>
      <c r="AD375" s="39">
        <v>0</v>
      </c>
      <c r="AE375" s="39">
        <v>0</v>
      </c>
      <c r="AF375" s="39">
        <v>0</v>
      </c>
      <c r="AG375" s="39">
        <v>0</v>
      </c>
      <c r="AH375" s="39">
        <v>0</v>
      </c>
      <c r="AI375" s="39">
        <v>0</v>
      </c>
      <c r="AJ375" s="9">
        <f t="shared" si="24"/>
        <v>1</v>
      </c>
      <c r="AK375" s="9">
        <f t="shared" si="25"/>
        <v>0</v>
      </c>
      <c r="AL375" s="9">
        <f t="shared" si="26"/>
        <v>0</v>
      </c>
      <c r="AM375" s="9">
        <f t="shared" si="27"/>
        <v>0</v>
      </c>
      <c r="AN375" s="29" t="s">
        <v>5178</v>
      </c>
    </row>
    <row r="376" spans="1:40" x14ac:dyDescent="0.25">
      <c r="A376" s="39">
        <v>5108</v>
      </c>
      <c r="B376" s="29" t="s">
        <v>5179</v>
      </c>
      <c r="C376" s="29" t="s">
        <v>5180</v>
      </c>
      <c r="D376" s="29" t="s">
        <v>5181</v>
      </c>
      <c r="E376" s="42">
        <v>29373</v>
      </c>
      <c r="F376" s="29" t="s">
        <v>38</v>
      </c>
      <c r="I376" s="64">
        <v>10000</v>
      </c>
      <c r="L376" s="63" t="s">
        <v>342</v>
      </c>
      <c r="M376" s="29" t="s">
        <v>136</v>
      </c>
      <c r="N376" s="29" t="s">
        <v>2360</v>
      </c>
      <c r="O376" s="68">
        <v>1</v>
      </c>
      <c r="P376" s="29" t="s">
        <v>3401</v>
      </c>
      <c r="Q376" s="29" t="s">
        <v>15</v>
      </c>
      <c r="R376" s="39">
        <v>1</v>
      </c>
      <c r="S376" s="39">
        <v>0</v>
      </c>
      <c r="T376" s="39">
        <v>0</v>
      </c>
      <c r="U376" s="39">
        <v>1</v>
      </c>
      <c r="V376" s="39">
        <v>0</v>
      </c>
      <c r="W376" s="39">
        <v>0</v>
      </c>
      <c r="X376" s="39">
        <v>0</v>
      </c>
      <c r="Y376" s="39">
        <v>0</v>
      </c>
      <c r="Z376" s="39">
        <v>1</v>
      </c>
      <c r="AA376" s="39">
        <v>0</v>
      </c>
      <c r="AB376" s="39">
        <v>0</v>
      </c>
      <c r="AC376" s="39">
        <v>1</v>
      </c>
      <c r="AD376" s="39">
        <v>0</v>
      </c>
      <c r="AE376" s="39">
        <v>1</v>
      </c>
      <c r="AF376" s="39">
        <v>0</v>
      </c>
      <c r="AG376" s="39">
        <v>0</v>
      </c>
      <c r="AH376" s="39">
        <v>0</v>
      </c>
      <c r="AI376" s="39">
        <v>0</v>
      </c>
      <c r="AJ376" s="9">
        <f t="shared" si="24"/>
        <v>1</v>
      </c>
      <c r="AK376" s="9">
        <f t="shared" si="25"/>
        <v>0</v>
      </c>
      <c r="AL376" s="9">
        <f t="shared" si="26"/>
        <v>0</v>
      </c>
      <c r="AM376" s="9">
        <f t="shared" si="27"/>
        <v>0</v>
      </c>
      <c r="AN376" s="29" t="s">
        <v>5182</v>
      </c>
    </row>
    <row r="377" spans="1:40" x14ac:dyDescent="0.25">
      <c r="A377" s="39">
        <v>5109</v>
      </c>
      <c r="B377" s="29" t="s">
        <v>5183</v>
      </c>
      <c r="C377" s="29" t="s">
        <v>5184</v>
      </c>
      <c r="D377" s="29" t="s">
        <v>5185</v>
      </c>
      <c r="E377" s="42">
        <v>33390</v>
      </c>
      <c r="F377" s="29" t="s">
        <v>38</v>
      </c>
      <c r="I377" s="64">
        <v>50000</v>
      </c>
      <c r="L377" s="63" t="s">
        <v>342</v>
      </c>
      <c r="M377" s="29" t="s">
        <v>136</v>
      </c>
      <c r="N377" s="29" t="s">
        <v>219</v>
      </c>
      <c r="O377" s="68">
        <v>0</v>
      </c>
      <c r="P377" s="29" t="s">
        <v>589</v>
      </c>
      <c r="Q377" s="29" t="s">
        <v>15</v>
      </c>
      <c r="R377" s="39">
        <v>1</v>
      </c>
      <c r="S377" s="39">
        <v>0</v>
      </c>
      <c r="T377" s="39">
        <v>0</v>
      </c>
      <c r="U377" s="39">
        <v>1</v>
      </c>
      <c r="V377" s="39">
        <v>0</v>
      </c>
      <c r="W377" s="39">
        <v>0</v>
      </c>
      <c r="X377" s="39">
        <v>0</v>
      </c>
      <c r="Y377" s="39">
        <v>0</v>
      </c>
      <c r="Z377" s="39">
        <v>1</v>
      </c>
      <c r="AA377" s="39">
        <v>0</v>
      </c>
      <c r="AB377" s="39">
        <v>0</v>
      </c>
      <c r="AC377" s="39">
        <v>0</v>
      </c>
      <c r="AD377" s="39">
        <v>0</v>
      </c>
      <c r="AE377" s="39">
        <v>0</v>
      </c>
      <c r="AF377" s="39">
        <v>0</v>
      </c>
      <c r="AG377" s="39">
        <v>0</v>
      </c>
      <c r="AH377" s="39">
        <v>0</v>
      </c>
      <c r="AI377" s="39">
        <v>1</v>
      </c>
      <c r="AJ377" s="9">
        <f t="shared" si="24"/>
        <v>0</v>
      </c>
      <c r="AK377" s="9">
        <f t="shared" si="25"/>
        <v>0</v>
      </c>
      <c r="AL377" s="9">
        <f t="shared" si="26"/>
        <v>1</v>
      </c>
      <c r="AM377" s="9">
        <f t="shared" si="27"/>
        <v>0</v>
      </c>
      <c r="AN377" s="29" t="s">
        <v>5186</v>
      </c>
    </row>
    <row r="378" spans="1:40" x14ac:dyDescent="0.25">
      <c r="A378" s="39">
        <v>5110</v>
      </c>
      <c r="B378" s="29" t="s">
        <v>5187</v>
      </c>
      <c r="C378" s="29" t="s">
        <v>5188</v>
      </c>
      <c r="D378" s="29" t="s">
        <v>5189</v>
      </c>
      <c r="E378" s="42">
        <v>26573</v>
      </c>
      <c r="F378" s="29" t="s">
        <v>38</v>
      </c>
      <c r="I378" s="64">
        <v>10000</v>
      </c>
      <c r="L378" s="63" t="s">
        <v>342</v>
      </c>
      <c r="M378" s="29" t="s">
        <v>136</v>
      </c>
      <c r="N378" s="29" t="s">
        <v>219</v>
      </c>
      <c r="O378" s="68">
        <v>1344</v>
      </c>
      <c r="P378" s="29" t="s">
        <v>1837</v>
      </c>
      <c r="Q378" s="29" t="s">
        <v>55</v>
      </c>
      <c r="R378" s="39">
        <v>0</v>
      </c>
      <c r="S378" s="39">
        <v>0</v>
      </c>
      <c r="T378" s="39">
        <v>0</v>
      </c>
      <c r="U378" s="39">
        <v>1</v>
      </c>
      <c r="V378" s="39">
        <v>0</v>
      </c>
      <c r="W378" s="39">
        <v>0</v>
      </c>
      <c r="X378" s="39">
        <v>0</v>
      </c>
      <c r="Y378" s="39">
        <v>0</v>
      </c>
      <c r="Z378" s="39">
        <v>1</v>
      </c>
      <c r="AA378" s="39">
        <v>0</v>
      </c>
      <c r="AB378" s="39">
        <v>0</v>
      </c>
      <c r="AC378" s="39">
        <v>0</v>
      </c>
      <c r="AD378" s="39">
        <v>0</v>
      </c>
      <c r="AE378" s="39">
        <v>0</v>
      </c>
      <c r="AF378" s="39">
        <v>0</v>
      </c>
      <c r="AG378" s="39">
        <v>0</v>
      </c>
      <c r="AH378" s="39">
        <v>0</v>
      </c>
      <c r="AI378" s="39">
        <v>1</v>
      </c>
      <c r="AJ378" s="9">
        <f t="shared" si="24"/>
        <v>0</v>
      </c>
      <c r="AK378" s="9">
        <f t="shared" si="25"/>
        <v>0</v>
      </c>
      <c r="AL378" s="9">
        <f t="shared" si="26"/>
        <v>1</v>
      </c>
      <c r="AM378" s="9">
        <f t="shared" si="27"/>
        <v>0</v>
      </c>
      <c r="AN378" s="29" t="s">
        <v>5190</v>
      </c>
    </row>
    <row r="379" spans="1:40" x14ac:dyDescent="0.25">
      <c r="A379" s="39">
        <v>5121</v>
      </c>
      <c r="B379" s="29" t="s">
        <v>3429</v>
      </c>
      <c r="C379" s="29" t="s">
        <v>3430</v>
      </c>
      <c r="D379" s="29" t="s">
        <v>3431</v>
      </c>
      <c r="E379" s="42">
        <v>45575</v>
      </c>
      <c r="F379" s="29" t="s">
        <v>38</v>
      </c>
      <c r="J379" s="39">
        <v>4</v>
      </c>
      <c r="L379" s="63" t="s">
        <v>342</v>
      </c>
      <c r="M379" s="29" t="s">
        <v>3432</v>
      </c>
      <c r="N379" s="29" t="s">
        <v>48</v>
      </c>
      <c r="O379" s="68">
        <v>672</v>
      </c>
      <c r="P379" s="29" t="s">
        <v>3433</v>
      </c>
      <c r="Q379" s="29" t="s">
        <v>15</v>
      </c>
      <c r="R379" s="39">
        <v>1</v>
      </c>
      <c r="S379" s="39">
        <v>0</v>
      </c>
      <c r="T379" s="39">
        <v>0</v>
      </c>
      <c r="U379" s="39">
        <v>1</v>
      </c>
      <c r="V379" s="39">
        <v>0</v>
      </c>
      <c r="W379" s="39">
        <v>0</v>
      </c>
      <c r="X379" s="39">
        <v>0</v>
      </c>
      <c r="Y379" s="39">
        <v>0</v>
      </c>
      <c r="Z379" s="39">
        <v>1</v>
      </c>
      <c r="AA379" s="39">
        <v>0</v>
      </c>
      <c r="AB379" s="39">
        <v>0</v>
      </c>
      <c r="AC379" s="39">
        <v>0</v>
      </c>
      <c r="AD379" s="39">
        <v>0</v>
      </c>
      <c r="AE379" s="39">
        <v>0</v>
      </c>
      <c r="AF379" s="39">
        <v>0</v>
      </c>
      <c r="AG379" s="39">
        <v>0</v>
      </c>
      <c r="AH379" s="39">
        <v>0</v>
      </c>
      <c r="AI379" s="39">
        <v>0</v>
      </c>
      <c r="AJ379" s="9">
        <f t="shared" si="24"/>
        <v>0</v>
      </c>
      <c r="AK379" s="9">
        <f t="shared" si="25"/>
        <v>0</v>
      </c>
      <c r="AL379" s="9">
        <f t="shared" si="26"/>
        <v>0</v>
      </c>
      <c r="AM379" s="9">
        <f t="shared" si="27"/>
        <v>0</v>
      </c>
      <c r="AN379" s="29" t="s">
        <v>3434</v>
      </c>
    </row>
    <row r="380" spans="1:40" x14ac:dyDescent="0.25">
      <c r="A380" s="39">
        <v>5201</v>
      </c>
      <c r="B380" s="29" t="s">
        <v>5191</v>
      </c>
      <c r="C380" s="29" t="s">
        <v>5192</v>
      </c>
      <c r="D380" s="29" t="s">
        <v>5193</v>
      </c>
      <c r="E380" s="42">
        <v>45790</v>
      </c>
      <c r="F380" s="29" t="s">
        <v>332</v>
      </c>
      <c r="I380" s="64">
        <v>10000</v>
      </c>
      <c r="L380" s="63" t="s">
        <v>342</v>
      </c>
      <c r="M380" s="29" t="s">
        <v>922</v>
      </c>
      <c r="N380" s="29" t="s">
        <v>219</v>
      </c>
      <c r="O380" s="68">
        <v>48</v>
      </c>
      <c r="P380" s="29" t="s">
        <v>5194</v>
      </c>
      <c r="Q380" s="29" t="s">
        <v>70</v>
      </c>
      <c r="R380" s="39">
        <v>0</v>
      </c>
      <c r="S380" s="39">
        <v>0</v>
      </c>
      <c r="T380" s="39">
        <v>0</v>
      </c>
      <c r="U380" s="39">
        <v>0</v>
      </c>
      <c r="V380" s="39">
        <v>0</v>
      </c>
      <c r="W380" s="39">
        <v>0</v>
      </c>
      <c r="X380" s="39">
        <v>0</v>
      </c>
      <c r="Y380" s="39">
        <v>0</v>
      </c>
      <c r="Z380" s="39">
        <v>1</v>
      </c>
      <c r="AA380" s="39">
        <v>0</v>
      </c>
      <c r="AB380" s="39">
        <v>0</v>
      </c>
      <c r="AC380" s="39">
        <v>0</v>
      </c>
      <c r="AD380" s="39">
        <v>0</v>
      </c>
      <c r="AE380" s="39">
        <v>0</v>
      </c>
      <c r="AF380" s="39">
        <v>0</v>
      </c>
      <c r="AG380" s="39">
        <v>0</v>
      </c>
      <c r="AH380" s="39">
        <v>0</v>
      </c>
      <c r="AI380" s="39">
        <v>1</v>
      </c>
      <c r="AJ380" s="9">
        <f t="shared" si="24"/>
        <v>0</v>
      </c>
      <c r="AK380" s="9">
        <f t="shared" si="25"/>
        <v>0</v>
      </c>
      <c r="AL380" s="9">
        <f t="shared" si="26"/>
        <v>1</v>
      </c>
      <c r="AM380" s="9">
        <f t="shared" si="27"/>
        <v>0</v>
      </c>
      <c r="AN380" s="29" t="s">
        <v>5195</v>
      </c>
    </row>
    <row r="381" spans="1:40" x14ac:dyDescent="0.25">
      <c r="A381" s="39">
        <v>5221</v>
      </c>
      <c r="B381" s="29" t="s">
        <v>5196</v>
      </c>
      <c r="C381" s="29" t="s">
        <v>5197</v>
      </c>
      <c r="D381" s="29" t="s">
        <v>5198</v>
      </c>
      <c r="E381" s="42">
        <v>45839</v>
      </c>
      <c r="F381" s="29" t="s">
        <v>332</v>
      </c>
      <c r="J381" s="39">
        <v>1.25</v>
      </c>
      <c r="L381" s="63" t="s">
        <v>342</v>
      </c>
      <c r="M381" s="29" t="s">
        <v>5199</v>
      </c>
      <c r="N381" s="29" t="s">
        <v>4057</v>
      </c>
      <c r="O381" s="68">
        <v>3</v>
      </c>
      <c r="P381" s="29" t="s">
        <v>5200</v>
      </c>
      <c r="Q381" s="29" t="s">
        <v>70</v>
      </c>
      <c r="R381" s="39">
        <v>0</v>
      </c>
      <c r="S381" s="39">
        <v>0</v>
      </c>
      <c r="T381" s="39">
        <v>0</v>
      </c>
      <c r="U381" s="39">
        <v>0</v>
      </c>
      <c r="V381" s="39">
        <v>0</v>
      </c>
      <c r="W381" s="39">
        <v>0</v>
      </c>
      <c r="X381" s="39">
        <v>0</v>
      </c>
      <c r="Y381" s="39">
        <v>1</v>
      </c>
      <c r="Z381" s="39">
        <v>0</v>
      </c>
      <c r="AA381" s="39">
        <v>0</v>
      </c>
      <c r="AB381" s="39">
        <v>0</v>
      </c>
      <c r="AC381" s="39">
        <v>1</v>
      </c>
      <c r="AD381" s="39">
        <v>0</v>
      </c>
      <c r="AE381" s="39">
        <v>0</v>
      </c>
      <c r="AF381" s="39">
        <v>0</v>
      </c>
      <c r="AG381" s="39">
        <v>0</v>
      </c>
      <c r="AH381" s="39">
        <v>0</v>
      </c>
      <c r="AI381" s="39">
        <v>0</v>
      </c>
      <c r="AJ381" s="9">
        <f t="shared" si="24"/>
        <v>1</v>
      </c>
      <c r="AK381" s="9">
        <f t="shared" si="25"/>
        <v>0</v>
      </c>
      <c r="AL381" s="9">
        <f t="shared" si="26"/>
        <v>0</v>
      </c>
      <c r="AM381" s="9">
        <f t="shared" si="27"/>
        <v>0</v>
      </c>
      <c r="AN381" s="29" t="s">
        <v>5201</v>
      </c>
    </row>
    <row r="382" spans="1:40" x14ac:dyDescent="0.25">
      <c r="A382" s="39">
        <v>5251</v>
      </c>
      <c r="B382" s="29" t="s">
        <v>5202</v>
      </c>
      <c r="C382" s="29" t="s">
        <v>5203</v>
      </c>
      <c r="D382" s="29" t="s">
        <v>5204</v>
      </c>
      <c r="E382" s="42">
        <v>42207</v>
      </c>
      <c r="F382" s="29" t="s">
        <v>332</v>
      </c>
      <c r="I382" s="64">
        <v>118000</v>
      </c>
      <c r="J382" s="39">
        <v>6.5000000000000002E-2</v>
      </c>
      <c r="K382" s="64">
        <v>6.29</v>
      </c>
      <c r="L382" s="63" t="s">
        <v>342</v>
      </c>
      <c r="M382" s="29" t="s">
        <v>1800</v>
      </c>
      <c r="N382" s="29" t="s">
        <v>40</v>
      </c>
      <c r="O382" s="68">
        <v>1008</v>
      </c>
      <c r="P382" s="29" t="s">
        <v>526</v>
      </c>
      <c r="Q382" s="29" t="s">
        <v>15</v>
      </c>
      <c r="R382" s="39">
        <v>1</v>
      </c>
      <c r="S382" s="39">
        <v>0</v>
      </c>
      <c r="T382" s="39">
        <v>0</v>
      </c>
      <c r="U382" s="39">
        <v>1</v>
      </c>
      <c r="V382" s="39">
        <v>0</v>
      </c>
      <c r="W382" s="39">
        <v>0</v>
      </c>
      <c r="X382" s="39">
        <v>0</v>
      </c>
      <c r="Y382" s="39">
        <v>0</v>
      </c>
      <c r="Z382" s="39">
        <v>1</v>
      </c>
      <c r="AA382" s="39">
        <v>0</v>
      </c>
      <c r="AB382" s="39">
        <v>0</v>
      </c>
      <c r="AC382" s="39">
        <v>0</v>
      </c>
      <c r="AD382" s="39">
        <v>0</v>
      </c>
      <c r="AE382" s="39">
        <v>1</v>
      </c>
      <c r="AF382" s="39">
        <v>0</v>
      </c>
      <c r="AG382" s="39">
        <v>0</v>
      </c>
      <c r="AH382" s="39">
        <v>0</v>
      </c>
      <c r="AI382" s="39">
        <v>0</v>
      </c>
      <c r="AJ382" s="9">
        <f t="shared" si="24"/>
        <v>1</v>
      </c>
      <c r="AK382" s="9">
        <f t="shared" si="25"/>
        <v>0</v>
      </c>
      <c r="AL382" s="9">
        <f t="shared" si="26"/>
        <v>0</v>
      </c>
      <c r="AM382" s="9">
        <f t="shared" si="27"/>
        <v>0</v>
      </c>
      <c r="AN382" s="29" t="s">
        <v>5205</v>
      </c>
    </row>
    <row r="383" spans="1:40" x14ac:dyDescent="0.25">
      <c r="A383" s="39">
        <v>5269</v>
      </c>
      <c r="B383" s="29" t="s">
        <v>5206</v>
      </c>
      <c r="C383" s="29" t="s">
        <v>5207</v>
      </c>
      <c r="D383" s="29" t="s">
        <v>5208</v>
      </c>
      <c r="E383" s="42">
        <v>45901</v>
      </c>
      <c r="F383" s="29" t="s">
        <v>38</v>
      </c>
      <c r="J383" s="39">
        <v>2</v>
      </c>
      <c r="L383" s="63" t="s">
        <v>342</v>
      </c>
      <c r="M383" s="29" t="s">
        <v>185</v>
      </c>
      <c r="N383" s="29" t="s">
        <v>48</v>
      </c>
      <c r="O383" s="68">
        <v>0.33333333333333331</v>
      </c>
      <c r="P383" s="29" t="s">
        <v>111</v>
      </c>
      <c r="Q383" s="29" t="s">
        <v>70</v>
      </c>
      <c r="R383" s="39">
        <v>0</v>
      </c>
      <c r="S383" s="39">
        <v>0</v>
      </c>
      <c r="T383" s="39">
        <v>0</v>
      </c>
      <c r="U383" s="39">
        <v>0</v>
      </c>
      <c r="V383" s="39">
        <v>0</v>
      </c>
      <c r="W383" s="39">
        <v>0</v>
      </c>
      <c r="X383" s="39">
        <v>0</v>
      </c>
      <c r="Y383" s="39">
        <v>0</v>
      </c>
      <c r="Z383" s="39">
        <v>0</v>
      </c>
      <c r="AA383" s="39">
        <v>1</v>
      </c>
      <c r="AB383" s="39">
        <v>0</v>
      </c>
      <c r="AC383" s="39">
        <v>1</v>
      </c>
      <c r="AD383" s="39">
        <v>1</v>
      </c>
      <c r="AE383" s="39">
        <v>1</v>
      </c>
      <c r="AF383" s="39">
        <v>0</v>
      </c>
      <c r="AG383" s="39">
        <v>0</v>
      </c>
      <c r="AH383" s="39">
        <v>1</v>
      </c>
      <c r="AI383" s="39">
        <v>0</v>
      </c>
      <c r="AJ383" s="9">
        <f t="shared" si="24"/>
        <v>1</v>
      </c>
      <c r="AK383" s="9">
        <f t="shared" si="25"/>
        <v>0</v>
      </c>
      <c r="AL383" s="9">
        <f t="shared" si="26"/>
        <v>1</v>
      </c>
      <c r="AM383" s="9">
        <f t="shared" si="27"/>
        <v>1</v>
      </c>
      <c r="AN383" s="29" t="s">
        <v>5209</v>
      </c>
    </row>
    <row r="384" spans="1:40" x14ac:dyDescent="0.25">
      <c r="A384" s="39">
        <v>5279</v>
      </c>
      <c r="B384" s="29" t="s">
        <v>5210</v>
      </c>
      <c r="C384" s="29" t="s">
        <v>5211</v>
      </c>
      <c r="D384" s="29" t="s">
        <v>5212</v>
      </c>
      <c r="E384" s="42">
        <v>45919</v>
      </c>
      <c r="F384" s="29" t="s">
        <v>38</v>
      </c>
      <c r="J384" s="39">
        <v>3</v>
      </c>
      <c r="L384" s="63" t="s">
        <v>342</v>
      </c>
      <c r="M384" s="29" t="s">
        <v>185</v>
      </c>
      <c r="N384" s="29" t="s">
        <v>48</v>
      </c>
      <c r="O384" s="68">
        <v>12</v>
      </c>
      <c r="P384" s="29" t="s">
        <v>5213</v>
      </c>
      <c r="Q384" s="29" t="s">
        <v>15</v>
      </c>
      <c r="R384" s="39">
        <v>1</v>
      </c>
      <c r="S384" s="39">
        <v>0</v>
      </c>
      <c r="T384" s="39">
        <v>0</v>
      </c>
      <c r="U384" s="39">
        <v>0</v>
      </c>
      <c r="V384" s="39">
        <v>0</v>
      </c>
      <c r="W384" s="39">
        <v>0</v>
      </c>
      <c r="X384" s="39">
        <v>0</v>
      </c>
      <c r="Y384" s="39">
        <v>0</v>
      </c>
      <c r="Z384" s="39">
        <v>1</v>
      </c>
      <c r="AA384" s="39">
        <v>0</v>
      </c>
      <c r="AB384" s="39">
        <v>0</v>
      </c>
      <c r="AC384" s="39">
        <v>1</v>
      </c>
      <c r="AD384" s="39">
        <v>0</v>
      </c>
      <c r="AE384" s="39">
        <v>0</v>
      </c>
      <c r="AF384" s="39">
        <v>0</v>
      </c>
      <c r="AG384" s="39">
        <v>0</v>
      </c>
      <c r="AH384" s="39">
        <v>0</v>
      </c>
      <c r="AI384" s="39">
        <v>0</v>
      </c>
      <c r="AJ384" s="9">
        <f t="shared" si="24"/>
        <v>1</v>
      </c>
      <c r="AK384" s="9">
        <f t="shared" si="25"/>
        <v>0</v>
      </c>
      <c r="AL384" s="9">
        <f t="shared" si="26"/>
        <v>0</v>
      </c>
      <c r="AM384" s="9">
        <f t="shared" si="27"/>
        <v>0</v>
      </c>
      <c r="AN384" s="29" t="s">
        <v>5214</v>
      </c>
    </row>
    <row r="385" spans="1:46" x14ac:dyDescent="0.25">
      <c r="A385" s="39">
        <v>5304</v>
      </c>
      <c r="B385" s="29" t="s">
        <v>1866</v>
      </c>
      <c r="C385" s="29" t="s">
        <v>1867</v>
      </c>
      <c r="D385" s="29" t="s">
        <v>1868</v>
      </c>
      <c r="E385" s="42">
        <v>45988</v>
      </c>
      <c r="F385" s="29" t="s">
        <v>332</v>
      </c>
      <c r="L385" s="63" t="s">
        <v>342</v>
      </c>
      <c r="M385" s="29" t="s">
        <v>1869</v>
      </c>
      <c r="N385" t="s">
        <v>219</v>
      </c>
      <c r="O385" s="68">
        <v>0.44166666666666671</v>
      </c>
      <c r="P385" s="29" t="s">
        <v>111</v>
      </c>
      <c r="Q385" s="29" t="s">
        <v>70</v>
      </c>
      <c r="R385" s="39">
        <v>0</v>
      </c>
      <c r="S385" s="39">
        <v>0</v>
      </c>
      <c r="T385" s="39">
        <v>0</v>
      </c>
      <c r="U385" s="39">
        <v>0</v>
      </c>
      <c r="V385" s="39">
        <v>0</v>
      </c>
      <c r="W385" s="39">
        <v>0</v>
      </c>
      <c r="X385" s="39">
        <v>0</v>
      </c>
      <c r="Y385" s="39">
        <v>0</v>
      </c>
      <c r="Z385" s="39">
        <v>0</v>
      </c>
      <c r="AA385" s="39">
        <v>1</v>
      </c>
      <c r="AB385" s="39">
        <v>0</v>
      </c>
      <c r="AC385" s="39">
        <v>1</v>
      </c>
      <c r="AD385" s="39">
        <v>1</v>
      </c>
      <c r="AE385" s="39">
        <v>1</v>
      </c>
      <c r="AF385" s="39">
        <v>0</v>
      </c>
      <c r="AG385" s="39">
        <v>0</v>
      </c>
      <c r="AH385" s="39">
        <v>0</v>
      </c>
      <c r="AI385" s="39">
        <v>0</v>
      </c>
      <c r="AJ385" s="9">
        <f t="shared" si="24"/>
        <v>1</v>
      </c>
      <c r="AK385" s="9">
        <f t="shared" si="25"/>
        <v>0</v>
      </c>
      <c r="AL385" s="9">
        <f t="shared" si="26"/>
        <v>1</v>
      </c>
      <c r="AM385" s="9">
        <f t="shared" si="27"/>
        <v>1</v>
      </c>
      <c r="AN385" s="29" t="s">
        <v>1870</v>
      </c>
    </row>
    <row r="386" spans="1:46" x14ac:dyDescent="0.25">
      <c r="A386" s="39">
        <v>5396</v>
      </c>
      <c r="B386" s="29" t="s">
        <v>5215</v>
      </c>
      <c r="C386" s="29" t="s">
        <v>5216</v>
      </c>
      <c r="D386" s="29" t="s">
        <v>5217</v>
      </c>
      <c r="E386" s="42">
        <v>46260</v>
      </c>
      <c r="F386" s="29" t="s">
        <v>38</v>
      </c>
      <c r="L386" s="63" t="s">
        <v>341</v>
      </c>
      <c r="M386" s="29" t="s">
        <v>54</v>
      </c>
      <c r="N386" s="29" t="s">
        <v>48</v>
      </c>
      <c r="O386" s="68">
        <v>105</v>
      </c>
      <c r="P386" s="29" t="s">
        <v>923</v>
      </c>
      <c r="Q386" s="29" t="s">
        <v>15</v>
      </c>
      <c r="R386" s="39">
        <v>1</v>
      </c>
      <c r="S386" s="39">
        <v>0</v>
      </c>
      <c r="T386" s="39">
        <v>0</v>
      </c>
      <c r="U386" s="39">
        <v>1</v>
      </c>
      <c r="V386" s="39">
        <v>0</v>
      </c>
      <c r="W386" s="39">
        <v>0</v>
      </c>
      <c r="X386" s="39">
        <v>0</v>
      </c>
      <c r="Y386" s="39">
        <v>0</v>
      </c>
      <c r="Z386" s="39">
        <v>1</v>
      </c>
      <c r="AA386" s="39">
        <v>0</v>
      </c>
      <c r="AB386" s="39">
        <v>0</v>
      </c>
      <c r="AC386" s="39">
        <v>1</v>
      </c>
      <c r="AD386" s="39">
        <v>0</v>
      </c>
      <c r="AE386" s="39">
        <v>1</v>
      </c>
      <c r="AF386" s="39">
        <v>0</v>
      </c>
      <c r="AG386" s="39">
        <v>0</v>
      </c>
      <c r="AH386" s="39">
        <v>0</v>
      </c>
      <c r="AI386" s="39">
        <v>0</v>
      </c>
      <c r="AJ386" s="9">
        <f t="shared" si="24"/>
        <v>1</v>
      </c>
      <c r="AK386" s="9">
        <f t="shared" si="25"/>
        <v>0</v>
      </c>
      <c r="AL386" s="9">
        <f t="shared" si="26"/>
        <v>0</v>
      </c>
      <c r="AM386" s="9">
        <f t="shared" si="27"/>
        <v>0</v>
      </c>
      <c r="AN386" s="29" t="s">
        <v>5218</v>
      </c>
    </row>
    <row r="388" spans="1:46" x14ac:dyDescent="0.25">
      <c r="AN388" s="100" t="s">
        <v>8024</v>
      </c>
      <c r="AO388" s="101">
        <f>COUNTIF(AD2:AD386,"=1")</f>
        <v>21</v>
      </c>
      <c r="AP388" s="19" t="s">
        <v>343</v>
      </c>
      <c r="AR388" s="100" t="s">
        <v>8808</v>
      </c>
      <c r="AS388" s="101">
        <f>COUNTIF(AE2:AE386,"=1")</f>
        <v>134</v>
      </c>
      <c r="AT388" s="19" t="s">
        <v>343</v>
      </c>
    </row>
    <row r="389" spans="1:46" x14ac:dyDescent="0.25">
      <c r="AN389" s="21" t="s">
        <v>15</v>
      </c>
      <c r="AO389" s="19">
        <f>COUNTIFS(AD2:AD386,"=1",R2:R386,"=1")</f>
        <v>10</v>
      </c>
      <c r="AP389" s="102">
        <f>AO389/AO388*100</f>
        <v>47.619047619047613</v>
      </c>
      <c r="AR389" s="21" t="s">
        <v>15</v>
      </c>
      <c r="AS389" s="19">
        <f>COUNTIFS(AE2:AE386,"=1",R2:R386,"=1")</f>
        <v>114</v>
      </c>
      <c r="AT389" s="102">
        <f>AS389/AS388*100</f>
        <v>85.074626865671647</v>
      </c>
    </row>
    <row r="390" spans="1:46" x14ac:dyDescent="0.25">
      <c r="L390" s="65"/>
      <c r="M390" s="65"/>
      <c r="N390" s="65" t="s">
        <v>4092</v>
      </c>
      <c r="O390" s="87"/>
      <c r="P390" s="15" t="s">
        <v>8637</v>
      </c>
      <c r="Q390" s="46">
        <f>SUM(Q391:Q392)</f>
        <v>385</v>
      </c>
      <c r="R390" s="87" t="s">
        <v>343</v>
      </c>
      <c r="AN390" s="21" t="s">
        <v>340</v>
      </c>
      <c r="AO390" s="19">
        <f>COUNTIFS(AD2:AD386,"=1",R2:R386,"=0")</f>
        <v>11</v>
      </c>
      <c r="AP390" s="102">
        <f>AO390/AO388*100</f>
        <v>52.380952380952387</v>
      </c>
      <c r="AR390" s="21" t="s">
        <v>340</v>
      </c>
      <c r="AS390" s="19">
        <f>COUNTIFS(AE2:AE386,"=1",R2:R386,"=0")</f>
        <v>20</v>
      </c>
      <c r="AT390" s="102">
        <f>AS390/AS388*100</f>
        <v>14.925373134328357</v>
      </c>
    </row>
    <row r="391" spans="1:46" x14ac:dyDescent="0.25">
      <c r="L391" s="65" t="s">
        <v>15</v>
      </c>
      <c r="M391" s="65">
        <f>COUNTIFS(Q2:Q386,"Effect")</f>
        <v>339</v>
      </c>
      <c r="N391" s="66">
        <f>M391/M395</f>
        <v>0.88051948051948048</v>
      </c>
      <c r="O391" s="87"/>
      <c r="P391" t="s">
        <v>15</v>
      </c>
      <c r="Q391" s="87">
        <f>COUNTIF(R2:R386,"=1")</f>
        <v>325</v>
      </c>
      <c r="R391" s="13">
        <f>Q391/Q390*100</f>
        <v>84.415584415584405</v>
      </c>
      <c r="AO391" s="87"/>
      <c r="AP391" s="87"/>
    </row>
    <row r="392" spans="1:46" x14ac:dyDescent="0.25">
      <c r="L392" s="65" t="s">
        <v>70</v>
      </c>
      <c r="M392" s="65">
        <f>COUNTIFS(Q2:Q386,"No Effect")</f>
        <v>33</v>
      </c>
      <c r="N392" s="66">
        <f>M392/M395</f>
        <v>8.5714285714285715E-2</v>
      </c>
      <c r="O392" s="87"/>
      <c r="P392" t="s">
        <v>340</v>
      </c>
      <c r="Q392" s="87">
        <f>COUNTIF(R2:R386,"=0")</f>
        <v>60</v>
      </c>
      <c r="R392" s="13">
        <f>Q392/Q390*100</f>
        <v>15.584415584415584</v>
      </c>
      <c r="AN392" s="100" t="s">
        <v>8386</v>
      </c>
      <c r="AO392" s="101">
        <f>COUNTIF(AJ2:AJ386,"=1")</f>
        <v>270</v>
      </c>
      <c r="AP392" s="19" t="s">
        <v>343</v>
      </c>
    </row>
    <row r="393" spans="1:46" x14ac:dyDescent="0.25">
      <c r="L393" s="65" t="s">
        <v>55</v>
      </c>
      <c r="M393" s="65">
        <f>COUNTIFS(Q2:Q386,"Uncertain Effect")</f>
        <v>13</v>
      </c>
      <c r="N393" s="66">
        <f>M393/M395</f>
        <v>3.3766233766233764E-2</v>
      </c>
      <c r="O393" s="87"/>
      <c r="Q393" s="87"/>
      <c r="R393" s="87"/>
      <c r="AN393" s="21" t="s">
        <v>15</v>
      </c>
      <c r="AO393" s="19">
        <f>COUNTIFS(AJ2:AJ386,"=1",R2:R386,"=1")</f>
        <v>226</v>
      </c>
      <c r="AP393" s="102">
        <f>AO393/AO392*100</f>
        <v>83.703703703703695</v>
      </c>
    </row>
    <row r="394" spans="1:46" x14ac:dyDescent="0.25">
      <c r="L394" s="65"/>
      <c r="M394" s="65"/>
      <c r="N394" s="65"/>
      <c r="O394" s="87"/>
      <c r="P394" s="15" t="s">
        <v>341</v>
      </c>
      <c r="Q394" s="87">
        <f>COUNTIFS(L2:L386,"=Real")</f>
        <v>98</v>
      </c>
      <c r="R394" s="87" t="s">
        <v>343</v>
      </c>
      <c r="AN394" s="21" t="s">
        <v>340</v>
      </c>
      <c r="AO394" s="19">
        <f>COUNTIFS(AJ2:AJ386,"=1",R2:R386,"=0")</f>
        <v>44</v>
      </c>
      <c r="AP394" s="102">
        <f>AO394/AO392*100</f>
        <v>16.296296296296298</v>
      </c>
    </row>
    <row r="395" spans="1:46" x14ac:dyDescent="0.25">
      <c r="L395" s="65" t="s">
        <v>4093</v>
      </c>
      <c r="M395" s="65">
        <f>SUM(M391:M393)</f>
        <v>385</v>
      </c>
      <c r="N395" s="65"/>
      <c r="O395" s="87"/>
      <c r="P395" t="s">
        <v>15</v>
      </c>
      <c r="Q395" s="87">
        <f>COUNTIFS(L2:L386,"=Real",R2:R386,"=1")</f>
        <v>82</v>
      </c>
      <c r="R395" s="13">
        <f>Q395/Q394*100</f>
        <v>83.673469387755105</v>
      </c>
    </row>
    <row r="396" spans="1:46" x14ac:dyDescent="0.25">
      <c r="L396" s="87"/>
      <c r="N396" s="87"/>
      <c r="O396" s="87"/>
      <c r="P396" t="s">
        <v>340</v>
      </c>
      <c r="Q396" s="87">
        <f>COUNTIFS(L2:L386,"=Real",R2:R386,"=0")</f>
        <v>16</v>
      </c>
      <c r="R396" s="13">
        <f>Q396/Q394*100</f>
        <v>16.326530612244898</v>
      </c>
      <c r="AN396" s="15" t="s">
        <v>8026</v>
      </c>
      <c r="AO396" s="46">
        <f>COUNTIF(AK2:AK386,"=1")</f>
        <v>12</v>
      </c>
      <c r="AP396" s="87" t="s">
        <v>343</v>
      </c>
    </row>
    <row r="397" spans="1:46" x14ac:dyDescent="0.25">
      <c r="L397" s="87"/>
      <c r="N397" s="87"/>
      <c r="O397" s="87"/>
      <c r="Q397" s="87"/>
      <c r="R397" s="87"/>
      <c r="AN397" t="s">
        <v>15</v>
      </c>
      <c r="AO397" s="87">
        <f>COUNTIFS(AK2:AK386,"=1",R2:R386,"=1")</f>
        <v>11</v>
      </c>
      <c r="AP397" s="13">
        <f>AO397/AO396*100</f>
        <v>91.666666666666657</v>
      </c>
    </row>
    <row r="398" spans="1:46" x14ac:dyDescent="0.25">
      <c r="L398" s="87"/>
      <c r="N398" s="87"/>
      <c r="O398" s="87"/>
      <c r="P398" s="15" t="s">
        <v>342</v>
      </c>
      <c r="Q398" s="87">
        <f>COUNTIFS(L2:L386,"=Simulated")</f>
        <v>287</v>
      </c>
      <c r="R398" s="87" t="s">
        <v>343</v>
      </c>
      <c r="AN398" t="s">
        <v>340</v>
      </c>
      <c r="AO398" s="87">
        <f>COUNTIFS(AK2:AK386,"=1",R2:R386,"=0")</f>
        <v>1</v>
      </c>
      <c r="AP398" s="13">
        <f>AO398/AO396*100</f>
        <v>8.3333333333333321</v>
      </c>
    </row>
    <row r="399" spans="1:46" x14ac:dyDescent="0.25">
      <c r="L399" s="87"/>
      <c r="N399" s="87"/>
      <c r="O399" s="87"/>
      <c r="P399" t="s">
        <v>15</v>
      </c>
      <c r="Q399" s="87">
        <f>COUNTIFS(L2:L386,"=Simulated",R2:R386,"=1")</f>
        <v>243</v>
      </c>
      <c r="R399" s="13">
        <f>Q399/Q398*100</f>
        <v>84.668989547038336</v>
      </c>
    </row>
    <row r="400" spans="1:46" x14ac:dyDescent="0.25">
      <c r="L400" s="87"/>
      <c r="N400" s="87"/>
      <c r="O400" s="87"/>
      <c r="P400" t="s">
        <v>340</v>
      </c>
      <c r="Q400" s="87">
        <f>COUNTIFS(L2:L386,"=Simulated",R2:R386,"=0")</f>
        <v>44</v>
      </c>
      <c r="R400" s="13">
        <f>Q400/Q398*100</f>
        <v>15.331010452961671</v>
      </c>
      <c r="AN400" s="15" t="s">
        <v>8382</v>
      </c>
      <c r="AO400" s="46">
        <f>COUNTIF(AL2:AL386,"=1")</f>
        <v>120</v>
      </c>
      <c r="AP400" s="87" t="s">
        <v>343</v>
      </c>
    </row>
    <row r="401" spans="12:42" x14ac:dyDescent="0.25">
      <c r="L401" s="87"/>
      <c r="N401" s="87"/>
      <c r="O401" s="87"/>
      <c r="Q401" s="87"/>
      <c r="R401" s="87"/>
      <c r="AN401" t="s">
        <v>15</v>
      </c>
      <c r="AO401" s="87">
        <f>COUNTIFS(AL2:AL386,"=1",R2:R386,"=1")</f>
        <v>97</v>
      </c>
      <c r="AP401" s="13">
        <f>AO401/AO400*100</f>
        <v>80.833333333333329</v>
      </c>
    </row>
    <row r="402" spans="12:42" x14ac:dyDescent="0.25">
      <c r="L402" s="87"/>
      <c r="N402" s="87"/>
      <c r="O402" s="87"/>
      <c r="P402" s="15" t="s">
        <v>48</v>
      </c>
      <c r="Q402" s="87">
        <f>COUNTIFS(N2:N386,"=Pulsed")</f>
        <v>207</v>
      </c>
      <c r="R402" s="87" t="s">
        <v>343</v>
      </c>
      <c r="AN402" t="s">
        <v>340</v>
      </c>
      <c r="AO402" s="87">
        <f>COUNTIFS(AL2:AL386,"=1",R2:R386,"=0")</f>
        <v>23</v>
      </c>
      <c r="AP402" s="13">
        <f>AO402/AO400*100</f>
        <v>19.166666666666668</v>
      </c>
    </row>
    <row r="403" spans="12:42" x14ac:dyDescent="0.25">
      <c r="L403" s="87"/>
      <c r="N403" s="87"/>
      <c r="O403" s="87"/>
      <c r="P403" t="s">
        <v>15</v>
      </c>
      <c r="Q403" s="87">
        <f>COUNTIFS(N2:N386,"=Pulsed",R2:R386,"=1")</f>
        <v>171</v>
      </c>
      <c r="R403" s="13">
        <f>Q403/Q402*100</f>
        <v>82.608695652173907</v>
      </c>
    </row>
    <row r="404" spans="12:42" x14ac:dyDescent="0.25">
      <c r="L404" s="87"/>
      <c r="N404" s="87"/>
      <c r="O404" s="87"/>
      <c r="P404" t="s">
        <v>340</v>
      </c>
      <c r="Q404" s="87">
        <f>COUNTIFS(N2:N386,"=Pulsed",R2:R386,"=0")</f>
        <v>36</v>
      </c>
      <c r="R404" s="13">
        <f>Q404/Q402*100</f>
        <v>17.391304347826086</v>
      </c>
      <c r="AN404" s="15" t="s">
        <v>8387</v>
      </c>
      <c r="AO404" s="46">
        <f>COUNTIF(AM2:AM386,"=1")</f>
        <v>21</v>
      </c>
      <c r="AP404" s="87" t="s">
        <v>343</v>
      </c>
    </row>
    <row r="405" spans="12:42" x14ac:dyDescent="0.25">
      <c r="L405" s="87"/>
      <c r="N405" s="87"/>
      <c r="O405" s="87"/>
      <c r="Q405" s="87"/>
      <c r="R405" s="87"/>
      <c r="AN405" t="s">
        <v>15</v>
      </c>
      <c r="AO405" s="87">
        <f>COUNTIFS(AM2:AM386,"=1",R2:R386,"=1")</f>
        <v>10</v>
      </c>
      <c r="AP405" s="13">
        <f>AO405/AO404*100</f>
        <v>47.619047619047613</v>
      </c>
    </row>
    <row r="406" spans="12:42" x14ac:dyDescent="0.25">
      <c r="L406" s="87"/>
      <c r="N406" s="87"/>
      <c r="O406" s="87"/>
      <c r="P406" s="15" t="s">
        <v>7985</v>
      </c>
      <c r="Q406" s="46">
        <f>COUNTIFS(N2:N386,"=Continuous")</f>
        <v>84</v>
      </c>
      <c r="R406" s="87" t="s">
        <v>343</v>
      </c>
      <c r="AN406" t="s">
        <v>340</v>
      </c>
      <c r="AO406" s="87">
        <f>COUNTIFS(AM2:AM386,"=1",R2:R386,"=0")</f>
        <v>11</v>
      </c>
      <c r="AP406" s="13">
        <f>AO406/AO404*100</f>
        <v>52.380952380952387</v>
      </c>
    </row>
    <row r="407" spans="12:42" x14ac:dyDescent="0.25">
      <c r="L407" s="87"/>
      <c r="N407" s="87"/>
      <c r="O407" s="87"/>
      <c r="P407" t="s">
        <v>15</v>
      </c>
      <c r="Q407" s="87">
        <f>COUNTIFS(N2:N386,"=Continuous",R2:R386,"=1")</f>
        <v>75</v>
      </c>
      <c r="R407" s="13">
        <v>0</v>
      </c>
    </row>
    <row r="408" spans="12:42" x14ac:dyDescent="0.25">
      <c r="L408" s="87"/>
      <c r="N408" s="87"/>
      <c r="O408" s="87"/>
      <c r="P408" t="s">
        <v>340</v>
      </c>
      <c r="Q408" s="87">
        <f>COUNTIFS(N2:N386,"=Continuous",R2:R386,"=0")</f>
        <v>9</v>
      </c>
      <c r="R408" s="13">
        <v>0</v>
      </c>
      <c r="AN408" s="15" t="s">
        <v>8028</v>
      </c>
      <c r="AO408" s="46">
        <f>COUNTIF(AF2:AF386,"=1")</f>
        <v>7</v>
      </c>
      <c r="AP408" s="87" t="s">
        <v>343</v>
      </c>
    </row>
    <row r="409" spans="12:42" x14ac:dyDescent="0.25">
      <c r="AN409" t="s">
        <v>15</v>
      </c>
      <c r="AO409" s="87">
        <f>COUNTIFS(AF2:AF386,"=1",R2:R386,"=1")</f>
        <v>7</v>
      </c>
      <c r="AP409" s="13">
        <f>AO409/AO408*100</f>
        <v>100</v>
      </c>
    </row>
    <row r="410" spans="12:42" x14ac:dyDescent="0.25">
      <c r="AN410" t="s">
        <v>340</v>
      </c>
      <c r="AO410" s="87">
        <f>COUNTIFS(AF2:AF386,"=1",R2:R386,"=0")</f>
        <v>0</v>
      </c>
      <c r="AP410" s="13">
        <f>AO410/AO408*100</f>
        <v>0</v>
      </c>
    </row>
    <row r="412" spans="12:42" x14ac:dyDescent="0.25">
      <c r="AN412" s="100" t="s">
        <v>8427</v>
      </c>
      <c r="AO412" s="101">
        <f>COUNTIF(AI2:AI386,"=1")</f>
        <v>99</v>
      </c>
      <c r="AP412" s="19" t="s">
        <v>343</v>
      </c>
    </row>
    <row r="413" spans="12:42" x14ac:dyDescent="0.25">
      <c r="AN413" s="21" t="s">
        <v>15</v>
      </c>
      <c r="AO413" s="19">
        <f>COUNTIFS(AI2:AI386,"=1",R2:R386,"=1")</f>
        <v>87</v>
      </c>
      <c r="AP413" s="102">
        <f>AO413/AO412*100</f>
        <v>87.878787878787875</v>
      </c>
    </row>
    <row r="414" spans="12:42" x14ac:dyDescent="0.25">
      <c r="AN414" s="21" t="s">
        <v>340</v>
      </c>
      <c r="AO414" s="19">
        <f>COUNTIFS(AI2:AI386,"=1",R2:R386,"=0")</f>
        <v>12</v>
      </c>
      <c r="AP414" s="102">
        <f>AO414/AO412*100</f>
        <v>12.121212121212121</v>
      </c>
    </row>
  </sheetData>
  <autoFilter ref="A1:AP1" xr:uid="{FB26548D-3DC4-43F3-95B0-3E791CF9B42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73A2D-F705-40B7-A121-CDBCE8A66EBC}">
  <dimension ref="A1:AT67"/>
  <sheetViews>
    <sheetView topLeftCell="AB30" zoomScale="80" zoomScaleNormal="80" workbookViewId="0">
      <selection activeCell="AS53" sqref="AS53"/>
    </sheetView>
  </sheetViews>
  <sheetFormatPr defaultColWidth="22" defaultRowHeight="13.6" x14ac:dyDescent="0.25"/>
  <cols>
    <col min="1" max="1" width="13.85546875" customWidth="1"/>
    <col min="2" max="2" width="24" customWidth="1"/>
    <col min="3" max="3" width="26.140625" customWidth="1"/>
    <col min="5" max="5" width="12.42578125" customWidth="1"/>
    <col min="6" max="6" width="28.42578125" customWidth="1"/>
    <col min="7" max="7" width="9.42578125" customWidth="1"/>
    <col min="8" max="8" width="7.5703125" customWidth="1"/>
    <col min="9" max="9" width="11.85546875" style="63" customWidth="1"/>
    <col min="10" max="10" width="12.140625" style="63" customWidth="1"/>
    <col min="11" max="12" width="10.85546875" style="63" customWidth="1"/>
    <col min="13" max="13" width="29.42578125" customWidth="1"/>
    <col min="14" max="14" width="15.140625" customWidth="1"/>
    <col min="15" max="15" width="14.42578125" style="63" customWidth="1"/>
    <col min="17" max="17" width="14.42578125" customWidth="1"/>
    <col min="18" max="18" width="9.85546875" customWidth="1"/>
    <col min="28" max="28" width="11.7109375" customWidth="1"/>
    <col min="29" max="29" width="13.140625" customWidth="1"/>
    <col min="30" max="30" width="14.140625" customWidth="1"/>
    <col min="31" max="31" width="11" customWidth="1"/>
    <col min="32" max="32" width="10.28515625" customWidth="1"/>
    <col min="33" max="33" width="12.140625" customWidth="1"/>
    <col min="34" max="34" width="8.42578125" customWidth="1"/>
    <col min="35" max="35" width="10.140625" customWidth="1"/>
    <col min="36" max="36" width="11.7109375" style="103" customWidth="1"/>
    <col min="37" max="37" width="9.85546875" style="103" customWidth="1"/>
    <col min="38" max="38" width="10" style="103" customWidth="1"/>
    <col min="39" max="39" width="8.42578125" style="103" customWidth="1"/>
  </cols>
  <sheetData>
    <row r="1" spans="1:40" x14ac:dyDescent="0.25">
      <c r="A1" s="27" t="s">
        <v>0</v>
      </c>
      <c r="B1" s="27" t="s">
        <v>1</v>
      </c>
      <c r="C1" s="27" t="s">
        <v>2</v>
      </c>
      <c r="D1" s="27" t="s">
        <v>3</v>
      </c>
      <c r="E1" s="27" t="s">
        <v>4</v>
      </c>
      <c r="F1" s="27" t="s">
        <v>5</v>
      </c>
      <c r="G1" s="27" t="s">
        <v>6</v>
      </c>
      <c r="H1" s="27" t="s">
        <v>7</v>
      </c>
      <c r="I1" s="62" t="s">
        <v>8</v>
      </c>
      <c r="J1" s="62" t="s">
        <v>9</v>
      </c>
      <c r="K1" s="62" t="s">
        <v>10</v>
      </c>
      <c r="L1" s="62" t="s">
        <v>338</v>
      </c>
      <c r="M1" s="27" t="s">
        <v>11</v>
      </c>
      <c r="N1" s="27" t="s">
        <v>12</v>
      </c>
      <c r="O1" s="62" t="s">
        <v>13</v>
      </c>
      <c r="P1" s="27" t="s">
        <v>14</v>
      </c>
      <c r="Q1" s="27" t="s">
        <v>15</v>
      </c>
      <c r="R1" s="27" t="s">
        <v>8428</v>
      </c>
      <c r="S1" s="27" t="s">
        <v>17</v>
      </c>
      <c r="T1" s="27" t="s">
        <v>18</v>
      </c>
      <c r="U1" s="27" t="s">
        <v>19</v>
      </c>
      <c r="V1" s="27" t="s">
        <v>20</v>
      </c>
      <c r="W1" s="27" t="s">
        <v>21</v>
      </c>
      <c r="X1" s="27" t="s">
        <v>22</v>
      </c>
      <c r="Y1" s="27" t="s">
        <v>23</v>
      </c>
      <c r="Z1" s="27" t="s">
        <v>24</v>
      </c>
      <c r="AA1" s="27" t="s">
        <v>25</v>
      </c>
      <c r="AB1" s="27" t="s">
        <v>26</v>
      </c>
      <c r="AC1" s="27" t="s">
        <v>27</v>
      </c>
      <c r="AD1" s="27" t="s">
        <v>28</v>
      </c>
      <c r="AE1" s="27" t="s">
        <v>29</v>
      </c>
      <c r="AF1" s="27" t="s">
        <v>30</v>
      </c>
      <c r="AG1" s="27" t="s">
        <v>31</v>
      </c>
      <c r="AH1" s="27" t="s">
        <v>32</v>
      </c>
      <c r="AI1" s="27" t="s">
        <v>33</v>
      </c>
      <c r="AJ1" s="1" t="s">
        <v>8023</v>
      </c>
      <c r="AK1" s="1" t="s">
        <v>8027</v>
      </c>
      <c r="AL1" s="1" t="s">
        <v>8384</v>
      </c>
      <c r="AM1" s="1" t="s">
        <v>8385</v>
      </c>
      <c r="AN1" s="27" t="s">
        <v>34</v>
      </c>
    </row>
    <row r="2" spans="1:40" x14ac:dyDescent="0.25">
      <c r="A2" s="39">
        <v>31</v>
      </c>
      <c r="B2" s="29" t="s">
        <v>2799</v>
      </c>
      <c r="C2" s="29" t="s">
        <v>2800</v>
      </c>
      <c r="D2" s="29" t="s">
        <v>2801</v>
      </c>
      <c r="E2" s="42">
        <v>42019</v>
      </c>
      <c r="F2" s="29" t="s">
        <v>38</v>
      </c>
      <c r="J2" s="64">
        <v>2</v>
      </c>
      <c r="L2" s="63" t="s">
        <v>8429</v>
      </c>
      <c r="M2" s="29" t="s">
        <v>2173</v>
      </c>
      <c r="N2" s="29" t="s">
        <v>40</v>
      </c>
      <c r="O2" s="64">
        <v>42</v>
      </c>
      <c r="P2" s="29" t="s">
        <v>195</v>
      </c>
      <c r="Q2" s="29" t="s">
        <v>15</v>
      </c>
      <c r="R2" s="39">
        <v>1</v>
      </c>
      <c r="S2" s="39">
        <v>0</v>
      </c>
      <c r="T2" s="39">
        <v>0</v>
      </c>
      <c r="U2" s="39">
        <v>1</v>
      </c>
      <c r="V2" s="39">
        <v>0</v>
      </c>
      <c r="W2" s="39">
        <v>0</v>
      </c>
      <c r="X2" s="39">
        <v>0</v>
      </c>
      <c r="Y2" s="39">
        <v>0</v>
      </c>
      <c r="Z2" s="39">
        <v>1</v>
      </c>
      <c r="AA2" s="39">
        <v>0</v>
      </c>
      <c r="AB2" s="39">
        <v>0</v>
      </c>
      <c r="AC2" s="39">
        <v>1</v>
      </c>
      <c r="AD2" s="39">
        <v>0</v>
      </c>
      <c r="AE2" s="39">
        <v>0</v>
      </c>
      <c r="AF2" s="39">
        <v>0</v>
      </c>
      <c r="AG2" s="39">
        <v>0</v>
      </c>
      <c r="AH2" s="39">
        <v>0</v>
      </c>
      <c r="AI2" s="39">
        <v>0</v>
      </c>
      <c r="AJ2" s="9">
        <f>IF(OR(AC2=1,AE2=1),1,0)</f>
        <v>1</v>
      </c>
      <c r="AK2" s="9">
        <f>IF(OR(AF2=1,AG2=1),1,0)</f>
        <v>0</v>
      </c>
      <c r="AL2" s="9">
        <f>IF(OR(AD2=1,AH2=1,AI2=1),1,0)</f>
        <v>0</v>
      </c>
      <c r="AM2" s="9">
        <f>IF(OR(AD2=1,AH2=1),1,0)</f>
        <v>0</v>
      </c>
      <c r="AN2" s="29" t="s">
        <v>2802</v>
      </c>
    </row>
    <row r="3" spans="1:40" x14ac:dyDescent="0.25">
      <c r="A3" s="39">
        <v>156</v>
      </c>
      <c r="B3" s="29" t="s">
        <v>8043</v>
      </c>
      <c r="C3" s="29" t="s">
        <v>8044</v>
      </c>
      <c r="D3" s="29" t="s">
        <v>8045</v>
      </c>
      <c r="E3" s="42">
        <v>41891</v>
      </c>
      <c r="F3" s="29" t="s">
        <v>38</v>
      </c>
      <c r="I3" s="64">
        <v>500000</v>
      </c>
      <c r="L3" s="63" t="s">
        <v>8429</v>
      </c>
      <c r="M3" s="29" t="s">
        <v>39</v>
      </c>
      <c r="N3" s="29" t="s">
        <v>48</v>
      </c>
      <c r="O3" s="64">
        <v>8.3333333333333301E-2</v>
      </c>
      <c r="P3" s="29" t="s">
        <v>8046</v>
      </c>
      <c r="Q3" s="29" t="s">
        <v>15</v>
      </c>
      <c r="R3" s="39">
        <v>1</v>
      </c>
      <c r="S3" s="39">
        <v>0</v>
      </c>
      <c r="T3" s="39">
        <v>0</v>
      </c>
      <c r="U3" s="39">
        <v>1</v>
      </c>
      <c r="V3" s="39">
        <v>0</v>
      </c>
      <c r="W3" s="39">
        <v>0</v>
      </c>
      <c r="X3" s="39">
        <v>0</v>
      </c>
      <c r="Y3" s="39">
        <v>1</v>
      </c>
      <c r="Z3" s="39">
        <v>0</v>
      </c>
      <c r="AA3" s="39">
        <v>0</v>
      </c>
      <c r="AB3" s="39">
        <v>0</v>
      </c>
      <c r="AC3" s="39">
        <v>0</v>
      </c>
      <c r="AD3" s="39">
        <v>0</v>
      </c>
      <c r="AE3" s="39">
        <v>0</v>
      </c>
      <c r="AF3" s="39">
        <v>0</v>
      </c>
      <c r="AG3" s="39">
        <v>0</v>
      </c>
      <c r="AH3" s="39">
        <v>0</v>
      </c>
      <c r="AI3" s="39">
        <v>1</v>
      </c>
      <c r="AJ3" s="9">
        <f>IF(OR(AC3=1,AE3=1),1,0)</f>
        <v>0</v>
      </c>
      <c r="AK3" s="9">
        <f>IF(OR(AF3=1,AG3=1),1,0)</f>
        <v>0</v>
      </c>
      <c r="AL3" s="9">
        <f>IF(OR(AD3=1,AH3=1,AI3=1),1,0)</f>
        <v>1</v>
      </c>
      <c r="AM3" s="9">
        <f>IF(OR(AD3=1,AH3=1),1,0)</f>
        <v>0</v>
      </c>
      <c r="AN3" s="29" t="s">
        <v>8047</v>
      </c>
    </row>
    <row r="4" spans="1:40" x14ac:dyDescent="0.25">
      <c r="A4" s="39">
        <v>734</v>
      </c>
      <c r="B4" s="29" t="s">
        <v>8430</v>
      </c>
      <c r="C4" s="29" t="s">
        <v>8431</v>
      </c>
      <c r="D4" s="29" t="s">
        <v>8432</v>
      </c>
      <c r="E4" s="42">
        <v>42125</v>
      </c>
      <c r="F4" s="29" t="s">
        <v>38</v>
      </c>
      <c r="J4" s="64">
        <v>2</v>
      </c>
      <c r="L4" s="63" t="s">
        <v>8429</v>
      </c>
      <c r="M4" s="29" t="s">
        <v>224</v>
      </c>
      <c r="N4" t="s">
        <v>40</v>
      </c>
      <c r="O4" s="64">
        <v>0.83333333333333326</v>
      </c>
      <c r="P4" s="29" t="s">
        <v>589</v>
      </c>
      <c r="Q4" s="29" t="s">
        <v>70</v>
      </c>
      <c r="R4" s="39">
        <v>0</v>
      </c>
      <c r="S4" s="39">
        <v>0</v>
      </c>
      <c r="T4" s="39">
        <v>0</v>
      </c>
      <c r="U4" s="39">
        <v>1</v>
      </c>
      <c r="V4" s="39">
        <v>0</v>
      </c>
      <c r="W4" s="39">
        <v>0</v>
      </c>
      <c r="X4" s="39">
        <v>0</v>
      </c>
      <c r="Y4" s="39">
        <v>0</v>
      </c>
      <c r="Z4" s="39">
        <v>1</v>
      </c>
      <c r="AA4" s="39">
        <v>0</v>
      </c>
      <c r="AB4" s="39">
        <v>0</v>
      </c>
      <c r="AC4" s="39">
        <v>1</v>
      </c>
      <c r="AD4" s="39">
        <v>0</v>
      </c>
      <c r="AE4" s="39">
        <v>0</v>
      </c>
      <c r="AF4" s="39">
        <v>0</v>
      </c>
      <c r="AG4" s="39">
        <v>0</v>
      </c>
      <c r="AH4" s="39">
        <v>0</v>
      </c>
      <c r="AI4" s="39">
        <v>0</v>
      </c>
      <c r="AJ4" s="9">
        <f t="shared" ref="AJ4:AJ15" si="0">IF(OR(AC4=1,AE4=1),1,0)</f>
        <v>1</v>
      </c>
      <c r="AK4" s="9">
        <f t="shared" ref="AK4:AK11" si="1">IF(OR(AF4=1,AG4=1),1,0)</f>
        <v>0</v>
      </c>
      <c r="AL4" s="9">
        <f t="shared" ref="AL4:AL15" si="2">IF(OR(AD4=1,AH4=1,AI4=1),1,0)</f>
        <v>0</v>
      </c>
      <c r="AM4" s="9">
        <f t="shared" ref="AM4:AM15" si="3">IF(OR(AD4=1,AH4=1),1,0)</f>
        <v>0</v>
      </c>
      <c r="AN4" s="29" t="s">
        <v>8433</v>
      </c>
    </row>
    <row r="5" spans="1:40" x14ac:dyDescent="0.25">
      <c r="A5" s="39">
        <v>735</v>
      </c>
      <c r="B5" s="29" t="s">
        <v>8434</v>
      </c>
      <c r="C5" s="29" t="s">
        <v>8435</v>
      </c>
      <c r="D5" s="29" t="s">
        <v>8436</v>
      </c>
      <c r="E5" s="42">
        <v>40026</v>
      </c>
      <c r="F5" s="29" t="s">
        <v>38</v>
      </c>
      <c r="J5" s="64">
        <v>1.2E-4</v>
      </c>
      <c r="L5" s="63" t="s">
        <v>341</v>
      </c>
      <c r="M5" s="29" t="s">
        <v>151</v>
      </c>
      <c r="N5" s="29" t="s">
        <v>48</v>
      </c>
      <c r="O5" s="64">
        <v>2</v>
      </c>
      <c r="P5" s="29" t="s">
        <v>1991</v>
      </c>
      <c r="Q5" s="29" t="s">
        <v>15</v>
      </c>
      <c r="R5" s="39">
        <v>1</v>
      </c>
      <c r="S5" s="39">
        <v>0</v>
      </c>
      <c r="T5" s="39">
        <v>0</v>
      </c>
      <c r="U5" s="39">
        <v>1</v>
      </c>
      <c r="V5" s="39">
        <v>0</v>
      </c>
      <c r="W5" s="39">
        <v>0</v>
      </c>
      <c r="X5" s="39">
        <v>0</v>
      </c>
      <c r="Y5" s="39">
        <v>0</v>
      </c>
      <c r="Z5" s="39">
        <v>1</v>
      </c>
      <c r="AA5" s="39">
        <v>0</v>
      </c>
      <c r="AB5" s="39">
        <v>0</v>
      </c>
      <c r="AC5" s="39">
        <v>0</v>
      </c>
      <c r="AD5" s="39">
        <v>0</v>
      </c>
      <c r="AE5" s="39">
        <v>0</v>
      </c>
      <c r="AF5" s="39">
        <v>0</v>
      </c>
      <c r="AG5" s="39">
        <v>1</v>
      </c>
      <c r="AH5" s="39">
        <v>0</v>
      </c>
      <c r="AI5" s="39">
        <v>0</v>
      </c>
      <c r="AJ5" s="9">
        <f t="shared" si="0"/>
        <v>0</v>
      </c>
      <c r="AK5" s="9">
        <f t="shared" si="1"/>
        <v>1</v>
      </c>
      <c r="AL5" s="9">
        <f t="shared" si="2"/>
        <v>0</v>
      </c>
      <c r="AM5" s="9">
        <f t="shared" si="3"/>
        <v>0</v>
      </c>
      <c r="AN5" s="29" t="s">
        <v>8437</v>
      </c>
    </row>
    <row r="6" spans="1:40" x14ac:dyDescent="0.25">
      <c r="A6" s="39">
        <v>736</v>
      </c>
      <c r="B6" s="29" t="s">
        <v>8438</v>
      </c>
      <c r="C6" s="29" t="s">
        <v>8439</v>
      </c>
      <c r="D6" s="29" t="s">
        <v>8440</v>
      </c>
      <c r="E6" s="42">
        <v>39448</v>
      </c>
      <c r="F6" s="29" t="s">
        <v>38</v>
      </c>
      <c r="J6" s="64">
        <v>1.2E-4</v>
      </c>
      <c r="L6" s="63" t="s">
        <v>341</v>
      </c>
      <c r="M6" s="29" t="s">
        <v>151</v>
      </c>
      <c r="N6" s="29" t="s">
        <v>48</v>
      </c>
      <c r="O6" s="64">
        <v>2</v>
      </c>
      <c r="P6" s="29" t="s">
        <v>1991</v>
      </c>
      <c r="Q6" s="29" t="s">
        <v>15</v>
      </c>
      <c r="R6" s="39">
        <v>1</v>
      </c>
      <c r="S6" s="39">
        <v>0</v>
      </c>
      <c r="T6" s="39">
        <v>0</v>
      </c>
      <c r="U6" s="39">
        <v>1</v>
      </c>
      <c r="V6" s="39">
        <v>0</v>
      </c>
      <c r="W6" s="39">
        <v>0</v>
      </c>
      <c r="X6" s="39">
        <v>0</v>
      </c>
      <c r="Y6" s="39">
        <v>0</v>
      </c>
      <c r="Z6" s="39">
        <v>1</v>
      </c>
      <c r="AA6" s="39">
        <v>0</v>
      </c>
      <c r="AB6" s="39">
        <v>0</v>
      </c>
      <c r="AC6" s="39">
        <v>1</v>
      </c>
      <c r="AD6" s="39">
        <v>0</v>
      </c>
      <c r="AE6" s="39">
        <v>0</v>
      </c>
      <c r="AF6" s="39">
        <v>0</v>
      </c>
      <c r="AG6" s="39">
        <v>1</v>
      </c>
      <c r="AH6" s="39">
        <v>0</v>
      </c>
      <c r="AI6" s="39">
        <v>0</v>
      </c>
      <c r="AJ6" s="9">
        <f t="shared" si="0"/>
        <v>1</v>
      </c>
      <c r="AK6" s="9">
        <f t="shared" si="1"/>
        <v>1</v>
      </c>
      <c r="AL6" s="9">
        <f t="shared" si="2"/>
        <v>0</v>
      </c>
      <c r="AM6" s="9">
        <f t="shared" si="3"/>
        <v>0</v>
      </c>
      <c r="AN6" s="29" t="s">
        <v>8441</v>
      </c>
    </row>
    <row r="7" spans="1:40" x14ac:dyDescent="0.25">
      <c r="A7" s="39">
        <v>737</v>
      </c>
      <c r="B7" s="29" t="s">
        <v>8442</v>
      </c>
      <c r="C7" s="29" t="s">
        <v>8443</v>
      </c>
      <c r="D7" s="29" t="s">
        <v>8444</v>
      </c>
      <c r="E7" s="42">
        <v>37773</v>
      </c>
      <c r="F7" s="29" t="s">
        <v>38</v>
      </c>
      <c r="I7" s="64">
        <v>240</v>
      </c>
      <c r="J7" s="64">
        <v>2E-3</v>
      </c>
      <c r="L7" s="63" t="s">
        <v>341</v>
      </c>
      <c r="M7" s="29" t="s">
        <v>151</v>
      </c>
      <c r="N7" s="29" t="s">
        <v>48</v>
      </c>
      <c r="O7" s="64">
        <v>2</v>
      </c>
      <c r="P7" s="29" t="s">
        <v>1991</v>
      </c>
      <c r="Q7" s="29" t="s">
        <v>15</v>
      </c>
      <c r="R7" s="39">
        <v>1</v>
      </c>
      <c r="S7" s="39">
        <v>0</v>
      </c>
      <c r="T7" s="39">
        <v>0</v>
      </c>
      <c r="U7" s="39">
        <v>1</v>
      </c>
      <c r="V7" s="39">
        <v>0</v>
      </c>
      <c r="W7" s="39">
        <v>0</v>
      </c>
      <c r="X7" s="39">
        <v>0</v>
      </c>
      <c r="Y7" s="39">
        <v>0</v>
      </c>
      <c r="Z7" s="39">
        <v>1</v>
      </c>
      <c r="AA7" s="39">
        <v>0</v>
      </c>
      <c r="AB7" s="39">
        <v>0</v>
      </c>
      <c r="AC7" s="39">
        <v>0</v>
      </c>
      <c r="AD7" s="39">
        <v>0</v>
      </c>
      <c r="AE7" s="39">
        <v>0</v>
      </c>
      <c r="AF7" s="39">
        <v>0</v>
      </c>
      <c r="AG7" s="39">
        <v>0</v>
      </c>
      <c r="AH7" s="39">
        <v>0</v>
      </c>
      <c r="AI7" s="39">
        <v>1</v>
      </c>
      <c r="AJ7" s="9">
        <f t="shared" si="0"/>
        <v>0</v>
      </c>
      <c r="AK7" s="9">
        <f t="shared" si="1"/>
        <v>0</v>
      </c>
      <c r="AL7" s="9">
        <f t="shared" si="2"/>
        <v>1</v>
      </c>
      <c r="AM7" s="9">
        <f t="shared" si="3"/>
        <v>0</v>
      </c>
      <c r="AN7" s="29" t="s">
        <v>8445</v>
      </c>
    </row>
    <row r="8" spans="1:40" x14ac:dyDescent="0.25">
      <c r="A8" s="39">
        <v>739</v>
      </c>
      <c r="B8" s="29" t="s">
        <v>8446</v>
      </c>
      <c r="C8" s="29" t="s">
        <v>8447</v>
      </c>
      <c r="D8" s="29" t="s">
        <v>8448</v>
      </c>
      <c r="E8" s="42">
        <v>39636</v>
      </c>
      <c r="F8" s="29" t="s">
        <v>38</v>
      </c>
      <c r="I8" s="64">
        <v>33</v>
      </c>
      <c r="J8" s="64">
        <v>5.9999999999999995E-4</v>
      </c>
      <c r="L8" s="63" t="s">
        <v>8429</v>
      </c>
      <c r="M8" s="29" t="s">
        <v>185</v>
      </c>
      <c r="N8" s="29" t="s">
        <v>48</v>
      </c>
      <c r="O8" s="64">
        <v>110.02380952380952</v>
      </c>
      <c r="P8" s="29" t="s">
        <v>1991</v>
      </c>
      <c r="Q8" s="29" t="s">
        <v>70</v>
      </c>
      <c r="R8" s="39">
        <v>0</v>
      </c>
      <c r="S8" s="39">
        <v>0</v>
      </c>
      <c r="T8" s="39">
        <v>0</v>
      </c>
      <c r="U8" s="39">
        <v>1</v>
      </c>
      <c r="V8" s="39">
        <v>0</v>
      </c>
      <c r="W8" s="39">
        <v>0</v>
      </c>
      <c r="X8" s="39">
        <v>0</v>
      </c>
      <c r="Y8" s="39">
        <v>0</v>
      </c>
      <c r="Z8" s="39">
        <v>1</v>
      </c>
      <c r="AA8" s="39">
        <v>0</v>
      </c>
      <c r="AB8" s="39">
        <v>0</v>
      </c>
      <c r="AC8" s="39">
        <v>1</v>
      </c>
      <c r="AD8" s="39">
        <v>0</v>
      </c>
      <c r="AE8" s="39">
        <v>1</v>
      </c>
      <c r="AF8" s="39">
        <v>0</v>
      </c>
      <c r="AG8" s="39">
        <v>1</v>
      </c>
      <c r="AH8" s="39">
        <v>0</v>
      </c>
      <c r="AI8" s="39">
        <v>0</v>
      </c>
      <c r="AJ8" s="9">
        <f t="shared" si="0"/>
        <v>1</v>
      </c>
      <c r="AK8" s="9">
        <f t="shared" si="1"/>
        <v>1</v>
      </c>
      <c r="AL8" s="9">
        <f t="shared" si="2"/>
        <v>0</v>
      </c>
      <c r="AM8" s="9">
        <f t="shared" si="3"/>
        <v>0</v>
      </c>
      <c r="AN8" s="29" t="s">
        <v>8449</v>
      </c>
    </row>
    <row r="9" spans="1:40" x14ac:dyDescent="0.25">
      <c r="A9" s="39">
        <v>747</v>
      </c>
      <c r="B9" s="29" t="s">
        <v>8450</v>
      </c>
      <c r="C9" s="29" t="s">
        <v>8451</v>
      </c>
      <c r="D9" s="29" t="s">
        <v>8452</v>
      </c>
      <c r="E9" s="42">
        <v>34439</v>
      </c>
      <c r="F9" s="29" t="s">
        <v>38</v>
      </c>
      <c r="J9" s="64">
        <v>0.1</v>
      </c>
      <c r="L9" s="63" t="s">
        <v>8429</v>
      </c>
      <c r="M9" s="29" t="s">
        <v>136</v>
      </c>
      <c r="N9" s="29" t="s">
        <v>40</v>
      </c>
      <c r="O9" s="64">
        <v>2</v>
      </c>
      <c r="P9" s="29" t="s">
        <v>1991</v>
      </c>
      <c r="Q9" s="29" t="s">
        <v>15</v>
      </c>
      <c r="R9" s="39">
        <v>1</v>
      </c>
      <c r="S9" s="39">
        <v>0</v>
      </c>
      <c r="T9" s="39">
        <v>0</v>
      </c>
      <c r="U9" s="39">
        <v>1</v>
      </c>
      <c r="V9" s="39">
        <v>0</v>
      </c>
      <c r="W9" s="39">
        <v>0</v>
      </c>
      <c r="X9" s="39">
        <v>0</v>
      </c>
      <c r="Y9" s="39">
        <v>0</v>
      </c>
      <c r="Z9" s="39">
        <v>1</v>
      </c>
      <c r="AA9" s="39">
        <v>0</v>
      </c>
      <c r="AB9" s="39">
        <v>0</v>
      </c>
      <c r="AC9" s="39">
        <v>1</v>
      </c>
      <c r="AD9" s="39">
        <v>0</v>
      </c>
      <c r="AE9" s="39">
        <v>1</v>
      </c>
      <c r="AF9" s="39">
        <v>1</v>
      </c>
      <c r="AG9" s="39">
        <v>0</v>
      </c>
      <c r="AH9" s="39">
        <v>0</v>
      </c>
      <c r="AI9" s="39">
        <v>0</v>
      </c>
      <c r="AJ9" s="9">
        <f t="shared" si="0"/>
        <v>1</v>
      </c>
      <c r="AK9" s="9">
        <f t="shared" si="1"/>
        <v>1</v>
      </c>
      <c r="AL9" s="9">
        <f t="shared" si="2"/>
        <v>0</v>
      </c>
      <c r="AM9" s="9">
        <f t="shared" si="3"/>
        <v>0</v>
      </c>
      <c r="AN9" s="29" t="s">
        <v>8453</v>
      </c>
    </row>
    <row r="10" spans="1:40" x14ac:dyDescent="0.25">
      <c r="A10" s="39">
        <v>754</v>
      </c>
      <c r="B10" s="29" t="s">
        <v>8454</v>
      </c>
      <c r="C10" s="29" t="s">
        <v>8455</v>
      </c>
      <c r="D10" s="29" t="s">
        <v>8456</v>
      </c>
      <c r="E10" s="42">
        <v>42095</v>
      </c>
      <c r="F10" s="29" t="s">
        <v>38</v>
      </c>
      <c r="J10" s="64">
        <v>2</v>
      </c>
      <c r="L10" s="63" t="s">
        <v>8429</v>
      </c>
      <c r="M10" s="29" t="s">
        <v>224</v>
      </c>
      <c r="N10" s="29" t="s">
        <v>40</v>
      </c>
      <c r="O10" s="64">
        <v>0.83333333333333326</v>
      </c>
      <c r="P10" s="29" t="s">
        <v>225</v>
      </c>
      <c r="Q10" s="29" t="s">
        <v>70</v>
      </c>
      <c r="R10" s="39">
        <v>0</v>
      </c>
      <c r="S10" s="39">
        <v>0</v>
      </c>
      <c r="T10" s="39">
        <v>0</v>
      </c>
      <c r="U10" s="39">
        <v>1</v>
      </c>
      <c r="V10" s="39">
        <v>0</v>
      </c>
      <c r="W10" s="39">
        <v>0</v>
      </c>
      <c r="X10" s="39">
        <v>0</v>
      </c>
      <c r="Y10" s="39">
        <v>0</v>
      </c>
      <c r="Z10" s="39">
        <v>1</v>
      </c>
      <c r="AA10" s="39">
        <v>0</v>
      </c>
      <c r="AB10" s="39">
        <v>0</v>
      </c>
      <c r="AC10" s="39">
        <v>1</v>
      </c>
      <c r="AD10" s="39">
        <v>0</v>
      </c>
      <c r="AE10" s="39">
        <v>0</v>
      </c>
      <c r="AF10" s="39">
        <v>0</v>
      </c>
      <c r="AG10" s="39">
        <v>0</v>
      </c>
      <c r="AH10" s="39">
        <v>0</v>
      </c>
      <c r="AI10" s="39">
        <v>0</v>
      </c>
      <c r="AJ10" s="9">
        <f t="shared" si="0"/>
        <v>1</v>
      </c>
      <c r="AK10" s="9">
        <f t="shared" si="1"/>
        <v>0</v>
      </c>
      <c r="AL10" s="9">
        <f t="shared" si="2"/>
        <v>0</v>
      </c>
      <c r="AM10" s="9">
        <f t="shared" si="3"/>
        <v>0</v>
      </c>
      <c r="AN10" s="29" t="s">
        <v>8457</v>
      </c>
    </row>
    <row r="11" spans="1:40" x14ac:dyDescent="0.25">
      <c r="A11" s="39">
        <v>756</v>
      </c>
      <c r="B11" s="29" t="s">
        <v>8458</v>
      </c>
      <c r="C11" s="29" t="s">
        <v>8459</v>
      </c>
      <c r="D11" s="29" t="s">
        <v>8460</v>
      </c>
      <c r="E11" s="42">
        <v>39995</v>
      </c>
      <c r="F11" s="29" t="s">
        <v>38</v>
      </c>
      <c r="J11" s="64">
        <v>0.02</v>
      </c>
      <c r="L11" s="63" t="s">
        <v>8429</v>
      </c>
      <c r="M11" s="29" t="s">
        <v>185</v>
      </c>
      <c r="N11" s="29" t="s">
        <v>48</v>
      </c>
      <c r="O11" s="64">
        <v>2</v>
      </c>
      <c r="P11" s="29" t="s">
        <v>1991</v>
      </c>
      <c r="Q11" s="29" t="s">
        <v>70</v>
      </c>
      <c r="R11" s="39">
        <v>0</v>
      </c>
      <c r="S11" s="39">
        <v>0</v>
      </c>
      <c r="T11" s="39">
        <v>0</v>
      </c>
      <c r="U11" s="39">
        <v>1</v>
      </c>
      <c r="V11" s="39">
        <v>0</v>
      </c>
      <c r="W11" s="39">
        <v>0</v>
      </c>
      <c r="X11" s="39">
        <v>0</v>
      </c>
      <c r="Y11" s="39">
        <v>0</v>
      </c>
      <c r="Z11" s="39">
        <v>1</v>
      </c>
      <c r="AA11" s="39">
        <v>0</v>
      </c>
      <c r="AB11" s="39">
        <v>0</v>
      </c>
      <c r="AC11" s="39">
        <v>0</v>
      </c>
      <c r="AD11" s="39">
        <v>1</v>
      </c>
      <c r="AE11" s="39">
        <v>0</v>
      </c>
      <c r="AF11" s="39">
        <v>0</v>
      </c>
      <c r="AG11" s="39">
        <v>0</v>
      </c>
      <c r="AH11" s="39">
        <v>0</v>
      </c>
      <c r="AI11" s="39">
        <v>0</v>
      </c>
      <c r="AJ11" s="9">
        <f t="shared" si="0"/>
        <v>0</v>
      </c>
      <c r="AK11" s="9">
        <f t="shared" si="1"/>
        <v>0</v>
      </c>
      <c r="AL11" s="9">
        <f t="shared" si="2"/>
        <v>1</v>
      </c>
      <c r="AM11" s="9">
        <f t="shared" si="3"/>
        <v>1</v>
      </c>
      <c r="AN11" s="29" t="s">
        <v>8461</v>
      </c>
    </row>
    <row r="12" spans="1:40" x14ac:dyDescent="0.25">
      <c r="A12" s="39">
        <v>885</v>
      </c>
      <c r="B12" s="29" t="s">
        <v>8462</v>
      </c>
      <c r="C12" s="29" t="s">
        <v>8463</v>
      </c>
      <c r="D12" s="29" t="s">
        <v>8464</v>
      </c>
      <c r="E12" s="42">
        <v>40848</v>
      </c>
      <c r="F12" s="29" t="s">
        <v>38</v>
      </c>
      <c r="J12" s="64">
        <v>4.2599999999999999E-3</v>
      </c>
      <c r="L12" s="63" t="s">
        <v>8429</v>
      </c>
      <c r="M12" s="29" t="s">
        <v>224</v>
      </c>
      <c r="N12" s="29" t="s">
        <v>40</v>
      </c>
      <c r="O12" s="64">
        <v>0.33333333333333331</v>
      </c>
      <c r="P12" s="29" t="s">
        <v>367</v>
      </c>
      <c r="Q12" s="29" t="s">
        <v>15</v>
      </c>
      <c r="R12" s="39">
        <v>1</v>
      </c>
      <c r="S12" s="39">
        <v>0</v>
      </c>
      <c r="T12" s="39">
        <v>0</v>
      </c>
      <c r="U12" s="39">
        <v>1</v>
      </c>
      <c r="V12" s="39">
        <v>0</v>
      </c>
      <c r="W12" s="39">
        <v>0</v>
      </c>
      <c r="X12" s="39">
        <v>0</v>
      </c>
      <c r="Y12" s="39">
        <v>0</v>
      </c>
      <c r="Z12" s="39">
        <v>1</v>
      </c>
      <c r="AA12" s="39">
        <v>0</v>
      </c>
      <c r="AB12" s="39">
        <v>0</v>
      </c>
      <c r="AC12" s="39">
        <v>0</v>
      </c>
      <c r="AD12" s="39">
        <v>0</v>
      </c>
      <c r="AE12" s="39">
        <v>1</v>
      </c>
      <c r="AF12" s="39">
        <v>0</v>
      </c>
      <c r="AG12" s="39">
        <v>0</v>
      </c>
      <c r="AH12" s="39">
        <v>0</v>
      </c>
      <c r="AI12" s="39">
        <v>0</v>
      </c>
      <c r="AJ12" s="9">
        <f t="shared" si="0"/>
        <v>1</v>
      </c>
      <c r="AK12" s="9">
        <f>IF(OR(AF12=1,AG12=1),1,0)</f>
        <v>0</v>
      </c>
      <c r="AL12" s="9">
        <f t="shared" si="2"/>
        <v>0</v>
      </c>
      <c r="AM12" s="9">
        <f t="shared" si="3"/>
        <v>0</v>
      </c>
      <c r="AN12" s="29" t="s">
        <v>8465</v>
      </c>
    </row>
    <row r="13" spans="1:40" x14ac:dyDescent="0.25">
      <c r="A13" s="39">
        <v>1160</v>
      </c>
      <c r="B13" s="29" t="s">
        <v>8466</v>
      </c>
      <c r="C13" s="29" t="s">
        <v>8467</v>
      </c>
      <c r="D13" s="29" t="s">
        <v>8468</v>
      </c>
      <c r="E13" s="42">
        <v>42552</v>
      </c>
      <c r="F13" s="29" t="s">
        <v>38</v>
      </c>
      <c r="G13" s="39">
        <v>950</v>
      </c>
      <c r="H13" s="39">
        <v>900</v>
      </c>
      <c r="L13" s="63" t="s">
        <v>8429</v>
      </c>
      <c r="M13" s="29" t="s">
        <v>185</v>
      </c>
      <c r="N13" s="29" t="s">
        <v>48</v>
      </c>
      <c r="O13" s="64">
        <v>720.5</v>
      </c>
      <c r="P13" s="29" t="s">
        <v>2220</v>
      </c>
      <c r="Q13" s="29" t="s">
        <v>15</v>
      </c>
      <c r="R13" s="39">
        <v>0</v>
      </c>
      <c r="S13" s="39">
        <v>0</v>
      </c>
      <c r="T13" s="39">
        <v>0</v>
      </c>
      <c r="U13" s="39">
        <v>1</v>
      </c>
      <c r="V13" s="39">
        <v>0</v>
      </c>
      <c r="W13" s="39">
        <v>0</v>
      </c>
      <c r="X13" s="39">
        <v>0</v>
      </c>
      <c r="Y13" s="39">
        <v>0</v>
      </c>
      <c r="Z13" s="39">
        <v>1</v>
      </c>
      <c r="AA13" s="39">
        <v>0</v>
      </c>
      <c r="AB13" s="39">
        <v>0</v>
      </c>
      <c r="AC13" s="39">
        <v>0</v>
      </c>
      <c r="AD13" s="39">
        <v>0</v>
      </c>
      <c r="AE13" s="39">
        <v>1</v>
      </c>
      <c r="AF13" s="39">
        <v>0</v>
      </c>
      <c r="AG13" s="39">
        <v>0</v>
      </c>
      <c r="AH13" s="39">
        <v>0</v>
      </c>
      <c r="AI13" s="39">
        <v>0</v>
      </c>
      <c r="AJ13" s="9">
        <f t="shared" si="0"/>
        <v>1</v>
      </c>
      <c r="AK13" s="9">
        <f t="shared" ref="AK13:AK15" si="4">IF(OR(AF13=1,AG13=1),1,0)</f>
        <v>0</v>
      </c>
      <c r="AL13" s="9">
        <f t="shared" si="2"/>
        <v>0</v>
      </c>
      <c r="AM13" s="9">
        <f t="shared" si="3"/>
        <v>0</v>
      </c>
      <c r="AN13" s="29" t="s">
        <v>8469</v>
      </c>
    </row>
    <row r="14" spans="1:40" x14ac:dyDescent="0.25">
      <c r="A14" s="39">
        <v>1328</v>
      </c>
      <c r="B14" s="29" t="s">
        <v>2918</v>
      </c>
      <c r="C14" s="29" t="s">
        <v>2919</v>
      </c>
      <c r="D14" s="29" t="s">
        <v>2920</v>
      </c>
      <c r="E14" s="42">
        <v>38432</v>
      </c>
      <c r="F14" s="29" t="s">
        <v>38</v>
      </c>
      <c r="J14" s="64">
        <v>2</v>
      </c>
      <c r="L14" s="63" t="s">
        <v>8429</v>
      </c>
      <c r="M14" s="29" t="s">
        <v>136</v>
      </c>
      <c r="N14" s="29" t="s">
        <v>48</v>
      </c>
      <c r="O14" s="64">
        <v>0.75</v>
      </c>
      <c r="P14" s="29" t="s">
        <v>195</v>
      </c>
      <c r="Q14" s="29" t="s">
        <v>70</v>
      </c>
      <c r="R14" s="39">
        <v>0</v>
      </c>
      <c r="S14" s="39">
        <v>0</v>
      </c>
      <c r="T14" s="39">
        <v>0</v>
      </c>
      <c r="U14" s="39">
        <v>1</v>
      </c>
      <c r="V14" s="39">
        <v>0</v>
      </c>
      <c r="W14" s="39">
        <v>0</v>
      </c>
      <c r="X14" s="39">
        <v>0</v>
      </c>
      <c r="Y14" s="39">
        <v>0</v>
      </c>
      <c r="Z14" s="39">
        <v>1</v>
      </c>
      <c r="AA14" s="39">
        <v>0</v>
      </c>
      <c r="AB14" s="39">
        <v>0</v>
      </c>
      <c r="AC14" s="39">
        <v>0</v>
      </c>
      <c r="AD14" s="39">
        <v>1</v>
      </c>
      <c r="AE14" s="39">
        <v>0</v>
      </c>
      <c r="AF14" s="39">
        <v>0</v>
      </c>
      <c r="AG14" s="39">
        <v>0</v>
      </c>
      <c r="AH14" s="39">
        <v>0</v>
      </c>
      <c r="AI14" s="39">
        <v>0</v>
      </c>
      <c r="AJ14" s="9">
        <f t="shared" si="0"/>
        <v>0</v>
      </c>
      <c r="AK14" s="9">
        <f t="shared" si="4"/>
        <v>0</v>
      </c>
      <c r="AL14" s="9">
        <f t="shared" si="2"/>
        <v>1</v>
      </c>
      <c r="AM14" s="9">
        <f t="shared" si="3"/>
        <v>1</v>
      </c>
      <c r="AN14" s="29" t="s">
        <v>2921</v>
      </c>
    </row>
    <row r="15" spans="1:40" x14ac:dyDescent="0.25">
      <c r="A15" s="39">
        <v>1342</v>
      </c>
      <c r="B15" s="29" t="s">
        <v>3617</v>
      </c>
      <c r="C15" s="29" t="s">
        <v>3618</v>
      </c>
      <c r="D15" s="29" t="s">
        <v>3619</v>
      </c>
      <c r="E15" s="42">
        <v>40057</v>
      </c>
      <c r="F15" s="29" t="s">
        <v>38</v>
      </c>
      <c r="J15" s="64">
        <v>0.14000000000000001</v>
      </c>
      <c r="L15" s="63" t="s">
        <v>8429</v>
      </c>
      <c r="M15" s="29" t="s">
        <v>136</v>
      </c>
      <c r="N15" s="29" t="s">
        <v>48</v>
      </c>
      <c r="O15" s="64">
        <v>0</v>
      </c>
      <c r="P15" s="29" t="s">
        <v>1991</v>
      </c>
      <c r="Q15" s="29" t="s">
        <v>70</v>
      </c>
      <c r="R15" s="39">
        <v>0</v>
      </c>
      <c r="S15" s="39">
        <v>0</v>
      </c>
      <c r="T15" s="39">
        <v>0</v>
      </c>
      <c r="U15" s="39">
        <v>1</v>
      </c>
      <c r="V15" s="39">
        <v>0</v>
      </c>
      <c r="W15" s="39">
        <v>0</v>
      </c>
      <c r="X15" s="39">
        <v>0</v>
      </c>
      <c r="Y15" s="39">
        <v>0</v>
      </c>
      <c r="Z15" s="39">
        <v>1</v>
      </c>
      <c r="AA15" s="39">
        <v>0</v>
      </c>
      <c r="AB15" s="39">
        <v>0</v>
      </c>
      <c r="AC15" s="39">
        <v>0</v>
      </c>
      <c r="AD15" s="39">
        <v>1</v>
      </c>
      <c r="AE15" s="39">
        <v>0</v>
      </c>
      <c r="AF15" s="39">
        <v>0</v>
      </c>
      <c r="AG15" s="39">
        <v>0</v>
      </c>
      <c r="AH15" s="39">
        <v>0</v>
      </c>
      <c r="AI15" s="39">
        <v>0</v>
      </c>
      <c r="AJ15" s="9">
        <f t="shared" si="0"/>
        <v>0</v>
      </c>
      <c r="AK15" s="9">
        <f t="shared" si="4"/>
        <v>0</v>
      </c>
      <c r="AL15" s="9">
        <f t="shared" si="2"/>
        <v>1</v>
      </c>
      <c r="AM15" s="9">
        <f t="shared" si="3"/>
        <v>1</v>
      </c>
      <c r="AN15" s="29" t="s">
        <v>3620</v>
      </c>
    </row>
    <row r="16" spans="1:40" x14ac:dyDescent="0.25">
      <c r="A16" s="39">
        <v>1383</v>
      </c>
      <c r="B16" s="29" t="s">
        <v>8470</v>
      </c>
      <c r="C16" s="29" t="s">
        <v>8471</v>
      </c>
      <c r="D16" s="29" t="s">
        <v>8472</v>
      </c>
      <c r="E16" s="42">
        <v>38869</v>
      </c>
      <c r="F16" s="29" t="s">
        <v>38</v>
      </c>
      <c r="J16" s="64">
        <v>4</v>
      </c>
      <c r="L16" s="63" t="s">
        <v>341</v>
      </c>
      <c r="M16" s="29" t="s">
        <v>200</v>
      </c>
      <c r="N16" s="29" t="s">
        <v>48</v>
      </c>
      <c r="O16" s="64">
        <v>7</v>
      </c>
      <c r="P16" s="29" t="s">
        <v>2220</v>
      </c>
      <c r="Q16" s="29" t="s">
        <v>70</v>
      </c>
      <c r="R16" s="39">
        <v>0</v>
      </c>
      <c r="S16" s="39">
        <v>0</v>
      </c>
      <c r="T16" s="39">
        <v>0</v>
      </c>
      <c r="U16" s="39">
        <v>1</v>
      </c>
      <c r="V16" s="39">
        <v>0</v>
      </c>
      <c r="W16" s="39">
        <v>0</v>
      </c>
      <c r="X16" s="39">
        <v>0</v>
      </c>
      <c r="Y16" s="39">
        <v>0</v>
      </c>
      <c r="Z16" s="39">
        <v>1</v>
      </c>
      <c r="AA16" s="39">
        <v>0</v>
      </c>
      <c r="AB16" s="39">
        <v>0</v>
      </c>
      <c r="AC16" s="39">
        <v>1</v>
      </c>
      <c r="AD16" s="39">
        <v>0</v>
      </c>
      <c r="AE16" s="39">
        <v>0</v>
      </c>
      <c r="AF16" s="39">
        <v>0</v>
      </c>
      <c r="AG16" s="39">
        <v>0</v>
      </c>
      <c r="AH16" s="39">
        <v>0</v>
      </c>
      <c r="AI16" s="39">
        <v>0</v>
      </c>
      <c r="AJ16" s="9">
        <f t="shared" ref="AJ16:AJ39" si="5">IF(OR(AC16=1,AE16=1),1,0)</f>
        <v>1</v>
      </c>
      <c r="AK16" s="9">
        <f t="shared" ref="AK16:AK39" si="6">IF(OR(AF16=1,AG16=1),1,0)</f>
        <v>0</v>
      </c>
      <c r="AL16" s="9">
        <f t="shared" ref="AL16:AL39" si="7">IF(OR(AD16=1,AH16=1,AI16=1),1,0)</f>
        <v>0</v>
      </c>
      <c r="AM16" s="9">
        <f t="shared" ref="AM16:AM39" si="8">IF(OR(AD16=1,AH16=1),1,0)</f>
        <v>0</v>
      </c>
      <c r="AN16" s="29" t="s">
        <v>8473</v>
      </c>
    </row>
    <row r="17" spans="1:40" x14ac:dyDescent="0.25">
      <c r="A17" s="39">
        <v>1384</v>
      </c>
      <c r="B17" s="29" t="s">
        <v>8474</v>
      </c>
      <c r="C17" s="29" t="s">
        <v>8475</v>
      </c>
      <c r="D17" s="29" t="s">
        <v>8472</v>
      </c>
      <c r="E17" s="42">
        <v>38749</v>
      </c>
      <c r="F17" s="29" t="s">
        <v>38</v>
      </c>
      <c r="J17" s="64">
        <v>4</v>
      </c>
      <c r="L17" s="63" t="s">
        <v>341</v>
      </c>
      <c r="M17" s="29" t="s">
        <v>200</v>
      </c>
      <c r="N17" s="29" t="s">
        <v>48</v>
      </c>
      <c r="O17" s="64">
        <v>18</v>
      </c>
      <c r="P17" s="29" t="s">
        <v>2220</v>
      </c>
      <c r="Q17" s="29" t="s">
        <v>70</v>
      </c>
      <c r="R17" s="39">
        <v>0</v>
      </c>
      <c r="S17" s="39">
        <v>0</v>
      </c>
      <c r="T17" s="39">
        <v>0</v>
      </c>
      <c r="U17" s="39">
        <v>1</v>
      </c>
      <c r="V17" s="39">
        <v>0</v>
      </c>
      <c r="W17" s="39">
        <v>0</v>
      </c>
      <c r="X17" s="39">
        <v>0</v>
      </c>
      <c r="Y17" s="39">
        <v>0</v>
      </c>
      <c r="Z17" s="39">
        <v>1</v>
      </c>
      <c r="AA17" s="39">
        <v>0</v>
      </c>
      <c r="AB17" s="39">
        <v>0</v>
      </c>
      <c r="AC17" s="39">
        <v>1</v>
      </c>
      <c r="AD17" s="39">
        <v>1</v>
      </c>
      <c r="AE17" s="39">
        <v>0</v>
      </c>
      <c r="AF17" s="39">
        <v>0</v>
      </c>
      <c r="AG17" s="39">
        <v>0</v>
      </c>
      <c r="AH17" s="39">
        <v>0</v>
      </c>
      <c r="AI17" s="39">
        <v>0</v>
      </c>
      <c r="AJ17" s="9">
        <f t="shared" si="5"/>
        <v>1</v>
      </c>
      <c r="AK17" s="9">
        <f t="shared" si="6"/>
        <v>0</v>
      </c>
      <c r="AL17" s="9">
        <f t="shared" si="7"/>
        <v>1</v>
      </c>
      <c r="AM17" s="9">
        <f t="shared" si="8"/>
        <v>1</v>
      </c>
      <c r="AN17" s="29" t="s">
        <v>8476</v>
      </c>
    </row>
    <row r="18" spans="1:40" x14ac:dyDescent="0.25">
      <c r="A18" s="39">
        <v>1385</v>
      </c>
      <c r="B18" s="29" t="s">
        <v>8477</v>
      </c>
      <c r="C18" s="29" t="s">
        <v>8478</v>
      </c>
      <c r="D18" s="29" t="s">
        <v>8479</v>
      </c>
      <c r="E18" s="42">
        <v>37469</v>
      </c>
      <c r="F18" s="29" t="s">
        <v>38</v>
      </c>
      <c r="J18" s="64">
        <v>0.25</v>
      </c>
      <c r="L18" s="63" t="s">
        <v>8429</v>
      </c>
      <c r="M18" s="29" t="s">
        <v>136</v>
      </c>
      <c r="N18" s="29" t="s">
        <v>48</v>
      </c>
      <c r="O18" s="64">
        <v>520</v>
      </c>
      <c r="P18" s="29" t="s">
        <v>817</v>
      </c>
      <c r="Q18" s="29" t="s">
        <v>70</v>
      </c>
      <c r="R18" s="39">
        <v>0</v>
      </c>
      <c r="S18" s="39">
        <v>0</v>
      </c>
      <c r="T18" s="39">
        <v>0</v>
      </c>
      <c r="U18" s="39">
        <v>1</v>
      </c>
      <c r="V18" s="39">
        <v>0</v>
      </c>
      <c r="W18" s="39">
        <v>0</v>
      </c>
      <c r="X18" s="39">
        <v>0</v>
      </c>
      <c r="Y18" s="39">
        <v>0</v>
      </c>
      <c r="Z18" s="39">
        <v>1</v>
      </c>
      <c r="AA18" s="39">
        <v>0</v>
      </c>
      <c r="AB18" s="39">
        <v>0</v>
      </c>
      <c r="AC18" s="39">
        <v>0</v>
      </c>
      <c r="AD18" s="39">
        <v>0</v>
      </c>
      <c r="AE18" s="39">
        <v>0</v>
      </c>
      <c r="AF18" s="39">
        <v>0</v>
      </c>
      <c r="AG18" s="39">
        <v>0</v>
      </c>
      <c r="AH18" s="39">
        <v>0</v>
      </c>
      <c r="AI18" s="39">
        <v>1</v>
      </c>
      <c r="AJ18" s="9">
        <f t="shared" si="5"/>
        <v>0</v>
      </c>
      <c r="AK18" s="9">
        <f t="shared" si="6"/>
        <v>0</v>
      </c>
      <c r="AL18" s="9">
        <f t="shared" si="7"/>
        <v>1</v>
      </c>
      <c r="AM18" s="9">
        <f t="shared" si="8"/>
        <v>0</v>
      </c>
      <c r="AN18" s="29" t="s">
        <v>8480</v>
      </c>
    </row>
    <row r="19" spans="1:40" x14ac:dyDescent="0.25">
      <c r="A19" s="39">
        <v>1387</v>
      </c>
      <c r="B19" s="29" t="s">
        <v>8481</v>
      </c>
      <c r="C19" s="29" t="s">
        <v>8482</v>
      </c>
      <c r="D19" s="29" t="s">
        <v>8483</v>
      </c>
      <c r="E19" s="42">
        <v>37104</v>
      </c>
      <c r="F19" s="29" t="s">
        <v>38</v>
      </c>
      <c r="J19" s="64">
        <v>4</v>
      </c>
      <c r="L19" s="63" t="s">
        <v>341</v>
      </c>
      <c r="M19" s="29" t="s">
        <v>200</v>
      </c>
      <c r="N19" s="29" t="s">
        <v>48</v>
      </c>
      <c r="O19" s="64">
        <v>1</v>
      </c>
      <c r="P19" s="29" t="s">
        <v>8484</v>
      </c>
      <c r="Q19" s="29" t="s">
        <v>70</v>
      </c>
      <c r="R19" s="39">
        <v>0</v>
      </c>
      <c r="S19" s="39">
        <v>0</v>
      </c>
      <c r="T19" s="39">
        <v>0</v>
      </c>
      <c r="U19" s="39">
        <v>1</v>
      </c>
      <c r="V19" s="39">
        <v>0</v>
      </c>
      <c r="W19" s="39">
        <v>0</v>
      </c>
      <c r="X19" s="39">
        <v>0</v>
      </c>
      <c r="Y19" s="39">
        <v>0</v>
      </c>
      <c r="Z19" s="39">
        <v>1</v>
      </c>
      <c r="AA19" s="39">
        <v>0</v>
      </c>
      <c r="AB19" s="39">
        <v>0</v>
      </c>
      <c r="AC19" s="39">
        <v>0</v>
      </c>
      <c r="AD19" s="39">
        <v>0</v>
      </c>
      <c r="AE19" s="39">
        <v>0</v>
      </c>
      <c r="AF19" s="39">
        <v>0</v>
      </c>
      <c r="AG19" s="39">
        <v>0</v>
      </c>
      <c r="AH19" s="39">
        <v>0</v>
      </c>
      <c r="AI19" s="39">
        <v>1</v>
      </c>
      <c r="AJ19" s="9">
        <f t="shared" si="5"/>
        <v>0</v>
      </c>
      <c r="AK19" s="9">
        <f t="shared" si="6"/>
        <v>0</v>
      </c>
      <c r="AL19" s="9">
        <f t="shared" si="7"/>
        <v>1</v>
      </c>
      <c r="AM19" s="9">
        <f t="shared" si="8"/>
        <v>0</v>
      </c>
      <c r="AN19" s="29" t="s">
        <v>8485</v>
      </c>
    </row>
    <row r="20" spans="1:40" x14ac:dyDescent="0.25">
      <c r="A20" s="39">
        <v>1445</v>
      </c>
      <c r="B20" s="29" t="s">
        <v>8486</v>
      </c>
      <c r="C20" s="29" t="s">
        <v>8487</v>
      </c>
      <c r="D20" s="29" t="s">
        <v>8488</v>
      </c>
      <c r="E20" s="42">
        <v>39777</v>
      </c>
      <c r="F20" s="29" t="s">
        <v>38</v>
      </c>
      <c r="J20" s="64">
        <v>4.8</v>
      </c>
      <c r="L20" s="63" t="s">
        <v>8429</v>
      </c>
      <c r="M20" s="29" t="s">
        <v>185</v>
      </c>
      <c r="N20" s="29" t="s">
        <v>48</v>
      </c>
      <c r="O20" s="64">
        <v>20</v>
      </c>
      <c r="P20" s="29" t="s">
        <v>225</v>
      </c>
      <c r="Q20" s="29" t="s">
        <v>70</v>
      </c>
      <c r="R20" s="39">
        <v>0</v>
      </c>
      <c r="S20" s="39">
        <v>0</v>
      </c>
      <c r="T20" s="39">
        <v>0</v>
      </c>
      <c r="U20" s="39">
        <v>1</v>
      </c>
      <c r="V20" s="39">
        <v>0</v>
      </c>
      <c r="W20" s="39">
        <v>0</v>
      </c>
      <c r="X20" s="39">
        <v>0</v>
      </c>
      <c r="Y20" s="39">
        <v>0</v>
      </c>
      <c r="Z20" s="39">
        <v>1</v>
      </c>
      <c r="AA20" s="39">
        <v>0</v>
      </c>
      <c r="AB20" s="39">
        <v>0</v>
      </c>
      <c r="AC20" s="39">
        <v>1</v>
      </c>
      <c r="AD20" s="39">
        <v>0</v>
      </c>
      <c r="AE20" s="39">
        <v>0</v>
      </c>
      <c r="AF20" s="39">
        <v>0</v>
      </c>
      <c r="AG20" s="39">
        <v>0</v>
      </c>
      <c r="AH20" s="39">
        <v>0</v>
      </c>
      <c r="AI20" s="39">
        <v>0</v>
      </c>
      <c r="AJ20" s="9">
        <f t="shared" si="5"/>
        <v>1</v>
      </c>
      <c r="AK20" s="9">
        <f t="shared" si="6"/>
        <v>0</v>
      </c>
      <c r="AL20" s="9">
        <f t="shared" si="7"/>
        <v>0</v>
      </c>
      <c r="AM20" s="9">
        <f t="shared" si="8"/>
        <v>0</v>
      </c>
      <c r="AN20" s="29" t="s">
        <v>8489</v>
      </c>
    </row>
    <row r="21" spans="1:40" x14ac:dyDescent="0.25">
      <c r="A21" s="39">
        <v>1516</v>
      </c>
      <c r="B21" s="29" t="s">
        <v>8490</v>
      </c>
      <c r="C21" s="29" t="s">
        <v>8491</v>
      </c>
      <c r="D21" s="29" t="s">
        <v>8492</v>
      </c>
      <c r="E21" s="42">
        <v>38597</v>
      </c>
      <c r="F21" s="29" t="s">
        <v>38</v>
      </c>
      <c r="J21" s="64">
        <v>2</v>
      </c>
      <c r="L21" s="63" t="s">
        <v>8429</v>
      </c>
      <c r="M21" s="29" t="s">
        <v>7267</v>
      </c>
      <c r="N21" s="29" t="s">
        <v>48</v>
      </c>
      <c r="O21" s="64">
        <v>36</v>
      </c>
      <c r="P21" s="29" t="s">
        <v>1153</v>
      </c>
      <c r="Q21" s="29" t="s">
        <v>70</v>
      </c>
      <c r="R21" s="39">
        <v>0</v>
      </c>
      <c r="S21" s="39">
        <v>0</v>
      </c>
      <c r="T21" s="39">
        <v>0</v>
      </c>
      <c r="U21" s="39">
        <v>1</v>
      </c>
      <c r="V21" s="39">
        <v>0</v>
      </c>
      <c r="W21" s="39">
        <v>0</v>
      </c>
      <c r="X21" s="39">
        <v>0</v>
      </c>
      <c r="Y21" s="39">
        <v>0</v>
      </c>
      <c r="Z21" s="39">
        <v>1</v>
      </c>
      <c r="AA21" s="39">
        <v>0</v>
      </c>
      <c r="AB21" s="39">
        <v>0</v>
      </c>
      <c r="AC21" s="39">
        <v>0</v>
      </c>
      <c r="AD21" s="39">
        <v>1</v>
      </c>
      <c r="AE21" s="39">
        <v>0</v>
      </c>
      <c r="AF21" s="39">
        <v>0</v>
      </c>
      <c r="AG21" s="39">
        <v>0</v>
      </c>
      <c r="AH21" s="39">
        <v>0</v>
      </c>
      <c r="AI21" s="39">
        <v>0</v>
      </c>
      <c r="AJ21" s="9">
        <f>IF(OR(AC21=1,AE21=1),1,0)</f>
        <v>0</v>
      </c>
      <c r="AK21" s="9">
        <f>IF(OR(AF21=1,AG21=1),1,0)</f>
        <v>0</v>
      </c>
      <c r="AL21" s="9">
        <f>IF(OR(AD21=1,AH21=1,AI21=1),1,0)</f>
        <v>1</v>
      </c>
      <c r="AM21" s="9">
        <f>IF(OR(AD21=1,AH21=1),1,0)</f>
        <v>1</v>
      </c>
      <c r="AN21" s="29" t="s">
        <v>8493</v>
      </c>
    </row>
    <row r="22" spans="1:40" x14ac:dyDescent="0.25">
      <c r="A22" s="39">
        <v>1565</v>
      </c>
      <c r="B22" s="29" t="s">
        <v>586</v>
      </c>
      <c r="C22" s="29" t="s">
        <v>587</v>
      </c>
      <c r="D22" s="29" t="s">
        <v>588</v>
      </c>
      <c r="E22" s="42">
        <v>39264</v>
      </c>
      <c r="F22" s="29" t="s">
        <v>38</v>
      </c>
      <c r="L22" s="63" t="s">
        <v>8429</v>
      </c>
      <c r="M22" s="29" t="s">
        <v>136</v>
      </c>
      <c r="N22" t="s">
        <v>48</v>
      </c>
      <c r="O22" s="64">
        <v>0</v>
      </c>
      <c r="P22" s="29" t="s">
        <v>589</v>
      </c>
      <c r="Q22" s="29" t="s">
        <v>70</v>
      </c>
      <c r="R22" s="39">
        <v>0</v>
      </c>
      <c r="S22" s="39">
        <v>0</v>
      </c>
      <c r="T22" s="39">
        <v>0</v>
      </c>
      <c r="U22" s="39">
        <v>1</v>
      </c>
      <c r="V22" s="39">
        <v>0</v>
      </c>
      <c r="W22" s="39">
        <v>0</v>
      </c>
      <c r="X22" s="39">
        <v>0</v>
      </c>
      <c r="Y22" s="39">
        <v>0</v>
      </c>
      <c r="Z22" s="39">
        <v>1</v>
      </c>
      <c r="AA22" s="39">
        <v>0</v>
      </c>
      <c r="AB22" s="39">
        <v>0</v>
      </c>
      <c r="AC22" s="39">
        <v>1</v>
      </c>
      <c r="AD22" s="39">
        <v>0</v>
      </c>
      <c r="AE22" s="39">
        <v>0</v>
      </c>
      <c r="AF22" s="39">
        <v>0</v>
      </c>
      <c r="AG22" s="39">
        <v>0</v>
      </c>
      <c r="AH22" s="39">
        <v>0</v>
      </c>
      <c r="AI22" s="39">
        <v>0</v>
      </c>
      <c r="AJ22" s="9">
        <f t="shared" si="5"/>
        <v>1</v>
      </c>
      <c r="AK22" s="9">
        <f t="shared" si="6"/>
        <v>0</v>
      </c>
      <c r="AL22" s="9">
        <f t="shared" si="7"/>
        <v>0</v>
      </c>
      <c r="AM22" s="9">
        <f t="shared" si="8"/>
        <v>0</v>
      </c>
      <c r="AN22" s="29" t="s">
        <v>590</v>
      </c>
    </row>
    <row r="23" spans="1:40" x14ac:dyDescent="0.25">
      <c r="A23" s="39">
        <v>1566</v>
      </c>
      <c r="B23" s="29" t="s">
        <v>591</v>
      </c>
      <c r="C23" s="29" t="s">
        <v>592</v>
      </c>
      <c r="D23" s="29" t="s">
        <v>588</v>
      </c>
      <c r="E23" s="42">
        <v>39264</v>
      </c>
      <c r="F23" s="29" t="s">
        <v>38</v>
      </c>
      <c r="J23" s="64">
        <v>2.4</v>
      </c>
      <c r="L23" s="63" t="s">
        <v>8429</v>
      </c>
      <c r="M23" s="29" t="s">
        <v>593</v>
      </c>
      <c r="N23" t="s">
        <v>48</v>
      </c>
      <c r="O23" s="64">
        <v>0</v>
      </c>
      <c r="P23" s="29" t="s">
        <v>195</v>
      </c>
      <c r="Q23" s="29" t="s">
        <v>70</v>
      </c>
      <c r="R23" s="39">
        <v>0</v>
      </c>
      <c r="S23" s="39">
        <v>0</v>
      </c>
      <c r="T23" s="39">
        <v>0</v>
      </c>
      <c r="U23" s="39">
        <v>1</v>
      </c>
      <c r="V23" s="39">
        <v>0</v>
      </c>
      <c r="W23" s="39">
        <v>0</v>
      </c>
      <c r="X23" s="39">
        <v>0</v>
      </c>
      <c r="Y23" s="39">
        <v>0</v>
      </c>
      <c r="Z23" s="39">
        <v>1</v>
      </c>
      <c r="AA23" s="39">
        <v>0</v>
      </c>
      <c r="AB23" s="39">
        <v>0</v>
      </c>
      <c r="AC23" s="39">
        <v>1</v>
      </c>
      <c r="AD23" s="39">
        <v>0</v>
      </c>
      <c r="AE23" s="39">
        <v>0</v>
      </c>
      <c r="AF23" s="39">
        <v>0</v>
      </c>
      <c r="AG23" s="39">
        <v>0</v>
      </c>
      <c r="AH23" s="39">
        <v>0</v>
      </c>
      <c r="AI23" s="39">
        <v>0</v>
      </c>
      <c r="AJ23" s="9">
        <f t="shared" si="5"/>
        <v>1</v>
      </c>
      <c r="AK23" s="9">
        <f t="shared" si="6"/>
        <v>0</v>
      </c>
      <c r="AL23" s="9">
        <f t="shared" si="7"/>
        <v>0</v>
      </c>
      <c r="AM23" s="9">
        <f t="shared" si="8"/>
        <v>0</v>
      </c>
      <c r="AN23" s="29" t="s">
        <v>594</v>
      </c>
    </row>
    <row r="24" spans="1:40" x14ac:dyDescent="0.25">
      <c r="A24" s="39">
        <v>1570</v>
      </c>
      <c r="B24" s="29" t="s">
        <v>8494</v>
      </c>
      <c r="C24" s="29" t="s">
        <v>8495</v>
      </c>
      <c r="D24" s="29" t="s">
        <v>8496</v>
      </c>
      <c r="E24" s="42">
        <v>39934</v>
      </c>
      <c r="F24" s="29" t="s">
        <v>38</v>
      </c>
      <c r="L24" s="63" t="s">
        <v>8429</v>
      </c>
      <c r="M24" s="29" t="s">
        <v>575</v>
      </c>
      <c r="N24" s="29" t="s">
        <v>48</v>
      </c>
      <c r="O24" s="64">
        <v>0.5</v>
      </c>
      <c r="P24" s="29" t="s">
        <v>1991</v>
      </c>
      <c r="Q24" s="29" t="s">
        <v>70</v>
      </c>
      <c r="R24" s="39">
        <v>0</v>
      </c>
      <c r="S24" s="39">
        <v>0</v>
      </c>
      <c r="T24" s="39">
        <v>0</v>
      </c>
      <c r="U24" s="39">
        <v>1</v>
      </c>
      <c r="V24" s="39">
        <v>0</v>
      </c>
      <c r="W24" s="39">
        <v>0</v>
      </c>
      <c r="X24" s="39">
        <v>0</v>
      </c>
      <c r="Y24" s="39">
        <v>0</v>
      </c>
      <c r="Z24" s="39">
        <v>1</v>
      </c>
      <c r="AA24" s="39">
        <v>0</v>
      </c>
      <c r="AB24" s="39">
        <v>0</v>
      </c>
      <c r="AC24" s="39">
        <v>1</v>
      </c>
      <c r="AD24" s="39">
        <v>0</v>
      </c>
      <c r="AE24" s="39">
        <v>0</v>
      </c>
      <c r="AF24" s="39">
        <v>0</v>
      </c>
      <c r="AG24" s="39">
        <v>0</v>
      </c>
      <c r="AH24" s="39">
        <v>0</v>
      </c>
      <c r="AI24" s="39">
        <v>0</v>
      </c>
      <c r="AJ24" s="9">
        <f t="shared" si="5"/>
        <v>1</v>
      </c>
      <c r="AK24" s="9">
        <f t="shared" si="6"/>
        <v>0</v>
      </c>
      <c r="AL24" s="9">
        <f t="shared" si="7"/>
        <v>0</v>
      </c>
      <c r="AM24" s="9">
        <f t="shared" si="8"/>
        <v>0</v>
      </c>
      <c r="AN24" s="29" t="s">
        <v>8497</v>
      </c>
    </row>
    <row r="25" spans="1:40" x14ac:dyDescent="0.25">
      <c r="A25" s="39">
        <v>1591</v>
      </c>
      <c r="B25" s="29" t="s">
        <v>8498</v>
      </c>
      <c r="C25" s="29" t="s">
        <v>8499</v>
      </c>
      <c r="D25" s="29" t="s">
        <v>8500</v>
      </c>
      <c r="E25" s="42">
        <v>40572</v>
      </c>
      <c r="F25" s="29" t="s">
        <v>38</v>
      </c>
      <c r="J25" s="64">
        <v>0.37</v>
      </c>
      <c r="L25" s="63" t="s">
        <v>341</v>
      </c>
      <c r="M25" s="29" t="s">
        <v>8100</v>
      </c>
      <c r="N25" s="29" t="s">
        <v>48</v>
      </c>
      <c r="O25" s="64">
        <v>2</v>
      </c>
      <c r="P25" s="29" t="s">
        <v>1153</v>
      </c>
      <c r="Q25" s="29" t="s">
        <v>15</v>
      </c>
      <c r="R25" s="39">
        <v>1</v>
      </c>
      <c r="S25" s="39">
        <v>0</v>
      </c>
      <c r="T25" s="39">
        <v>0</v>
      </c>
      <c r="U25" s="39">
        <v>1</v>
      </c>
      <c r="V25" s="39">
        <v>0</v>
      </c>
      <c r="W25" s="39">
        <v>0</v>
      </c>
      <c r="X25" s="39">
        <v>0</v>
      </c>
      <c r="Y25" s="39">
        <v>0</v>
      </c>
      <c r="Z25" s="39">
        <v>1</v>
      </c>
      <c r="AA25" s="39">
        <v>0</v>
      </c>
      <c r="AB25" s="39">
        <v>0</v>
      </c>
      <c r="AC25" s="39">
        <v>0</v>
      </c>
      <c r="AD25" s="39">
        <v>0</v>
      </c>
      <c r="AE25" s="39">
        <v>1</v>
      </c>
      <c r="AF25" s="39">
        <v>0</v>
      </c>
      <c r="AG25" s="39">
        <v>1</v>
      </c>
      <c r="AH25" s="39">
        <v>0</v>
      </c>
      <c r="AI25" s="39">
        <v>0</v>
      </c>
      <c r="AJ25" s="9">
        <f t="shared" si="5"/>
        <v>1</v>
      </c>
      <c r="AK25" s="9">
        <f t="shared" si="6"/>
        <v>1</v>
      </c>
      <c r="AL25" s="9">
        <f t="shared" si="7"/>
        <v>0</v>
      </c>
      <c r="AM25" s="9">
        <f t="shared" si="8"/>
        <v>0</v>
      </c>
      <c r="AN25" s="29" t="s">
        <v>8501</v>
      </c>
    </row>
    <row r="26" spans="1:40" x14ac:dyDescent="0.25">
      <c r="A26" s="39">
        <v>1627</v>
      </c>
      <c r="B26" s="29" t="s">
        <v>8502</v>
      </c>
      <c r="C26" s="29" t="s">
        <v>8503</v>
      </c>
      <c r="D26" s="29" t="s">
        <v>8504</v>
      </c>
      <c r="E26" s="42">
        <v>38353</v>
      </c>
      <c r="F26" s="29" t="s">
        <v>38</v>
      </c>
      <c r="L26" s="63" t="s">
        <v>8429</v>
      </c>
      <c r="M26" s="29" t="s">
        <v>575</v>
      </c>
      <c r="N26" s="29" t="s">
        <v>40</v>
      </c>
      <c r="O26" s="64">
        <v>0</v>
      </c>
      <c r="P26" s="29" t="s">
        <v>8505</v>
      </c>
      <c r="Q26" s="29" t="s">
        <v>15</v>
      </c>
      <c r="R26" s="39">
        <v>1</v>
      </c>
      <c r="S26" s="39">
        <v>0</v>
      </c>
      <c r="T26" s="39">
        <v>0</v>
      </c>
      <c r="U26" s="39">
        <v>1</v>
      </c>
      <c r="V26" s="39">
        <v>0</v>
      </c>
      <c r="W26" s="39">
        <v>0</v>
      </c>
      <c r="X26" s="39">
        <v>0</v>
      </c>
      <c r="Y26" s="39">
        <v>0</v>
      </c>
      <c r="Z26" s="39">
        <v>1</v>
      </c>
      <c r="AA26" s="39">
        <v>0</v>
      </c>
      <c r="AB26" s="39">
        <v>0</v>
      </c>
      <c r="AC26" s="39">
        <v>0</v>
      </c>
      <c r="AD26" s="39">
        <v>0</v>
      </c>
      <c r="AE26" s="39">
        <v>0</v>
      </c>
      <c r="AF26" s="39">
        <v>0</v>
      </c>
      <c r="AG26" s="39">
        <v>0</v>
      </c>
      <c r="AH26" s="39">
        <v>0</v>
      </c>
      <c r="AI26" s="39">
        <v>1</v>
      </c>
      <c r="AJ26" s="9">
        <f t="shared" si="5"/>
        <v>0</v>
      </c>
      <c r="AK26" s="9">
        <f t="shared" si="6"/>
        <v>0</v>
      </c>
      <c r="AL26" s="9">
        <f t="shared" si="7"/>
        <v>1</v>
      </c>
      <c r="AM26" s="9">
        <f t="shared" si="8"/>
        <v>0</v>
      </c>
      <c r="AN26" s="29" t="s">
        <v>8506</v>
      </c>
    </row>
    <row r="27" spans="1:40" x14ac:dyDescent="0.25">
      <c r="A27" s="39">
        <v>1660</v>
      </c>
      <c r="B27" s="29" t="s">
        <v>7169</v>
      </c>
      <c r="C27" s="29" t="s">
        <v>7170</v>
      </c>
      <c r="D27" s="29" t="s">
        <v>7171</v>
      </c>
      <c r="E27" s="42">
        <v>40179</v>
      </c>
      <c r="F27" s="29" t="s">
        <v>38</v>
      </c>
      <c r="K27" s="64">
        <v>41.25</v>
      </c>
      <c r="L27" s="63" t="s">
        <v>8429</v>
      </c>
      <c r="M27" s="29" t="s">
        <v>136</v>
      </c>
      <c r="N27" s="29" t="s">
        <v>40</v>
      </c>
      <c r="O27" s="64">
        <v>0.33333333333333331</v>
      </c>
      <c r="P27" s="29" t="s">
        <v>377</v>
      </c>
      <c r="Q27" s="29" t="s">
        <v>15</v>
      </c>
      <c r="R27" s="39">
        <v>1</v>
      </c>
      <c r="S27" s="39">
        <v>0</v>
      </c>
      <c r="T27" s="39">
        <v>0</v>
      </c>
      <c r="U27" s="39">
        <v>1</v>
      </c>
      <c r="V27" s="39">
        <v>0</v>
      </c>
      <c r="W27" s="39">
        <v>0</v>
      </c>
      <c r="X27" s="39">
        <v>0</v>
      </c>
      <c r="Y27" s="39">
        <v>0</v>
      </c>
      <c r="Z27" s="39">
        <v>1</v>
      </c>
      <c r="AA27" s="39">
        <v>0</v>
      </c>
      <c r="AB27" s="39">
        <v>0</v>
      </c>
      <c r="AC27" s="39">
        <v>0</v>
      </c>
      <c r="AD27" s="39">
        <v>0</v>
      </c>
      <c r="AE27" s="39">
        <v>1</v>
      </c>
      <c r="AF27" s="39">
        <v>0</v>
      </c>
      <c r="AG27" s="39">
        <v>0</v>
      </c>
      <c r="AH27" s="39">
        <v>0</v>
      </c>
      <c r="AI27" s="39">
        <v>0</v>
      </c>
      <c r="AJ27" s="9">
        <f t="shared" si="5"/>
        <v>1</v>
      </c>
      <c r="AK27" s="9">
        <f t="shared" si="6"/>
        <v>0</v>
      </c>
      <c r="AL27" s="9">
        <f t="shared" si="7"/>
        <v>0</v>
      </c>
      <c r="AM27" s="9">
        <f t="shared" si="8"/>
        <v>0</v>
      </c>
      <c r="AN27" s="29" t="s">
        <v>7172</v>
      </c>
    </row>
    <row r="28" spans="1:40" x14ac:dyDescent="0.25">
      <c r="A28" s="39">
        <v>1671</v>
      </c>
      <c r="B28" s="29" t="s">
        <v>8507</v>
      </c>
      <c r="C28" s="29" t="s">
        <v>8508</v>
      </c>
      <c r="D28" s="29" t="s">
        <v>8464</v>
      </c>
      <c r="E28" s="42">
        <v>39814</v>
      </c>
      <c r="F28" s="29" t="s">
        <v>38</v>
      </c>
      <c r="G28" s="39">
        <v>1800</v>
      </c>
      <c r="H28" s="39">
        <v>900</v>
      </c>
      <c r="K28" s="64">
        <v>13.9</v>
      </c>
      <c r="L28" s="63" t="s">
        <v>8429</v>
      </c>
      <c r="M28" s="29" t="s">
        <v>136</v>
      </c>
      <c r="N28" s="29" t="s">
        <v>40</v>
      </c>
      <c r="O28" s="64">
        <v>0.33333333333333331</v>
      </c>
      <c r="P28" s="29" t="s">
        <v>41</v>
      </c>
      <c r="Q28" s="29" t="s">
        <v>15</v>
      </c>
      <c r="R28" s="39">
        <v>1</v>
      </c>
      <c r="S28" s="39">
        <v>0</v>
      </c>
      <c r="T28" s="39">
        <v>0</v>
      </c>
      <c r="U28" s="39">
        <v>1</v>
      </c>
      <c r="V28" s="39">
        <v>0</v>
      </c>
      <c r="W28" s="39">
        <v>0</v>
      </c>
      <c r="X28" s="39">
        <v>0</v>
      </c>
      <c r="Y28" s="39">
        <v>0</v>
      </c>
      <c r="Z28" s="39">
        <v>1</v>
      </c>
      <c r="AA28" s="39">
        <v>0</v>
      </c>
      <c r="AB28" s="39">
        <v>0</v>
      </c>
      <c r="AC28" s="39">
        <v>0</v>
      </c>
      <c r="AD28" s="39">
        <v>0</v>
      </c>
      <c r="AE28" s="39">
        <v>1</v>
      </c>
      <c r="AF28" s="39">
        <v>0</v>
      </c>
      <c r="AG28" s="39">
        <v>0</v>
      </c>
      <c r="AH28" s="39">
        <v>0</v>
      </c>
      <c r="AI28" s="39">
        <v>0</v>
      </c>
      <c r="AJ28" s="9">
        <f t="shared" si="5"/>
        <v>1</v>
      </c>
      <c r="AK28" s="9">
        <f t="shared" si="6"/>
        <v>0</v>
      </c>
      <c r="AL28" s="9">
        <f t="shared" si="7"/>
        <v>0</v>
      </c>
      <c r="AM28" s="9">
        <f t="shared" si="8"/>
        <v>0</v>
      </c>
      <c r="AN28" s="29" t="s">
        <v>8509</v>
      </c>
    </row>
    <row r="29" spans="1:40" x14ac:dyDescent="0.25">
      <c r="A29" s="39">
        <v>1703</v>
      </c>
      <c r="B29" s="29" t="s">
        <v>8510</v>
      </c>
      <c r="C29" s="29" t="s">
        <v>8511</v>
      </c>
      <c r="D29" s="29" t="s">
        <v>8512</v>
      </c>
      <c r="E29" s="42">
        <v>36708</v>
      </c>
      <c r="F29" s="29" t="s">
        <v>38</v>
      </c>
      <c r="J29" s="64">
        <v>0.25</v>
      </c>
      <c r="L29" s="63" t="s">
        <v>8429</v>
      </c>
      <c r="M29" s="29" t="s">
        <v>8513</v>
      </c>
      <c r="N29" s="29" t="s">
        <v>48</v>
      </c>
      <c r="O29" s="64">
        <v>10</v>
      </c>
      <c r="P29" s="29" t="s">
        <v>195</v>
      </c>
      <c r="Q29" s="29" t="s">
        <v>70</v>
      </c>
      <c r="R29" s="39">
        <v>0</v>
      </c>
      <c r="S29" s="39">
        <v>0</v>
      </c>
      <c r="T29" s="39">
        <v>0</v>
      </c>
      <c r="U29" s="39">
        <v>1</v>
      </c>
      <c r="V29" s="39">
        <v>0</v>
      </c>
      <c r="W29" s="39">
        <v>0</v>
      </c>
      <c r="X29" s="39">
        <v>0</v>
      </c>
      <c r="Y29" s="39">
        <v>0</v>
      </c>
      <c r="Z29" s="39">
        <v>1</v>
      </c>
      <c r="AA29" s="39">
        <v>0</v>
      </c>
      <c r="AB29" s="39">
        <v>0</v>
      </c>
      <c r="AC29" s="39">
        <v>1</v>
      </c>
      <c r="AD29" s="39">
        <v>0</v>
      </c>
      <c r="AE29" s="39">
        <v>0</v>
      </c>
      <c r="AF29" s="39">
        <v>0</v>
      </c>
      <c r="AG29" s="39">
        <v>0</v>
      </c>
      <c r="AH29" s="39">
        <v>0</v>
      </c>
      <c r="AI29" s="39">
        <v>0</v>
      </c>
      <c r="AJ29" s="9">
        <f t="shared" si="5"/>
        <v>1</v>
      </c>
      <c r="AK29" s="9">
        <f t="shared" si="6"/>
        <v>0</v>
      </c>
      <c r="AL29" s="9">
        <f t="shared" si="7"/>
        <v>0</v>
      </c>
      <c r="AM29" s="9">
        <f t="shared" si="8"/>
        <v>0</v>
      </c>
      <c r="AN29" s="29" t="s">
        <v>8514</v>
      </c>
    </row>
    <row r="30" spans="1:40" x14ac:dyDescent="0.25">
      <c r="A30" s="39">
        <v>1706</v>
      </c>
      <c r="B30" s="29" t="s">
        <v>8515</v>
      </c>
      <c r="C30" s="29" t="s">
        <v>8516</v>
      </c>
      <c r="D30" s="29" t="s">
        <v>8517</v>
      </c>
      <c r="E30" s="42">
        <v>39264</v>
      </c>
      <c r="F30" s="29" t="s">
        <v>38</v>
      </c>
      <c r="J30" s="64">
        <v>9.5</v>
      </c>
      <c r="L30" s="63" t="s">
        <v>8429</v>
      </c>
      <c r="M30" s="29" t="s">
        <v>7267</v>
      </c>
      <c r="N30" s="29" t="s">
        <v>48</v>
      </c>
      <c r="O30" s="64">
        <v>0.5</v>
      </c>
      <c r="P30" s="29" t="s">
        <v>195</v>
      </c>
      <c r="Q30" s="29" t="s">
        <v>70</v>
      </c>
      <c r="R30" s="39">
        <v>0</v>
      </c>
      <c r="S30" s="39">
        <v>0</v>
      </c>
      <c r="T30" s="39">
        <v>0</v>
      </c>
      <c r="U30" s="39">
        <v>1</v>
      </c>
      <c r="V30" s="39">
        <v>0</v>
      </c>
      <c r="W30" s="39">
        <v>0</v>
      </c>
      <c r="X30" s="39">
        <v>0</v>
      </c>
      <c r="Y30" s="39">
        <v>0</v>
      </c>
      <c r="Z30" s="39">
        <v>1</v>
      </c>
      <c r="AA30" s="39">
        <v>0</v>
      </c>
      <c r="AB30" s="39">
        <v>0</v>
      </c>
      <c r="AC30" s="39">
        <v>1</v>
      </c>
      <c r="AD30" s="39">
        <v>0</v>
      </c>
      <c r="AE30" s="39">
        <v>0</v>
      </c>
      <c r="AF30" s="39">
        <v>0</v>
      </c>
      <c r="AG30" s="39">
        <v>0</v>
      </c>
      <c r="AH30" s="39">
        <v>0</v>
      </c>
      <c r="AI30" s="39">
        <v>0</v>
      </c>
      <c r="AJ30" s="9">
        <f t="shared" si="5"/>
        <v>1</v>
      </c>
      <c r="AK30" s="9">
        <f t="shared" si="6"/>
        <v>0</v>
      </c>
      <c r="AL30" s="9">
        <f t="shared" si="7"/>
        <v>0</v>
      </c>
      <c r="AM30" s="9">
        <f t="shared" si="8"/>
        <v>0</v>
      </c>
      <c r="AN30" s="29" t="s">
        <v>8518</v>
      </c>
    </row>
    <row r="31" spans="1:40" x14ac:dyDescent="0.25">
      <c r="A31" s="39">
        <v>1715</v>
      </c>
      <c r="B31" s="29" t="s">
        <v>3269</v>
      </c>
      <c r="C31" s="29" t="s">
        <v>3270</v>
      </c>
      <c r="D31" s="29" t="s">
        <v>3271</v>
      </c>
      <c r="E31" s="42">
        <v>39995</v>
      </c>
      <c r="F31" s="29" t="s">
        <v>38</v>
      </c>
      <c r="L31" s="63" t="s">
        <v>8429</v>
      </c>
      <c r="M31" s="29" t="s">
        <v>424</v>
      </c>
      <c r="N31" s="29" t="s">
        <v>48</v>
      </c>
      <c r="O31" s="64">
        <v>0.5</v>
      </c>
      <c r="P31" s="29" t="s">
        <v>367</v>
      </c>
      <c r="Q31" s="29" t="s">
        <v>15</v>
      </c>
      <c r="R31" s="39">
        <v>1</v>
      </c>
      <c r="S31" s="39">
        <v>0</v>
      </c>
      <c r="T31" s="39">
        <v>0</v>
      </c>
      <c r="U31" s="39">
        <v>1</v>
      </c>
      <c r="V31" s="39">
        <v>0</v>
      </c>
      <c r="W31" s="39">
        <v>0</v>
      </c>
      <c r="X31" s="39">
        <v>0</v>
      </c>
      <c r="Y31" s="39">
        <v>0</v>
      </c>
      <c r="Z31" s="39">
        <v>1</v>
      </c>
      <c r="AA31" s="39">
        <v>0</v>
      </c>
      <c r="AB31" s="39">
        <v>0</v>
      </c>
      <c r="AC31" s="39">
        <v>1</v>
      </c>
      <c r="AD31" s="39">
        <v>0</v>
      </c>
      <c r="AE31" s="39">
        <v>0</v>
      </c>
      <c r="AF31" s="39">
        <v>0</v>
      </c>
      <c r="AG31" s="39">
        <v>0</v>
      </c>
      <c r="AH31" s="39">
        <v>0</v>
      </c>
      <c r="AI31" s="39">
        <v>0</v>
      </c>
      <c r="AJ31" s="9">
        <f t="shared" si="5"/>
        <v>1</v>
      </c>
      <c r="AK31" s="9">
        <f t="shared" si="6"/>
        <v>0</v>
      </c>
      <c r="AL31" s="9">
        <f t="shared" si="7"/>
        <v>0</v>
      </c>
      <c r="AM31" s="9">
        <f t="shared" si="8"/>
        <v>0</v>
      </c>
      <c r="AN31" s="29" t="s">
        <v>3272</v>
      </c>
    </row>
    <row r="32" spans="1:40" x14ac:dyDescent="0.25">
      <c r="A32" s="39">
        <v>1921</v>
      </c>
      <c r="B32" s="29" t="s">
        <v>4462</v>
      </c>
      <c r="C32" s="29" t="s">
        <v>4463</v>
      </c>
      <c r="D32" s="29" t="s">
        <v>4464</v>
      </c>
      <c r="E32" s="42">
        <v>40050</v>
      </c>
      <c r="F32" s="29" t="s">
        <v>38</v>
      </c>
      <c r="J32" s="64">
        <v>1</v>
      </c>
      <c r="L32" s="63" t="s">
        <v>8429</v>
      </c>
      <c r="M32" s="29" t="s">
        <v>185</v>
      </c>
      <c r="N32" s="29" t="s">
        <v>48</v>
      </c>
      <c r="O32" s="64">
        <v>0.5</v>
      </c>
      <c r="P32" s="29" t="s">
        <v>111</v>
      </c>
      <c r="Q32" s="29" t="s">
        <v>15</v>
      </c>
      <c r="R32" s="39">
        <v>0</v>
      </c>
      <c r="S32" s="39">
        <v>0</v>
      </c>
      <c r="T32" s="39">
        <v>0</v>
      </c>
      <c r="U32" s="39">
        <v>0</v>
      </c>
      <c r="V32" s="39">
        <v>0</v>
      </c>
      <c r="W32" s="39">
        <v>0</v>
      </c>
      <c r="X32" s="39">
        <v>0</v>
      </c>
      <c r="Y32" s="39">
        <v>0</v>
      </c>
      <c r="Z32" s="39">
        <v>0</v>
      </c>
      <c r="AA32" s="39">
        <v>1</v>
      </c>
      <c r="AB32" s="39">
        <v>0</v>
      </c>
      <c r="AC32" s="39">
        <v>0</v>
      </c>
      <c r="AD32" s="39">
        <v>0</v>
      </c>
      <c r="AE32" s="39">
        <v>1</v>
      </c>
      <c r="AF32" s="39">
        <v>0</v>
      </c>
      <c r="AG32" s="39">
        <v>0</v>
      </c>
      <c r="AH32" s="39">
        <v>0</v>
      </c>
      <c r="AI32" s="39">
        <v>0</v>
      </c>
      <c r="AJ32" s="9">
        <f t="shared" si="5"/>
        <v>1</v>
      </c>
      <c r="AK32" s="9">
        <f t="shared" si="6"/>
        <v>0</v>
      </c>
      <c r="AL32" s="9">
        <f t="shared" si="7"/>
        <v>0</v>
      </c>
      <c r="AM32" s="9">
        <f t="shared" si="8"/>
        <v>0</v>
      </c>
      <c r="AN32" s="29" t="s">
        <v>4465</v>
      </c>
    </row>
    <row r="33" spans="1:46" x14ac:dyDescent="0.25">
      <c r="A33" s="39">
        <v>2038</v>
      </c>
      <c r="B33" s="29" t="s">
        <v>8519</v>
      </c>
      <c r="C33" s="29" t="s">
        <v>8520</v>
      </c>
      <c r="D33" s="29" t="s">
        <v>8521</v>
      </c>
      <c r="E33" s="42">
        <v>38626</v>
      </c>
      <c r="F33" s="29" t="s">
        <v>38</v>
      </c>
      <c r="J33" s="64">
        <v>0.3</v>
      </c>
      <c r="L33" s="63" t="s">
        <v>8429</v>
      </c>
      <c r="M33" s="29" t="s">
        <v>185</v>
      </c>
      <c r="N33" s="29" t="s">
        <v>48</v>
      </c>
      <c r="O33" s="64">
        <v>120</v>
      </c>
      <c r="P33" s="29" t="s">
        <v>2361</v>
      </c>
      <c r="Q33" s="29" t="s">
        <v>70</v>
      </c>
      <c r="R33" s="39">
        <v>0</v>
      </c>
      <c r="S33" s="39">
        <v>0</v>
      </c>
      <c r="T33" s="39">
        <v>0</v>
      </c>
      <c r="U33" s="39">
        <v>0</v>
      </c>
      <c r="V33" s="39">
        <v>0</v>
      </c>
      <c r="W33" s="39">
        <v>0</v>
      </c>
      <c r="X33" s="39">
        <v>0</v>
      </c>
      <c r="Y33" s="39">
        <v>1</v>
      </c>
      <c r="Z33" s="39">
        <v>0</v>
      </c>
      <c r="AA33" s="39">
        <v>0</v>
      </c>
      <c r="AB33" s="39">
        <v>0</v>
      </c>
      <c r="AC33" s="39">
        <v>0</v>
      </c>
      <c r="AD33" s="39">
        <v>1</v>
      </c>
      <c r="AE33" s="39">
        <v>0</v>
      </c>
      <c r="AF33" s="39">
        <v>0</v>
      </c>
      <c r="AG33" s="39">
        <v>0</v>
      </c>
      <c r="AH33" s="39">
        <v>0</v>
      </c>
      <c r="AI33" s="39">
        <v>0</v>
      </c>
      <c r="AJ33" s="9">
        <f t="shared" si="5"/>
        <v>0</v>
      </c>
      <c r="AK33" s="9">
        <f t="shared" si="6"/>
        <v>0</v>
      </c>
      <c r="AL33" s="9">
        <f t="shared" si="7"/>
        <v>1</v>
      </c>
      <c r="AM33" s="9">
        <f t="shared" si="8"/>
        <v>1</v>
      </c>
      <c r="AN33" s="29" t="s">
        <v>8522</v>
      </c>
    </row>
    <row r="34" spans="1:46" x14ac:dyDescent="0.25">
      <c r="A34" s="39">
        <v>2039</v>
      </c>
      <c r="B34" s="29" t="s">
        <v>8523</v>
      </c>
      <c r="C34" s="29" t="s">
        <v>8524</v>
      </c>
      <c r="D34" s="29" t="s">
        <v>8525</v>
      </c>
      <c r="E34" s="42">
        <v>38596</v>
      </c>
      <c r="F34" s="29" t="s">
        <v>38</v>
      </c>
      <c r="J34" s="64">
        <v>1.8</v>
      </c>
      <c r="K34" s="64">
        <v>34</v>
      </c>
      <c r="L34" s="63" t="s">
        <v>8429</v>
      </c>
      <c r="M34" s="29" t="s">
        <v>4080</v>
      </c>
      <c r="N34" s="29" t="s">
        <v>48</v>
      </c>
      <c r="O34" s="64">
        <v>84</v>
      </c>
      <c r="P34" s="29" t="s">
        <v>2361</v>
      </c>
      <c r="Q34" s="29" t="s">
        <v>70</v>
      </c>
      <c r="R34" s="39">
        <v>0</v>
      </c>
      <c r="S34" s="39">
        <v>0</v>
      </c>
      <c r="T34" s="39">
        <v>0</v>
      </c>
      <c r="U34" s="39">
        <v>0</v>
      </c>
      <c r="V34" s="39">
        <v>0</v>
      </c>
      <c r="W34" s="39">
        <v>0</v>
      </c>
      <c r="X34" s="39">
        <v>0</v>
      </c>
      <c r="Y34" s="39">
        <v>1</v>
      </c>
      <c r="Z34" s="39">
        <v>0</v>
      </c>
      <c r="AA34" s="39">
        <v>0</v>
      </c>
      <c r="AB34" s="39">
        <v>0</v>
      </c>
      <c r="AC34" s="39">
        <v>0</v>
      </c>
      <c r="AD34" s="39">
        <v>1</v>
      </c>
      <c r="AE34" s="39">
        <v>0</v>
      </c>
      <c r="AF34" s="39">
        <v>0</v>
      </c>
      <c r="AG34" s="39">
        <v>0</v>
      </c>
      <c r="AH34" s="39">
        <v>0</v>
      </c>
      <c r="AI34" s="39">
        <v>0</v>
      </c>
      <c r="AJ34" s="9">
        <f t="shared" si="5"/>
        <v>0</v>
      </c>
      <c r="AK34" s="9">
        <f t="shared" si="6"/>
        <v>0</v>
      </c>
      <c r="AL34" s="9">
        <f t="shared" si="7"/>
        <v>1</v>
      </c>
      <c r="AM34" s="9">
        <f t="shared" si="8"/>
        <v>1</v>
      </c>
      <c r="AN34" s="29" t="s">
        <v>8526</v>
      </c>
    </row>
    <row r="35" spans="1:46" x14ac:dyDescent="0.25">
      <c r="A35" s="39">
        <v>2098</v>
      </c>
      <c r="B35" s="29" t="s">
        <v>2357</v>
      </c>
      <c r="C35" s="29" t="s">
        <v>2358</v>
      </c>
      <c r="D35" s="29" t="s">
        <v>2359</v>
      </c>
      <c r="E35" s="42">
        <v>40336</v>
      </c>
      <c r="F35" s="29" t="s">
        <v>38</v>
      </c>
      <c r="L35" s="63" t="s">
        <v>8429</v>
      </c>
      <c r="M35" s="29" t="s">
        <v>224</v>
      </c>
      <c r="N35" s="29" t="s">
        <v>2360</v>
      </c>
      <c r="O35" s="64">
        <v>4</v>
      </c>
      <c r="P35" s="29" t="s">
        <v>2361</v>
      </c>
      <c r="Q35" s="29" t="s">
        <v>15</v>
      </c>
      <c r="R35" s="39">
        <v>0</v>
      </c>
      <c r="S35" s="39">
        <v>0</v>
      </c>
      <c r="T35" s="39">
        <v>0</v>
      </c>
      <c r="U35" s="39">
        <v>0</v>
      </c>
      <c r="V35" s="39">
        <v>0</v>
      </c>
      <c r="W35" s="39">
        <v>0</v>
      </c>
      <c r="X35" s="39">
        <v>0</v>
      </c>
      <c r="Y35" s="39">
        <v>1</v>
      </c>
      <c r="Z35" s="39">
        <v>0</v>
      </c>
      <c r="AA35" s="39">
        <v>0</v>
      </c>
      <c r="AB35" s="39">
        <v>0</v>
      </c>
      <c r="AC35" s="39">
        <v>1</v>
      </c>
      <c r="AD35" s="39">
        <v>0</v>
      </c>
      <c r="AE35" s="39">
        <v>0</v>
      </c>
      <c r="AF35" s="39">
        <v>0</v>
      </c>
      <c r="AG35" s="39">
        <v>0</v>
      </c>
      <c r="AH35" s="39">
        <v>0</v>
      </c>
      <c r="AI35" s="39">
        <v>0</v>
      </c>
      <c r="AJ35" s="9">
        <f t="shared" si="5"/>
        <v>1</v>
      </c>
      <c r="AK35" s="9">
        <f t="shared" si="6"/>
        <v>0</v>
      </c>
      <c r="AL35" s="9">
        <f t="shared" si="7"/>
        <v>0</v>
      </c>
      <c r="AM35" s="9">
        <f t="shared" si="8"/>
        <v>0</v>
      </c>
      <c r="AN35" s="29" t="s">
        <v>2362</v>
      </c>
    </row>
    <row r="36" spans="1:46" x14ac:dyDescent="0.25">
      <c r="A36" s="39">
        <v>2217</v>
      </c>
      <c r="B36" s="29" t="s">
        <v>2399</v>
      </c>
      <c r="C36" s="29" t="s">
        <v>2400</v>
      </c>
      <c r="D36" s="29" t="s">
        <v>2401</v>
      </c>
      <c r="E36" s="42">
        <v>36708</v>
      </c>
      <c r="F36" s="29" t="s">
        <v>38</v>
      </c>
      <c r="J36" s="64">
        <v>0.3</v>
      </c>
      <c r="L36" s="63" t="s">
        <v>8429</v>
      </c>
      <c r="M36" s="29" t="s">
        <v>185</v>
      </c>
      <c r="N36" s="29" t="s">
        <v>48</v>
      </c>
      <c r="O36" s="64">
        <v>96</v>
      </c>
      <c r="P36" s="29" t="s">
        <v>2361</v>
      </c>
      <c r="Q36" s="29" t="s">
        <v>15</v>
      </c>
      <c r="R36" s="39">
        <v>1</v>
      </c>
      <c r="S36" s="39">
        <v>0</v>
      </c>
      <c r="T36" s="39">
        <v>0</v>
      </c>
      <c r="U36" s="39">
        <v>0</v>
      </c>
      <c r="V36" s="39">
        <v>0</v>
      </c>
      <c r="W36" s="39">
        <v>0</v>
      </c>
      <c r="X36" s="39">
        <v>0</v>
      </c>
      <c r="Y36" s="39">
        <v>1</v>
      </c>
      <c r="Z36" s="39">
        <v>0</v>
      </c>
      <c r="AA36" s="39">
        <v>0</v>
      </c>
      <c r="AB36" s="39">
        <v>0</v>
      </c>
      <c r="AC36" s="39">
        <v>1</v>
      </c>
      <c r="AD36" s="39">
        <v>1</v>
      </c>
      <c r="AE36" s="39">
        <v>0</v>
      </c>
      <c r="AF36" s="39">
        <v>0</v>
      </c>
      <c r="AG36" s="39">
        <v>0</v>
      </c>
      <c r="AH36" s="39">
        <v>0</v>
      </c>
      <c r="AI36" s="39">
        <v>0</v>
      </c>
      <c r="AJ36" s="9">
        <f t="shared" si="5"/>
        <v>1</v>
      </c>
      <c r="AK36" s="9">
        <f t="shared" si="6"/>
        <v>0</v>
      </c>
      <c r="AL36" s="9">
        <f t="shared" si="7"/>
        <v>1</v>
      </c>
      <c r="AM36" s="9">
        <f t="shared" si="8"/>
        <v>1</v>
      </c>
      <c r="AN36" s="29" t="s">
        <v>2402</v>
      </c>
    </row>
    <row r="37" spans="1:46" x14ac:dyDescent="0.25">
      <c r="A37" s="39">
        <v>2736</v>
      </c>
      <c r="B37" s="29" t="s">
        <v>8527</v>
      </c>
      <c r="C37" s="29" t="s">
        <v>8528</v>
      </c>
      <c r="D37" s="29" t="s">
        <v>8529</v>
      </c>
      <c r="E37" s="42">
        <v>43053</v>
      </c>
      <c r="F37" s="29" t="s">
        <v>38</v>
      </c>
      <c r="G37" s="39">
        <v>1950</v>
      </c>
      <c r="H37" s="39">
        <v>1800</v>
      </c>
      <c r="J37" s="64">
        <v>2.5999999999999999E-2</v>
      </c>
      <c r="L37" s="63" t="s">
        <v>8429</v>
      </c>
      <c r="M37" s="29" t="s">
        <v>185</v>
      </c>
      <c r="N37" s="29" t="s">
        <v>48</v>
      </c>
      <c r="O37" s="64">
        <v>2</v>
      </c>
      <c r="P37" s="29" t="s">
        <v>8530</v>
      </c>
      <c r="Q37" s="29" t="s">
        <v>15</v>
      </c>
      <c r="R37" s="39">
        <v>1</v>
      </c>
      <c r="S37" s="39">
        <v>0</v>
      </c>
      <c r="T37" s="39">
        <v>0</v>
      </c>
      <c r="U37" s="39">
        <v>1</v>
      </c>
      <c r="V37" s="39">
        <v>0</v>
      </c>
      <c r="W37" s="39">
        <v>0</v>
      </c>
      <c r="X37" s="39">
        <v>0</v>
      </c>
      <c r="Y37" s="39">
        <v>0</v>
      </c>
      <c r="Z37" s="39">
        <v>1</v>
      </c>
      <c r="AA37" s="39">
        <v>0</v>
      </c>
      <c r="AB37" s="39">
        <v>0</v>
      </c>
      <c r="AC37" s="39">
        <v>1</v>
      </c>
      <c r="AD37" s="39">
        <v>0</v>
      </c>
      <c r="AE37" s="39">
        <v>0</v>
      </c>
      <c r="AF37" s="39">
        <v>0</v>
      </c>
      <c r="AG37" s="39">
        <v>0</v>
      </c>
      <c r="AH37" s="39">
        <v>0</v>
      </c>
      <c r="AI37" s="39">
        <v>0</v>
      </c>
      <c r="AJ37" s="9">
        <f t="shared" si="5"/>
        <v>1</v>
      </c>
      <c r="AK37" s="9">
        <f t="shared" si="6"/>
        <v>0</v>
      </c>
      <c r="AL37" s="9">
        <f t="shared" si="7"/>
        <v>0</v>
      </c>
      <c r="AM37" s="9">
        <f t="shared" si="8"/>
        <v>0</v>
      </c>
      <c r="AN37" s="29" t="s">
        <v>8531</v>
      </c>
    </row>
    <row r="38" spans="1:46" x14ac:dyDescent="0.25">
      <c r="A38" s="39">
        <v>2841</v>
      </c>
      <c r="B38" s="29" t="s">
        <v>8532</v>
      </c>
      <c r="C38" s="29" t="s">
        <v>8533</v>
      </c>
      <c r="D38" s="29" t="s">
        <v>8534</v>
      </c>
      <c r="E38" s="42">
        <v>42614</v>
      </c>
      <c r="F38" s="29" t="s">
        <v>38</v>
      </c>
      <c r="J38" s="64">
        <v>0.02</v>
      </c>
      <c r="K38" s="64">
        <v>4.96</v>
      </c>
      <c r="L38" s="63" t="s">
        <v>8429</v>
      </c>
      <c r="M38" s="29" t="s">
        <v>185</v>
      </c>
      <c r="N38" s="29" t="s">
        <v>48</v>
      </c>
      <c r="O38" s="64">
        <v>0.33333333333333331</v>
      </c>
      <c r="P38" s="29" t="s">
        <v>526</v>
      </c>
      <c r="Q38" s="29" t="s">
        <v>15</v>
      </c>
      <c r="R38" s="39">
        <v>1</v>
      </c>
      <c r="S38" s="39">
        <v>0</v>
      </c>
      <c r="T38" s="39">
        <v>0</v>
      </c>
      <c r="U38" s="39">
        <v>1</v>
      </c>
      <c r="V38" s="39">
        <v>0</v>
      </c>
      <c r="W38" s="39">
        <v>0</v>
      </c>
      <c r="X38" s="39">
        <v>0</v>
      </c>
      <c r="Y38" s="39">
        <v>0</v>
      </c>
      <c r="Z38" s="39">
        <v>1</v>
      </c>
      <c r="AA38" s="39">
        <v>0</v>
      </c>
      <c r="AB38" s="39">
        <v>0</v>
      </c>
      <c r="AC38" s="39">
        <v>0</v>
      </c>
      <c r="AD38" s="39">
        <v>0</v>
      </c>
      <c r="AE38" s="39">
        <v>1</v>
      </c>
      <c r="AF38" s="39">
        <v>0</v>
      </c>
      <c r="AG38" s="39">
        <v>0</v>
      </c>
      <c r="AH38" s="39">
        <v>0</v>
      </c>
      <c r="AI38" s="39">
        <v>0</v>
      </c>
      <c r="AJ38" s="9">
        <f t="shared" si="5"/>
        <v>1</v>
      </c>
      <c r="AK38" s="9">
        <f t="shared" si="6"/>
        <v>0</v>
      </c>
      <c r="AL38" s="9">
        <f t="shared" si="7"/>
        <v>0</v>
      </c>
      <c r="AM38" s="9">
        <f t="shared" si="8"/>
        <v>0</v>
      </c>
      <c r="AN38" s="29" t="s">
        <v>8535</v>
      </c>
    </row>
    <row r="39" spans="1:46" x14ac:dyDescent="0.25">
      <c r="A39" s="39">
        <v>3250</v>
      </c>
      <c r="B39" s="29" t="s">
        <v>1427</v>
      </c>
      <c r="C39" s="29" t="s">
        <v>1428</v>
      </c>
      <c r="D39" s="29" t="s">
        <v>1429</v>
      </c>
      <c r="E39" s="42">
        <v>35542</v>
      </c>
      <c r="F39" s="29" t="s">
        <v>38</v>
      </c>
      <c r="O39" s="64">
        <v>0</v>
      </c>
      <c r="P39" s="29" t="s">
        <v>1430</v>
      </c>
      <c r="Q39" s="29" t="s">
        <v>15</v>
      </c>
      <c r="R39" s="39">
        <v>0</v>
      </c>
      <c r="S39" s="39">
        <v>0</v>
      </c>
      <c r="T39" s="39">
        <v>0</v>
      </c>
      <c r="U39" s="39">
        <v>0</v>
      </c>
      <c r="V39" s="39">
        <v>0</v>
      </c>
      <c r="W39" s="39">
        <v>0</v>
      </c>
      <c r="X39" s="39">
        <v>0</v>
      </c>
      <c r="Y39" s="39">
        <v>0</v>
      </c>
      <c r="Z39" s="39">
        <v>0</v>
      </c>
      <c r="AA39" s="39">
        <v>0</v>
      </c>
      <c r="AB39" s="39">
        <v>1</v>
      </c>
      <c r="AC39" s="39">
        <v>0</v>
      </c>
      <c r="AD39" s="39">
        <v>0</v>
      </c>
      <c r="AE39" s="39">
        <v>1</v>
      </c>
      <c r="AF39" s="39">
        <v>0</v>
      </c>
      <c r="AG39" s="39">
        <v>0</v>
      </c>
      <c r="AH39" s="39">
        <v>0</v>
      </c>
      <c r="AI39" s="39">
        <v>0</v>
      </c>
      <c r="AJ39" s="9">
        <f t="shared" si="5"/>
        <v>1</v>
      </c>
      <c r="AK39" s="9">
        <f t="shared" si="6"/>
        <v>0</v>
      </c>
      <c r="AL39" s="9">
        <f t="shared" si="7"/>
        <v>0</v>
      </c>
      <c r="AM39" s="9">
        <f t="shared" si="8"/>
        <v>0</v>
      </c>
      <c r="AN39" s="29" t="s">
        <v>1431</v>
      </c>
    </row>
    <row r="41" spans="1:46" x14ac:dyDescent="0.25">
      <c r="L41" s="87"/>
      <c r="M41" s="103"/>
      <c r="N41" s="87"/>
      <c r="O41" s="87"/>
      <c r="P41" s="103"/>
      <c r="Q41" s="87"/>
      <c r="R41" s="87"/>
      <c r="S41" s="87"/>
      <c r="T41" s="87"/>
      <c r="U41" s="87"/>
      <c r="V41" s="87"/>
      <c r="W41" s="87"/>
      <c r="X41" s="87"/>
      <c r="Y41" s="87"/>
      <c r="Z41" s="87"/>
      <c r="AA41" s="87"/>
      <c r="AB41" s="87"/>
      <c r="AC41" s="87"/>
      <c r="AD41" s="87"/>
      <c r="AE41" s="87"/>
      <c r="AF41" s="87"/>
      <c r="AG41" s="87"/>
      <c r="AH41" s="87"/>
      <c r="AI41" s="87"/>
      <c r="AJ41" s="9"/>
      <c r="AK41" s="9"/>
      <c r="AL41" s="9"/>
      <c r="AM41" s="9"/>
      <c r="AN41" s="100" t="s">
        <v>8024</v>
      </c>
      <c r="AO41" s="101">
        <f>COUNTIF(AD2:AD39,"=1")</f>
        <v>8</v>
      </c>
      <c r="AP41" s="19" t="s">
        <v>343</v>
      </c>
      <c r="AR41" s="100" t="s">
        <v>8808</v>
      </c>
      <c r="AS41" s="101">
        <f>COUNTIF(AE2:AE39,"=1")</f>
        <v>10</v>
      </c>
      <c r="AT41" s="19" t="s">
        <v>343</v>
      </c>
    </row>
    <row r="42" spans="1:46" x14ac:dyDescent="0.25">
      <c r="L42" s="87"/>
      <c r="M42" s="103"/>
      <c r="N42" s="87"/>
      <c r="O42" s="87"/>
      <c r="P42" s="103"/>
      <c r="Q42" s="87"/>
      <c r="R42" s="87"/>
      <c r="S42" s="87"/>
      <c r="T42" s="87"/>
      <c r="U42" s="87"/>
      <c r="V42" s="87"/>
      <c r="W42" s="87"/>
      <c r="X42" s="87"/>
      <c r="Y42" s="87"/>
      <c r="Z42" s="87"/>
      <c r="AA42" s="87"/>
      <c r="AB42" s="87"/>
      <c r="AC42" s="87"/>
      <c r="AD42" s="87"/>
      <c r="AE42" s="87"/>
      <c r="AF42" s="87"/>
      <c r="AG42" s="87"/>
      <c r="AH42" s="87"/>
      <c r="AI42" s="87"/>
      <c r="AJ42" s="9"/>
      <c r="AK42" s="9"/>
      <c r="AL42" s="9"/>
      <c r="AM42" s="9"/>
      <c r="AN42" s="21" t="s">
        <v>15</v>
      </c>
      <c r="AO42" s="19">
        <f>COUNTIFS(AD2:AD39,"=1",R2:R39,"=1")</f>
        <v>1</v>
      </c>
      <c r="AP42" s="102">
        <f>AO42/AO41*100</f>
        <v>12.5</v>
      </c>
      <c r="AR42" s="21" t="s">
        <v>15</v>
      </c>
      <c r="AS42" s="19">
        <f>COUNTIFS(AE2:AE39,"=1",R2:R39,"=1")</f>
        <v>6</v>
      </c>
      <c r="AT42" s="102">
        <f>AS42/AS41*100</f>
        <v>60</v>
      </c>
    </row>
    <row r="43" spans="1:46" x14ac:dyDescent="0.25">
      <c r="L43" s="65"/>
      <c r="M43" s="65"/>
      <c r="N43" s="65" t="s">
        <v>4092</v>
      </c>
      <c r="O43" s="87"/>
      <c r="P43" s="15" t="s">
        <v>8632</v>
      </c>
      <c r="Q43" s="46">
        <f>SUM(Q44:Q45)</f>
        <v>38</v>
      </c>
      <c r="R43" s="87" t="s">
        <v>343</v>
      </c>
      <c r="S43" s="87"/>
      <c r="T43" s="87"/>
      <c r="U43" s="87"/>
      <c r="V43" s="87"/>
      <c r="W43" s="87"/>
      <c r="X43" s="87"/>
      <c r="Y43" s="87"/>
      <c r="Z43" s="87"/>
      <c r="AA43" s="87"/>
      <c r="AB43" s="87"/>
      <c r="AC43" s="87"/>
      <c r="AD43" s="87"/>
      <c r="AE43" s="87"/>
      <c r="AF43" s="87"/>
      <c r="AG43" s="87"/>
      <c r="AH43" s="87"/>
      <c r="AI43" s="87"/>
      <c r="AJ43" s="9"/>
      <c r="AK43" s="9"/>
      <c r="AL43" s="9"/>
      <c r="AM43" s="9"/>
      <c r="AN43" s="21" t="s">
        <v>340</v>
      </c>
      <c r="AO43" s="19">
        <f>COUNTIFS(AD2:AD39,"=1",R2:R39,"=0")</f>
        <v>7</v>
      </c>
      <c r="AP43" s="102">
        <f>AO43/AO41*100</f>
        <v>87.5</v>
      </c>
      <c r="AR43" s="21" t="s">
        <v>340</v>
      </c>
      <c r="AS43" s="19">
        <f>COUNTIFS(AE2:AE39,"=1",R2:R39,"=0")</f>
        <v>4</v>
      </c>
      <c r="AT43" s="102">
        <f>AS43/AS41*100</f>
        <v>40</v>
      </c>
    </row>
    <row r="44" spans="1:46" x14ac:dyDescent="0.25">
      <c r="L44" s="65" t="s">
        <v>15</v>
      </c>
      <c r="M44" s="65">
        <f>COUNTIFS(Q2:Q39,"Effect")</f>
        <v>19</v>
      </c>
      <c r="N44" s="66">
        <f>M44/M48</f>
        <v>0.5</v>
      </c>
      <c r="O44" s="87"/>
      <c r="P44" s="103" t="s">
        <v>15</v>
      </c>
      <c r="Q44" s="87">
        <f>COUNTIF(R2:R39,"=1")</f>
        <v>15</v>
      </c>
      <c r="R44" s="13">
        <f>Q44/Q43*100</f>
        <v>39.473684210526315</v>
      </c>
      <c r="S44" s="87"/>
      <c r="T44" s="87"/>
      <c r="U44" s="87"/>
      <c r="V44" s="87"/>
      <c r="W44" s="87"/>
      <c r="X44" s="87"/>
      <c r="Y44" s="87"/>
      <c r="Z44" s="87"/>
      <c r="AA44" s="87"/>
      <c r="AB44" s="87"/>
      <c r="AC44" s="87"/>
      <c r="AD44" s="87"/>
      <c r="AE44" s="87"/>
      <c r="AF44" s="87"/>
      <c r="AG44" s="87"/>
      <c r="AH44" s="87"/>
      <c r="AI44" s="87"/>
      <c r="AJ44" s="9"/>
      <c r="AK44" s="9"/>
      <c r="AL44" s="9"/>
      <c r="AM44" s="9"/>
      <c r="AN44" s="103"/>
      <c r="AO44" s="87"/>
      <c r="AP44" s="87"/>
    </row>
    <row r="45" spans="1:46" x14ac:dyDescent="0.25">
      <c r="L45" s="65" t="s">
        <v>70</v>
      </c>
      <c r="M45" s="65">
        <f>COUNTIFS(Q2:Q39,"No Effect")</f>
        <v>19</v>
      </c>
      <c r="N45" s="66">
        <f>M45/M48</f>
        <v>0.5</v>
      </c>
      <c r="O45" s="87"/>
      <c r="P45" s="103" t="s">
        <v>340</v>
      </c>
      <c r="Q45" s="87">
        <f>COUNTIF(R2:R39,"=0")</f>
        <v>23</v>
      </c>
      <c r="R45" s="13">
        <f>Q45/Q43*100</f>
        <v>60.526315789473685</v>
      </c>
      <c r="S45" s="87"/>
      <c r="T45" s="87"/>
      <c r="U45" s="87"/>
      <c r="V45" s="87"/>
      <c r="W45" s="87"/>
      <c r="X45" s="87"/>
      <c r="Y45" s="87"/>
      <c r="Z45" s="87"/>
      <c r="AA45" s="87"/>
      <c r="AB45" s="87"/>
      <c r="AC45" s="87"/>
      <c r="AD45" s="87"/>
      <c r="AE45" s="87"/>
      <c r="AF45" s="87"/>
      <c r="AG45" s="87"/>
      <c r="AH45" s="87"/>
      <c r="AI45" s="87"/>
      <c r="AJ45" s="9"/>
      <c r="AK45" s="9"/>
      <c r="AL45" s="9"/>
      <c r="AM45" s="9"/>
      <c r="AN45" s="100" t="s">
        <v>8386</v>
      </c>
      <c r="AO45" s="101">
        <f>COUNTIF(AJ2:AJ39,"=1")</f>
        <v>26</v>
      </c>
      <c r="AP45" s="19" t="s">
        <v>343</v>
      </c>
    </row>
    <row r="46" spans="1:46" x14ac:dyDescent="0.25">
      <c r="L46" s="65" t="s">
        <v>55</v>
      </c>
      <c r="M46" s="65">
        <f>COUNTIFS(Q2:Q39,"Uncertain Effect")</f>
        <v>0</v>
      </c>
      <c r="N46" s="66">
        <f>M46/M48</f>
        <v>0</v>
      </c>
      <c r="O46" s="87"/>
      <c r="P46" s="103"/>
      <c r="Q46" s="87"/>
      <c r="R46" s="87"/>
      <c r="S46" s="87"/>
      <c r="T46" s="87"/>
      <c r="U46" s="87"/>
      <c r="V46" s="87"/>
      <c r="W46" s="87"/>
      <c r="X46" s="87"/>
      <c r="Y46" s="87"/>
      <c r="Z46" s="87"/>
      <c r="AA46" s="87"/>
      <c r="AB46" s="87"/>
      <c r="AC46" s="87"/>
      <c r="AD46" s="87"/>
      <c r="AE46" s="87"/>
      <c r="AF46" s="87"/>
      <c r="AG46" s="87"/>
      <c r="AH46" s="87"/>
      <c r="AI46" s="87"/>
      <c r="AJ46" s="9"/>
      <c r="AK46" s="9"/>
      <c r="AL46" s="9"/>
      <c r="AM46" s="9"/>
      <c r="AN46" s="21" t="s">
        <v>15</v>
      </c>
      <c r="AO46" s="19">
        <f>COUNTIFS(AJ2:AJ39,"=1",R2:R39,"=1")</f>
        <v>11</v>
      </c>
      <c r="AP46" s="102">
        <f>AO46/AO45*100</f>
        <v>42.307692307692307</v>
      </c>
    </row>
    <row r="47" spans="1:46" x14ac:dyDescent="0.25">
      <c r="L47" s="65"/>
      <c r="M47" s="65"/>
      <c r="N47" s="65"/>
      <c r="O47" s="87"/>
      <c r="P47" s="15" t="s">
        <v>341</v>
      </c>
      <c r="Q47" s="87">
        <f>COUNTIFS(L2:L39,"=Real")</f>
        <v>7</v>
      </c>
      <c r="R47" s="87" t="s">
        <v>343</v>
      </c>
      <c r="S47" s="87"/>
      <c r="T47" s="87"/>
      <c r="U47" s="87"/>
      <c r="V47" s="87"/>
      <c r="W47" s="87"/>
      <c r="X47" s="87"/>
      <c r="Y47" s="87"/>
      <c r="Z47" s="87"/>
      <c r="AA47" s="87"/>
      <c r="AB47" s="87"/>
      <c r="AC47" s="87"/>
      <c r="AD47" s="87"/>
      <c r="AE47" s="87"/>
      <c r="AF47" s="87"/>
      <c r="AG47" s="87"/>
      <c r="AH47" s="87"/>
      <c r="AI47" s="87"/>
      <c r="AJ47" s="9"/>
      <c r="AK47" s="9"/>
      <c r="AL47" s="9"/>
      <c r="AM47" s="9"/>
      <c r="AN47" s="21" t="s">
        <v>340</v>
      </c>
      <c r="AO47" s="19">
        <f>COUNTIFS(AJ2:AJ39,"=1",R2:R39,"=0")</f>
        <v>15</v>
      </c>
      <c r="AP47" s="102">
        <f>AO47/AO45*100</f>
        <v>57.692307692307686</v>
      </c>
    </row>
    <row r="48" spans="1:46" x14ac:dyDescent="0.25">
      <c r="L48" s="65" t="s">
        <v>4093</v>
      </c>
      <c r="M48" s="65">
        <f>SUM(M44:M46)</f>
        <v>38</v>
      </c>
      <c r="N48" s="65"/>
      <c r="O48" s="87"/>
      <c r="P48" s="103" t="s">
        <v>15</v>
      </c>
      <c r="Q48" s="87">
        <f>COUNTIFS(L2:L39,"=Real",R2:R39,"=1")</f>
        <v>4</v>
      </c>
      <c r="R48" s="13">
        <f>Q48/Q47*100</f>
        <v>57.142857142857139</v>
      </c>
      <c r="S48" s="87"/>
      <c r="T48" s="87"/>
      <c r="U48" s="87"/>
      <c r="V48" s="87"/>
      <c r="W48" s="87"/>
      <c r="X48" s="87"/>
      <c r="Y48" s="87"/>
      <c r="Z48" s="87"/>
      <c r="AA48" s="87"/>
      <c r="AB48" s="87"/>
      <c r="AC48" s="87"/>
      <c r="AD48" s="87"/>
      <c r="AE48" s="87"/>
      <c r="AF48" s="87"/>
      <c r="AG48" s="87"/>
      <c r="AH48" s="87"/>
      <c r="AI48" s="87"/>
      <c r="AJ48" s="9"/>
      <c r="AK48" s="9"/>
      <c r="AL48" s="9"/>
      <c r="AM48" s="9"/>
      <c r="AN48" s="103"/>
      <c r="AO48" s="103"/>
      <c r="AP48" s="103"/>
    </row>
    <row r="49" spans="12:42" x14ac:dyDescent="0.25">
      <c r="L49" s="87"/>
      <c r="M49" s="103"/>
      <c r="N49" s="87"/>
      <c r="O49" s="87"/>
      <c r="P49" s="103" t="s">
        <v>340</v>
      </c>
      <c r="Q49" s="87">
        <f>COUNTIFS(L2:L39,"=Real",R2:R39,"=0")</f>
        <v>3</v>
      </c>
      <c r="R49" s="13">
        <f>Q49/Q47*100</f>
        <v>42.857142857142854</v>
      </c>
      <c r="S49" s="87"/>
      <c r="T49" s="87"/>
      <c r="U49" s="87"/>
      <c r="V49" s="87"/>
      <c r="W49" s="87"/>
      <c r="X49" s="87"/>
      <c r="Y49" s="87"/>
      <c r="Z49" s="87"/>
      <c r="AA49" s="87"/>
      <c r="AB49" s="87"/>
      <c r="AC49" s="87"/>
      <c r="AD49" s="87"/>
      <c r="AE49" s="87"/>
      <c r="AF49" s="87"/>
      <c r="AG49" s="87"/>
      <c r="AH49" s="87"/>
      <c r="AI49" s="87"/>
      <c r="AJ49" s="9"/>
      <c r="AK49" s="9"/>
      <c r="AL49" s="9"/>
      <c r="AM49" s="9"/>
      <c r="AN49" s="15" t="s">
        <v>8026</v>
      </c>
      <c r="AO49" s="46">
        <f>COUNTIF(AK2:AK39,"=1")</f>
        <v>5</v>
      </c>
      <c r="AP49" s="87" t="s">
        <v>343</v>
      </c>
    </row>
    <row r="50" spans="12:42" x14ac:dyDescent="0.25">
      <c r="L50" s="87"/>
      <c r="M50" s="103"/>
      <c r="N50" s="87"/>
      <c r="O50" s="87"/>
      <c r="P50" s="103"/>
      <c r="Q50" s="87"/>
      <c r="R50" s="87"/>
      <c r="S50" s="87"/>
      <c r="T50" s="87"/>
      <c r="U50" s="87"/>
      <c r="V50" s="87"/>
      <c r="W50" s="87"/>
      <c r="X50" s="87"/>
      <c r="Y50" s="87"/>
      <c r="Z50" s="87"/>
      <c r="AA50" s="87"/>
      <c r="AB50" s="87"/>
      <c r="AC50" s="87"/>
      <c r="AD50" s="87"/>
      <c r="AE50" s="87"/>
      <c r="AF50" s="87"/>
      <c r="AG50" s="87"/>
      <c r="AH50" s="87"/>
      <c r="AI50" s="87"/>
      <c r="AJ50" s="9"/>
      <c r="AK50" s="9"/>
      <c r="AL50" s="9"/>
      <c r="AM50" s="9"/>
      <c r="AN50" s="103" t="s">
        <v>15</v>
      </c>
      <c r="AO50" s="87">
        <f>COUNTIFS(AK2:AK39,"=1",R2:R39,"=1")</f>
        <v>4</v>
      </c>
      <c r="AP50" s="13">
        <f>AO50/AO49*100</f>
        <v>80</v>
      </c>
    </row>
    <row r="51" spans="12:42" x14ac:dyDescent="0.25">
      <c r="L51" s="87"/>
      <c r="M51" s="103"/>
      <c r="N51" s="87"/>
      <c r="O51" s="87"/>
      <c r="P51" s="15" t="s">
        <v>342</v>
      </c>
      <c r="Q51" s="87">
        <f>COUNTIFS(L2:L39,"=Simulated")</f>
        <v>0</v>
      </c>
      <c r="R51" s="87" t="s">
        <v>343</v>
      </c>
      <c r="S51" s="87"/>
      <c r="T51" s="87"/>
      <c r="U51" s="87"/>
      <c r="V51" s="87"/>
      <c r="W51" s="87"/>
      <c r="X51" s="87"/>
      <c r="Y51" s="87"/>
      <c r="Z51" s="87"/>
      <c r="AA51" s="87"/>
      <c r="AB51" s="87"/>
      <c r="AC51" s="87"/>
      <c r="AD51" s="87"/>
      <c r="AE51" s="87"/>
      <c r="AF51" s="87"/>
      <c r="AG51" s="87"/>
      <c r="AH51" s="87"/>
      <c r="AI51" s="87"/>
      <c r="AJ51" s="9"/>
      <c r="AK51" s="9"/>
      <c r="AL51" s="9"/>
      <c r="AM51" s="9"/>
      <c r="AN51" s="103" t="s">
        <v>340</v>
      </c>
      <c r="AO51" s="87">
        <f>COUNTIFS(AK2:AK39,"=1",R2:R39,"=0")</f>
        <v>1</v>
      </c>
      <c r="AP51" s="13">
        <f>AO51/AO49*100</f>
        <v>20</v>
      </c>
    </row>
    <row r="52" spans="12:42" x14ac:dyDescent="0.25">
      <c r="L52" s="87"/>
      <c r="M52" s="103"/>
      <c r="N52" s="87"/>
      <c r="O52" s="87"/>
      <c r="P52" s="103" t="s">
        <v>15</v>
      </c>
      <c r="Q52" s="87">
        <f>COUNTIFS(L2:L39,"=Simulated",R2:R39,"=1")</f>
        <v>0</v>
      </c>
      <c r="R52" s="13" t="e">
        <f>Q52/Q51*100</f>
        <v>#DIV/0!</v>
      </c>
      <c r="S52" s="87"/>
      <c r="T52" s="87"/>
      <c r="U52" s="87"/>
      <c r="V52" s="87"/>
      <c r="W52" s="87"/>
      <c r="X52" s="87"/>
      <c r="Y52" s="87"/>
      <c r="Z52" s="87"/>
      <c r="AA52" s="87"/>
      <c r="AB52" s="87"/>
      <c r="AC52" s="87"/>
      <c r="AD52" s="87"/>
      <c r="AE52" s="87"/>
      <c r="AF52" s="87"/>
      <c r="AG52" s="87"/>
      <c r="AH52" s="87"/>
      <c r="AI52" s="87"/>
      <c r="AJ52" s="9"/>
      <c r="AK52" s="9"/>
      <c r="AL52" s="9"/>
      <c r="AM52" s="9"/>
      <c r="AN52" s="103"/>
      <c r="AO52" s="103"/>
      <c r="AP52" s="103"/>
    </row>
    <row r="53" spans="12:42" x14ac:dyDescent="0.25">
      <c r="L53" s="87"/>
      <c r="M53" s="103"/>
      <c r="N53" s="87"/>
      <c r="O53" s="87"/>
      <c r="P53" s="103" t="s">
        <v>340</v>
      </c>
      <c r="Q53" s="87">
        <f>COUNTIFS(L2:L39,"=Simulated",R2:R39,"=0")</f>
        <v>0</v>
      </c>
      <c r="R53" s="13" t="e">
        <f>Q53/Q51*100</f>
        <v>#DIV/0!</v>
      </c>
      <c r="S53" s="87"/>
      <c r="T53" s="87"/>
      <c r="U53" s="87"/>
      <c r="V53" s="87"/>
      <c r="W53" s="87"/>
      <c r="X53" s="87"/>
      <c r="Y53" s="87"/>
      <c r="Z53" s="87"/>
      <c r="AA53" s="87"/>
      <c r="AB53" s="87"/>
      <c r="AC53" s="87"/>
      <c r="AD53" s="87"/>
      <c r="AE53" s="87"/>
      <c r="AF53" s="87"/>
      <c r="AG53" s="87"/>
      <c r="AH53" s="87"/>
      <c r="AI53" s="87"/>
      <c r="AJ53" s="9"/>
      <c r="AK53" s="9"/>
      <c r="AL53" s="9"/>
      <c r="AM53" s="9"/>
      <c r="AN53" s="15" t="s">
        <v>8382</v>
      </c>
      <c r="AO53" s="46">
        <f>COUNTIF(AL2:AL39,"=1")</f>
        <v>13</v>
      </c>
      <c r="AP53" s="87" t="s">
        <v>343</v>
      </c>
    </row>
    <row r="54" spans="12:42" x14ac:dyDescent="0.25">
      <c r="L54" s="87"/>
      <c r="M54" s="103"/>
      <c r="N54" s="87"/>
      <c r="O54" s="87"/>
      <c r="P54" s="103"/>
      <c r="Q54" s="87"/>
      <c r="R54" s="87"/>
      <c r="S54" s="87"/>
      <c r="T54" s="87"/>
      <c r="U54" s="87"/>
      <c r="V54" s="87"/>
      <c r="W54" s="87"/>
      <c r="X54" s="87"/>
      <c r="Y54" s="87"/>
      <c r="Z54" s="87"/>
      <c r="AA54" s="87"/>
      <c r="AB54" s="87"/>
      <c r="AC54" s="87"/>
      <c r="AD54" s="87"/>
      <c r="AE54" s="87"/>
      <c r="AF54" s="87"/>
      <c r="AG54" s="87"/>
      <c r="AH54" s="87"/>
      <c r="AI54" s="87"/>
      <c r="AJ54" s="9"/>
      <c r="AK54" s="9"/>
      <c r="AL54" s="9"/>
      <c r="AM54" s="9"/>
      <c r="AN54" s="103" t="s">
        <v>15</v>
      </c>
      <c r="AO54" s="87">
        <f>COUNTIFS(AL2:AL39,"=1",R2:R39,"=1")</f>
        <v>4</v>
      </c>
      <c r="AP54" s="13">
        <f>AO54/AO53*100</f>
        <v>30.76923076923077</v>
      </c>
    </row>
    <row r="55" spans="12:42" x14ac:dyDescent="0.25">
      <c r="L55" s="87"/>
      <c r="M55" s="103"/>
      <c r="N55" s="87"/>
      <c r="O55" s="87"/>
      <c r="P55" s="15" t="s">
        <v>48</v>
      </c>
      <c r="Q55" s="87">
        <f>COUNTIFS(N2:N39,"=Pulsed")</f>
        <v>28</v>
      </c>
      <c r="R55" s="87" t="s">
        <v>343</v>
      </c>
      <c r="S55" s="87"/>
      <c r="T55" s="87"/>
      <c r="U55" s="87"/>
      <c r="V55" s="87"/>
      <c r="W55" s="87"/>
      <c r="X55" s="87"/>
      <c r="Y55" s="87"/>
      <c r="Z55" s="87"/>
      <c r="AA55" s="87"/>
      <c r="AB55" s="87"/>
      <c r="AC55" s="87"/>
      <c r="AD55" s="87"/>
      <c r="AE55" s="87"/>
      <c r="AF55" s="87"/>
      <c r="AG55" s="87"/>
      <c r="AH55" s="87"/>
      <c r="AI55" s="87"/>
      <c r="AJ55" s="9"/>
      <c r="AK55" s="9"/>
      <c r="AL55" s="9"/>
      <c r="AM55" s="9"/>
      <c r="AN55" s="103" t="s">
        <v>340</v>
      </c>
      <c r="AO55" s="87">
        <f>COUNTIFS(AL2:AL39,"=1",R2:R39,"=0")</f>
        <v>9</v>
      </c>
      <c r="AP55" s="13">
        <f>AO55/AO53*100</f>
        <v>69.230769230769226</v>
      </c>
    </row>
    <row r="56" spans="12:42" x14ac:dyDescent="0.25">
      <c r="L56" s="87"/>
      <c r="M56" s="103"/>
      <c r="N56" s="87"/>
      <c r="O56" s="87"/>
      <c r="P56" s="103" t="s">
        <v>15</v>
      </c>
      <c r="Q56" s="87">
        <f>COUNTIFS(N2:N39,"=Pulsed",R2:R39,"=1")</f>
        <v>9</v>
      </c>
      <c r="R56" s="13">
        <f>Q56/Q55*100</f>
        <v>32.142857142857146</v>
      </c>
      <c r="S56" s="87"/>
      <c r="T56" s="87"/>
      <c r="U56" s="87"/>
      <c r="V56" s="87"/>
      <c r="W56" s="87"/>
      <c r="X56" s="87"/>
      <c r="Y56" s="87"/>
      <c r="Z56" s="87"/>
      <c r="AA56" s="87"/>
      <c r="AB56" s="87"/>
      <c r="AC56" s="87"/>
      <c r="AD56" s="87"/>
      <c r="AE56" s="87"/>
      <c r="AF56" s="87"/>
      <c r="AG56" s="87"/>
      <c r="AH56" s="87"/>
      <c r="AI56" s="87"/>
      <c r="AJ56" s="9"/>
      <c r="AK56" s="9"/>
      <c r="AL56" s="9"/>
      <c r="AM56" s="9"/>
      <c r="AN56" s="103"/>
      <c r="AO56" s="103"/>
      <c r="AP56" s="103"/>
    </row>
    <row r="57" spans="12:42" x14ac:dyDescent="0.25">
      <c r="L57" s="87"/>
      <c r="M57" s="103"/>
      <c r="N57" s="87"/>
      <c r="O57" s="87"/>
      <c r="P57" s="103" t="s">
        <v>340</v>
      </c>
      <c r="Q57" s="87">
        <f>COUNTIFS(N2:N39,"=Pulsed",R2:R39,"=0")</f>
        <v>19</v>
      </c>
      <c r="R57" s="13">
        <f>Q57/Q55*100</f>
        <v>67.857142857142861</v>
      </c>
      <c r="S57" s="87"/>
      <c r="T57" s="87"/>
      <c r="U57" s="87"/>
      <c r="V57" s="87"/>
      <c r="W57" s="87"/>
      <c r="X57" s="87"/>
      <c r="Y57" s="87"/>
      <c r="Z57" s="87"/>
      <c r="AA57" s="87"/>
      <c r="AB57" s="87"/>
      <c r="AC57" s="87"/>
      <c r="AD57" s="87"/>
      <c r="AE57" s="87"/>
      <c r="AF57" s="87"/>
      <c r="AG57" s="87"/>
      <c r="AH57" s="87"/>
      <c r="AI57" s="87"/>
      <c r="AJ57" s="9"/>
      <c r="AK57" s="9"/>
      <c r="AL57" s="9"/>
      <c r="AM57" s="9"/>
      <c r="AN57" s="15" t="s">
        <v>8387</v>
      </c>
      <c r="AO57" s="46">
        <f>COUNTIF(AM2:AM39,"=1")</f>
        <v>8</v>
      </c>
      <c r="AP57" s="87" t="s">
        <v>343</v>
      </c>
    </row>
    <row r="58" spans="12:42" x14ac:dyDescent="0.25">
      <c r="L58" s="87"/>
      <c r="M58" s="103"/>
      <c r="N58" s="87"/>
      <c r="O58" s="87"/>
      <c r="P58" s="103"/>
      <c r="Q58" s="87"/>
      <c r="R58" s="87"/>
      <c r="S58" s="87"/>
      <c r="T58" s="87"/>
      <c r="U58" s="87"/>
      <c r="V58" s="87"/>
      <c r="W58" s="87"/>
      <c r="X58" s="87"/>
      <c r="Y58" s="87"/>
      <c r="Z58" s="87"/>
      <c r="AA58" s="87"/>
      <c r="AB58" s="87"/>
      <c r="AC58" s="87"/>
      <c r="AD58" s="87"/>
      <c r="AE58" s="87"/>
      <c r="AF58" s="87"/>
      <c r="AG58" s="87"/>
      <c r="AH58" s="87"/>
      <c r="AI58" s="87"/>
      <c r="AJ58" s="9"/>
      <c r="AK58" s="9"/>
      <c r="AL58" s="9"/>
      <c r="AM58" s="9"/>
      <c r="AN58" s="103" t="s">
        <v>15</v>
      </c>
      <c r="AO58" s="87">
        <f>COUNTIFS(AM2:AM39,"=1",R2:R39,"=1")</f>
        <v>1</v>
      </c>
      <c r="AP58" s="13">
        <f>AO58/AO57*100</f>
        <v>12.5</v>
      </c>
    </row>
    <row r="59" spans="12:42" x14ac:dyDescent="0.25">
      <c r="L59" s="87"/>
      <c r="M59" s="103"/>
      <c r="N59" s="87"/>
      <c r="O59" s="87"/>
      <c r="P59" s="15" t="s">
        <v>7985</v>
      </c>
      <c r="Q59" s="46">
        <f>COUNTIFS(N2:N39,"=Continuous")</f>
        <v>8</v>
      </c>
      <c r="R59" s="87" t="s">
        <v>343</v>
      </c>
      <c r="S59" s="87"/>
      <c r="T59" s="87"/>
      <c r="U59" s="87"/>
      <c r="V59" s="87"/>
      <c r="W59" s="87"/>
      <c r="X59" s="87"/>
      <c r="Y59" s="87"/>
      <c r="Z59" s="87"/>
      <c r="AA59" s="87"/>
      <c r="AB59" s="87"/>
      <c r="AC59" s="87"/>
      <c r="AD59" s="87"/>
      <c r="AE59" s="87"/>
      <c r="AF59" s="87"/>
      <c r="AG59" s="87"/>
      <c r="AH59" s="87"/>
      <c r="AI59" s="87"/>
      <c r="AJ59" s="9"/>
      <c r="AK59" s="9"/>
      <c r="AL59" s="9"/>
      <c r="AM59" s="9"/>
      <c r="AN59" s="103" t="s">
        <v>340</v>
      </c>
      <c r="AO59" s="87">
        <f>COUNTIFS(AM2:AM39,"=1",R2:R39,"=0")</f>
        <v>7</v>
      </c>
      <c r="AP59" s="13">
        <f>AO59/AO57*100</f>
        <v>87.5</v>
      </c>
    </row>
    <row r="60" spans="12:42" x14ac:dyDescent="0.25">
      <c r="L60" s="87"/>
      <c r="M60" s="103"/>
      <c r="N60" s="87"/>
      <c r="O60" s="87"/>
      <c r="P60" s="103" t="s">
        <v>15</v>
      </c>
      <c r="Q60" s="87">
        <f>COUNTIFS(N2:N39,"=Continuous",R2:R39,"=1")</f>
        <v>6</v>
      </c>
      <c r="R60" s="13">
        <v>0</v>
      </c>
      <c r="S60" s="87"/>
      <c r="T60" s="87"/>
      <c r="U60" s="87"/>
      <c r="V60" s="87"/>
      <c r="W60" s="87"/>
      <c r="X60" s="87"/>
      <c r="Y60" s="87"/>
      <c r="Z60" s="87"/>
      <c r="AA60" s="87"/>
      <c r="AB60" s="87"/>
      <c r="AC60" s="87"/>
      <c r="AD60" s="87"/>
      <c r="AE60" s="87"/>
      <c r="AF60" s="87"/>
      <c r="AG60" s="87"/>
      <c r="AH60" s="87"/>
      <c r="AI60" s="87"/>
      <c r="AJ60" s="9"/>
      <c r="AK60" s="9"/>
      <c r="AL60" s="9"/>
      <c r="AM60" s="9"/>
      <c r="AN60" s="103"/>
      <c r="AO60" s="103"/>
      <c r="AP60" s="103"/>
    </row>
    <row r="61" spans="12:42" x14ac:dyDescent="0.25">
      <c r="L61" s="87"/>
      <c r="M61" s="103"/>
      <c r="N61" s="87"/>
      <c r="O61" s="87"/>
      <c r="P61" s="103" t="s">
        <v>340</v>
      </c>
      <c r="Q61" s="87">
        <f>COUNTIFS(N2:N39,"=Continuous",R2:R39,"=0")</f>
        <v>2</v>
      </c>
      <c r="R61" s="13">
        <v>0</v>
      </c>
      <c r="S61" s="87"/>
      <c r="T61" s="87"/>
      <c r="U61" s="87"/>
      <c r="V61" s="87"/>
      <c r="W61" s="87"/>
      <c r="X61" s="87"/>
      <c r="Y61" s="87"/>
      <c r="Z61" s="87"/>
      <c r="AA61" s="87"/>
      <c r="AB61" s="87"/>
      <c r="AC61" s="87"/>
      <c r="AD61" s="87"/>
      <c r="AE61" s="87"/>
      <c r="AF61" s="87"/>
      <c r="AG61" s="87"/>
      <c r="AH61" s="87"/>
      <c r="AI61" s="87"/>
      <c r="AJ61" s="9"/>
      <c r="AK61" s="9"/>
      <c r="AL61" s="9"/>
      <c r="AM61" s="9"/>
      <c r="AN61" s="15" t="s">
        <v>8028</v>
      </c>
      <c r="AO61" s="46">
        <f>COUNTIF(AF2:AF39,"=1")</f>
        <v>1</v>
      </c>
      <c r="AP61" s="87" t="s">
        <v>343</v>
      </c>
    </row>
    <row r="62" spans="12:42" x14ac:dyDescent="0.25">
      <c r="L62" s="87"/>
      <c r="M62" s="103"/>
      <c r="N62" s="87"/>
      <c r="O62" s="87"/>
      <c r="P62" s="103"/>
      <c r="Q62" s="87"/>
      <c r="R62" s="87"/>
      <c r="S62" s="87"/>
      <c r="T62" s="87"/>
      <c r="U62" s="87"/>
      <c r="V62" s="87"/>
      <c r="W62" s="87"/>
      <c r="X62" s="87"/>
      <c r="Y62" s="87"/>
      <c r="Z62" s="87"/>
      <c r="AA62" s="87"/>
      <c r="AB62" s="87"/>
      <c r="AC62" s="87"/>
      <c r="AD62" s="87"/>
      <c r="AE62" s="87"/>
      <c r="AF62" s="87"/>
      <c r="AG62" s="87"/>
      <c r="AH62" s="87"/>
      <c r="AI62" s="87"/>
      <c r="AJ62" s="9"/>
      <c r="AK62" s="9"/>
      <c r="AL62" s="9"/>
      <c r="AM62" s="9"/>
      <c r="AN62" s="103" t="s">
        <v>15</v>
      </c>
      <c r="AO62" s="87">
        <f>COUNTIFS(AF2:AF39,"=1",R2:R39,"=1")</f>
        <v>1</v>
      </c>
      <c r="AP62" s="13">
        <f>AO62/AO61*100</f>
        <v>100</v>
      </c>
    </row>
    <row r="63" spans="12:42" x14ac:dyDescent="0.25">
      <c r="L63" s="87"/>
      <c r="M63" s="103"/>
      <c r="N63" s="87"/>
      <c r="O63" s="87"/>
      <c r="P63" s="103"/>
      <c r="Q63" s="87"/>
      <c r="R63" s="87"/>
      <c r="S63" s="87"/>
      <c r="T63" s="87"/>
      <c r="U63" s="87"/>
      <c r="V63" s="87"/>
      <c r="W63" s="87"/>
      <c r="X63" s="87"/>
      <c r="Y63" s="87"/>
      <c r="Z63" s="87"/>
      <c r="AA63" s="87"/>
      <c r="AB63" s="87"/>
      <c r="AC63" s="87"/>
      <c r="AD63" s="87"/>
      <c r="AE63" s="87"/>
      <c r="AF63" s="87"/>
      <c r="AG63" s="87"/>
      <c r="AH63" s="87"/>
      <c r="AI63" s="87"/>
      <c r="AJ63" s="9"/>
      <c r="AK63" s="9"/>
      <c r="AL63" s="9"/>
      <c r="AM63" s="9"/>
      <c r="AN63" s="103" t="s">
        <v>340</v>
      </c>
      <c r="AO63" s="87">
        <f>COUNTIFS(AF2:AF39,"=1",R2:R39,"=0")</f>
        <v>0</v>
      </c>
      <c r="AP63" s="13">
        <f>AO63/AO61*100</f>
        <v>0</v>
      </c>
    </row>
    <row r="64" spans="12:42" x14ac:dyDescent="0.25">
      <c r="L64" s="87"/>
      <c r="M64" s="103"/>
      <c r="N64" s="87"/>
      <c r="O64" s="87"/>
      <c r="P64" s="103"/>
      <c r="Q64" s="87"/>
      <c r="R64" s="87"/>
      <c r="S64" s="87"/>
      <c r="T64" s="87"/>
      <c r="U64" s="87"/>
      <c r="V64" s="87"/>
      <c r="W64" s="87"/>
      <c r="X64" s="87"/>
      <c r="Y64" s="87"/>
      <c r="Z64" s="87"/>
      <c r="AA64" s="87"/>
      <c r="AB64" s="87"/>
      <c r="AC64" s="87"/>
      <c r="AD64" s="87"/>
      <c r="AE64" s="87"/>
      <c r="AF64" s="87"/>
      <c r="AG64" s="87"/>
      <c r="AH64" s="87"/>
      <c r="AI64" s="87"/>
      <c r="AJ64" s="9"/>
      <c r="AK64" s="9"/>
      <c r="AL64" s="9"/>
      <c r="AM64" s="9"/>
      <c r="AN64" s="103"/>
      <c r="AO64" s="103"/>
      <c r="AP64" s="103"/>
    </row>
    <row r="65" spans="12:42" x14ac:dyDescent="0.25">
      <c r="L65" s="87"/>
      <c r="M65" s="103"/>
      <c r="N65" s="87"/>
      <c r="O65" s="87"/>
      <c r="P65" s="103"/>
      <c r="Q65" s="87"/>
      <c r="R65" s="87"/>
      <c r="S65" s="87"/>
      <c r="T65" s="87"/>
      <c r="U65" s="87"/>
      <c r="V65" s="87"/>
      <c r="W65" s="87"/>
      <c r="X65" s="87"/>
      <c r="Y65" s="87"/>
      <c r="Z65" s="87"/>
      <c r="AA65" s="87"/>
      <c r="AB65" s="87"/>
      <c r="AC65" s="87"/>
      <c r="AD65" s="87"/>
      <c r="AE65" s="87"/>
      <c r="AF65" s="87"/>
      <c r="AG65" s="87"/>
      <c r="AH65" s="87"/>
      <c r="AI65" s="87"/>
      <c r="AJ65" s="9"/>
      <c r="AK65" s="9"/>
      <c r="AL65" s="9"/>
      <c r="AM65" s="9"/>
      <c r="AN65" s="100" t="s">
        <v>8427</v>
      </c>
      <c r="AO65" s="101">
        <f>COUNTIF(AI2:AI39,"=1")</f>
        <v>5</v>
      </c>
      <c r="AP65" s="19" t="s">
        <v>343</v>
      </c>
    </row>
    <row r="66" spans="12:42" x14ac:dyDescent="0.25">
      <c r="L66" s="87"/>
      <c r="M66" s="103"/>
      <c r="N66" s="87"/>
      <c r="O66" s="87"/>
      <c r="P66" s="103"/>
      <c r="Q66" s="87"/>
      <c r="R66" s="87"/>
      <c r="S66" s="87"/>
      <c r="T66" s="87"/>
      <c r="U66" s="87"/>
      <c r="V66" s="87"/>
      <c r="W66" s="87"/>
      <c r="X66" s="87"/>
      <c r="Y66" s="87"/>
      <c r="Z66" s="87"/>
      <c r="AA66" s="87"/>
      <c r="AB66" s="87"/>
      <c r="AC66" s="87"/>
      <c r="AD66" s="87"/>
      <c r="AE66" s="87"/>
      <c r="AF66" s="87"/>
      <c r="AG66" s="87"/>
      <c r="AH66" s="87"/>
      <c r="AI66" s="87"/>
      <c r="AJ66" s="9"/>
      <c r="AK66" s="9"/>
      <c r="AL66" s="9"/>
      <c r="AM66" s="9"/>
      <c r="AN66" s="21" t="s">
        <v>15</v>
      </c>
      <c r="AO66" s="19">
        <f>COUNTIFS(AI2:AI39,"=1",R2:R39,"=1")</f>
        <v>3</v>
      </c>
      <c r="AP66" s="102">
        <f>AO66/AO65*100</f>
        <v>60</v>
      </c>
    </row>
    <row r="67" spans="12:42" x14ac:dyDescent="0.25">
      <c r="L67" s="87"/>
      <c r="M67" s="103"/>
      <c r="N67" s="87"/>
      <c r="O67" s="87"/>
      <c r="P67" s="103"/>
      <c r="Q67" s="87"/>
      <c r="R67" s="87"/>
      <c r="S67" s="87"/>
      <c r="T67" s="87"/>
      <c r="U67" s="87"/>
      <c r="V67" s="87"/>
      <c r="W67" s="87"/>
      <c r="X67" s="87"/>
      <c r="Y67" s="87"/>
      <c r="Z67" s="87"/>
      <c r="AA67" s="87"/>
      <c r="AB67" s="87"/>
      <c r="AC67" s="87"/>
      <c r="AD67" s="87"/>
      <c r="AE67" s="87"/>
      <c r="AF67" s="87"/>
      <c r="AG67" s="87"/>
      <c r="AH67" s="87"/>
      <c r="AI67" s="87"/>
      <c r="AJ67" s="9"/>
      <c r="AK67" s="9"/>
      <c r="AL67" s="9"/>
      <c r="AM67" s="9"/>
      <c r="AN67" s="21" t="s">
        <v>340</v>
      </c>
      <c r="AO67" s="19">
        <f>COUNTIFS(AI2:AI39,"=1",R2:R39,"=0")</f>
        <v>2</v>
      </c>
      <c r="AP67" s="102">
        <f>AO67/AO65*100</f>
        <v>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FF4BB-2B08-4579-B668-51BFAAA53D7B}">
  <dimension ref="A1:AT181"/>
  <sheetViews>
    <sheetView topLeftCell="AD154" workbookViewId="0">
      <selection activeCell="AS168" sqref="AS168"/>
    </sheetView>
  </sheetViews>
  <sheetFormatPr defaultColWidth="21.7109375" defaultRowHeight="13.6" x14ac:dyDescent="0.25"/>
  <cols>
    <col min="1" max="1" width="25.140625" style="10" customWidth="1"/>
    <col min="5" max="5" width="11.140625" style="10" bestFit="1" customWidth="1"/>
    <col min="6" max="6" width="29.42578125" customWidth="1"/>
    <col min="7" max="7" width="14.5703125" style="10" bestFit="1" customWidth="1"/>
    <col min="8" max="8" width="14.28515625" style="10" bestFit="1" customWidth="1"/>
    <col min="9" max="9" width="20.140625" style="10" bestFit="1" customWidth="1"/>
    <col min="10" max="11" width="14.85546875" style="10" bestFit="1" customWidth="1"/>
    <col min="12" max="12" width="14.85546875" style="10" customWidth="1"/>
    <col min="13" max="13" width="28.140625" customWidth="1"/>
    <col min="14" max="14" width="22" style="10" bestFit="1" customWidth="1"/>
    <col min="15" max="15" width="17" style="10" bestFit="1" customWidth="1"/>
    <col min="17" max="17" width="13.140625" style="10" bestFit="1" customWidth="1"/>
    <col min="18" max="19" width="5.42578125" style="10" customWidth="1"/>
    <col min="20" max="20" width="6.85546875" style="10" bestFit="1" customWidth="1"/>
    <col min="21" max="21" width="6.42578125" style="10" bestFit="1" customWidth="1"/>
    <col min="22" max="22" width="6" style="10" bestFit="1" customWidth="1"/>
    <col min="23" max="23" width="8.28515625" style="10" bestFit="1" customWidth="1"/>
    <col min="24" max="26" width="5.42578125" style="10" customWidth="1"/>
    <col min="27" max="27" width="9.85546875" style="10" bestFit="1" customWidth="1"/>
    <col min="28" max="28" width="11.7109375" style="10" bestFit="1" customWidth="1"/>
    <col min="29" max="29" width="6.140625" style="10" bestFit="1" customWidth="1"/>
    <col min="30" max="30" width="7.5703125" style="10" bestFit="1" customWidth="1"/>
    <col min="31" max="31" width="8" style="10" bestFit="1" customWidth="1"/>
    <col min="32" max="32" width="6" style="10" bestFit="1" customWidth="1"/>
    <col min="33" max="33" width="8" style="10" bestFit="1" customWidth="1"/>
    <col min="34" max="34" width="7.28515625" style="10" bestFit="1" customWidth="1"/>
    <col min="35" max="35" width="8" style="10" bestFit="1" customWidth="1"/>
    <col min="36" max="39" width="8" style="87" customWidth="1"/>
  </cols>
  <sheetData>
    <row r="1" spans="1:40" x14ac:dyDescent="0.25">
      <c r="A1" s="27" t="s">
        <v>0</v>
      </c>
      <c r="B1" s="27" t="s">
        <v>1</v>
      </c>
      <c r="C1" s="27" t="s">
        <v>2</v>
      </c>
      <c r="D1" s="27" t="s">
        <v>3</v>
      </c>
      <c r="E1" s="27" t="s">
        <v>4</v>
      </c>
      <c r="F1" s="27" t="s">
        <v>5</v>
      </c>
      <c r="G1" s="27" t="s">
        <v>6</v>
      </c>
      <c r="H1" s="27" t="s">
        <v>7</v>
      </c>
      <c r="I1" s="27" t="s">
        <v>8</v>
      </c>
      <c r="J1" s="27" t="s">
        <v>9</v>
      </c>
      <c r="K1" s="27" t="s">
        <v>10</v>
      </c>
      <c r="L1" s="27" t="s">
        <v>338</v>
      </c>
      <c r="M1" s="27" t="s">
        <v>11</v>
      </c>
      <c r="N1" s="27" t="s">
        <v>12</v>
      </c>
      <c r="O1" s="27" t="s">
        <v>13</v>
      </c>
      <c r="P1" s="27" t="s">
        <v>14</v>
      </c>
      <c r="Q1" s="27" t="s">
        <v>15</v>
      </c>
      <c r="R1" s="27" t="s">
        <v>345</v>
      </c>
      <c r="S1" s="27" t="s">
        <v>17</v>
      </c>
      <c r="T1" s="27" t="s">
        <v>18</v>
      </c>
      <c r="U1" s="27" t="s">
        <v>19</v>
      </c>
      <c r="V1" s="27" t="s">
        <v>20</v>
      </c>
      <c r="W1" s="27" t="s">
        <v>21</v>
      </c>
      <c r="X1" s="27" t="s">
        <v>22</v>
      </c>
      <c r="Y1" s="27" t="s">
        <v>23</v>
      </c>
      <c r="Z1" s="27" t="s">
        <v>24</v>
      </c>
      <c r="AA1" s="27" t="s">
        <v>25</v>
      </c>
      <c r="AB1" s="27" t="s">
        <v>26</v>
      </c>
      <c r="AC1" s="27" t="s">
        <v>27</v>
      </c>
      <c r="AD1" s="27" t="s">
        <v>28</v>
      </c>
      <c r="AE1" s="27" t="s">
        <v>29</v>
      </c>
      <c r="AF1" s="27" t="s">
        <v>30</v>
      </c>
      <c r="AG1" s="27" t="s">
        <v>31</v>
      </c>
      <c r="AH1" s="27" t="s">
        <v>32</v>
      </c>
      <c r="AI1" s="27" t="s">
        <v>33</v>
      </c>
      <c r="AJ1" s="1" t="s">
        <v>8023</v>
      </c>
      <c r="AK1" s="1" t="s">
        <v>8027</v>
      </c>
      <c r="AL1" s="1" t="s">
        <v>8384</v>
      </c>
      <c r="AM1" s="1" t="s">
        <v>8385</v>
      </c>
      <c r="AN1" s="27" t="s">
        <v>34</v>
      </c>
    </row>
    <row r="2" spans="1:40" x14ac:dyDescent="0.25">
      <c r="A2" s="28">
        <v>13</v>
      </c>
      <c r="B2" s="29" t="s">
        <v>346</v>
      </c>
      <c r="C2" s="29" t="s">
        <v>347</v>
      </c>
      <c r="D2" s="29" t="s">
        <v>348</v>
      </c>
      <c r="E2" s="30">
        <v>42221</v>
      </c>
      <c r="F2" s="29" t="s">
        <v>46</v>
      </c>
      <c r="G2" s="28">
        <v>2100</v>
      </c>
      <c r="H2" s="28">
        <v>800</v>
      </c>
      <c r="I2" s="28">
        <v>12.2</v>
      </c>
      <c r="L2" s="10" t="s">
        <v>341</v>
      </c>
      <c r="M2" s="29" t="s">
        <v>47</v>
      </c>
      <c r="N2" s="31" t="s">
        <v>48</v>
      </c>
      <c r="O2" s="28">
        <v>37960</v>
      </c>
      <c r="P2" s="29" t="s">
        <v>157</v>
      </c>
      <c r="Q2" s="31" t="s">
        <v>15</v>
      </c>
      <c r="R2" s="28">
        <v>0</v>
      </c>
      <c r="S2" s="28">
        <v>0</v>
      </c>
      <c r="T2" s="28">
        <v>0</v>
      </c>
      <c r="U2" s="28">
        <v>0</v>
      </c>
      <c r="V2" s="28">
        <v>0</v>
      </c>
      <c r="W2" s="28">
        <v>0</v>
      </c>
      <c r="X2" s="28">
        <v>0</v>
      </c>
      <c r="Y2" s="28">
        <v>0</v>
      </c>
      <c r="Z2" s="28">
        <v>0</v>
      </c>
      <c r="AA2" s="28">
        <v>0</v>
      </c>
      <c r="AB2" s="28">
        <v>1</v>
      </c>
      <c r="AC2" s="28">
        <v>0</v>
      </c>
      <c r="AD2" s="28">
        <v>0</v>
      </c>
      <c r="AE2" s="28">
        <v>1</v>
      </c>
      <c r="AF2" s="28">
        <v>0</v>
      </c>
      <c r="AG2" s="28">
        <v>0</v>
      </c>
      <c r="AH2" s="28">
        <v>0</v>
      </c>
      <c r="AI2" s="28">
        <v>0</v>
      </c>
      <c r="AJ2" s="9">
        <f>IF(OR(AC2=1,AE2=1),1,0)</f>
        <v>1</v>
      </c>
      <c r="AK2" s="9">
        <f>IF(OR(AF2=1,AG2=1),1,0)</f>
        <v>0</v>
      </c>
      <c r="AL2" s="9">
        <f>IF(OR(AD2=1,AH2=1,AI2=1),1,0)</f>
        <v>0</v>
      </c>
      <c r="AM2" s="9">
        <f>IF(OR(AD2=1,AH2=1),1,0)</f>
        <v>0</v>
      </c>
      <c r="AN2" s="29" t="s">
        <v>349</v>
      </c>
    </row>
    <row r="3" spans="1:40" x14ac:dyDescent="0.25">
      <c r="A3" s="28">
        <v>17</v>
      </c>
      <c r="B3" s="29" t="s">
        <v>350</v>
      </c>
      <c r="C3" s="29" t="s">
        <v>351</v>
      </c>
      <c r="D3" s="29" t="s">
        <v>352</v>
      </c>
      <c r="E3" s="30">
        <v>42199</v>
      </c>
      <c r="F3" s="29" t="s">
        <v>38</v>
      </c>
      <c r="I3" s="28">
        <v>71.5</v>
      </c>
      <c r="J3" s="28">
        <v>1.07</v>
      </c>
      <c r="L3" s="10" t="s">
        <v>341</v>
      </c>
      <c r="M3" s="29" t="s">
        <v>151</v>
      </c>
      <c r="N3" s="31" t="s">
        <v>48</v>
      </c>
      <c r="O3" s="28">
        <v>60</v>
      </c>
      <c r="P3" s="29" t="s">
        <v>353</v>
      </c>
      <c r="Q3" s="31" t="s">
        <v>15</v>
      </c>
      <c r="R3" s="28">
        <v>1</v>
      </c>
      <c r="S3" s="28">
        <v>0</v>
      </c>
      <c r="T3" s="28">
        <v>0</v>
      </c>
      <c r="U3" s="28">
        <v>1</v>
      </c>
      <c r="V3" s="28">
        <v>0</v>
      </c>
      <c r="W3" s="28">
        <v>0</v>
      </c>
      <c r="X3" s="28">
        <v>0</v>
      </c>
      <c r="Y3" s="28">
        <v>0</v>
      </c>
      <c r="Z3" s="28">
        <v>1</v>
      </c>
      <c r="AA3" s="28">
        <v>0</v>
      </c>
      <c r="AB3" s="28">
        <v>0</v>
      </c>
      <c r="AC3" s="28">
        <v>1</v>
      </c>
      <c r="AD3" s="28">
        <v>0</v>
      </c>
      <c r="AE3" s="28">
        <v>0</v>
      </c>
      <c r="AF3" s="28">
        <v>0</v>
      </c>
      <c r="AG3" s="28">
        <v>0</v>
      </c>
      <c r="AH3" s="28">
        <v>0</v>
      </c>
      <c r="AI3" s="28">
        <v>0</v>
      </c>
      <c r="AJ3" s="9">
        <f t="shared" ref="AJ3:AJ22" si="0">IF(OR(AC3=1,AE3=1),1,0)</f>
        <v>1</v>
      </c>
      <c r="AK3" s="9">
        <f t="shared" ref="AK3:AK22" si="1">IF(OR(AF3=1,AG3=1),1,0)</f>
        <v>0</v>
      </c>
      <c r="AL3" s="9">
        <f>IF(OR(AD3=1,AH3=1,AI3=1),1,0)</f>
        <v>0</v>
      </c>
      <c r="AM3" s="9">
        <f>IF(OR(AD3=1,AH3=1),1,0)</f>
        <v>0</v>
      </c>
      <c r="AN3" s="29" t="s">
        <v>354</v>
      </c>
    </row>
    <row r="4" spans="1:40" x14ac:dyDescent="0.25">
      <c r="A4" s="28">
        <v>36</v>
      </c>
      <c r="B4" s="29" t="s">
        <v>355</v>
      </c>
      <c r="C4" s="29" t="s">
        <v>356</v>
      </c>
      <c r="D4" s="29" t="s">
        <v>357</v>
      </c>
      <c r="E4" s="30">
        <v>42053</v>
      </c>
      <c r="F4" s="29" t="s">
        <v>38</v>
      </c>
      <c r="J4" s="28">
        <v>0.7</v>
      </c>
      <c r="L4" s="10" t="s">
        <v>341</v>
      </c>
      <c r="M4" s="29" t="s">
        <v>54</v>
      </c>
      <c r="N4" s="31" t="s">
        <v>48</v>
      </c>
      <c r="O4" s="28">
        <v>0.43333333333333329</v>
      </c>
      <c r="P4" s="29" t="s">
        <v>103</v>
      </c>
      <c r="Q4" s="31" t="s">
        <v>15</v>
      </c>
      <c r="R4" s="28">
        <v>0</v>
      </c>
      <c r="S4" s="28">
        <v>0</v>
      </c>
      <c r="T4" s="28">
        <v>0</v>
      </c>
      <c r="U4" s="28">
        <v>0</v>
      </c>
      <c r="V4" s="28">
        <v>0</v>
      </c>
      <c r="W4" s="28">
        <v>0</v>
      </c>
      <c r="X4" s="28">
        <v>0</v>
      </c>
      <c r="Y4" s="28">
        <v>0</v>
      </c>
      <c r="Z4" s="28">
        <v>0</v>
      </c>
      <c r="AA4" s="28">
        <v>1</v>
      </c>
      <c r="AB4" s="28">
        <v>0</v>
      </c>
      <c r="AC4" s="28">
        <v>1</v>
      </c>
      <c r="AD4" s="28">
        <v>0</v>
      </c>
      <c r="AE4" s="28">
        <v>0</v>
      </c>
      <c r="AF4" s="28">
        <v>0</v>
      </c>
      <c r="AG4" s="28">
        <v>0</v>
      </c>
      <c r="AH4" s="28">
        <v>0</v>
      </c>
      <c r="AI4" s="28">
        <v>0</v>
      </c>
      <c r="AJ4" s="9">
        <f t="shared" si="0"/>
        <v>1</v>
      </c>
      <c r="AK4" s="9">
        <f t="shared" si="1"/>
        <v>0</v>
      </c>
      <c r="AL4" s="9">
        <f t="shared" ref="AL4:AL22" si="2">IF(OR(AD4=1,AH4=1,AI4=1),1,0)</f>
        <v>0</v>
      </c>
      <c r="AM4" s="9">
        <f t="shared" ref="AM4:AM22" si="3">IF(OR(AD4=1,AH4=1),1,0)</f>
        <v>0</v>
      </c>
      <c r="AN4" s="29" t="s">
        <v>358</v>
      </c>
    </row>
    <row r="5" spans="1:40" x14ac:dyDescent="0.25">
      <c r="A5" s="28">
        <v>93</v>
      </c>
      <c r="B5" s="29" t="s">
        <v>359</v>
      </c>
      <c r="C5" s="29" t="s">
        <v>360</v>
      </c>
      <c r="D5" s="29" t="s">
        <v>361</v>
      </c>
      <c r="E5" s="30">
        <v>42249</v>
      </c>
      <c r="F5" s="29" t="s">
        <v>38</v>
      </c>
      <c r="L5" s="10" t="s">
        <v>341</v>
      </c>
      <c r="M5" s="29" t="s">
        <v>283</v>
      </c>
      <c r="N5" s="31" t="s">
        <v>48</v>
      </c>
      <c r="O5" s="28">
        <v>1</v>
      </c>
      <c r="P5" s="29" t="s">
        <v>362</v>
      </c>
      <c r="Q5" s="31" t="s">
        <v>15</v>
      </c>
      <c r="R5" s="28">
        <v>1</v>
      </c>
      <c r="S5" s="28">
        <v>0</v>
      </c>
      <c r="T5" s="28">
        <v>0</v>
      </c>
      <c r="U5" s="28">
        <v>1</v>
      </c>
      <c r="V5" s="28">
        <v>0</v>
      </c>
      <c r="W5" s="28">
        <v>0</v>
      </c>
      <c r="X5" s="28">
        <v>0</v>
      </c>
      <c r="Y5" s="28">
        <v>0</v>
      </c>
      <c r="Z5" s="28">
        <v>1</v>
      </c>
      <c r="AA5" s="28">
        <v>0</v>
      </c>
      <c r="AB5" s="28">
        <v>0</v>
      </c>
      <c r="AC5" s="28">
        <v>0</v>
      </c>
      <c r="AD5" s="28">
        <v>0</v>
      </c>
      <c r="AE5" s="28">
        <v>0</v>
      </c>
      <c r="AF5" s="28">
        <v>0</v>
      </c>
      <c r="AG5" s="28">
        <v>0</v>
      </c>
      <c r="AH5" s="28">
        <v>0</v>
      </c>
      <c r="AI5" s="28">
        <v>1</v>
      </c>
      <c r="AJ5" s="9">
        <f t="shared" si="0"/>
        <v>0</v>
      </c>
      <c r="AK5" s="9">
        <f t="shared" si="1"/>
        <v>0</v>
      </c>
      <c r="AL5" s="9">
        <f t="shared" si="2"/>
        <v>1</v>
      </c>
      <c r="AM5" s="9">
        <f t="shared" si="3"/>
        <v>0</v>
      </c>
      <c r="AN5" s="29" t="s">
        <v>363</v>
      </c>
    </row>
    <row r="6" spans="1:40" x14ac:dyDescent="0.25">
      <c r="A6" s="28">
        <v>97</v>
      </c>
      <c r="B6" s="29" t="s">
        <v>364</v>
      </c>
      <c r="C6" s="29" t="s">
        <v>365</v>
      </c>
      <c r="D6" s="29" t="s">
        <v>366</v>
      </c>
      <c r="E6" s="30">
        <v>41929</v>
      </c>
      <c r="F6" s="29" t="s">
        <v>38</v>
      </c>
      <c r="I6" s="28">
        <v>28000</v>
      </c>
      <c r="J6" s="28"/>
      <c r="L6" s="10" t="s">
        <v>342</v>
      </c>
      <c r="M6" s="29" t="s">
        <v>136</v>
      </c>
      <c r="N6" s="31" t="s">
        <v>48</v>
      </c>
      <c r="O6" s="28">
        <v>63</v>
      </c>
      <c r="P6" s="29" t="s">
        <v>367</v>
      </c>
      <c r="Q6" s="31" t="s">
        <v>15</v>
      </c>
      <c r="R6" s="28">
        <v>1</v>
      </c>
      <c r="S6" s="28">
        <v>0</v>
      </c>
      <c r="T6" s="28">
        <v>0</v>
      </c>
      <c r="U6" s="28">
        <v>1</v>
      </c>
      <c r="V6" s="28">
        <v>0</v>
      </c>
      <c r="W6" s="28">
        <v>0</v>
      </c>
      <c r="X6" s="28">
        <v>0</v>
      </c>
      <c r="Y6" s="28">
        <v>0</v>
      </c>
      <c r="Z6" s="28">
        <v>1</v>
      </c>
      <c r="AA6" s="28">
        <v>0</v>
      </c>
      <c r="AB6" s="28">
        <v>0</v>
      </c>
      <c r="AC6" s="28">
        <v>1</v>
      </c>
      <c r="AD6" s="28">
        <v>0</v>
      </c>
      <c r="AE6" s="28">
        <v>0</v>
      </c>
      <c r="AF6" s="28">
        <v>0</v>
      </c>
      <c r="AG6" s="28">
        <v>0</v>
      </c>
      <c r="AH6" s="28">
        <v>0</v>
      </c>
      <c r="AI6" s="28">
        <v>0</v>
      </c>
      <c r="AJ6" s="9">
        <f t="shared" si="0"/>
        <v>1</v>
      </c>
      <c r="AK6" s="9">
        <f t="shared" si="1"/>
        <v>0</v>
      </c>
      <c r="AL6" s="9">
        <f t="shared" si="2"/>
        <v>0</v>
      </c>
      <c r="AM6" s="9">
        <f t="shared" si="3"/>
        <v>0</v>
      </c>
      <c r="AN6" s="29" t="s">
        <v>368</v>
      </c>
    </row>
    <row r="7" spans="1:40" x14ac:dyDescent="0.25">
      <c r="A7" s="28">
        <v>112</v>
      </c>
      <c r="B7" s="29" t="s">
        <v>369</v>
      </c>
      <c r="C7" s="29" t="s">
        <v>370</v>
      </c>
      <c r="D7" s="29" t="s">
        <v>371</v>
      </c>
      <c r="E7" s="30">
        <v>42135</v>
      </c>
      <c r="F7" s="29" t="s">
        <v>46</v>
      </c>
      <c r="G7" s="28">
        <v>2100</v>
      </c>
      <c r="H7" s="28">
        <v>800</v>
      </c>
      <c r="L7" s="10" t="s">
        <v>341</v>
      </c>
      <c r="M7" s="29" t="s">
        <v>54</v>
      </c>
      <c r="N7" s="31" t="s">
        <v>48</v>
      </c>
      <c r="O7" s="28">
        <v>0</v>
      </c>
      <c r="P7" s="29" t="s">
        <v>372</v>
      </c>
      <c r="Q7" s="31" t="s">
        <v>15</v>
      </c>
      <c r="R7" s="28">
        <v>0</v>
      </c>
      <c r="S7" s="28">
        <v>0</v>
      </c>
      <c r="T7" s="28">
        <v>0</v>
      </c>
      <c r="U7" s="28">
        <v>0</v>
      </c>
      <c r="V7" s="28">
        <v>0</v>
      </c>
      <c r="W7" s="28">
        <v>0</v>
      </c>
      <c r="X7" s="28">
        <v>0</v>
      </c>
      <c r="Y7" s="28">
        <v>0</v>
      </c>
      <c r="Z7" s="28">
        <v>0</v>
      </c>
      <c r="AA7" s="28">
        <v>0</v>
      </c>
      <c r="AB7" s="28">
        <v>1</v>
      </c>
      <c r="AC7" s="28">
        <v>1</v>
      </c>
      <c r="AD7" s="28">
        <v>0</v>
      </c>
      <c r="AE7" s="28">
        <v>0</v>
      </c>
      <c r="AF7" s="28">
        <v>0</v>
      </c>
      <c r="AG7" s="28">
        <v>0</v>
      </c>
      <c r="AH7" s="28">
        <v>0</v>
      </c>
      <c r="AI7" s="28">
        <v>0</v>
      </c>
      <c r="AJ7" s="9">
        <f t="shared" si="0"/>
        <v>1</v>
      </c>
      <c r="AK7" s="9">
        <f t="shared" si="1"/>
        <v>0</v>
      </c>
      <c r="AL7" s="9">
        <f t="shared" si="2"/>
        <v>0</v>
      </c>
      <c r="AM7" s="9">
        <f t="shared" si="3"/>
        <v>0</v>
      </c>
      <c r="AN7" s="29" t="s">
        <v>373</v>
      </c>
    </row>
    <row r="8" spans="1:40" x14ac:dyDescent="0.25">
      <c r="A8" s="28">
        <v>129</v>
      </c>
      <c r="B8" s="29" t="s">
        <v>43</v>
      </c>
      <c r="C8" s="29" t="s">
        <v>44</v>
      </c>
      <c r="D8" s="29" t="s">
        <v>45</v>
      </c>
      <c r="E8" s="30">
        <v>41518</v>
      </c>
      <c r="F8" s="29" t="s">
        <v>46</v>
      </c>
      <c r="G8" s="28">
        <v>2100</v>
      </c>
      <c r="H8" s="28">
        <v>800</v>
      </c>
      <c r="L8" s="10" t="s">
        <v>341</v>
      </c>
      <c r="M8" s="29" t="s">
        <v>47</v>
      </c>
      <c r="N8" s="31" t="s">
        <v>48</v>
      </c>
      <c r="O8" s="28">
        <v>0</v>
      </c>
      <c r="P8" s="29" t="s">
        <v>49</v>
      </c>
      <c r="Q8" s="31" t="s">
        <v>15</v>
      </c>
      <c r="R8" s="28">
        <v>1</v>
      </c>
      <c r="S8" s="28">
        <v>0</v>
      </c>
      <c r="T8" s="28">
        <v>0</v>
      </c>
      <c r="U8" s="28">
        <v>0</v>
      </c>
      <c r="V8" s="28">
        <v>0</v>
      </c>
      <c r="W8" s="28">
        <v>0</v>
      </c>
      <c r="X8" s="28">
        <v>0</v>
      </c>
      <c r="Y8" s="28">
        <v>0</v>
      </c>
      <c r="Z8" s="28">
        <v>0</v>
      </c>
      <c r="AA8" s="28">
        <v>0</v>
      </c>
      <c r="AB8" s="28">
        <v>1</v>
      </c>
      <c r="AC8" s="28">
        <v>0</v>
      </c>
      <c r="AD8" s="28">
        <v>0</v>
      </c>
      <c r="AE8" s="28">
        <v>0</v>
      </c>
      <c r="AF8" s="28">
        <v>0</v>
      </c>
      <c r="AG8" s="28">
        <v>0</v>
      </c>
      <c r="AH8" s="28">
        <v>0</v>
      </c>
      <c r="AI8" s="28">
        <v>1</v>
      </c>
      <c r="AJ8" s="9">
        <f t="shared" si="0"/>
        <v>0</v>
      </c>
      <c r="AK8" s="9">
        <f t="shared" si="1"/>
        <v>0</v>
      </c>
      <c r="AL8" s="9">
        <f t="shared" si="2"/>
        <v>1</v>
      </c>
      <c r="AM8" s="9">
        <f t="shared" si="3"/>
        <v>0</v>
      </c>
      <c r="AN8" s="29" t="s">
        <v>50</v>
      </c>
    </row>
    <row r="9" spans="1:40" x14ac:dyDescent="0.25">
      <c r="A9" s="28">
        <v>160</v>
      </c>
      <c r="B9" s="29" t="s">
        <v>374</v>
      </c>
      <c r="C9" s="29" t="s">
        <v>375</v>
      </c>
      <c r="D9" s="29" t="s">
        <v>376</v>
      </c>
      <c r="E9" s="30">
        <v>41760</v>
      </c>
      <c r="F9" s="29" t="s">
        <v>38</v>
      </c>
      <c r="I9" s="28">
        <v>60000</v>
      </c>
      <c r="L9" s="10" t="s">
        <v>342</v>
      </c>
      <c r="M9" s="29" t="s">
        <v>39</v>
      </c>
      <c r="N9" s="31" t="s">
        <v>48</v>
      </c>
      <c r="O9" s="28">
        <v>0.29166666666666669</v>
      </c>
      <c r="P9" s="29" t="s">
        <v>377</v>
      </c>
      <c r="Q9" s="31" t="s">
        <v>15</v>
      </c>
      <c r="R9" s="28">
        <v>1</v>
      </c>
      <c r="S9" s="28">
        <v>0</v>
      </c>
      <c r="T9" s="28">
        <v>0</v>
      </c>
      <c r="U9" s="28">
        <v>1</v>
      </c>
      <c r="V9" s="28">
        <v>0</v>
      </c>
      <c r="W9" s="28">
        <v>0</v>
      </c>
      <c r="X9" s="28">
        <v>0</v>
      </c>
      <c r="Y9" s="28">
        <v>0</v>
      </c>
      <c r="Z9" s="28">
        <v>1</v>
      </c>
      <c r="AA9" s="28">
        <v>0</v>
      </c>
      <c r="AB9" s="28">
        <v>0</v>
      </c>
      <c r="AC9" s="28">
        <v>0</v>
      </c>
      <c r="AD9" s="28">
        <v>0</v>
      </c>
      <c r="AE9" s="28">
        <v>0</v>
      </c>
      <c r="AF9" s="28">
        <v>0</v>
      </c>
      <c r="AG9" s="28">
        <v>0</v>
      </c>
      <c r="AH9" s="28">
        <v>0</v>
      </c>
      <c r="AI9" s="28">
        <v>1</v>
      </c>
      <c r="AJ9" s="9">
        <f t="shared" si="0"/>
        <v>0</v>
      </c>
      <c r="AK9" s="9">
        <f t="shared" si="1"/>
        <v>0</v>
      </c>
      <c r="AL9" s="9">
        <f t="shared" si="2"/>
        <v>1</v>
      </c>
      <c r="AM9" s="9">
        <f t="shared" si="3"/>
        <v>0</v>
      </c>
      <c r="AN9" s="29" t="s">
        <v>378</v>
      </c>
    </row>
    <row r="10" spans="1:40" x14ac:dyDescent="0.25">
      <c r="A10" s="28">
        <v>180</v>
      </c>
      <c r="B10" s="29" t="s">
        <v>57</v>
      </c>
      <c r="C10" s="29" t="s">
        <v>58</v>
      </c>
      <c r="D10" s="29" t="s">
        <v>59</v>
      </c>
      <c r="E10" s="30">
        <v>39142</v>
      </c>
      <c r="F10" s="29" t="s">
        <v>38</v>
      </c>
      <c r="L10" s="10" t="s">
        <v>341</v>
      </c>
      <c r="M10" s="29" t="s">
        <v>54</v>
      </c>
      <c r="N10" s="31" t="s">
        <v>48</v>
      </c>
      <c r="O10" s="28">
        <v>0</v>
      </c>
      <c r="P10" s="29" t="s">
        <v>60</v>
      </c>
      <c r="Q10" s="31" t="s">
        <v>15</v>
      </c>
      <c r="R10" s="28">
        <v>1</v>
      </c>
      <c r="S10" s="28">
        <v>0</v>
      </c>
      <c r="T10" s="28">
        <v>0</v>
      </c>
      <c r="U10" s="28">
        <v>0</v>
      </c>
      <c r="V10" s="28">
        <v>0</v>
      </c>
      <c r="W10" s="28">
        <v>0</v>
      </c>
      <c r="X10" s="28">
        <v>0</v>
      </c>
      <c r="Y10" s="28">
        <v>0</v>
      </c>
      <c r="Z10" s="28">
        <v>0</v>
      </c>
      <c r="AA10" s="28">
        <v>0</v>
      </c>
      <c r="AB10" s="28">
        <v>1</v>
      </c>
      <c r="AC10" s="28">
        <v>0</v>
      </c>
      <c r="AD10" s="28">
        <v>0</v>
      </c>
      <c r="AE10" s="28">
        <v>0</v>
      </c>
      <c r="AF10" s="28">
        <v>0</v>
      </c>
      <c r="AG10" s="28">
        <v>0</v>
      </c>
      <c r="AH10" s="28">
        <v>0</v>
      </c>
      <c r="AI10" s="28">
        <v>1</v>
      </c>
      <c r="AJ10" s="9">
        <f t="shared" si="0"/>
        <v>0</v>
      </c>
      <c r="AK10" s="9">
        <f t="shared" si="1"/>
        <v>0</v>
      </c>
      <c r="AL10" s="9">
        <f t="shared" si="2"/>
        <v>1</v>
      </c>
      <c r="AM10" s="9">
        <f t="shared" si="3"/>
        <v>0</v>
      </c>
      <c r="AN10" s="29" t="s">
        <v>61</v>
      </c>
    </row>
    <row r="11" spans="1:40" x14ac:dyDescent="0.25">
      <c r="A11" s="28">
        <v>213</v>
      </c>
      <c r="B11" s="29" t="s">
        <v>62</v>
      </c>
      <c r="C11" s="29" t="s">
        <v>63</v>
      </c>
      <c r="D11" s="29" t="s">
        <v>64</v>
      </c>
      <c r="E11" s="30">
        <v>40913</v>
      </c>
      <c r="F11" s="29" t="s">
        <v>46</v>
      </c>
      <c r="G11" s="28">
        <v>2200</v>
      </c>
      <c r="H11" s="28">
        <v>800</v>
      </c>
      <c r="K11" s="28">
        <v>3.2</v>
      </c>
      <c r="L11" s="10" t="s">
        <v>341</v>
      </c>
      <c r="M11" s="29" t="s">
        <v>47</v>
      </c>
      <c r="N11" s="31" t="s">
        <v>48</v>
      </c>
      <c r="O11" s="28">
        <v>0</v>
      </c>
      <c r="P11" s="29" t="s">
        <v>60</v>
      </c>
      <c r="Q11" s="31" t="s">
        <v>15</v>
      </c>
      <c r="R11" s="28">
        <v>0</v>
      </c>
      <c r="S11" s="28">
        <v>0</v>
      </c>
      <c r="T11" s="28">
        <v>0</v>
      </c>
      <c r="U11" s="28">
        <v>0</v>
      </c>
      <c r="V11" s="28">
        <v>0</v>
      </c>
      <c r="W11" s="28">
        <v>0</v>
      </c>
      <c r="X11" s="28">
        <v>0</v>
      </c>
      <c r="Y11" s="28">
        <v>0</v>
      </c>
      <c r="Z11" s="28">
        <v>0</v>
      </c>
      <c r="AA11" s="28">
        <v>0</v>
      </c>
      <c r="AB11" s="28">
        <v>1</v>
      </c>
      <c r="AC11" s="28">
        <v>1</v>
      </c>
      <c r="AD11" s="28">
        <v>0</v>
      </c>
      <c r="AE11" s="28">
        <v>0</v>
      </c>
      <c r="AF11" s="28">
        <v>0</v>
      </c>
      <c r="AG11" s="28">
        <v>0</v>
      </c>
      <c r="AH11" s="28">
        <v>0</v>
      </c>
      <c r="AI11" s="28">
        <v>0</v>
      </c>
      <c r="AJ11" s="9">
        <f t="shared" si="0"/>
        <v>1</v>
      </c>
      <c r="AK11" s="9">
        <f t="shared" si="1"/>
        <v>0</v>
      </c>
      <c r="AL11" s="9">
        <f t="shared" si="2"/>
        <v>0</v>
      </c>
      <c r="AM11" s="9">
        <f t="shared" si="3"/>
        <v>0</v>
      </c>
      <c r="AN11" s="29" t="s">
        <v>65</v>
      </c>
    </row>
    <row r="12" spans="1:40" x14ac:dyDescent="0.25">
      <c r="A12" s="28">
        <v>255</v>
      </c>
      <c r="B12" s="29" t="s">
        <v>379</v>
      </c>
      <c r="C12" s="29" t="s">
        <v>380</v>
      </c>
      <c r="D12" s="29" t="s">
        <v>381</v>
      </c>
      <c r="E12" s="30">
        <v>38231</v>
      </c>
      <c r="F12" s="29" t="s">
        <v>46</v>
      </c>
      <c r="G12" s="28">
        <v>1850</v>
      </c>
      <c r="H12" s="28">
        <v>940</v>
      </c>
      <c r="K12" s="28">
        <v>1.2</v>
      </c>
      <c r="L12" s="10" t="s">
        <v>341</v>
      </c>
      <c r="M12" s="29" t="s">
        <v>47</v>
      </c>
      <c r="N12" s="31" t="s">
        <v>48</v>
      </c>
      <c r="O12" s="28">
        <v>0</v>
      </c>
      <c r="P12" s="29" t="s">
        <v>60</v>
      </c>
      <c r="Q12" s="31" t="s">
        <v>15</v>
      </c>
      <c r="R12" s="28">
        <v>1</v>
      </c>
      <c r="S12" s="28">
        <v>0</v>
      </c>
      <c r="T12" s="28">
        <v>0</v>
      </c>
      <c r="U12" s="28">
        <v>0</v>
      </c>
      <c r="V12" s="28">
        <v>0</v>
      </c>
      <c r="W12" s="28">
        <v>0</v>
      </c>
      <c r="X12" s="28">
        <v>0</v>
      </c>
      <c r="Y12" s="28">
        <v>0</v>
      </c>
      <c r="Z12" s="28">
        <v>0</v>
      </c>
      <c r="AA12" s="28">
        <v>0</v>
      </c>
      <c r="AB12" s="28">
        <v>1</v>
      </c>
      <c r="AC12" s="28">
        <v>0</v>
      </c>
      <c r="AD12" s="28">
        <v>0</v>
      </c>
      <c r="AE12" s="28">
        <v>0</v>
      </c>
      <c r="AF12" s="28">
        <v>0</v>
      </c>
      <c r="AG12" s="28">
        <v>0</v>
      </c>
      <c r="AH12" s="28">
        <v>0</v>
      </c>
      <c r="AI12" s="28">
        <v>1</v>
      </c>
      <c r="AJ12" s="9">
        <f t="shared" si="0"/>
        <v>0</v>
      </c>
      <c r="AK12" s="9">
        <f>IF(OR(AF12=1,AG12=1),1,0)</f>
        <v>0</v>
      </c>
      <c r="AL12" s="9">
        <f t="shared" si="2"/>
        <v>1</v>
      </c>
      <c r="AM12" s="9">
        <f t="shared" si="3"/>
        <v>0</v>
      </c>
      <c r="AN12" s="29" t="s">
        <v>382</v>
      </c>
    </row>
    <row r="13" spans="1:40" x14ac:dyDescent="0.25">
      <c r="A13" s="28">
        <v>259</v>
      </c>
      <c r="B13" s="29" t="s">
        <v>383</v>
      </c>
      <c r="C13" s="29" t="s">
        <v>384</v>
      </c>
      <c r="D13" s="29" t="s">
        <v>385</v>
      </c>
      <c r="E13" s="30">
        <v>39264</v>
      </c>
      <c r="F13" s="29" t="s">
        <v>38</v>
      </c>
      <c r="Q13" s="31" t="s">
        <v>15</v>
      </c>
      <c r="R13" s="28">
        <v>1</v>
      </c>
      <c r="S13" s="28">
        <v>0</v>
      </c>
      <c r="T13" s="28">
        <v>0</v>
      </c>
      <c r="U13" s="28">
        <v>0</v>
      </c>
      <c r="V13" s="28">
        <v>0</v>
      </c>
      <c r="W13" s="28">
        <v>0</v>
      </c>
      <c r="X13" s="28">
        <v>0</v>
      </c>
      <c r="Y13" s="28">
        <v>0</v>
      </c>
      <c r="Z13" s="28">
        <v>0</v>
      </c>
      <c r="AA13" s="28">
        <v>0</v>
      </c>
      <c r="AB13" s="28">
        <v>1</v>
      </c>
      <c r="AC13" s="28">
        <v>1</v>
      </c>
      <c r="AD13" s="28">
        <v>1</v>
      </c>
      <c r="AE13" s="28">
        <v>0</v>
      </c>
      <c r="AF13" s="28">
        <v>0</v>
      </c>
      <c r="AG13" s="28">
        <v>0</v>
      </c>
      <c r="AH13" s="28">
        <v>0</v>
      </c>
      <c r="AI13" s="28">
        <v>0</v>
      </c>
      <c r="AJ13" s="9">
        <f t="shared" si="0"/>
        <v>1</v>
      </c>
      <c r="AK13" s="9">
        <f>IF(OR(AF13=1,AG13=1),1,0)</f>
        <v>0</v>
      </c>
      <c r="AL13" s="9">
        <f t="shared" si="2"/>
        <v>1</v>
      </c>
      <c r="AM13" s="9">
        <f t="shared" si="3"/>
        <v>1</v>
      </c>
      <c r="AN13" s="29" t="s">
        <v>386</v>
      </c>
    </row>
    <row r="14" spans="1:40" x14ac:dyDescent="0.25">
      <c r="A14" s="28">
        <v>322</v>
      </c>
      <c r="B14" s="29" t="s">
        <v>387</v>
      </c>
      <c r="C14" s="29" t="s">
        <v>388</v>
      </c>
      <c r="D14" s="29" t="s">
        <v>389</v>
      </c>
      <c r="E14" s="30">
        <v>38838</v>
      </c>
      <c r="F14" s="29" t="s">
        <v>46</v>
      </c>
      <c r="L14" s="10" t="s">
        <v>341</v>
      </c>
      <c r="M14" s="29" t="s">
        <v>47</v>
      </c>
      <c r="N14" s="31" t="s">
        <v>48</v>
      </c>
      <c r="O14" s="28">
        <v>0</v>
      </c>
      <c r="P14" s="29" t="s">
        <v>60</v>
      </c>
      <c r="Q14" s="31" t="s">
        <v>15</v>
      </c>
      <c r="R14" s="28">
        <v>0</v>
      </c>
      <c r="S14" s="28">
        <v>0</v>
      </c>
      <c r="T14" s="28">
        <v>0</v>
      </c>
      <c r="U14" s="28">
        <v>0</v>
      </c>
      <c r="V14" s="28">
        <v>0</v>
      </c>
      <c r="W14" s="28">
        <v>0</v>
      </c>
      <c r="X14" s="28">
        <v>0</v>
      </c>
      <c r="Y14" s="28">
        <v>0</v>
      </c>
      <c r="Z14" s="28">
        <v>0</v>
      </c>
      <c r="AA14" s="28">
        <v>0</v>
      </c>
      <c r="AB14" s="28">
        <v>1</v>
      </c>
      <c r="AC14" s="28">
        <v>1</v>
      </c>
      <c r="AD14" s="28">
        <v>0</v>
      </c>
      <c r="AE14" s="28">
        <v>0</v>
      </c>
      <c r="AF14" s="28">
        <v>0</v>
      </c>
      <c r="AG14" s="28">
        <v>0</v>
      </c>
      <c r="AH14" s="28">
        <v>0</v>
      </c>
      <c r="AI14" s="28">
        <v>0</v>
      </c>
      <c r="AJ14" s="9">
        <f t="shared" si="0"/>
        <v>1</v>
      </c>
      <c r="AK14" s="9">
        <f t="shared" si="1"/>
        <v>0</v>
      </c>
      <c r="AL14" s="9">
        <f t="shared" si="2"/>
        <v>0</v>
      </c>
      <c r="AM14" s="9">
        <f t="shared" si="3"/>
        <v>0</v>
      </c>
      <c r="AN14" s="29" t="s">
        <v>390</v>
      </c>
    </row>
    <row r="15" spans="1:40" x14ac:dyDescent="0.25">
      <c r="A15" s="28">
        <v>391</v>
      </c>
      <c r="B15" s="29" t="s">
        <v>391</v>
      </c>
      <c r="C15" s="29" t="s">
        <v>392</v>
      </c>
      <c r="D15" s="29" t="s">
        <v>393</v>
      </c>
      <c r="E15" s="30">
        <v>39630</v>
      </c>
      <c r="F15" s="29" t="s">
        <v>328</v>
      </c>
      <c r="L15" s="10" t="s">
        <v>341</v>
      </c>
      <c r="M15" s="29" t="s">
        <v>394</v>
      </c>
      <c r="N15" s="31" t="s">
        <v>219</v>
      </c>
      <c r="O15" s="28">
        <v>0</v>
      </c>
      <c r="P15" s="29" t="s">
        <v>395</v>
      </c>
      <c r="Q15" s="31" t="s">
        <v>15</v>
      </c>
      <c r="R15" s="28">
        <v>1</v>
      </c>
      <c r="S15" s="28">
        <v>0</v>
      </c>
      <c r="T15" s="28">
        <v>0</v>
      </c>
      <c r="U15" s="28">
        <v>0</v>
      </c>
      <c r="V15" s="28">
        <v>0</v>
      </c>
      <c r="W15" s="28">
        <v>0</v>
      </c>
      <c r="X15" s="28">
        <v>0</v>
      </c>
      <c r="Y15" s="28">
        <v>0</v>
      </c>
      <c r="Z15" s="28">
        <v>0</v>
      </c>
      <c r="AA15" s="28">
        <v>0</v>
      </c>
      <c r="AB15" s="28">
        <v>1</v>
      </c>
      <c r="AC15" s="28">
        <v>1</v>
      </c>
      <c r="AD15" s="28">
        <v>0</v>
      </c>
      <c r="AE15" s="28">
        <v>0</v>
      </c>
      <c r="AF15" s="28">
        <v>0</v>
      </c>
      <c r="AG15" s="28">
        <v>0</v>
      </c>
      <c r="AH15" s="28">
        <v>0</v>
      </c>
      <c r="AI15" s="28">
        <v>0</v>
      </c>
      <c r="AJ15" s="9">
        <f t="shared" si="0"/>
        <v>1</v>
      </c>
      <c r="AK15" s="9">
        <f t="shared" si="1"/>
        <v>0</v>
      </c>
      <c r="AL15" s="9">
        <f t="shared" si="2"/>
        <v>0</v>
      </c>
      <c r="AM15" s="9">
        <f t="shared" si="3"/>
        <v>0</v>
      </c>
      <c r="AN15" s="29" t="s">
        <v>396</v>
      </c>
    </row>
    <row r="16" spans="1:40" x14ac:dyDescent="0.25">
      <c r="A16" s="28">
        <v>395</v>
      </c>
      <c r="B16" s="29" t="s">
        <v>397</v>
      </c>
      <c r="C16" s="29" t="s">
        <v>398</v>
      </c>
      <c r="D16" s="29" t="s">
        <v>399</v>
      </c>
      <c r="E16" s="30">
        <v>40689</v>
      </c>
      <c r="F16" s="29" t="s">
        <v>38</v>
      </c>
      <c r="L16" s="10" t="s">
        <v>341</v>
      </c>
      <c r="M16" s="29" t="s">
        <v>54</v>
      </c>
      <c r="N16" s="31" t="s">
        <v>48</v>
      </c>
      <c r="O16" s="28">
        <v>0</v>
      </c>
      <c r="P16" s="29" t="s">
        <v>157</v>
      </c>
      <c r="Q16" s="31" t="s">
        <v>55</v>
      </c>
      <c r="R16" s="28">
        <v>0</v>
      </c>
      <c r="S16" s="28">
        <v>0</v>
      </c>
      <c r="T16" s="28">
        <v>0</v>
      </c>
      <c r="U16" s="28">
        <v>0</v>
      </c>
      <c r="V16" s="28">
        <v>0</v>
      </c>
      <c r="W16" s="28">
        <v>0</v>
      </c>
      <c r="X16" s="28">
        <v>0</v>
      </c>
      <c r="Y16" s="28">
        <v>0</v>
      </c>
      <c r="Z16" s="28">
        <v>0</v>
      </c>
      <c r="AA16" s="28">
        <v>1</v>
      </c>
      <c r="AB16" s="28">
        <v>0</v>
      </c>
      <c r="AC16" s="28">
        <v>0</v>
      </c>
      <c r="AD16" s="28">
        <v>0</v>
      </c>
      <c r="AE16" s="28">
        <v>0</v>
      </c>
      <c r="AF16" s="28">
        <v>0</v>
      </c>
      <c r="AG16" s="28">
        <v>0</v>
      </c>
      <c r="AH16" s="28">
        <v>0</v>
      </c>
      <c r="AI16" s="28">
        <v>1</v>
      </c>
      <c r="AJ16" s="9">
        <f t="shared" si="0"/>
        <v>0</v>
      </c>
      <c r="AK16" s="9">
        <f t="shared" si="1"/>
        <v>0</v>
      </c>
      <c r="AL16" s="9">
        <f t="shared" si="2"/>
        <v>1</v>
      </c>
      <c r="AM16" s="9">
        <f t="shared" si="3"/>
        <v>0</v>
      </c>
      <c r="AN16" s="29" t="s">
        <v>400</v>
      </c>
    </row>
    <row r="17" spans="1:40" x14ac:dyDescent="0.25">
      <c r="A17" s="28">
        <v>401</v>
      </c>
      <c r="B17" s="29" t="s">
        <v>401</v>
      </c>
      <c r="C17" s="29" t="s">
        <v>402</v>
      </c>
      <c r="D17" s="29" t="s">
        <v>403</v>
      </c>
      <c r="E17" s="30">
        <v>37773</v>
      </c>
      <c r="F17" s="29" t="s">
        <v>46</v>
      </c>
      <c r="G17" s="28">
        <v>1800</v>
      </c>
      <c r="H17" s="28">
        <v>900</v>
      </c>
      <c r="I17" s="28">
        <v>1.1000000000000001E-3</v>
      </c>
      <c r="L17" s="10" t="s">
        <v>341</v>
      </c>
      <c r="M17" s="29" t="s">
        <v>47</v>
      </c>
      <c r="N17" s="31" t="s">
        <v>48</v>
      </c>
      <c r="O17" s="28">
        <v>2190</v>
      </c>
      <c r="P17" s="29" t="s">
        <v>60</v>
      </c>
      <c r="Q17" s="31" t="s">
        <v>15</v>
      </c>
      <c r="R17" s="28">
        <v>1</v>
      </c>
      <c r="S17" s="28">
        <v>0</v>
      </c>
      <c r="T17" s="28">
        <v>0</v>
      </c>
      <c r="U17" s="28">
        <v>0</v>
      </c>
      <c r="V17" s="28">
        <v>0</v>
      </c>
      <c r="W17" s="28">
        <v>0</v>
      </c>
      <c r="X17" s="28">
        <v>0</v>
      </c>
      <c r="Y17" s="28">
        <v>0</v>
      </c>
      <c r="Z17" s="28">
        <v>0</v>
      </c>
      <c r="AA17" s="28">
        <v>0</v>
      </c>
      <c r="AB17" s="28">
        <v>1</v>
      </c>
      <c r="AC17" s="28">
        <v>0</v>
      </c>
      <c r="AD17" s="28">
        <v>0</v>
      </c>
      <c r="AE17" s="28">
        <v>0</v>
      </c>
      <c r="AF17" s="28">
        <v>0</v>
      </c>
      <c r="AG17" s="28">
        <v>0</v>
      </c>
      <c r="AH17" s="28">
        <v>0</v>
      </c>
      <c r="AI17" s="28">
        <v>1</v>
      </c>
      <c r="AJ17" s="9">
        <f t="shared" si="0"/>
        <v>0</v>
      </c>
      <c r="AK17" s="9">
        <f t="shared" si="1"/>
        <v>0</v>
      </c>
      <c r="AL17" s="9">
        <f t="shared" si="2"/>
        <v>1</v>
      </c>
      <c r="AM17" s="9">
        <f t="shared" si="3"/>
        <v>0</v>
      </c>
      <c r="AN17" s="29" t="s">
        <v>404</v>
      </c>
    </row>
    <row r="18" spans="1:40" x14ac:dyDescent="0.25">
      <c r="A18" s="28">
        <v>404</v>
      </c>
      <c r="B18" s="29" t="s">
        <v>405</v>
      </c>
      <c r="C18" s="29" t="s">
        <v>406</v>
      </c>
      <c r="D18" s="29" t="s">
        <v>407</v>
      </c>
      <c r="E18" s="30">
        <v>38108</v>
      </c>
      <c r="F18" s="29" t="s">
        <v>38</v>
      </c>
      <c r="L18" s="25" t="s">
        <v>341</v>
      </c>
      <c r="M18" s="38" t="s">
        <v>47</v>
      </c>
      <c r="N18" s="36" t="s">
        <v>48</v>
      </c>
      <c r="Q18" s="31" t="s">
        <v>15</v>
      </c>
      <c r="R18" s="28">
        <v>1</v>
      </c>
      <c r="S18" s="28">
        <v>0</v>
      </c>
      <c r="T18" s="28">
        <v>0</v>
      </c>
      <c r="U18" s="28">
        <v>0</v>
      </c>
      <c r="V18" s="28">
        <v>0</v>
      </c>
      <c r="W18" s="28">
        <v>0</v>
      </c>
      <c r="X18" s="28">
        <v>0</v>
      </c>
      <c r="Y18" s="28">
        <v>0</v>
      </c>
      <c r="Z18" s="28">
        <v>0</v>
      </c>
      <c r="AA18" s="28">
        <v>0</v>
      </c>
      <c r="AB18" s="28">
        <v>1</v>
      </c>
      <c r="AC18" s="28">
        <v>1</v>
      </c>
      <c r="AD18" s="28">
        <v>0</v>
      </c>
      <c r="AE18" s="28">
        <v>0</v>
      </c>
      <c r="AF18" s="28">
        <v>0</v>
      </c>
      <c r="AG18" s="28">
        <v>0</v>
      </c>
      <c r="AH18" s="28">
        <v>0</v>
      </c>
      <c r="AI18" s="28">
        <v>0</v>
      </c>
      <c r="AJ18" s="9">
        <f t="shared" si="0"/>
        <v>1</v>
      </c>
      <c r="AK18" s="9">
        <f t="shared" si="1"/>
        <v>0</v>
      </c>
      <c r="AL18" s="9">
        <f t="shared" si="2"/>
        <v>0</v>
      </c>
      <c r="AM18" s="9">
        <f t="shared" si="3"/>
        <v>0</v>
      </c>
      <c r="AN18" s="29" t="s">
        <v>408</v>
      </c>
    </row>
    <row r="19" spans="1:40" x14ac:dyDescent="0.25">
      <c r="A19" s="28">
        <v>413</v>
      </c>
      <c r="B19" s="29" t="s">
        <v>409</v>
      </c>
      <c r="C19" s="29" t="s">
        <v>410</v>
      </c>
      <c r="D19" s="29" t="s">
        <v>411</v>
      </c>
      <c r="E19" s="30">
        <v>40269</v>
      </c>
      <c r="F19" s="29" t="s">
        <v>38</v>
      </c>
      <c r="L19" s="10" t="s">
        <v>341</v>
      </c>
      <c r="M19" s="29" t="s">
        <v>151</v>
      </c>
      <c r="N19" s="31" t="s">
        <v>48</v>
      </c>
      <c r="O19" s="28">
        <v>35040</v>
      </c>
      <c r="P19" s="29" t="s">
        <v>69</v>
      </c>
      <c r="Q19" s="31" t="s">
        <v>15</v>
      </c>
      <c r="R19" s="28">
        <v>1</v>
      </c>
      <c r="S19" s="28">
        <v>0</v>
      </c>
      <c r="T19" s="28">
        <v>0</v>
      </c>
      <c r="U19" s="28">
        <v>0</v>
      </c>
      <c r="V19" s="28">
        <v>0</v>
      </c>
      <c r="W19" s="28">
        <v>0</v>
      </c>
      <c r="X19" s="28">
        <v>0</v>
      </c>
      <c r="Y19" s="28">
        <v>0</v>
      </c>
      <c r="Z19" s="28">
        <v>1</v>
      </c>
      <c r="AA19" s="28">
        <v>0</v>
      </c>
      <c r="AB19" s="28">
        <v>1</v>
      </c>
      <c r="AC19" s="28">
        <v>0</v>
      </c>
      <c r="AD19" s="28">
        <v>0</v>
      </c>
      <c r="AE19" s="28">
        <v>0</v>
      </c>
      <c r="AF19" s="28">
        <v>0</v>
      </c>
      <c r="AG19" s="28">
        <v>0</v>
      </c>
      <c r="AH19" s="28">
        <v>0</v>
      </c>
      <c r="AI19" s="28">
        <v>1</v>
      </c>
      <c r="AJ19" s="9">
        <f t="shared" si="0"/>
        <v>0</v>
      </c>
      <c r="AK19" s="9">
        <f t="shared" si="1"/>
        <v>0</v>
      </c>
      <c r="AL19" s="9">
        <f t="shared" si="2"/>
        <v>1</v>
      </c>
      <c r="AM19" s="9">
        <f t="shared" si="3"/>
        <v>0</v>
      </c>
      <c r="AN19" s="29" t="s">
        <v>412</v>
      </c>
    </row>
    <row r="20" spans="1:40" x14ac:dyDescent="0.25">
      <c r="A20" s="28">
        <v>521</v>
      </c>
      <c r="B20" s="29" t="s">
        <v>413</v>
      </c>
      <c r="C20" s="29" t="s">
        <v>414</v>
      </c>
      <c r="D20" s="29" t="s">
        <v>415</v>
      </c>
      <c r="E20" s="30">
        <v>42235</v>
      </c>
      <c r="F20" s="38" t="s">
        <v>8016</v>
      </c>
      <c r="L20" s="25" t="s">
        <v>342</v>
      </c>
      <c r="M20" s="38" t="s">
        <v>47</v>
      </c>
      <c r="N20" s="36" t="s">
        <v>48</v>
      </c>
      <c r="Q20" s="31" t="s">
        <v>70</v>
      </c>
      <c r="R20" s="28">
        <v>0</v>
      </c>
      <c r="S20" s="28">
        <v>0</v>
      </c>
      <c r="T20" s="28">
        <v>0</v>
      </c>
      <c r="U20" s="28">
        <v>0</v>
      </c>
      <c r="V20" s="28">
        <v>0</v>
      </c>
      <c r="W20" s="28">
        <v>0</v>
      </c>
      <c r="X20" s="28">
        <v>0</v>
      </c>
      <c r="Y20" s="28">
        <v>0</v>
      </c>
      <c r="Z20" s="28">
        <v>0</v>
      </c>
      <c r="AA20" s="28">
        <v>0</v>
      </c>
      <c r="AB20" s="28">
        <v>1</v>
      </c>
      <c r="AC20" s="28">
        <v>0</v>
      </c>
      <c r="AD20" s="28">
        <v>1</v>
      </c>
      <c r="AE20" s="28">
        <v>0</v>
      </c>
      <c r="AF20" s="28">
        <v>0</v>
      </c>
      <c r="AG20" s="28">
        <v>0</v>
      </c>
      <c r="AH20" s="28">
        <v>0</v>
      </c>
      <c r="AI20" s="28">
        <v>0</v>
      </c>
      <c r="AJ20" s="9">
        <f t="shared" si="0"/>
        <v>0</v>
      </c>
      <c r="AK20" s="9">
        <f t="shared" si="1"/>
        <v>0</v>
      </c>
      <c r="AL20" s="9">
        <f t="shared" si="2"/>
        <v>1</v>
      </c>
      <c r="AM20" s="9">
        <f t="shared" si="3"/>
        <v>1</v>
      </c>
      <c r="AN20" s="89" t="s">
        <v>416</v>
      </c>
    </row>
    <row r="21" spans="1:40" x14ac:dyDescent="0.25">
      <c r="A21" s="28">
        <v>561</v>
      </c>
      <c r="B21" s="29" t="s">
        <v>417</v>
      </c>
      <c r="C21" s="29" t="s">
        <v>418</v>
      </c>
      <c r="D21" s="29" t="s">
        <v>419</v>
      </c>
      <c r="E21" s="30">
        <v>41697</v>
      </c>
      <c r="F21" s="29" t="s">
        <v>38</v>
      </c>
      <c r="G21" s="28">
        <v>1800</v>
      </c>
      <c r="H21" s="28">
        <v>900</v>
      </c>
      <c r="J21" s="28">
        <v>1.43</v>
      </c>
      <c r="L21" s="10" t="s">
        <v>341</v>
      </c>
      <c r="M21" s="29" t="s">
        <v>200</v>
      </c>
      <c r="N21" s="31" t="s">
        <v>48</v>
      </c>
      <c r="O21" s="28">
        <v>0</v>
      </c>
      <c r="P21" s="29" t="s">
        <v>157</v>
      </c>
      <c r="Q21" s="31" t="s">
        <v>70</v>
      </c>
      <c r="R21" s="28">
        <v>0</v>
      </c>
      <c r="S21" s="28">
        <v>0</v>
      </c>
      <c r="T21" s="28">
        <v>0</v>
      </c>
      <c r="U21" s="28">
        <v>0</v>
      </c>
      <c r="V21" s="28">
        <v>0</v>
      </c>
      <c r="W21" s="28">
        <v>0</v>
      </c>
      <c r="X21" s="28">
        <v>0</v>
      </c>
      <c r="Y21" s="28">
        <v>0</v>
      </c>
      <c r="Z21" s="28">
        <v>0</v>
      </c>
      <c r="AA21" s="28">
        <v>1</v>
      </c>
      <c r="AB21" s="28">
        <v>0</v>
      </c>
      <c r="AC21" s="28">
        <v>0</v>
      </c>
      <c r="AD21" s="28">
        <v>0</v>
      </c>
      <c r="AE21" s="28">
        <v>0</v>
      </c>
      <c r="AF21" s="28">
        <v>0</v>
      </c>
      <c r="AG21" s="28">
        <v>0</v>
      </c>
      <c r="AH21" s="28">
        <v>0</v>
      </c>
      <c r="AI21" s="28">
        <v>1</v>
      </c>
      <c r="AJ21" s="9">
        <f t="shared" si="0"/>
        <v>0</v>
      </c>
      <c r="AK21" s="9">
        <f t="shared" si="1"/>
        <v>0</v>
      </c>
      <c r="AL21" s="9">
        <f t="shared" si="2"/>
        <v>1</v>
      </c>
      <c r="AM21" s="9">
        <f t="shared" si="3"/>
        <v>0</v>
      </c>
      <c r="AN21" s="29" t="s">
        <v>420</v>
      </c>
    </row>
    <row r="22" spans="1:40" x14ac:dyDescent="0.25">
      <c r="A22" s="28">
        <v>626</v>
      </c>
      <c r="B22" s="29" t="s">
        <v>421</v>
      </c>
      <c r="C22" s="29" t="s">
        <v>422</v>
      </c>
      <c r="D22" s="29" t="s">
        <v>423</v>
      </c>
      <c r="E22" s="30">
        <v>41671</v>
      </c>
      <c r="F22" s="29" t="s">
        <v>38</v>
      </c>
      <c r="G22" s="28">
        <v>915</v>
      </c>
      <c r="H22" s="28">
        <v>890</v>
      </c>
      <c r="J22" s="28">
        <v>0.95</v>
      </c>
      <c r="L22" s="10" t="s">
        <v>342</v>
      </c>
      <c r="M22" s="29" t="s">
        <v>424</v>
      </c>
      <c r="N22" s="31" t="s">
        <v>48</v>
      </c>
      <c r="O22" s="28">
        <v>360</v>
      </c>
      <c r="P22" s="29" t="s">
        <v>425</v>
      </c>
      <c r="Q22" s="31" t="s">
        <v>70</v>
      </c>
      <c r="R22" s="28">
        <v>0</v>
      </c>
      <c r="S22" s="28">
        <v>0</v>
      </c>
      <c r="T22" s="28">
        <v>0</v>
      </c>
      <c r="U22" s="28">
        <v>1</v>
      </c>
      <c r="V22" s="28">
        <v>0</v>
      </c>
      <c r="W22" s="28">
        <v>0</v>
      </c>
      <c r="X22" s="28">
        <v>0</v>
      </c>
      <c r="Y22" s="28">
        <v>0</v>
      </c>
      <c r="Z22" s="28">
        <v>1</v>
      </c>
      <c r="AA22" s="28">
        <v>0</v>
      </c>
      <c r="AB22" s="28">
        <v>0</v>
      </c>
      <c r="AC22" s="28">
        <v>0</v>
      </c>
      <c r="AD22" s="28">
        <v>0</v>
      </c>
      <c r="AE22" s="28">
        <v>1</v>
      </c>
      <c r="AF22" s="28">
        <v>0</v>
      </c>
      <c r="AG22" s="28">
        <v>0</v>
      </c>
      <c r="AH22" s="28">
        <v>0</v>
      </c>
      <c r="AI22" s="28">
        <v>0</v>
      </c>
      <c r="AJ22" s="9">
        <f t="shared" si="0"/>
        <v>1</v>
      </c>
      <c r="AK22" s="9">
        <f t="shared" si="1"/>
        <v>0</v>
      </c>
      <c r="AL22" s="9">
        <f t="shared" si="2"/>
        <v>0</v>
      </c>
      <c r="AM22" s="9">
        <f t="shared" si="3"/>
        <v>0</v>
      </c>
      <c r="AN22" s="29" t="s">
        <v>426</v>
      </c>
    </row>
    <row r="23" spans="1:40" x14ac:dyDescent="0.25">
      <c r="A23" s="28">
        <v>688</v>
      </c>
      <c r="B23" s="29" t="s">
        <v>427</v>
      </c>
      <c r="C23" s="29" t="s">
        <v>428</v>
      </c>
      <c r="D23" s="29" t="s">
        <v>429</v>
      </c>
      <c r="E23" s="30">
        <v>41173</v>
      </c>
      <c r="F23" s="29" t="s">
        <v>38</v>
      </c>
      <c r="J23" s="28">
        <v>1.57</v>
      </c>
      <c r="K23" s="28">
        <v>1.8</v>
      </c>
      <c r="L23" s="10" t="s">
        <v>342</v>
      </c>
      <c r="M23" s="29" t="s">
        <v>430</v>
      </c>
      <c r="O23" s="28">
        <v>0.53333333333333333</v>
      </c>
      <c r="P23" s="29" t="s">
        <v>103</v>
      </c>
      <c r="Q23" s="31" t="s">
        <v>70</v>
      </c>
      <c r="R23" s="28">
        <v>0</v>
      </c>
      <c r="S23" s="28">
        <v>0</v>
      </c>
      <c r="T23" s="28">
        <v>0</v>
      </c>
      <c r="U23" s="28">
        <v>0</v>
      </c>
      <c r="V23" s="28">
        <v>0</v>
      </c>
      <c r="W23" s="28">
        <v>0</v>
      </c>
      <c r="X23" s="28">
        <v>0</v>
      </c>
      <c r="Y23" s="28">
        <v>0</v>
      </c>
      <c r="Z23" s="28">
        <v>0</v>
      </c>
      <c r="AA23" s="28">
        <v>1</v>
      </c>
      <c r="AB23" s="28">
        <v>0</v>
      </c>
      <c r="AC23" s="28">
        <v>1</v>
      </c>
      <c r="AD23" s="28">
        <v>1</v>
      </c>
      <c r="AE23" s="28">
        <v>0</v>
      </c>
      <c r="AF23" s="28">
        <v>0</v>
      </c>
      <c r="AG23" s="28">
        <v>0</v>
      </c>
      <c r="AH23" s="28">
        <v>0</v>
      </c>
      <c r="AI23" s="28">
        <v>0</v>
      </c>
      <c r="AJ23" s="9">
        <f>IF(OR(AC23=1,AE23=1),1,0)</f>
        <v>1</v>
      </c>
      <c r="AK23" s="9">
        <f>IF(OR(AF23=1,AG23=1),1,0)</f>
        <v>0</v>
      </c>
      <c r="AL23" s="9">
        <f>IF(OR(AD23=1,AH23=1,AI23=1),1,0)</f>
        <v>1</v>
      </c>
      <c r="AM23" s="9">
        <f>IF(OR(AD23=1,AH23=1),1,0)</f>
        <v>1</v>
      </c>
      <c r="AN23" s="29" t="s">
        <v>431</v>
      </c>
    </row>
    <row r="24" spans="1:40" x14ac:dyDescent="0.25">
      <c r="A24" s="28">
        <v>724</v>
      </c>
      <c r="B24" s="29" t="s">
        <v>432</v>
      </c>
      <c r="C24" s="29" t="s">
        <v>433</v>
      </c>
      <c r="D24" s="29" t="s">
        <v>434</v>
      </c>
      <c r="E24" s="30">
        <v>42675</v>
      </c>
      <c r="F24" s="29" t="s">
        <v>38</v>
      </c>
      <c r="G24" s="28">
        <v>2100</v>
      </c>
      <c r="H24" s="28">
        <v>800</v>
      </c>
      <c r="L24" s="10" t="s">
        <v>341</v>
      </c>
      <c r="M24" s="29" t="s">
        <v>54</v>
      </c>
      <c r="N24" s="31" t="s">
        <v>48</v>
      </c>
      <c r="O24" s="28">
        <v>0.5</v>
      </c>
      <c r="P24" s="29" t="s">
        <v>111</v>
      </c>
      <c r="Q24" s="31" t="s">
        <v>15</v>
      </c>
      <c r="R24" s="28">
        <v>1</v>
      </c>
      <c r="S24" s="28">
        <v>0</v>
      </c>
      <c r="T24" s="28">
        <v>0</v>
      </c>
      <c r="U24" s="28">
        <v>0</v>
      </c>
      <c r="V24" s="28">
        <v>0</v>
      </c>
      <c r="W24" s="28">
        <v>0</v>
      </c>
      <c r="X24" s="28">
        <v>0</v>
      </c>
      <c r="Y24" s="28">
        <v>0</v>
      </c>
      <c r="Z24" s="28">
        <v>0</v>
      </c>
      <c r="AA24" s="28">
        <v>0</v>
      </c>
      <c r="AB24" s="28">
        <v>1</v>
      </c>
      <c r="AC24" s="28">
        <v>0</v>
      </c>
      <c r="AD24" s="28">
        <v>0</v>
      </c>
      <c r="AE24" s="28">
        <v>0</v>
      </c>
      <c r="AF24" s="28">
        <v>0</v>
      </c>
      <c r="AG24" s="28">
        <v>0</v>
      </c>
      <c r="AH24" s="28">
        <v>0</v>
      </c>
      <c r="AI24" s="28">
        <v>1</v>
      </c>
      <c r="AJ24" s="9">
        <f t="shared" ref="AJ24:AJ86" si="4">IF(OR(AC24=1,AE24=1),1,0)</f>
        <v>0</v>
      </c>
      <c r="AK24" s="9">
        <f t="shared" ref="AK24:AK86" si="5">IF(OR(AF24=1,AG24=1),1,0)</f>
        <v>0</v>
      </c>
      <c r="AL24" s="9">
        <f t="shared" ref="AL24:AL86" si="6">IF(OR(AD24=1,AH24=1,AI24=1),1,0)</f>
        <v>1</v>
      </c>
      <c r="AM24" s="9">
        <f t="shared" ref="AM24:AM86" si="7">IF(OR(AD24=1,AH24=1),1,0)</f>
        <v>0</v>
      </c>
      <c r="AN24" s="29" t="s">
        <v>435</v>
      </c>
    </row>
    <row r="25" spans="1:40" x14ac:dyDescent="0.25">
      <c r="A25" s="28">
        <v>773</v>
      </c>
      <c r="B25" s="29" t="s">
        <v>436</v>
      </c>
      <c r="C25" s="29" t="s">
        <v>437</v>
      </c>
      <c r="D25" s="29" t="s">
        <v>438</v>
      </c>
      <c r="E25" s="30">
        <v>39479</v>
      </c>
      <c r="F25" s="29" t="s">
        <v>38</v>
      </c>
      <c r="L25" s="10" t="s">
        <v>341</v>
      </c>
      <c r="M25" s="29" t="s">
        <v>54</v>
      </c>
      <c r="N25" s="31" t="s">
        <v>48</v>
      </c>
      <c r="O25" s="28">
        <v>0.16666666666666671</v>
      </c>
      <c r="P25" s="29" t="s">
        <v>157</v>
      </c>
      <c r="Q25" s="31" t="s">
        <v>15</v>
      </c>
      <c r="R25" s="28">
        <v>1</v>
      </c>
      <c r="S25" s="28">
        <v>0</v>
      </c>
      <c r="T25" s="28">
        <v>0</v>
      </c>
      <c r="U25" s="28">
        <v>0</v>
      </c>
      <c r="V25" s="28">
        <v>0</v>
      </c>
      <c r="W25" s="28">
        <v>0</v>
      </c>
      <c r="X25" s="28">
        <v>0</v>
      </c>
      <c r="Y25" s="28">
        <v>0</v>
      </c>
      <c r="Z25" s="28">
        <v>0</v>
      </c>
      <c r="AA25" s="28">
        <v>1</v>
      </c>
      <c r="AB25" s="28">
        <v>0</v>
      </c>
      <c r="AC25" s="28">
        <v>0</v>
      </c>
      <c r="AD25" s="28">
        <v>0</v>
      </c>
      <c r="AE25" s="28">
        <v>0</v>
      </c>
      <c r="AF25" s="28">
        <v>0</v>
      </c>
      <c r="AG25" s="28">
        <v>0</v>
      </c>
      <c r="AH25" s="28">
        <v>0</v>
      </c>
      <c r="AI25" s="28">
        <v>1</v>
      </c>
      <c r="AJ25" s="9">
        <f t="shared" si="4"/>
        <v>0</v>
      </c>
      <c r="AK25" s="9">
        <f t="shared" si="5"/>
        <v>0</v>
      </c>
      <c r="AL25" s="9">
        <f t="shared" si="6"/>
        <v>1</v>
      </c>
      <c r="AM25" s="9">
        <f t="shared" si="7"/>
        <v>0</v>
      </c>
      <c r="AN25" s="29" t="s">
        <v>439</v>
      </c>
    </row>
    <row r="26" spans="1:40" x14ac:dyDescent="0.25">
      <c r="A26" s="28">
        <v>779</v>
      </c>
      <c r="B26" s="29" t="s">
        <v>142</v>
      </c>
      <c r="C26" s="29" t="s">
        <v>143</v>
      </c>
      <c r="D26" s="29" t="s">
        <v>144</v>
      </c>
      <c r="E26" s="30">
        <v>40695</v>
      </c>
      <c r="F26" s="29" t="s">
        <v>38</v>
      </c>
      <c r="G26" s="28">
        <v>2100</v>
      </c>
      <c r="H26" s="28">
        <v>800</v>
      </c>
      <c r="L26" s="10" t="s">
        <v>341</v>
      </c>
      <c r="M26" s="29" t="s">
        <v>145</v>
      </c>
      <c r="N26" s="31" t="s">
        <v>48</v>
      </c>
      <c r="O26" s="28">
        <v>0</v>
      </c>
      <c r="P26" s="29" t="s">
        <v>146</v>
      </c>
      <c r="Q26" s="31" t="s">
        <v>15</v>
      </c>
      <c r="R26" s="28">
        <v>1</v>
      </c>
      <c r="S26" s="28">
        <v>0</v>
      </c>
      <c r="T26" s="28">
        <v>0</v>
      </c>
      <c r="U26" s="28">
        <v>0</v>
      </c>
      <c r="V26" s="28">
        <v>0</v>
      </c>
      <c r="W26" s="28">
        <v>0</v>
      </c>
      <c r="X26" s="28">
        <v>0</v>
      </c>
      <c r="Y26" s="28">
        <v>0</v>
      </c>
      <c r="Z26" s="28">
        <v>0</v>
      </c>
      <c r="AA26" s="28">
        <v>0</v>
      </c>
      <c r="AB26" s="28">
        <v>1</v>
      </c>
      <c r="AC26" s="28">
        <v>1</v>
      </c>
      <c r="AD26" s="28">
        <v>0</v>
      </c>
      <c r="AE26" s="28">
        <v>0</v>
      </c>
      <c r="AF26" s="28">
        <v>0</v>
      </c>
      <c r="AG26" s="28">
        <v>0</v>
      </c>
      <c r="AH26" s="28">
        <v>0</v>
      </c>
      <c r="AI26" s="28">
        <v>0</v>
      </c>
      <c r="AJ26" s="9">
        <f t="shared" si="4"/>
        <v>1</v>
      </c>
      <c r="AK26" s="9">
        <f t="shared" si="5"/>
        <v>0</v>
      </c>
      <c r="AL26" s="9">
        <f t="shared" si="6"/>
        <v>0</v>
      </c>
      <c r="AM26" s="9">
        <f t="shared" si="7"/>
        <v>0</v>
      </c>
      <c r="AN26" s="29" t="s">
        <v>147</v>
      </c>
    </row>
    <row r="27" spans="1:40" x14ac:dyDescent="0.25">
      <c r="A27" s="28">
        <v>889</v>
      </c>
      <c r="B27" s="29" t="s">
        <v>440</v>
      </c>
      <c r="C27" s="29" t="s">
        <v>441</v>
      </c>
      <c r="D27" s="29" t="s">
        <v>442</v>
      </c>
      <c r="E27" s="30">
        <v>39661</v>
      </c>
      <c r="F27" s="29" t="s">
        <v>38</v>
      </c>
      <c r="G27" s="28">
        <v>848.4</v>
      </c>
      <c r="H27" s="28">
        <v>824.6</v>
      </c>
      <c r="J27" s="28">
        <v>1.6</v>
      </c>
      <c r="L27" s="10" t="s">
        <v>341</v>
      </c>
      <c r="M27" s="29" t="s">
        <v>54</v>
      </c>
      <c r="N27" s="31" t="s">
        <v>48</v>
      </c>
      <c r="O27" s="28">
        <v>0.51666666666666672</v>
      </c>
      <c r="P27" s="29" t="s">
        <v>103</v>
      </c>
      <c r="Q27" s="31" t="s">
        <v>70</v>
      </c>
      <c r="R27" s="28">
        <v>0</v>
      </c>
      <c r="S27" s="28">
        <v>0</v>
      </c>
      <c r="T27" s="28">
        <v>0</v>
      </c>
      <c r="U27" s="28">
        <v>0</v>
      </c>
      <c r="V27" s="28">
        <v>0</v>
      </c>
      <c r="W27" s="28">
        <v>0</v>
      </c>
      <c r="X27" s="28">
        <v>0</v>
      </c>
      <c r="Y27" s="28">
        <v>0</v>
      </c>
      <c r="Z27" s="28">
        <v>0</v>
      </c>
      <c r="AA27" s="28">
        <v>1</v>
      </c>
      <c r="AB27" s="28">
        <v>0</v>
      </c>
      <c r="AC27" s="28">
        <v>1</v>
      </c>
      <c r="AD27" s="28">
        <v>0</v>
      </c>
      <c r="AE27" s="28">
        <v>0</v>
      </c>
      <c r="AF27" s="28">
        <v>0</v>
      </c>
      <c r="AG27" s="28">
        <v>0</v>
      </c>
      <c r="AH27" s="28">
        <v>0</v>
      </c>
      <c r="AI27" s="28">
        <v>0</v>
      </c>
      <c r="AJ27" s="9">
        <f t="shared" si="4"/>
        <v>1</v>
      </c>
      <c r="AK27" s="9">
        <f t="shared" si="5"/>
        <v>0</v>
      </c>
      <c r="AL27" s="9">
        <f t="shared" si="6"/>
        <v>0</v>
      </c>
      <c r="AM27" s="9">
        <f t="shared" si="7"/>
        <v>0</v>
      </c>
      <c r="AN27" s="29" t="s">
        <v>443</v>
      </c>
    </row>
    <row r="28" spans="1:40" x14ac:dyDescent="0.25">
      <c r="A28" s="28">
        <v>903</v>
      </c>
      <c r="B28" s="29" t="s">
        <v>444</v>
      </c>
      <c r="C28" s="29" t="s">
        <v>445</v>
      </c>
      <c r="D28" s="29" t="s">
        <v>446</v>
      </c>
      <c r="E28" s="30">
        <v>39934</v>
      </c>
      <c r="F28" s="29" t="s">
        <v>38</v>
      </c>
      <c r="G28" s="28">
        <v>1800</v>
      </c>
      <c r="H28" s="28">
        <v>900</v>
      </c>
      <c r="I28" s="28">
        <v>10</v>
      </c>
      <c r="L28" s="10" t="s">
        <v>341</v>
      </c>
      <c r="M28" s="29" t="s">
        <v>200</v>
      </c>
      <c r="N28" s="31" t="s">
        <v>48</v>
      </c>
      <c r="O28" s="28">
        <v>0.83333333333333326</v>
      </c>
      <c r="P28" s="29" t="s">
        <v>103</v>
      </c>
      <c r="Q28" s="31" t="s">
        <v>55</v>
      </c>
      <c r="R28" s="28">
        <v>0</v>
      </c>
      <c r="S28" s="28">
        <v>0</v>
      </c>
      <c r="T28" s="28">
        <v>0</v>
      </c>
      <c r="U28" s="28">
        <v>0</v>
      </c>
      <c r="V28" s="28">
        <v>0</v>
      </c>
      <c r="W28" s="28">
        <v>0</v>
      </c>
      <c r="X28" s="28">
        <v>0</v>
      </c>
      <c r="Y28" s="28">
        <v>0</v>
      </c>
      <c r="Z28" s="28">
        <v>0</v>
      </c>
      <c r="AA28" s="28">
        <v>1</v>
      </c>
      <c r="AB28" s="28">
        <v>0</v>
      </c>
      <c r="AC28" s="28">
        <v>1</v>
      </c>
      <c r="AD28" s="28">
        <v>1</v>
      </c>
      <c r="AE28" s="28">
        <v>0</v>
      </c>
      <c r="AF28" s="28">
        <v>0</v>
      </c>
      <c r="AG28" s="28">
        <v>0</v>
      </c>
      <c r="AH28" s="28">
        <v>0</v>
      </c>
      <c r="AI28" s="28">
        <v>0</v>
      </c>
      <c r="AJ28" s="9">
        <f t="shared" si="4"/>
        <v>1</v>
      </c>
      <c r="AK28" s="9">
        <f t="shared" si="5"/>
        <v>0</v>
      </c>
      <c r="AL28" s="9">
        <f t="shared" si="6"/>
        <v>1</v>
      </c>
      <c r="AM28" s="9">
        <f t="shared" si="7"/>
        <v>1</v>
      </c>
      <c r="AN28" s="29" t="s">
        <v>447</v>
      </c>
    </row>
    <row r="29" spans="1:40" x14ac:dyDescent="0.25">
      <c r="A29" s="28">
        <v>910</v>
      </c>
      <c r="B29" s="29" t="s">
        <v>448</v>
      </c>
      <c r="C29" s="29" t="s">
        <v>449</v>
      </c>
      <c r="D29" s="29" t="s">
        <v>450</v>
      </c>
      <c r="E29" s="30">
        <v>39965</v>
      </c>
      <c r="F29" s="29" t="s">
        <v>38</v>
      </c>
      <c r="G29" s="28">
        <v>848.4</v>
      </c>
      <c r="H29" s="28">
        <v>824.6</v>
      </c>
      <c r="J29" s="28">
        <v>1.22</v>
      </c>
      <c r="L29" s="10" t="s">
        <v>342</v>
      </c>
      <c r="M29" s="29" t="s">
        <v>451</v>
      </c>
      <c r="O29" s="28">
        <v>0</v>
      </c>
      <c r="P29" s="29" t="s">
        <v>103</v>
      </c>
      <c r="Q29" s="31" t="s">
        <v>70</v>
      </c>
      <c r="R29" s="28">
        <v>0</v>
      </c>
      <c r="S29" s="28">
        <v>0</v>
      </c>
      <c r="T29" s="28">
        <v>0</v>
      </c>
      <c r="U29" s="28">
        <v>0</v>
      </c>
      <c r="V29" s="28">
        <v>0</v>
      </c>
      <c r="W29" s="28">
        <v>0</v>
      </c>
      <c r="X29" s="28">
        <v>0</v>
      </c>
      <c r="Y29" s="28">
        <v>0</v>
      </c>
      <c r="Z29" s="28">
        <v>0</v>
      </c>
      <c r="AA29" s="28">
        <v>1</v>
      </c>
      <c r="AB29" s="28">
        <v>0</v>
      </c>
      <c r="AC29" s="28">
        <v>1</v>
      </c>
      <c r="AD29" s="28">
        <v>0</v>
      </c>
      <c r="AE29" s="28">
        <v>0</v>
      </c>
      <c r="AF29" s="28">
        <v>0</v>
      </c>
      <c r="AG29" s="28">
        <v>0</v>
      </c>
      <c r="AH29" s="28">
        <v>0</v>
      </c>
      <c r="AI29" s="28">
        <v>0</v>
      </c>
      <c r="AJ29" s="9">
        <f t="shared" si="4"/>
        <v>1</v>
      </c>
      <c r="AK29" s="9">
        <f t="shared" si="5"/>
        <v>0</v>
      </c>
      <c r="AL29" s="9">
        <f t="shared" si="6"/>
        <v>0</v>
      </c>
      <c r="AM29" s="9">
        <f t="shared" si="7"/>
        <v>0</v>
      </c>
      <c r="AN29" s="29" t="s">
        <v>452</v>
      </c>
    </row>
    <row r="30" spans="1:40" x14ac:dyDescent="0.25">
      <c r="A30" s="28">
        <v>911</v>
      </c>
      <c r="B30" s="29" t="s">
        <v>453</v>
      </c>
      <c r="C30" s="29" t="s">
        <v>454</v>
      </c>
      <c r="D30" s="29" t="s">
        <v>455</v>
      </c>
      <c r="E30" s="30">
        <v>39965</v>
      </c>
      <c r="F30" s="29" t="s">
        <v>38</v>
      </c>
      <c r="J30" s="28">
        <v>4.4000000000000004</v>
      </c>
      <c r="L30" s="10" t="s">
        <v>342</v>
      </c>
      <c r="M30" s="29" t="s">
        <v>451</v>
      </c>
      <c r="N30" s="31" t="s">
        <v>48</v>
      </c>
      <c r="O30" s="28">
        <v>0.5</v>
      </c>
      <c r="P30" s="29" t="s">
        <v>157</v>
      </c>
      <c r="Q30" s="31" t="s">
        <v>70</v>
      </c>
      <c r="R30" s="28">
        <v>0</v>
      </c>
      <c r="S30" s="28">
        <v>0</v>
      </c>
      <c r="T30" s="28">
        <v>0</v>
      </c>
      <c r="U30" s="28">
        <v>0</v>
      </c>
      <c r="V30" s="28">
        <v>0</v>
      </c>
      <c r="W30" s="28">
        <v>0</v>
      </c>
      <c r="X30" s="28">
        <v>0</v>
      </c>
      <c r="Y30" s="28">
        <v>0</v>
      </c>
      <c r="Z30" s="28">
        <v>0</v>
      </c>
      <c r="AA30" s="28">
        <v>1</v>
      </c>
      <c r="AB30" s="28">
        <v>0</v>
      </c>
      <c r="AC30" s="28">
        <v>0</v>
      </c>
      <c r="AD30" s="28">
        <v>1</v>
      </c>
      <c r="AE30" s="28">
        <v>0</v>
      </c>
      <c r="AF30" s="28">
        <v>0</v>
      </c>
      <c r="AG30" s="28">
        <v>0</v>
      </c>
      <c r="AH30" s="28">
        <v>0</v>
      </c>
      <c r="AI30" s="28">
        <v>0</v>
      </c>
      <c r="AJ30" s="9">
        <f t="shared" si="4"/>
        <v>0</v>
      </c>
      <c r="AK30" s="9">
        <f t="shared" si="5"/>
        <v>0</v>
      </c>
      <c r="AL30" s="9">
        <f t="shared" si="6"/>
        <v>1</v>
      </c>
      <c r="AM30" s="9">
        <f t="shared" si="7"/>
        <v>1</v>
      </c>
      <c r="AN30" s="29" t="s">
        <v>456</v>
      </c>
    </row>
    <row r="31" spans="1:40" x14ac:dyDescent="0.25">
      <c r="A31" s="28">
        <v>933</v>
      </c>
      <c r="B31" s="29" t="s">
        <v>159</v>
      </c>
      <c r="C31" s="29" t="s">
        <v>160</v>
      </c>
      <c r="D31" s="29" t="s">
        <v>161</v>
      </c>
      <c r="E31" s="30">
        <v>39448</v>
      </c>
      <c r="F31" s="29" t="s">
        <v>38</v>
      </c>
      <c r="J31" s="28">
        <v>1</v>
      </c>
      <c r="L31" s="10" t="s">
        <v>341</v>
      </c>
      <c r="M31" s="29" t="s">
        <v>47</v>
      </c>
      <c r="N31" s="31" t="s">
        <v>48</v>
      </c>
      <c r="O31" s="28">
        <v>13.035714285714285</v>
      </c>
      <c r="P31" s="29" t="s">
        <v>157</v>
      </c>
      <c r="Q31" s="31" t="s">
        <v>70</v>
      </c>
      <c r="R31" s="28">
        <v>0</v>
      </c>
      <c r="S31" s="28">
        <v>0</v>
      </c>
      <c r="T31" s="28">
        <v>0</v>
      </c>
      <c r="U31" s="28">
        <v>0</v>
      </c>
      <c r="V31" s="28">
        <v>0</v>
      </c>
      <c r="W31" s="28">
        <v>0</v>
      </c>
      <c r="X31" s="28">
        <v>0</v>
      </c>
      <c r="Y31" s="28">
        <v>0</v>
      </c>
      <c r="Z31" s="28">
        <v>0</v>
      </c>
      <c r="AA31" s="28">
        <v>1</v>
      </c>
      <c r="AB31" s="28">
        <v>0</v>
      </c>
      <c r="AC31" s="28">
        <v>0</v>
      </c>
      <c r="AD31" s="28">
        <v>0</v>
      </c>
      <c r="AE31" s="28">
        <v>1</v>
      </c>
      <c r="AF31" s="28">
        <v>0</v>
      </c>
      <c r="AG31" s="28">
        <v>1</v>
      </c>
      <c r="AH31" s="28">
        <v>0</v>
      </c>
      <c r="AI31" s="28">
        <v>0</v>
      </c>
      <c r="AJ31" s="9">
        <f t="shared" si="4"/>
        <v>1</v>
      </c>
      <c r="AK31" s="9">
        <f t="shared" si="5"/>
        <v>1</v>
      </c>
      <c r="AL31" s="9">
        <f t="shared" si="6"/>
        <v>0</v>
      </c>
      <c r="AM31" s="9">
        <f t="shared" si="7"/>
        <v>0</v>
      </c>
      <c r="AN31" s="29" t="s">
        <v>162</v>
      </c>
    </row>
    <row r="32" spans="1:40" x14ac:dyDescent="0.25">
      <c r="A32" s="28">
        <v>967</v>
      </c>
      <c r="B32" s="29" t="s">
        <v>457</v>
      </c>
      <c r="C32" s="29" t="s">
        <v>458</v>
      </c>
      <c r="D32" s="29" t="s">
        <v>459</v>
      </c>
      <c r="E32" s="30">
        <v>39692</v>
      </c>
      <c r="F32" s="29" t="s">
        <v>38</v>
      </c>
      <c r="I32" s="28">
        <v>265</v>
      </c>
      <c r="J32" s="28">
        <v>1.5E-3</v>
      </c>
      <c r="K32" s="28">
        <v>10</v>
      </c>
      <c r="L32" s="10" t="s">
        <v>342</v>
      </c>
      <c r="M32" s="29" t="s">
        <v>136</v>
      </c>
      <c r="O32" s="28">
        <v>0.5</v>
      </c>
      <c r="P32" s="29" t="s">
        <v>103</v>
      </c>
      <c r="Q32" s="31" t="s">
        <v>70</v>
      </c>
      <c r="R32" s="28">
        <v>0</v>
      </c>
      <c r="S32" s="28">
        <v>0</v>
      </c>
      <c r="T32" s="28">
        <v>0</v>
      </c>
      <c r="U32" s="28">
        <v>0</v>
      </c>
      <c r="V32" s="28">
        <v>0</v>
      </c>
      <c r="W32" s="28">
        <v>0</v>
      </c>
      <c r="X32" s="28">
        <v>0</v>
      </c>
      <c r="Y32" s="28">
        <v>0</v>
      </c>
      <c r="Z32" s="28">
        <v>0</v>
      </c>
      <c r="AA32" s="28">
        <v>1</v>
      </c>
      <c r="AB32" s="28">
        <v>0</v>
      </c>
      <c r="AC32" s="28">
        <v>1</v>
      </c>
      <c r="AD32" s="28">
        <v>0</v>
      </c>
      <c r="AE32" s="28">
        <v>0</v>
      </c>
      <c r="AF32" s="28">
        <v>0</v>
      </c>
      <c r="AG32" s="28">
        <v>0</v>
      </c>
      <c r="AH32" s="28">
        <v>0</v>
      </c>
      <c r="AI32" s="28">
        <v>0</v>
      </c>
      <c r="AJ32" s="9">
        <f t="shared" si="4"/>
        <v>1</v>
      </c>
      <c r="AK32" s="9">
        <f t="shared" si="5"/>
        <v>0</v>
      </c>
      <c r="AL32" s="9">
        <f t="shared" si="6"/>
        <v>0</v>
      </c>
      <c r="AM32" s="9">
        <f t="shared" si="7"/>
        <v>0</v>
      </c>
      <c r="AN32" s="29" t="s">
        <v>460</v>
      </c>
    </row>
    <row r="33" spans="1:40" x14ac:dyDescent="0.25">
      <c r="A33" s="28">
        <v>988</v>
      </c>
      <c r="B33" s="29" t="s">
        <v>163</v>
      </c>
      <c r="C33" s="29" t="s">
        <v>164</v>
      </c>
      <c r="D33" s="29" t="s">
        <v>165</v>
      </c>
      <c r="E33" s="30">
        <v>42542</v>
      </c>
      <c r="F33" s="29" t="s">
        <v>46</v>
      </c>
      <c r="O33" s="28">
        <v>0</v>
      </c>
      <c r="P33" s="29" t="s">
        <v>60</v>
      </c>
      <c r="Q33" s="31" t="s">
        <v>15</v>
      </c>
      <c r="R33" s="28">
        <v>1</v>
      </c>
      <c r="S33" s="28">
        <v>0</v>
      </c>
      <c r="T33" s="28">
        <v>0</v>
      </c>
      <c r="U33" s="28">
        <v>0</v>
      </c>
      <c r="V33" s="28">
        <v>0</v>
      </c>
      <c r="W33" s="28">
        <v>0</v>
      </c>
      <c r="X33" s="28">
        <v>0</v>
      </c>
      <c r="Y33" s="28">
        <v>0</v>
      </c>
      <c r="Z33" s="28">
        <v>0</v>
      </c>
      <c r="AA33" s="28">
        <v>0</v>
      </c>
      <c r="AB33" s="28">
        <v>1</v>
      </c>
      <c r="AC33" s="28">
        <v>0</v>
      </c>
      <c r="AD33" s="28">
        <v>0</v>
      </c>
      <c r="AE33" s="28">
        <v>0</v>
      </c>
      <c r="AF33" s="28">
        <v>0</v>
      </c>
      <c r="AG33" s="28">
        <v>0</v>
      </c>
      <c r="AH33" s="28">
        <v>0</v>
      </c>
      <c r="AI33" s="28">
        <v>1</v>
      </c>
      <c r="AJ33" s="9">
        <f t="shared" si="4"/>
        <v>0</v>
      </c>
      <c r="AK33" s="9">
        <f t="shared" si="5"/>
        <v>0</v>
      </c>
      <c r="AL33" s="9">
        <f t="shared" si="6"/>
        <v>1</v>
      </c>
      <c r="AM33" s="9">
        <f t="shared" si="7"/>
        <v>0</v>
      </c>
      <c r="AN33" s="29" t="s">
        <v>166</v>
      </c>
    </row>
    <row r="34" spans="1:40" x14ac:dyDescent="0.25">
      <c r="A34" s="28">
        <v>1022</v>
      </c>
      <c r="B34" s="29" t="s">
        <v>461</v>
      </c>
      <c r="C34" s="29" t="s">
        <v>462</v>
      </c>
      <c r="D34" s="29" t="s">
        <v>463</v>
      </c>
      <c r="E34" s="30">
        <v>37348</v>
      </c>
      <c r="F34" s="29" t="s">
        <v>38</v>
      </c>
      <c r="L34" s="10" t="s">
        <v>341</v>
      </c>
      <c r="M34" s="29" t="s">
        <v>54</v>
      </c>
      <c r="N34" s="31" t="s">
        <v>40</v>
      </c>
      <c r="O34" s="28">
        <v>0</v>
      </c>
      <c r="P34" s="29" t="s">
        <v>111</v>
      </c>
      <c r="Q34" s="31" t="s">
        <v>15</v>
      </c>
      <c r="R34" s="28">
        <v>1</v>
      </c>
      <c r="S34" s="28">
        <v>0</v>
      </c>
      <c r="T34" s="28">
        <v>0</v>
      </c>
      <c r="U34" s="28">
        <v>0</v>
      </c>
      <c r="V34" s="28">
        <v>0</v>
      </c>
      <c r="W34" s="28">
        <v>0</v>
      </c>
      <c r="X34" s="28">
        <v>0</v>
      </c>
      <c r="Y34" s="28">
        <v>0</v>
      </c>
      <c r="Z34" s="28">
        <v>0</v>
      </c>
      <c r="AA34" s="28">
        <v>1</v>
      </c>
      <c r="AB34" s="28">
        <v>0</v>
      </c>
      <c r="AC34" s="28">
        <v>1</v>
      </c>
      <c r="AD34" s="28">
        <v>0</v>
      </c>
      <c r="AE34" s="28">
        <v>0</v>
      </c>
      <c r="AF34" s="28">
        <v>0</v>
      </c>
      <c r="AG34" s="28">
        <v>0</v>
      </c>
      <c r="AH34" s="28">
        <v>0</v>
      </c>
      <c r="AI34" s="28">
        <v>0</v>
      </c>
      <c r="AJ34" s="9">
        <f t="shared" si="4"/>
        <v>1</v>
      </c>
      <c r="AK34" s="9">
        <f t="shared" si="5"/>
        <v>0</v>
      </c>
      <c r="AL34" s="9">
        <f t="shared" si="6"/>
        <v>0</v>
      </c>
      <c r="AM34" s="9">
        <f t="shared" si="7"/>
        <v>0</v>
      </c>
      <c r="AN34" s="29" t="s">
        <v>464</v>
      </c>
    </row>
    <row r="35" spans="1:40" x14ac:dyDescent="0.25">
      <c r="A35" s="28">
        <v>1028</v>
      </c>
      <c r="B35" s="29" t="s">
        <v>465</v>
      </c>
      <c r="C35" s="29" t="s">
        <v>466</v>
      </c>
      <c r="D35" s="29" t="s">
        <v>467</v>
      </c>
      <c r="E35" s="30">
        <v>37865</v>
      </c>
      <c r="F35" s="29" t="s">
        <v>46</v>
      </c>
      <c r="L35" s="10" t="s">
        <v>341</v>
      </c>
      <c r="M35" s="29" t="s">
        <v>47</v>
      </c>
      <c r="N35" s="31" t="s">
        <v>48</v>
      </c>
      <c r="O35" s="28">
        <v>0</v>
      </c>
      <c r="P35" s="29" t="s">
        <v>170</v>
      </c>
      <c r="Q35" s="31" t="s">
        <v>15</v>
      </c>
      <c r="R35" s="28">
        <v>1</v>
      </c>
      <c r="S35" s="28">
        <v>0</v>
      </c>
      <c r="T35" s="28">
        <v>0</v>
      </c>
      <c r="U35" s="28">
        <v>0</v>
      </c>
      <c r="V35" s="28">
        <v>0</v>
      </c>
      <c r="W35" s="28">
        <v>0</v>
      </c>
      <c r="X35" s="28">
        <v>0</v>
      </c>
      <c r="Y35" s="28">
        <v>0</v>
      </c>
      <c r="Z35" s="28">
        <v>0</v>
      </c>
      <c r="AA35" s="28">
        <v>0</v>
      </c>
      <c r="AB35" s="28">
        <v>1</v>
      </c>
      <c r="AC35" s="28">
        <v>0</v>
      </c>
      <c r="AD35" s="28">
        <v>0</v>
      </c>
      <c r="AE35" s="28">
        <v>0</v>
      </c>
      <c r="AF35" s="28">
        <v>0</v>
      </c>
      <c r="AG35" s="28">
        <v>0</v>
      </c>
      <c r="AH35" s="28">
        <v>0</v>
      </c>
      <c r="AI35" s="28">
        <v>1</v>
      </c>
      <c r="AJ35" s="9">
        <f t="shared" si="4"/>
        <v>0</v>
      </c>
      <c r="AK35" s="9">
        <f t="shared" si="5"/>
        <v>0</v>
      </c>
      <c r="AL35" s="9">
        <f t="shared" si="6"/>
        <v>1</v>
      </c>
      <c r="AM35" s="9">
        <f t="shared" si="7"/>
        <v>0</v>
      </c>
      <c r="AN35" s="29" t="s">
        <v>468</v>
      </c>
    </row>
    <row r="36" spans="1:40" x14ac:dyDescent="0.25">
      <c r="A36" s="28">
        <v>1029</v>
      </c>
      <c r="B36" s="29" t="s">
        <v>469</v>
      </c>
      <c r="C36" s="29" t="s">
        <v>470</v>
      </c>
      <c r="D36" s="29" t="s">
        <v>471</v>
      </c>
      <c r="E36" s="30">
        <v>37987</v>
      </c>
      <c r="F36" s="29" t="s">
        <v>46</v>
      </c>
      <c r="L36" s="10" t="s">
        <v>341</v>
      </c>
      <c r="M36" s="29" t="s">
        <v>47</v>
      </c>
      <c r="N36" s="31" t="s">
        <v>48</v>
      </c>
      <c r="O36" s="28">
        <v>0</v>
      </c>
      <c r="P36" s="29" t="s">
        <v>170</v>
      </c>
      <c r="Q36" s="31" t="s">
        <v>15</v>
      </c>
      <c r="R36" s="28">
        <v>1</v>
      </c>
      <c r="S36" s="28">
        <v>0</v>
      </c>
      <c r="T36" s="28">
        <v>0</v>
      </c>
      <c r="U36" s="28">
        <v>0</v>
      </c>
      <c r="V36" s="28">
        <v>0</v>
      </c>
      <c r="W36" s="28">
        <v>0</v>
      </c>
      <c r="X36" s="28">
        <v>0</v>
      </c>
      <c r="Y36" s="28">
        <v>0</v>
      </c>
      <c r="Z36" s="28">
        <v>0</v>
      </c>
      <c r="AA36" s="28">
        <v>0</v>
      </c>
      <c r="AB36" s="28">
        <v>1</v>
      </c>
      <c r="AC36" s="28">
        <v>0</v>
      </c>
      <c r="AD36" s="28">
        <v>0</v>
      </c>
      <c r="AE36" s="28">
        <v>0</v>
      </c>
      <c r="AF36" s="28">
        <v>0</v>
      </c>
      <c r="AG36" s="28">
        <v>0</v>
      </c>
      <c r="AH36" s="28">
        <v>0</v>
      </c>
      <c r="AI36" s="28">
        <v>1</v>
      </c>
      <c r="AJ36" s="9">
        <f t="shared" si="4"/>
        <v>0</v>
      </c>
      <c r="AK36" s="9">
        <f t="shared" si="5"/>
        <v>0</v>
      </c>
      <c r="AL36" s="9">
        <f t="shared" si="6"/>
        <v>1</v>
      </c>
      <c r="AM36" s="9">
        <f t="shared" si="7"/>
        <v>0</v>
      </c>
      <c r="AN36" s="29" t="s">
        <v>472</v>
      </c>
    </row>
    <row r="37" spans="1:40" x14ac:dyDescent="0.25">
      <c r="A37" s="28">
        <v>1037</v>
      </c>
      <c r="B37" s="29" t="s">
        <v>172</v>
      </c>
      <c r="C37" s="29" t="s">
        <v>173</v>
      </c>
      <c r="D37" s="29" t="s">
        <v>174</v>
      </c>
      <c r="E37" s="30">
        <v>41944</v>
      </c>
      <c r="F37" s="29" t="s">
        <v>38</v>
      </c>
      <c r="G37" s="28">
        <v>928</v>
      </c>
      <c r="H37" s="28">
        <v>915</v>
      </c>
      <c r="L37" s="10" t="s">
        <v>341</v>
      </c>
      <c r="M37" s="29" t="s">
        <v>175</v>
      </c>
      <c r="N37" s="31" t="s">
        <v>48</v>
      </c>
      <c r="O37" s="28">
        <v>0</v>
      </c>
      <c r="P37" s="29" t="s">
        <v>170</v>
      </c>
      <c r="Q37" s="31" t="s">
        <v>15</v>
      </c>
      <c r="R37" s="28">
        <v>1</v>
      </c>
      <c r="S37" s="28">
        <v>0</v>
      </c>
      <c r="T37" s="28">
        <v>0</v>
      </c>
      <c r="U37" s="28">
        <v>0</v>
      </c>
      <c r="V37" s="28">
        <v>0</v>
      </c>
      <c r="W37" s="28">
        <v>0</v>
      </c>
      <c r="X37" s="28">
        <v>0</v>
      </c>
      <c r="Y37" s="28">
        <v>0</v>
      </c>
      <c r="Z37" s="28">
        <v>0</v>
      </c>
      <c r="AA37" s="28">
        <v>0</v>
      </c>
      <c r="AB37" s="28">
        <v>1</v>
      </c>
      <c r="AC37" s="28">
        <v>0</v>
      </c>
      <c r="AD37" s="28">
        <v>0</v>
      </c>
      <c r="AE37" s="28">
        <v>0</v>
      </c>
      <c r="AF37" s="28">
        <v>1</v>
      </c>
      <c r="AG37" s="28">
        <v>0</v>
      </c>
      <c r="AH37" s="28">
        <v>0</v>
      </c>
      <c r="AI37" s="28">
        <v>0</v>
      </c>
      <c r="AJ37" s="9">
        <f t="shared" si="4"/>
        <v>0</v>
      </c>
      <c r="AK37" s="9">
        <f t="shared" si="5"/>
        <v>1</v>
      </c>
      <c r="AL37" s="9">
        <f t="shared" si="6"/>
        <v>0</v>
      </c>
      <c r="AM37" s="9">
        <f t="shared" si="7"/>
        <v>0</v>
      </c>
      <c r="AN37" s="29" t="s">
        <v>176</v>
      </c>
    </row>
    <row r="38" spans="1:40" x14ac:dyDescent="0.25">
      <c r="A38" s="28">
        <v>1043</v>
      </c>
      <c r="B38" s="29" t="s">
        <v>473</v>
      </c>
      <c r="C38" s="29" t="s">
        <v>474</v>
      </c>
      <c r="D38" s="29" t="s">
        <v>475</v>
      </c>
      <c r="E38" s="30">
        <v>41599</v>
      </c>
      <c r="F38" s="29" t="s">
        <v>38</v>
      </c>
      <c r="L38" s="10" t="s">
        <v>341</v>
      </c>
      <c r="M38" s="29" t="s">
        <v>54</v>
      </c>
      <c r="N38" s="31" t="s">
        <v>48</v>
      </c>
      <c r="O38" s="28">
        <v>0</v>
      </c>
      <c r="P38" s="29" t="s">
        <v>111</v>
      </c>
      <c r="Q38" s="31" t="s">
        <v>15</v>
      </c>
      <c r="R38" s="28">
        <v>1</v>
      </c>
      <c r="S38" s="28">
        <v>0</v>
      </c>
      <c r="T38" s="28">
        <v>0</v>
      </c>
      <c r="U38" s="28">
        <v>0</v>
      </c>
      <c r="V38" s="28">
        <v>0</v>
      </c>
      <c r="W38" s="28">
        <v>0</v>
      </c>
      <c r="X38" s="28">
        <v>0</v>
      </c>
      <c r="Y38" s="28">
        <v>0</v>
      </c>
      <c r="Z38" s="28">
        <v>0</v>
      </c>
      <c r="AA38" s="28">
        <v>1</v>
      </c>
      <c r="AB38" s="28">
        <v>0</v>
      </c>
      <c r="AC38" s="28">
        <v>0</v>
      </c>
      <c r="AD38" s="28">
        <v>0</v>
      </c>
      <c r="AE38" s="28">
        <v>0</v>
      </c>
      <c r="AF38" s="28">
        <v>0</v>
      </c>
      <c r="AG38" s="28">
        <v>0</v>
      </c>
      <c r="AH38" s="28">
        <v>0</v>
      </c>
      <c r="AI38" s="28">
        <v>1</v>
      </c>
      <c r="AJ38" s="9">
        <f t="shared" si="4"/>
        <v>0</v>
      </c>
      <c r="AK38" s="9">
        <f t="shared" si="5"/>
        <v>0</v>
      </c>
      <c r="AL38" s="9">
        <f t="shared" si="6"/>
        <v>1</v>
      </c>
      <c r="AM38" s="9">
        <f t="shared" si="7"/>
        <v>0</v>
      </c>
      <c r="AN38" s="29" t="s">
        <v>476</v>
      </c>
    </row>
    <row r="39" spans="1:40" x14ac:dyDescent="0.25">
      <c r="A39" s="28">
        <v>1047</v>
      </c>
      <c r="B39" s="29" t="s">
        <v>477</v>
      </c>
      <c r="C39" s="29" t="s">
        <v>478</v>
      </c>
      <c r="D39" s="29" t="s">
        <v>479</v>
      </c>
      <c r="E39" s="30">
        <v>38808</v>
      </c>
      <c r="F39" s="29" t="s">
        <v>38</v>
      </c>
      <c r="J39" s="28">
        <v>1</v>
      </c>
      <c r="L39" s="10" t="s">
        <v>342</v>
      </c>
      <c r="M39" s="29" t="s">
        <v>39</v>
      </c>
      <c r="N39" s="31" t="s">
        <v>48</v>
      </c>
      <c r="O39" s="28">
        <v>0.5</v>
      </c>
      <c r="P39" s="29" t="s">
        <v>111</v>
      </c>
      <c r="Q39" s="31" t="s">
        <v>55</v>
      </c>
      <c r="R39" s="28">
        <v>0</v>
      </c>
      <c r="S39" s="28">
        <v>0</v>
      </c>
      <c r="T39" s="28">
        <v>0</v>
      </c>
      <c r="U39" s="28">
        <v>0</v>
      </c>
      <c r="V39" s="28">
        <v>0</v>
      </c>
      <c r="W39" s="28">
        <v>0</v>
      </c>
      <c r="X39" s="28">
        <v>0</v>
      </c>
      <c r="Y39" s="28">
        <v>0</v>
      </c>
      <c r="Z39" s="28">
        <v>0</v>
      </c>
      <c r="AA39" s="28">
        <v>1</v>
      </c>
      <c r="AB39" s="28">
        <v>0</v>
      </c>
      <c r="AC39" s="28">
        <v>1</v>
      </c>
      <c r="AD39" s="28">
        <v>0</v>
      </c>
      <c r="AE39" s="28">
        <v>0</v>
      </c>
      <c r="AF39" s="28">
        <v>0</v>
      </c>
      <c r="AG39" s="28">
        <v>0</v>
      </c>
      <c r="AH39" s="28">
        <v>0</v>
      </c>
      <c r="AI39" s="28">
        <v>0</v>
      </c>
      <c r="AJ39" s="9">
        <f t="shared" si="4"/>
        <v>1</v>
      </c>
      <c r="AK39" s="9">
        <f t="shared" si="5"/>
        <v>0</v>
      </c>
      <c r="AL39" s="9">
        <f t="shared" si="6"/>
        <v>0</v>
      </c>
      <c r="AM39" s="9">
        <f t="shared" si="7"/>
        <v>0</v>
      </c>
      <c r="AN39" s="29" t="s">
        <v>480</v>
      </c>
    </row>
    <row r="40" spans="1:40" x14ac:dyDescent="0.25">
      <c r="A40" s="28">
        <v>1050</v>
      </c>
      <c r="B40" s="29" t="s">
        <v>481</v>
      </c>
      <c r="C40" s="29" t="s">
        <v>482</v>
      </c>
      <c r="D40" s="29" t="s">
        <v>483</v>
      </c>
      <c r="E40" s="30">
        <v>39155</v>
      </c>
      <c r="F40" s="29" t="s">
        <v>38</v>
      </c>
      <c r="J40" s="28">
        <v>1</v>
      </c>
      <c r="L40" s="10" t="s">
        <v>342</v>
      </c>
      <c r="M40" s="29" t="s">
        <v>185</v>
      </c>
      <c r="N40" s="31" t="s">
        <v>48</v>
      </c>
      <c r="O40" s="28">
        <v>0.5</v>
      </c>
      <c r="P40" s="29" t="s">
        <v>111</v>
      </c>
      <c r="Q40" s="31" t="s">
        <v>70</v>
      </c>
      <c r="R40" s="28">
        <v>0</v>
      </c>
      <c r="S40" s="28">
        <v>0</v>
      </c>
      <c r="T40" s="28">
        <v>0</v>
      </c>
      <c r="U40" s="28">
        <v>0</v>
      </c>
      <c r="V40" s="28">
        <v>0</v>
      </c>
      <c r="W40" s="28">
        <v>0</v>
      </c>
      <c r="X40" s="28">
        <v>0</v>
      </c>
      <c r="Y40" s="28">
        <v>0</v>
      </c>
      <c r="Z40" s="28">
        <v>0</v>
      </c>
      <c r="AA40" s="28">
        <v>1</v>
      </c>
      <c r="AB40" s="28">
        <v>0</v>
      </c>
      <c r="AC40" s="28">
        <v>1</v>
      </c>
      <c r="AD40" s="28">
        <v>1</v>
      </c>
      <c r="AE40" s="28">
        <v>0</v>
      </c>
      <c r="AF40" s="28">
        <v>0</v>
      </c>
      <c r="AG40" s="28">
        <v>0</v>
      </c>
      <c r="AH40" s="28">
        <v>0</v>
      </c>
      <c r="AI40" s="28">
        <v>0</v>
      </c>
      <c r="AJ40" s="9">
        <f t="shared" si="4"/>
        <v>1</v>
      </c>
      <c r="AK40" s="9">
        <f t="shared" si="5"/>
        <v>0</v>
      </c>
      <c r="AL40" s="9">
        <f t="shared" si="6"/>
        <v>1</v>
      </c>
      <c r="AM40" s="9">
        <f t="shared" si="7"/>
        <v>1</v>
      </c>
      <c r="AN40" s="29" t="s">
        <v>484</v>
      </c>
    </row>
    <row r="41" spans="1:40" x14ac:dyDescent="0.25">
      <c r="A41" s="28">
        <v>1051</v>
      </c>
      <c r="B41" s="29" t="s">
        <v>485</v>
      </c>
      <c r="C41" s="29" t="s">
        <v>486</v>
      </c>
      <c r="D41" s="29" t="s">
        <v>487</v>
      </c>
      <c r="E41" s="30">
        <v>39387</v>
      </c>
      <c r="F41" s="29" t="s">
        <v>38</v>
      </c>
      <c r="G41" s="28">
        <v>1879</v>
      </c>
      <c r="H41" s="28">
        <v>886.8</v>
      </c>
      <c r="I41" s="28">
        <v>10</v>
      </c>
      <c r="L41" s="10" t="s">
        <v>341</v>
      </c>
      <c r="M41" s="29" t="s">
        <v>200</v>
      </c>
      <c r="N41" s="31" t="s">
        <v>48</v>
      </c>
      <c r="O41" s="28">
        <v>0</v>
      </c>
      <c r="P41" s="29" t="s">
        <v>111</v>
      </c>
      <c r="Q41" s="31" t="s">
        <v>55</v>
      </c>
      <c r="R41" s="28">
        <v>0</v>
      </c>
      <c r="S41" s="28">
        <v>0</v>
      </c>
      <c r="T41" s="28">
        <v>0</v>
      </c>
      <c r="U41" s="28">
        <v>0</v>
      </c>
      <c r="V41" s="28">
        <v>0</v>
      </c>
      <c r="W41" s="28">
        <v>0</v>
      </c>
      <c r="X41" s="28">
        <v>0</v>
      </c>
      <c r="Y41" s="28">
        <v>0</v>
      </c>
      <c r="Z41" s="28">
        <v>0</v>
      </c>
      <c r="AA41" s="28">
        <v>1</v>
      </c>
      <c r="AB41" s="28">
        <v>0</v>
      </c>
      <c r="AC41" s="28">
        <v>1</v>
      </c>
      <c r="AD41" s="28">
        <v>1</v>
      </c>
      <c r="AE41" s="28">
        <v>0</v>
      </c>
      <c r="AF41" s="28">
        <v>0</v>
      </c>
      <c r="AG41" s="28">
        <v>0</v>
      </c>
      <c r="AH41" s="28">
        <v>0</v>
      </c>
      <c r="AI41" s="28">
        <v>0</v>
      </c>
      <c r="AJ41" s="9">
        <f t="shared" si="4"/>
        <v>1</v>
      </c>
      <c r="AK41" s="9">
        <f t="shared" si="5"/>
        <v>0</v>
      </c>
      <c r="AL41" s="9">
        <f t="shared" si="6"/>
        <v>1</v>
      </c>
      <c r="AM41" s="9">
        <f t="shared" si="7"/>
        <v>1</v>
      </c>
      <c r="AN41" s="29" t="s">
        <v>488</v>
      </c>
    </row>
    <row r="42" spans="1:40" x14ac:dyDescent="0.25">
      <c r="A42" s="28">
        <v>1055</v>
      </c>
      <c r="B42" s="29" t="s">
        <v>489</v>
      </c>
      <c r="C42" s="29" t="s">
        <v>490</v>
      </c>
      <c r="D42" s="29" t="s">
        <v>491</v>
      </c>
      <c r="E42" s="30">
        <v>39854</v>
      </c>
      <c r="F42" s="29" t="s">
        <v>38</v>
      </c>
      <c r="Q42" s="31" t="s">
        <v>15</v>
      </c>
      <c r="R42" s="28">
        <v>1</v>
      </c>
      <c r="S42" s="28">
        <v>0</v>
      </c>
      <c r="T42" s="28">
        <v>0</v>
      </c>
      <c r="U42" s="28">
        <v>0</v>
      </c>
      <c r="V42" s="28">
        <v>0</v>
      </c>
      <c r="W42" s="28">
        <v>0</v>
      </c>
      <c r="X42" s="28">
        <v>0</v>
      </c>
      <c r="Y42" s="28">
        <v>0</v>
      </c>
      <c r="Z42" s="28">
        <v>0</v>
      </c>
      <c r="AA42" s="28">
        <v>0</v>
      </c>
      <c r="AB42" s="28">
        <v>1</v>
      </c>
      <c r="AC42" s="28">
        <v>0</v>
      </c>
      <c r="AD42" s="28">
        <v>0</v>
      </c>
      <c r="AE42" s="28">
        <v>1</v>
      </c>
      <c r="AF42" s="28">
        <v>0</v>
      </c>
      <c r="AG42" s="28">
        <v>1</v>
      </c>
      <c r="AH42" s="28">
        <v>0</v>
      </c>
      <c r="AI42" s="28">
        <v>0</v>
      </c>
      <c r="AJ42" s="9">
        <f t="shared" si="4"/>
        <v>1</v>
      </c>
      <c r="AK42" s="9">
        <f t="shared" si="5"/>
        <v>1</v>
      </c>
      <c r="AL42" s="9">
        <f t="shared" si="6"/>
        <v>0</v>
      </c>
      <c r="AM42" s="9">
        <f t="shared" si="7"/>
        <v>0</v>
      </c>
      <c r="AN42" s="29" t="s">
        <v>492</v>
      </c>
    </row>
    <row r="43" spans="1:40" x14ac:dyDescent="0.25">
      <c r="A43" s="28">
        <v>1081</v>
      </c>
      <c r="B43" s="29" t="s">
        <v>493</v>
      </c>
      <c r="C43" s="29" t="s">
        <v>494</v>
      </c>
      <c r="D43" s="29" t="s">
        <v>495</v>
      </c>
      <c r="E43" s="30">
        <v>40700</v>
      </c>
      <c r="F43" s="29" t="s">
        <v>38</v>
      </c>
      <c r="J43" s="28">
        <v>2.7099999999999997E-4</v>
      </c>
      <c r="L43" s="10" t="s">
        <v>342</v>
      </c>
      <c r="M43" s="29" t="s">
        <v>496</v>
      </c>
      <c r="N43" s="31" t="s">
        <v>48</v>
      </c>
      <c r="O43" s="28">
        <v>1.25</v>
      </c>
      <c r="P43" s="29" t="s">
        <v>111</v>
      </c>
      <c r="Q43" s="31" t="s">
        <v>70</v>
      </c>
      <c r="R43" s="28">
        <v>0</v>
      </c>
      <c r="S43" s="28">
        <v>0</v>
      </c>
      <c r="T43" s="28">
        <v>0</v>
      </c>
      <c r="U43" s="28">
        <v>0</v>
      </c>
      <c r="V43" s="28">
        <v>0</v>
      </c>
      <c r="W43" s="28">
        <v>0</v>
      </c>
      <c r="X43" s="28">
        <v>0</v>
      </c>
      <c r="Y43" s="28">
        <v>0</v>
      </c>
      <c r="Z43" s="28">
        <v>0</v>
      </c>
      <c r="AA43" s="28">
        <v>1</v>
      </c>
      <c r="AB43" s="28">
        <v>0</v>
      </c>
      <c r="AC43" s="28">
        <v>1</v>
      </c>
      <c r="AD43" s="28">
        <v>1</v>
      </c>
      <c r="AE43" s="28">
        <v>0</v>
      </c>
      <c r="AF43" s="28">
        <v>0</v>
      </c>
      <c r="AG43" s="28">
        <v>0</v>
      </c>
      <c r="AH43" s="28">
        <v>0</v>
      </c>
      <c r="AI43" s="28">
        <v>0</v>
      </c>
      <c r="AJ43" s="9">
        <f t="shared" si="4"/>
        <v>1</v>
      </c>
      <c r="AK43" s="9">
        <f t="shared" si="5"/>
        <v>0</v>
      </c>
      <c r="AL43" s="9">
        <f t="shared" si="6"/>
        <v>1</v>
      </c>
      <c r="AM43" s="9">
        <f t="shared" si="7"/>
        <v>1</v>
      </c>
      <c r="AN43" s="29" t="s">
        <v>497</v>
      </c>
    </row>
    <row r="44" spans="1:40" x14ac:dyDescent="0.25">
      <c r="A44" s="28">
        <v>1130</v>
      </c>
      <c r="B44" s="29" t="s">
        <v>498</v>
      </c>
      <c r="C44" s="29" t="s">
        <v>499</v>
      </c>
      <c r="D44" s="29" t="s">
        <v>500</v>
      </c>
      <c r="E44" s="30">
        <v>41769</v>
      </c>
      <c r="F44" s="29" t="s">
        <v>38</v>
      </c>
      <c r="J44" s="28">
        <v>1.57</v>
      </c>
      <c r="L44" s="10" t="s">
        <v>342</v>
      </c>
      <c r="M44" s="29" t="s">
        <v>501</v>
      </c>
      <c r="N44" s="31" t="s">
        <v>48</v>
      </c>
      <c r="O44" s="28">
        <v>0.53333333333333333</v>
      </c>
      <c r="P44" s="29" t="s">
        <v>111</v>
      </c>
      <c r="Q44" s="31" t="s">
        <v>70</v>
      </c>
      <c r="R44" s="28">
        <v>0</v>
      </c>
      <c r="S44" s="28">
        <v>0</v>
      </c>
      <c r="T44" s="28">
        <v>0</v>
      </c>
      <c r="U44" s="28">
        <v>0</v>
      </c>
      <c r="V44" s="28">
        <v>0</v>
      </c>
      <c r="W44" s="28">
        <v>0</v>
      </c>
      <c r="X44" s="28">
        <v>0</v>
      </c>
      <c r="Y44" s="28">
        <v>0</v>
      </c>
      <c r="Z44" s="28">
        <v>0</v>
      </c>
      <c r="AA44" s="28">
        <v>1</v>
      </c>
      <c r="AB44" s="28">
        <v>0</v>
      </c>
      <c r="AC44" s="28">
        <v>1</v>
      </c>
      <c r="AD44" s="28">
        <v>0</v>
      </c>
      <c r="AE44" s="28">
        <v>0</v>
      </c>
      <c r="AF44" s="28">
        <v>0</v>
      </c>
      <c r="AG44" s="28">
        <v>0</v>
      </c>
      <c r="AH44" s="28">
        <v>0</v>
      </c>
      <c r="AI44" s="28">
        <v>0</v>
      </c>
      <c r="AJ44" s="9">
        <f t="shared" si="4"/>
        <v>1</v>
      </c>
      <c r="AK44" s="9">
        <f t="shared" si="5"/>
        <v>0</v>
      </c>
      <c r="AL44" s="9">
        <f t="shared" si="6"/>
        <v>0</v>
      </c>
      <c r="AM44" s="9">
        <f t="shared" si="7"/>
        <v>0</v>
      </c>
      <c r="AN44" s="29" t="s">
        <v>502</v>
      </c>
    </row>
    <row r="45" spans="1:40" x14ac:dyDescent="0.25">
      <c r="A45" s="28">
        <v>1131</v>
      </c>
      <c r="B45" s="29" t="s">
        <v>503</v>
      </c>
      <c r="C45" s="29" t="s">
        <v>504</v>
      </c>
      <c r="D45" s="29" t="s">
        <v>505</v>
      </c>
      <c r="E45" s="30">
        <v>39869</v>
      </c>
      <c r="F45" s="29" t="s">
        <v>38</v>
      </c>
      <c r="J45" s="28">
        <v>0.5</v>
      </c>
      <c r="L45" s="10" t="s">
        <v>341</v>
      </c>
      <c r="M45" s="29" t="s">
        <v>54</v>
      </c>
      <c r="N45" s="31" t="s">
        <v>48</v>
      </c>
      <c r="O45" s="28">
        <v>0.66666666666666674</v>
      </c>
      <c r="P45" s="29" t="s">
        <v>111</v>
      </c>
      <c r="Q45" s="31" t="s">
        <v>15</v>
      </c>
      <c r="R45" s="28">
        <v>0</v>
      </c>
      <c r="S45" s="28">
        <v>0</v>
      </c>
      <c r="T45" s="28">
        <v>0</v>
      </c>
      <c r="U45" s="28">
        <v>0</v>
      </c>
      <c r="V45" s="28">
        <v>0</v>
      </c>
      <c r="W45" s="28">
        <v>0</v>
      </c>
      <c r="X45" s="28">
        <v>0</v>
      </c>
      <c r="Y45" s="28">
        <v>0</v>
      </c>
      <c r="Z45" s="28">
        <v>0</v>
      </c>
      <c r="AA45" s="28">
        <v>1</v>
      </c>
      <c r="AB45" s="28">
        <v>0</v>
      </c>
      <c r="AC45" s="28">
        <v>0</v>
      </c>
      <c r="AD45" s="28">
        <v>0</v>
      </c>
      <c r="AE45" s="28">
        <v>0</v>
      </c>
      <c r="AF45" s="28">
        <v>0</v>
      </c>
      <c r="AG45" s="28">
        <v>0</v>
      </c>
      <c r="AH45" s="28">
        <v>0</v>
      </c>
      <c r="AI45" s="28">
        <v>1</v>
      </c>
      <c r="AJ45" s="9">
        <f t="shared" si="4"/>
        <v>0</v>
      </c>
      <c r="AK45" s="9">
        <f t="shared" si="5"/>
        <v>0</v>
      </c>
      <c r="AL45" s="9">
        <f t="shared" si="6"/>
        <v>1</v>
      </c>
      <c r="AM45" s="9">
        <f t="shared" si="7"/>
        <v>0</v>
      </c>
      <c r="AN45" s="29" t="s">
        <v>506</v>
      </c>
    </row>
    <row r="46" spans="1:40" x14ac:dyDescent="0.25">
      <c r="A46" s="28">
        <v>1132</v>
      </c>
      <c r="B46" s="29" t="s">
        <v>507</v>
      </c>
      <c r="C46" s="29" t="s">
        <v>508</v>
      </c>
      <c r="D46" s="29" t="s">
        <v>509</v>
      </c>
      <c r="E46" s="30">
        <v>40715</v>
      </c>
      <c r="F46" s="29" t="s">
        <v>38</v>
      </c>
      <c r="J46" s="28">
        <v>0.18</v>
      </c>
      <c r="L46" s="10" t="s">
        <v>341</v>
      </c>
      <c r="M46" s="29" t="s">
        <v>54</v>
      </c>
      <c r="N46" s="31" t="s">
        <v>48</v>
      </c>
      <c r="O46" s="28">
        <v>8.8833333333333306E-2</v>
      </c>
      <c r="P46" s="29" t="s">
        <v>111</v>
      </c>
      <c r="Q46" s="31" t="s">
        <v>15</v>
      </c>
      <c r="R46" s="28">
        <v>1</v>
      </c>
      <c r="S46" s="28">
        <v>0</v>
      </c>
      <c r="T46" s="28">
        <v>0</v>
      </c>
      <c r="U46" s="28">
        <v>0</v>
      </c>
      <c r="V46" s="28">
        <v>0</v>
      </c>
      <c r="W46" s="28">
        <v>0</v>
      </c>
      <c r="X46" s="28">
        <v>0</v>
      </c>
      <c r="Y46" s="28">
        <v>0</v>
      </c>
      <c r="Z46" s="28">
        <v>0</v>
      </c>
      <c r="AA46" s="28">
        <v>1</v>
      </c>
      <c r="AB46" s="28">
        <v>0</v>
      </c>
      <c r="AC46" s="28">
        <v>1</v>
      </c>
      <c r="AD46" s="28">
        <v>0</v>
      </c>
      <c r="AE46" s="28">
        <v>0</v>
      </c>
      <c r="AF46" s="28">
        <v>0</v>
      </c>
      <c r="AG46" s="28">
        <v>0</v>
      </c>
      <c r="AH46" s="28">
        <v>0</v>
      </c>
      <c r="AI46" s="28">
        <v>0</v>
      </c>
      <c r="AJ46" s="9">
        <f t="shared" si="4"/>
        <v>1</v>
      </c>
      <c r="AK46" s="9">
        <f t="shared" si="5"/>
        <v>0</v>
      </c>
      <c r="AL46" s="9">
        <f t="shared" si="6"/>
        <v>0</v>
      </c>
      <c r="AM46" s="9">
        <f t="shared" si="7"/>
        <v>0</v>
      </c>
      <c r="AN46" s="29" t="s">
        <v>510</v>
      </c>
    </row>
    <row r="47" spans="1:40" x14ac:dyDescent="0.25">
      <c r="A47" s="28">
        <v>1133</v>
      </c>
      <c r="B47" s="29" t="s">
        <v>511</v>
      </c>
      <c r="C47" s="29" t="s">
        <v>512</v>
      </c>
      <c r="D47" s="29" t="s">
        <v>513</v>
      </c>
      <c r="E47" s="30">
        <v>39692</v>
      </c>
      <c r="F47" s="29" t="s">
        <v>38</v>
      </c>
      <c r="G47" s="28">
        <v>2450</v>
      </c>
      <c r="H47" s="28">
        <v>80</v>
      </c>
      <c r="L47" s="10" t="s">
        <v>341</v>
      </c>
      <c r="M47" s="29" t="s">
        <v>145</v>
      </c>
      <c r="N47" s="31" t="s">
        <v>48</v>
      </c>
      <c r="O47" s="28">
        <v>0</v>
      </c>
      <c r="P47" s="29" t="s">
        <v>111</v>
      </c>
      <c r="Q47" s="31" t="s">
        <v>55</v>
      </c>
      <c r="R47" s="28">
        <v>0</v>
      </c>
      <c r="S47" s="28">
        <v>0</v>
      </c>
      <c r="T47" s="28">
        <v>0</v>
      </c>
      <c r="U47" s="28">
        <v>0</v>
      </c>
      <c r="V47" s="28">
        <v>0</v>
      </c>
      <c r="W47" s="28">
        <v>0</v>
      </c>
      <c r="X47" s="28">
        <v>0</v>
      </c>
      <c r="Y47" s="28">
        <v>0</v>
      </c>
      <c r="Z47" s="28">
        <v>0</v>
      </c>
      <c r="AA47" s="28">
        <v>0</v>
      </c>
      <c r="AB47" s="28">
        <v>1</v>
      </c>
      <c r="AC47" s="28">
        <v>1</v>
      </c>
      <c r="AD47" s="28">
        <v>0</v>
      </c>
      <c r="AE47" s="28">
        <v>0</v>
      </c>
      <c r="AF47" s="28">
        <v>0</v>
      </c>
      <c r="AG47" s="28">
        <v>0</v>
      </c>
      <c r="AH47" s="28">
        <v>0</v>
      </c>
      <c r="AI47" s="28">
        <v>0</v>
      </c>
      <c r="AJ47" s="9">
        <f t="shared" si="4"/>
        <v>1</v>
      </c>
      <c r="AK47" s="9">
        <f t="shared" si="5"/>
        <v>0</v>
      </c>
      <c r="AL47" s="9">
        <f t="shared" si="6"/>
        <v>0</v>
      </c>
      <c r="AM47" s="9">
        <f t="shared" si="7"/>
        <v>0</v>
      </c>
      <c r="AN47" s="29" t="s">
        <v>514</v>
      </c>
    </row>
    <row r="48" spans="1:40" x14ac:dyDescent="0.25">
      <c r="A48" s="28">
        <v>1167</v>
      </c>
      <c r="B48" s="29" t="s">
        <v>515</v>
      </c>
      <c r="C48" s="29" t="s">
        <v>516</v>
      </c>
      <c r="D48" s="29" t="s">
        <v>517</v>
      </c>
      <c r="E48" s="30">
        <v>35339</v>
      </c>
      <c r="F48" s="29" t="s">
        <v>38</v>
      </c>
      <c r="L48" s="10" t="s">
        <v>342</v>
      </c>
      <c r="M48" s="29" t="s">
        <v>185</v>
      </c>
      <c r="N48" s="31" t="s">
        <v>48</v>
      </c>
      <c r="O48" s="28">
        <v>0</v>
      </c>
      <c r="P48" s="29" t="s">
        <v>111</v>
      </c>
      <c r="Q48" s="31" t="s">
        <v>55</v>
      </c>
      <c r="R48" s="28">
        <v>0</v>
      </c>
      <c r="S48" s="28">
        <v>0</v>
      </c>
      <c r="T48" s="28">
        <v>0</v>
      </c>
      <c r="U48" s="28">
        <v>0</v>
      </c>
      <c r="V48" s="28">
        <v>0</v>
      </c>
      <c r="W48" s="28">
        <v>0</v>
      </c>
      <c r="X48" s="28">
        <v>0</v>
      </c>
      <c r="Y48" s="28">
        <v>0</v>
      </c>
      <c r="Z48" s="28">
        <v>0</v>
      </c>
      <c r="AA48" s="28">
        <v>1</v>
      </c>
      <c r="AB48" s="28">
        <v>0</v>
      </c>
      <c r="AC48" s="28">
        <v>1</v>
      </c>
      <c r="AD48" s="28">
        <v>1</v>
      </c>
      <c r="AE48" s="28">
        <v>1</v>
      </c>
      <c r="AF48" s="28">
        <v>0</v>
      </c>
      <c r="AG48" s="28">
        <v>0</v>
      </c>
      <c r="AH48" s="28">
        <v>0</v>
      </c>
      <c r="AI48" s="28">
        <v>0</v>
      </c>
      <c r="AJ48" s="9">
        <f t="shared" si="4"/>
        <v>1</v>
      </c>
      <c r="AK48" s="9">
        <f t="shared" si="5"/>
        <v>0</v>
      </c>
      <c r="AL48" s="9">
        <f t="shared" si="6"/>
        <v>1</v>
      </c>
      <c r="AM48" s="9">
        <f t="shared" si="7"/>
        <v>1</v>
      </c>
      <c r="AN48" s="29" t="s">
        <v>518</v>
      </c>
    </row>
    <row r="49" spans="1:40" x14ac:dyDescent="0.25">
      <c r="A49" s="28">
        <v>1218</v>
      </c>
      <c r="B49" s="29" t="s">
        <v>519</v>
      </c>
      <c r="C49" s="29" t="s">
        <v>520</v>
      </c>
      <c r="D49" s="29" t="s">
        <v>521</v>
      </c>
      <c r="E49" s="30">
        <v>40544</v>
      </c>
      <c r="F49" s="29" t="s">
        <v>38</v>
      </c>
      <c r="G49" s="28">
        <v>950</v>
      </c>
      <c r="H49" s="28">
        <v>850</v>
      </c>
      <c r="I49" s="28">
        <v>3300</v>
      </c>
      <c r="J49" s="28">
        <v>0.157</v>
      </c>
      <c r="K49" s="28">
        <v>35</v>
      </c>
      <c r="L49" s="10" t="s">
        <v>342</v>
      </c>
      <c r="M49" s="29" t="s">
        <v>185</v>
      </c>
      <c r="N49" s="31" t="s">
        <v>48</v>
      </c>
      <c r="O49" s="28">
        <v>80</v>
      </c>
      <c r="P49" s="29" t="s">
        <v>425</v>
      </c>
      <c r="Q49" s="31" t="s">
        <v>15</v>
      </c>
      <c r="R49" s="28">
        <v>1</v>
      </c>
      <c r="S49" s="28">
        <v>0</v>
      </c>
      <c r="T49" s="28">
        <v>0</v>
      </c>
      <c r="U49" s="28">
        <v>1</v>
      </c>
      <c r="V49" s="28">
        <v>0</v>
      </c>
      <c r="W49" s="28">
        <v>0</v>
      </c>
      <c r="X49" s="28">
        <v>0</v>
      </c>
      <c r="Y49" s="28">
        <v>0</v>
      </c>
      <c r="Z49" s="28">
        <v>1</v>
      </c>
      <c r="AA49" s="28">
        <v>0</v>
      </c>
      <c r="AB49" s="28">
        <v>0</v>
      </c>
      <c r="AC49" s="28">
        <v>0</v>
      </c>
      <c r="AD49" s="28">
        <v>0</v>
      </c>
      <c r="AE49" s="28">
        <v>0</v>
      </c>
      <c r="AF49" s="28">
        <v>0</v>
      </c>
      <c r="AG49" s="28">
        <v>0</v>
      </c>
      <c r="AH49" s="28">
        <v>0</v>
      </c>
      <c r="AI49" s="28">
        <v>1</v>
      </c>
      <c r="AJ49" s="9">
        <f t="shared" si="4"/>
        <v>0</v>
      </c>
      <c r="AK49" s="9">
        <f t="shared" si="5"/>
        <v>0</v>
      </c>
      <c r="AL49" s="9">
        <f t="shared" si="6"/>
        <v>1</v>
      </c>
      <c r="AM49" s="9">
        <f t="shared" si="7"/>
        <v>0</v>
      </c>
      <c r="AN49" s="29" t="s">
        <v>522</v>
      </c>
    </row>
    <row r="50" spans="1:40" x14ac:dyDescent="0.25">
      <c r="A50" s="28">
        <v>1235</v>
      </c>
      <c r="B50" s="29" t="s">
        <v>523</v>
      </c>
      <c r="C50" s="29" t="s">
        <v>524</v>
      </c>
      <c r="D50" s="29" t="s">
        <v>525</v>
      </c>
      <c r="E50" s="30">
        <v>40603</v>
      </c>
      <c r="F50" s="29" t="s">
        <v>38</v>
      </c>
      <c r="J50" s="28">
        <v>1.2</v>
      </c>
      <c r="L50" s="10" t="s">
        <v>342</v>
      </c>
      <c r="M50" s="29" t="s">
        <v>39</v>
      </c>
      <c r="N50" s="31" t="s">
        <v>48</v>
      </c>
      <c r="O50" s="28">
        <v>6.93</v>
      </c>
      <c r="P50" s="29" t="s">
        <v>526</v>
      </c>
      <c r="Q50" s="31" t="s">
        <v>15</v>
      </c>
      <c r="R50" s="28">
        <v>1</v>
      </c>
      <c r="S50" s="28">
        <v>0</v>
      </c>
      <c r="T50" s="28">
        <v>0</v>
      </c>
      <c r="U50" s="28">
        <v>1</v>
      </c>
      <c r="V50" s="28">
        <v>0</v>
      </c>
      <c r="W50" s="28">
        <v>0</v>
      </c>
      <c r="X50" s="28">
        <v>0</v>
      </c>
      <c r="Y50" s="28">
        <v>0</v>
      </c>
      <c r="Z50" s="28">
        <v>1</v>
      </c>
      <c r="AA50" s="28">
        <v>0</v>
      </c>
      <c r="AB50" s="28">
        <v>0</v>
      </c>
      <c r="AC50" s="28">
        <v>0</v>
      </c>
      <c r="AD50" s="28">
        <v>0</v>
      </c>
      <c r="AE50" s="28">
        <v>0</v>
      </c>
      <c r="AF50" s="28">
        <v>0</v>
      </c>
      <c r="AG50" s="28">
        <v>0</v>
      </c>
      <c r="AH50" s="28">
        <v>0</v>
      </c>
      <c r="AI50" s="28">
        <v>1</v>
      </c>
      <c r="AJ50" s="9">
        <f t="shared" si="4"/>
        <v>0</v>
      </c>
      <c r="AK50" s="9">
        <f t="shared" si="5"/>
        <v>0</v>
      </c>
      <c r="AL50" s="9">
        <f t="shared" si="6"/>
        <v>1</v>
      </c>
      <c r="AM50" s="9">
        <f t="shared" si="7"/>
        <v>0</v>
      </c>
      <c r="AN50" s="29" t="s">
        <v>527</v>
      </c>
    </row>
    <row r="51" spans="1:40" x14ac:dyDescent="0.25">
      <c r="A51" s="28">
        <v>1249</v>
      </c>
      <c r="B51" s="29" t="s">
        <v>528</v>
      </c>
      <c r="C51" s="29" t="s">
        <v>529</v>
      </c>
      <c r="D51" s="29" t="s">
        <v>530</v>
      </c>
      <c r="E51" s="30">
        <v>40549</v>
      </c>
      <c r="F51" s="29" t="s">
        <v>38</v>
      </c>
      <c r="I51" s="28">
        <v>60000</v>
      </c>
      <c r="J51" s="28">
        <v>0.48</v>
      </c>
      <c r="L51" s="10" t="s">
        <v>342</v>
      </c>
      <c r="M51" s="29" t="s">
        <v>136</v>
      </c>
      <c r="N51" s="31" t="s">
        <v>219</v>
      </c>
      <c r="O51" s="28">
        <v>0</v>
      </c>
      <c r="P51" s="29" t="s">
        <v>225</v>
      </c>
      <c r="Q51" s="31" t="s">
        <v>15</v>
      </c>
      <c r="R51" s="28">
        <v>1</v>
      </c>
      <c r="S51" s="28">
        <v>0</v>
      </c>
      <c r="T51" s="28">
        <v>0</v>
      </c>
      <c r="U51" s="28">
        <v>1</v>
      </c>
      <c r="V51" s="28">
        <v>0</v>
      </c>
      <c r="W51" s="28">
        <v>0</v>
      </c>
      <c r="X51" s="28">
        <v>0</v>
      </c>
      <c r="Y51" s="28">
        <v>0</v>
      </c>
      <c r="Z51" s="28">
        <v>1</v>
      </c>
      <c r="AA51" s="28">
        <v>0</v>
      </c>
      <c r="AB51" s="28">
        <v>0</v>
      </c>
      <c r="AC51" s="28">
        <v>1</v>
      </c>
      <c r="AD51" s="28">
        <v>0</v>
      </c>
      <c r="AE51" s="28">
        <v>0</v>
      </c>
      <c r="AF51" s="28">
        <v>0</v>
      </c>
      <c r="AG51" s="28">
        <v>0</v>
      </c>
      <c r="AH51" s="28">
        <v>0</v>
      </c>
      <c r="AI51" s="28">
        <v>0</v>
      </c>
      <c r="AJ51" s="9">
        <f t="shared" si="4"/>
        <v>1</v>
      </c>
      <c r="AK51" s="9">
        <f t="shared" si="5"/>
        <v>0</v>
      </c>
      <c r="AL51" s="9">
        <f t="shared" si="6"/>
        <v>0</v>
      </c>
      <c r="AM51" s="9">
        <f t="shared" si="7"/>
        <v>0</v>
      </c>
      <c r="AN51" s="29" t="s">
        <v>531</v>
      </c>
    </row>
    <row r="52" spans="1:40" x14ac:dyDescent="0.25">
      <c r="A52" s="28">
        <v>1324</v>
      </c>
      <c r="B52" s="29" t="s">
        <v>532</v>
      </c>
      <c r="C52" s="29" t="s">
        <v>533</v>
      </c>
      <c r="D52" s="29" t="s">
        <v>534</v>
      </c>
      <c r="E52" s="30">
        <v>41122</v>
      </c>
      <c r="F52" s="29" t="s">
        <v>38</v>
      </c>
      <c r="G52" s="28">
        <v>2.2000000000000002</v>
      </c>
      <c r="H52" s="28">
        <v>1.9</v>
      </c>
      <c r="J52" s="28">
        <v>0.51</v>
      </c>
      <c r="L52" s="10" t="s">
        <v>341</v>
      </c>
      <c r="M52" s="29" t="s">
        <v>209</v>
      </c>
      <c r="N52" s="31" t="s">
        <v>48</v>
      </c>
      <c r="O52" s="28">
        <v>13.4</v>
      </c>
      <c r="P52" s="29" t="s">
        <v>367</v>
      </c>
      <c r="Q52" s="31" t="s">
        <v>70</v>
      </c>
      <c r="R52" s="28">
        <v>0</v>
      </c>
      <c r="S52" s="28">
        <v>0</v>
      </c>
      <c r="T52" s="28">
        <v>0</v>
      </c>
      <c r="U52" s="28">
        <v>1</v>
      </c>
      <c r="V52" s="28">
        <v>0</v>
      </c>
      <c r="W52" s="28">
        <v>0</v>
      </c>
      <c r="X52" s="28">
        <v>0</v>
      </c>
      <c r="Y52" s="28">
        <v>0</v>
      </c>
      <c r="Z52" s="28">
        <v>1</v>
      </c>
      <c r="AA52" s="28">
        <v>0</v>
      </c>
      <c r="AB52" s="28">
        <v>0</v>
      </c>
      <c r="AC52" s="28">
        <v>0</v>
      </c>
      <c r="AD52" s="28">
        <v>0</v>
      </c>
      <c r="AE52" s="28">
        <v>1</v>
      </c>
      <c r="AF52" s="28">
        <v>0</v>
      </c>
      <c r="AG52" s="28">
        <v>0</v>
      </c>
      <c r="AH52" s="28">
        <v>0</v>
      </c>
      <c r="AI52" s="28">
        <v>0</v>
      </c>
      <c r="AJ52" s="9">
        <f t="shared" si="4"/>
        <v>1</v>
      </c>
      <c r="AK52" s="9">
        <f t="shared" si="5"/>
        <v>0</v>
      </c>
      <c r="AL52" s="9">
        <f t="shared" si="6"/>
        <v>0</v>
      </c>
      <c r="AM52" s="9">
        <f t="shared" si="7"/>
        <v>0</v>
      </c>
      <c r="AN52" s="29" t="s">
        <v>535</v>
      </c>
    </row>
    <row r="53" spans="1:40" x14ac:dyDescent="0.25">
      <c r="A53" s="28">
        <v>1331</v>
      </c>
      <c r="B53" s="29" t="s">
        <v>536</v>
      </c>
      <c r="C53" s="29" t="s">
        <v>537</v>
      </c>
      <c r="D53" s="29" t="s">
        <v>538</v>
      </c>
      <c r="E53" s="30">
        <v>40001</v>
      </c>
      <c r="F53" s="29" t="s">
        <v>38</v>
      </c>
      <c r="H53" s="28">
        <v>915</v>
      </c>
      <c r="J53" s="28">
        <v>0.155</v>
      </c>
      <c r="L53" s="10" t="s">
        <v>341</v>
      </c>
      <c r="M53" s="29" t="s">
        <v>54</v>
      </c>
      <c r="N53" s="31" t="s">
        <v>48</v>
      </c>
      <c r="O53" s="28">
        <v>2</v>
      </c>
      <c r="P53" s="29" t="s">
        <v>539</v>
      </c>
      <c r="Q53" s="31" t="s">
        <v>55</v>
      </c>
      <c r="R53" s="28">
        <v>0</v>
      </c>
      <c r="S53" s="28">
        <v>0</v>
      </c>
      <c r="T53" s="28">
        <v>0</v>
      </c>
      <c r="U53" s="28">
        <v>1</v>
      </c>
      <c r="V53" s="28">
        <v>0</v>
      </c>
      <c r="W53" s="28">
        <v>0</v>
      </c>
      <c r="X53" s="28">
        <v>0</v>
      </c>
      <c r="Y53" s="28">
        <v>0</v>
      </c>
      <c r="Z53" s="28">
        <v>1</v>
      </c>
      <c r="AA53" s="28">
        <v>0</v>
      </c>
      <c r="AB53" s="28">
        <v>0</v>
      </c>
      <c r="AC53" s="28">
        <v>0</v>
      </c>
      <c r="AD53" s="28">
        <v>0</v>
      </c>
      <c r="AE53" s="28">
        <v>0</v>
      </c>
      <c r="AF53" s="28">
        <v>0</v>
      </c>
      <c r="AG53" s="28">
        <v>0</v>
      </c>
      <c r="AH53" s="28">
        <v>0</v>
      </c>
      <c r="AI53" s="28">
        <v>1</v>
      </c>
      <c r="AJ53" s="9">
        <f t="shared" si="4"/>
        <v>0</v>
      </c>
      <c r="AK53" s="9">
        <f t="shared" si="5"/>
        <v>0</v>
      </c>
      <c r="AL53" s="9">
        <f t="shared" si="6"/>
        <v>1</v>
      </c>
      <c r="AM53" s="9">
        <f t="shared" si="7"/>
        <v>0</v>
      </c>
      <c r="AN53" s="29" t="s">
        <v>540</v>
      </c>
    </row>
    <row r="54" spans="1:40" x14ac:dyDescent="0.25">
      <c r="A54" s="28">
        <v>1360</v>
      </c>
      <c r="B54" s="29" t="s">
        <v>541</v>
      </c>
      <c r="C54" s="29" t="s">
        <v>542</v>
      </c>
      <c r="D54" s="29" t="s">
        <v>543</v>
      </c>
      <c r="E54" s="30">
        <v>39448</v>
      </c>
      <c r="F54" s="29" t="s">
        <v>38</v>
      </c>
      <c r="J54" s="28">
        <v>1.2</v>
      </c>
      <c r="L54" s="10" t="s">
        <v>341</v>
      </c>
      <c r="M54" s="29" t="s">
        <v>151</v>
      </c>
      <c r="N54" s="31" t="s">
        <v>48</v>
      </c>
      <c r="O54" s="28">
        <v>18.760000000000002</v>
      </c>
      <c r="P54" s="29" t="s">
        <v>231</v>
      </c>
      <c r="Q54" s="31" t="s">
        <v>15</v>
      </c>
      <c r="R54" s="28">
        <v>1</v>
      </c>
      <c r="S54" s="28">
        <v>0</v>
      </c>
      <c r="T54" s="28">
        <v>0</v>
      </c>
      <c r="U54" s="28">
        <v>1</v>
      </c>
      <c r="V54" s="28">
        <v>0</v>
      </c>
      <c r="W54" s="28">
        <v>0</v>
      </c>
      <c r="X54" s="28">
        <v>0</v>
      </c>
      <c r="Y54" s="28">
        <v>0</v>
      </c>
      <c r="Z54" s="28">
        <v>1</v>
      </c>
      <c r="AA54" s="28">
        <v>0</v>
      </c>
      <c r="AB54" s="28">
        <v>0</v>
      </c>
      <c r="AC54" s="28">
        <v>0</v>
      </c>
      <c r="AD54" s="28">
        <v>0</v>
      </c>
      <c r="AE54" s="28">
        <v>0</v>
      </c>
      <c r="AF54" s="28">
        <v>0</v>
      </c>
      <c r="AG54" s="28">
        <v>0</v>
      </c>
      <c r="AH54" s="28">
        <v>0</v>
      </c>
      <c r="AI54" s="28">
        <v>1</v>
      </c>
      <c r="AJ54" s="9">
        <f t="shared" si="4"/>
        <v>0</v>
      </c>
      <c r="AK54" s="9">
        <f t="shared" si="5"/>
        <v>0</v>
      </c>
      <c r="AL54" s="9">
        <f t="shared" si="6"/>
        <v>1</v>
      </c>
      <c r="AM54" s="9">
        <f t="shared" si="7"/>
        <v>0</v>
      </c>
      <c r="AN54" s="29" t="s">
        <v>544</v>
      </c>
    </row>
    <row r="55" spans="1:40" x14ac:dyDescent="0.25">
      <c r="A55" s="28">
        <v>1394</v>
      </c>
      <c r="B55" s="29" t="s">
        <v>545</v>
      </c>
      <c r="C55" s="29" t="s">
        <v>546</v>
      </c>
      <c r="D55" s="29" t="s">
        <v>547</v>
      </c>
      <c r="E55" s="30">
        <v>38626</v>
      </c>
      <c r="F55" s="29" t="s">
        <v>38</v>
      </c>
      <c r="I55" s="28">
        <v>10400</v>
      </c>
      <c r="L55" s="10" t="s">
        <v>342</v>
      </c>
      <c r="M55" s="29" t="s">
        <v>39</v>
      </c>
      <c r="N55" s="31" t="s">
        <v>48</v>
      </c>
      <c r="O55" s="28">
        <v>5</v>
      </c>
      <c r="P55" s="29" t="s">
        <v>225</v>
      </c>
      <c r="Q55" s="31" t="s">
        <v>15</v>
      </c>
      <c r="R55" s="28">
        <v>0</v>
      </c>
      <c r="S55" s="28">
        <v>0</v>
      </c>
      <c r="T55" s="28">
        <v>0</v>
      </c>
      <c r="U55" s="28">
        <v>1</v>
      </c>
      <c r="V55" s="28">
        <v>0</v>
      </c>
      <c r="W55" s="28">
        <v>0</v>
      </c>
      <c r="X55" s="28">
        <v>0</v>
      </c>
      <c r="Y55" s="28">
        <v>0</v>
      </c>
      <c r="Z55" s="28">
        <v>1</v>
      </c>
      <c r="AA55" s="28">
        <v>0</v>
      </c>
      <c r="AB55" s="28">
        <v>0</v>
      </c>
      <c r="AC55" s="28">
        <v>0</v>
      </c>
      <c r="AD55" s="28">
        <v>0</v>
      </c>
      <c r="AE55" s="28">
        <v>0</v>
      </c>
      <c r="AF55" s="28">
        <v>0</v>
      </c>
      <c r="AG55" s="28">
        <v>0</v>
      </c>
      <c r="AH55" s="28">
        <v>0</v>
      </c>
      <c r="AI55" s="28">
        <v>1</v>
      </c>
      <c r="AJ55" s="9">
        <f t="shared" si="4"/>
        <v>0</v>
      </c>
      <c r="AK55" s="9">
        <f t="shared" si="5"/>
        <v>0</v>
      </c>
      <c r="AL55" s="9">
        <f t="shared" si="6"/>
        <v>1</v>
      </c>
      <c r="AM55" s="9">
        <f t="shared" si="7"/>
        <v>0</v>
      </c>
      <c r="AN55" s="29" t="s">
        <v>548</v>
      </c>
    </row>
    <row r="56" spans="1:40" x14ac:dyDescent="0.25">
      <c r="A56" s="28">
        <v>1430</v>
      </c>
      <c r="B56" s="29" t="s">
        <v>549</v>
      </c>
      <c r="C56" s="29" t="s">
        <v>550</v>
      </c>
      <c r="D56" s="29" t="s">
        <v>551</v>
      </c>
      <c r="E56" s="30">
        <v>40817</v>
      </c>
      <c r="F56" s="29" t="s">
        <v>38</v>
      </c>
      <c r="L56" s="10" t="s">
        <v>342</v>
      </c>
      <c r="M56" s="29" t="s">
        <v>185</v>
      </c>
      <c r="N56" s="31" t="s">
        <v>48</v>
      </c>
      <c r="O56" s="28">
        <v>1.75</v>
      </c>
      <c r="P56" s="29" t="s">
        <v>552</v>
      </c>
      <c r="Q56" s="31" t="s">
        <v>15</v>
      </c>
      <c r="R56" s="28">
        <v>1</v>
      </c>
      <c r="S56" s="28">
        <v>0</v>
      </c>
      <c r="T56" s="28">
        <v>0</v>
      </c>
      <c r="U56" s="28">
        <v>1</v>
      </c>
      <c r="V56" s="28">
        <v>0</v>
      </c>
      <c r="W56" s="28">
        <v>0</v>
      </c>
      <c r="X56" s="28">
        <v>0</v>
      </c>
      <c r="Y56" s="28">
        <v>0</v>
      </c>
      <c r="Z56" s="28">
        <v>1</v>
      </c>
      <c r="AA56" s="28">
        <v>0</v>
      </c>
      <c r="AB56" s="28">
        <v>0</v>
      </c>
      <c r="AC56" s="28">
        <v>0</v>
      </c>
      <c r="AD56" s="28">
        <v>0</v>
      </c>
      <c r="AE56" s="28">
        <v>0</v>
      </c>
      <c r="AF56" s="28">
        <v>0</v>
      </c>
      <c r="AG56" s="28">
        <v>0</v>
      </c>
      <c r="AH56" s="28">
        <v>0</v>
      </c>
      <c r="AI56" s="28">
        <v>1</v>
      </c>
      <c r="AJ56" s="9">
        <f t="shared" si="4"/>
        <v>0</v>
      </c>
      <c r="AK56" s="9">
        <f t="shared" si="5"/>
        <v>0</v>
      </c>
      <c r="AL56" s="9">
        <f t="shared" si="6"/>
        <v>1</v>
      </c>
      <c r="AM56" s="9">
        <f t="shared" si="7"/>
        <v>0</v>
      </c>
      <c r="AN56" s="29" t="s">
        <v>553</v>
      </c>
    </row>
    <row r="57" spans="1:40" x14ac:dyDescent="0.25">
      <c r="A57" s="28">
        <v>1464</v>
      </c>
      <c r="B57" s="29" t="s">
        <v>554</v>
      </c>
      <c r="C57" s="29" t="s">
        <v>555</v>
      </c>
      <c r="D57" s="29" t="s">
        <v>556</v>
      </c>
      <c r="E57" s="30">
        <v>36617</v>
      </c>
      <c r="F57" s="29" t="s">
        <v>332</v>
      </c>
      <c r="I57" s="28">
        <v>380000</v>
      </c>
      <c r="J57" s="28">
        <v>12</v>
      </c>
      <c r="L57" s="10" t="s">
        <v>342</v>
      </c>
      <c r="M57" s="29" t="s">
        <v>136</v>
      </c>
      <c r="N57" s="31" t="s">
        <v>40</v>
      </c>
      <c r="O57" s="28">
        <v>0.43333333333333329</v>
      </c>
      <c r="P57" s="29" t="s">
        <v>195</v>
      </c>
      <c r="Q57" s="31" t="s">
        <v>15</v>
      </c>
      <c r="R57" s="28">
        <v>1</v>
      </c>
      <c r="S57" s="28">
        <v>0</v>
      </c>
      <c r="T57" s="28">
        <v>0</v>
      </c>
      <c r="U57" s="28">
        <v>1</v>
      </c>
      <c r="V57" s="28">
        <v>0</v>
      </c>
      <c r="W57" s="28">
        <v>0</v>
      </c>
      <c r="X57" s="28">
        <v>0</v>
      </c>
      <c r="Y57" s="28">
        <v>0</v>
      </c>
      <c r="Z57" s="28">
        <v>1</v>
      </c>
      <c r="AA57" s="28">
        <v>0</v>
      </c>
      <c r="AB57" s="28">
        <v>0</v>
      </c>
      <c r="AC57" s="28">
        <v>1</v>
      </c>
      <c r="AD57" s="28">
        <v>0</v>
      </c>
      <c r="AE57" s="28">
        <v>0</v>
      </c>
      <c r="AF57" s="28">
        <v>0</v>
      </c>
      <c r="AG57" s="28">
        <v>0</v>
      </c>
      <c r="AH57" s="28">
        <v>0</v>
      </c>
      <c r="AI57" s="28">
        <v>0</v>
      </c>
      <c r="AJ57" s="9">
        <f t="shared" si="4"/>
        <v>1</v>
      </c>
      <c r="AK57" s="9">
        <f t="shared" si="5"/>
        <v>0</v>
      </c>
      <c r="AL57" s="9">
        <f t="shared" si="6"/>
        <v>0</v>
      </c>
      <c r="AM57" s="9">
        <f t="shared" si="7"/>
        <v>0</v>
      </c>
      <c r="AN57" s="29" t="s">
        <v>557</v>
      </c>
    </row>
    <row r="58" spans="1:40" x14ac:dyDescent="0.25">
      <c r="A58" s="28">
        <v>1467</v>
      </c>
      <c r="B58" s="29" t="s">
        <v>558</v>
      </c>
      <c r="C58" s="29" t="s">
        <v>559</v>
      </c>
      <c r="D58" s="29" t="s">
        <v>560</v>
      </c>
      <c r="E58" s="30">
        <v>39173</v>
      </c>
      <c r="F58" s="29" t="s">
        <v>38</v>
      </c>
      <c r="L58" s="10" t="s">
        <v>342</v>
      </c>
      <c r="M58" s="29" t="s">
        <v>136</v>
      </c>
      <c r="O58" s="28">
        <v>0.33333333333333331</v>
      </c>
      <c r="P58" s="29" t="s">
        <v>561</v>
      </c>
      <c r="Q58" s="31" t="s">
        <v>15</v>
      </c>
      <c r="R58" s="28">
        <v>0</v>
      </c>
      <c r="S58" s="28">
        <v>0</v>
      </c>
      <c r="T58" s="28">
        <v>0</v>
      </c>
      <c r="U58" s="28">
        <v>1</v>
      </c>
      <c r="V58" s="28">
        <v>0</v>
      </c>
      <c r="W58" s="28">
        <v>0</v>
      </c>
      <c r="X58" s="28">
        <v>0</v>
      </c>
      <c r="Y58" s="28">
        <v>0</v>
      </c>
      <c r="Z58" s="28">
        <v>1</v>
      </c>
      <c r="AA58" s="28">
        <v>0</v>
      </c>
      <c r="AB58" s="28">
        <v>0</v>
      </c>
      <c r="AC58" s="28">
        <v>0</v>
      </c>
      <c r="AD58" s="28">
        <v>0</v>
      </c>
      <c r="AE58" s="28">
        <v>0</v>
      </c>
      <c r="AF58" s="28">
        <v>0</v>
      </c>
      <c r="AG58" s="28">
        <v>0</v>
      </c>
      <c r="AH58" s="28">
        <v>0</v>
      </c>
      <c r="AI58" s="28">
        <v>1</v>
      </c>
      <c r="AJ58" s="9">
        <f t="shared" si="4"/>
        <v>0</v>
      </c>
      <c r="AK58" s="9">
        <f t="shared" si="5"/>
        <v>0</v>
      </c>
      <c r="AL58" s="9">
        <f t="shared" si="6"/>
        <v>1</v>
      </c>
      <c r="AM58" s="9">
        <f t="shared" si="7"/>
        <v>0</v>
      </c>
      <c r="AN58" s="29" t="s">
        <v>562</v>
      </c>
    </row>
    <row r="59" spans="1:40" x14ac:dyDescent="0.25">
      <c r="A59" s="28">
        <v>1475</v>
      </c>
      <c r="B59" s="29" t="s">
        <v>563</v>
      </c>
      <c r="C59" s="29" t="s">
        <v>564</v>
      </c>
      <c r="D59" s="29" t="s">
        <v>565</v>
      </c>
      <c r="E59" s="30">
        <v>36800</v>
      </c>
      <c r="F59" s="29" t="s">
        <v>332</v>
      </c>
      <c r="I59" s="28">
        <v>750000</v>
      </c>
      <c r="J59" s="28">
        <v>13</v>
      </c>
      <c r="L59" s="10" t="s">
        <v>341</v>
      </c>
      <c r="M59" s="29" t="s">
        <v>566</v>
      </c>
      <c r="N59" s="31" t="s">
        <v>40</v>
      </c>
      <c r="O59" s="28">
        <v>0</v>
      </c>
      <c r="P59" s="29" t="s">
        <v>195</v>
      </c>
      <c r="Q59" s="31" t="s">
        <v>15</v>
      </c>
      <c r="R59" s="28">
        <v>1</v>
      </c>
      <c r="S59" s="28">
        <v>0</v>
      </c>
      <c r="T59" s="28">
        <v>0</v>
      </c>
      <c r="U59" s="28">
        <v>1</v>
      </c>
      <c r="V59" s="28">
        <v>0</v>
      </c>
      <c r="W59" s="28">
        <v>0</v>
      </c>
      <c r="X59" s="28">
        <v>0</v>
      </c>
      <c r="Y59" s="28">
        <v>0</v>
      </c>
      <c r="Z59" s="28">
        <v>1</v>
      </c>
      <c r="AA59" s="28">
        <v>0</v>
      </c>
      <c r="AB59" s="28">
        <v>0</v>
      </c>
      <c r="AC59" s="28">
        <v>1</v>
      </c>
      <c r="AD59" s="28">
        <v>0</v>
      </c>
      <c r="AE59" s="28">
        <v>0</v>
      </c>
      <c r="AF59" s="28">
        <v>0</v>
      </c>
      <c r="AG59" s="28">
        <v>0</v>
      </c>
      <c r="AH59" s="28">
        <v>0</v>
      </c>
      <c r="AI59" s="28">
        <v>0</v>
      </c>
      <c r="AJ59" s="9">
        <f t="shared" si="4"/>
        <v>1</v>
      </c>
      <c r="AK59" s="9">
        <f t="shared" si="5"/>
        <v>0</v>
      </c>
      <c r="AL59" s="9">
        <f t="shared" si="6"/>
        <v>0</v>
      </c>
      <c r="AM59" s="9">
        <f t="shared" si="7"/>
        <v>0</v>
      </c>
      <c r="AN59" s="29" t="s">
        <v>567</v>
      </c>
    </row>
    <row r="60" spans="1:40" x14ac:dyDescent="0.25">
      <c r="A60" s="28">
        <v>1477</v>
      </c>
      <c r="B60" s="29" t="s">
        <v>568</v>
      </c>
      <c r="C60" s="29" t="s">
        <v>569</v>
      </c>
      <c r="D60" s="29" t="s">
        <v>570</v>
      </c>
      <c r="E60" s="30">
        <v>40603</v>
      </c>
      <c r="F60" s="29" t="s">
        <v>38</v>
      </c>
      <c r="J60" s="28">
        <v>0.14299999999999999</v>
      </c>
      <c r="K60" s="28">
        <v>11.07</v>
      </c>
      <c r="L60" s="10" t="s">
        <v>342</v>
      </c>
      <c r="M60" s="29" t="s">
        <v>136</v>
      </c>
      <c r="N60" s="31" t="s">
        <v>48</v>
      </c>
      <c r="O60" s="28">
        <v>28</v>
      </c>
      <c r="P60" s="29" t="s">
        <v>526</v>
      </c>
      <c r="Q60" s="31" t="s">
        <v>15</v>
      </c>
      <c r="R60" s="28">
        <v>1</v>
      </c>
      <c r="S60" s="28">
        <v>0</v>
      </c>
      <c r="T60" s="28">
        <v>0</v>
      </c>
      <c r="U60" s="28">
        <v>1</v>
      </c>
      <c r="V60" s="28">
        <v>0</v>
      </c>
      <c r="W60" s="28">
        <v>0</v>
      </c>
      <c r="X60" s="28">
        <v>0</v>
      </c>
      <c r="Y60" s="28">
        <v>0</v>
      </c>
      <c r="Z60" s="28">
        <v>1</v>
      </c>
      <c r="AA60" s="28">
        <v>0</v>
      </c>
      <c r="AB60" s="28">
        <v>0</v>
      </c>
      <c r="AC60" s="28">
        <v>0</v>
      </c>
      <c r="AD60" s="28">
        <v>0</v>
      </c>
      <c r="AE60" s="28">
        <v>0</v>
      </c>
      <c r="AF60" s="28">
        <v>0</v>
      </c>
      <c r="AG60" s="28">
        <v>0</v>
      </c>
      <c r="AH60" s="28">
        <v>0</v>
      </c>
      <c r="AI60" s="28">
        <v>1</v>
      </c>
      <c r="AJ60" s="9">
        <f t="shared" si="4"/>
        <v>0</v>
      </c>
      <c r="AK60" s="9">
        <f t="shared" si="5"/>
        <v>0</v>
      </c>
      <c r="AL60" s="9">
        <f t="shared" si="6"/>
        <v>1</v>
      </c>
      <c r="AM60" s="9">
        <f t="shared" si="7"/>
        <v>0</v>
      </c>
      <c r="AN60" s="29" t="s">
        <v>571</v>
      </c>
    </row>
    <row r="61" spans="1:40" x14ac:dyDescent="0.25">
      <c r="A61" s="28">
        <v>1534</v>
      </c>
      <c r="B61" s="29" t="s">
        <v>572</v>
      </c>
      <c r="C61" s="29" t="s">
        <v>573</v>
      </c>
      <c r="D61" s="29" t="s">
        <v>574</v>
      </c>
      <c r="E61" s="30">
        <v>39234</v>
      </c>
      <c r="F61" s="29" t="s">
        <v>38</v>
      </c>
      <c r="J61" s="28">
        <v>0.05</v>
      </c>
      <c r="L61" s="10" t="s">
        <v>342</v>
      </c>
      <c r="M61" s="29" t="s">
        <v>575</v>
      </c>
      <c r="N61" s="31" t="s">
        <v>48</v>
      </c>
      <c r="O61" s="28">
        <v>5</v>
      </c>
      <c r="P61" s="29" t="s">
        <v>225</v>
      </c>
      <c r="Q61" s="31" t="s">
        <v>15</v>
      </c>
      <c r="R61" s="28">
        <v>1</v>
      </c>
      <c r="S61" s="28">
        <v>0</v>
      </c>
      <c r="T61" s="28">
        <v>0</v>
      </c>
      <c r="U61" s="28">
        <v>1</v>
      </c>
      <c r="V61" s="28">
        <v>0</v>
      </c>
      <c r="W61" s="28">
        <v>0</v>
      </c>
      <c r="X61" s="28">
        <v>0</v>
      </c>
      <c r="Y61" s="28">
        <v>0</v>
      </c>
      <c r="Z61" s="28">
        <v>1</v>
      </c>
      <c r="AA61" s="28">
        <v>0</v>
      </c>
      <c r="AB61" s="28">
        <v>0</v>
      </c>
      <c r="AC61" s="28">
        <v>1</v>
      </c>
      <c r="AD61" s="28">
        <v>0</v>
      </c>
      <c r="AE61" s="28">
        <v>0</v>
      </c>
      <c r="AF61" s="28">
        <v>0</v>
      </c>
      <c r="AG61" s="28">
        <v>0</v>
      </c>
      <c r="AH61" s="28">
        <v>0</v>
      </c>
      <c r="AI61" s="28">
        <v>0</v>
      </c>
      <c r="AJ61" s="9">
        <f t="shared" si="4"/>
        <v>1</v>
      </c>
      <c r="AK61" s="9">
        <f t="shared" si="5"/>
        <v>0</v>
      </c>
      <c r="AL61" s="9">
        <f t="shared" si="6"/>
        <v>0</v>
      </c>
      <c r="AM61" s="9">
        <f t="shared" si="7"/>
        <v>0</v>
      </c>
      <c r="AN61" s="29" t="s">
        <v>576</v>
      </c>
    </row>
    <row r="62" spans="1:40" x14ac:dyDescent="0.25">
      <c r="A62" s="28">
        <v>1538</v>
      </c>
      <c r="B62" s="29" t="s">
        <v>577</v>
      </c>
      <c r="C62" s="29" t="s">
        <v>578</v>
      </c>
      <c r="D62" s="29" t="s">
        <v>579</v>
      </c>
      <c r="E62" s="30">
        <v>39995</v>
      </c>
      <c r="F62" s="29" t="s">
        <v>38</v>
      </c>
      <c r="J62" s="28">
        <v>31</v>
      </c>
      <c r="L62" s="10" t="s">
        <v>342</v>
      </c>
      <c r="M62" s="29" t="s">
        <v>424</v>
      </c>
      <c r="O62" s="28">
        <v>0.33333333333333331</v>
      </c>
      <c r="P62" s="29" t="s">
        <v>580</v>
      </c>
      <c r="Q62" s="31" t="s">
        <v>70</v>
      </c>
      <c r="R62" s="28">
        <v>1</v>
      </c>
      <c r="S62" s="28">
        <v>0</v>
      </c>
      <c r="T62" s="28">
        <v>0</v>
      </c>
      <c r="U62" s="28">
        <v>1</v>
      </c>
      <c r="V62" s="28">
        <v>0</v>
      </c>
      <c r="W62" s="28">
        <v>0</v>
      </c>
      <c r="X62" s="28">
        <v>0</v>
      </c>
      <c r="Y62" s="28">
        <v>0</v>
      </c>
      <c r="Z62" s="28">
        <v>1</v>
      </c>
      <c r="AA62" s="28">
        <v>0</v>
      </c>
      <c r="AB62" s="28">
        <v>0</v>
      </c>
      <c r="AC62" s="28">
        <v>0</v>
      </c>
      <c r="AD62" s="28">
        <v>0</v>
      </c>
      <c r="AE62" s="28">
        <v>0</v>
      </c>
      <c r="AF62" s="28">
        <v>0</v>
      </c>
      <c r="AG62" s="28">
        <v>0</v>
      </c>
      <c r="AH62" s="28">
        <v>0</v>
      </c>
      <c r="AI62" s="28">
        <v>1</v>
      </c>
      <c r="AJ62" s="9">
        <f t="shared" si="4"/>
        <v>0</v>
      </c>
      <c r="AK62" s="9">
        <f t="shared" si="5"/>
        <v>0</v>
      </c>
      <c r="AL62" s="9">
        <f t="shared" si="6"/>
        <v>1</v>
      </c>
      <c r="AM62" s="9">
        <f t="shared" si="7"/>
        <v>0</v>
      </c>
      <c r="AN62" s="29" t="s">
        <v>581</v>
      </c>
    </row>
    <row r="63" spans="1:40" x14ac:dyDescent="0.25">
      <c r="A63" s="28">
        <v>1563</v>
      </c>
      <c r="B63" s="29" t="s">
        <v>582</v>
      </c>
      <c r="C63" s="29" t="s">
        <v>583</v>
      </c>
      <c r="D63" s="29" t="s">
        <v>584</v>
      </c>
      <c r="E63" s="30">
        <v>40479</v>
      </c>
      <c r="F63" s="29" t="s">
        <v>38</v>
      </c>
      <c r="L63" s="10" t="s">
        <v>342</v>
      </c>
      <c r="M63" s="29" t="s">
        <v>136</v>
      </c>
      <c r="O63" s="28">
        <v>0</v>
      </c>
      <c r="P63" s="29" t="s">
        <v>195</v>
      </c>
      <c r="Q63" s="31" t="s">
        <v>15</v>
      </c>
      <c r="R63" s="28">
        <v>1</v>
      </c>
      <c r="S63" s="28">
        <v>0</v>
      </c>
      <c r="T63" s="28">
        <v>0</v>
      </c>
      <c r="U63" s="28">
        <v>1</v>
      </c>
      <c r="V63" s="28">
        <v>0</v>
      </c>
      <c r="W63" s="28">
        <v>0</v>
      </c>
      <c r="X63" s="28">
        <v>0</v>
      </c>
      <c r="Y63" s="28">
        <v>0</v>
      </c>
      <c r="Z63" s="28">
        <v>1</v>
      </c>
      <c r="AA63" s="28">
        <v>0</v>
      </c>
      <c r="AB63" s="28">
        <v>0</v>
      </c>
      <c r="AC63" s="28">
        <v>1</v>
      </c>
      <c r="AD63" s="28">
        <v>0</v>
      </c>
      <c r="AE63" s="28">
        <v>0</v>
      </c>
      <c r="AF63" s="28">
        <v>0</v>
      </c>
      <c r="AG63" s="28">
        <v>0</v>
      </c>
      <c r="AH63" s="28">
        <v>0</v>
      </c>
      <c r="AI63" s="28">
        <v>0</v>
      </c>
      <c r="AJ63" s="9">
        <f t="shared" si="4"/>
        <v>1</v>
      </c>
      <c r="AK63" s="9">
        <f t="shared" si="5"/>
        <v>0</v>
      </c>
      <c r="AL63" s="9">
        <f t="shared" si="6"/>
        <v>0</v>
      </c>
      <c r="AM63" s="9">
        <f t="shared" si="7"/>
        <v>0</v>
      </c>
      <c r="AN63" s="29" t="s">
        <v>585</v>
      </c>
    </row>
    <row r="64" spans="1:40" x14ac:dyDescent="0.25">
      <c r="A64" s="28">
        <v>1565</v>
      </c>
      <c r="B64" s="29" t="s">
        <v>586</v>
      </c>
      <c r="C64" s="29" t="s">
        <v>587</v>
      </c>
      <c r="D64" s="29" t="s">
        <v>588</v>
      </c>
      <c r="E64" s="30">
        <v>39264</v>
      </c>
      <c r="F64" s="29" t="s">
        <v>38</v>
      </c>
      <c r="L64" s="10" t="s">
        <v>342</v>
      </c>
      <c r="M64" s="29" t="s">
        <v>136</v>
      </c>
      <c r="O64" s="28">
        <v>0</v>
      </c>
      <c r="P64" s="29" t="s">
        <v>589</v>
      </c>
      <c r="Q64" s="31" t="s">
        <v>70</v>
      </c>
      <c r="R64" s="28">
        <v>0</v>
      </c>
      <c r="S64" s="28">
        <v>0</v>
      </c>
      <c r="T64" s="28">
        <v>0</v>
      </c>
      <c r="U64" s="28">
        <v>1</v>
      </c>
      <c r="V64" s="28">
        <v>0</v>
      </c>
      <c r="W64" s="28">
        <v>0</v>
      </c>
      <c r="X64" s="28">
        <v>0</v>
      </c>
      <c r="Y64" s="28">
        <v>0</v>
      </c>
      <c r="Z64" s="28">
        <v>1</v>
      </c>
      <c r="AA64" s="28">
        <v>0</v>
      </c>
      <c r="AB64" s="28">
        <v>0</v>
      </c>
      <c r="AC64" s="28">
        <v>1</v>
      </c>
      <c r="AD64" s="28">
        <v>0</v>
      </c>
      <c r="AE64" s="28">
        <v>0</v>
      </c>
      <c r="AF64" s="28">
        <v>0</v>
      </c>
      <c r="AG64" s="28">
        <v>0</v>
      </c>
      <c r="AH64" s="28">
        <v>0</v>
      </c>
      <c r="AI64" s="28">
        <v>0</v>
      </c>
      <c r="AJ64" s="9">
        <f t="shared" si="4"/>
        <v>1</v>
      </c>
      <c r="AK64" s="9">
        <f t="shared" si="5"/>
        <v>0</v>
      </c>
      <c r="AL64" s="9">
        <f t="shared" si="6"/>
        <v>0</v>
      </c>
      <c r="AM64" s="9">
        <f t="shared" si="7"/>
        <v>0</v>
      </c>
      <c r="AN64" s="29" t="s">
        <v>590</v>
      </c>
    </row>
    <row r="65" spans="1:40" x14ac:dyDescent="0.25">
      <c r="A65" s="28">
        <v>1566</v>
      </c>
      <c r="B65" s="29" t="s">
        <v>591</v>
      </c>
      <c r="C65" s="29" t="s">
        <v>592</v>
      </c>
      <c r="D65" s="29" t="s">
        <v>588</v>
      </c>
      <c r="E65" s="30">
        <v>39264</v>
      </c>
      <c r="F65" s="29" t="s">
        <v>38</v>
      </c>
      <c r="J65" s="28">
        <v>2.4</v>
      </c>
      <c r="L65" s="10" t="s">
        <v>342</v>
      </c>
      <c r="M65" s="29" t="s">
        <v>593</v>
      </c>
      <c r="O65" s="28">
        <v>0</v>
      </c>
      <c r="P65" s="29" t="s">
        <v>195</v>
      </c>
      <c r="Q65" s="31" t="s">
        <v>70</v>
      </c>
      <c r="R65" s="28">
        <v>0</v>
      </c>
      <c r="S65" s="28">
        <v>0</v>
      </c>
      <c r="T65" s="28">
        <v>0</v>
      </c>
      <c r="U65" s="28">
        <v>1</v>
      </c>
      <c r="V65" s="28">
        <v>0</v>
      </c>
      <c r="W65" s="28">
        <v>0</v>
      </c>
      <c r="X65" s="28">
        <v>0</v>
      </c>
      <c r="Y65" s="28">
        <v>0</v>
      </c>
      <c r="Z65" s="28">
        <v>1</v>
      </c>
      <c r="AA65" s="28">
        <v>0</v>
      </c>
      <c r="AB65" s="28">
        <v>0</v>
      </c>
      <c r="AC65" s="28">
        <v>1</v>
      </c>
      <c r="AD65" s="28">
        <v>0</v>
      </c>
      <c r="AE65" s="28">
        <v>0</v>
      </c>
      <c r="AF65" s="28">
        <v>0</v>
      </c>
      <c r="AG65" s="28">
        <v>0</v>
      </c>
      <c r="AH65" s="28">
        <v>0</v>
      </c>
      <c r="AI65" s="28">
        <v>0</v>
      </c>
      <c r="AJ65" s="9">
        <f t="shared" si="4"/>
        <v>1</v>
      </c>
      <c r="AK65" s="9">
        <f t="shared" si="5"/>
        <v>0</v>
      </c>
      <c r="AL65" s="9">
        <f t="shared" si="6"/>
        <v>0</v>
      </c>
      <c r="AM65" s="9">
        <f t="shared" si="7"/>
        <v>0</v>
      </c>
      <c r="AN65" s="29" t="s">
        <v>594</v>
      </c>
    </row>
    <row r="66" spans="1:40" x14ac:dyDescent="0.25">
      <c r="A66" s="28">
        <v>1581</v>
      </c>
      <c r="B66" s="29" t="s">
        <v>595</v>
      </c>
      <c r="C66" s="29" t="s">
        <v>596</v>
      </c>
      <c r="D66" s="29" t="s">
        <v>597</v>
      </c>
      <c r="E66" s="30">
        <v>37647</v>
      </c>
      <c r="F66" s="29" t="s">
        <v>38</v>
      </c>
      <c r="I66" s="28">
        <v>6000</v>
      </c>
      <c r="J66" s="28">
        <v>0.4</v>
      </c>
      <c r="L66" s="10" t="s">
        <v>342</v>
      </c>
      <c r="M66" s="29" t="s">
        <v>598</v>
      </c>
      <c r="N66" s="31" t="s">
        <v>40</v>
      </c>
      <c r="O66" s="28">
        <v>1.5</v>
      </c>
      <c r="P66" s="29" t="s">
        <v>367</v>
      </c>
      <c r="Q66" s="31" t="s">
        <v>15</v>
      </c>
      <c r="R66" s="28">
        <v>1</v>
      </c>
      <c r="S66" s="28">
        <v>0</v>
      </c>
      <c r="T66" s="28">
        <v>0</v>
      </c>
      <c r="U66" s="28">
        <v>1</v>
      </c>
      <c r="V66" s="28">
        <v>0</v>
      </c>
      <c r="W66" s="28">
        <v>0</v>
      </c>
      <c r="X66" s="28">
        <v>0</v>
      </c>
      <c r="Y66" s="28">
        <v>0</v>
      </c>
      <c r="Z66" s="28">
        <v>1</v>
      </c>
      <c r="AA66" s="28">
        <v>0</v>
      </c>
      <c r="AB66" s="28">
        <v>0</v>
      </c>
      <c r="AC66" s="28">
        <v>1</v>
      </c>
      <c r="AD66" s="28">
        <v>0</v>
      </c>
      <c r="AE66" s="28">
        <v>0</v>
      </c>
      <c r="AF66" s="28">
        <v>0</v>
      </c>
      <c r="AG66" s="28">
        <v>0</v>
      </c>
      <c r="AH66" s="28">
        <v>0</v>
      </c>
      <c r="AI66" s="28">
        <v>0</v>
      </c>
      <c r="AJ66" s="9">
        <f t="shared" si="4"/>
        <v>1</v>
      </c>
      <c r="AK66" s="9">
        <f t="shared" si="5"/>
        <v>0</v>
      </c>
      <c r="AL66" s="9">
        <f t="shared" si="6"/>
        <v>0</v>
      </c>
      <c r="AM66" s="9">
        <f t="shared" si="7"/>
        <v>0</v>
      </c>
      <c r="AN66" s="29" t="s">
        <v>599</v>
      </c>
    </row>
    <row r="67" spans="1:40" x14ac:dyDescent="0.25">
      <c r="A67" s="28">
        <v>1582</v>
      </c>
      <c r="B67" s="29" t="s">
        <v>600</v>
      </c>
      <c r="C67" s="29" t="s">
        <v>601</v>
      </c>
      <c r="D67" s="29" t="s">
        <v>602</v>
      </c>
      <c r="E67" s="30">
        <v>36647</v>
      </c>
      <c r="F67" s="29" t="s">
        <v>38</v>
      </c>
      <c r="I67" s="28">
        <v>20000</v>
      </c>
      <c r="J67" s="28">
        <v>0.4</v>
      </c>
      <c r="L67" s="10" t="s">
        <v>342</v>
      </c>
      <c r="M67" s="29" t="s">
        <v>598</v>
      </c>
      <c r="N67" s="31" t="s">
        <v>40</v>
      </c>
      <c r="O67" s="28">
        <v>1.5</v>
      </c>
      <c r="P67" s="29" t="s">
        <v>603</v>
      </c>
      <c r="Q67" s="31" t="s">
        <v>15</v>
      </c>
      <c r="R67" s="28">
        <v>1</v>
      </c>
      <c r="S67" s="28">
        <v>0</v>
      </c>
      <c r="T67" s="28">
        <v>0</v>
      </c>
      <c r="U67" s="28">
        <v>1</v>
      </c>
      <c r="V67" s="28">
        <v>0</v>
      </c>
      <c r="W67" s="28">
        <v>0</v>
      </c>
      <c r="X67" s="28">
        <v>0</v>
      </c>
      <c r="Y67" s="28">
        <v>0</v>
      </c>
      <c r="Z67" s="28">
        <v>1</v>
      </c>
      <c r="AA67" s="28">
        <v>0</v>
      </c>
      <c r="AB67" s="28">
        <v>0</v>
      </c>
      <c r="AC67" s="28">
        <v>1</v>
      </c>
      <c r="AD67" s="28">
        <v>0</v>
      </c>
      <c r="AE67" s="28">
        <v>0</v>
      </c>
      <c r="AF67" s="28">
        <v>0</v>
      </c>
      <c r="AG67" s="28">
        <v>0</v>
      </c>
      <c r="AH67" s="28">
        <v>0</v>
      </c>
      <c r="AI67" s="28">
        <v>0</v>
      </c>
      <c r="AJ67" s="9">
        <f t="shared" si="4"/>
        <v>1</v>
      </c>
      <c r="AK67" s="9">
        <f t="shared" si="5"/>
        <v>0</v>
      </c>
      <c r="AL67" s="9">
        <f t="shared" si="6"/>
        <v>0</v>
      </c>
      <c r="AM67" s="9">
        <f t="shared" si="7"/>
        <v>0</v>
      </c>
      <c r="AN67" s="29" t="s">
        <v>604</v>
      </c>
    </row>
    <row r="68" spans="1:40" x14ac:dyDescent="0.25">
      <c r="A68" s="28">
        <v>1626</v>
      </c>
      <c r="B68" s="29" t="s">
        <v>605</v>
      </c>
      <c r="C68" s="29" t="s">
        <v>606</v>
      </c>
      <c r="D68" s="29" t="s">
        <v>607</v>
      </c>
      <c r="E68" s="30">
        <v>41223</v>
      </c>
      <c r="F68" s="29" t="s">
        <v>38</v>
      </c>
      <c r="L68" s="10" t="s">
        <v>342</v>
      </c>
      <c r="M68" s="29" t="s">
        <v>136</v>
      </c>
      <c r="N68" s="31" t="s">
        <v>40</v>
      </c>
      <c r="O68" s="28">
        <v>0</v>
      </c>
      <c r="P68" s="29" t="s">
        <v>377</v>
      </c>
      <c r="Q68" s="31" t="s">
        <v>15</v>
      </c>
      <c r="R68" s="28">
        <v>0</v>
      </c>
      <c r="S68" s="28">
        <v>0</v>
      </c>
      <c r="T68" s="28">
        <v>0</v>
      </c>
      <c r="U68" s="28">
        <v>1</v>
      </c>
      <c r="V68" s="28">
        <v>0</v>
      </c>
      <c r="W68" s="28">
        <v>0</v>
      </c>
      <c r="X68" s="28">
        <v>0</v>
      </c>
      <c r="Y68" s="28">
        <v>0</v>
      </c>
      <c r="Z68" s="28">
        <v>1</v>
      </c>
      <c r="AA68" s="28">
        <v>0</v>
      </c>
      <c r="AB68" s="28">
        <v>0</v>
      </c>
      <c r="AC68" s="28">
        <v>1</v>
      </c>
      <c r="AD68" s="28">
        <v>0</v>
      </c>
      <c r="AE68" s="28">
        <v>0</v>
      </c>
      <c r="AF68" s="28">
        <v>0</v>
      </c>
      <c r="AG68" s="28">
        <v>0</v>
      </c>
      <c r="AH68" s="28">
        <v>0</v>
      </c>
      <c r="AI68" s="28">
        <v>0</v>
      </c>
      <c r="AJ68" s="9">
        <f t="shared" si="4"/>
        <v>1</v>
      </c>
      <c r="AK68" s="9">
        <f t="shared" si="5"/>
        <v>0</v>
      </c>
      <c r="AL68" s="9">
        <f t="shared" si="6"/>
        <v>0</v>
      </c>
      <c r="AM68" s="9">
        <f t="shared" si="7"/>
        <v>0</v>
      </c>
      <c r="AN68" s="29" t="s">
        <v>608</v>
      </c>
    </row>
    <row r="69" spans="1:40" x14ac:dyDescent="0.25">
      <c r="A69" s="28">
        <v>1668</v>
      </c>
      <c r="B69" s="29" t="s">
        <v>609</v>
      </c>
      <c r="C69" s="29" t="s">
        <v>610</v>
      </c>
      <c r="D69" s="29" t="s">
        <v>611</v>
      </c>
      <c r="E69" s="30">
        <v>36770</v>
      </c>
      <c r="F69" s="29" t="s">
        <v>38</v>
      </c>
      <c r="O69" s="28">
        <v>0</v>
      </c>
      <c r="P69" s="29" t="s">
        <v>589</v>
      </c>
      <c r="Q69" s="31" t="s">
        <v>15</v>
      </c>
      <c r="R69" s="28">
        <v>0</v>
      </c>
      <c r="S69" s="28">
        <v>0</v>
      </c>
      <c r="T69" s="28">
        <v>0</v>
      </c>
      <c r="U69" s="28">
        <v>1</v>
      </c>
      <c r="V69" s="28">
        <v>0</v>
      </c>
      <c r="W69" s="28">
        <v>0</v>
      </c>
      <c r="X69" s="28">
        <v>0</v>
      </c>
      <c r="Y69" s="28">
        <v>0</v>
      </c>
      <c r="Z69" s="28">
        <v>1</v>
      </c>
      <c r="AA69" s="28">
        <v>0</v>
      </c>
      <c r="AB69" s="28">
        <v>0</v>
      </c>
      <c r="AC69" s="28">
        <v>1</v>
      </c>
      <c r="AD69" s="28">
        <v>0</v>
      </c>
      <c r="AE69" s="28">
        <v>0</v>
      </c>
      <c r="AF69" s="28">
        <v>0</v>
      </c>
      <c r="AG69" s="28">
        <v>0</v>
      </c>
      <c r="AH69" s="28">
        <v>0</v>
      </c>
      <c r="AI69" s="28">
        <v>0</v>
      </c>
      <c r="AJ69" s="9">
        <f t="shared" si="4"/>
        <v>1</v>
      </c>
      <c r="AK69" s="9">
        <f t="shared" si="5"/>
        <v>0</v>
      </c>
      <c r="AL69" s="9">
        <f t="shared" si="6"/>
        <v>0</v>
      </c>
      <c r="AM69" s="9">
        <f t="shared" si="7"/>
        <v>0</v>
      </c>
      <c r="AN69" s="29" t="s">
        <v>612</v>
      </c>
    </row>
    <row r="70" spans="1:40" x14ac:dyDescent="0.25">
      <c r="A70" s="28">
        <v>1748</v>
      </c>
      <c r="B70" s="29" t="s">
        <v>613</v>
      </c>
      <c r="C70" s="29" t="s">
        <v>614</v>
      </c>
      <c r="D70" s="29" t="s">
        <v>615</v>
      </c>
      <c r="E70" s="30">
        <v>38899</v>
      </c>
      <c r="F70" s="29" t="s">
        <v>38</v>
      </c>
      <c r="J70" s="28">
        <v>1.51</v>
      </c>
      <c r="L70" s="10" t="s">
        <v>341</v>
      </c>
      <c r="M70" s="29" t="s">
        <v>54</v>
      </c>
      <c r="N70" s="31" t="s">
        <v>48</v>
      </c>
      <c r="O70" s="28">
        <v>0.85</v>
      </c>
      <c r="P70" s="29" t="s">
        <v>111</v>
      </c>
      <c r="Q70" s="31" t="s">
        <v>15</v>
      </c>
      <c r="R70" s="28">
        <v>1</v>
      </c>
      <c r="S70" s="28">
        <v>0</v>
      </c>
      <c r="T70" s="28">
        <v>0</v>
      </c>
      <c r="U70" s="28">
        <v>0</v>
      </c>
      <c r="V70" s="28">
        <v>0</v>
      </c>
      <c r="W70" s="28">
        <v>0</v>
      </c>
      <c r="X70" s="28">
        <v>0</v>
      </c>
      <c r="Y70" s="28">
        <v>0</v>
      </c>
      <c r="Z70" s="28">
        <v>0</v>
      </c>
      <c r="AA70" s="28">
        <v>1</v>
      </c>
      <c r="AB70" s="28">
        <v>0</v>
      </c>
      <c r="AC70" s="28">
        <v>0</v>
      </c>
      <c r="AD70" s="28">
        <v>0</v>
      </c>
      <c r="AE70" s="28">
        <v>0</v>
      </c>
      <c r="AF70" s="28">
        <v>0</v>
      </c>
      <c r="AG70" s="28">
        <v>0</v>
      </c>
      <c r="AH70" s="28">
        <v>0</v>
      </c>
      <c r="AI70" s="28">
        <v>1</v>
      </c>
      <c r="AJ70" s="9">
        <f t="shared" si="4"/>
        <v>0</v>
      </c>
      <c r="AK70" s="9">
        <f t="shared" si="5"/>
        <v>0</v>
      </c>
      <c r="AL70" s="9">
        <f t="shared" si="6"/>
        <v>1</v>
      </c>
      <c r="AM70" s="9">
        <f t="shared" si="7"/>
        <v>0</v>
      </c>
      <c r="AN70" s="29" t="s">
        <v>616</v>
      </c>
    </row>
    <row r="71" spans="1:40" x14ac:dyDescent="0.25">
      <c r="A71" s="28">
        <v>1752</v>
      </c>
      <c r="B71" s="29" t="s">
        <v>617</v>
      </c>
      <c r="C71" s="29" t="s">
        <v>618</v>
      </c>
      <c r="D71" s="29" t="s">
        <v>619</v>
      </c>
      <c r="E71" s="30">
        <v>37135</v>
      </c>
      <c r="F71" s="29" t="s">
        <v>38</v>
      </c>
      <c r="I71" s="28">
        <v>500000</v>
      </c>
      <c r="J71" s="28">
        <v>11</v>
      </c>
      <c r="L71" s="10" t="s">
        <v>342</v>
      </c>
      <c r="M71" s="29" t="s">
        <v>136</v>
      </c>
      <c r="N71" s="31" t="s">
        <v>40</v>
      </c>
      <c r="O71" s="28">
        <v>0.75</v>
      </c>
      <c r="P71" s="29" t="s">
        <v>111</v>
      </c>
      <c r="Q71" s="31" t="s">
        <v>15</v>
      </c>
      <c r="R71" s="28">
        <v>1</v>
      </c>
      <c r="S71" s="28">
        <v>0</v>
      </c>
      <c r="T71" s="28">
        <v>0</v>
      </c>
      <c r="U71" s="28">
        <v>0</v>
      </c>
      <c r="V71" s="28">
        <v>0</v>
      </c>
      <c r="W71" s="28">
        <v>0</v>
      </c>
      <c r="X71" s="28">
        <v>0</v>
      </c>
      <c r="Y71" s="28">
        <v>0</v>
      </c>
      <c r="Z71" s="28">
        <v>0</v>
      </c>
      <c r="AA71" s="28">
        <v>1</v>
      </c>
      <c r="AB71" s="28">
        <v>0</v>
      </c>
      <c r="AC71" s="28">
        <v>1</v>
      </c>
      <c r="AD71" s="28">
        <v>0</v>
      </c>
      <c r="AE71" s="28">
        <v>0</v>
      </c>
      <c r="AF71" s="28">
        <v>0</v>
      </c>
      <c r="AG71" s="28">
        <v>0</v>
      </c>
      <c r="AH71" s="28">
        <v>0</v>
      </c>
      <c r="AI71" s="28">
        <v>0</v>
      </c>
      <c r="AJ71" s="9">
        <f t="shared" si="4"/>
        <v>1</v>
      </c>
      <c r="AK71" s="9">
        <f t="shared" si="5"/>
        <v>0</v>
      </c>
      <c r="AL71" s="9">
        <f t="shared" si="6"/>
        <v>0</v>
      </c>
      <c r="AM71" s="9">
        <f t="shared" si="7"/>
        <v>0</v>
      </c>
      <c r="AN71" s="29" t="s">
        <v>620</v>
      </c>
    </row>
    <row r="72" spans="1:40" s="21" customFormat="1" x14ac:dyDescent="0.25">
      <c r="A72" s="32">
        <v>1753</v>
      </c>
      <c r="B72" s="33" t="s">
        <v>621</v>
      </c>
      <c r="C72" s="33" t="s">
        <v>622</v>
      </c>
      <c r="D72" s="33" t="s">
        <v>623</v>
      </c>
      <c r="E72" s="34">
        <v>39600</v>
      </c>
      <c r="F72" s="33" t="s">
        <v>38</v>
      </c>
      <c r="G72" s="19"/>
      <c r="H72" s="19"/>
      <c r="I72" s="19"/>
      <c r="J72" s="19"/>
      <c r="K72" s="19"/>
      <c r="L72" s="19" t="s">
        <v>341</v>
      </c>
      <c r="M72" s="33" t="s">
        <v>151</v>
      </c>
      <c r="N72" s="35" t="s">
        <v>48</v>
      </c>
      <c r="O72" s="32">
        <v>0</v>
      </c>
      <c r="P72" s="33" t="s">
        <v>111</v>
      </c>
      <c r="Q72" s="36" t="s">
        <v>70</v>
      </c>
      <c r="R72" s="37">
        <v>0</v>
      </c>
      <c r="S72" s="32">
        <v>0</v>
      </c>
      <c r="T72" s="32">
        <v>0</v>
      </c>
      <c r="U72" s="32">
        <v>0</v>
      </c>
      <c r="V72" s="32">
        <v>0</v>
      </c>
      <c r="W72" s="32">
        <v>0</v>
      </c>
      <c r="X72" s="32">
        <v>0</v>
      </c>
      <c r="Y72" s="32">
        <v>0</v>
      </c>
      <c r="Z72" s="32">
        <v>0</v>
      </c>
      <c r="AA72" s="32">
        <v>1</v>
      </c>
      <c r="AB72" s="32">
        <v>0</v>
      </c>
      <c r="AC72" s="32">
        <v>0</v>
      </c>
      <c r="AD72" s="32">
        <v>0</v>
      </c>
      <c r="AE72" s="32">
        <v>0</v>
      </c>
      <c r="AF72" s="32">
        <v>0</v>
      </c>
      <c r="AG72" s="32">
        <v>0</v>
      </c>
      <c r="AH72" s="32">
        <v>0</v>
      </c>
      <c r="AI72" s="32">
        <v>1</v>
      </c>
      <c r="AJ72" s="9">
        <f t="shared" si="4"/>
        <v>0</v>
      </c>
      <c r="AK72" s="9">
        <f t="shared" si="5"/>
        <v>0</v>
      </c>
      <c r="AL72" s="9">
        <f t="shared" si="6"/>
        <v>1</v>
      </c>
      <c r="AM72" s="9">
        <f t="shared" si="7"/>
        <v>0</v>
      </c>
      <c r="AN72" s="22" t="s">
        <v>624</v>
      </c>
    </row>
    <row r="73" spans="1:40" s="21" customFormat="1" x14ac:dyDescent="0.25">
      <c r="A73" s="32">
        <v>1756</v>
      </c>
      <c r="B73" s="33" t="s">
        <v>625</v>
      </c>
      <c r="C73" s="33" t="s">
        <v>626</v>
      </c>
      <c r="D73" s="33" t="s">
        <v>627</v>
      </c>
      <c r="E73" s="34">
        <v>39661</v>
      </c>
      <c r="F73" s="33" t="s">
        <v>38</v>
      </c>
      <c r="G73" s="19"/>
      <c r="H73" s="19"/>
      <c r="I73" s="19"/>
      <c r="J73" s="32">
        <v>0.48</v>
      </c>
      <c r="K73" s="19"/>
      <c r="L73" s="19" t="s">
        <v>341</v>
      </c>
      <c r="M73" s="33" t="s">
        <v>151</v>
      </c>
      <c r="N73" s="35" t="s">
        <v>48</v>
      </c>
      <c r="O73" s="32">
        <v>0</v>
      </c>
      <c r="P73" s="33" t="s">
        <v>69</v>
      </c>
      <c r="Q73" s="36" t="s">
        <v>15</v>
      </c>
      <c r="R73" s="32">
        <v>1</v>
      </c>
      <c r="S73" s="32">
        <v>0</v>
      </c>
      <c r="T73" s="32">
        <v>0</v>
      </c>
      <c r="U73" s="32">
        <v>0</v>
      </c>
      <c r="V73" s="32">
        <v>0</v>
      </c>
      <c r="W73" s="32">
        <v>0</v>
      </c>
      <c r="X73" s="32">
        <v>0</v>
      </c>
      <c r="Y73" s="32">
        <v>0</v>
      </c>
      <c r="Z73" s="32">
        <v>0</v>
      </c>
      <c r="AA73" s="32">
        <v>1</v>
      </c>
      <c r="AB73" s="32">
        <v>0</v>
      </c>
      <c r="AC73" s="32">
        <v>0</v>
      </c>
      <c r="AD73" s="32">
        <v>0</v>
      </c>
      <c r="AE73" s="32">
        <v>0</v>
      </c>
      <c r="AF73" s="32">
        <v>0</v>
      </c>
      <c r="AG73" s="32">
        <v>0</v>
      </c>
      <c r="AH73" s="32">
        <v>0</v>
      </c>
      <c r="AI73" s="32">
        <v>1</v>
      </c>
      <c r="AJ73" s="9">
        <f t="shared" si="4"/>
        <v>0</v>
      </c>
      <c r="AK73" s="9">
        <f t="shared" si="5"/>
        <v>0</v>
      </c>
      <c r="AL73" s="9">
        <f t="shared" si="6"/>
        <v>1</v>
      </c>
      <c r="AM73" s="9">
        <f t="shared" si="7"/>
        <v>0</v>
      </c>
      <c r="AN73" s="22" t="s">
        <v>628</v>
      </c>
    </row>
    <row r="74" spans="1:40" x14ac:dyDescent="0.25">
      <c r="A74" s="28">
        <v>1760</v>
      </c>
      <c r="B74" s="29" t="s">
        <v>629</v>
      </c>
      <c r="C74" s="29" t="s">
        <v>630</v>
      </c>
      <c r="D74" s="29" t="s">
        <v>631</v>
      </c>
      <c r="E74" s="30">
        <v>39022</v>
      </c>
      <c r="F74" s="29" t="s">
        <v>38</v>
      </c>
      <c r="J74" s="28">
        <v>1.3</v>
      </c>
      <c r="L74" s="10" t="s">
        <v>341</v>
      </c>
      <c r="M74" s="29" t="s">
        <v>54</v>
      </c>
      <c r="N74" s="31" t="s">
        <v>48</v>
      </c>
      <c r="O74" s="28">
        <v>0.16666666666666671</v>
      </c>
      <c r="P74" s="29" t="s">
        <v>111</v>
      </c>
      <c r="Q74" s="31" t="s">
        <v>70</v>
      </c>
      <c r="R74" s="28">
        <v>0</v>
      </c>
      <c r="S74" s="28">
        <v>0</v>
      </c>
      <c r="T74" s="28">
        <v>0</v>
      </c>
      <c r="U74" s="28">
        <v>0</v>
      </c>
      <c r="V74" s="28">
        <v>0</v>
      </c>
      <c r="W74" s="28">
        <v>0</v>
      </c>
      <c r="X74" s="28">
        <v>0</v>
      </c>
      <c r="Y74" s="28">
        <v>0</v>
      </c>
      <c r="Z74" s="28">
        <v>0</v>
      </c>
      <c r="AA74" s="28">
        <v>1</v>
      </c>
      <c r="AB74" s="28">
        <v>0</v>
      </c>
      <c r="AC74" s="28">
        <v>1</v>
      </c>
      <c r="AD74" s="28">
        <v>1</v>
      </c>
      <c r="AE74" s="28">
        <v>0</v>
      </c>
      <c r="AF74" s="28">
        <v>0</v>
      </c>
      <c r="AG74" s="28">
        <v>0</v>
      </c>
      <c r="AH74" s="28">
        <v>0</v>
      </c>
      <c r="AI74" s="28">
        <v>0</v>
      </c>
      <c r="AJ74" s="9">
        <f t="shared" si="4"/>
        <v>1</v>
      </c>
      <c r="AK74" s="9">
        <f t="shared" si="5"/>
        <v>0</v>
      </c>
      <c r="AL74" s="9">
        <f t="shared" si="6"/>
        <v>1</v>
      </c>
      <c r="AM74" s="9">
        <f t="shared" si="7"/>
        <v>1</v>
      </c>
      <c r="AN74" s="29" t="s">
        <v>632</v>
      </c>
    </row>
    <row r="75" spans="1:40" x14ac:dyDescent="0.25">
      <c r="A75" s="28">
        <v>1771</v>
      </c>
      <c r="B75" s="29" t="s">
        <v>633</v>
      </c>
      <c r="C75" s="29" t="s">
        <v>634</v>
      </c>
      <c r="D75" s="29" t="s">
        <v>635</v>
      </c>
      <c r="E75" s="30">
        <v>39326</v>
      </c>
      <c r="F75" s="29" t="s">
        <v>38</v>
      </c>
      <c r="J75" s="28">
        <v>1.4</v>
      </c>
      <c r="L75" s="10" t="s">
        <v>342</v>
      </c>
      <c r="M75" s="29" t="s">
        <v>185</v>
      </c>
      <c r="N75" s="31" t="s">
        <v>48</v>
      </c>
      <c r="O75" s="28">
        <v>4.0199999999999996</v>
      </c>
      <c r="P75" s="29" t="s">
        <v>111</v>
      </c>
      <c r="Q75" s="31" t="s">
        <v>70</v>
      </c>
      <c r="R75" s="28">
        <v>0</v>
      </c>
      <c r="S75" s="28">
        <v>0</v>
      </c>
      <c r="T75" s="28">
        <v>0</v>
      </c>
      <c r="U75" s="28">
        <v>0</v>
      </c>
      <c r="V75" s="28">
        <v>0</v>
      </c>
      <c r="W75" s="28">
        <v>0</v>
      </c>
      <c r="X75" s="28">
        <v>0</v>
      </c>
      <c r="Y75" s="28">
        <v>0</v>
      </c>
      <c r="Z75" s="28">
        <v>0</v>
      </c>
      <c r="AA75" s="28">
        <v>1</v>
      </c>
      <c r="AB75" s="28">
        <v>0</v>
      </c>
      <c r="AC75" s="28">
        <v>1</v>
      </c>
      <c r="AD75" s="28">
        <v>1</v>
      </c>
      <c r="AE75" s="28">
        <v>0</v>
      </c>
      <c r="AF75" s="28">
        <v>0</v>
      </c>
      <c r="AG75" s="28">
        <v>0</v>
      </c>
      <c r="AH75" s="28">
        <v>0</v>
      </c>
      <c r="AI75" s="28">
        <v>0</v>
      </c>
      <c r="AJ75" s="9">
        <f t="shared" si="4"/>
        <v>1</v>
      </c>
      <c r="AK75" s="9">
        <f t="shared" si="5"/>
        <v>0</v>
      </c>
      <c r="AL75" s="9">
        <f t="shared" si="6"/>
        <v>1</v>
      </c>
      <c r="AM75" s="9">
        <f t="shared" si="7"/>
        <v>1</v>
      </c>
      <c r="AN75" s="29" t="s">
        <v>636</v>
      </c>
    </row>
    <row r="76" spans="1:40" x14ac:dyDescent="0.25">
      <c r="A76" s="28">
        <v>1773</v>
      </c>
      <c r="B76" s="29" t="s">
        <v>637</v>
      </c>
      <c r="C76" s="29" t="s">
        <v>638</v>
      </c>
      <c r="D76" s="29" t="s">
        <v>639</v>
      </c>
      <c r="E76" s="30">
        <v>40752</v>
      </c>
      <c r="F76" s="29" t="s">
        <v>38</v>
      </c>
      <c r="G76" s="28">
        <v>1800</v>
      </c>
      <c r="H76" s="28">
        <v>900</v>
      </c>
      <c r="L76" s="10" t="s">
        <v>341</v>
      </c>
      <c r="M76" s="29" t="s">
        <v>151</v>
      </c>
      <c r="N76" s="31" t="s">
        <v>48</v>
      </c>
      <c r="O76" s="28">
        <v>8.3333333333333301E-2</v>
      </c>
      <c r="P76" s="29" t="s">
        <v>111</v>
      </c>
      <c r="Q76" s="31" t="s">
        <v>70</v>
      </c>
      <c r="R76" s="28">
        <v>0</v>
      </c>
      <c r="S76" s="28">
        <v>0</v>
      </c>
      <c r="T76" s="28">
        <v>0</v>
      </c>
      <c r="U76" s="28">
        <v>0</v>
      </c>
      <c r="V76" s="28">
        <v>0</v>
      </c>
      <c r="W76" s="28">
        <v>0</v>
      </c>
      <c r="X76" s="28">
        <v>0</v>
      </c>
      <c r="Y76" s="28">
        <v>0</v>
      </c>
      <c r="Z76" s="28">
        <v>0</v>
      </c>
      <c r="AA76" s="28">
        <v>1</v>
      </c>
      <c r="AB76" s="28">
        <v>0</v>
      </c>
      <c r="AC76" s="28">
        <v>0</v>
      </c>
      <c r="AD76" s="28">
        <v>0</v>
      </c>
      <c r="AE76" s="28">
        <v>0</v>
      </c>
      <c r="AF76" s="28">
        <v>0</v>
      </c>
      <c r="AG76" s="28">
        <v>0</v>
      </c>
      <c r="AH76" s="28">
        <v>0</v>
      </c>
      <c r="AI76" s="28">
        <v>1</v>
      </c>
      <c r="AJ76" s="9">
        <f t="shared" si="4"/>
        <v>0</v>
      </c>
      <c r="AK76" s="9">
        <f t="shared" si="5"/>
        <v>0</v>
      </c>
      <c r="AL76" s="9">
        <f t="shared" si="6"/>
        <v>1</v>
      </c>
      <c r="AM76" s="9">
        <f t="shared" si="7"/>
        <v>0</v>
      </c>
      <c r="AN76" s="29" t="s">
        <v>640</v>
      </c>
    </row>
    <row r="77" spans="1:40" x14ac:dyDescent="0.25">
      <c r="A77" s="28">
        <v>1777</v>
      </c>
      <c r="B77" s="29" t="s">
        <v>641</v>
      </c>
      <c r="C77" s="29" t="s">
        <v>642</v>
      </c>
      <c r="D77" s="29" t="s">
        <v>643</v>
      </c>
      <c r="E77" s="30">
        <v>37500</v>
      </c>
      <c r="F77" s="29" t="s">
        <v>38</v>
      </c>
      <c r="J77" s="28">
        <v>0.84</v>
      </c>
      <c r="L77" s="10" t="s">
        <v>342</v>
      </c>
      <c r="M77" s="29" t="s">
        <v>644</v>
      </c>
      <c r="N77" s="31" t="s">
        <v>48</v>
      </c>
      <c r="O77" s="28">
        <v>0.83333333333333326</v>
      </c>
      <c r="P77" s="29" t="s">
        <v>111</v>
      </c>
      <c r="Q77" s="31" t="s">
        <v>70</v>
      </c>
      <c r="R77" s="28">
        <v>0</v>
      </c>
      <c r="S77" s="28">
        <v>0</v>
      </c>
      <c r="T77" s="28">
        <v>0</v>
      </c>
      <c r="U77" s="28">
        <v>0</v>
      </c>
      <c r="V77" s="28">
        <v>0</v>
      </c>
      <c r="W77" s="28">
        <v>0</v>
      </c>
      <c r="X77" s="28">
        <v>0</v>
      </c>
      <c r="Y77" s="28">
        <v>0</v>
      </c>
      <c r="Z77" s="28">
        <v>0</v>
      </c>
      <c r="AA77" s="28">
        <v>1</v>
      </c>
      <c r="AB77" s="28">
        <v>0</v>
      </c>
      <c r="AC77" s="28">
        <v>0</v>
      </c>
      <c r="AD77" s="28">
        <v>1</v>
      </c>
      <c r="AE77" s="28">
        <v>0</v>
      </c>
      <c r="AF77" s="28">
        <v>0</v>
      </c>
      <c r="AG77" s="28">
        <v>0</v>
      </c>
      <c r="AH77" s="28">
        <v>0</v>
      </c>
      <c r="AI77" s="28">
        <v>0</v>
      </c>
      <c r="AJ77" s="9">
        <f t="shared" si="4"/>
        <v>0</v>
      </c>
      <c r="AK77" s="9">
        <f t="shared" si="5"/>
        <v>0</v>
      </c>
      <c r="AL77" s="9">
        <f t="shared" si="6"/>
        <v>1</v>
      </c>
      <c r="AM77" s="9">
        <f t="shared" si="7"/>
        <v>1</v>
      </c>
      <c r="AN77" s="29" t="s">
        <v>645</v>
      </c>
    </row>
    <row r="78" spans="1:40" x14ac:dyDescent="0.25">
      <c r="A78" s="28">
        <v>1780</v>
      </c>
      <c r="B78" s="29" t="s">
        <v>646</v>
      </c>
      <c r="C78" s="29" t="s">
        <v>647</v>
      </c>
      <c r="D78" s="29" t="s">
        <v>648</v>
      </c>
      <c r="E78" s="30">
        <v>37767</v>
      </c>
      <c r="F78" s="29" t="s">
        <v>38</v>
      </c>
      <c r="G78" s="28">
        <v>1800</v>
      </c>
      <c r="H78" s="28">
        <v>800</v>
      </c>
      <c r="L78" s="10" t="s">
        <v>341</v>
      </c>
      <c r="M78" s="29" t="s">
        <v>54</v>
      </c>
      <c r="N78" s="31" t="s">
        <v>48</v>
      </c>
      <c r="O78" s="28">
        <v>0.16666666666666671</v>
      </c>
      <c r="P78" s="29" t="s">
        <v>649</v>
      </c>
      <c r="Q78" s="31" t="s">
        <v>70</v>
      </c>
      <c r="R78" s="28">
        <v>0</v>
      </c>
      <c r="S78" s="28">
        <v>0</v>
      </c>
      <c r="T78" s="28">
        <v>0</v>
      </c>
      <c r="U78" s="28">
        <v>0</v>
      </c>
      <c r="V78" s="28">
        <v>0</v>
      </c>
      <c r="W78" s="28">
        <v>0</v>
      </c>
      <c r="X78" s="28">
        <v>0</v>
      </c>
      <c r="Y78" s="28">
        <v>0</v>
      </c>
      <c r="Z78" s="28">
        <v>0</v>
      </c>
      <c r="AA78" s="28">
        <v>1</v>
      </c>
      <c r="AB78" s="28">
        <v>0</v>
      </c>
      <c r="AC78" s="28">
        <v>0</v>
      </c>
      <c r="AD78" s="28">
        <v>0</v>
      </c>
      <c r="AE78" s="28">
        <v>0</v>
      </c>
      <c r="AF78" s="28">
        <v>0</v>
      </c>
      <c r="AG78" s="28">
        <v>0</v>
      </c>
      <c r="AH78" s="28">
        <v>0</v>
      </c>
      <c r="AI78" s="28">
        <v>1</v>
      </c>
      <c r="AJ78" s="9">
        <f t="shared" si="4"/>
        <v>0</v>
      </c>
      <c r="AK78" s="9">
        <f t="shared" si="5"/>
        <v>0</v>
      </c>
      <c r="AL78" s="9">
        <f t="shared" si="6"/>
        <v>1</v>
      </c>
      <c r="AM78" s="9">
        <f t="shared" si="7"/>
        <v>0</v>
      </c>
      <c r="AN78" s="29" t="s">
        <v>650</v>
      </c>
    </row>
    <row r="79" spans="1:40" x14ac:dyDescent="0.25">
      <c r="A79" s="28">
        <v>1802</v>
      </c>
      <c r="B79" s="29" t="s">
        <v>651</v>
      </c>
      <c r="C79" s="29" t="s">
        <v>652</v>
      </c>
      <c r="D79" s="29" t="s">
        <v>653</v>
      </c>
      <c r="E79" s="30">
        <v>41211</v>
      </c>
      <c r="F79" s="29" t="s">
        <v>38</v>
      </c>
      <c r="J79" s="28">
        <v>0.93</v>
      </c>
      <c r="L79" s="10" t="s">
        <v>341</v>
      </c>
      <c r="M79" s="29" t="s">
        <v>151</v>
      </c>
      <c r="N79" s="31" t="s">
        <v>48</v>
      </c>
      <c r="O79" s="28">
        <v>0.33333333333333331</v>
      </c>
      <c r="P79" s="29" t="s">
        <v>111</v>
      </c>
      <c r="Q79" s="31" t="s">
        <v>70</v>
      </c>
      <c r="R79" s="28">
        <v>0</v>
      </c>
      <c r="S79" s="28">
        <v>0</v>
      </c>
      <c r="T79" s="28">
        <v>0</v>
      </c>
      <c r="U79" s="28">
        <v>0</v>
      </c>
      <c r="V79" s="28">
        <v>0</v>
      </c>
      <c r="W79" s="28">
        <v>0</v>
      </c>
      <c r="X79" s="28">
        <v>0</v>
      </c>
      <c r="Y79" s="28">
        <v>0</v>
      </c>
      <c r="Z79" s="28">
        <v>0</v>
      </c>
      <c r="AA79" s="28">
        <v>1</v>
      </c>
      <c r="AB79" s="28">
        <v>0</v>
      </c>
      <c r="AC79" s="28">
        <v>1</v>
      </c>
      <c r="AD79" s="28">
        <v>0</v>
      </c>
      <c r="AE79" s="28">
        <v>0</v>
      </c>
      <c r="AF79" s="28">
        <v>0</v>
      </c>
      <c r="AG79" s="28">
        <v>0</v>
      </c>
      <c r="AH79" s="28">
        <v>0</v>
      </c>
      <c r="AI79" s="28">
        <v>0</v>
      </c>
      <c r="AJ79" s="9">
        <f t="shared" si="4"/>
        <v>1</v>
      </c>
      <c r="AK79" s="9">
        <f t="shared" si="5"/>
        <v>0</v>
      </c>
      <c r="AL79" s="9">
        <f t="shared" si="6"/>
        <v>0</v>
      </c>
      <c r="AM79" s="9">
        <f t="shared" si="7"/>
        <v>0</v>
      </c>
      <c r="AN79" s="29" t="s">
        <v>654</v>
      </c>
    </row>
    <row r="80" spans="1:40" x14ac:dyDescent="0.25">
      <c r="A80" s="28">
        <v>1811</v>
      </c>
      <c r="B80" s="29" t="s">
        <v>659</v>
      </c>
      <c r="C80" s="29" t="s">
        <v>660</v>
      </c>
      <c r="D80" s="29" t="s">
        <v>661</v>
      </c>
      <c r="E80" s="30">
        <v>40452</v>
      </c>
      <c r="F80" s="29" t="s">
        <v>38</v>
      </c>
      <c r="I80" s="28">
        <v>30</v>
      </c>
      <c r="L80" s="10" t="s">
        <v>341</v>
      </c>
      <c r="M80" s="29" t="s">
        <v>662</v>
      </c>
      <c r="N80" s="31" t="s">
        <v>48</v>
      </c>
      <c r="O80" s="28">
        <v>0.5</v>
      </c>
      <c r="P80" s="29" t="s">
        <v>170</v>
      </c>
      <c r="Q80" s="31" t="s">
        <v>15</v>
      </c>
      <c r="R80" s="28">
        <v>1</v>
      </c>
      <c r="S80" s="28">
        <v>0</v>
      </c>
      <c r="T80" s="28">
        <v>0</v>
      </c>
      <c r="U80" s="28">
        <v>0</v>
      </c>
      <c r="V80" s="28">
        <v>0</v>
      </c>
      <c r="W80" s="28">
        <v>0</v>
      </c>
      <c r="X80" s="28">
        <v>0</v>
      </c>
      <c r="Y80" s="28">
        <v>0</v>
      </c>
      <c r="Z80" s="28">
        <v>0</v>
      </c>
      <c r="AA80" s="28">
        <v>1</v>
      </c>
      <c r="AB80" s="28">
        <v>0</v>
      </c>
      <c r="AC80" s="28">
        <v>0</v>
      </c>
      <c r="AD80" s="28">
        <v>0</v>
      </c>
      <c r="AE80" s="28">
        <v>0</v>
      </c>
      <c r="AF80" s="28">
        <v>0</v>
      </c>
      <c r="AG80" s="28">
        <v>0</v>
      </c>
      <c r="AH80" s="28">
        <v>0</v>
      </c>
      <c r="AI80" s="28">
        <v>1</v>
      </c>
      <c r="AJ80" s="9">
        <f t="shared" si="4"/>
        <v>0</v>
      </c>
      <c r="AK80" s="9">
        <f t="shared" si="5"/>
        <v>0</v>
      </c>
      <c r="AL80" s="9">
        <f t="shared" si="6"/>
        <v>1</v>
      </c>
      <c r="AM80" s="9">
        <f t="shared" si="7"/>
        <v>0</v>
      </c>
      <c r="AN80" s="29" t="s">
        <v>663</v>
      </c>
    </row>
    <row r="81" spans="1:40" x14ac:dyDescent="0.25">
      <c r="A81" s="28">
        <v>1829</v>
      </c>
      <c r="B81" s="29" t="s">
        <v>664</v>
      </c>
      <c r="C81" s="29" t="s">
        <v>665</v>
      </c>
      <c r="D81" s="29" t="s">
        <v>666</v>
      </c>
      <c r="E81" s="30">
        <v>37742</v>
      </c>
      <c r="F81" s="29" t="s">
        <v>38</v>
      </c>
      <c r="J81" s="28">
        <v>1</v>
      </c>
      <c r="L81" s="10" t="s">
        <v>342</v>
      </c>
      <c r="M81" s="29" t="s">
        <v>39</v>
      </c>
      <c r="N81" s="31" t="s">
        <v>48</v>
      </c>
      <c r="O81" s="28">
        <v>0</v>
      </c>
      <c r="P81" s="29" t="s">
        <v>111</v>
      </c>
      <c r="Q81" s="31" t="s">
        <v>15</v>
      </c>
      <c r="R81" s="28">
        <v>1</v>
      </c>
      <c r="S81" s="28">
        <v>0</v>
      </c>
      <c r="T81" s="28">
        <v>0</v>
      </c>
      <c r="U81" s="28">
        <v>0</v>
      </c>
      <c r="V81" s="28">
        <v>0</v>
      </c>
      <c r="W81" s="28">
        <v>0</v>
      </c>
      <c r="X81" s="28">
        <v>0</v>
      </c>
      <c r="Y81" s="28">
        <v>0</v>
      </c>
      <c r="Z81" s="28">
        <v>0</v>
      </c>
      <c r="AA81" s="28">
        <v>1</v>
      </c>
      <c r="AB81" s="28">
        <v>0</v>
      </c>
      <c r="AC81" s="28">
        <v>1</v>
      </c>
      <c r="AD81" s="28">
        <v>1</v>
      </c>
      <c r="AE81" s="28">
        <v>0</v>
      </c>
      <c r="AF81" s="28">
        <v>0</v>
      </c>
      <c r="AG81" s="28">
        <v>0</v>
      </c>
      <c r="AH81" s="28">
        <v>0</v>
      </c>
      <c r="AI81" s="28">
        <v>0</v>
      </c>
      <c r="AJ81" s="9">
        <f t="shared" si="4"/>
        <v>1</v>
      </c>
      <c r="AK81" s="9">
        <f t="shared" si="5"/>
        <v>0</v>
      </c>
      <c r="AL81" s="9">
        <f t="shared" si="6"/>
        <v>1</v>
      </c>
      <c r="AM81" s="9">
        <f t="shared" si="7"/>
        <v>1</v>
      </c>
      <c r="AN81" s="29" t="s">
        <v>667</v>
      </c>
    </row>
    <row r="82" spans="1:40" x14ac:dyDescent="0.25">
      <c r="A82" s="28">
        <v>1830</v>
      </c>
      <c r="B82" s="29" t="s">
        <v>668</v>
      </c>
      <c r="C82" s="29" t="s">
        <v>669</v>
      </c>
      <c r="D82" s="29" t="s">
        <v>670</v>
      </c>
      <c r="E82" s="30">
        <v>37601</v>
      </c>
      <c r="F82" s="29" t="s">
        <v>38</v>
      </c>
      <c r="J82" s="28">
        <v>1</v>
      </c>
      <c r="L82" s="10" t="s">
        <v>342</v>
      </c>
      <c r="M82" s="29" t="s">
        <v>39</v>
      </c>
      <c r="N82" s="31" t="s">
        <v>48</v>
      </c>
      <c r="O82" s="28">
        <v>0.5</v>
      </c>
      <c r="P82" s="29" t="s">
        <v>111</v>
      </c>
      <c r="Q82" s="31" t="s">
        <v>15</v>
      </c>
      <c r="R82" s="28">
        <v>1</v>
      </c>
      <c r="S82" s="28">
        <v>0</v>
      </c>
      <c r="T82" s="28">
        <v>0</v>
      </c>
      <c r="U82" s="28">
        <v>0</v>
      </c>
      <c r="V82" s="28">
        <v>0</v>
      </c>
      <c r="W82" s="28">
        <v>0</v>
      </c>
      <c r="X82" s="28">
        <v>0</v>
      </c>
      <c r="Y82" s="28">
        <v>0</v>
      </c>
      <c r="Z82" s="28">
        <v>0</v>
      </c>
      <c r="AA82" s="28">
        <v>1</v>
      </c>
      <c r="AB82" s="28">
        <v>0</v>
      </c>
      <c r="AC82" s="28">
        <v>1</v>
      </c>
      <c r="AD82" s="28">
        <v>0</v>
      </c>
      <c r="AE82" s="28">
        <v>1</v>
      </c>
      <c r="AF82" s="28">
        <v>0</v>
      </c>
      <c r="AG82" s="28">
        <v>0</v>
      </c>
      <c r="AH82" s="28">
        <v>0</v>
      </c>
      <c r="AI82" s="28">
        <v>0</v>
      </c>
      <c r="AJ82" s="9">
        <f t="shared" si="4"/>
        <v>1</v>
      </c>
      <c r="AK82" s="9">
        <f t="shared" si="5"/>
        <v>0</v>
      </c>
      <c r="AL82" s="9">
        <f t="shared" si="6"/>
        <v>0</v>
      </c>
      <c r="AM82" s="9">
        <f t="shared" si="7"/>
        <v>0</v>
      </c>
      <c r="AN82" s="29" t="s">
        <v>671</v>
      </c>
    </row>
    <row r="83" spans="1:40" x14ac:dyDescent="0.25">
      <c r="A83" s="28">
        <v>1831</v>
      </c>
      <c r="B83" s="29" t="s">
        <v>672</v>
      </c>
      <c r="C83" s="29" t="s">
        <v>673</v>
      </c>
      <c r="D83" s="29" t="s">
        <v>674</v>
      </c>
      <c r="E83" s="30">
        <v>38384</v>
      </c>
      <c r="F83" s="29" t="s">
        <v>38</v>
      </c>
      <c r="G83" s="28">
        <v>900</v>
      </c>
      <c r="H83" s="28">
        <v>800</v>
      </c>
      <c r="J83" s="28">
        <v>1</v>
      </c>
      <c r="L83" s="10" t="s">
        <v>342</v>
      </c>
      <c r="M83" s="29" t="s">
        <v>39</v>
      </c>
      <c r="N83" s="31" t="s">
        <v>48</v>
      </c>
      <c r="O83" s="28">
        <v>0.5</v>
      </c>
      <c r="P83" s="29" t="s">
        <v>111</v>
      </c>
      <c r="Q83" s="31" t="s">
        <v>15</v>
      </c>
      <c r="R83" s="28">
        <v>1</v>
      </c>
      <c r="S83" s="28">
        <v>0</v>
      </c>
      <c r="T83" s="28">
        <v>0</v>
      </c>
      <c r="U83" s="28">
        <v>0</v>
      </c>
      <c r="V83" s="28">
        <v>0</v>
      </c>
      <c r="W83" s="28">
        <v>0</v>
      </c>
      <c r="X83" s="28">
        <v>0</v>
      </c>
      <c r="Y83" s="28">
        <v>0</v>
      </c>
      <c r="Z83" s="28">
        <v>0</v>
      </c>
      <c r="AA83" s="28">
        <v>1</v>
      </c>
      <c r="AB83" s="28">
        <v>0</v>
      </c>
      <c r="AC83" s="28">
        <v>1</v>
      </c>
      <c r="AD83" s="28">
        <v>0</v>
      </c>
      <c r="AE83" s="28">
        <v>1</v>
      </c>
      <c r="AF83" s="28">
        <v>0</v>
      </c>
      <c r="AG83" s="28">
        <v>0</v>
      </c>
      <c r="AH83" s="28">
        <v>0</v>
      </c>
      <c r="AI83" s="28">
        <v>0</v>
      </c>
      <c r="AJ83" s="9">
        <f t="shared" si="4"/>
        <v>1</v>
      </c>
      <c r="AK83" s="9">
        <f t="shared" si="5"/>
        <v>0</v>
      </c>
      <c r="AL83" s="9">
        <f t="shared" si="6"/>
        <v>0</v>
      </c>
      <c r="AM83" s="9">
        <f t="shared" si="7"/>
        <v>0</v>
      </c>
      <c r="AN83" s="29" t="s">
        <v>675</v>
      </c>
    </row>
    <row r="84" spans="1:40" x14ac:dyDescent="0.25">
      <c r="A84" s="28">
        <v>1844</v>
      </c>
      <c r="B84" s="29" t="s">
        <v>676</v>
      </c>
      <c r="C84" s="29" t="s">
        <v>677</v>
      </c>
      <c r="D84" s="29" t="s">
        <v>678</v>
      </c>
      <c r="E84" s="30">
        <v>37591</v>
      </c>
      <c r="F84" s="29" t="s">
        <v>38</v>
      </c>
      <c r="L84" s="10" t="s">
        <v>341</v>
      </c>
      <c r="M84" s="29" t="s">
        <v>54</v>
      </c>
      <c r="N84" s="31" t="s">
        <v>48</v>
      </c>
      <c r="O84" s="28">
        <v>1</v>
      </c>
      <c r="P84" s="29" t="s">
        <v>111</v>
      </c>
      <c r="Q84" s="31" t="s">
        <v>15</v>
      </c>
      <c r="R84" s="28">
        <v>0</v>
      </c>
      <c r="S84" s="28">
        <v>0</v>
      </c>
      <c r="T84" s="28">
        <v>0</v>
      </c>
      <c r="U84" s="28">
        <v>0</v>
      </c>
      <c r="V84" s="28">
        <v>0</v>
      </c>
      <c r="W84" s="28">
        <v>0</v>
      </c>
      <c r="X84" s="28">
        <v>0</v>
      </c>
      <c r="Y84" s="28">
        <v>0</v>
      </c>
      <c r="Z84" s="28">
        <v>0</v>
      </c>
      <c r="AA84" s="28">
        <v>1</v>
      </c>
      <c r="AB84" s="28">
        <v>0</v>
      </c>
      <c r="AC84" s="28">
        <v>0</v>
      </c>
      <c r="AD84" s="28">
        <v>0</v>
      </c>
      <c r="AE84" s="28">
        <v>0</v>
      </c>
      <c r="AF84" s="28">
        <v>0</v>
      </c>
      <c r="AG84" s="28">
        <v>0</v>
      </c>
      <c r="AH84" s="28">
        <v>0</v>
      </c>
      <c r="AI84" s="28">
        <v>1</v>
      </c>
      <c r="AJ84" s="9">
        <f t="shared" si="4"/>
        <v>0</v>
      </c>
      <c r="AK84" s="9">
        <f t="shared" si="5"/>
        <v>0</v>
      </c>
      <c r="AL84" s="9">
        <f t="shared" si="6"/>
        <v>1</v>
      </c>
      <c r="AM84" s="9">
        <f t="shared" si="7"/>
        <v>0</v>
      </c>
      <c r="AN84" s="29" t="s">
        <v>679</v>
      </c>
    </row>
    <row r="85" spans="1:40" x14ac:dyDescent="0.25">
      <c r="A85" s="28">
        <v>1866</v>
      </c>
      <c r="B85" s="29" t="s">
        <v>680</v>
      </c>
      <c r="C85" s="29" t="s">
        <v>681</v>
      </c>
      <c r="D85" s="29" t="s">
        <v>682</v>
      </c>
      <c r="E85" s="30">
        <v>40683</v>
      </c>
      <c r="F85" s="29" t="s">
        <v>38</v>
      </c>
      <c r="J85" s="28">
        <v>0.66</v>
      </c>
      <c r="L85" s="10" t="s">
        <v>341</v>
      </c>
      <c r="M85" s="29" t="s">
        <v>151</v>
      </c>
      <c r="N85" s="31" t="s">
        <v>48</v>
      </c>
      <c r="O85" s="28">
        <v>0.25</v>
      </c>
      <c r="P85" s="29" t="s">
        <v>69</v>
      </c>
      <c r="Q85" s="31" t="s">
        <v>70</v>
      </c>
      <c r="R85" s="28">
        <v>0</v>
      </c>
      <c r="S85" s="28">
        <v>0</v>
      </c>
      <c r="T85" s="28">
        <v>0</v>
      </c>
      <c r="U85" s="28">
        <v>0</v>
      </c>
      <c r="V85" s="28">
        <v>0</v>
      </c>
      <c r="W85" s="28">
        <v>0</v>
      </c>
      <c r="X85" s="28">
        <v>0</v>
      </c>
      <c r="Y85" s="28">
        <v>0</v>
      </c>
      <c r="Z85" s="28">
        <v>0</v>
      </c>
      <c r="AA85" s="28">
        <v>1</v>
      </c>
      <c r="AB85" s="28">
        <v>0</v>
      </c>
      <c r="AC85" s="28">
        <v>1</v>
      </c>
      <c r="AD85" s="28">
        <v>0</v>
      </c>
      <c r="AE85" s="28">
        <v>0</v>
      </c>
      <c r="AF85" s="28">
        <v>0</v>
      </c>
      <c r="AG85" s="28">
        <v>0</v>
      </c>
      <c r="AH85" s="28">
        <v>0</v>
      </c>
      <c r="AI85" s="28">
        <v>0</v>
      </c>
      <c r="AJ85" s="9">
        <f t="shared" si="4"/>
        <v>1</v>
      </c>
      <c r="AK85" s="9">
        <f t="shared" si="5"/>
        <v>0</v>
      </c>
      <c r="AL85" s="9">
        <f t="shared" si="6"/>
        <v>0</v>
      </c>
      <c r="AM85" s="9">
        <f t="shared" si="7"/>
        <v>0</v>
      </c>
      <c r="AN85" s="29" t="s">
        <v>683</v>
      </c>
    </row>
    <row r="86" spans="1:40" x14ac:dyDescent="0.25">
      <c r="A86" s="28">
        <v>1867</v>
      </c>
      <c r="B86" s="29" t="s">
        <v>684</v>
      </c>
      <c r="C86" s="29" t="s">
        <v>685</v>
      </c>
      <c r="D86" s="29" t="s">
        <v>686</v>
      </c>
      <c r="E86" s="30">
        <v>40758</v>
      </c>
      <c r="F86" s="29" t="s">
        <v>38</v>
      </c>
      <c r="J86" s="28">
        <v>0.11</v>
      </c>
      <c r="L86" s="10" t="s">
        <v>341</v>
      </c>
      <c r="M86" s="29" t="s">
        <v>151</v>
      </c>
      <c r="N86" s="31" t="s">
        <v>48</v>
      </c>
      <c r="O86" s="28">
        <v>0.5</v>
      </c>
      <c r="P86" s="29" t="s">
        <v>111</v>
      </c>
      <c r="Q86" s="31" t="s">
        <v>15</v>
      </c>
      <c r="R86" s="28">
        <v>0</v>
      </c>
      <c r="S86" s="28">
        <v>0</v>
      </c>
      <c r="T86" s="28">
        <v>0</v>
      </c>
      <c r="U86" s="28">
        <v>0</v>
      </c>
      <c r="V86" s="28">
        <v>0</v>
      </c>
      <c r="W86" s="28">
        <v>0</v>
      </c>
      <c r="X86" s="28">
        <v>0</v>
      </c>
      <c r="Y86" s="28">
        <v>0</v>
      </c>
      <c r="Z86" s="28">
        <v>0</v>
      </c>
      <c r="AA86" s="28">
        <v>1</v>
      </c>
      <c r="AB86" s="28">
        <v>0</v>
      </c>
      <c r="AC86" s="28">
        <v>1</v>
      </c>
      <c r="AD86" s="28">
        <v>1</v>
      </c>
      <c r="AE86" s="28">
        <v>0</v>
      </c>
      <c r="AF86" s="28">
        <v>0</v>
      </c>
      <c r="AG86" s="28">
        <v>0</v>
      </c>
      <c r="AH86" s="28">
        <v>0</v>
      </c>
      <c r="AI86" s="28">
        <v>0</v>
      </c>
      <c r="AJ86" s="9">
        <f t="shared" si="4"/>
        <v>1</v>
      </c>
      <c r="AK86" s="9">
        <f t="shared" si="5"/>
        <v>0</v>
      </c>
      <c r="AL86" s="9">
        <f t="shared" si="6"/>
        <v>1</v>
      </c>
      <c r="AM86" s="9">
        <f t="shared" si="7"/>
        <v>1</v>
      </c>
      <c r="AN86" s="29" t="s">
        <v>687</v>
      </c>
    </row>
    <row r="87" spans="1:40" x14ac:dyDescent="0.25">
      <c r="A87" s="28">
        <v>1877</v>
      </c>
      <c r="B87" s="29" t="s">
        <v>688</v>
      </c>
      <c r="C87" s="29" t="s">
        <v>689</v>
      </c>
      <c r="D87" s="29" t="s">
        <v>690</v>
      </c>
      <c r="E87" s="30">
        <v>38657</v>
      </c>
      <c r="F87" s="29" t="s">
        <v>38</v>
      </c>
      <c r="I87" s="28">
        <v>50</v>
      </c>
      <c r="L87" s="10" t="s">
        <v>342</v>
      </c>
      <c r="M87" s="29" t="s">
        <v>691</v>
      </c>
      <c r="N87" s="31" t="s">
        <v>48</v>
      </c>
      <c r="O87" s="28">
        <v>8</v>
      </c>
      <c r="P87" s="29" t="s">
        <v>111</v>
      </c>
      <c r="Q87" s="31" t="s">
        <v>70</v>
      </c>
      <c r="R87" s="28">
        <v>0</v>
      </c>
      <c r="S87" s="28">
        <v>0</v>
      </c>
      <c r="T87" s="28">
        <v>0</v>
      </c>
      <c r="U87" s="28">
        <v>0</v>
      </c>
      <c r="V87" s="28">
        <v>0</v>
      </c>
      <c r="W87" s="28">
        <v>0</v>
      </c>
      <c r="X87" s="28">
        <v>0</v>
      </c>
      <c r="Y87" s="28">
        <v>0</v>
      </c>
      <c r="Z87" s="28">
        <v>0</v>
      </c>
      <c r="AA87" s="28">
        <v>1</v>
      </c>
      <c r="AB87" s="28">
        <v>0</v>
      </c>
      <c r="AC87" s="28">
        <v>0</v>
      </c>
      <c r="AD87" s="28">
        <v>1</v>
      </c>
      <c r="AE87" s="28">
        <v>0</v>
      </c>
      <c r="AF87" s="28">
        <v>0</v>
      </c>
      <c r="AG87" s="28">
        <v>0</v>
      </c>
      <c r="AH87" s="28">
        <v>0</v>
      </c>
      <c r="AI87" s="28">
        <v>0</v>
      </c>
      <c r="AJ87" s="9">
        <f t="shared" ref="AJ87:AJ150" si="8">IF(OR(AC87=1,AE87=1),1,0)</f>
        <v>0</v>
      </c>
      <c r="AK87" s="9">
        <f t="shared" ref="AK87:AK150" si="9">IF(OR(AF87=1,AG87=1),1,0)</f>
        <v>0</v>
      </c>
      <c r="AL87" s="9">
        <f t="shared" ref="AL87:AL150" si="10">IF(OR(AD87=1,AH87=1,AI87=1),1,0)</f>
        <v>1</v>
      </c>
      <c r="AM87" s="9">
        <f t="shared" ref="AM87:AM150" si="11">IF(OR(AD87=1,AH87=1),1,0)</f>
        <v>1</v>
      </c>
      <c r="AN87" s="29" t="s">
        <v>692</v>
      </c>
    </row>
    <row r="88" spans="1:40" x14ac:dyDescent="0.25">
      <c r="A88" s="28">
        <v>1885</v>
      </c>
      <c r="B88" s="29" t="s">
        <v>693</v>
      </c>
      <c r="C88" s="29" t="s">
        <v>694</v>
      </c>
      <c r="D88" s="29" t="s">
        <v>695</v>
      </c>
      <c r="E88" s="30">
        <v>38863</v>
      </c>
      <c r="F88" s="29" t="s">
        <v>38</v>
      </c>
      <c r="J88" s="28">
        <v>1.6</v>
      </c>
      <c r="L88" s="10" t="s">
        <v>341</v>
      </c>
      <c r="M88" s="29" t="s">
        <v>696</v>
      </c>
      <c r="N88" s="31" t="s">
        <v>40</v>
      </c>
      <c r="O88" s="28">
        <v>0.5</v>
      </c>
      <c r="P88" s="29" t="s">
        <v>111</v>
      </c>
      <c r="Q88" s="31" t="s">
        <v>15</v>
      </c>
      <c r="R88" s="28">
        <v>0</v>
      </c>
      <c r="S88" s="28">
        <v>0</v>
      </c>
      <c r="T88" s="28">
        <v>0</v>
      </c>
      <c r="U88" s="28">
        <v>0</v>
      </c>
      <c r="V88" s="28">
        <v>0</v>
      </c>
      <c r="W88" s="28">
        <v>0</v>
      </c>
      <c r="X88" s="28">
        <v>0</v>
      </c>
      <c r="Y88" s="28">
        <v>0</v>
      </c>
      <c r="Z88" s="28">
        <v>0</v>
      </c>
      <c r="AA88" s="28">
        <v>1</v>
      </c>
      <c r="AB88" s="28">
        <v>0</v>
      </c>
      <c r="AC88" s="28">
        <v>1</v>
      </c>
      <c r="AD88" s="28">
        <v>0</v>
      </c>
      <c r="AE88" s="28">
        <v>1</v>
      </c>
      <c r="AF88" s="28">
        <v>0</v>
      </c>
      <c r="AG88" s="28">
        <v>0</v>
      </c>
      <c r="AH88" s="28">
        <v>0</v>
      </c>
      <c r="AI88" s="28">
        <v>0</v>
      </c>
      <c r="AJ88" s="9">
        <f t="shared" si="8"/>
        <v>1</v>
      </c>
      <c r="AK88" s="9">
        <f t="shared" si="9"/>
        <v>0</v>
      </c>
      <c r="AL88" s="9">
        <f t="shared" si="10"/>
        <v>0</v>
      </c>
      <c r="AM88" s="9">
        <f t="shared" si="11"/>
        <v>0</v>
      </c>
      <c r="AN88" s="29" t="s">
        <v>697</v>
      </c>
    </row>
    <row r="89" spans="1:40" x14ac:dyDescent="0.25">
      <c r="A89" s="28">
        <v>1900</v>
      </c>
      <c r="B89" s="29" t="s">
        <v>698</v>
      </c>
      <c r="C89" s="29" t="s">
        <v>699</v>
      </c>
      <c r="D89" s="29" t="s">
        <v>700</v>
      </c>
      <c r="E89" s="30">
        <v>38986</v>
      </c>
      <c r="F89" s="29" t="s">
        <v>38</v>
      </c>
      <c r="J89" s="28">
        <v>0.02</v>
      </c>
      <c r="L89" s="10" t="s">
        <v>341</v>
      </c>
      <c r="M89" s="29" t="s">
        <v>151</v>
      </c>
      <c r="N89" s="31" t="s">
        <v>48</v>
      </c>
      <c r="O89" s="28">
        <v>0.43333333333333329</v>
      </c>
      <c r="P89" s="29" t="s">
        <v>111</v>
      </c>
      <c r="Q89" s="31" t="s">
        <v>15</v>
      </c>
      <c r="R89" s="28">
        <v>1</v>
      </c>
      <c r="S89" s="28">
        <v>0</v>
      </c>
      <c r="T89" s="28">
        <v>0</v>
      </c>
      <c r="U89" s="28">
        <v>0</v>
      </c>
      <c r="V89" s="28">
        <v>0</v>
      </c>
      <c r="W89" s="28">
        <v>0</v>
      </c>
      <c r="X89" s="28">
        <v>0</v>
      </c>
      <c r="Y89" s="28">
        <v>0</v>
      </c>
      <c r="Z89" s="28">
        <v>0</v>
      </c>
      <c r="AA89" s="28">
        <v>1</v>
      </c>
      <c r="AB89" s="28">
        <v>0</v>
      </c>
      <c r="AC89" s="28">
        <v>0</v>
      </c>
      <c r="AD89" s="28">
        <v>0</v>
      </c>
      <c r="AE89" s="28">
        <v>0</v>
      </c>
      <c r="AF89" s="28">
        <v>0</v>
      </c>
      <c r="AG89" s="28">
        <v>0</v>
      </c>
      <c r="AH89" s="28">
        <v>0</v>
      </c>
      <c r="AI89" s="28">
        <v>1</v>
      </c>
      <c r="AJ89" s="9">
        <f t="shared" si="8"/>
        <v>0</v>
      </c>
      <c r="AK89" s="9">
        <f t="shared" si="9"/>
        <v>0</v>
      </c>
      <c r="AL89" s="9">
        <f t="shared" si="10"/>
        <v>1</v>
      </c>
      <c r="AM89" s="9">
        <f t="shared" si="11"/>
        <v>0</v>
      </c>
      <c r="AN89" s="29" t="s">
        <v>701</v>
      </c>
    </row>
    <row r="90" spans="1:40" x14ac:dyDescent="0.25">
      <c r="A90" s="28">
        <v>1922</v>
      </c>
      <c r="B90" s="29" t="s">
        <v>702</v>
      </c>
      <c r="C90" s="29" t="s">
        <v>703</v>
      </c>
      <c r="D90" s="29" t="s">
        <v>509</v>
      </c>
      <c r="E90" s="30">
        <v>40849</v>
      </c>
      <c r="F90" s="29" t="s">
        <v>38</v>
      </c>
      <c r="J90" s="28">
        <v>1.8</v>
      </c>
      <c r="L90" s="10" t="s">
        <v>342</v>
      </c>
      <c r="M90" s="29" t="s">
        <v>224</v>
      </c>
      <c r="N90" s="31" t="s">
        <v>40</v>
      </c>
      <c r="O90" s="28">
        <v>0.25</v>
      </c>
      <c r="P90" s="29" t="s">
        <v>111</v>
      </c>
      <c r="Q90" s="31" t="s">
        <v>70</v>
      </c>
      <c r="R90" s="28">
        <v>0</v>
      </c>
      <c r="S90" s="28">
        <v>0</v>
      </c>
      <c r="T90" s="28">
        <v>0</v>
      </c>
      <c r="U90" s="28">
        <v>0</v>
      </c>
      <c r="V90" s="28">
        <v>0</v>
      </c>
      <c r="W90" s="28">
        <v>0</v>
      </c>
      <c r="X90" s="28">
        <v>0</v>
      </c>
      <c r="Y90" s="28">
        <v>0</v>
      </c>
      <c r="Z90" s="28">
        <v>0</v>
      </c>
      <c r="AA90" s="28">
        <v>1</v>
      </c>
      <c r="AB90" s="28">
        <v>0</v>
      </c>
      <c r="AC90" s="28">
        <v>1</v>
      </c>
      <c r="AD90" s="28">
        <v>0</v>
      </c>
      <c r="AE90" s="28">
        <v>0</v>
      </c>
      <c r="AF90" s="28">
        <v>0</v>
      </c>
      <c r="AG90" s="28">
        <v>0</v>
      </c>
      <c r="AH90" s="28">
        <v>0</v>
      </c>
      <c r="AI90" s="28">
        <v>0</v>
      </c>
      <c r="AJ90" s="9">
        <f t="shared" si="8"/>
        <v>1</v>
      </c>
      <c r="AK90" s="9">
        <f t="shared" si="9"/>
        <v>0</v>
      </c>
      <c r="AL90" s="9">
        <f t="shared" si="10"/>
        <v>0</v>
      </c>
      <c r="AM90" s="9">
        <f t="shared" si="11"/>
        <v>0</v>
      </c>
      <c r="AN90" s="29" t="s">
        <v>510</v>
      </c>
    </row>
    <row r="91" spans="1:40" x14ac:dyDescent="0.25">
      <c r="A91" s="28">
        <v>1931</v>
      </c>
      <c r="B91" s="29" t="s">
        <v>704</v>
      </c>
      <c r="C91" s="29" t="s">
        <v>705</v>
      </c>
      <c r="D91" s="29" t="s">
        <v>706</v>
      </c>
      <c r="E91" s="30">
        <v>38000</v>
      </c>
      <c r="F91" s="29" t="s">
        <v>38</v>
      </c>
      <c r="J91" s="28">
        <v>1.58</v>
      </c>
      <c r="L91" s="10" t="s">
        <v>342</v>
      </c>
      <c r="M91" s="29" t="s">
        <v>691</v>
      </c>
      <c r="N91" s="31" t="s">
        <v>48</v>
      </c>
      <c r="O91" s="28">
        <v>0.58333333333333326</v>
      </c>
      <c r="P91" s="29" t="s">
        <v>111</v>
      </c>
      <c r="Q91" s="31" t="s">
        <v>70</v>
      </c>
      <c r="R91" s="28">
        <v>0</v>
      </c>
      <c r="S91" s="28">
        <v>0</v>
      </c>
      <c r="T91" s="28">
        <v>0</v>
      </c>
      <c r="U91" s="28">
        <v>0</v>
      </c>
      <c r="V91" s="28">
        <v>0</v>
      </c>
      <c r="W91" s="28">
        <v>0</v>
      </c>
      <c r="X91" s="28">
        <v>0</v>
      </c>
      <c r="Y91" s="28">
        <v>0</v>
      </c>
      <c r="Z91" s="28">
        <v>0</v>
      </c>
      <c r="AA91" s="28">
        <v>1</v>
      </c>
      <c r="AB91" s="28">
        <v>0</v>
      </c>
      <c r="AC91" s="28">
        <v>1</v>
      </c>
      <c r="AD91" s="28">
        <v>0</v>
      </c>
      <c r="AE91" s="28">
        <v>0</v>
      </c>
      <c r="AF91" s="28">
        <v>0</v>
      </c>
      <c r="AG91" s="28">
        <v>0</v>
      </c>
      <c r="AH91" s="28">
        <v>0</v>
      </c>
      <c r="AI91" s="28">
        <v>0</v>
      </c>
      <c r="AJ91" s="9">
        <f t="shared" si="8"/>
        <v>1</v>
      </c>
      <c r="AK91" s="9">
        <f t="shared" si="9"/>
        <v>0</v>
      </c>
      <c r="AL91" s="9">
        <f t="shared" si="10"/>
        <v>0</v>
      </c>
      <c r="AM91" s="9">
        <f t="shared" si="11"/>
        <v>0</v>
      </c>
      <c r="AN91" s="29" t="s">
        <v>707</v>
      </c>
    </row>
    <row r="92" spans="1:40" x14ac:dyDescent="0.25">
      <c r="A92" s="28">
        <v>1932</v>
      </c>
      <c r="B92" s="29" t="s">
        <v>708</v>
      </c>
      <c r="C92" s="29" t="s">
        <v>709</v>
      </c>
      <c r="D92" s="29" t="s">
        <v>710</v>
      </c>
      <c r="E92" s="30">
        <v>40087</v>
      </c>
      <c r="F92" s="29" t="s">
        <v>38</v>
      </c>
      <c r="G92" s="28">
        <v>1800</v>
      </c>
      <c r="H92" s="28">
        <v>900</v>
      </c>
      <c r="J92" s="28">
        <v>2</v>
      </c>
      <c r="L92" s="10" t="s">
        <v>341</v>
      </c>
      <c r="M92" s="29" t="s">
        <v>54</v>
      </c>
      <c r="N92" s="31" t="s">
        <v>48</v>
      </c>
      <c r="O92" s="28">
        <v>0</v>
      </c>
      <c r="P92" s="29" t="s">
        <v>111</v>
      </c>
      <c r="Q92" s="31" t="s">
        <v>70</v>
      </c>
      <c r="R92" s="28">
        <v>0</v>
      </c>
      <c r="S92" s="28">
        <v>0</v>
      </c>
      <c r="T92" s="28">
        <v>0</v>
      </c>
      <c r="U92" s="28">
        <v>0</v>
      </c>
      <c r="V92" s="28">
        <v>0</v>
      </c>
      <c r="W92" s="28">
        <v>0</v>
      </c>
      <c r="X92" s="28">
        <v>0</v>
      </c>
      <c r="Y92" s="28">
        <v>0</v>
      </c>
      <c r="Z92" s="28">
        <v>0</v>
      </c>
      <c r="AA92" s="28">
        <v>1</v>
      </c>
      <c r="AB92" s="28">
        <v>0</v>
      </c>
      <c r="AC92" s="28">
        <v>0</v>
      </c>
      <c r="AD92" s="28">
        <v>0</v>
      </c>
      <c r="AE92" s="28">
        <v>0</v>
      </c>
      <c r="AF92" s="28">
        <v>0</v>
      </c>
      <c r="AG92" s="28">
        <v>0</v>
      </c>
      <c r="AH92" s="28">
        <v>0</v>
      </c>
      <c r="AI92" s="28">
        <v>1</v>
      </c>
      <c r="AJ92" s="9">
        <f t="shared" si="8"/>
        <v>0</v>
      </c>
      <c r="AK92" s="9">
        <f t="shared" si="9"/>
        <v>0</v>
      </c>
      <c r="AL92" s="9">
        <f t="shared" si="10"/>
        <v>1</v>
      </c>
      <c r="AM92" s="9">
        <f t="shared" si="11"/>
        <v>0</v>
      </c>
      <c r="AN92" s="29" t="s">
        <v>711</v>
      </c>
    </row>
    <row r="93" spans="1:40" x14ac:dyDescent="0.25">
      <c r="A93" s="28">
        <v>1945</v>
      </c>
      <c r="B93" s="29" t="s">
        <v>712</v>
      </c>
      <c r="C93" s="29" t="s">
        <v>713</v>
      </c>
      <c r="D93" s="29" t="s">
        <v>495</v>
      </c>
      <c r="E93" s="30">
        <v>40330</v>
      </c>
      <c r="F93" s="29" t="s">
        <v>38</v>
      </c>
      <c r="I93" s="28">
        <v>10</v>
      </c>
      <c r="J93" s="28">
        <v>2.7099999999999997E-4</v>
      </c>
      <c r="L93" s="10" t="s">
        <v>342</v>
      </c>
      <c r="M93" s="29" t="s">
        <v>714</v>
      </c>
      <c r="N93" s="31" t="s">
        <v>48</v>
      </c>
      <c r="O93" s="28">
        <v>0</v>
      </c>
      <c r="P93" s="29" t="s">
        <v>111</v>
      </c>
      <c r="Q93" s="31" t="s">
        <v>70</v>
      </c>
      <c r="R93" s="28">
        <v>0</v>
      </c>
      <c r="S93" s="28">
        <v>0</v>
      </c>
      <c r="T93" s="28">
        <v>0</v>
      </c>
      <c r="U93" s="28">
        <v>0</v>
      </c>
      <c r="V93" s="28">
        <v>0</v>
      </c>
      <c r="W93" s="28">
        <v>0</v>
      </c>
      <c r="X93" s="28">
        <v>0</v>
      </c>
      <c r="Y93" s="28">
        <v>0</v>
      </c>
      <c r="Z93" s="28">
        <v>0</v>
      </c>
      <c r="AA93" s="28">
        <v>1</v>
      </c>
      <c r="AB93" s="28">
        <v>0</v>
      </c>
      <c r="AC93" s="28">
        <v>1</v>
      </c>
      <c r="AD93" s="28">
        <v>1</v>
      </c>
      <c r="AE93" s="28">
        <v>0</v>
      </c>
      <c r="AF93" s="28">
        <v>0</v>
      </c>
      <c r="AG93" s="28">
        <v>0</v>
      </c>
      <c r="AH93" s="28">
        <v>0</v>
      </c>
      <c r="AI93" s="28">
        <v>0</v>
      </c>
      <c r="AJ93" s="9">
        <f t="shared" si="8"/>
        <v>1</v>
      </c>
      <c r="AK93" s="9">
        <f t="shared" si="9"/>
        <v>0</v>
      </c>
      <c r="AL93" s="9">
        <f t="shared" si="10"/>
        <v>1</v>
      </c>
      <c r="AM93" s="9">
        <f t="shared" si="11"/>
        <v>1</v>
      </c>
      <c r="AN93" s="29" t="s">
        <v>715</v>
      </c>
    </row>
    <row r="94" spans="1:40" x14ac:dyDescent="0.25">
      <c r="A94" s="28">
        <v>1947</v>
      </c>
      <c r="B94" s="29" t="s">
        <v>716</v>
      </c>
      <c r="C94" s="29" t="s">
        <v>717</v>
      </c>
      <c r="D94" s="29" t="s">
        <v>718</v>
      </c>
      <c r="E94" s="30">
        <v>38894</v>
      </c>
      <c r="F94" s="29" t="s">
        <v>38</v>
      </c>
      <c r="J94" s="28">
        <v>1.5</v>
      </c>
      <c r="L94" s="10" t="s">
        <v>342</v>
      </c>
      <c r="M94" s="29" t="s">
        <v>185</v>
      </c>
      <c r="N94" s="31" t="s">
        <v>48</v>
      </c>
      <c r="O94" s="28">
        <v>0</v>
      </c>
      <c r="P94" s="29" t="s">
        <v>111</v>
      </c>
      <c r="Q94" s="31" t="s">
        <v>55</v>
      </c>
      <c r="R94" s="28">
        <v>0</v>
      </c>
      <c r="S94" s="28">
        <v>0</v>
      </c>
      <c r="T94" s="28">
        <v>0</v>
      </c>
      <c r="U94" s="28">
        <v>0</v>
      </c>
      <c r="V94" s="28">
        <v>0</v>
      </c>
      <c r="W94" s="28">
        <v>0</v>
      </c>
      <c r="X94" s="28">
        <v>0</v>
      </c>
      <c r="Y94" s="28">
        <v>0</v>
      </c>
      <c r="Z94" s="28">
        <v>0</v>
      </c>
      <c r="AA94" s="28">
        <v>1</v>
      </c>
      <c r="AB94" s="28">
        <v>0</v>
      </c>
      <c r="AC94" s="28">
        <v>0</v>
      </c>
      <c r="AD94" s="28">
        <v>1</v>
      </c>
      <c r="AE94" s="28">
        <v>1</v>
      </c>
      <c r="AF94" s="28">
        <v>0</v>
      </c>
      <c r="AG94" s="28">
        <v>0</v>
      </c>
      <c r="AH94" s="28">
        <v>0</v>
      </c>
      <c r="AI94" s="28">
        <v>0</v>
      </c>
      <c r="AJ94" s="9">
        <f t="shared" si="8"/>
        <v>1</v>
      </c>
      <c r="AK94" s="9">
        <f t="shared" si="9"/>
        <v>0</v>
      </c>
      <c r="AL94" s="9">
        <f t="shared" si="10"/>
        <v>1</v>
      </c>
      <c r="AM94" s="9">
        <f t="shared" si="11"/>
        <v>1</v>
      </c>
      <c r="AN94" s="29" t="s">
        <v>719</v>
      </c>
    </row>
    <row r="95" spans="1:40" x14ac:dyDescent="0.25">
      <c r="A95" s="28">
        <v>1949</v>
      </c>
      <c r="B95" s="29" t="s">
        <v>720</v>
      </c>
      <c r="C95" s="29" t="s">
        <v>721</v>
      </c>
      <c r="D95" s="29" t="s">
        <v>722</v>
      </c>
      <c r="E95" s="30">
        <v>40756</v>
      </c>
      <c r="F95" s="29" t="s">
        <v>38</v>
      </c>
      <c r="L95" s="10" t="s">
        <v>342</v>
      </c>
      <c r="M95" s="29" t="s">
        <v>723</v>
      </c>
      <c r="N95" s="31" t="s">
        <v>48</v>
      </c>
      <c r="O95" s="28">
        <v>0</v>
      </c>
      <c r="P95" s="29" t="s">
        <v>111</v>
      </c>
      <c r="Q95" s="31" t="s">
        <v>15</v>
      </c>
      <c r="R95" s="28">
        <v>1</v>
      </c>
      <c r="S95" s="28">
        <v>0</v>
      </c>
      <c r="T95" s="28">
        <v>0</v>
      </c>
      <c r="U95" s="28">
        <v>0</v>
      </c>
      <c r="V95" s="28">
        <v>0</v>
      </c>
      <c r="W95" s="28">
        <v>0</v>
      </c>
      <c r="X95" s="28">
        <v>0</v>
      </c>
      <c r="Y95" s="28">
        <v>0</v>
      </c>
      <c r="Z95" s="28">
        <v>0</v>
      </c>
      <c r="AA95" s="28">
        <v>1</v>
      </c>
      <c r="AB95" s="28">
        <v>0</v>
      </c>
      <c r="AC95" s="28">
        <v>0</v>
      </c>
      <c r="AD95" s="28">
        <v>0</v>
      </c>
      <c r="AE95" s="28">
        <v>0</v>
      </c>
      <c r="AF95" s="28">
        <v>0</v>
      </c>
      <c r="AG95" s="28">
        <v>0</v>
      </c>
      <c r="AH95" s="28">
        <v>0</v>
      </c>
      <c r="AI95" s="28">
        <v>1</v>
      </c>
      <c r="AJ95" s="9">
        <f t="shared" si="8"/>
        <v>0</v>
      </c>
      <c r="AK95" s="9">
        <f t="shared" si="9"/>
        <v>0</v>
      </c>
      <c r="AL95" s="9">
        <f t="shared" si="10"/>
        <v>1</v>
      </c>
      <c r="AM95" s="9">
        <f t="shared" si="11"/>
        <v>0</v>
      </c>
      <c r="AN95" s="29" t="s">
        <v>724</v>
      </c>
    </row>
    <row r="96" spans="1:40" x14ac:dyDescent="0.25">
      <c r="A96" s="28">
        <v>2166</v>
      </c>
      <c r="B96" s="29" t="s">
        <v>725</v>
      </c>
      <c r="C96" s="29" t="s">
        <v>726</v>
      </c>
      <c r="D96" s="29" t="s">
        <v>727</v>
      </c>
      <c r="E96" s="30">
        <v>36647</v>
      </c>
      <c r="F96" s="29" t="s">
        <v>332</v>
      </c>
      <c r="J96" s="28">
        <v>350000</v>
      </c>
      <c r="L96" s="10" t="s">
        <v>342</v>
      </c>
      <c r="M96" s="29" t="s">
        <v>224</v>
      </c>
      <c r="N96" s="31" t="s">
        <v>48</v>
      </c>
      <c r="O96" s="28">
        <v>2.8333333333330001E-4</v>
      </c>
      <c r="P96" s="29" t="s">
        <v>728</v>
      </c>
      <c r="Q96" s="31" t="s">
        <v>15</v>
      </c>
      <c r="R96" s="28">
        <v>1</v>
      </c>
      <c r="S96" s="28">
        <v>0</v>
      </c>
      <c r="T96" s="28">
        <v>0</v>
      </c>
      <c r="U96" s="28">
        <v>1</v>
      </c>
      <c r="V96" s="28">
        <v>0</v>
      </c>
      <c r="W96" s="28">
        <v>0</v>
      </c>
      <c r="X96" s="28">
        <v>0</v>
      </c>
      <c r="Y96" s="28">
        <v>1</v>
      </c>
      <c r="Z96" s="28">
        <v>0</v>
      </c>
      <c r="AA96" s="28">
        <v>0</v>
      </c>
      <c r="AB96" s="28">
        <v>0</v>
      </c>
      <c r="AC96" s="28">
        <v>1</v>
      </c>
      <c r="AD96" s="28">
        <v>0</v>
      </c>
      <c r="AE96" s="28">
        <v>0</v>
      </c>
      <c r="AF96" s="28">
        <v>0</v>
      </c>
      <c r="AG96" s="28">
        <v>0</v>
      </c>
      <c r="AH96" s="28">
        <v>0</v>
      </c>
      <c r="AI96" s="28">
        <v>0</v>
      </c>
      <c r="AJ96" s="9">
        <f t="shared" si="8"/>
        <v>1</v>
      </c>
      <c r="AK96" s="9">
        <f t="shared" si="9"/>
        <v>0</v>
      </c>
      <c r="AL96" s="9">
        <f t="shared" si="10"/>
        <v>0</v>
      </c>
      <c r="AM96" s="9">
        <f t="shared" si="11"/>
        <v>0</v>
      </c>
      <c r="AN96" s="29" t="s">
        <v>729</v>
      </c>
    </row>
    <row r="97" spans="1:40" x14ac:dyDescent="0.25">
      <c r="A97" s="28">
        <v>2366</v>
      </c>
      <c r="B97" s="29" t="s">
        <v>730</v>
      </c>
      <c r="C97" s="29" t="s">
        <v>731</v>
      </c>
      <c r="D97" s="29" t="s">
        <v>732</v>
      </c>
      <c r="E97" s="30">
        <v>42491</v>
      </c>
      <c r="F97" s="29" t="s">
        <v>38</v>
      </c>
      <c r="J97" s="28">
        <v>1.5</v>
      </c>
      <c r="L97" s="10" t="s">
        <v>342</v>
      </c>
      <c r="M97" s="29" t="s">
        <v>185</v>
      </c>
      <c r="N97" s="31" t="s">
        <v>48</v>
      </c>
      <c r="O97" s="28">
        <v>1456</v>
      </c>
      <c r="P97" s="29" t="s">
        <v>195</v>
      </c>
      <c r="Q97" s="31" t="s">
        <v>15</v>
      </c>
      <c r="R97" s="28">
        <v>0</v>
      </c>
      <c r="S97" s="28">
        <v>0</v>
      </c>
      <c r="T97" s="28">
        <v>0</v>
      </c>
      <c r="U97" s="28">
        <v>1</v>
      </c>
      <c r="V97" s="28">
        <v>0</v>
      </c>
      <c r="W97" s="28">
        <v>0</v>
      </c>
      <c r="X97" s="28">
        <v>0</v>
      </c>
      <c r="Y97" s="28">
        <v>0</v>
      </c>
      <c r="Z97" s="28">
        <v>1</v>
      </c>
      <c r="AA97" s="28">
        <v>0</v>
      </c>
      <c r="AB97" s="28">
        <v>0</v>
      </c>
      <c r="AC97" s="28">
        <v>1</v>
      </c>
      <c r="AD97" s="28">
        <v>0</v>
      </c>
      <c r="AE97" s="28">
        <v>0</v>
      </c>
      <c r="AF97" s="28">
        <v>0</v>
      </c>
      <c r="AG97" s="28">
        <v>0</v>
      </c>
      <c r="AH97" s="28">
        <v>0</v>
      </c>
      <c r="AI97" s="28">
        <v>0</v>
      </c>
      <c r="AJ97" s="9">
        <f t="shared" si="8"/>
        <v>1</v>
      </c>
      <c r="AK97" s="9">
        <f t="shared" si="9"/>
        <v>0</v>
      </c>
      <c r="AL97" s="9">
        <f t="shared" si="10"/>
        <v>0</v>
      </c>
      <c r="AM97" s="9">
        <f t="shared" si="11"/>
        <v>0</v>
      </c>
      <c r="AN97" s="29" t="s">
        <v>733</v>
      </c>
    </row>
    <row r="98" spans="1:40" x14ac:dyDescent="0.25">
      <c r="A98" s="28">
        <v>2375</v>
      </c>
      <c r="B98" s="29" t="s">
        <v>734</v>
      </c>
      <c r="C98" s="29" t="s">
        <v>735</v>
      </c>
      <c r="D98" s="29" t="s">
        <v>736</v>
      </c>
      <c r="E98" s="30">
        <v>42644</v>
      </c>
      <c r="F98" s="29" t="s">
        <v>38</v>
      </c>
      <c r="K98" s="28">
        <v>3.7</v>
      </c>
      <c r="L98" s="10" t="s">
        <v>341</v>
      </c>
      <c r="M98" s="29" t="s">
        <v>737</v>
      </c>
      <c r="O98" s="28">
        <v>264</v>
      </c>
      <c r="P98" s="29" t="s">
        <v>738</v>
      </c>
      <c r="Q98" s="31" t="s">
        <v>15</v>
      </c>
      <c r="R98" s="28">
        <v>1</v>
      </c>
      <c r="S98" s="28">
        <v>0</v>
      </c>
      <c r="T98" s="28">
        <v>0</v>
      </c>
      <c r="U98" s="28">
        <v>1</v>
      </c>
      <c r="V98" s="28">
        <v>0</v>
      </c>
      <c r="W98" s="28">
        <v>0</v>
      </c>
      <c r="X98" s="28">
        <v>0</v>
      </c>
      <c r="Y98" s="28">
        <v>0</v>
      </c>
      <c r="Z98" s="28">
        <v>1</v>
      </c>
      <c r="AA98" s="28">
        <v>0</v>
      </c>
      <c r="AB98" s="28">
        <v>0</v>
      </c>
      <c r="AC98" s="28">
        <v>1</v>
      </c>
      <c r="AD98" s="28">
        <v>0</v>
      </c>
      <c r="AE98" s="28">
        <v>0</v>
      </c>
      <c r="AF98" s="28">
        <v>0</v>
      </c>
      <c r="AG98" s="28">
        <v>0</v>
      </c>
      <c r="AH98" s="28">
        <v>0</v>
      </c>
      <c r="AI98" s="28">
        <v>0</v>
      </c>
      <c r="AJ98" s="9">
        <f t="shared" si="8"/>
        <v>1</v>
      </c>
      <c r="AK98" s="9">
        <f t="shared" si="9"/>
        <v>0</v>
      </c>
      <c r="AL98" s="9">
        <f t="shared" si="10"/>
        <v>0</v>
      </c>
      <c r="AM98" s="9">
        <f t="shared" si="11"/>
        <v>0</v>
      </c>
      <c r="AN98" s="29" t="s">
        <v>739</v>
      </c>
    </row>
    <row r="99" spans="1:40" x14ac:dyDescent="0.25">
      <c r="A99" s="28">
        <v>2419</v>
      </c>
      <c r="B99" s="29" t="s">
        <v>740</v>
      </c>
      <c r="C99" s="29" t="s">
        <v>741</v>
      </c>
      <c r="D99" s="29" t="s">
        <v>742</v>
      </c>
      <c r="E99" s="30">
        <v>42901</v>
      </c>
      <c r="F99" s="29" t="s">
        <v>38</v>
      </c>
      <c r="K99" s="28">
        <v>1</v>
      </c>
      <c r="L99" s="10" t="s">
        <v>342</v>
      </c>
      <c r="M99" s="29" t="s">
        <v>185</v>
      </c>
      <c r="N99" s="31" t="s">
        <v>48</v>
      </c>
      <c r="O99" s="28">
        <v>8.3333333333333301E-2</v>
      </c>
      <c r="P99" s="29" t="s">
        <v>111</v>
      </c>
      <c r="Q99" s="31" t="s">
        <v>70</v>
      </c>
      <c r="R99" s="28">
        <v>0</v>
      </c>
      <c r="S99" s="28">
        <v>0</v>
      </c>
      <c r="T99" s="28">
        <v>0</v>
      </c>
      <c r="U99" s="28">
        <v>0</v>
      </c>
      <c r="V99" s="28">
        <v>0</v>
      </c>
      <c r="W99" s="28">
        <v>0</v>
      </c>
      <c r="X99" s="28">
        <v>0</v>
      </c>
      <c r="Y99" s="28">
        <v>0</v>
      </c>
      <c r="Z99" s="28">
        <v>0</v>
      </c>
      <c r="AA99" s="28">
        <v>1</v>
      </c>
      <c r="AB99" s="28">
        <v>0</v>
      </c>
      <c r="AC99" s="28">
        <v>1</v>
      </c>
      <c r="AD99" s="28">
        <v>0</v>
      </c>
      <c r="AE99" s="28">
        <v>0</v>
      </c>
      <c r="AF99" s="28">
        <v>0</v>
      </c>
      <c r="AG99" s="28">
        <v>0</v>
      </c>
      <c r="AH99" s="28">
        <v>0</v>
      </c>
      <c r="AI99" s="28">
        <v>0</v>
      </c>
      <c r="AJ99" s="9">
        <f t="shared" si="8"/>
        <v>1</v>
      </c>
      <c r="AK99" s="9">
        <f t="shared" si="9"/>
        <v>0</v>
      </c>
      <c r="AL99" s="9">
        <f t="shared" si="10"/>
        <v>0</v>
      </c>
      <c r="AM99" s="9">
        <f t="shared" si="11"/>
        <v>0</v>
      </c>
      <c r="AN99" s="29" t="s">
        <v>743</v>
      </c>
    </row>
    <row r="100" spans="1:40" x14ac:dyDescent="0.25">
      <c r="A100" s="28">
        <v>2455</v>
      </c>
      <c r="B100" s="29" t="s">
        <v>744</v>
      </c>
      <c r="C100" s="29" t="s">
        <v>745</v>
      </c>
      <c r="D100" s="29" t="s">
        <v>746</v>
      </c>
      <c r="E100" s="30">
        <v>42208</v>
      </c>
      <c r="F100" s="29" t="s">
        <v>38</v>
      </c>
      <c r="J100" s="28">
        <v>0.83</v>
      </c>
      <c r="K100" s="28">
        <v>21.1</v>
      </c>
      <c r="L100" s="10" t="s">
        <v>342</v>
      </c>
      <c r="M100" s="29" t="s">
        <v>185</v>
      </c>
      <c r="N100" s="31" t="s">
        <v>48</v>
      </c>
      <c r="O100" s="28">
        <v>140</v>
      </c>
      <c r="P100" s="29" t="s">
        <v>747</v>
      </c>
      <c r="Q100" s="31" t="s">
        <v>15</v>
      </c>
      <c r="R100" s="28">
        <v>1</v>
      </c>
      <c r="S100" s="28">
        <v>0</v>
      </c>
      <c r="T100" s="28">
        <v>0</v>
      </c>
      <c r="U100" s="28">
        <v>1</v>
      </c>
      <c r="V100" s="28">
        <v>0</v>
      </c>
      <c r="W100" s="28">
        <v>0</v>
      </c>
      <c r="X100" s="28">
        <v>0</v>
      </c>
      <c r="Y100" s="28">
        <v>0</v>
      </c>
      <c r="Z100" s="28">
        <v>1</v>
      </c>
      <c r="AA100" s="28">
        <v>0</v>
      </c>
      <c r="AB100" s="28">
        <v>0</v>
      </c>
      <c r="AC100" s="28">
        <v>0</v>
      </c>
      <c r="AD100" s="28">
        <v>0</v>
      </c>
      <c r="AE100" s="28">
        <v>1</v>
      </c>
      <c r="AF100" s="28">
        <v>0</v>
      </c>
      <c r="AG100" s="28">
        <v>0</v>
      </c>
      <c r="AH100" s="28">
        <v>0</v>
      </c>
      <c r="AI100" s="28">
        <v>0</v>
      </c>
      <c r="AJ100" s="9">
        <f t="shared" si="8"/>
        <v>1</v>
      </c>
      <c r="AK100" s="9">
        <f t="shared" si="9"/>
        <v>0</v>
      </c>
      <c r="AL100" s="9">
        <f t="shared" si="10"/>
        <v>0</v>
      </c>
      <c r="AM100" s="9">
        <f t="shared" si="11"/>
        <v>0</v>
      </c>
      <c r="AN100" s="29" t="s">
        <v>748</v>
      </c>
    </row>
    <row r="101" spans="1:40" x14ac:dyDescent="0.25">
      <c r="A101" s="28">
        <v>2461</v>
      </c>
      <c r="B101" s="29" t="s">
        <v>749</v>
      </c>
      <c r="C101" s="29" t="s">
        <v>750</v>
      </c>
      <c r="D101" s="29" t="s">
        <v>751</v>
      </c>
      <c r="E101" s="30">
        <v>29403</v>
      </c>
      <c r="F101" s="29" t="s">
        <v>328</v>
      </c>
      <c r="L101" s="10" t="s">
        <v>341</v>
      </c>
      <c r="M101" s="29" t="s">
        <v>394</v>
      </c>
      <c r="O101" s="28">
        <v>0</v>
      </c>
      <c r="P101" s="29" t="s">
        <v>752</v>
      </c>
      <c r="Q101" s="31" t="s">
        <v>55</v>
      </c>
      <c r="R101" s="28">
        <v>0</v>
      </c>
      <c r="S101" s="28">
        <v>0</v>
      </c>
      <c r="T101" s="28">
        <v>0</v>
      </c>
      <c r="U101" s="28">
        <v>0</v>
      </c>
      <c r="V101" s="28">
        <v>0</v>
      </c>
      <c r="W101" s="28">
        <v>0</v>
      </c>
      <c r="X101" s="28">
        <v>0</v>
      </c>
      <c r="Y101" s="28">
        <v>0</v>
      </c>
      <c r="Z101" s="28">
        <v>0</v>
      </c>
      <c r="AA101" s="28">
        <v>0</v>
      </c>
      <c r="AB101" s="28">
        <v>1</v>
      </c>
      <c r="AC101" s="28">
        <v>1</v>
      </c>
      <c r="AD101" s="28">
        <v>0</v>
      </c>
      <c r="AE101" s="28">
        <v>0</v>
      </c>
      <c r="AF101" s="28">
        <v>0</v>
      </c>
      <c r="AG101" s="28">
        <v>0</v>
      </c>
      <c r="AH101" s="28">
        <v>0</v>
      </c>
      <c r="AI101" s="28">
        <v>0</v>
      </c>
      <c r="AJ101" s="9">
        <f t="shared" si="8"/>
        <v>1</v>
      </c>
      <c r="AK101" s="9">
        <f t="shared" si="9"/>
        <v>0</v>
      </c>
      <c r="AL101" s="9">
        <f t="shared" si="10"/>
        <v>0</v>
      </c>
      <c r="AM101" s="9">
        <f t="shared" si="11"/>
        <v>0</v>
      </c>
      <c r="AN101" s="29" t="s">
        <v>753</v>
      </c>
    </row>
    <row r="102" spans="1:40" x14ac:dyDescent="0.25">
      <c r="A102" s="28">
        <v>2469</v>
      </c>
      <c r="B102" s="29" t="s">
        <v>754</v>
      </c>
      <c r="C102" s="29" t="s">
        <v>755</v>
      </c>
      <c r="D102" s="29" t="s">
        <v>756</v>
      </c>
      <c r="E102" s="30">
        <v>41823</v>
      </c>
      <c r="F102" s="29" t="s">
        <v>38</v>
      </c>
      <c r="I102" s="28">
        <v>30000</v>
      </c>
      <c r="L102" s="10" t="s">
        <v>342</v>
      </c>
      <c r="M102" s="29" t="s">
        <v>224</v>
      </c>
      <c r="N102" s="31" t="s">
        <v>40</v>
      </c>
      <c r="O102" s="28">
        <v>0.25</v>
      </c>
      <c r="P102" s="29" t="s">
        <v>377</v>
      </c>
      <c r="Q102" s="31" t="s">
        <v>15</v>
      </c>
      <c r="R102" s="28">
        <v>1</v>
      </c>
      <c r="S102" s="28">
        <v>0</v>
      </c>
      <c r="T102" s="28">
        <v>0</v>
      </c>
      <c r="U102" s="28">
        <v>1</v>
      </c>
      <c r="V102" s="28">
        <v>0</v>
      </c>
      <c r="W102" s="28">
        <v>0</v>
      </c>
      <c r="X102" s="28">
        <v>0</v>
      </c>
      <c r="Y102" s="28">
        <v>0</v>
      </c>
      <c r="Z102" s="28">
        <v>1</v>
      </c>
      <c r="AA102" s="28">
        <v>0</v>
      </c>
      <c r="AB102" s="28">
        <v>0</v>
      </c>
      <c r="AC102" s="28">
        <v>1</v>
      </c>
      <c r="AD102" s="28">
        <v>0</v>
      </c>
      <c r="AE102" s="28">
        <v>0</v>
      </c>
      <c r="AF102" s="28">
        <v>0</v>
      </c>
      <c r="AG102" s="28">
        <v>0</v>
      </c>
      <c r="AH102" s="28">
        <v>0</v>
      </c>
      <c r="AI102" s="28">
        <v>0</v>
      </c>
      <c r="AJ102" s="9">
        <f t="shared" si="8"/>
        <v>1</v>
      </c>
      <c r="AK102" s="9">
        <f t="shared" si="9"/>
        <v>0</v>
      </c>
      <c r="AL102" s="9">
        <f t="shared" si="10"/>
        <v>0</v>
      </c>
      <c r="AM102" s="9">
        <f t="shared" si="11"/>
        <v>0</v>
      </c>
      <c r="AN102" s="29" t="s">
        <v>757</v>
      </c>
    </row>
    <row r="103" spans="1:40" x14ac:dyDescent="0.25">
      <c r="A103" s="28">
        <v>2470</v>
      </c>
      <c r="B103" s="29" t="s">
        <v>758</v>
      </c>
      <c r="C103" s="29" t="s">
        <v>759</v>
      </c>
      <c r="D103" s="29" t="s">
        <v>760</v>
      </c>
      <c r="E103" s="30">
        <v>42435</v>
      </c>
      <c r="F103" s="29" t="s">
        <v>38</v>
      </c>
      <c r="I103" s="28">
        <v>500000</v>
      </c>
      <c r="L103" s="10" t="s">
        <v>342</v>
      </c>
      <c r="M103" s="29" t="s">
        <v>224</v>
      </c>
      <c r="N103" s="31" t="s">
        <v>40</v>
      </c>
      <c r="O103" s="28">
        <v>0.1</v>
      </c>
      <c r="P103" s="29" t="s">
        <v>377</v>
      </c>
      <c r="Q103" s="31" t="s">
        <v>15</v>
      </c>
      <c r="R103" s="28">
        <v>1</v>
      </c>
      <c r="S103" s="28">
        <v>0</v>
      </c>
      <c r="T103" s="28">
        <v>0</v>
      </c>
      <c r="U103" s="28">
        <v>1</v>
      </c>
      <c r="V103" s="28">
        <v>0</v>
      </c>
      <c r="W103" s="28">
        <v>0</v>
      </c>
      <c r="X103" s="28">
        <v>0</v>
      </c>
      <c r="Y103" s="28">
        <v>0</v>
      </c>
      <c r="Z103" s="28">
        <v>1</v>
      </c>
      <c r="AA103" s="28">
        <v>0</v>
      </c>
      <c r="AB103" s="28">
        <v>0</v>
      </c>
      <c r="AC103" s="28">
        <v>1</v>
      </c>
      <c r="AD103" s="28">
        <v>0</v>
      </c>
      <c r="AE103" s="28">
        <v>0</v>
      </c>
      <c r="AF103" s="28">
        <v>0</v>
      </c>
      <c r="AG103" s="28">
        <v>0</v>
      </c>
      <c r="AH103" s="28">
        <v>0</v>
      </c>
      <c r="AI103" s="28">
        <v>0</v>
      </c>
      <c r="AJ103" s="9">
        <f t="shared" si="8"/>
        <v>1</v>
      </c>
      <c r="AK103" s="9">
        <f t="shared" si="9"/>
        <v>0</v>
      </c>
      <c r="AL103" s="9">
        <f t="shared" si="10"/>
        <v>0</v>
      </c>
      <c r="AM103" s="9">
        <f t="shared" si="11"/>
        <v>0</v>
      </c>
      <c r="AN103" s="29" t="s">
        <v>761</v>
      </c>
    </row>
    <row r="104" spans="1:40" x14ac:dyDescent="0.25">
      <c r="A104" s="28">
        <v>2745</v>
      </c>
      <c r="B104" s="29" t="s">
        <v>762</v>
      </c>
      <c r="C104" s="29" t="s">
        <v>763</v>
      </c>
      <c r="D104" s="29" t="s">
        <v>764</v>
      </c>
      <c r="E104" s="30">
        <v>42999</v>
      </c>
      <c r="F104" s="29" t="s">
        <v>38</v>
      </c>
      <c r="L104" s="10" t="s">
        <v>342</v>
      </c>
      <c r="M104" s="29" t="s">
        <v>136</v>
      </c>
      <c r="N104" s="31" t="s">
        <v>219</v>
      </c>
      <c r="O104" s="28">
        <v>15</v>
      </c>
      <c r="P104" s="29" t="s">
        <v>41</v>
      </c>
      <c r="Q104" s="31" t="s">
        <v>15</v>
      </c>
      <c r="R104" s="28">
        <v>0</v>
      </c>
      <c r="S104" s="28">
        <v>0</v>
      </c>
      <c r="T104" s="28">
        <v>0</v>
      </c>
      <c r="U104" s="28">
        <v>1</v>
      </c>
      <c r="V104" s="28">
        <v>0</v>
      </c>
      <c r="W104" s="28">
        <v>0</v>
      </c>
      <c r="X104" s="28">
        <v>0</v>
      </c>
      <c r="Y104" s="28">
        <v>0</v>
      </c>
      <c r="Z104" s="28">
        <v>0</v>
      </c>
      <c r="AA104" s="28">
        <v>0</v>
      </c>
      <c r="AB104" s="28">
        <v>0</v>
      </c>
      <c r="AC104" s="28">
        <v>0</v>
      </c>
      <c r="AD104" s="28">
        <v>0</v>
      </c>
      <c r="AE104" s="28">
        <v>1</v>
      </c>
      <c r="AF104" s="28">
        <v>0</v>
      </c>
      <c r="AG104" s="28">
        <v>0</v>
      </c>
      <c r="AH104" s="28">
        <v>0</v>
      </c>
      <c r="AI104" s="28">
        <v>0</v>
      </c>
      <c r="AJ104" s="9">
        <f t="shared" si="8"/>
        <v>1</v>
      </c>
      <c r="AK104" s="9">
        <f t="shared" si="9"/>
        <v>0</v>
      </c>
      <c r="AL104" s="9">
        <f t="shared" si="10"/>
        <v>0</v>
      </c>
      <c r="AM104" s="9">
        <f t="shared" si="11"/>
        <v>0</v>
      </c>
      <c r="AN104" s="29" t="s">
        <v>765</v>
      </c>
    </row>
    <row r="105" spans="1:40" x14ac:dyDescent="0.25">
      <c r="A105" s="28">
        <v>2863</v>
      </c>
      <c r="B105" s="29" t="s">
        <v>766</v>
      </c>
      <c r="C105" s="29" t="s">
        <v>767</v>
      </c>
      <c r="D105" s="29" t="s">
        <v>768</v>
      </c>
      <c r="E105" s="30">
        <v>42593</v>
      </c>
      <c r="F105" s="29" t="s">
        <v>38</v>
      </c>
      <c r="I105" s="28">
        <v>187</v>
      </c>
      <c r="J105" s="28">
        <v>9.3000000000000005E-4</v>
      </c>
      <c r="K105" s="28">
        <v>9.5399999999999991</v>
      </c>
      <c r="L105" s="10" t="s">
        <v>342</v>
      </c>
      <c r="M105" s="29" t="s">
        <v>224</v>
      </c>
      <c r="N105" s="31" t="s">
        <v>40</v>
      </c>
      <c r="O105" s="28">
        <v>38</v>
      </c>
      <c r="P105" s="29" t="s">
        <v>225</v>
      </c>
      <c r="Q105" s="31" t="s">
        <v>15</v>
      </c>
      <c r="R105" s="28">
        <v>0</v>
      </c>
      <c r="S105" s="28">
        <v>0</v>
      </c>
      <c r="T105" s="28">
        <v>0</v>
      </c>
      <c r="U105" s="28">
        <v>1</v>
      </c>
      <c r="V105" s="28">
        <v>0</v>
      </c>
      <c r="W105" s="28">
        <v>0</v>
      </c>
      <c r="X105" s="28">
        <v>0</v>
      </c>
      <c r="Y105" s="28">
        <v>0</v>
      </c>
      <c r="Z105" s="28">
        <v>1</v>
      </c>
      <c r="AA105" s="28">
        <v>0</v>
      </c>
      <c r="AB105" s="28">
        <v>0</v>
      </c>
      <c r="AC105" s="28">
        <v>0</v>
      </c>
      <c r="AD105" s="28">
        <v>0</v>
      </c>
      <c r="AE105" s="28">
        <v>1</v>
      </c>
      <c r="AF105" s="28">
        <v>0</v>
      </c>
      <c r="AG105" s="28">
        <v>0</v>
      </c>
      <c r="AH105" s="28">
        <v>0</v>
      </c>
      <c r="AI105" s="28">
        <v>0</v>
      </c>
      <c r="AJ105" s="9">
        <f t="shared" si="8"/>
        <v>1</v>
      </c>
      <c r="AK105" s="9">
        <f t="shared" si="9"/>
        <v>0</v>
      </c>
      <c r="AL105" s="9">
        <f t="shared" si="10"/>
        <v>0</v>
      </c>
      <c r="AM105" s="9">
        <f t="shared" si="11"/>
        <v>0</v>
      </c>
      <c r="AN105" s="29" t="s">
        <v>769</v>
      </c>
    </row>
    <row r="106" spans="1:40" x14ac:dyDescent="0.25">
      <c r="A106" s="28">
        <v>2921</v>
      </c>
      <c r="B106" s="29" t="s">
        <v>770</v>
      </c>
      <c r="C106" s="29" t="s">
        <v>771</v>
      </c>
      <c r="D106" s="29" t="s">
        <v>772</v>
      </c>
      <c r="E106" s="30">
        <v>43153</v>
      </c>
      <c r="F106" s="29" t="s">
        <v>38</v>
      </c>
      <c r="J106" s="28">
        <v>0.40500000000000003</v>
      </c>
      <c r="K106" s="28">
        <v>54</v>
      </c>
      <c r="L106" s="10" t="s">
        <v>342</v>
      </c>
      <c r="M106" s="29" t="s">
        <v>136</v>
      </c>
      <c r="N106" s="31" t="s">
        <v>48</v>
      </c>
      <c r="O106" s="28">
        <v>0.3</v>
      </c>
      <c r="P106" s="29" t="s">
        <v>69</v>
      </c>
      <c r="Q106" s="31" t="s">
        <v>15</v>
      </c>
      <c r="R106" s="28">
        <v>0</v>
      </c>
      <c r="S106" s="28">
        <v>0</v>
      </c>
      <c r="T106" s="28">
        <v>0</v>
      </c>
      <c r="U106" s="28">
        <v>0</v>
      </c>
      <c r="V106" s="28">
        <v>0</v>
      </c>
      <c r="W106" s="28">
        <v>0</v>
      </c>
      <c r="X106" s="28">
        <v>0</v>
      </c>
      <c r="Y106" s="28">
        <v>0</v>
      </c>
      <c r="Z106" s="28">
        <v>1</v>
      </c>
      <c r="AA106" s="28">
        <v>0</v>
      </c>
      <c r="AB106" s="28">
        <v>0</v>
      </c>
      <c r="AC106" s="28">
        <v>1</v>
      </c>
      <c r="AD106" s="28">
        <v>0</v>
      </c>
      <c r="AE106" s="28">
        <v>0</v>
      </c>
      <c r="AF106" s="28">
        <v>0</v>
      </c>
      <c r="AG106" s="28">
        <v>0</v>
      </c>
      <c r="AH106" s="28">
        <v>0</v>
      </c>
      <c r="AI106" s="28">
        <v>0</v>
      </c>
      <c r="AJ106" s="9">
        <f t="shared" si="8"/>
        <v>1</v>
      </c>
      <c r="AK106" s="9">
        <f t="shared" si="9"/>
        <v>0</v>
      </c>
      <c r="AL106" s="9">
        <f t="shared" si="10"/>
        <v>0</v>
      </c>
      <c r="AM106" s="9">
        <f t="shared" si="11"/>
        <v>0</v>
      </c>
      <c r="AN106" s="29" t="s">
        <v>773</v>
      </c>
    </row>
    <row r="107" spans="1:40" x14ac:dyDescent="0.25">
      <c r="A107" s="28">
        <v>2970</v>
      </c>
      <c r="B107" s="29" t="s">
        <v>774</v>
      </c>
      <c r="C107" s="29" t="s">
        <v>775</v>
      </c>
      <c r="D107" s="29" t="s">
        <v>776</v>
      </c>
      <c r="E107" s="30">
        <v>41091</v>
      </c>
      <c r="F107" s="29" t="s">
        <v>38</v>
      </c>
      <c r="L107" s="10" t="s">
        <v>341</v>
      </c>
      <c r="M107" s="29" t="s">
        <v>151</v>
      </c>
      <c r="N107" s="31" t="s">
        <v>48</v>
      </c>
      <c r="O107" s="28">
        <v>0</v>
      </c>
      <c r="P107" s="29" t="s">
        <v>777</v>
      </c>
      <c r="Q107" s="31" t="s">
        <v>15</v>
      </c>
      <c r="R107" s="28">
        <v>0</v>
      </c>
      <c r="S107" s="28">
        <v>0</v>
      </c>
      <c r="T107" s="28">
        <v>0</v>
      </c>
      <c r="U107" s="28">
        <v>0</v>
      </c>
      <c r="V107" s="28">
        <v>0</v>
      </c>
      <c r="W107" s="28">
        <v>0</v>
      </c>
      <c r="X107" s="28">
        <v>0</v>
      </c>
      <c r="Y107" s="28">
        <v>0</v>
      </c>
      <c r="Z107" s="28">
        <v>1</v>
      </c>
      <c r="AA107" s="28">
        <v>0</v>
      </c>
      <c r="AB107" s="28">
        <v>0</v>
      </c>
      <c r="AC107" s="28">
        <v>0</v>
      </c>
      <c r="AD107" s="28">
        <v>0</v>
      </c>
      <c r="AE107" s="28">
        <v>1</v>
      </c>
      <c r="AF107" s="28">
        <v>0</v>
      </c>
      <c r="AG107" s="28">
        <v>0</v>
      </c>
      <c r="AH107" s="28">
        <v>0</v>
      </c>
      <c r="AI107" s="28">
        <v>0</v>
      </c>
      <c r="AJ107" s="9">
        <f t="shared" si="8"/>
        <v>1</v>
      </c>
      <c r="AK107" s="9">
        <f t="shared" si="9"/>
        <v>0</v>
      </c>
      <c r="AL107" s="9">
        <f t="shared" si="10"/>
        <v>0</v>
      </c>
      <c r="AM107" s="9">
        <f t="shared" si="11"/>
        <v>0</v>
      </c>
      <c r="AN107" s="29" t="s">
        <v>778</v>
      </c>
    </row>
    <row r="108" spans="1:40" x14ac:dyDescent="0.25">
      <c r="A108" s="28">
        <v>2971</v>
      </c>
      <c r="B108" s="29" t="s">
        <v>779</v>
      </c>
      <c r="C108" s="29" t="s">
        <v>780</v>
      </c>
      <c r="D108" s="29" t="s">
        <v>627</v>
      </c>
      <c r="E108" s="30">
        <v>39661</v>
      </c>
      <c r="F108" s="29" t="s">
        <v>38</v>
      </c>
      <c r="J108" s="28">
        <v>0.48</v>
      </c>
      <c r="L108" s="10" t="s">
        <v>341</v>
      </c>
      <c r="M108" s="29" t="s">
        <v>151</v>
      </c>
      <c r="N108" s="31" t="s">
        <v>48</v>
      </c>
      <c r="O108" s="28">
        <v>0</v>
      </c>
      <c r="P108" s="29" t="s">
        <v>69</v>
      </c>
      <c r="Q108" s="31" t="s">
        <v>15</v>
      </c>
      <c r="R108" s="28">
        <v>0</v>
      </c>
      <c r="S108" s="28">
        <v>0</v>
      </c>
      <c r="T108" s="28">
        <v>0</v>
      </c>
      <c r="U108" s="28">
        <v>0</v>
      </c>
      <c r="V108" s="28">
        <v>0</v>
      </c>
      <c r="W108" s="28">
        <v>0</v>
      </c>
      <c r="X108" s="28">
        <v>0</v>
      </c>
      <c r="Y108" s="28">
        <v>0</v>
      </c>
      <c r="Z108" s="28">
        <v>1</v>
      </c>
      <c r="AA108" s="28">
        <v>0</v>
      </c>
      <c r="AB108" s="28">
        <v>0</v>
      </c>
      <c r="AC108" s="28">
        <v>0</v>
      </c>
      <c r="AD108" s="28">
        <v>0</v>
      </c>
      <c r="AE108" s="28">
        <v>0</v>
      </c>
      <c r="AF108" s="28">
        <v>0</v>
      </c>
      <c r="AG108" s="28">
        <v>0</v>
      </c>
      <c r="AH108" s="28">
        <v>0</v>
      </c>
      <c r="AI108" s="28">
        <v>1</v>
      </c>
      <c r="AJ108" s="9">
        <f t="shared" si="8"/>
        <v>0</v>
      </c>
      <c r="AK108" s="9">
        <f t="shared" si="9"/>
        <v>0</v>
      </c>
      <c r="AL108" s="9">
        <f t="shared" si="10"/>
        <v>1</v>
      </c>
      <c r="AM108" s="9">
        <f t="shared" si="11"/>
        <v>0</v>
      </c>
      <c r="AN108" s="29" t="s">
        <v>781</v>
      </c>
    </row>
    <row r="109" spans="1:40" x14ac:dyDescent="0.25">
      <c r="A109" s="28">
        <v>2974</v>
      </c>
      <c r="B109" s="29" t="s">
        <v>782</v>
      </c>
      <c r="C109" s="29" t="s">
        <v>783</v>
      </c>
      <c r="D109" s="29" t="s">
        <v>784</v>
      </c>
      <c r="E109" s="30">
        <v>40878</v>
      </c>
      <c r="F109" s="29" t="s">
        <v>38</v>
      </c>
      <c r="L109" s="10" t="s">
        <v>341</v>
      </c>
      <c r="M109" s="29" t="s">
        <v>151</v>
      </c>
      <c r="N109" s="31" t="s">
        <v>48</v>
      </c>
      <c r="O109" s="28">
        <v>0</v>
      </c>
      <c r="P109" s="29" t="s">
        <v>785</v>
      </c>
      <c r="Q109" s="31" t="s">
        <v>70</v>
      </c>
      <c r="R109" s="28">
        <v>0</v>
      </c>
      <c r="S109" s="28">
        <v>0</v>
      </c>
      <c r="T109" s="28">
        <v>0</v>
      </c>
      <c r="U109" s="28">
        <v>0</v>
      </c>
      <c r="V109" s="28">
        <v>0</v>
      </c>
      <c r="W109" s="28">
        <v>0</v>
      </c>
      <c r="X109" s="28">
        <v>0</v>
      </c>
      <c r="Y109" s="28">
        <v>0</v>
      </c>
      <c r="Z109" s="28">
        <v>0</v>
      </c>
      <c r="AA109" s="28">
        <v>1</v>
      </c>
      <c r="AB109" s="28">
        <v>0</v>
      </c>
      <c r="AC109" s="28">
        <v>0</v>
      </c>
      <c r="AD109" s="28">
        <v>0</v>
      </c>
      <c r="AE109" s="28">
        <v>0</v>
      </c>
      <c r="AF109" s="28">
        <v>0</v>
      </c>
      <c r="AG109" s="28">
        <v>0</v>
      </c>
      <c r="AH109" s="28">
        <v>0</v>
      </c>
      <c r="AI109" s="28">
        <v>1</v>
      </c>
      <c r="AJ109" s="9">
        <f t="shared" si="8"/>
        <v>0</v>
      </c>
      <c r="AK109" s="9">
        <f t="shared" si="9"/>
        <v>0</v>
      </c>
      <c r="AL109" s="9">
        <f t="shared" si="10"/>
        <v>1</v>
      </c>
      <c r="AM109" s="9">
        <f t="shared" si="11"/>
        <v>0</v>
      </c>
      <c r="AN109" s="29" t="s">
        <v>786</v>
      </c>
    </row>
    <row r="110" spans="1:40" x14ac:dyDescent="0.25">
      <c r="A110" s="28">
        <v>2977</v>
      </c>
      <c r="B110" s="29" t="s">
        <v>787</v>
      </c>
      <c r="C110" s="29" t="s">
        <v>788</v>
      </c>
      <c r="D110" s="29" t="s">
        <v>789</v>
      </c>
      <c r="E110" s="30">
        <v>36100</v>
      </c>
      <c r="F110" s="29" t="s">
        <v>38</v>
      </c>
      <c r="L110" s="10" t="s">
        <v>341</v>
      </c>
      <c r="M110" s="29" t="s">
        <v>151</v>
      </c>
      <c r="N110" s="31" t="s">
        <v>48</v>
      </c>
      <c r="O110" s="28">
        <v>0</v>
      </c>
      <c r="P110" s="29" t="s">
        <v>790</v>
      </c>
      <c r="Q110" s="31" t="s">
        <v>70</v>
      </c>
      <c r="R110" s="28">
        <v>0</v>
      </c>
      <c r="S110" s="28">
        <v>0</v>
      </c>
      <c r="T110" s="28">
        <v>0</v>
      </c>
      <c r="U110" s="28">
        <v>0</v>
      </c>
      <c r="V110" s="28">
        <v>0</v>
      </c>
      <c r="W110" s="28">
        <v>0</v>
      </c>
      <c r="X110" s="28">
        <v>0</v>
      </c>
      <c r="Y110" s="28">
        <v>0</v>
      </c>
      <c r="Z110" s="28">
        <v>0</v>
      </c>
      <c r="AA110" s="28">
        <v>1</v>
      </c>
      <c r="AB110" s="28">
        <v>0</v>
      </c>
      <c r="AC110" s="28">
        <v>0</v>
      </c>
      <c r="AD110" s="28">
        <v>1</v>
      </c>
      <c r="AE110" s="28">
        <v>0</v>
      </c>
      <c r="AF110" s="28">
        <v>0</v>
      </c>
      <c r="AG110" s="28">
        <v>0</v>
      </c>
      <c r="AH110" s="28">
        <v>0</v>
      </c>
      <c r="AI110" s="28">
        <v>0</v>
      </c>
      <c r="AJ110" s="9">
        <f t="shared" si="8"/>
        <v>0</v>
      </c>
      <c r="AK110" s="9">
        <f t="shared" si="9"/>
        <v>0</v>
      </c>
      <c r="AL110" s="9">
        <f t="shared" si="10"/>
        <v>1</v>
      </c>
      <c r="AM110" s="9">
        <f t="shared" si="11"/>
        <v>1</v>
      </c>
      <c r="AN110" s="29" t="s">
        <v>791</v>
      </c>
    </row>
    <row r="111" spans="1:40" x14ac:dyDescent="0.25">
      <c r="A111" s="28">
        <v>2978</v>
      </c>
      <c r="B111" s="29" t="s">
        <v>792</v>
      </c>
      <c r="C111" s="29" t="s">
        <v>793</v>
      </c>
      <c r="D111" s="29" t="s">
        <v>794</v>
      </c>
      <c r="E111" s="30">
        <v>41426</v>
      </c>
      <c r="F111" s="29" t="s">
        <v>38</v>
      </c>
      <c r="L111" s="10" t="s">
        <v>341</v>
      </c>
      <c r="M111" s="29" t="s">
        <v>151</v>
      </c>
      <c r="N111" s="31" t="s">
        <v>48</v>
      </c>
      <c r="O111" s="28">
        <v>0</v>
      </c>
      <c r="P111" s="29" t="s">
        <v>111</v>
      </c>
      <c r="Q111" s="31" t="s">
        <v>70</v>
      </c>
      <c r="R111" s="28">
        <v>0</v>
      </c>
      <c r="S111" s="28">
        <v>0</v>
      </c>
      <c r="T111" s="28">
        <v>0</v>
      </c>
      <c r="U111" s="28">
        <v>0</v>
      </c>
      <c r="V111" s="28">
        <v>0</v>
      </c>
      <c r="W111" s="28">
        <v>0</v>
      </c>
      <c r="X111" s="28">
        <v>0</v>
      </c>
      <c r="Y111" s="28">
        <v>0</v>
      </c>
      <c r="Z111" s="28">
        <v>0</v>
      </c>
      <c r="AA111" s="28">
        <v>1</v>
      </c>
      <c r="AB111" s="28">
        <v>0</v>
      </c>
      <c r="AC111" s="28">
        <v>0</v>
      </c>
      <c r="AD111" s="28">
        <v>0</v>
      </c>
      <c r="AE111" s="28">
        <v>0</v>
      </c>
      <c r="AF111" s="28">
        <v>0</v>
      </c>
      <c r="AG111" s="28">
        <v>0</v>
      </c>
      <c r="AH111" s="28">
        <v>0</v>
      </c>
      <c r="AI111" s="28">
        <v>1</v>
      </c>
      <c r="AJ111" s="9">
        <f t="shared" si="8"/>
        <v>0</v>
      </c>
      <c r="AK111" s="9">
        <f t="shared" si="9"/>
        <v>0</v>
      </c>
      <c r="AL111" s="9">
        <f t="shared" si="10"/>
        <v>1</v>
      </c>
      <c r="AM111" s="9">
        <f t="shared" si="11"/>
        <v>0</v>
      </c>
      <c r="AN111" s="29" t="s">
        <v>795</v>
      </c>
    </row>
    <row r="112" spans="1:40" x14ac:dyDescent="0.25">
      <c r="A112" s="28">
        <v>2979</v>
      </c>
      <c r="B112" s="29" t="s">
        <v>796</v>
      </c>
      <c r="C112" s="29" t="s">
        <v>797</v>
      </c>
      <c r="D112" s="29" t="s">
        <v>798</v>
      </c>
      <c r="E112" s="30">
        <v>42248</v>
      </c>
      <c r="F112" s="29" t="s">
        <v>38</v>
      </c>
      <c r="I112" s="28">
        <v>500000</v>
      </c>
      <c r="L112" s="10" t="s">
        <v>341</v>
      </c>
      <c r="M112" s="29" t="s">
        <v>566</v>
      </c>
      <c r="O112" s="28">
        <v>0.33333333333333331</v>
      </c>
      <c r="P112" s="29" t="s">
        <v>799</v>
      </c>
      <c r="Q112" s="31" t="s">
        <v>15</v>
      </c>
      <c r="R112" s="28">
        <v>0</v>
      </c>
      <c r="S112" s="28">
        <v>0</v>
      </c>
      <c r="T112" s="28">
        <v>0</v>
      </c>
      <c r="U112" s="28">
        <v>1</v>
      </c>
      <c r="V112" s="28">
        <v>0</v>
      </c>
      <c r="W112" s="28">
        <v>0</v>
      </c>
      <c r="X112" s="28">
        <v>0</v>
      </c>
      <c r="Y112" s="28">
        <v>0</v>
      </c>
      <c r="Z112" s="28">
        <v>1</v>
      </c>
      <c r="AA112" s="28">
        <v>0</v>
      </c>
      <c r="AB112" s="28">
        <v>0</v>
      </c>
      <c r="AC112" s="28">
        <v>0</v>
      </c>
      <c r="AD112" s="28">
        <v>0</v>
      </c>
      <c r="AE112" s="28">
        <v>0</v>
      </c>
      <c r="AF112" s="28">
        <v>0</v>
      </c>
      <c r="AG112" s="28">
        <v>0</v>
      </c>
      <c r="AH112" s="28">
        <v>0</v>
      </c>
      <c r="AI112" s="28">
        <v>1</v>
      </c>
      <c r="AJ112" s="9">
        <f t="shared" si="8"/>
        <v>0</v>
      </c>
      <c r="AK112" s="9">
        <f t="shared" si="9"/>
        <v>0</v>
      </c>
      <c r="AL112" s="9">
        <f t="shared" si="10"/>
        <v>1</v>
      </c>
      <c r="AM112" s="9">
        <f t="shared" si="11"/>
        <v>0</v>
      </c>
      <c r="AN112" s="29" t="s">
        <v>800</v>
      </c>
    </row>
    <row r="113" spans="1:40" x14ac:dyDescent="0.25">
      <c r="A113" s="28">
        <v>2981</v>
      </c>
      <c r="B113" s="29" t="s">
        <v>801</v>
      </c>
      <c r="C113" s="29" t="s">
        <v>802</v>
      </c>
      <c r="D113" s="29" t="s">
        <v>803</v>
      </c>
      <c r="E113" s="30">
        <v>40513</v>
      </c>
      <c r="F113" s="29" t="s">
        <v>38</v>
      </c>
      <c r="G113" s="28">
        <v>1800</v>
      </c>
      <c r="H113" s="28">
        <v>900</v>
      </c>
      <c r="J113" s="28">
        <v>0.56000000000000005</v>
      </c>
      <c r="L113" s="10" t="s">
        <v>341</v>
      </c>
      <c r="M113" s="29" t="s">
        <v>209</v>
      </c>
      <c r="N113" s="31" t="s">
        <v>48</v>
      </c>
      <c r="O113" s="28">
        <v>0</v>
      </c>
      <c r="P113" s="29" t="s">
        <v>111</v>
      </c>
      <c r="Q113" s="31" t="s">
        <v>15</v>
      </c>
      <c r="R113" s="28">
        <v>0</v>
      </c>
      <c r="S113" s="28">
        <v>0</v>
      </c>
      <c r="T113" s="28">
        <v>0</v>
      </c>
      <c r="U113" s="28">
        <v>0</v>
      </c>
      <c r="V113" s="28">
        <v>0</v>
      </c>
      <c r="W113" s="28">
        <v>0</v>
      </c>
      <c r="X113" s="28">
        <v>0</v>
      </c>
      <c r="Y113" s="28">
        <v>0</v>
      </c>
      <c r="Z113" s="28">
        <v>0</v>
      </c>
      <c r="AA113" s="28">
        <v>1</v>
      </c>
      <c r="AB113" s="28">
        <v>0</v>
      </c>
      <c r="AC113" s="28">
        <v>0</v>
      </c>
      <c r="AD113" s="28">
        <v>0</v>
      </c>
      <c r="AE113" s="28">
        <v>0</v>
      </c>
      <c r="AF113" s="28">
        <v>0</v>
      </c>
      <c r="AG113" s="28">
        <v>0</v>
      </c>
      <c r="AH113" s="28">
        <v>0</v>
      </c>
      <c r="AI113" s="28">
        <v>1</v>
      </c>
      <c r="AJ113" s="9">
        <f t="shared" si="8"/>
        <v>0</v>
      </c>
      <c r="AK113" s="9">
        <f t="shared" si="9"/>
        <v>0</v>
      </c>
      <c r="AL113" s="9">
        <f t="shared" si="10"/>
        <v>1</v>
      </c>
      <c r="AM113" s="9">
        <f t="shared" si="11"/>
        <v>0</v>
      </c>
      <c r="AN113" s="29" t="s">
        <v>804</v>
      </c>
    </row>
    <row r="114" spans="1:40" x14ac:dyDescent="0.25">
      <c r="A114" s="28">
        <v>3106</v>
      </c>
      <c r="B114" s="29" t="s">
        <v>805</v>
      </c>
      <c r="C114" s="29" t="s">
        <v>806</v>
      </c>
      <c r="D114" s="29" t="s">
        <v>807</v>
      </c>
      <c r="E114" s="30">
        <v>43221</v>
      </c>
      <c r="F114" s="29" t="s">
        <v>38</v>
      </c>
      <c r="J114" s="28">
        <v>1</v>
      </c>
      <c r="L114" s="10" t="s">
        <v>342</v>
      </c>
      <c r="M114" s="29" t="s">
        <v>185</v>
      </c>
      <c r="N114" s="31" t="s">
        <v>48</v>
      </c>
      <c r="O114" s="28">
        <v>0.5</v>
      </c>
      <c r="P114" s="29" t="s">
        <v>111</v>
      </c>
      <c r="Q114" s="31" t="s">
        <v>55</v>
      </c>
      <c r="R114" s="28">
        <v>0</v>
      </c>
      <c r="S114" s="28">
        <v>0</v>
      </c>
      <c r="T114" s="28">
        <v>0</v>
      </c>
      <c r="U114" s="28">
        <v>0</v>
      </c>
      <c r="V114" s="28">
        <v>0</v>
      </c>
      <c r="W114" s="28">
        <v>0</v>
      </c>
      <c r="X114" s="28">
        <v>0</v>
      </c>
      <c r="Y114" s="28">
        <v>0</v>
      </c>
      <c r="Z114" s="28">
        <v>0</v>
      </c>
      <c r="AA114" s="28">
        <v>1</v>
      </c>
      <c r="AB114" s="28">
        <v>0</v>
      </c>
      <c r="AC114" s="28">
        <v>1</v>
      </c>
      <c r="AD114" s="28">
        <v>1</v>
      </c>
      <c r="AE114" s="28">
        <v>0</v>
      </c>
      <c r="AF114" s="28">
        <v>0</v>
      </c>
      <c r="AG114" s="28">
        <v>0</v>
      </c>
      <c r="AH114" s="28">
        <v>0</v>
      </c>
      <c r="AI114" s="28">
        <v>0</v>
      </c>
      <c r="AJ114" s="9">
        <f t="shared" si="8"/>
        <v>1</v>
      </c>
      <c r="AK114" s="9">
        <f t="shared" si="9"/>
        <v>0</v>
      </c>
      <c r="AL114" s="9">
        <f t="shared" si="10"/>
        <v>1</v>
      </c>
      <c r="AM114" s="9">
        <f t="shared" si="11"/>
        <v>1</v>
      </c>
      <c r="AN114" s="29" t="s">
        <v>808</v>
      </c>
    </row>
    <row r="115" spans="1:40" x14ac:dyDescent="0.25">
      <c r="A115" s="28">
        <v>3127</v>
      </c>
      <c r="B115" s="29" t="s">
        <v>809</v>
      </c>
      <c r="C115" s="29" t="s">
        <v>810</v>
      </c>
      <c r="D115" s="29" t="s">
        <v>811</v>
      </c>
      <c r="E115" s="30">
        <v>42874</v>
      </c>
      <c r="F115" s="29" t="s">
        <v>38</v>
      </c>
      <c r="L115" s="10" t="s">
        <v>341</v>
      </c>
      <c r="M115" s="29" t="s">
        <v>812</v>
      </c>
      <c r="N115" s="31" t="s">
        <v>48</v>
      </c>
      <c r="O115" s="28">
        <v>48</v>
      </c>
      <c r="P115" s="29" t="s">
        <v>111</v>
      </c>
      <c r="Q115" s="31" t="s">
        <v>15</v>
      </c>
      <c r="R115" s="28">
        <v>0</v>
      </c>
      <c r="S115" s="28">
        <v>0</v>
      </c>
      <c r="T115" s="28">
        <v>0</v>
      </c>
      <c r="U115" s="28">
        <v>0</v>
      </c>
      <c r="V115" s="28">
        <v>0</v>
      </c>
      <c r="W115" s="28">
        <v>0</v>
      </c>
      <c r="X115" s="28">
        <v>0</v>
      </c>
      <c r="Y115" s="28">
        <v>0</v>
      </c>
      <c r="Z115" s="28">
        <v>1</v>
      </c>
      <c r="AA115" s="28">
        <v>0</v>
      </c>
      <c r="AB115" s="28">
        <v>0</v>
      </c>
      <c r="AC115" s="28">
        <v>0</v>
      </c>
      <c r="AD115" s="28">
        <v>0</v>
      </c>
      <c r="AE115" s="28">
        <v>0</v>
      </c>
      <c r="AF115" s="28">
        <v>1</v>
      </c>
      <c r="AG115" s="28">
        <v>0</v>
      </c>
      <c r="AH115" s="28">
        <v>0</v>
      </c>
      <c r="AI115" s="28">
        <v>0</v>
      </c>
      <c r="AJ115" s="9">
        <f t="shared" si="8"/>
        <v>0</v>
      </c>
      <c r="AK115" s="9">
        <f t="shared" si="9"/>
        <v>1</v>
      </c>
      <c r="AL115" s="9">
        <f t="shared" si="10"/>
        <v>0</v>
      </c>
      <c r="AM115" s="9">
        <f t="shared" si="11"/>
        <v>0</v>
      </c>
      <c r="AN115" s="29" t="s">
        <v>813</v>
      </c>
    </row>
    <row r="116" spans="1:40" x14ac:dyDescent="0.25">
      <c r="A116" s="28">
        <v>3217</v>
      </c>
      <c r="B116" s="29" t="s">
        <v>814</v>
      </c>
      <c r="C116" s="29" t="s">
        <v>815</v>
      </c>
      <c r="D116" s="29" t="s">
        <v>816</v>
      </c>
      <c r="E116" s="30">
        <v>44264</v>
      </c>
      <c r="F116" s="29" t="s">
        <v>38</v>
      </c>
      <c r="I116" s="28">
        <v>37.54</v>
      </c>
      <c r="J116" s="28">
        <v>1.2999999999999999E-2</v>
      </c>
      <c r="K116" s="28">
        <v>3.7</v>
      </c>
      <c r="L116" s="10" t="s">
        <v>341</v>
      </c>
      <c r="M116" s="29" t="s">
        <v>47</v>
      </c>
      <c r="N116" s="31" t="s">
        <v>48</v>
      </c>
      <c r="O116" s="28">
        <v>270</v>
      </c>
      <c r="P116" s="29" t="s">
        <v>817</v>
      </c>
      <c r="Q116" s="31" t="s">
        <v>15</v>
      </c>
      <c r="R116" s="28">
        <v>0</v>
      </c>
      <c r="S116" s="28">
        <v>0</v>
      </c>
      <c r="T116" s="28">
        <v>0</v>
      </c>
      <c r="U116" s="28">
        <v>1</v>
      </c>
      <c r="V116" s="28">
        <v>0</v>
      </c>
      <c r="W116" s="28">
        <v>0</v>
      </c>
      <c r="X116" s="28">
        <v>0</v>
      </c>
      <c r="Y116" s="28">
        <v>0</v>
      </c>
      <c r="Z116" s="28">
        <v>1</v>
      </c>
      <c r="AA116" s="28">
        <v>0</v>
      </c>
      <c r="AB116" s="28">
        <v>0</v>
      </c>
      <c r="AC116" s="28">
        <v>1</v>
      </c>
      <c r="AD116" s="28">
        <v>0</v>
      </c>
      <c r="AE116" s="28">
        <v>1</v>
      </c>
      <c r="AF116" s="28">
        <v>0</v>
      </c>
      <c r="AG116" s="28">
        <v>0</v>
      </c>
      <c r="AH116" s="28">
        <v>0</v>
      </c>
      <c r="AI116" s="28">
        <v>0</v>
      </c>
      <c r="AJ116" s="9">
        <f t="shared" si="8"/>
        <v>1</v>
      </c>
      <c r="AK116" s="9">
        <f t="shared" si="9"/>
        <v>0</v>
      </c>
      <c r="AL116" s="9">
        <f t="shared" si="10"/>
        <v>0</v>
      </c>
      <c r="AM116" s="9">
        <f t="shared" si="11"/>
        <v>0</v>
      </c>
      <c r="AN116" s="29" t="s">
        <v>818</v>
      </c>
    </row>
    <row r="117" spans="1:40" x14ac:dyDescent="0.25">
      <c r="A117" s="28">
        <v>3260</v>
      </c>
      <c r="B117" s="29" t="s">
        <v>819</v>
      </c>
      <c r="C117" s="29" t="s">
        <v>820</v>
      </c>
      <c r="D117" s="29" t="s">
        <v>821</v>
      </c>
      <c r="E117" s="30">
        <v>40544</v>
      </c>
      <c r="F117" s="29" t="s">
        <v>46</v>
      </c>
      <c r="G117" s="28">
        <v>1900</v>
      </c>
      <c r="H117" s="28">
        <v>800</v>
      </c>
      <c r="L117" s="10" t="s">
        <v>341</v>
      </c>
      <c r="M117" s="29" t="s">
        <v>47</v>
      </c>
      <c r="N117" s="31" t="s">
        <v>48</v>
      </c>
      <c r="O117" s="28">
        <v>0</v>
      </c>
      <c r="P117" s="29" t="s">
        <v>60</v>
      </c>
      <c r="Q117" s="31" t="s">
        <v>15</v>
      </c>
      <c r="R117" s="28">
        <v>0</v>
      </c>
      <c r="S117" s="28">
        <v>0</v>
      </c>
      <c r="T117" s="28">
        <v>0</v>
      </c>
      <c r="U117" s="28">
        <v>0</v>
      </c>
      <c r="V117" s="28">
        <v>0</v>
      </c>
      <c r="W117" s="28">
        <v>0</v>
      </c>
      <c r="X117" s="28">
        <v>0</v>
      </c>
      <c r="Y117" s="28">
        <v>0</v>
      </c>
      <c r="Z117" s="28">
        <v>0</v>
      </c>
      <c r="AA117" s="28">
        <v>0</v>
      </c>
      <c r="AB117" s="28">
        <v>1</v>
      </c>
      <c r="AC117" s="28">
        <v>0</v>
      </c>
      <c r="AD117" s="28">
        <v>0</v>
      </c>
      <c r="AE117" s="28">
        <v>0</v>
      </c>
      <c r="AF117" s="28">
        <v>0</v>
      </c>
      <c r="AG117" s="28">
        <v>0</v>
      </c>
      <c r="AH117" s="28">
        <v>0</v>
      </c>
      <c r="AI117" s="28">
        <v>1</v>
      </c>
      <c r="AJ117" s="9">
        <f t="shared" si="8"/>
        <v>0</v>
      </c>
      <c r="AK117" s="9">
        <f t="shared" si="9"/>
        <v>0</v>
      </c>
      <c r="AL117" s="9">
        <f t="shared" si="10"/>
        <v>1</v>
      </c>
      <c r="AM117" s="9">
        <f t="shared" si="11"/>
        <v>0</v>
      </c>
      <c r="AN117" s="29" t="s">
        <v>822</v>
      </c>
    </row>
    <row r="118" spans="1:40" x14ac:dyDescent="0.25">
      <c r="A118" s="28">
        <v>3268</v>
      </c>
      <c r="B118" s="29" t="s">
        <v>823</v>
      </c>
      <c r="C118" s="29" t="s">
        <v>824</v>
      </c>
      <c r="D118" s="29" t="s">
        <v>825</v>
      </c>
      <c r="E118" s="30">
        <v>42628</v>
      </c>
      <c r="F118" s="29" t="s">
        <v>46</v>
      </c>
      <c r="L118" s="10" t="s">
        <v>341</v>
      </c>
      <c r="M118" s="29" t="s">
        <v>47</v>
      </c>
      <c r="N118" s="31" t="s">
        <v>48</v>
      </c>
      <c r="O118" s="28">
        <v>0</v>
      </c>
      <c r="P118" s="29" t="s">
        <v>60</v>
      </c>
      <c r="Q118" s="31" t="s">
        <v>15</v>
      </c>
      <c r="R118" s="28">
        <v>0</v>
      </c>
      <c r="S118" s="28">
        <v>0</v>
      </c>
      <c r="T118" s="28">
        <v>0</v>
      </c>
      <c r="U118" s="28">
        <v>0</v>
      </c>
      <c r="V118" s="28">
        <v>0</v>
      </c>
      <c r="W118" s="28">
        <v>0</v>
      </c>
      <c r="X118" s="28">
        <v>0</v>
      </c>
      <c r="Y118" s="28">
        <v>0</v>
      </c>
      <c r="Z118" s="28">
        <v>0</v>
      </c>
      <c r="AA118" s="28">
        <v>0</v>
      </c>
      <c r="AB118" s="28">
        <v>1</v>
      </c>
      <c r="AC118" s="28">
        <v>1</v>
      </c>
      <c r="AD118" s="28">
        <v>0</v>
      </c>
      <c r="AE118" s="28">
        <v>0</v>
      </c>
      <c r="AF118" s="28">
        <v>0</v>
      </c>
      <c r="AG118" s="28">
        <v>0</v>
      </c>
      <c r="AH118" s="28">
        <v>0</v>
      </c>
      <c r="AI118" s="28">
        <v>0</v>
      </c>
      <c r="AJ118" s="9">
        <f t="shared" si="8"/>
        <v>1</v>
      </c>
      <c r="AK118" s="9">
        <f t="shared" si="9"/>
        <v>0</v>
      </c>
      <c r="AL118" s="9">
        <f t="shared" si="10"/>
        <v>0</v>
      </c>
      <c r="AM118" s="9">
        <f t="shared" si="11"/>
        <v>0</v>
      </c>
      <c r="AN118" s="29" t="s">
        <v>826</v>
      </c>
    </row>
    <row r="119" spans="1:40" x14ac:dyDescent="0.25">
      <c r="A119" s="28">
        <v>3293</v>
      </c>
      <c r="B119" s="29" t="s">
        <v>827</v>
      </c>
      <c r="C119" s="29" t="s">
        <v>828</v>
      </c>
      <c r="D119" s="29" t="s">
        <v>829</v>
      </c>
      <c r="E119" s="30">
        <v>43419</v>
      </c>
      <c r="F119" s="29" t="s">
        <v>38</v>
      </c>
      <c r="I119" s="28">
        <v>14000</v>
      </c>
      <c r="L119" s="10" t="s">
        <v>341</v>
      </c>
      <c r="M119" s="29" t="s">
        <v>47</v>
      </c>
      <c r="N119" s="31" t="s">
        <v>48</v>
      </c>
      <c r="O119" s="28">
        <v>840</v>
      </c>
      <c r="P119" s="29" t="s">
        <v>41</v>
      </c>
      <c r="Q119" s="31" t="s">
        <v>15</v>
      </c>
      <c r="R119" s="28">
        <v>1</v>
      </c>
      <c r="S119" s="28">
        <v>0</v>
      </c>
      <c r="T119" s="28">
        <v>0</v>
      </c>
      <c r="U119" s="28">
        <v>1</v>
      </c>
      <c r="V119" s="28">
        <v>0</v>
      </c>
      <c r="W119" s="28">
        <v>0</v>
      </c>
      <c r="X119" s="28">
        <v>0</v>
      </c>
      <c r="Y119" s="28">
        <v>0</v>
      </c>
      <c r="Z119" s="28">
        <v>1</v>
      </c>
      <c r="AA119" s="28">
        <v>0</v>
      </c>
      <c r="AB119" s="28">
        <v>0</v>
      </c>
      <c r="AC119" s="28">
        <v>0</v>
      </c>
      <c r="AD119" s="28">
        <v>0</v>
      </c>
      <c r="AE119" s="28">
        <v>0</v>
      </c>
      <c r="AF119" s="28">
        <v>0</v>
      </c>
      <c r="AG119" s="28">
        <v>0</v>
      </c>
      <c r="AH119" s="28">
        <v>0</v>
      </c>
      <c r="AI119" s="28">
        <v>1</v>
      </c>
      <c r="AJ119" s="9">
        <f t="shared" si="8"/>
        <v>0</v>
      </c>
      <c r="AK119" s="9">
        <f t="shared" si="9"/>
        <v>0</v>
      </c>
      <c r="AL119" s="9">
        <f t="shared" si="10"/>
        <v>1</v>
      </c>
      <c r="AM119" s="9">
        <f t="shared" si="11"/>
        <v>0</v>
      </c>
      <c r="AN119" s="29" t="s">
        <v>830</v>
      </c>
    </row>
    <row r="120" spans="1:40" x14ac:dyDescent="0.25">
      <c r="A120" s="28">
        <v>3304</v>
      </c>
      <c r="B120" s="29" t="s">
        <v>831</v>
      </c>
      <c r="C120" s="29" t="s">
        <v>832</v>
      </c>
      <c r="D120" s="29" t="s">
        <v>833</v>
      </c>
      <c r="E120" s="30">
        <v>43452</v>
      </c>
      <c r="F120" s="29" t="s">
        <v>38</v>
      </c>
      <c r="J120" s="28">
        <v>0.98</v>
      </c>
      <c r="L120" s="10" t="s">
        <v>341</v>
      </c>
      <c r="M120" s="29" t="s">
        <v>151</v>
      </c>
      <c r="N120" s="31" t="s">
        <v>48</v>
      </c>
      <c r="O120" s="28">
        <v>0.5</v>
      </c>
      <c r="P120" s="29" t="s">
        <v>111</v>
      </c>
      <c r="Q120" s="31" t="s">
        <v>15</v>
      </c>
      <c r="R120" s="28">
        <v>0</v>
      </c>
      <c r="S120" s="28">
        <v>0</v>
      </c>
      <c r="T120" s="28">
        <v>0</v>
      </c>
      <c r="U120" s="28">
        <v>0</v>
      </c>
      <c r="V120" s="28">
        <v>0</v>
      </c>
      <c r="W120" s="28">
        <v>0</v>
      </c>
      <c r="X120" s="28">
        <v>0</v>
      </c>
      <c r="Y120" s="28">
        <v>0</v>
      </c>
      <c r="Z120" s="28">
        <v>1</v>
      </c>
      <c r="AA120" s="28">
        <v>0</v>
      </c>
      <c r="AB120" s="28">
        <v>0</v>
      </c>
      <c r="AC120" s="28">
        <v>1</v>
      </c>
      <c r="AD120" s="28">
        <v>0</v>
      </c>
      <c r="AE120" s="28">
        <v>0</v>
      </c>
      <c r="AF120" s="28">
        <v>0</v>
      </c>
      <c r="AG120" s="28">
        <v>0</v>
      </c>
      <c r="AH120" s="28">
        <v>0</v>
      </c>
      <c r="AI120" s="28">
        <v>0</v>
      </c>
      <c r="AJ120" s="9">
        <f t="shared" si="8"/>
        <v>1</v>
      </c>
      <c r="AK120" s="9">
        <f t="shared" si="9"/>
        <v>0</v>
      </c>
      <c r="AL120" s="9">
        <f t="shared" si="10"/>
        <v>0</v>
      </c>
      <c r="AM120" s="9">
        <f t="shared" si="11"/>
        <v>0</v>
      </c>
      <c r="AN120" s="29" t="s">
        <v>834</v>
      </c>
    </row>
    <row r="121" spans="1:40" x14ac:dyDescent="0.25">
      <c r="A121" s="28">
        <v>3305</v>
      </c>
      <c r="B121" s="29" t="s">
        <v>835</v>
      </c>
      <c r="C121" s="29" t="s">
        <v>836</v>
      </c>
      <c r="D121" s="29" t="s">
        <v>837</v>
      </c>
      <c r="E121" s="30">
        <v>43344</v>
      </c>
      <c r="F121" s="29" t="s">
        <v>38</v>
      </c>
      <c r="J121" s="28">
        <v>7</v>
      </c>
      <c r="L121" s="10" t="s">
        <v>341</v>
      </c>
      <c r="M121" s="29" t="s">
        <v>151</v>
      </c>
      <c r="N121" s="31" t="s">
        <v>48</v>
      </c>
      <c r="O121" s="28">
        <v>0.1</v>
      </c>
      <c r="P121" s="29" t="s">
        <v>111</v>
      </c>
      <c r="Q121" s="31" t="s">
        <v>15</v>
      </c>
      <c r="R121" s="28">
        <v>1</v>
      </c>
      <c r="S121" s="28">
        <v>0</v>
      </c>
      <c r="T121" s="28">
        <v>0</v>
      </c>
      <c r="U121" s="28">
        <v>0</v>
      </c>
      <c r="V121" s="28">
        <v>0</v>
      </c>
      <c r="W121" s="28">
        <v>0</v>
      </c>
      <c r="X121" s="28">
        <v>0</v>
      </c>
      <c r="Y121" s="28">
        <v>0</v>
      </c>
      <c r="Z121" s="28">
        <v>1</v>
      </c>
      <c r="AA121" s="28">
        <v>0</v>
      </c>
      <c r="AB121" s="28">
        <v>0</v>
      </c>
      <c r="AC121" s="28">
        <v>1</v>
      </c>
      <c r="AD121" s="28">
        <v>0</v>
      </c>
      <c r="AE121" s="28">
        <v>0</v>
      </c>
      <c r="AF121" s="28">
        <v>0</v>
      </c>
      <c r="AG121" s="28">
        <v>0</v>
      </c>
      <c r="AH121" s="28">
        <v>0</v>
      </c>
      <c r="AI121" s="28">
        <v>0</v>
      </c>
      <c r="AJ121" s="9">
        <f t="shared" si="8"/>
        <v>1</v>
      </c>
      <c r="AK121" s="9">
        <f t="shared" si="9"/>
        <v>0</v>
      </c>
      <c r="AL121" s="9">
        <f t="shared" si="10"/>
        <v>0</v>
      </c>
      <c r="AM121" s="9">
        <f t="shared" si="11"/>
        <v>0</v>
      </c>
      <c r="AN121" s="29" t="s">
        <v>838</v>
      </c>
    </row>
    <row r="122" spans="1:40" x14ac:dyDescent="0.25">
      <c r="A122" s="28">
        <v>3437</v>
      </c>
      <c r="B122" s="29" t="s">
        <v>839</v>
      </c>
      <c r="C122" s="29" t="s">
        <v>840</v>
      </c>
      <c r="D122" s="29" t="s">
        <v>841</v>
      </c>
      <c r="E122" s="30">
        <v>40544</v>
      </c>
      <c r="F122" s="29" t="s">
        <v>38</v>
      </c>
      <c r="L122" s="10" t="s">
        <v>341</v>
      </c>
      <c r="M122" s="29" t="s">
        <v>151</v>
      </c>
      <c r="N122" s="31" t="s">
        <v>48</v>
      </c>
      <c r="O122" s="28">
        <v>48</v>
      </c>
      <c r="P122" s="29" t="s">
        <v>41</v>
      </c>
      <c r="Q122" s="31" t="s">
        <v>15</v>
      </c>
      <c r="R122" s="28">
        <v>1</v>
      </c>
      <c r="S122" s="28">
        <v>0</v>
      </c>
      <c r="T122" s="28">
        <v>0</v>
      </c>
      <c r="U122" s="28">
        <v>1</v>
      </c>
      <c r="V122" s="28">
        <v>0</v>
      </c>
      <c r="W122" s="28">
        <v>0</v>
      </c>
      <c r="X122" s="28">
        <v>0</v>
      </c>
      <c r="Y122" s="28">
        <v>0</v>
      </c>
      <c r="Z122" s="28">
        <v>1</v>
      </c>
      <c r="AA122" s="28">
        <v>0</v>
      </c>
      <c r="AB122" s="28">
        <v>0</v>
      </c>
      <c r="AC122" s="28">
        <v>0</v>
      </c>
      <c r="AD122" s="28">
        <v>0</v>
      </c>
      <c r="AE122" s="28">
        <v>0</v>
      </c>
      <c r="AF122" s="28">
        <v>0</v>
      </c>
      <c r="AG122" s="28">
        <v>0</v>
      </c>
      <c r="AH122" s="28">
        <v>0</v>
      </c>
      <c r="AI122" s="28">
        <v>1</v>
      </c>
      <c r="AJ122" s="9">
        <f t="shared" si="8"/>
        <v>0</v>
      </c>
      <c r="AK122" s="9">
        <f t="shared" si="9"/>
        <v>0</v>
      </c>
      <c r="AL122" s="9">
        <f t="shared" si="10"/>
        <v>1</v>
      </c>
      <c r="AM122" s="9">
        <f t="shared" si="11"/>
        <v>0</v>
      </c>
      <c r="AN122" s="29" t="s">
        <v>842</v>
      </c>
    </row>
    <row r="123" spans="1:40" x14ac:dyDescent="0.25">
      <c r="A123" s="28">
        <v>3506</v>
      </c>
      <c r="B123" s="29" t="s">
        <v>843</v>
      </c>
      <c r="C123" s="29" t="s">
        <v>844</v>
      </c>
      <c r="D123" s="29" t="s">
        <v>845</v>
      </c>
      <c r="E123" s="30">
        <v>43313</v>
      </c>
      <c r="F123" s="29" t="s">
        <v>38</v>
      </c>
      <c r="J123" s="28">
        <v>1E-3</v>
      </c>
      <c r="K123" s="28">
        <v>5</v>
      </c>
      <c r="L123" s="10" t="s">
        <v>342</v>
      </c>
      <c r="M123" s="29" t="s">
        <v>185</v>
      </c>
      <c r="N123" s="31" t="s">
        <v>48</v>
      </c>
      <c r="O123" s="28">
        <v>13870</v>
      </c>
      <c r="P123" s="29" t="s">
        <v>195</v>
      </c>
      <c r="Q123" s="31" t="s">
        <v>15</v>
      </c>
      <c r="R123" s="28">
        <v>0</v>
      </c>
      <c r="S123" s="28">
        <v>0</v>
      </c>
      <c r="T123" s="28">
        <v>0</v>
      </c>
      <c r="U123" s="28">
        <v>1</v>
      </c>
      <c r="V123" s="28">
        <v>0</v>
      </c>
      <c r="W123" s="28">
        <v>0</v>
      </c>
      <c r="X123" s="28">
        <v>0</v>
      </c>
      <c r="Y123" s="28">
        <v>0</v>
      </c>
      <c r="Z123" s="28">
        <v>1</v>
      </c>
      <c r="AA123" s="28">
        <v>0</v>
      </c>
      <c r="AB123" s="28">
        <v>0</v>
      </c>
      <c r="AC123" s="28">
        <v>1</v>
      </c>
      <c r="AD123" s="28">
        <v>0</v>
      </c>
      <c r="AE123" s="28">
        <v>1</v>
      </c>
      <c r="AF123" s="28">
        <v>0</v>
      </c>
      <c r="AG123" s="28">
        <v>1</v>
      </c>
      <c r="AH123" s="28">
        <v>0</v>
      </c>
      <c r="AI123" s="28">
        <v>0</v>
      </c>
      <c r="AJ123" s="9">
        <f t="shared" si="8"/>
        <v>1</v>
      </c>
      <c r="AK123" s="9">
        <f t="shared" si="9"/>
        <v>1</v>
      </c>
      <c r="AL123" s="9">
        <f t="shared" si="10"/>
        <v>0</v>
      </c>
      <c r="AM123" s="9">
        <f t="shared" si="11"/>
        <v>0</v>
      </c>
      <c r="AN123" s="29" t="s">
        <v>846</v>
      </c>
    </row>
    <row r="124" spans="1:40" x14ac:dyDescent="0.25">
      <c r="A124" s="28">
        <v>3632</v>
      </c>
      <c r="B124" s="29" t="s">
        <v>847</v>
      </c>
      <c r="C124" s="29" t="s">
        <v>848</v>
      </c>
      <c r="D124" s="29" t="s">
        <v>849</v>
      </c>
      <c r="E124" s="30">
        <v>43892</v>
      </c>
      <c r="F124" s="29" t="s">
        <v>38</v>
      </c>
      <c r="G124" s="28">
        <v>2100</v>
      </c>
      <c r="H124" s="28">
        <v>850</v>
      </c>
      <c r="J124" s="28">
        <v>1.18</v>
      </c>
      <c r="L124" s="10" t="s">
        <v>341</v>
      </c>
      <c r="M124" s="29" t="s">
        <v>151</v>
      </c>
      <c r="N124" s="31" t="s">
        <v>48</v>
      </c>
      <c r="O124" s="28">
        <v>0</v>
      </c>
      <c r="P124" s="29" t="s">
        <v>111</v>
      </c>
      <c r="Q124" s="31" t="s">
        <v>15</v>
      </c>
      <c r="R124" s="28">
        <v>1</v>
      </c>
      <c r="S124" s="28">
        <v>0</v>
      </c>
      <c r="T124" s="28">
        <v>0</v>
      </c>
      <c r="U124" s="28">
        <v>0</v>
      </c>
      <c r="V124" s="28">
        <v>0</v>
      </c>
      <c r="W124" s="28">
        <v>0</v>
      </c>
      <c r="X124" s="28">
        <v>0</v>
      </c>
      <c r="Y124" s="28">
        <v>0</v>
      </c>
      <c r="Z124" s="28">
        <v>0</v>
      </c>
      <c r="AA124" s="28">
        <v>1</v>
      </c>
      <c r="AB124" s="28">
        <v>0</v>
      </c>
      <c r="AC124" s="28">
        <v>0</v>
      </c>
      <c r="AD124" s="28">
        <v>0</v>
      </c>
      <c r="AE124" s="28">
        <v>1</v>
      </c>
      <c r="AF124" s="28">
        <v>0</v>
      </c>
      <c r="AG124" s="28">
        <v>0</v>
      </c>
      <c r="AH124" s="28">
        <v>0</v>
      </c>
      <c r="AI124" s="28">
        <v>0</v>
      </c>
      <c r="AJ124" s="9">
        <f t="shared" si="8"/>
        <v>1</v>
      </c>
      <c r="AK124" s="9">
        <f t="shared" si="9"/>
        <v>0</v>
      </c>
      <c r="AL124" s="9">
        <f t="shared" si="10"/>
        <v>0</v>
      </c>
      <c r="AM124" s="9">
        <f t="shared" si="11"/>
        <v>0</v>
      </c>
      <c r="AN124" s="29" t="s">
        <v>850</v>
      </c>
    </row>
    <row r="125" spans="1:40" x14ac:dyDescent="0.25">
      <c r="A125" s="28">
        <v>3729</v>
      </c>
      <c r="B125" s="29" t="s">
        <v>851</v>
      </c>
      <c r="C125" s="29" t="s">
        <v>852</v>
      </c>
      <c r="D125" s="29" t="s">
        <v>853</v>
      </c>
      <c r="E125" s="30">
        <v>44066</v>
      </c>
      <c r="F125" s="29" t="s">
        <v>38</v>
      </c>
      <c r="J125" s="28">
        <v>0.49</v>
      </c>
      <c r="L125" s="10" t="s">
        <v>341</v>
      </c>
      <c r="M125" s="29" t="s">
        <v>151</v>
      </c>
      <c r="N125" s="31" t="s">
        <v>48</v>
      </c>
      <c r="O125" s="28">
        <v>0.43333333333333329</v>
      </c>
      <c r="P125" s="29" t="s">
        <v>111</v>
      </c>
      <c r="Q125" s="31" t="s">
        <v>15</v>
      </c>
      <c r="R125" s="28">
        <v>1</v>
      </c>
      <c r="S125" s="28">
        <v>0</v>
      </c>
      <c r="T125" s="28">
        <v>0</v>
      </c>
      <c r="U125" s="28">
        <v>0</v>
      </c>
      <c r="V125" s="28">
        <v>0</v>
      </c>
      <c r="W125" s="28">
        <v>0</v>
      </c>
      <c r="X125" s="28">
        <v>0</v>
      </c>
      <c r="Y125" s="28">
        <v>0</v>
      </c>
      <c r="Z125" s="28">
        <v>0</v>
      </c>
      <c r="AA125" s="28">
        <v>1</v>
      </c>
      <c r="AB125" s="28">
        <v>0</v>
      </c>
      <c r="AC125" s="28">
        <v>1</v>
      </c>
      <c r="AD125" s="28">
        <v>0</v>
      </c>
      <c r="AE125" s="28">
        <v>1</v>
      </c>
      <c r="AF125" s="28">
        <v>0</v>
      </c>
      <c r="AG125" s="28">
        <v>0</v>
      </c>
      <c r="AH125" s="28">
        <v>0</v>
      </c>
      <c r="AI125" s="28">
        <v>0</v>
      </c>
      <c r="AJ125" s="9">
        <f t="shared" si="8"/>
        <v>1</v>
      </c>
      <c r="AK125" s="9">
        <f t="shared" si="9"/>
        <v>0</v>
      </c>
      <c r="AL125" s="9">
        <f t="shared" si="10"/>
        <v>0</v>
      </c>
      <c r="AM125" s="9">
        <f t="shared" si="11"/>
        <v>0</v>
      </c>
      <c r="AN125" s="29" t="s">
        <v>854</v>
      </c>
    </row>
    <row r="126" spans="1:40" x14ac:dyDescent="0.25">
      <c r="A126" s="28">
        <v>3878</v>
      </c>
      <c r="B126" s="29" t="s">
        <v>855</v>
      </c>
      <c r="C126" s="29" t="s">
        <v>856</v>
      </c>
      <c r="D126" s="29" t="s">
        <v>857</v>
      </c>
      <c r="E126" s="30">
        <v>43466</v>
      </c>
      <c r="F126" s="29" t="s">
        <v>38</v>
      </c>
      <c r="I126" s="28">
        <v>20.100000000000001</v>
      </c>
      <c r="L126" s="10" t="s">
        <v>341</v>
      </c>
      <c r="M126" s="29" t="s">
        <v>47</v>
      </c>
      <c r="N126" s="31" t="s">
        <v>48</v>
      </c>
      <c r="O126" s="28">
        <v>3128.5714285714284</v>
      </c>
      <c r="P126" s="29" t="s">
        <v>69</v>
      </c>
      <c r="Q126" s="31" t="s">
        <v>15</v>
      </c>
      <c r="R126" s="28">
        <v>0</v>
      </c>
      <c r="S126" s="28">
        <v>0</v>
      </c>
      <c r="T126" s="28">
        <v>0</v>
      </c>
      <c r="U126" s="28">
        <v>0</v>
      </c>
      <c r="V126" s="28">
        <v>0</v>
      </c>
      <c r="W126" s="28">
        <v>0</v>
      </c>
      <c r="X126" s="28">
        <v>0</v>
      </c>
      <c r="Y126" s="28">
        <v>0</v>
      </c>
      <c r="Z126" s="28">
        <v>0</v>
      </c>
      <c r="AA126" s="28">
        <v>0</v>
      </c>
      <c r="AB126" s="28">
        <v>1</v>
      </c>
      <c r="AC126" s="28">
        <v>0</v>
      </c>
      <c r="AD126" s="28">
        <v>0</v>
      </c>
      <c r="AE126" s="28">
        <v>1</v>
      </c>
      <c r="AF126" s="28">
        <v>0</v>
      </c>
      <c r="AG126" s="28">
        <v>0</v>
      </c>
      <c r="AH126" s="28">
        <v>0</v>
      </c>
      <c r="AI126" s="28">
        <v>0</v>
      </c>
      <c r="AJ126" s="9">
        <f t="shared" si="8"/>
        <v>1</v>
      </c>
      <c r="AK126" s="9">
        <f t="shared" si="9"/>
        <v>0</v>
      </c>
      <c r="AL126" s="9">
        <f t="shared" si="10"/>
        <v>0</v>
      </c>
      <c r="AM126" s="9">
        <f t="shared" si="11"/>
        <v>0</v>
      </c>
      <c r="AN126" s="29" t="s">
        <v>858</v>
      </c>
    </row>
    <row r="127" spans="1:40" x14ac:dyDescent="0.25">
      <c r="A127" s="28">
        <v>4092</v>
      </c>
      <c r="B127" s="29" t="s">
        <v>859</v>
      </c>
      <c r="C127" s="29" t="s">
        <v>860</v>
      </c>
      <c r="D127" s="29" t="s">
        <v>861</v>
      </c>
      <c r="E127" s="30">
        <v>44394</v>
      </c>
      <c r="F127" s="29" t="s">
        <v>38</v>
      </c>
      <c r="Q127" s="31" t="s">
        <v>15</v>
      </c>
      <c r="R127" s="28">
        <v>1</v>
      </c>
      <c r="S127" s="28">
        <v>0</v>
      </c>
      <c r="T127" s="28">
        <v>0</v>
      </c>
      <c r="U127" s="28">
        <v>0</v>
      </c>
      <c r="V127" s="28">
        <v>0</v>
      </c>
      <c r="W127" s="28">
        <v>0</v>
      </c>
      <c r="X127" s="28">
        <v>0</v>
      </c>
      <c r="Y127" s="28">
        <v>0</v>
      </c>
      <c r="Z127" s="28">
        <v>0</v>
      </c>
      <c r="AA127" s="28">
        <v>0</v>
      </c>
      <c r="AB127" s="28">
        <v>1</v>
      </c>
      <c r="AC127" s="28">
        <v>0</v>
      </c>
      <c r="AD127" s="28">
        <v>0</v>
      </c>
      <c r="AE127" s="28">
        <v>0</v>
      </c>
      <c r="AF127" s="28">
        <v>0</v>
      </c>
      <c r="AG127" s="28">
        <v>1</v>
      </c>
      <c r="AH127" s="28">
        <v>0</v>
      </c>
      <c r="AI127" s="28">
        <v>0</v>
      </c>
      <c r="AJ127" s="9">
        <f t="shared" si="8"/>
        <v>0</v>
      </c>
      <c r="AK127" s="9">
        <f t="shared" si="9"/>
        <v>1</v>
      </c>
      <c r="AL127" s="9">
        <f t="shared" si="10"/>
        <v>0</v>
      </c>
      <c r="AM127" s="9">
        <f t="shared" si="11"/>
        <v>0</v>
      </c>
      <c r="AN127" s="29" t="s">
        <v>862</v>
      </c>
    </row>
    <row r="128" spans="1:40" x14ac:dyDescent="0.25">
      <c r="A128" s="28">
        <v>4164</v>
      </c>
      <c r="B128" s="29" t="s">
        <v>863</v>
      </c>
      <c r="C128" s="29" t="s">
        <v>864</v>
      </c>
      <c r="D128" s="29" t="s">
        <v>865</v>
      </c>
      <c r="E128" s="30">
        <v>42005</v>
      </c>
      <c r="F128" s="29" t="s">
        <v>38</v>
      </c>
      <c r="I128" s="28">
        <v>100000</v>
      </c>
      <c r="L128" s="10" t="s">
        <v>342</v>
      </c>
      <c r="M128" s="29" t="s">
        <v>224</v>
      </c>
      <c r="N128" s="31" t="s">
        <v>48</v>
      </c>
      <c r="O128" s="28">
        <v>0.1</v>
      </c>
      <c r="P128" s="29" t="s">
        <v>377</v>
      </c>
      <c r="Q128" s="31" t="s">
        <v>15</v>
      </c>
      <c r="R128" s="28">
        <v>1</v>
      </c>
      <c r="S128" s="28">
        <v>0</v>
      </c>
      <c r="T128" s="28">
        <v>0</v>
      </c>
      <c r="U128" s="28">
        <v>1</v>
      </c>
      <c r="V128" s="28">
        <v>0</v>
      </c>
      <c r="W128" s="28">
        <v>0</v>
      </c>
      <c r="X128" s="28">
        <v>0</v>
      </c>
      <c r="Y128" s="28">
        <v>0</v>
      </c>
      <c r="Z128" s="28">
        <v>1</v>
      </c>
      <c r="AA128" s="28">
        <v>0</v>
      </c>
      <c r="AB128" s="28">
        <v>0</v>
      </c>
      <c r="AC128" s="28">
        <v>0</v>
      </c>
      <c r="AD128" s="28">
        <v>0</v>
      </c>
      <c r="AE128" s="28">
        <v>0</v>
      </c>
      <c r="AF128" s="28">
        <v>0</v>
      </c>
      <c r="AG128" s="28">
        <v>0</v>
      </c>
      <c r="AH128" s="28">
        <v>0</v>
      </c>
      <c r="AI128" s="28">
        <v>1</v>
      </c>
      <c r="AJ128" s="9">
        <f t="shared" si="8"/>
        <v>0</v>
      </c>
      <c r="AK128" s="9">
        <f t="shared" si="9"/>
        <v>0</v>
      </c>
      <c r="AL128" s="9">
        <f t="shared" si="10"/>
        <v>1</v>
      </c>
      <c r="AM128" s="9">
        <f t="shared" si="11"/>
        <v>0</v>
      </c>
      <c r="AN128" s="29" t="s">
        <v>866</v>
      </c>
    </row>
    <row r="129" spans="1:40" x14ac:dyDescent="0.25">
      <c r="A129" s="28">
        <v>4238</v>
      </c>
      <c r="B129" s="29" t="s">
        <v>867</v>
      </c>
      <c r="C129" s="29" t="s">
        <v>868</v>
      </c>
      <c r="D129" s="29" t="s">
        <v>869</v>
      </c>
      <c r="E129" s="30">
        <v>43770</v>
      </c>
      <c r="F129" s="29" t="s">
        <v>38</v>
      </c>
      <c r="L129" s="10" t="s">
        <v>341</v>
      </c>
      <c r="M129" s="29" t="s">
        <v>283</v>
      </c>
      <c r="N129" s="31" t="s">
        <v>48</v>
      </c>
      <c r="O129" s="28">
        <v>672</v>
      </c>
      <c r="P129" s="29" t="s">
        <v>377</v>
      </c>
      <c r="Q129" s="31" t="s">
        <v>15</v>
      </c>
      <c r="R129" s="28">
        <v>1</v>
      </c>
      <c r="S129" s="28">
        <v>0</v>
      </c>
      <c r="T129" s="28">
        <v>0</v>
      </c>
      <c r="U129" s="28">
        <v>1</v>
      </c>
      <c r="V129" s="28">
        <v>0</v>
      </c>
      <c r="W129" s="28">
        <v>0</v>
      </c>
      <c r="X129" s="28">
        <v>0</v>
      </c>
      <c r="Y129" s="28">
        <v>0</v>
      </c>
      <c r="Z129" s="28">
        <v>1</v>
      </c>
      <c r="AA129" s="28">
        <v>0</v>
      </c>
      <c r="AB129" s="28">
        <v>0</v>
      </c>
      <c r="AC129" s="28">
        <v>0</v>
      </c>
      <c r="AD129" s="28">
        <v>0</v>
      </c>
      <c r="AE129" s="28">
        <v>1</v>
      </c>
      <c r="AF129" s="28">
        <v>0</v>
      </c>
      <c r="AG129" s="28">
        <v>0</v>
      </c>
      <c r="AH129" s="28">
        <v>0</v>
      </c>
      <c r="AI129" s="28">
        <v>0</v>
      </c>
      <c r="AJ129" s="9">
        <f t="shared" si="8"/>
        <v>1</v>
      </c>
      <c r="AK129" s="9">
        <f t="shared" si="9"/>
        <v>0</v>
      </c>
      <c r="AL129" s="9">
        <f t="shared" si="10"/>
        <v>0</v>
      </c>
      <c r="AM129" s="9">
        <f t="shared" si="11"/>
        <v>0</v>
      </c>
      <c r="AN129" s="29" t="s">
        <v>870</v>
      </c>
    </row>
    <row r="130" spans="1:40" x14ac:dyDescent="0.25">
      <c r="A130" s="28">
        <v>4269</v>
      </c>
      <c r="B130" s="29" t="s">
        <v>871</v>
      </c>
      <c r="C130" s="29" t="s">
        <v>872</v>
      </c>
      <c r="D130" s="29" t="s">
        <v>873</v>
      </c>
      <c r="E130" s="30">
        <v>42580</v>
      </c>
      <c r="F130" s="29" t="s">
        <v>38</v>
      </c>
      <c r="J130" s="28">
        <v>0.1</v>
      </c>
      <c r="K130" s="28">
        <v>11</v>
      </c>
      <c r="L130" s="10" t="s">
        <v>342</v>
      </c>
      <c r="M130" s="29" t="s">
        <v>136</v>
      </c>
      <c r="N130" s="31" t="s">
        <v>48</v>
      </c>
      <c r="O130" s="28">
        <v>30</v>
      </c>
      <c r="P130" s="29" t="s">
        <v>231</v>
      </c>
      <c r="Q130" s="31" t="s">
        <v>15</v>
      </c>
      <c r="R130" s="28">
        <v>1</v>
      </c>
      <c r="S130" s="28">
        <v>0</v>
      </c>
      <c r="T130" s="28">
        <v>0</v>
      </c>
      <c r="U130" s="28">
        <v>1</v>
      </c>
      <c r="V130" s="28">
        <v>0</v>
      </c>
      <c r="W130" s="28">
        <v>0</v>
      </c>
      <c r="X130" s="28">
        <v>0</v>
      </c>
      <c r="Y130" s="28">
        <v>0</v>
      </c>
      <c r="Z130" s="28">
        <v>1</v>
      </c>
      <c r="AA130" s="28">
        <v>0</v>
      </c>
      <c r="AB130" s="28">
        <v>0</v>
      </c>
      <c r="AC130" s="28">
        <v>0</v>
      </c>
      <c r="AD130" s="28">
        <v>0</v>
      </c>
      <c r="AE130" s="28">
        <v>1</v>
      </c>
      <c r="AF130" s="28">
        <v>1</v>
      </c>
      <c r="AG130" s="28">
        <v>0</v>
      </c>
      <c r="AH130" s="28">
        <v>0</v>
      </c>
      <c r="AI130" s="28">
        <v>0</v>
      </c>
      <c r="AJ130" s="9">
        <f t="shared" si="8"/>
        <v>1</v>
      </c>
      <c r="AK130" s="9">
        <f t="shared" si="9"/>
        <v>1</v>
      </c>
      <c r="AL130" s="9">
        <f t="shared" si="10"/>
        <v>0</v>
      </c>
      <c r="AM130" s="9">
        <f t="shared" si="11"/>
        <v>0</v>
      </c>
      <c r="AN130" s="29" t="s">
        <v>874</v>
      </c>
    </row>
    <row r="131" spans="1:40" x14ac:dyDescent="0.25">
      <c r="A131" s="28">
        <v>4276</v>
      </c>
      <c r="B131" s="29" t="s">
        <v>875</v>
      </c>
      <c r="C131" s="29" t="s">
        <v>876</v>
      </c>
      <c r="D131" s="29" t="s">
        <v>877</v>
      </c>
      <c r="E131" s="30">
        <v>43658</v>
      </c>
      <c r="F131" s="29" t="s">
        <v>38</v>
      </c>
      <c r="J131" s="28">
        <v>2.88</v>
      </c>
      <c r="L131" s="10" t="s">
        <v>342</v>
      </c>
      <c r="M131" s="29" t="s">
        <v>878</v>
      </c>
      <c r="N131" s="31" t="s">
        <v>40</v>
      </c>
      <c r="O131" s="28">
        <v>0.83333333333333326</v>
      </c>
      <c r="P131" s="29" t="s">
        <v>111</v>
      </c>
      <c r="Q131" s="31" t="s">
        <v>70</v>
      </c>
      <c r="R131" s="28">
        <v>0</v>
      </c>
      <c r="S131" s="28">
        <v>0</v>
      </c>
      <c r="T131" s="28">
        <v>0</v>
      </c>
      <c r="U131" s="28">
        <v>0</v>
      </c>
      <c r="V131" s="28">
        <v>0</v>
      </c>
      <c r="W131" s="28">
        <v>0</v>
      </c>
      <c r="X131" s="28">
        <v>0</v>
      </c>
      <c r="Y131" s="28">
        <v>0</v>
      </c>
      <c r="Z131" s="28">
        <v>0</v>
      </c>
      <c r="AA131" s="28">
        <v>1</v>
      </c>
      <c r="AB131" s="28">
        <v>0</v>
      </c>
      <c r="AC131" s="28">
        <v>1</v>
      </c>
      <c r="AD131" s="28">
        <v>0</v>
      </c>
      <c r="AE131" s="28">
        <v>1</v>
      </c>
      <c r="AF131" s="28">
        <v>0</v>
      </c>
      <c r="AG131" s="28">
        <v>0</v>
      </c>
      <c r="AH131" s="28">
        <v>0</v>
      </c>
      <c r="AI131" s="28">
        <v>0</v>
      </c>
      <c r="AJ131" s="9">
        <f t="shared" si="8"/>
        <v>1</v>
      </c>
      <c r="AK131" s="9">
        <f t="shared" si="9"/>
        <v>0</v>
      </c>
      <c r="AL131" s="9">
        <f t="shared" si="10"/>
        <v>0</v>
      </c>
      <c r="AM131" s="9">
        <f t="shared" si="11"/>
        <v>0</v>
      </c>
      <c r="AN131" s="29" t="s">
        <v>879</v>
      </c>
    </row>
    <row r="132" spans="1:40" x14ac:dyDescent="0.25">
      <c r="A132" s="28">
        <v>4568</v>
      </c>
      <c r="B132" s="29" t="s">
        <v>880</v>
      </c>
      <c r="C132" s="29" t="s">
        <v>881</v>
      </c>
      <c r="D132" s="29" t="s">
        <v>882</v>
      </c>
      <c r="E132" s="30">
        <v>44936</v>
      </c>
      <c r="F132" s="29" t="s">
        <v>328</v>
      </c>
      <c r="L132" s="25" t="s">
        <v>341</v>
      </c>
      <c r="M132" s="38" t="s">
        <v>47</v>
      </c>
      <c r="N132" s="36" t="s">
        <v>48</v>
      </c>
      <c r="Q132" s="31" t="s">
        <v>15</v>
      </c>
      <c r="R132" s="28">
        <v>1</v>
      </c>
      <c r="S132" s="28">
        <v>0</v>
      </c>
      <c r="T132" s="28">
        <v>0</v>
      </c>
      <c r="U132" s="28">
        <v>0</v>
      </c>
      <c r="V132" s="28">
        <v>0</v>
      </c>
      <c r="W132" s="28">
        <v>0</v>
      </c>
      <c r="X132" s="28">
        <v>0</v>
      </c>
      <c r="Y132" s="28">
        <v>0</v>
      </c>
      <c r="Z132" s="28">
        <v>0</v>
      </c>
      <c r="AA132" s="28">
        <v>0</v>
      </c>
      <c r="AB132" s="28">
        <v>1</v>
      </c>
      <c r="AC132" s="28">
        <v>0</v>
      </c>
      <c r="AD132" s="28">
        <v>0</v>
      </c>
      <c r="AE132" s="28">
        <v>0</v>
      </c>
      <c r="AF132" s="28">
        <v>0</v>
      </c>
      <c r="AG132" s="28">
        <v>0</v>
      </c>
      <c r="AH132" s="28">
        <v>0</v>
      </c>
      <c r="AI132" s="28">
        <v>0</v>
      </c>
      <c r="AJ132" s="9">
        <f t="shared" si="8"/>
        <v>0</v>
      </c>
      <c r="AK132" s="9">
        <f t="shared" si="9"/>
        <v>0</v>
      </c>
      <c r="AL132" s="9">
        <f t="shared" si="10"/>
        <v>0</v>
      </c>
      <c r="AM132" s="9">
        <f t="shared" si="11"/>
        <v>0</v>
      </c>
      <c r="AN132" s="29" t="s">
        <v>883</v>
      </c>
    </row>
    <row r="133" spans="1:40" x14ac:dyDescent="0.25">
      <c r="A133" s="28">
        <v>4596</v>
      </c>
      <c r="B133" s="29" t="s">
        <v>884</v>
      </c>
      <c r="C133" s="29" t="s">
        <v>885</v>
      </c>
      <c r="D133" s="29" t="s">
        <v>886</v>
      </c>
      <c r="E133" s="30">
        <v>43445</v>
      </c>
      <c r="F133" s="29" t="s">
        <v>38</v>
      </c>
      <c r="L133" s="10" t="s">
        <v>342</v>
      </c>
      <c r="M133" s="29" t="s">
        <v>224</v>
      </c>
      <c r="N133" s="31" t="s">
        <v>219</v>
      </c>
      <c r="O133" s="28">
        <v>0</v>
      </c>
      <c r="P133" s="29" t="s">
        <v>111</v>
      </c>
      <c r="Q133" s="31" t="s">
        <v>15</v>
      </c>
      <c r="R133" s="28">
        <v>1</v>
      </c>
      <c r="S133" s="28">
        <v>0</v>
      </c>
      <c r="T133" s="28">
        <v>0</v>
      </c>
      <c r="U133" s="28">
        <v>0</v>
      </c>
      <c r="V133" s="28">
        <v>0</v>
      </c>
      <c r="W133" s="28">
        <v>0</v>
      </c>
      <c r="X133" s="28">
        <v>0</v>
      </c>
      <c r="Y133" s="28">
        <v>0</v>
      </c>
      <c r="Z133" s="28">
        <v>0</v>
      </c>
      <c r="AA133" s="28">
        <v>1</v>
      </c>
      <c r="AB133" s="28">
        <v>0</v>
      </c>
      <c r="AC133" s="28">
        <v>1</v>
      </c>
      <c r="AD133" s="28">
        <v>0</v>
      </c>
      <c r="AE133" s="28">
        <v>0</v>
      </c>
      <c r="AF133" s="28">
        <v>0</v>
      </c>
      <c r="AG133" s="28">
        <v>0</v>
      </c>
      <c r="AH133" s="28">
        <v>0</v>
      </c>
      <c r="AI133" s="28">
        <v>0</v>
      </c>
      <c r="AJ133" s="9">
        <f t="shared" si="8"/>
        <v>1</v>
      </c>
      <c r="AK133" s="9">
        <f t="shared" si="9"/>
        <v>0</v>
      </c>
      <c r="AL133" s="9">
        <f t="shared" si="10"/>
        <v>0</v>
      </c>
      <c r="AM133" s="9">
        <f t="shared" si="11"/>
        <v>0</v>
      </c>
      <c r="AN133" s="29" t="s">
        <v>887</v>
      </c>
    </row>
    <row r="134" spans="1:40" x14ac:dyDescent="0.25">
      <c r="A134" s="28">
        <v>4632</v>
      </c>
      <c r="B134" s="29" t="s">
        <v>888</v>
      </c>
      <c r="C134" s="29" t="s">
        <v>889</v>
      </c>
      <c r="D134" s="29" t="s">
        <v>890</v>
      </c>
      <c r="E134" s="30">
        <v>25792</v>
      </c>
      <c r="F134" s="29" t="s">
        <v>38</v>
      </c>
      <c r="L134" s="10" t="s">
        <v>342</v>
      </c>
      <c r="M134" s="29" t="s">
        <v>224</v>
      </c>
      <c r="N134" s="31" t="s">
        <v>40</v>
      </c>
      <c r="O134" s="28">
        <v>8.3333333333333301E-2</v>
      </c>
      <c r="P134" s="29" t="s">
        <v>891</v>
      </c>
      <c r="Q134" s="31" t="s">
        <v>15</v>
      </c>
      <c r="R134" s="28">
        <v>0</v>
      </c>
      <c r="S134" s="28">
        <v>0</v>
      </c>
      <c r="T134" s="28">
        <v>0</v>
      </c>
      <c r="U134" s="28">
        <v>1</v>
      </c>
      <c r="V134" s="28">
        <v>0</v>
      </c>
      <c r="W134" s="28">
        <v>0</v>
      </c>
      <c r="X134" s="28">
        <v>0</v>
      </c>
      <c r="Y134" s="28">
        <v>1</v>
      </c>
      <c r="Z134" s="28">
        <v>0</v>
      </c>
      <c r="AA134" s="28">
        <v>0</v>
      </c>
      <c r="AB134" s="28">
        <v>0</v>
      </c>
      <c r="AC134" s="28">
        <v>1</v>
      </c>
      <c r="AD134" s="28">
        <v>0</v>
      </c>
      <c r="AE134" s="28">
        <v>0</v>
      </c>
      <c r="AF134" s="28">
        <v>0</v>
      </c>
      <c r="AG134" s="28">
        <v>0</v>
      </c>
      <c r="AH134" s="28">
        <v>0</v>
      </c>
      <c r="AI134" s="28">
        <v>0</v>
      </c>
      <c r="AJ134" s="9">
        <f t="shared" si="8"/>
        <v>1</v>
      </c>
      <c r="AK134" s="9">
        <f t="shared" si="9"/>
        <v>0</v>
      </c>
      <c r="AL134" s="9">
        <f t="shared" si="10"/>
        <v>0</v>
      </c>
      <c r="AM134" s="9">
        <f t="shared" si="11"/>
        <v>0</v>
      </c>
      <c r="AN134" s="29" t="s">
        <v>892</v>
      </c>
    </row>
    <row r="135" spans="1:40" x14ac:dyDescent="0.25">
      <c r="A135" s="28">
        <v>4654</v>
      </c>
      <c r="B135" s="29" t="s">
        <v>893</v>
      </c>
      <c r="C135" s="29" t="s">
        <v>894</v>
      </c>
      <c r="D135" s="29" t="s">
        <v>895</v>
      </c>
      <c r="E135" s="30">
        <v>43970</v>
      </c>
      <c r="F135" s="29" t="s">
        <v>38</v>
      </c>
      <c r="J135" s="28">
        <v>1</v>
      </c>
      <c r="L135" s="10" t="s">
        <v>341</v>
      </c>
      <c r="M135" s="29" t="s">
        <v>151</v>
      </c>
      <c r="N135" s="31" t="s">
        <v>48</v>
      </c>
      <c r="O135" s="28">
        <v>576</v>
      </c>
      <c r="P135" s="29" t="s">
        <v>552</v>
      </c>
      <c r="Q135" s="31" t="s">
        <v>15</v>
      </c>
      <c r="R135" s="28">
        <v>0</v>
      </c>
      <c r="S135" s="28">
        <v>0</v>
      </c>
      <c r="T135" s="28">
        <v>0</v>
      </c>
      <c r="U135" s="28">
        <v>1</v>
      </c>
      <c r="V135" s="28">
        <v>0</v>
      </c>
      <c r="W135" s="28">
        <v>0</v>
      </c>
      <c r="X135" s="28">
        <v>0</v>
      </c>
      <c r="Y135" s="28">
        <v>0</v>
      </c>
      <c r="Z135" s="28">
        <v>1</v>
      </c>
      <c r="AA135" s="28">
        <v>0</v>
      </c>
      <c r="AB135" s="28">
        <v>0</v>
      </c>
      <c r="AC135" s="28">
        <v>1</v>
      </c>
      <c r="AD135" s="28">
        <v>0</v>
      </c>
      <c r="AE135" s="28">
        <v>0</v>
      </c>
      <c r="AF135" s="28">
        <v>0</v>
      </c>
      <c r="AG135" s="28">
        <v>0</v>
      </c>
      <c r="AH135" s="28">
        <v>0</v>
      </c>
      <c r="AI135" s="28">
        <v>0</v>
      </c>
      <c r="AJ135" s="9">
        <f t="shared" si="8"/>
        <v>1</v>
      </c>
      <c r="AK135" s="9">
        <f t="shared" si="9"/>
        <v>0</v>
      </c>
      <c r="AL135" s="9">
        <f t="shared" si="10"/>
        <v>0</v>
      </c>
      <c r="AM135" s="9">
        <f t="shared" si="11"/>
        <v>0</v>
      </c>
      <c r="AN135" s="29" t="s">
        <v>896</v>
      </c>
    </row>
    <row r="136" spans="1:40" x14ac:dyDescent="0.25">
      <c r="A136" s="28">
        <v>4763</v>
      </c>
      <c r="B136" s="29" t="s">
        <v>897</v>
      </c>
      <c r="C136" s="29" t="s">
        <v>898</v>
      </c>
      <c r="D136" s="29" t="s">
        <v>899</v>
      </c>
      <c r="E136" s="30">
        <v>41835</v>
      </c>
      <c r="F136" s="29" t="s">
        <v>38</v>
      </c>
      <c r="L136" s="10" t="s">
        <v>342</v>
      </c>
      <c r="M136" s="29" t="s">
        <v>224</v>
      </c>
      <c r="N136" s="31" t="s">
        <v>900</v>
      </c>
      <c r="O136" s="28">
        <v>0</v>
      </c>
      <c r="P136" s="29" t="s">
        <v>49</v>
      </c>
      <c r="Q136" s="31" t="s">
        <v>15</v>
      </c>
      <c r="R136" s="28">
        <v>1</v>
      </c>
      <c r="S136" s="28">
        <v>0</v>
      </c>
      <c r="T136" s="28">
        <v>0</v>
      </c>
      <c r="U136" s="28">
        <v>0</v>
      </c>
      <c r="V136" s="28">
        <v>0</v>
      </c>
      <c r="W136" s="28">
        <v>0</v>
      </c>
      <c r="X136" s="28">
        <v>0</v>
      </c>
      <c r="Y136" s="28">
        <v>0</v>
      </c>
      <c r="Z136" s="28">
        <v>0</v>
      </c>
      <c r="AA136" s="28">
        <v>0</v>
      </c>
      <c r="AB136" s="28">
        <v>1</v>
      </c>
      <c r="AC136" s="28">
        <v>0</v>
      </c>
      <c r="AD136" s="28">
        <v>0</v>
      </c>
      <c r="AE136" s="28">
        <v>0</v>
      </c>
      <c r="AF136" s="28">
        <v>0</v>
      </c>
      <c r="AG136" s="28">
        <v>0</v>
      </c>
      <c r="AH136" s="28">
        <v>0</v>
      </c>
      <c r="AI136" s="28">
        <v>1</v>
      </c>
      <c r="AJ136" s="9">
        <f t="shared" si="8"/>
        <v>0</v>
      </c>
      <c r="AK136" s="9">
        <f t="shared" si="9"/>
        <v>0</v>
      </c>
      <c r="AL136" s="9">
        <f t="shared" si="10"/>
        <v>1</v>
      </c>
      <c r="AM136" s="9">
        <f t="shared" si="11"/>
        <v>0</v>
      </c>
      <c r="AN136" s="29" t="s">
        <v>901</v>
      </c>
    </row>
    <row r="137" spans="1:40" x14ac:dyDescent="0.25">
      <c r="A137" s="28">
        <v>4797</v>
      </c>
      <c r="B137" s="29" t="s">
        <v>902</v>
      </c>
      <c r="C137" s="29" t="s">
        <v>903</v>
      </c>
      <c r="D137" s="29" t="s">
        <v>904</v>
      </c>
      <c r="E137" s="30">
        <v>45050</v>
      </c>
      <c r="F137" s="29" t="s">
        <v>38</v>
      </c>
      <c r="L137" s="25" t="s">
        <v>341</v>
      </c>
      <c r="M137" s="38" t="s">
        <v>54</v>
      </c>
      <c r="N137" s="36" t="s">
        <v>48</v>
      </c>
      <c r="O137" s="28">
        <v>0</v>
      </c>
      <c r="P137" s="29" t="s">
        <v>111</v>
      </c>
      <c r="Q137" s="31" t="s">
        <v>15</v>
      </c>
      <c r="R137" s="28">
        <v>0</v>
      </c>
      <c r="S137" s="28">
        <v>0</v>
      </c>
      <c r="T137" s="28">
        <v>0</v>
      </c>
      <c r="U137" s="28">
        <v>0</v>
      </c>
      <c r="V137" s="28">
        <v>0</v>
      </c>
      <c r="W137" s="28">
        <v>0</v>
      </c>
      <c r="X137" s="28">
        <v>0</v>
      </c>
      <c r="Y137" s="28">
        <v>0</v>
      </c>
      <c r="Z137" s="28">
        <v>0</v>
      </c>
      <c r="AA137" s="28">
        <v>0</v>
      </c>
      <c r="AB137" s="28">
        <v>1</v>
      </c>
      <c r="AC137" s="28">
        <v>1</v>
      </c>
      <c r="AD137" s="28">
        <v>0</v>
      </c>
      <c r="AE137" s="28">
        <v>1</v>
      </c>
      <c r="AF137" s="28">
        <v>0</v>
      </c>
      <c r="AG137" s="28">
        <v>0</v>
      </c>
      <c r="AH137" s="28">
        <v>0</v>
      </c>
      <c r="AI137" s="28">
        <v>0</v>
      </c>
      <c r="AJ137" s="9">
        <f t="shared" si="8"/>
        <v>1</v>
      </c>
      <c r="AK137" s="9">
        <f t="shared" si="9"/>
        <v>0</v>
      </c>
      <c r="AL137" s="9">
        <f t="shared" si="10"/>
        <v>0</v>
      </c>
      <c r="AM137" s="9">
        <f t="shared" si="11"/>
        <v>0</v>
      </c>
      <c r="AN137" s="29" t="s">
        <v>905</v>
      </c>
    </row>
    <row r="138" spans="1:40" x14ac:dyDescent="0.25">
      <c r="A138" s="28">
        <v>4827</v>
      </c>
      <c r="B138" s="29" t="s">
        <v>906</v>
      </c>
      <c r="C138" s="29" t="s">
        <v>907</v>
      </c>
      <c r="D138" s="29" t="s">
        <v>908</v>
      </c>
      <c r="E138" s="30">
        <v>42917</v>
      </c>
      <c r="F138" s="29" t="s">
        <v>38</v>
      </c>
      <c r="G138" s="28">
        <v>900</v>
      </c>
      <c r="H138" s="28">
        <v>500</v>
      </c>
      <c r="L138" s="10" t="s">
        <v>341</v>
      </c>
      <c r="M138" s="29" t="s">
        <v>54</v>
      </c>
      <c r="N138" s="31" t="s">
        <v>48</v>
      </c>
      <c r="O138" s="28">
        <v>80</v>
      </c>
      <c r="P138" s="29" t="s">
        <v>909</v>
      </c>
      <c r="Q138" s="31" t="s">
        <v>15</v>
      </c>
      <c r="R138" s="28">
        <v>1</v>
      </c>
      <c r="S138" s="28">
        <v>0</v>
      </c>
      <c r="T138" s="28">
        <v>0</v>
      </c>
      <c r="U138" s="28">
        <v>1</v>
      </c>
      <c r="V138" s="28">
        <v>0</v>
      </c>
      <c r="W138" s="28">
        <v>0</v>
      </c>
      <c r="X138" s="28">
        <v>0</v>
      </c>
      <c r="Y138" s="28">
        <v>0</v>
      </c>
      <c r="Z138" s="28">
        <v>1</v>
      </c>
      <c r="AA138" s="28">
        <v>0</v>
      </c>
      <c r="AB138" s="28">
        <v>0</v>
      </c>
      <c r="AC138" s="28">
        <v>0</v>
      </c>
      <c r="AD138" s="28">
        <v>0</v>
      </c>
      <c r="AE138" s="28">
        <v>1</v>
      </c>
      <c r="AF138" s="28">
        <v>0</v>
      </c>
      <c r="AG138" s="28">
        <v>0</v>
      </c>
      <c r="AH138" s="28">
        <v>0</v>
      </c>
      <c r="AI138" s="28">
        <v>0</v>
      </c>
      <c r="AJ138" s="9">
        <f t="shared" si="8"/>
        <v>1</v>
      </c>
      <c r="AK138" s="9">
        <f t="shared" si="9"/>
        <v>0</v>
      </c>
      <c r="AL138" s="9">
        <f t="shared" si="10"/>
        <v>0</v>
      </c>
      <c r="AM138" s="9">
        <f t="shared" si="11"/>
        <v>0</v>
      </c>
      <c r="AN138" s="29" t="s">
        <v>910</v>
      </c>
    </row>
    <row r="139" spans="1:40" x14ac:dyDescent="0.25">
      <c r="A139" s="28">
        <v>4835</v>
      </c>
      <c r="B139" s="29" t="s">
        <v>911</v>
      </c>
      <c r="C139" s="29" t="s">
        <v>912</v>
      </c>
      <c r="D139" s="29" t="s">
        <v>913</v>
      </c>
      <c r="E139" s="30">
        <v>44139</v>
      </c>
      <c r="F139" s="29" t="s">
        <v>38</v>
      </c>
      <c r="G139" s="28">
        <v>1800</v>
      </c>
      <c r="H139" s="28">
        <v>900</v>
      </c>
      <c r="J139" s="28">
        <v>0.85099999999999998</v>
      </c>
      <c r="L139" s="10" t="s">
        <v>341</v>
      </c>
      <c r="M139" s="29" t="s">
        <v>151</v>
      </c>
      <c r="N139" s="31" t="s">
        <v>48</v>
      </c>
      <c r="O139" s="28">
        <v>8.4</v>
      </c>
      <c r="P139" s="29" t="s">
        <v>526</v>
      </c>
      <c r="Q139" s="31" t="s">
        <v>15</v>
      </c>
      <c r="R139" s="28">
        <v>1</v>
      </c>
      <c r="S139" s="28">
        <v>0</v>
      </c>
      <c r="T139" s="28">
        <v>0</v>
      </c>
      <c r="U139" s="28">
        <v>1</v>
      </c>
      <c r="V139" s="28">
        <v>0</v>
      </c>
      <c r="W139" s="28">
        <v>0</v>
      </c>
      <c r="X139" s="28">
        <v>0</v>
      </c>
      <c r="Y139" s="28">
        <v>0</v>
      </c>
      <c r="Z139" s="28">
        <v>1</v>
      </c>
      <c r="AA139" s="28">
        <v>0</v>
      </c>
      <c r="AB139" s="28">
        <v>0</v>
      </c>
      <c r="AC139" s="28">
        <v>0</v>
      </c>
      <c r="AD139" s="28">
        <v>0</v>
      </c>
      <c r="AE139" s="28">
        <v>1</v>
      </c>
      <c r="AF139" s="28">
        <v>0</v>
      </c>
      <c r="AG139" s="28">
        <v>0</v>
      </c>
      <c r="AH139" s="28">
        <v>0</v>
      </c>
      <c r="AI139" s="28">
        <v>0</v>
      </c>
      <c r="AJ139" s="9">
        <f t="shared" si="8"/>
        <v>1</v>
      </c>
      <c r="AK139" s="9">
        <f t="shared" si="9"/>
        <v>0</v>
      </c>
      <c r="AL139" s="9">
        <f t="shared" si="10"/>
        <v>0</v>
      </c>
      <c r="AM139" s="9">
        <f t="shared" si="11"/>
        <v>0</v>
      </c>
      <c r="AN139" s="29" t="s">
        <v>914</v>
      </c>
    </row>
    <row r="140" spans="1:40" x14ac:dyDescent="0.25">
      <c r="A140" s="28">
        <v>4872</v>
      </c>
      <c r="B140" s="29" t="s">
        <v>915</v>
      </c>
      <c r="C140" s="29" t="s">
        <v>916</v>
      </c>
      <c r="D140" s="29" t="s">
        <v>917</v>
      </c>
      <c r="E140" s="30">
        <v>31086</v>
      </c>
      <c r="F140" s="29" t="s">
        <v>38</v>
      </c>
      <c r="I140" s="28">
        <v>100000</v>
      </c>
      <c r="J140" s="28">
        <v>3700</v>
      </c>
      <c r="L140" s="10" t="s">
        <v>341</v>
      </c>
      <c r="M140" s="29" t="s">
        <v>566</v>
      </c>
      <c r="N140" s="31" t="s">
        <v>40</v>
      </c>
      <c r="O140" s="28">
        <v>6</v>
      </c>
      <c r="P140" s="29" t="s">
        <v>225</v>
      </c>
      <c r="Q140" s="31" t="s">
        <v>15</v>
      </c>
      <c r="R140" s="28">
        <v>0</v>
      </c>
      <c r="S140" s="28">
        <v>0</v>
      </c>
      <c r="T140" s="28">
        <v>0</v>
      </c>
      <c r="U140" s="28">
        <v>0</v>
      </c>
      <c r="V140" s="28">
        <v>0</v>
      </c>
      <c r="W140" s="28">
        <v>0</v>
      </c>
      <c r="X140" s="28">
        <v>0</v>
      </c>
      <c r="Y140" s="28">
        <v>0</v>
      </c>
      <c r="Z140" s="28">
        <v>1</v>
      </c>
      <c r="AA140" s="28">
        <v>0</v>
      </c>
      <c r="AB140" s="28">
        <v>0</v>
      </c>
      <c r="AC140" s="28">
        <v>0</v>
      </c>
      <c r="AD140" s="28">
        <v>0</v>
      </c>
      <c r="AE140" s="28">
        <v>0</v>
      </c>
      <c r="AF140" s="28">
        <v>0</v>
      </c>
      <c r="AG140" s="28">
        <v>0</v>
      </c>
      <c r="AH140" s="28">
        <v>0</v>
      </c>
      <c r="AI140" s="28">
        <v>1</v>
      </c>
      <c r="AJ140" s="9">
        <f t="shared" si="8"/>
        <v>0</v>
      </c>
      <c r="AK140" s="9">
        <f t="shared" si="9"/>
        <v>0</v>
      </c>
      <c r="AL140" s="9">
        <f t="shared" si="10"/>
        <v>1</v>
      </c>
      <c r="AM140" s="9">
        <f t="shared" si="11"/>
        <v>0</v>
      </c>
      <c r="AN140" s="29" t="s">
        <v>918</v>
      </c>
    </row>
    <row r="141" spans="1:40" x14ac:dyDescent="0.25">
      <c r="A141" s="28">
        <v>4949</v>
      </c>
      <c r="B141" s="29" t="s">
        <v>919</v>
      </c>
      <c r="C141" s="29" t="s">
        <v>920</v>
      </c>
      <c r="D141" s="29" t="s">
        <v>921</v>
      </c>
      <c r="E141" s="30">
        <v>45127</v>
      </c>
      <c r="F141" s="29" t="s">
        <v>38</v>
      </c>
      <c r="J141" s="28">
        <v>40</v>
      </c>
      <c r="L141" s="10" t="s">
        <v>342</v>
      </c>
      <c r="M141" s="29" t="s">
        <v>922</v>
      </c>
      <c r="N141" s="31" t="s">
        <v>219</v>
      </c>
      <c r="O141" s="28">
        <v>126</v>
      </c>
      <c r="P141" s="29" t="s">
        <v>923</v>
      </c>
      <c r="Q141" s="31" t="s">
        <v>70</v>
      </c>
      <c r="R141" s="28">
        <v>0</v>
      </c>
      <c r="S141" s="28">
        <v>0</v>
      </c>
      <c r="T141" s="28">
        <v>0</v>
      </c>
      <c r="U141" s="28">
        <v>1</v>
      </c>
      <c r="V141" s="28">
        <v>0</v>
      </c>
      <c r="W141" s="28">
        <v>0</v>
      </c>
      <c r="X141" s="28">
        <v>0</v>
      </c>
      <c r="Y141" s="28">
        <v>0</v>
      </c>
      <c r="Z141" s="28">
        <v>0</v>
      </c>
      <c r="AA141" s="28">
        <v>0</v>
      </c>
      <c r="AB141" s="28">
        <v>0</v>
      </c>
      <c r="AC141" s="28">
        <v>1</v>
      </c>
      <c r="AD141" s="28">
        <v>0</v>
      </c>
      <c r="AE141" s="28">
        <v>0</v>
      </c>
      <c r="AF141" s="28">
        <v>0</v>
      </c>
      <c r="AG141" s="28">
        <v>0</v>
      </c>
      <c r="AH141" s="28">
        <v>0</v>
      </c>
      <c r="AI141" s="28">
        <v>0</v>
      </c>
      <c r="AJ141" s="9">
        <f t="shared" si="8"/>
        <v>1</v>
      </c>
      <c r="AK141" s="9">
        <f t="shared" si="9"/>
        <v>0</v>
      </c>
      <c r="AL141" s="9">
        <f t="shared" si="10"/>
        <v>0</v>
      </c>
      <c r="AM141" s="9">
        <f t="shared" si="11"/>
        <v>0</v>
      </c>
      <c r="AN141" s="29" t="s">
        <v>924</v>
      </c>
    </row>
    <row r="142" spans="1:40" x14ac:dyDescent="0.25">
      <c r="A142" s="28">
        <v>4984</v>
      </c>
      <c r="B142" s="29" t="s">
        <v>925</v>
      </c>
      <c r="C142" s="29" t="s">
        <v>926</v>
      </c>
      <c r="D142" s="29" t="s">
        <v>927</v>
      </c>
      <c r="E142" s="30">
        <v>29685</v>
      </c>
      <c r="F142" s="29" t="s">
        <v>38</v>
      </c>
      <c r="Q142" s="31" t="s">
        <v>928</v>
      </c>
      <c r="R142" s="28">
        <v>0</v>
      </c>
      <c r="S142" s="28">
        <v>0</v>
      </c>
      <c r="T142" s="28">
        <v>0</v>
      </c>
      <c r="U142" s="28">
        <v>0</v>
      </c>
      <c r="V142" s="28">
        <v>0</v>
      </c>
      <c r="W142" s="28">
        <v>0</v>
      </c>
      <c r="X142" s="28">
        <v>0</v>
      </c>
      <c r="Y142" s="28">
        <v>0</v>
      </c>
      <c r="Z142" s="28">
        <v>0</v>
      </c>
      <c r="AA142" s="28">
        <v>0</v>
      </c>
      <c r="AB142" s="28">
        <v>0</v>
      </c>
      <c r="AC142" s="28">
        <v>1</v>
      </c>
      <c r="AD142" s="28">
        <v>0</v>
      </c>
      <c r="AE142" s="28">
        <v>0</v>
      </c>
      <c r="AF142" s="28">
        <v>0</v>
      </c>
      <c r="AG142" s="28">
        <v>0</v>
      </c>
      <c r="AH142" s="28">
        <v>0</v>
      </c>
      <c r="AI142" s="28">
        <v>0</v>
      </c>
      <c r="AJ142" s="9">
        <f t="shared" si="8"/>
        <v>1</v>
      </c>
      <c r="AK142" s="9">
        <f t="shared" si="9"/>
        <v>0</v>
      </c>
      <c r="AL142" s="9">
        <f t="shared" si="10"/>
        <v>0</v>
      </c>
      <c r="AM142" s="9">
        <f t="shared" si="11"/>
        <v>0</v>
      </c>
      <c r="AN142" s="29" t="s">
        <v>929</v>
      </c>
    </row>
    <row r="143" spans="1:40" x14ac:dyDescent="0.25">
      <c r="A143" s="28">
        <v>4998</v>
      </c>
      <c r="B143" s="29" t="s">
        <v>325</v>
      </c>
      <c r="C143" s="29" t="s">
        <v>326</v>
      </c>
      <c r="D143" s="29" t="s">
        <v>327</v>
      </c>
      <c r="E143" s="30">
        <v>44961</v>
      </c>
      <c r="F143" s="29" t="s">
        <v>328</v>
      </c>
      <c r="I143" s="28">
        <v>1180</v>
      </c>
      <c r="L143" s="10" t="s">
        <v>341</v>
      </c>
      <c r="M143" s="29" t="s">
        <v>47</v>
      </c>
      <c r="N143" s="31" t="s">
        <v>48</v>
      </c>
      <c r="O143" s="28">
        <v>0</v>
      </c>
      <c r="P143" s="29" t="s">
        <v>49</v>
      </c>
      <c r="Q143" s="31" t="s">
        <v>15</v>
      </c>
      <c r="R143" s="28">
        <v>0</v>
      </c>
      <c r="S143" s="28">
        <v>0</v>
      </c>
      <c r="T143" s="28">
        <v>0</v>
      </c>
      <c r="U143" s="28">
        <v>0</v>
      </c>
      <c r="V143" s="28">
        <v>0</v>
      </c>
      <c r="W143" s="28">
        <v>0</v>
      </c>
      <c r="X143" s="28">
        <v>0</v>
      </c>
      <c r="Y143" s="28">
        <v>0</v>
      </c>
      <c r="Z143" s="28">
        <v>0</v>
      </c>
      <c r="AA143" s="28">
        <v>0</v>
      </c>
      <c r="AB143" s="28">
        <v>1</v>
      </c>
      <c r="AC143" s="28">
        <v>0</v>
      </c>
      <c r="AD143" s="28">
        <v>0</v>
      </c>
      <c r="AE143" s="28">
        <v>0</v>
      </c>
      <c r="AF143" s="28">
        <v>0</v>
      </c>
      <c r="AG143" s="28">
        <v>1</v>
      </c>
      <c r="AH143" s="28">
        <v>0</v>
      </c>
      <c r="AI143" s="28">
        <v>0</v>
      </c>
      <c r="AJ143" s="9">
        <f t="shared" si="8"/>
        <v>0</v>
      </c>
      <c r="AK143" s="9">
        <f t="shared" si="9"/>
        <v>1</v>
      </c>
      <c r="AL143" s="9">
        <f t="shared" si="10"/>
        <v>0</v>
      </c>
      <c r="AM143" s="9">
        <f t="shared" si="11"/>
        <v>0</v>
      </c>
      <c r="AN143" s="29" t="s">
        <v>329</v>
      </c>
    </row>
    <row r="144" spans="1:40" x14ac:dyDescent="0.25">
      <c r="A144" s="28">
        <v>4999</v>
      </c>
      <c r="B144" s="29" t="s">
        <v>330</v>
      </c>
      <c r="C144" s="29" t="s">
        <v>331</v>
      </c>
      <c r="D144" s="29" t="s">
        <v>327</v>
      </c>
      <c r="E144" s="30">
        <v>45107</v>
      </c>
      <c r="F144" s="29" t="s">
        <v>332</v>
      </c>
      <c r="I144" s="28">
        <v>1200</v>
      </c>
      <c r="L144" s="10" t="s">
        <v>341</v>
      </c>
      <c r="M144" s="29" t="s">
        <v>47</v>
      </c>
      <c r="N144" s="31" t="s">
        <v>48</v>
      </c>
      <c r="O144" s="28">
        <v>0</v>
      </c>
      <c r="P144" s="29" t="s">
        <v>49</v>
      </c>
      <c r="Q144" s="31" t="s">
        <v>15</v>
      </c>
      <c r="R144" s="28">
        <v>1</v>
      </c>
      <c r="S144" s="28">
        <v>0</v>
      </c>
      <c r="T144" s="28">
        <v>0</v>
      </c>
      <c r="U144" s="28">
        <v>0</v>
      </c>
      <c r="V144" s="28">
        <v>0</v>
      </c>
      <c r="W144" s="28">
        <v>0</v>
      </c>
      <c r="X144" s="28">
        <v>0</v>
      </c>
      <c r="Y144" s="28">
        <v>0</v>
      </c>
      <c r="Z144" s="28">
        <v>0</v>
      </c>
      <c r="AA144" s="28">
        <v>0</v>
      </c>
      <c r="AB144" s="28">
        <v>1</v>
      </c>
      <c r="AC144" s="28">
        <v>0</v>
      </c>
      <c r="AD144" s="28">
        <v>0</v>
      </c>
      <c r="AE144" s="28">
        <v>0</v>
      </c>
      <c r="AF144" s="28">
        <v>0</v>
      </c>
      <c r="AG144" s="28">
        <v>1</v>
      </c>
      <c r="AH144" s="28">
        <v>0</v>
      </c>
      <c r="AI144" s="28">
        <v>0</v>
      </c>
      <c r="AJ144" s="9">
        <f t="shared" si="8"/>
        <v>0</v>
      </c>
      <c r="AK144" s="9">
        <f t="shared" si="9"/>
        <v>1</v>
      </c>
      <c r="AL144" s="9">
        <f t="shared" si="10"/>
        <v>0</v>
      </c>
      <c r="AM144" s="9">
        <f t="shared" si="11"/>
        <v>0</v>
      </c>
      <c r="AN144" s="29" t="s">
        <v>333</v>
      </c>
    </row>
    <row r="145" spans="1:46" x14ac:dyDescent="0.25">
      <c r="A145" s="28">
        <v>5000</v>
      </c>
      <c r="B145" s="29" t="s">
        <v>930</v>
      </c>
      <c r="C145" s="29" t="s">
        <v>931</v>
      </c>
      <c r="D145" s="29" t="s">
        <v>327</v>
      </c>
      <c r="E145" s="30">
        <v>45262</v>
      </c>
      <c r="F145" s="29" t="s">
        <v>332</v>
      </c>
      <c r="I145" s="28">
        <v>43</v>
      </c>
      <c r="L145" s="10" t="s">
        <v>341</v>
      </c>
      <c r="M145" s="29" t="s">
        <v>47</v>
      </c>
      <c r="N145" s="31" t="s">
        <v>48</v>
      </c>
      <c r="O145" s="28">
        <v>0</v>
      </c>
      <c r="P145" s="29" t="s">
        <v>170</v>
      </c>
      <c r="Q145" s="31" t="s">
        <v>15</v>
      </c>
      <c r="R145" s="28">
        <v>1</v>
      </c>
      <c r="S145" s="28">
        <v>0</v>
      </c>
      <c r="T145" s="28">
        <v>0</v>
      </c>
      <c r="U145" s="28">
        <v>0</v>
      </c>
      <c r="V145" s="28">
        <v>0</v>
      </c>
      <c r="W145" s="28">
        <v>0</v>
      </c>
      <c r="X145" s="28">
        <v>0</v>
      </c>
      <c r="Y145" s="28">
        <v>0</v>
      </c>
      <c r="Z145" s="28">
        <v>0</v>
      </c>
      <c r="AA145" s="28">
        <v>0</v>
      </c>
      <c r="AB145" s="28">
        <v>1</v>
      </c>
      <c r="AC145" s="28">
        <v>0</v>
      </c>
      <c r="AD145" s="28">
        <v>0</v>
      </c>
      <c r="AE145" s="28">
        <v>0</v>
      </c>
      <c r="AF145" s="28">
        <v>0</v>
      </c>
      <c r="AG145" s="28">
        <v>1</v>
      </c>
      <c r="AH145" s="28">
        <v>0</v>
      </c>
      <c r="AI145" s="28">
        <v>0</v>
      </c>
      <c r="AJ145" s="9">
        <f t="shared" si="8"/>
        <v>0</v>
      </c>
      <c r="AK145" s="9">
        <f t="shared" si="9"/>
        <v>1</v>
      </c>
      <c r="AL145" s="9">
        <f t="shared" si="10"/>
        <v>0</v>
      </c>
      <c r="AM145" s="9">
        <f t="shared" si="11"/>
        <v>0</v>
      </c>
      <c r="AN145" s="29" t="s">
        <v>932</v>
      </c>
    </row>
    <row r="146" spans="1:46" x14ac:dyDescent="0.25">
      <c r="A146" s="28">
        <v>5017</v>
      </c>
      <c r="B146" s="29" t="s">
        <v>933</v>
      </c>
      <c r="C146" s="29" t="s">
        <v>934</v>
      </c>
      <c r="D146" s="29" t="s">
        <v>935</v>
      </c>
      <c r="E146" s="30">
        <v>28430</v>
      </c>
      <c r="F146" s="29" t="s">
        <v>38</v>
      </c>
      <c r="J146" s="28">
        <v>58</v>
      </c>
      <c r="L146" s="10" t="s">
        <v>342</v>
      </c>
      <c r="M146" s="29" t="s">
        <v>136</v>
      </c>
      <c r="N146" s="31" t="s">
        <v>40</v>
      </c>
      <c r="O146" s="28">
        <v>2</v>
      </c>
      <c r="P146" s="29" t="s">
        <v>936</v>
      </c>
      <c r="Q146" s="31" t="s">
        <v>15</v>
      </c>
      <c r="R146" s="28">
        <v>0</v>
      </c>
      <c r="S146" s="28">
        <v>0</v>
      </c>
      <c r="T146" s="28">
        <v>0</v>
      </c>
      <c r="U146" s="28">
        <v>1</v>
      </c>
      <c r="V146" s="28">
        <v>0</v>
      </c>
      <c r="W146" s="28">
        <v>0</v>
      </c>
      <c r="X146" s="28">
        <v>0</v>
      </c>
      <c r="Y146" s="28">
        <v>0</v>
      </c>
      <c r="Z146" s="28">
        <v>1</v>
      </c>
      <c r="AA146" s="28">
        <v>0</v>
      </c>
      <c r="AB146" s="28">
        <v>0</v>
      </c>
      <c r="AC146" s="28">
        <v>1</v>
      </c>
      <c r="AD146" s="28">
        <v>0</v>
      </c>
      <c r="AE146" s="28">
        <v>1</v>
      </c>
      <c r="AF146" s="28">
        <v>0</v>
      </c>
      <c r="AG146" s="28">
        <v>0</v>
      </c>
      <c r="AH146" s="28">
        <v>0</v>
      </c>
      <c r="AI146" s="28">
        <v>0</v>
      </c>
      <c r="AJ146" s="9">
        <f t="shared" si="8"/>
        <v>1</v>
      </c>
      <c r="AK146" s="9">
        <f t="shared" si="9"/>
        <v>0</v>
      </c>
      <c r="AL146" s="9">
        <f t="shared" si="10"/>
        <v>0</v>
      </c>
      <c r="AM146" s="9">
        <f t="shared" si="11"/>
        <v>0</v>
      </c>
      <c r="AN146" s="29" t="s">
        <v>937</v>
      </c>
    </row>
    <row r="147" spans="1:46" x14ac:dyDescent="0.25">
      <c r="A147" s="28">
        <v>5046</v>
      </c>
      <c r="B147" s="29" t="s">
        <v>334</v>
      </c>
      <c r="C147" s="29" t="s">
        <v>335</v>
      </c>
      <c r="D147" s="29" t="s">
        <v>336</v>
      </c>
      <c r="E147" s="30">
        <v>44628</v>
      </c>
      <c r="F147" s="29" t="s">
        <v>38</v>
      </c>
      <c r="G147" s="28">
        <v>2100</v>
      </c>
      <c r="H147" s="28">
        <v>800</v>
      </c>
      <c r="I147" s="28">
        <v>1000</v>
      </c>
      <c r="M147" s="29" t="s">
        <v>136</v>
      </c>
      <c r="N147" s="31" t="s">
        <v>48</v>
      </c>
      <c r="O147" s="28">
        <v>1</v>
      </c>
      <c r="P147" s="29" t="s">
        <v>49</v>
      </c>
      <c r="Q147" s="31" t="s">
        <v>70</v>
      </c>
      <c r="R147" s="28">
        <v>0</v>
      </c>
      <c r="S147" s="28">
        <v>0</v>
      </c>
      <c r="T147" s="28">
        <v>0</v>
      </c>
      <c r="U147" s="28">
        <v>0</v>
      </c>
      <c r="V147" s="28">
        <v>0</v>
      </c>
      <c r="W147" s="28">
        <v>0</v>
      </c>
      <c r="X147" s="28">
        <v>0</v>
      </c>
      <c r="Y147" s="28">
        <v>0</v>
      </c>
      <c r="Z147" s="28">
        <v>0</v>
      </c>
      <c r="AA147" s="28">
        <v>1</v>
      </c>
      <c r="AB147" s="28">
        <v>0</v>
      </c>
      <c r="AC147" s="28">
        <v>1</v>
      </c>
      <c r="AD147" s="28">
        <v>0</v>
      </c>
      <c r="AE147" s="28">
        <v>0</v>
      </c>
      <c r="AF147" s="28">
        <v>0</v>
      </c>
      <c r="AG147" s="28">
        <v>0</v>
      </c>
      <c r="AH147" s="28">
        <v>0</v>
      </c>
      <c r="AI147" s="28">
        <v>0</v>
      </c>
      <c r="AJ147" s="9">
        <f t="shared" si="8"/>
        <v>1</v>
      </c>
      <c r="AK147" s="9">
        <f t="shared" si="9"/>
        <v>0</v>
      </c>
      <c r="AL147" s="9">
        <f t="shared" si="10"/>
        <v>0</v>
      </c>
      <c r="AM147" s="9">
        <f t="shared" si="11"/>
        <v>0</v>
      </c>
      <c r="AN147" s="29" t="s">
        <v>337</v>
      </c>
    </row>
    <row r="148" spans="1:46" x14ac:dyDescent="0.25">
      <c r="A148" s="28">
        <v>5114</v>
      </c>
      <c r="B148" s="29" t="s">
        <v>938</v>
      </c>
      <c r="C148" s="29" t="s">
        <v>939</v>
      </c>
      <c r="D148" s="29" t="s">
        <v>940</v>
      </c>
      <c r="E148" s="30">
        <v>45568</v>
      </c>
      <c r="F148" s="29" t="s">
        <v>38</v>
      </c>
      <c r="L148" s="10" t="s">
        <v>341</v>
      </c>
      <c r="M148" s="29" t="s">
        <v>54</v>
      </c>
      <c r="N148" s="31" t="s">
        <v>48</v>
      </c>
      <c r="O148" s="28">
        <v>0</v>
      </c>
      <c r="P148" s="29" t="s">
        <v>111</v>
      </c>
      <c r="Q148" s="31" t="s">
        <v>15</v>
      </c>
      <c r="R148" s="28">
        <v>0</v>
      </c>
      <c r="S148" s="28">
        <v>0</v>
      </c>
      <c r="T148" s="28">
        <v>0</v>
      </c>
      <c r="U148" s="28">
        <v>0</v>
      </c>
      <c r="V148" s="28">
        <v>0</v>
      </c>
      <c r="W148" s="28">
        <v>0</v>
      </c>
      <c r="X148" s="28">
        <v>0</v>
      </c>
      <c r="Y148" s="28">
        <v>0</v>
      </c>
      <c r="Z148" s="28">
        <v>0</v>
      </c>
      <c r="AA148" s="28">
        <v>1</v>
      </c>
      <c r="AB148" s="28">
        <v>0</v>
      </c>
      <c r="AC148" s="28">
        <v>0</v>
      </c>
      <c r="AD148" s="28">
        <v>0</v>
      </c>
      <c r="AE148" s="28">
        <v>1</v>
      </c>
      <c r="AF148" s="28">
        <v>0</v>
      </c>
      <c r="AG148" s="28">
        <v>0</v>
      </c>
      <c r="AH148" s="28">
        <v>0</v>
      </c>
      <c r="AI148" s="28">
        <v>0</v>
      </c>
      <c r="AJ148" s="9">
        <f t="shared" si="8"/>
        <v>1</v>
      </c>
      <c r="AK148" s="9">
        <f t="shared" si="9"/>
        <v>0</v>
      </c>
      <c r="AL148" s="9">
        <f t="shared" si="10"/>
        <v>0</v>
      </c>
      <c r="AM148" s="9">
        <f t="shared" si="11"/>
        <v>0</v>
      </c>
      <c r="AN148" s="29" t="s">
        <v>941</v>
      </c>
    </row>
    <row r="149" spans="1:46" x14ac:dyDescent="0.25">
      <c r="A149" s="28">
        <v>5122</v>
      </c>
      <c r="B149" s="29" t="s">
        <v>942</v>
      </c>
      <c r="C149" s="29" t="s">
        <v>943</v>
      </c>
      <c r="D149" s="29" t="s">
        <v>944</v>
      </c>
      <c r="E149" s="30">
        <v>45594</v>
      </c>
      <c r="F149" s="29" t="s">
        <v>38</v>
      </c>
      <c r="O149" s="28">
        <v>672</v>
      </c>
      <c r="P149" s="29" t="s">
        <v>111</v>
      </c>
      <c r="Q149" s="31" t="s">
        <v>15</v>
      </c>
      <c r="R149" s="28">
        <v>0</v>
      </c>
      <c r="S149" s="28">
        <v>0</v>
      </c>
      <c r="T149" s="28">
        <v>0</v>
      </c>
      <c r="U149" s="28">
        <v>0</v>
      </c>
      <c r="V149" s="28">
        <v>0</v>
      </c>
      <c r="W149" s="28">
        <v>0</v>
      </c>
      <c r="X149" s="28">
        <v>0</v>
      </c>
      <c r="Y149" s="28">
        <v>0</v>
      </c>
      <c r="Z149" s="28">
        <v>0</v>
      </c>
      <c r="AA149" s="28">
        <v>1</v>
      </c>
      <c r="AB149" s="28">
        <v>0</v>
      </c>
      <c r="AC149" s="28">
        <v>0</v>
      </c>
      <c r="AD149" s="28">
        <v>0</v>
      </c>
      <c r="AE149" s="28">
        <v>1</v>
      </c>
      <c r="AF149" s="28">
        <v>0</v>
      </c>
      <c r="AG149" s="28">
        <v>1</v>
      </c>
      <c r="AH149" s="28">
        <v>0</v>
      </c>
      <c r="AI149" s="28">
        <v>0</v>
      </c>
      <c r="AJ149" s="9">
        <f t="shared" si="8"/>
        <v>1</v>
      </c>
      <c r="AK149" s="9">
        <f t="shared" si="9"/>
        <v>1</v>
      </c>
      <c r="AL149" s="9">
        <f t="shared" si="10"/>
        <v>0</v>
      </c>
      <c r="AM149" s="9">
        <f t="shared" si="11"/>
        <v>0</v>
      </c>
      <c r="AN149" s="29" t="s">
        <v>945</v>
      </c>
    </row>
    <row r="150" spans="1:46" x14ac:dyDescent="0.25">
      <c r="A150" s="28">
        <v>5125</v>
      </c>
      <c r="B150" s="29" t="s">
        <v>946</v>
      </c>
      <c r="C150" s="29" t="s">
        <v>947</v>
      </c>
      <c r="D150" s="29" t="s">
        <v>948</v>
      </c>
      <c r="E150" s="30">
        <v>45308</v>
      </c>
      <c r="F150" s="29" t="s">
        <v>38</v>
      </c>
      <c r="J150" s="28">
        <v>1.0009999999999999</v>
      </c>
      <c r="L150" s="10" t="s">
        <v>342</v>
      </c>
      <c r="M150" s="29" t="s">
        <v>185</v>
      </c>
      <c r="N150" s="31" t="s">
        <v>48</v>
      </c>
      <c r="O150" s="28">
        <v>6935</v>
      </c>
      <c r="P150" s="29" t="s">
        <v>949</v>
      </c>
      <c r="Q150" s="31" t="s">
        <v>15</v>
      </c>
      <c r="R150" s="28">
        <v>0</v>
      </c>
      <c r="S150" s="28">
        <v>0</v>
      </c>
      <c r="T150" s="28">
        <v>0</v>
      </c>
      <c r="U150" s="28">
        <v>1</v>
      </c>
      <c r="V150" s="28">
        <v>0</v>
      </c>
      <c r="W150" s="28">
        <v>0</v>
      </c>
      <c r="X150" s="28">
        <v>0</v>
      </c>
      <c r="Y150" s="28">
        <v>0</v>
      </c>
      <c r="Z150" s="28">
        <v>1</v>
      </c>
      <c r="AA150" s="28">
        <v>0</v>
      </c>
      <c r="AB150" s="28">
        <v>0</v>
      </c>
      <c r="AC150" s="28">
        <v>1</v>
      </c>
      <c r="AD150" s="28">
        <v>0</v>
      </c>
      <c r="AE150" s="28">
        <v>1</v>
      </c>
      <c r="AF150" s="28">
        <v>0</v>
      </c>
      <c r="AG150" s="28">
        <v>1</v>
      </c>
      <c r="AH150" s="28">
        <v>0</v>
      </c>
      <c r="AI150" s="28">
        <v>0</v>
      </c>
      <c r="AJ150" s="9">
        <f t="shared" si="8"/>
        <v>1</v>
      </c>
      <c r="AK150" s="9">
        <f t="shared" si="9"/>
        <v>1</v>
      </c>
      <c r="AL150" s="9">
        <f t="shared" si="10"/>
        <v>0</v>
      </c>
      <c r="AM150" s="9">
        <f t="shared" si="11"/>
        <v>0</v>
      </c>
      <c r="AN150" s="29" t="s">
        <v>950</v>
      </c>
    </row>
    <row r="151" spans="1:46" x14ac:dyDescent="0.25">
      <c r="A151" s="28">
        <v>5181</v>
      </c>
      <c r="B151" s="29" t="s">
        <v>951</v>
      </c>
      <c r="C151" s="29" t="s">
        <v>952</v>
      </c>
      <c r="D151" s="29" t="s">
        <v>953</v>
      </c>
      <c r="E151" s="30">
        <v>45261</v>
      </c>
      <c r="F151" s="29" t="s">
        <v>38</v>
      </c>
      <c r="G151" s="28">
        <v>2450</v>
      </c>
      <c r="H151" s="28">
        <v>900</v>
      </c>
      <c r="L151" s="10" t="s">
        <v>341</v>
      </c>
      <c r="M151" s="29" t="s">
        <v>954</v>
      </c>
      <c r="N151" s="31" t="s">
        <v>48</v>
      </c>
      <c r="O151" s="28">
        <v>0</v>
      </c>
      <c r="P151" s="29" t="s">
        <v>49</v>
      </c>
      <c r="Q151" s="31" t="s">
        <v>70</v>
      </c>
      <c r="R151" s="28">
        <v>0</v>
      </c>
      <c r="S151" s="28">
        <v>0</v>
      </c>
      <c r="T151" s="28">
        <v>0</v>
      </c>
      <c r="U151" s="28">
        <v>0</v>
      </c>
      <c r="V151" s="28">
        <v>0</v>
      </c>
      <c r="W151" s="28">
        <v>0</v>
      </c>
      <c r="X151" s="28">
        <v>0</v>
      </c>
      <c r="Y151" s="28">
        <v>0</v>
      </c>
      <c r="Z151" s="28">
        <v>0</v>
      </c>
      <c r="AA151" s="28">
        <v>0</v>
      </c>
      <c r="AB151" s="28">
        <v>1</v>
      </c>
      <c r="AC151" s="28">
        <v>0</v>
      </c>
      <c r="AD151" s="28">
        <v>0</v>
      </c>
      <c r="AE151" s="28">
        <v>0</v>
      </c>
      <c r="AF151" s="28">
        <v>0</v>
      </c>
      <c r="AG151" s="28">
        <v>0</v>
      </c>
      <c r="AH151" s="28">
        <v>0</v>
      </c>
      <c r="AI151" s="28">
        <v>0</v>
      </c>
      <c r="AJ151" s="9">
        <f t="shared" ref="AJ151:AJ153" si="12">IF(OR(AC151=1,AE151=1),1,0)</f>
        <v>0</v>
      </c>
      <c r="AK151" s="9">
        <f t="shared" ref="AK151:AK153" si="13">IF(OR(AF151=1,AG151=1),1,0)</f>
        <v>0</v>
      </c>
      <c r="AL151" s="9">
        <f t="shared" ref="AL151:AL153" si="14">IF(OR(AD151=1,AH151=1,AI151=1),1,0)</f>
        <v>0</v>
      </c>
      <c r="AM151" s="9">
        <f t="shared" ref="AM151:AM153" si="15">IF(OR(AD151=1,AH151=1),1,0)</f>
        <v>0</v>
      </c>
      <c r="AN151" s="29" t="s">
        <v>955</v>
      </c>
    </row>
    <row r="152" spans="1:46" x14ac:dyDescent="0.25">
      <c r="A152" s="28">
        <v>5257</v>
      </c>
      <c r="B152" s="29" t="s">
        <v>956</v>
      </c>
      <c r="C152" s="29" t="s">
        <v>957</v>
      </c>
      <c r="D152" s="29" t="s">
        <v>958</v>
      </c>
      <c r="E152" s="30">
        <v>45699</v>
      </c>
      <c r="F152" s="29" t="s">
        <v>38</v>
      </c>
      <c r="L152" s="10" t="s">
        <v>341</v>
      </c>
      <c r="M152" s="29" t="s">
        <v>54</v>
      </c>
      <c r="N152" s="31" t="s">
        <v>48</v>
      </c>
      <c r="O152" s="28">
        <v>8.3333333333333301E-2</v>
      </c>
      <c r="P152" s="29" t="s">
        <v>111</v>
      </c>
      <c r="Q152" s="31" t="s">
        <v>15</v>
      </c>
      <c r="R152" s="28">
        <v>0</v>
      </c>
      <c r="S152" s="28">
        <v>0</v>
      </c>
      <c r="T152" s="28">
        <v>0</v>
      </c>
      <c r="U152" s="28">
        <v>0</v>
      </c>
      <c r="V152" s="28">
        <v>0</v>
      </c>
      <c r="W152" s="28">
        <v>0</v>
      </c>
      <c r="X152" s="28">
        <v>0</v>
      </c>
      <c r="Y152" s="28">
        <v>0</v>
      </c>
      <c r="Z152" s="28">
        <v>0</v>
      </c>
      <c r="AA152" s="28">
        <v>0</v>
      </c>
      <c r="AB152" s="28">
        <v>0</v>
      </c>
      <c r="AC152" s="28">
        <v>0</v>
      </c>
      <c r="AD152" s="28">
        <v>0</v>
      </c>
      <c r="AE152" s="28">
        <v>0</v>
      </c>
      <c r="AF152" s="28">
        <v>1</v>
      </c>
      <c r="AG152" s="28">
        <v>0</v>
      </c>
      <c r="AH152" s="28">
        <v>0</v>
      </c>
      <c r="AI152" s="28">
        <v>0</v>
      </c>
      <c r="AJ152" s="9">
        <f t="shared" si="12"/>
        <v>0</v>
      </c>
      <c r="AK152" s="9">
        <f t="shared" si="13"/>
        <v>1</v>
      </c>
      <c r="AL152" s="9">
        <f t="shared" si="14"/>
        <v>0</v>
      </c>
      <c r="AM152" s="9">
        <f t="shared" si="15"/>
        <v>0</v>
      </c>
      <c r="AN152" s="29" t="s">
        <v>959</v>
      </c>
    </row>
    <row r="153" spans="1:46" x14ac:dyDescent="0.25">
      <c r="A153" s="28">
        <v>5262</v>
      </c>
      <c r="B153" s="29" t="s">
        <v>960</v>
      </c>
      <c r="C153" s="29" t="s">
        <v>961</v>
      </c>
      <c r="D153" s="29" t="s">
        <v>962</v>
      </c>
      <c r="E153" s="30">
        <v>44758</v>
      </c>
      <c r="F153" s="29" t="s">
        <v>38</v>
      </c>
      <c r="L153" s="10" t="s">
        <v>342</v>
      </c>
      <c r="M153" s="29" t="s">
        <v>963</v>
      </c>
      <c r="N153" s="31" t="s">
        <v>219</v>
      </c>
      <c r="O153" s="28">
        <v>104</v>
      </c>
      <c r="P153" s="29" t="s">
        <v>225</v>
      </c>
      <c r="Q153" s="31" t="s">
        <v>15</v>
      </c>
      <c r="R153" s="28">
        <v>1</v>
      </c>
      <c r="S153" s="28">
        <v>0</v>
      </c>
      <c r="T153" s="28">
        <v>0</v>
      </c>
      <c r="U153" s="28">
        <v>1</v>
      </c>
      <c r="V153" s="28">
        <v>0</v>
      </c>
      <c r="W153" s="28">
        <v>0</v>
      </c>
      <c r="X153" s="28">
        <v>0</v>
      </c>
      <c r="Y153" s="28">
        <v>0</v>
      </c>
      <c r="Z153" s="28">
        <v>1</v>
      </c>
      <c r="AA153" s="28">
        <v>0</v>
      </c>
      <c r="AB153" s="28">
        <v>0</v>
      </c>
      <c r="AC153" s="28">
        <v>0</v>
      </c>
      <c r="AD153" s="28">
        <v>0</v>
      </c>
      <c r="AE153" s="28">
        <v>1</v>
      </c>
      <c r="AF153" s="28">
        <v>0</v>
      </c>
      <c r="AG153" s="28">
        <v>0</v>
      </c>
      <c r="AH153" s="28">
        <v>0</v>
      </c>
      <c r="AI153" s="28">
        <v>0</v>
      </c>
      <c r="AJ153" s="9">
        <f t="shared" si="12"/>
        <v>1</v>
      </c>
      <c r="AK153" s="9">
        <f t="shared" si="13"/>
        <v>0</v>
      </c>
      <c r="AL153" s="9">
        <f t="shared" si="14"/>
        <v>0</v>
      </c>
      <c r="AM153" s="9">
        <f t="shared" si="15"/>
        <v>0</v>
      </c>
      <c r="AN153" s="29" t="s">
        <v>964</v>
      </c>
    </row>
    <row r="155" spans="1:46" x14ac:dyDescent="0.25">
      <c r="AN155" s="100" t="s">
        <v>8024</v>
      </c>
      <c r="AO155" s="101">
        <f>COUNTIF(AD2:AD153,"=1")</f>
        <v>19</v>
      </c>
      <c r="AP155" s="19" t="s">
        <v>343</v>
      </c>
      <c r="AR155" s="100" t="s">
        <v>8808</v>
      </c>
      <c r="AS155" s="101">
        <f>COUNTIF(AE2:AE153,"=1")</f>
        <v>30</v>
      </c>
      <c r="AT155" s="19" t="s">
        <v>343</v>
      </c>
    </row>
    <row r="156" spans="1:46" x14ac:dyDescent="0.25">
      <c r="AN156" s="21" t="s">
        <v>15</v>
      </c>
      <c r="AO156" s="19">
        <f>COUNTIFS(AD2:AD153,"=1",R2:R153,"=1")</f>
        <v>2</v>
      </c>
      <c r="AP156" s="102">
        <f>AO156/AO155*100</f>
        <v>10.526315789473683</v>
      </c>
      <c r="AR156" s="21" t="s">
        <v>15</v>
      </c>
      <c r="AS156" s="19">
        <f>COUNTIFS(AE2:AE153,"=1",R2:R153,"=1")</f>
        <v>11</v>
      </c>
      <c r="AT156" s="102">
        <f>AS156/AS155*100</f>
        <v>36.666666666666664</v>
      </c>
    </row>
    <row r="157" spans="1:46" x14ac:dyDescent="0.25">
      <c r="L157" s="65"/>
      <c r="M157" s="65"/>
      <c r="N157" s="65" t="s">
        <v>4092</v>
      </c>
      <c r="P157" s="15" t="s">
        <v>1972</v>
      </c>
      <c r="Q157" s="46">
        <f>SUM(Q158:Q159)</f>
        <v>152</v>
      </c>
      <c r="R157" s="10" t="s">
        <v>343</v>
      </c>
      <c r="AN157" s="21" t="s">
        <v>340</v>
      </c>
      <c r="AO157" s="19">
        <f>COUNTIFS(AD2:AD153,"=1",R2:R153,"=0")</f>
        <v>17</v>
      </c>
      <c r="AP157" s="102">
        <f>AO157/AO155*100</f>
        <v>89.473684210526315</v>
      </c>
      <c r="AR157" s="21" t="s">
        <v>340</v>
      </c>
      <c r="AS157" s="19">
        <f>COUNTIFS(AE2:AE153,"=1",R2:R153,"=0")</f>
        <v>19</v>
      </c>
      <c r="AT157" s="102">
        <f>AS157/AS155*100</f>
        <v>63.333333333333329</v>
      </c>
    </row>
    <row r="158" spans="1:46" x14ac:dyDescent="0.25">
      <c r="L158" s="65" t="s">
        <v>15</v>
      </c>
      <c r="M158" s="65">
        <f>COUNTIFS(Q2:Q153,"Effect")</f>
        <v>104</v>
      </c>
      <c r="N158" s="66">
        <f>M158/M162</f>
        <v>0.6887417218543046</v>
      </c>
      <c r="P158" t="s">
        <v>15</v>
      </c>
      <c r="Q158" s="10">
        <f>COUNTIF(R2:R153,"=1")</f>
        <v>67</v>
      </c>
      <c r="R158" s="13">
        <f>Q158/Q157*100</f>
        <v>44.078947368421048</v>
      </c>
      <c r="AO158" s="87"/>
      <c r="AP158" s="87"/>
    </row>
    <row r="159" spans="1:46" x14ac:dyDescent="0.25">
      <c r="L159" s="65" t="s">
        <v>70</v>
      </c>
      <c r="M159" s="65">
        <f>COUNTIFS(Q2:Q153,"No Effect")</f>
        <v>37</v>
      </c>
      <c r="N159" s="66">
        <f>M159/M162</f>
        <v>0.24503311258278146</v>
      </c>
      <c r="P159" t="s">
        <v>340</v>
      </c>
      <c r="Q159" s="10">
        <f>COUNTIF(R2:R153,"=0")</f>
        <v>85</v>
      </c>
      <c r="R159" s="13">
        <f>Q159/Q157*100</f>
        <v>55.921052631578952</v>
      </c>
      <c r="AN159" s="100" t="s">
        <v>8386</v>
      </c>
      <c r="AO159" s="101">
        <f>COUNTIF(AJ2:AJ153,"=1")</f>
        <v>92</v>
      </c>
      <c r="AP159" s="19" t="s">
        <v>343</v>
      </c>
    </row>
    <row r="160" spans="1:46" x14ac:dyDescent="0.25">
      <c r="L160" s="65" t="s">
        <v>55</v>
      </c>
      <c r="M160" s="65">
        <f>COUNTIFS(Q2:Q153,"Uncertain Effect")</f>
        <v>10</v>
      </c>
      <c r="N160" s="66">
        <f>M160/M162</f>
        <v>6.6225165562913912E-2</v>
      </c>
      <c r="AN160" s="21" t="s">
        <v>15</v>
      </c>
      <c r="AO160" s="19">
        <f>COUNTIFS(AJ2:AJ153,"=1",R2:R153,"=1")</f>
        <v>34</v>
      </c>
      <c r="AP160" s="102">
        <f>AO160/AO159*100</f>
        <v>36.95652173913043</v>
      </c>
    </row>
    <row r="161" spans="12:42" x14ac:dyDescent="0.25">
      <c r="L161" s="65"/>
      <c r="M161" s="65"/>
      <c r="N161" s="65"/>
      <c r="P161" s="15" t="s">
        <v>341</v>
      </c>
      <c r="Q161" s="10">
        <f>COUNTIFS(L2:L153,"=Real")</f>
        <v>82</v>
      </c>
      <c r="R161" s="10" t="s">
        <v>343</v>
      </c>
      <c r="AN161" s="21" t="s">
        <v>340</v>
      </c>
      <c r="AO161" s="19">
        <f>COUNTIFS(AJ2:AJ153,"=1",R2:R153,"=0")</f>
        <v>58</v>
      </c>
      <c r="AP161" s="102">
        <f>AO161/AO159*100</f>
        <v>63.04347826086957</v>
      </c>
    </row>
    <row r="162" spans="12:42" x14ac:dyDescent="0.25">
      <c r="L162" s="65" t="s">
        <v>4093</v>
      </c>
      <c r="M162" s="65">
        <f>SUM(M158:M160)</f>
        <v>151</v>
      </c>
      <c r="N162" s="65"/>
      <c r="P162" t="s">
        <v>15</v>
      </c>
      <c r="Q162" s="10">
        <f>COUNTIFS(L2:L153,"=Real",R2:R153,"=1")</f>
        <v>36</v>
      </c>
      <c r="R162" s="13">
        <f>Q162/Q161*100</f>
        <v>43.902439024390247</v>
      </c>
    </row>
    <row r="163" spans="12:42" x14ac:dyDescent="0.25">
      <c r="P163" t="s">
        <v>340</v>
      </c>
      <c r="Q163" s="10">
        <f>COUNTIFS(L2:L153,"=Real",R2:R153,"=0")</f>
        <v>46</v>
      </c>
      <c r="R163" s="13">
        <f>Q163/Q161*100</f>
        <v>56.09756097560976</v>
      </c>
      <c r="AN163" s="15" t="s">
        <v>8026</v>
      </c>
      <c r="AO163" s="46">
        <f>COUNTIF(AK2:AK153,"=1")</f>
        <v>13</v>
      </c>
      <c r="AP163" s="87" t="s">
        <v>343</v>
      </c>
    </row>
    <row r="164" spans="12:42" x14ac:dyDescent="0.25">
      <c r="AN164" t="s">
        <v>15</v>
      </c>
      <c r="AO164" s="87">
        <f>COUNTIFS(AK2:AK153,"=1",R2:R153,"=1")</f>
        <v>6</v>
      </c>
      <c r="AP164" s="13">
        <f>AO164/AO163*100</f>
        <v>46.153846153846153</v>
      </c>
    </row>
    <row r="165" spans="12:42" x14ac:dyDescent="0.25">
      <c r="P165" s="15" t="s">
        <v>342</v>
      </c>
      <c r="Q165" s="10">
        <f>COUNTIFS(L2:L153,"=Simulated")</f>
        <v>62</v>
      </c>
      <c r="R165" s="10" t="s">
        <v>343</v>
      </c>
      <c r="AN165" t="s">
        <v>340</v>
      </c>
      <c r="AO165" s="87">
        <f>COUNTIFS(AK2:AK153,"=1",R2:R153,"=0")</f>
        <v>7</v>
      </c>
      <c r="AP165" s="13">
        <f>AO165/AO163*100</f>
        <v>53.846153846153847</v>
      </c>
    </row>
    <row r="166" spans="12:42" x14ac:dyDescent="0.25">
      <c r="P166" t="s">
        <v>15</v>
      </c>
      <c r="Q166" s="10">
        <f>COUNTIFS(L2:L153,"=Simulated",R2:R153,"=1")</f>
        <v>27</v>
      </c>
      <c r="R166" s="13">
        <f>Q166/Q165*100</f>
        <v>43.548387096774192</v>
      </c>
    </row>
    <row r="167" spans="12:42" x14ac:dyDescent="0.25">
      <c r="P167" t="s">
        <v>340</v>
      </c>
      <c r="Q167" s="10">
        <f>COUNTIFS(L2:L153,"=Simulated",R2:R153,"=0")</f>
        <v>35</v>
      </c>
      <c r="R167" s="13">
        <f>Q167/Q165*100</f>
        <v>56.451612903225815</v>
      </c>
      <c r="AN167" s="15" t="s">
        <v>8382</v>
      </c>
      <c r="AO167" s="46">
        <f>COUNTIF(AL2:AL153,"=1")</f>
        <v>65</v>
      </c>
      <c r="AP167" s="87" t="s">
        <v>343</v>
      </c>
    </row>
    <row r="168" spans="12:42" x14ac:dyDescent="0.25">
      <c r="AN168" t="s">
        <v>15</v>
      </c>
      <c r="AO168" s="87">
        <f>COUNTIFS(AL2:AL153,"=1",R2:R153,"=1")</f>
        <v>30</v>
      </c>
      <c r="AP168" s="13">
        <f>AO168/AO167*100</f>
        <v>46.153846153846153</v>
      </c>
    </row>
    <row r="169" spans="12:42" x14ac:dyDescent="0.25">
      <c r="P169" s="15" t="s">
        <v>48</v>
      </c>
      <c r="Q169" s="10">
        <f>COUNTIFS(N2:N153,"=Pulsed")</f>
        <v>111</v>
      </c>
      <c r="R169" s="10" t="s">
        <v>343</v>
      </c>
      <c r="AN169" t="s">
        <v>340</v>
      </c>
      <c r="AO169" s="87">
        <f>COUNTIFS(AL2:AL153,"=1",R2:R153,"=0")</f>
        <v>35</v>
      </c>
      <c r="AP169" s="13">
        <f>AO169/AO167*100</f>
        <v>53.846153846153847</v>
      </c>
    </row>
    <row r="170" spans="12:42" x14ac:dyDescent="0.25">
      <c r="P170" t="s">
        <v>15</v>
      </c>
      <c r="Q170" s="10">
        <f>COUNTIFS(N2:N153,"=Pulsed",R2:R153,"=1")</f>
        <v>47</v>
      </c>
      <c r="R170" s="13">
        <f>Q170/Q169*100</f>
        <v>42.342342342342342</v>
      </c>
    </row>
    <row r="171" spans="12:42" x14ac:dyDescent="0.25">
      <c r="P171" t="s">
        <v>340</v>
      </c>
      <c r="Q171" s="10">
        <f>COUNTIFS(N2:N153,"=Pulsed",R2:R153,"=0")</f>
        <v>64</v>
      </c>
      <c r="R171" s="13">
        <f>Q171/Q169*100</f>
        <v>57.657657657657658</v>
      </c>
      <c r="AN171" s="15" t="s">
        <v>8387</v>
      </c>
      <c r="AO171" s="46">
        <f>COUNTIF(AM2:AM153,"=1")</f>
        <v>19</v>
      </c>
      <c r="AP171" s="87" t="s">
        <v>343</v>
      </c>
    </row>
    <row r="172" spans="12:42" x14ac:dyDescent="0.25">
      <c r="AN172" t="s">
        <v>15</v>
      </c>
      <c r="AO172" s="87">
        <f>COUNTIFS(AM2:AM153,"=1",R2:R153,"=1")</f>
        <v>2</v>
      </c>
      <c r="AP172" s="13">
        <f>AO172/AO171*100</f>
        <v>10.526315789473683</v>
      </c>
    </row>
    <row r="173" spans="12:42" x14ac:dyDescent="0.25">
      <c r="P173" s="15" t="s">
        <v>7985</v>
      </c>
      <c r="Q173" s="46">
        <f>COUNTIFS(N2:N153,"=Continuous")</f>
        <v>16</v>
      </c>
      <c r="R173" s="10" t="s">
        <v>343</v>
      </c>
      <c r="AN173" t="s">
        <v>340</v>
      </c>
      <c r="AO173" s="87">
        <f>COUNTIFS(AM2:AM153,"=1",R2:R153,"=0")</f>
        <v>17</v>
      </c>
      <c r="AP173" s="13">
        <f>AO173/AO171*100</f>
        <v>89.473684210526315</v>
      </c>
    </row>
    <row r="174" spans="12:42" x14ac:dyDescent="0.25">
      <c r="P174" t="s">
        <v>15</v>
      </c>
      <c r="Q174" s="10">
        <f>COUNTIFS(N2:N153,"=Continuous",R2:R153,"=1")</f>
        <v>8</v>
      </c>
      <c r="R174" s="13">
        <f>Q174/Q173*100</f>
        <v>50</v>
      </c>
    </row>
    <row r="175" spans="12:42" x14ac:dyDescent="0.25">
      <c r="P175" t="s">
        <v>340</v>
      </c>
      <c r="Q175" s="10">
        <f>COUNTIFS(N2:N153,"=Continuous",R2:R153,"=0")</f>
        <v>8</v>
      </c>
      <c r="R175" s="13">
        <f>Q175/Q173*100</f>
        <v>50</v>
      </c>
      <c r="AN175" s="15" t="s">
        <v>8028</v>
      </c>
      <c r="AO175" s="46">
        <f>COUNTIF(AF2:AF153,"=1")</f>
        <v>4</v>
      </c>
      <c r="AP175" s="87" t="s">
        <v>343</v>
      </c>
    </row>
    <row r="176" spans="12:42" x14ac:dyDescent="0.25">
      <c r="AN176" t="s">
        <v>15</v>
      </c>
      <c r="AO176" s="87">
        <f>COUNTIFS(AF2:AF153,"=1",R2:R153,"=1")</f>
        <v>2</v>
      </c>
      <c r="AP176" s="13">
        <f>AO176/AO175*100</f>
        <v>50</v>
      </c>
    </row>
    <row r="177" spans="40:42" x14ac:dyDescent="0.25">
      <c r="AN177" t="s">
        <v>340</v>
      </c>
      <c r="AO177" s="87">
        <f>COUNTIFS(AF2:AF153,"=1",R2:R153,"=0")</f>
        <v>2</v>
      </c>
      <c r="AP177" s="13">
        <f>AO177/AO175*100</f>
        <v>50</v>
      </c>
    </row>
    <row r="179" spans="40:42" x14ac:dyDescent="0.25">
      <c r="AN179" s="100" t="s">
        <v>8427</v>
      </c>
      <c r="AO179" s="101">
        <f>COUNTIF(AI2:AI153,"=1")</f>
        <v>46</v>
      </c>
      <c r="AP179" s="19" t="s">
        <v>343</v>
      </c>
    </row>
    <row r="180" spans="40:42" x14ac:dyDescent="0.25">
      <c r="AN180" s="21" t="s">
        <v>15</v>
      </c>
      <c r="AO180" s="19">
        <f>COUNTIFS(AI2:AI153,"=1",R2:R153,"=1")</f>
        <v>28</v>
      </c>
      <c r="AP180" s="102">
        <f>AO180/AO179*100</f>
        <v>60.869565217391312</v>
      </c>
    </row>
    <row r="181" spans="40:42" x14ac:dyDescent="0.25">
      <c r="AN181" s="21" t="s">
        <v>340</v>
      </c>
      <c r="AO181" s="19">
        <f>COUNTIFS(AI2:AI153,"=1",R2:R153,"=0")</f>
        <v>18</v>
      </c>
      <c r="AP181" s="102">
        <f>AO181/AO179*100</f>
        <v>39.130434782608695</v>
      </c>
    </row>
  </sheetData>
  <autoFilter ref="A1:AN153" xr:uid="{0B4FF4BB-2B08-4579-B668-51BFAAA53D7B}"/>
  <hyperlinks>
    <hyperlink ref="AN72" r:id="rId1" xr:uid="{16CD3AB0-D492-49B0-A288-55FB3FACE612}"/>
    <hyperlink ref="AN73" r:id="rId2" xr:uid="{80F30045-7436-4E96-A199-7F2D5EFE15E1}"/>
    <hyperlink ref="AN20" r:id="rId3" xr:uid="{9A804392-3103-4D0B-8194-0480FFAC030D}"/>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D891A-2D80-40BE-81EF-A0F7C10A4CD7}">
  <dimension ref="A1:AT80"/>
  <sheetViews>
    <sheetView topLeftCell="AG52" workbookViewId="0">
      <selection activeCell="AS70" sqref="AS70"/>
    </sheetView>
  </sheetViews>
  <sheetFormatPr defaultColWidth="22" defaultRowHeight="13.6" x14ac:dyDescent="0.25"/>
  <cols>
    <col min="1" max="1" width="12.85546875" style="103" customWidth="1"/>
    <col min="2" max="2" width="29.140625" style="103" customWidth="1"/>
    <col min="3" max="4" width="22" style="103"/>
    <col min="5" max="5" width="12.85546875" style="103" customWidth="1"/>
    <col min="6" max="6" width="26.5703125" style="103" customWidth="1"/>
    <col min="7" max="7" width="8" style="103" customWidth="1"/>
    <col min="8" max="8" width="10.85546875" style="103" customWidth="1"/>
    <col min="9" max="9" width="8.140625" style="109" customWidth="1"/>
    <col min="10" max="10" width="11.42578125" style="109" customWidth="1"/>
    <col min="11" max="11" width="8.5703125" style="109" customWidth="1"/>
    <col min="12" max="12" width="13.42578125" style="109" customWidth="1"/>
    <col min="13" max="13" width="29.85546875" style="103" customWidth="1"/>
    <col min="14" max="14" width="22" style="103"/>
    <col min="15" max="15" width="12.85546875" style="109" customWidth="1"/>
    <col min="16" max="16" width="22" style="103"/>
    <col min="17" max="17" width="15.5703125" style="103" customWidth="1"/>
    <col min="18" max="18" width="13.140625" style="103" customWidth="1"/>
    <col min="19" max="28" width="22" style="103"/>
    <col min="29" max="29" width="9.28515625" style="103" customWidth="1"/>
    <col min="30" max="30" width="10.5703125" style="103" customWidth="1"/>
    <col min="31" max="31" width="10.140625" style="103" customWidth="1"/>
    <col min="32" max="32" width="10" style="103" customWidth="1"/>
    <col min="33" max="33" width="8.7109375" style="103" customWidth="1"/>
    <col min="34" max="34" width="12.28515625" style="103" customWidth="1"/>
    <col min="35" max="35" width="10.42578125" style="103" customWidth="1"/>
    <col min="36" max="36" width="16" style="103" customWidth="1"/>
    <col min="37" max="37" width="12.5703125" style="103" customWidth="1"/>
    <col min="38" max="38" width="13.85546875" style="103" customWidth="1"/>
    <col min="39" max="39" width="16.85546875" style="103" customWidth="1"/>
    <col min="40" max="16384" width="22" style="103"/>
  </cols>
  <sheetData>
    <row r="1" spans="1:40" x14ac:dyDescent="0.25">
      <c r="A1" s="104" t="s">
        <v>0</v>
      </c>
      <c r="B1" s="104" t="s">
        <v>1</v>
      </c>
      <c r="C1" s="104" t="s">
        <v>2</v>
      </c>
      <c r="D1" s="104" t="s">
        <v>3</v>
      </c>
      <c r="E1" s="104" t="s">
        <v>4</v>
      </c>
      <c r="F1" s="104" t="s">
        <v>5</v>
      </c>
      <c r="G1" s="104" t="s">
        <v>6</v>
      </c>
      <c r="H1" s="104" t="s">
        <v>7</v>
      </c>
      <c r="I1" s="108" t="s">
        <v>8</v>
      </c>
      <c r="J1" s="108" t="s">
        <v>9</v>
      </c>
      <c r="K1" s="108" t="s">
        <v>10</v>
      </c>
      <c r="L1" s="108" t="s">
        <v>338</v>
      </c>
      <c r="M1" s="104" t="s">
        <v>11</v>
      </c>
      <c r="N1" s="104" t="s">
        <v>12</v>
      </c>
      <c r="O1" s="108" t="s">
        <v>13</v>
      </c>
      <c r="P1" s="104" t="s">
        <v>14</v>
      </c>
      <c r="Q1" s="104" t="s">
        <v>15</v>
      </c>
      <c r="R1" s="104" t="s">
        <v>8611</v>
      </c>
      <c r="S1" s="104" t="s">
        <v>17</v>
      </c>
      <c r="T1" s="104" t="s">
        <v>18</v>
      </c>
      <c r="U1" s="104" t="s">
        <v>19</v>
      </c>
      <c r="V1" s="104" t="s">
        <v>20</v>
      </c>
      <c r="W1" s="104" t="s">
        <v>21</v>
      </c>
      <c r="X1" s="104" t="s">
        <v>22</v>
      </c>
      <c r="Y1" s="104" t="s">
        <v>23</v>
      </c>
      <c r="Z1" s="104" t="s">
        <v>24</v>
      </c>
      <c r="AA1" s="104" t="s">
        <v>25</v>
      </c>
      <c r="AB1" s="104" t="s">
        <v>26</v>
      </c>
      <c r="AC1" s="104" t="s">
        <v>27</v>
      </c>
      <c r="AD1" s="104" t="s">
        <v>28</v>
      </c>
      <c r="AE1" s="104" t="s">
        <v>29</v>
      </c>
      <c r="AF1" s="104" t="s">
        <v>30</v>
      </c>
      <c r="AG1" s="104" t="s">
        <v>31</v>
      </c>
      <c r="AH1" s="104" t="s">
        <v>32</v>
      </c>
      <c r="AI1" s="104" t="s">
        <v>33</v>
      </c>
      <c r="AJ1" s="1" t="s">
        <v>8023</v>
      </c>
      <c r="AK1" s="1" t="s">
        <v>8027</v>
      </c>
      <c r="AL1" s="1" t="s">
        <v>8384</v>
      </c>
      <c r="AM1" s="1" t="s">
        <v>8385</v>
      </c>
      <c r="AN1" s="104" t="s">
        <v>34</v>
      </c>
    </row>
    <row r="2" spans="1:40" x14ac:dyDescent="0.25">
      <c r="A2" s="105">
        <v>55</v>
      </c>
      <c r="B2" s="106" t="s">
        <v>7426</v>
      </c>
      <c r="C2" s="106" t="s">
        <v>7427</v>
      </c>
      <c r="D2" s="106" t="s">
        <v>7428</v>
      </c>
      <c r="E2" s="107">
        <v>42244</v>
      </c>
      <c r="F2" s="106" t="s">
        <v>38</v>
      </c>
      <c r="J2" s="110">
        <v>1.6</v>
      </c>
      <c r="K2" s="110">
        <v>30</v>
      </c>
      <c r="L2" s="109" t="s">
        <v>342</v>
      </c>
      <c r="M2" s="106" t="s">
        <v>3781</v>
      </c>
      <c r="N2" s="106" t="s">
        <v>219</v>
      </c>
      <c r="O2" s="110">
        <v>0.16666666666666671</v>
      </c>
      <c r="P2" s="106" t="s">
        <v>6240</v>
      </c>
      <c r="Q2" s="106" t="s">
        <v>15</v>
      </c>
      <c r="R2" s="105">
        <v>0</v>
      </c>
      <c r="S2" s="105">
        <v>0</v>
      </c>
      <c r="T2" s="105">
        <v>0</v>
      </c>
      <c r="U2" s="105">
        <v>1</v>
      </c>
      <c r="V2" s="105">
        <v>0</v>
      </c>
      <c r="W2" s="105">
        <v>0</v>
      </c>
      <c r="X2" s="105">
        <v>0</v>
      </c>
      <c r="Y2" s="105">
        <v>1</v>
      </c>
      <c r="Z2" s="105">
        <v>0</v>
      </c>
      <c r="AA2" s="105">
        <v>0</v>
      </c>
      <c r="AB2" s="105">
        <v>0</v>
      </c>
      <c r="AC2" s="105">
        <v>1</v>
      </c>
      <c r="AD2" s="105">
        <v>0</v>
      </c>
      <c r="AE2" s="105">
        <v>0</v>
      </c>
      <c r="AF2" s="105">
        <v>0</v>
      </c>
      <c r="AG2" s="105">
        <v>0</v>
      </c>
      <c r="AH2" s="105">
        <v>0</v>
      </c>
      <c r="AI2" s="105">
        <v>0</v>
      </c>
      <c r="AJ2" s="9">
        <f>IF(OR(AC2=1,AE2=1),1,0)</f>
        <v>1</v>
      </c>
      <c r="AK2" s="9">
        <f>IF(OR(AF2=1,AG2=1),1,0)</f>
        <v>0</v>
      </c>
      <c r="AL2" s="9">
        <f>IF(OR(AD2=1,AH2=1,AI2=1),1,0)</f>
        <v>0</v>
      </c>
      <c r="AM2" s="9">
        <f>IF(OR(AD2=1,AH2=1),1,0)</f>
        <v>0</v>
      </c>
      <c r="AN2" s="106" t="s">
        <v>7429</v>
      </c>
    </row>
    <row r="3" spans="1:40" x14ac:dyDescent="0.25">
      <c r="A3" s="105">
        <v>85</v>
      </c>
      <c r="B3" s="106" t="s">
        <v>6214</v>
      </c>
      <c r="C3" s="106" t="s">
        <v>6215</v>
      </c>
      <c r="D3" s="106" t="s">
        <v>6216</v>
      </c>
      <c r="E3" s="107">
        <v>41407</v>
      </c>
      <c r="F3" s="106" t="s">
        <v>38</v>
      </c>
      <c r="G3" s="105">
        <v>915</v>
      </c>
      <c r="H3" s="105">
        <v>890</v>
      </c>
      <c r="I3" s="110">
        <v>2.5</v>
      </c>
      <c r="J3" s="110">
        <v>3.0000000000000001E-6</v>
      </c>
      <c r="K3" s="110">
        <v>0.02</v>
      </c>
      <c r="L3" s="109" t="s">
        <v>341</v>
      </c>
      <c r="M3" s="106" t="s">
        <v>151</v>
      </c>
      <c r="N3" s="106" t="s">
        <v>48</v>
      </c>
      <c r="O3" s="110">
        <v>38</v>
      </c>
      <c r="P3" s="106" t="s">
        <v>4161</v>
      </c>
      <c r="Q3" s="106" t="s">
        <v>15</v>
      </c>
      <c r="R3" s="105">
        <v>1</v>
      </c>
      <c r="S3" s="105">
        <v>0</v>
      </c>
      <c r="T3" s="105">
        <v>0</v>
      </c>
      <c r="U3" s="105">
        <v>1</v>
      </c>
      <c r="V3" s="105">
        <v>0</v>
      </c>
      <c r="W3" s="105">
        <v>0</v>
      </c>
      <c r="X3" s="105">
        <v>0</v>
      </c>
      <c r="Y3" s="105">
        <v>0</v>
      </c>
      <c r="Z3" s="105">
        <v>1</v>
      </c>
      <c r="AA3" s="105">
        <v>0</v>
      </c>
      <c r="AB3" s="105">
        <v>0</v>
      </c>
      <c r="AC3" s="105">
        <v>1</v>
      </c>
      <c r="AD3" s="105">
        <v>0</v>
      </c>
      <c r="AE3" s="105">
        <v>0</v>
      </c>
      <c r="AF3" s="105">
        <v>0</v>
      </c>
      <c r="AG3" s="105">
        <v>0</v>
      </c>
      <c r="AH3" s="105">
        <v>0</v>
      </c>
      <c r="AI3" s="105">
        <v>0</v>
      </c>
      <c r="AJ3" s="9">
        <f>IF(OR(AC3=1,AE3=1),1,0)</f>
        <v>1</v>
      </c>
      <c r="AK3" s="9">
        <f>IF(OR(AF3=1,AG3=1),1,0)</f>
        <v>0</v>
      </c>
      <c r="AL3" s="9">
        <f>IF(OR(AD3=1,AH3=1,AI3=1),1,0)</f>
        <v>0</v>
      </c>
      <c r="AM3" s="9">
        <f>IF(OR(AD3=1,AH3=1),1,0)</f>
        <v>0</v>
      </c>
      <c r="AN3" s="106" t="s">
        <v>6218</v>
      </c>
    </row>
    <row r="4" spans="1:40" x14ac:dyDescent="0.25">
      <c r="A4" s="105">
        <v>107</v>
      </c>
      <c r="B4" s="106" t="s">
        <v>2007</v>
      </c>
      <c r="C4" s="106" t="s">
        <v>2008</v>
      </c>
      <c r="D4" s="106" t="s">
        <v>2009</v>
      </c>
      <c r="E4" s="107">
        <v>43061</v>
      </c>
      <c r="F4" s="106" t="s">
        <v>38</v>
      </c>
      <c r="J4" s="110">
        <v>4</v>
      </c>
      <c r="L4" s="109" t="s">
        <v>342</v>
      </c>
      <c r="M4" s="106" t="s">
        <v>575</v>
      </c>
      <c r="N4" s="106" t="s">
        <v>40</v>
      </c>
      <c r="O4" s="110">
        <v>420</v>
      </c>
      <c r="P4" s="106" t="s">
        <v>1323</v>
      </c>
      <c r="Q4" s="106" t="s">
        <v>15</v>
      </c>
      <c r="R4" s="105">
        <v>1</v>
      </c>
      <c r="S4" s="105">
        <v>0</v>
      </c>
      <c r="T4" s="105">
        <v>0</v>
      </c>
      <c r="U4" s="105">
        <v>1</v>
      </c>
      <c r="V4" s="105">
        <v>0</v>
      </c>
      <c r="W4" s="105">
        <v>0</v>
      </c>
      <c r="X4" s="105">
        <v>0</v>
      </c>
      <c r="Y4" s="105">
        <v>0</v>
      </c>
      <c r="Z4" s="105">
        <v>1</v>
      </c>
      <c r="AA4" s="105">
        <v>0</v>
      </c>
      <c r="AB4" s="105">
        <v>0</v>
      </c>
      <c r="AC4" s="105">
        <v>1</v>
      </c>
      <c r="AD4" s="105">
        <v>0</v>
      </c>
      <c r="AE4" s="105">
        <v>0</v>
      </c>
      <c r="AF4" s="105">
        <v>0</v>
      </c>
      <c r="AG4" s="105">
        <v>0</v>
      </c>
      <c r="AH4" s="105">
        <v>0</v>
      </c>
      <c r="AI4" s="105">
        <v>0</v>
      </c>
      <c r="AJ4" s="9">
        <f t="shared" ref="AJ4:AJ15" si="0">IF(OR(AC4=1,AE4=1),1,0)</f>
        <v>1</v>
      </c>
      <c r="AK4" s="9">
        <f t="shared" ref="AK4:AK11" si="1">IF(OR(AF4=1,AG4=1),1,0)</f>
        <v>0</v>
      </c>
      <c r="AL4" s="9">
        <f t="shared" ref="AL4:AL15" si="2">IF(OR(AD4=1,AH4=1,AI4=1),1,0)</f>
        <v>0</v>
      </c>
      <c r="AM4" s="9">
        <f t="shared" ref="AM4:AM15" si="3">IF(OR(AD4=1,AH4=1),1,0)</f>
        <v>0</v>
      </c>
      <c r="AN4" s="106" t="s">
        <v>2010</v>
      </c>
    </row>
    <row r="5" spans="1:40" x14ac:dyDescent="0.25">
      <c r="A5" s="105">
        <v>760</v>
      </c>
      <c r="B5" s="106" t="s">
        <v>2075</v>
      </c>
      <c r="C5" s="106" t="s">
        <v>2076</v>
      </c>
      <c r="D5" s="106" t="s">
        <v>2077</v>
      </c>
      <c r="E5" s="107">
        <v>42064</v>
      </c>
      <c r="F5" s="106" t="s">
        <v>38</v>
      </c>
      <c r="I5" s="110">
        <v>1200</v>
      </c>
      <c r="J5" s="110">
        <v>0.05</v>
      </c>
      <c r="L5" s="109" t="s">
        <v>342</v>
      </c>
      <c r="M5" s="106" t="s">
        <v>2078</v>
      </c>
      <c r="N5" s="106" t="s">
        <v>40</v>
      </c>
      <c r="O5" s="110">
        <v>28</v>
      </c>
      <c r="P5" s="106" t="s">
        <v>817</v>
      </c>
      <c r="Q5" s="106" t="s">
        <v>15</v>
      </c>
      <c r="R5" s="105">
        <v>1</v>
      </c>
      <c r="S5" s="105">
        <v>0</v>
      </c>
      <c r="T5" s="105">
        <v>0</v>
      </c>
      <c r="U5" s="105">
        <v>1</v>
      </c>
      <c r="V5" s="105">
        <v>0</v>
      </c>
      <c r="W5" s="105">
        <v>0</v>
      </c>
      <c r="X5" s="105">
        <v>0</v>
      </c>
      <c r="Y5" s="105">
        <v>0</v>
      </c>
      <c r="Z5" s="105">
        <v>1</v>
      </c>
      <c r="AA5" s="105">
        <v>0</v>
      </c>
      <c r="AB5" s="105">
        <v>0</v>
      </c>
      <c r="AC5" s="105">
        <v>1</v>
      </c>
      <c r="AD5" s="105">
        <v>0</v>
      </c>
      <c r="AE5" s="105">
        <v>0</v>
      </c>
      <c r="AF5" s="105">
        <v>0</v>
      </c>
      <c r="AG5" s="105">
        <v>0</v>
      </c>
      <c r="AH5" s="105">
        <v>0</v>
      </c>
      <c r="AI5" s="105">
        <v>0</v>
      </c>
      <c r="AJ5" s="9">
        <f t="shared" si="0"/>
        <v>1</v>
      </c>
      <c r="AK5" s="9">
        <f t="shared" si="1"/>
        <v>0</v>
      </c>
      <c r="AL5" s="9">
        <f t="shared" si="2"/>
        <v>0</v>
      </c>
      <c r="AM5" s="9">
        <f t="shared" si="3"/>
        <v>0</v>
      </c>
      <c r="AN5" s="106" t="s">
        <v>2079</v>
      </c>
    </row>
    <row r="6" spans="1:40" x14ac:dyDescent="0.25">
      <c r="A6" s="105">
        <v>863</v>
      </c>
      <c r="B6" s="106" t="s">
        <v>2091</v>
      </c>
      <c r="C6" s="106" t="s">
        <v>2092</v>
      </c>
      <c r="D6" s="106" t="s">
        <v>2093</v>
      </c>
      <c r="E6" s="107">
        <v>41278</v>
      </c>
      <c r="F6" s="106" t="s">
        <v>38</v>
      </c>
      <c r="I6" s="110">
        <v>1200</v>
      </c>
      <c r="J6" s="110">
        <v>0.54800000000000004</v>
      </c>
      <c r="L6" s="109" t="s">
        <v>342</v>
      </c>
      <c r="M6" s="106" t="s">
        <v>2094</v>
      </c>
      <c r="N6" s="106" t="s">
        <v>40</v>
      </c>
      <c r="O6" s="110">
        <v>28</v>
      </c>
      <c r="P6" s="106" t="s">
        <v>817</v>
      </c>
      <c r="Q6" s="106" t="s">
        <v>15</v>
      </c>
      <c r="R6" s="105">
        <v>1</v>
      </c>
      <c r="S6" s="105">
        <v>0</v>
      </c>
      <c r="T6" s="105">
        <v>0</v>
      </c>
      <c r="U6" s="105">
        <v>1</v>
      </c>
      <c r="V6" s="105">
        <v>0</v>
      </c>
      <c r="W6" s="105">
        <v>0</v>
      </c>
      <c r="X6" s="105">
        <v>0</v>
      </c>
      <c r="Y6" s="105">
        <v>0</v>
      </c>
      <c r="Z6" s="105">
        <v>1</v>
      </c>
      <c r="AA6" s="105">
        <v>0</v>
      </c>
      <c r="AB6" s="105">
        <v>0</v>
      </c>
      <c r="AC6" s="105">
        <v>1</v>
      </c>
      <c r="AD6" s="105">
        <v>0</v>
      </c>
      <c r="AE6" s="105">
        <v>0</v>
      </c>
      <c r="AF6" s="105">
        <v>0</v>
      </c>
      <c r="AG6" s="105">
        <v>0</v>
      </c>
      <c r="AH6" s="105">
        <v>0</v>
      </c>
      <c r="AI6" s="105">
        <v>0</v>
      </c>
      <c r="AJ6" s="9">
        <f t="shared" si="0"/>
        <v>1</v>
      </c>
      <c r="AK6" s="9">
        <f t="shared" si="1"/>
        <v>0</v>
      </c>
      <c r="AL6" s="9">
        <f t="shared" si="2"/>
        <v>0</v>
      </c>
      <c r="AM6" s="9">
        <f t="shared" si="3"/>
        <v>0</v>
      </c>
      <c r="AN6" s="106" t="s">
        <v>2095</v>
      </c>
    </row>
    <row r="7" spans="1:40" x14ac:dyDescent="0.25">
      <c r="A7" s="105">
        <v>865</v>
      </c>
      <c r="B7" s="106" t="s">
        <v>8612</v>
      </c>
      <c r="C7" s="106" t="s">
        <v>8613</v>
      </c>
      <c r="D7" s="106" t="s">
        <v>8614</v>
      </c>
      <c r="E7" s="107">
        <v>41751</v>
      </c>
      <c r="F7" s="106" t="s">
        <v>38</v>
      </c>
      <c r="L7" s="109" t="s">
        <v>342</v>
      </c>
      <c r="M7" s="106" t="s">
        <v>136</v>
      </c>
      <c r="N7" s="106" t="s">
        <v>219</v>
      </c>
      <c r="O7" s="110">
        <v>0</v>
      </c>
      <c r="P7" s="106" t="s">
        <v>817</v>
      </c>
      <c r="Q7" s="106" t="s">
        <v>15</v>
      </c>
      <c r="R7" s="105">
        <v>1</v>
      </c>
      <c r="S7" s="105">
        <v>0</v>
      </c>
      <c r="T7" s="105">
        <v>0</v>
      </c>
      <c r="U7" s="105">
        <v>1</v>
      </c>
      <c r="V7" s="105">
        <v>0</v>
      </c>
      <c r="W7" s="105">
        <v>0</v>
      </c>
      <c r="X7" s="105">
        <v>0</v>
      </c>
      <c r="Y7" s="105">
        <v>0</v>
      </c>
      <c r="Z7" s="105">
        <v>1</v>
      </c>
      <c r="AA7" s="105">
        <v>0</v>
      </c>
      <c r="AB7" s="105">
        <v>0</v>
      </c>
      <c r="AC7" s="105">
        <v>1</v>
      </c>
      <c r="AD7" s="105">
        <v>0</v>
      </c>
      <c r="AE7" s="105">
        <v>0</v>
      </c>
      <c r="AF7" s="105">
        <v>0</v>
      </c>
      <c r="AG7" s="105">
        <v>0</v>
      </c>
      <c r="AH7" s="105">
        <v>0</v>
      </c>
      <c r="AI7" s="105">
        <v>0</v>
      </c>
      <c r="AJ7" s="9">
        <f t="shared" si="0"/>
        <v>1</v>
      </c>
      <c r="AK7" s="9">
        <f t="shared" si="1"/>
        <v>0</v>
      </c>
      <c r="AL7" s="9">
        <f t="shared" si="2"/>
        <v>0</v>
      </c>
      <c r="AM7" s="9">
        <f t="shared" si="3"/>
        <v>0</v>
      </c>
      <c r="AN7" s="106" t="s">
        <v>8615</v>
      </c>
    </row>
    <row r="8" spans="1:40" x14ac:dyDescent="0.25">
      <c r="A8" s="105">
        <v>868</v>
      </c>
      <c r="B8" s="106" t="s">
        <v>2096</v>
      </c>
      <c r="C8" s="106" t="s">
        <v>2097</v>
      </c>
      <c r="D8" s="106" t="s">
        <v>2098</v>
      </c>
      <c r="E8" s="107">
        <v>41512</v>
      </c>
      <c r="F8" s="106" t="s">
        <v>38</v>
      </c>
      <c r="J8" s="110">
        <v>0.3</v>
      </c>
      <c r="L8" s="109" t="s">
        <v>342</v>
      </c>
      <c r="M8" s="106" t="s">
        <v>1199</v>
      </c>
      <c r="N8" s="106" t="s">
        <v>48</v>
      </c>
      <c r="O8" s="110">
        <v>20</v>
      </c>
      <c r="P8" s="106" t="s">
        <v>2099</v>
      </c>
      <c r="Q8" s="106" t="s">
        <v>15</v>
      </c>
      <c r="R8" s="105">
        <v>1</v>
      </c>
      <c r="S8" s="105">
        <v>0</v>
      </c>
      <c r="T8" s="105">
        <v>0</v>
      </c>
      <c r="U8" s="105">
        <v>0</v>
      </c>
      <c r="V8" s="105">
        <v>0</v>
      </c>
      <c r="W8" s="105">
        <v>0</v>
      </c>
      <c r="X8" s="105">
        <v>0</v>
      </c>
      <c r="Y8" s="105">
        <v>1</v>
      </c>
      <c r="Z8" s="105">
        <v>0</v>
      </c>
      <c r="AA8" s="105">
        <v>0</v>
      </c>
      <c r="AB8" s="105">
        <v>0</v>
      </c>
      <c r="AC8" s="105">
        <v>0</v>
      </c>
      <c r="AD8" s="105">
        <v>0</v>
      </c>
      <c r="AE8" s="105">
        <v>1</v>
      </c>
      <c r="AF8" s="105">
        <v>0</v>
      </c>
      <c r="AG8" s="105">
        <v>0</v>
      </c>
      <c r="AH8" s="105">
        <v>0</v>
      </c>
      <c r="AI8" s="105">
        <v>0</v>
      </c>
      <c r="AJ8" s="9">
        <f t="shared" si="0"/>
        <v>1</v>
      </c>
      <c r="AK8" s="9">
        <f t="shared" si="1"/>
        <v>0</v>
      </c>
      <c r="AL8" s="9">
        <f t="shared" si="2"/>
        <v>0</v>
      </c>
      <c r="AM8" s="9">
        <f t="shared" si="3"/>
        <v>0</v>
      </c>
      <c r="AN8" s="106" t="s">
        <v>2100</v>
      </c>
    </row>
    <row r="9" spans="1:40" x14ac:dyDescent="0.25">
      <c r="A9" s="105">
        <v>921</v>
      </c>
      <c r="B9" s="106" t="s">
        <v>2101</v>
      </c>
      <c r="C9" s="106" t="s">
        <v>2102</v>
      </c>
      <c r="D9" s="106" t="s">
        <v>2103</v>
      </c>
      <c r="E9" s="107">
        <v>42767</v>
      </c>
      <c r="F9" s="106" t="s">
        <v>38</v>
      </c>
      <c r="J9" s="110">
        <v>0.9</v>
      </c>
      <c r="L9" s="109" t="s">
        <v>341</v>
      </c>
      <c r="M9" s="106" t="s">
        <v>54</v>
      </c>
      <c r="N9" s="106" t="s">
        <v>48</v>
      </c>
      <c r="O9" s="110">
        <v>30</v>
      </c>
      <c r="P9" s="106" t="s">
        <v>526</v>
      </c>
      <c r="Q9" s="106" t="s">
        <v>15</v>
      </c>
      <c r="R9" s="105">
        <v>0</v>
      </c>
      <c r="S9" s="105">
        <v>0</v>
      </c>
      <c r="T9" s="105">
        <v>0</v>
      </c>
      <c r="U9" s="105">
        <v>1</v>
      </c>
      <c r="V9" s="105">
        <v>0</v>
      </c>
      <c r="W9" s="105">
        <v>0</v>
      </c>
      <c r="X9" s="105">
        <v>0</v>
      </c>
      <c r="Y9" s="105">
        <v>0</v>
      </c>
      <c r="Z9" s="105">
        <v>1</v>
      </c>
      <c r="AA9" s="105">
        <v>0</v>
      </c>
      <c r="AB9" s="105">
        <v>0</v>
      </c>
      <c r="AC9" s="105">
        <v>0</v>
      </c>
      <c r="AD9" s="105">
        <v>0</v>
      </c>
      <c r="AE9" s="105">
        <v>0</v>
      </c>
      <c r="AF9" s="105">
        <v>0</v>
      </c>
      <c r="AG9" s="105">
        <v>0</v>
      </c>
      <c r="AH9" s="105">
        <v>0</v>
      </c>
      <c r="AI9" s="105">
        <v>1</v>
      </c>
      <c r="AJ9" s="9">
        <f t="shared" si="0"/>
        <v>0</v>
      </c>
      <c r="AK9" s="9">
        <f t="shared" si="1"/>
        <v>0</v>
      </c>
      <c r="AL9" s="9">
        <f t="shared" si="2"/>
        <v>1</v>
      </c>
      <c r="AM9" s="9">
        <f t="shared" si="3"/>
        <v>0</v>
      </c>
      <c r="AN9" s="106" t="s">
        <v>2104</v>
      </c>
    </row>
    <row r="10" spans="1:40" x14ac:dyDescent="0.25">
      <c r="A10" s="105">
        <v>1182</v>
      </c>
      <c r="B10" s="106" t="s">
        <v>8616</v>
      </c>
      <c r="C10" s="106" t="s">
        <v>8617</v>
      </c>
      <c r="D10" s="106" t="s">
        <v>8618</v>
      </c>
      <c r="E10" s="107">
        <v>42758</v>
      </c>
      <c r="F10" s="106" t="s">
        <v>38</v>
      </c>
      <c r="J10" s="110">
        <v>0.13</v>
      </c>
      <c r="L10" s="109" t="s">
        <v>341</v>
      </c>
      <c r="M10" s="106" t="s">
        <v>283</v>
      </c>
      <c r="N10" s="106" t="s">
        <v>48</v>
      </c>
      <c r="O10" s="110">
        <v>3</v>
      </c>
      <c r="P10" s="106" t="s">
        <v>8619</v>
      </c>
      <c r="Q10" s="106" t="s">
        <v>15</v>
      </c>
      <c r="R10" s="105">
        <v>1</v>
      </c>
      <c r="S10" s="105">
        <v>0</v>
      </c>
      <c r="T10" s="105">
        <v>0</v>
      </c>
      <c r="U10" s="105">
        <v>0</v>
      </c>
      <c r="V10" s="105">
        <v>0</v>
      </c>
      <c r="W10" s="105">
        <v>1</v>
      </c>
      <c r="X10" s="105">
        <v>0</v>
      </c>
      <c r="Y10" s="105">
        <v>1</v>
      </c>
      <c r="Z10" s="105">
        <v>0</v>
      </c>
      <c r="AA10" s="105">
        <v>0</v>
      </c>
      <c r="AB10" s="105">
        <v>0</v>
      </c>
      <c r="AC10" s="105">
        <v>0</v>
      </c>
      <c r="AD10" s="105">
        <v>0</v>
      </c>
      <c r="AE10" s="105">
        <v>1</v>
      </c>
      <c r="AF10" s="105">
        <v>0</v>
      </c>
      <c r="AG10" s="105">
        <v>0</v>
      </c>
      <c r="AH10" s="105">
        <v>0</v>
      </c>
      <c r="AI10" s="105">
        <v>0</v>
      </c>
      <c r="AJ10" s="9">
        <f t="shared" si="0"/>
        <v>1</v>
      </c>
      <c r="AK10" s="9">
        <f t="shared" si="1"/>
        <v>0</v>
      </c>
      <c r="AL10" s="9">
        <f t="shared" si="2"/>
        <v>0</v>
      </c>
      <c r="AM10" s="9">
        <f t="shared" si="3"/>
        <v>0</v>
      </c>
      <c r="AN10" s="106" t="s">
        <v>8620</v>
      </c>
    </row>
    <row r="11" spans="1:40" x14ac:dyDescent="0.25">
      <c r="A11" s="105">
        <v>1190</v>
      </c>
      <c r="B11" s="106" t="s">
        <v>2121</v>
      </c>
      <c r="C11" s="106" t="s">
        <v>2122</v>
      </c>
      <c r="D11" s="106" t="s">
        <v>2123</v>
      </c>
      <c r="E11" s="107">
        <v>39295</v>
      </c>
      <c r="F11" s="106" t="s">
        <v>38</v>
      </c>
      <c r="J11" s="110">
        <v>3</v>
      </c>
      <c r="L11" s="109" t="s">
        <v>342</v>
      </c>
      <c r="M11" s="106" t="s">
        <v>224</v>
      </c>
      <c r="N11" s="106" t="s">
        <v>219</v>
      </c>
      <c r="O11" s="110">
        <v>4</v>
      </c>
      <c r="P11" s="106" t="s">
        <v>2099</v>
      </c>
      <c r="Q11" s="106" t="s">
        <v>15</v>
      </c>
      <c r="R11" s="105">
        <v>1</v>
      </c>
      <c r="S11" s="105">
        <v>0</v>
      </c>
      <c r="T11" s="105">
        <v>0</v>
      </c>
      <c r="U11" s="105">
        <v>0</v>
      </c>
      <c r="V11" s="105">
        <v>0</v>
      </c>
      <c r="W11" s="105">
        <v>0</v>
      </c>
      <c r="X11" s="105">
        <v>0</v>
      </c>
      <c r="Y11" s="105">
        <v>1</v>
      </c>
      <c r="Z11" s="105">
        <v>0</v>
      </c>
      <c r="AA11" s="105">
        <v>0</v>
      </c>
      <c r="AB11" s="105">
        <v>0</v>
      </c>
      <c r="AC11" s="105">
        <v>0</v>
      </c>
      <c r="AD11" s="105">
        <v>0</v>
      </c>
      <c r="AE11" s="105">
        <v>0</v>
      </c>
      <c r="AF11" s="105">
        <v>0</v>
      </c>
      <c r="AG11" s="105">
        <v>0</v>
      </c>
      <c r="AH11" s="105">
        <v>0</v>
      </c>
      <c r="AI11" s="105">
        <v>1</v>
      </c>
      <c r="AJ11" s="9">
        <f t="shared" si="0"/>
        <v>0</v>
      </c>
      <c r="AK11" s="9">
        <f t="shared" si="1"/>
        <v>0</v>
      </c>
      <c r="AL11" s="9">
        <f t="shared" si="2"/>
        <v>1</v>
      </c>
      <c r="AM11" s="9">
        <f t="shared" si="3"/>
        <v>0</v>
      </c>
      <c r="AN11" s="106" t="s">
        <v>2124</v>
      </c>
    </row>
    <row r="12" spans="1:40" x14ac:dyDescent="0.25">
      <c r="A12" s="105">
        <v>1290</v>
      </c>
      <c r="B12" s="106" t="s">
        <v>2170</v>
      </c>
      <c r="C12" s="106" t="s">
        <v>2171</v>
      </c>
      <c r="D12" s="106" t="s">
        <v>2172</v>
      </c>
      <c r="E12" s="107">
        <v>40233</v>
      </c>
      <c r="F12" s="106" t="s">
        <v>38</v>
      </c>
      <c r="I12" s="110">
        <v>12</v>
      </c>
      <c r="L12" s="109" t="s">
        <v>342</v>
      </c>
      <c r="M12" s="106" t="s">
        <v>2173</v>
      </c>
      <c r="N12" s="103" t="s">
        <v>219</v>
      </c>
      <c r="O12" s="110">
        <v>14</v>
      </c>
      <c r="P12" s="106" t="s">
        <v>2174</v>
      </c>
      <c r="Q12" s="106" t="s">
        <v>15</v>
      </c>
      <c r="R12" s="105">
        <v>1</v>
      </c>
      <c r="S12" s="105">
        <v>0</v>
      </c>
      <c r="T12" s="105">
        <v>0</v>
      </c>
      <c r="U12" s="105">
        <v>1</v>
      </c>
      <c r="V12" s="105">
        <v>0</v>
      </c>
      <c r="W12" s="105">
        <v>0</v>
      </c>
      <c r="X12" s="105">
        <v>0</v>
      </c>
      <c r="Y12" s="105">
        <v>0</v>
      </c>
      <c r="Z12" s="105">
        <v>1</v>
      </c>
      <c r="AA12" s="105">
        <v>0</v>
      </c>
      <c r="AB12" s="105">
        <v>0</v>
      </c>
      <c r="AC12" s="105">
        <v>1</v>
      </c>
      <c r="AD12" s="105">
        <v>0</v>
      </c>
      <c r="AE12" s="105">
        <v>0</v>
      </c>
      <c r="AF12" s="105">
        <v>0</v>
      </c>
      <c r="AG12" s="105">
        <v>0</v>
      </c>
      <c r="AH12" s="105">
        <v>0</v>
      </c>
      <c r="AI12" s="105">
        <v>0</v>
      </c>
      <c r="AJ12" s="9">
        <f t="shared" si="0"/>
        <v>1</v>
      </c>
      <c r="AK12" s="9">
        <f>IF(OR(AF12=1,AG12=1),1,0)</f>
        <v>0</v>
      </c>
      <c r="AL12" s="9">
        <f t="shared" si="2"/>
        <v>0</v>
      </c>
      <c r="AM12" s="9">
        <f t="shared" si="3"/>
        <v>0</v>
      </c>
      <c r="AN12" s="106" t="s">
        <v>2175</v>
      </c>
    </row>
    <row r="13" spans="1:40" x14ac:dyDescent="0.25">
      <c r="A13" s="105">
        <v>1435</v>
      </c>
      <c r="B13" s="106" t="s">
        <v>2942</v>
      </c>
      <c r="C13" s="106" t="s">
        <v>2943</v>
      </c>
      <c r="D13" s="106" t="s">
        <v>2944</v>
      </c>
      <c r="E13" s="107">
        <v>40963</v>
      </c>
      <c r="F13" s="106" t="s">
        <v>38</v>
      </c>
      <c r="I13" s="110">
        <v>10000</v>
      </c>
      <c r="L13" s="109" t="s">
        <v>342</v>
      </c>
      <c r="M13" s="106" t="s">
        <v>185</v>
      </c>
      <c r="N13" s="106" t="s">
        <v>40</v>
      </c>
      <c r="O13" s="110">
        <v>300</v>
      </c>
      <c r="P13" s="106" t="s">
        <v>367</v>
      </c>
      <c r="Q13" s="106" t="s">
        <v>15</v>
      </c>
      <c r="R13" s="105">
        <v>1</v>
      </c>
      <c r="S13" s="105">
        <v>0</v>
      </c>
      <c r="T13" s="105">
        <v>0</v>
      </c>
      <c r="U13" s="105">
        <v>1</v>
      </c>
      <c r="V13" s="105">
        <v>0</v>
      </c>
      <c r="W13" s="105">
        <v>0</v>
      </c>
      <c r="X13" s="105">
        <v>0</v>
      </c>
      <c r="Y13" s="105">
        <v>0</v>
      </c>
      <c r="Z13" s="105">
        <v>1</v>
      </c>
      <c r="AA13" s="105">
        <v>0</v>
      </c>
      <c r="AB13" s="105">
        <v>0</v>
      </c>
      <c r="AC13" s="105">
        <v>1</v>
      </c>
      <c r="AD13" s="105">
        <v>0</v>
      </c>
      <c r="AE13" s="105">
        <v>0</v>
      </c>
      <c r="AF13" s="105">
        <v>0</v>
      </c>
      <c r="AG13" s="105">
        <v>0</v>
      </c>
      <c r="AH13" s="105">
        <v>0</v>
      </c>
      <c r="AI13" s="105">
        <v>0</v>
      </c>
      <c r="AJ13" s="9">
        <f t="shared" si="0"/>
        <v>1</v>
      </c>
      <c r="AK13" s="9">
        <f t="shared" ref="AK13:AK15" si="4">IF(OR(AF13=1,AG13=1),1,0)</f>
        <v>0</v>
      </c>
      <c r="AL13" s="9">
        <f t="shared" si="2"/>
        <v>0</v>
      </c>
      <c r="AM13" s="9">
        <f t="shared" si="3"/>
        <v>0</v>
      </c>
      <c r="AN13" s="106" t="s">
        <v>2945</v>
      </c>
    </row>
    <row r="14" spans="1:40" x14ac:dyDescent="0.25">
      <c r="A14" s="105">
        <v>1451</v>
      </c>
      <c r="B14" s="106" t="s">
        <v>7302</v>
      </c>
      <c r="C14" s="106" t="s">
        <v>7303</v>
      </c>
      <c r="D14" s="106" t="s">
        <v>7304</v>
      </c>
      <c r="E14" s="107">
        <v>29787</v>
      </c>
      <c r="F14" s="106" t="s">
        <v>38</v>
      </c>
      <c r="I14" s="110">
        <v>5000</v>
      </c>
      <c r="J14" s="110">
        <v>3</v>
      </c>
      <c r="L14" s="109" t="s">
        <v>342</v>
      </c>
      <c r="M14" s="106" t="s">
        <v>2055</v>
      </c>
      <c r="N14" s="106" t="s">
        <v>219</v>
      </c>
      <c r="O14" s="110">
        <v>504</v>
      </c>
      <c r="P14" s="106" t="s">
        <v>2709</v>
      </c>
      <c r="Q14" s="106" t="s">
        <v>15</v>
      </c>
      <c r="R14" s="105">
        <v>0</v>
      </c>
      <c r="S14" s="105">
        <v>0</v>
      </c>
      <c r="T14" s="105">
        <v>0</v>
      </c>
      <c r="U14" s="105">
        <v>1</v>
      </c>
      <c r="V14" s="105">
        <v>0</v>
      </c>
      <c r="W14" s="105">
        <v>0</v>
      </c>
      <c r="X14" s="105">
        <v>0</v>
      </c>
      <c r="Y14" s="105">
        <v>0</v>
      </c>
      <c r="Z14" s="105">
        <v>1</v>
      </c>
      <c r="AA14" s="105">
        <v>0</v>
      </c>
      <c r="AB14" s="105">
        <v>0</v>
      </c>
      <c r="AC14" s="105">
        <v>1</v>
      </c>
      <c r="AD14" s="105">
        <v>0</v>
      </c>
      <c r="AE14" s="105">
        <v>0</v>
      </c>
      <c r="AF14" s="105">
        <v>0</v>
      </c>
      <c r="AG14" s="105">
        <v>0</v>
      </c>
      <c r="AH14" s="105">
        <v>0</v>
      </c>
      <c r="AI14" s="105">
        <v>0</v>
      </c>
      <c r="AJ14" s="9">
        <f t="shared" si="0"/>
        <v>1</v>
      </c>
      <c r="AK14" s="9">
        <f t="shared" si="4"/>
        <v>0</v>
      </c>
      <c r="AL14" s="9">
        <f t="shared" si="2"/>
        <v>0</v>
      </c>
      <c r="AM14" s="9">
        <f t="shared" si="3"/>
        <v>0</v>
      </c>
      <c r="AN14" s="106" t="s">
        <v>7306</v>
      </c>
    </row>
    <row r="15" spans="1:40" x14ac:dyDescent="0.25">
      <c r="A15" s="105">
        <v>1468</v>
      </c>
      <c r="B15" s="106" t="s">
        <v>6328</v>
      </c>
      <c r="C15" s="106" t="s">
        <v>6329</v>
      </c>
      <c r="D15" s="106" t="s">
        <v>6330</v>
      </c>
      <c r="E15" s="107">
        <v>40967</v>
      </c>
      <c r="F15" s="106" t="s">
        <v>38</v>
      </c>
      <c r="I15" s="110">
        <v>1200</v>
      </c>
      <c r="J15" s="110">
        <v>0.54800000000000004</v>
      </c>
      <c r="L15" s="109" t="s">
        <v>342</v>
      </c>
      <c r="M15" s="106" t="s">
        <v>2797</v>
      </c>
      <c r="N15" s="106" t="s">
        <v>40</v>
      </c>
      <c r="O15" s="110">
        <v>4</v>
      </c>
      <c r="P15" s="106" t="s">
        <v>6331</v>
      </c>
      <c r="Q15" s="106" t="s">
        <v>15</v>
      </c>
      <c r="R15" s="105">
        <v>1</v>
      </c>
      <c r="S15" s="105">
        <v>0</v>
      </c>
      <c r="T15" s="105">
        <v>0</v>
      </c>
      <c r="U15" s="105">
        <v>1</v>
      </c>
      <c r="V15" s="105">
        <v>0</v>
      </c>
      <c r="W15" s="105">
        <v>0</v>
      </c>
      <c r="X15" s="105">
        <v>0</v>
      </c>
      <c r="Y15" s="105">
        <v>0</v>
      </c>
      <c r="Z15" s="105">
        <v>1</v>
      </c>
      <c r="AA15" s="105">
        <v>0</v>
      </c>
      <c r="AB15" s="105">
        <v>0</v>
      </c>
      <c r="AC15" s="105">
        <v>1</v>
      </c>
      <c r="AD15" s="105">
        <v>0</v>
      </c>
      <c r="AE15" s="105">
        <v>0</v>
      </c>
      <c r="AF15" s="105">
        <v>0</v>
      </c>
      <c r="AG15" s="105">
        <v>0</v>
      </c>
      <c r="AH15" s="105">
        <v>0</v>
      </c>
      <c r="AI15" s="105">
        <v>0</v>
      </c>
      <c r="AJ15" s="9">
        <f t="shared" si="0"/>
        <v>1</v>
      </c>
      <c r="AK15" s="9">
        <f t="shared" si="4"/>
        <v>0</v>
      </c>
      <c r="AL15" s="9">
        <f t="shared" si="2"/>
        <v>0</v>
      </c>
      <c r="AM15" s="9">
        <f t="shared" si="3"/>
        <v>0</v>
      </c>
      <c r="AN15" s="106" t="s">
        <v>6332</v>
      </c>
    </row>
    <row r="16" spans="1:40" x14ac:dyDescent="0.25">
      <c r="A16" s="105">
        <v>1472</v>
      </c>
      <c r="B16" s="106" t="s">
        <v>7210</v>
      </c>
      <c r="C16" s="106" t="s">
        <v>7211</v>
      </c>
      <c r="D16" s="106" t="s">
        <v>7212</v>
      </c>
      <c r="E16" s="107">
        <v>40969</v>
      </c>
      <c r="F16" s="106" t="s">
        <v>38</v>
      </c>
      <c r="G16" s="105">
        <v>915</v>
      </c>
      <c r="H16" s="105">
        <v>890</v>
      </c>
      <c r="I16" s="110">
        <v>240</v>
      </c>
      <c r="J16" s="110">
        <v>0.79</v>
      </c>
      <c r="L16" s="109" t="s">
        <v>341</v>
      </c>
      <c r="M16" s="106" t="s">
        <v>200</v>
      </c>
      <c r="N16" s="106" t="s">
        <v>48</v>
      </c>
      <c r="O16" s="110">
        <v>38</v>
      </c>
      <c r="P16" s="106" t="s">
        <v>4161</v>
      </c>
      <c r="Q16" s="106" t="s">
        <v>15</v>
      </c>
      <c r="R16" s="105">
        <v>1</v>
      </c>
      <c r="S16" s="105">
        <v>0</v>
      </c>
      <c r="T16" s="105">
        <v>0</v>
      </c>
      <c r="U16" s="105">
        <v>1</v>
      </c>
      <c r="V16" s="105">
        <v>0</v>
      </c>
      <c r="W16" s="105">
        <v>0</v>
      </c>
      <c r="X16" s="105">
        <v>0</v>
      </c>
      <c r="Y16" s="105">
        <v>0</v>
      </c>
      <c r="Z16" s="105">
        <v>1</v>
      </c>
      <c r="AA16" s="105">
        <v>0</v>
      </c>
      <c r="AB16" s="105">
        <v>0</v>
      </c>
      <c r="AC16" s="105">
        <v>1</v>
      </c>
      <c r="AD16" s="105">
        <v>0</v>
      </c>
      <c r="AE16" s="105">
        <v>0</v>
      </c>
      <c r="AF16" s="105">
        <v>0</v>
      </c>
      <c r="AG16" s="105">
        <v>0</v>
      </c>
      <c r="AH16" s="105">
        <v>0</v>
      </c>
      <c r="AI16" s="105">
        <v>0</v>
      </c>
      <c r="AJ16" s="9">
        <f>IF(OR(AC16=1,AE16=1),1,0)</f>
        <v>1</v>
      </c>
      <c r="AK16" s="9">
        <f>IF(OR(AF16=1,AG16=1),1,0)</f>
        <v>0</v>
      </c>
      <c r="AL16" s="9">
        <f>IF(OR(AD16=1,AH16=1,AI16=1),1,0)</f>
        <v>0</v>
      </c>
      <c r="AM16" s="9">
        <f>IF(OR(AD16=1,AH16=1),1,0)</f>
        <v>0</v>
      </c>
      <c r="AN16" s="106" t="s">
        <v>7213</v>
      </c>
    </row>
    <row r="17" spans="1:40" x14ac:dyDescent="0.25">
      <c r="A17" s="105">
        <v>1509</v>
      </c>
      <c r="B17" s="106" t="s">
        <v>6333</v>
      </c>
      <c r="C17" s="106" t="s">
        <v>6334</v>
      </c>
      <c r="D17" s="106" t="s">
        <v>6335</v>
      </c>
      <c r="E17" s="107">
        <v>42528</v>
      </c>
      <c r="F17" s="106" t="s">
        <v>38</v>
      </c>
      <c r="I17" s="110">
        <v>1200</v>
      </c>
      <c r="L17" s="109" t="s">
        <v>342</v>
      </c>
      <c r="M17" s="106" t="s">
        <v>6336</v>
      </c>
      <c r="N17" s="106" t="s">
        <v>40</v>
      </c>
      <c r="O17" s="110">
        <v>20</v>
      </c>
      <c r="P17" s="106" t="s">
        <v>817</v>
      </c>
      <c r="Q17" s="106" t="s">
        <v>15</v>
      </c>
      <c r="R17" s="105">
        <v>1</v>
      </c>
      <c r="S17" s="105">
        <v>0</v>
      </c>
      <c r="T17" s="105">
        <v>0</v>
      </c>
      <c r="U17" s="105">
        <v>1</v>
      </c>
      <c r="V17" s="105">
        <v>0</v>
      </c>
      <c r="W17" s="105">
        <v>0</v>
      </c>
      <c r="X17" s="105">
        <v>0</v>
      </c>
      <c r="Y17" s="105">
        <v>1</v>
      </c>
      <c r="Z17" s="105">
        <v>0</v>
      </c>
      <c r="AA17" s="105">
        <v>0</v>
      </c>
      <c r="AB17" s="105">
        <v>0</v>
      </c>
      <c r="AC17" s="105">
        <v>1</v>
      </c>
      <c r="AD17" s="105">
        <v>0</v>
      </c>
      <c r="AE17" s="105">
        <v>1</v>
      </c>
      <c r="AF17" s="105">
        <v>0</v>
      </c>
      <c r="AG17" s="105">
        <v>0</v>
      </c>
      <c r="AH17" s="105">
        <v>0</v>
      </c>
      <c r="AI17" s="105">
        <v>0</v>
      </c>
      <c r="AJ17" s="9">
        <f t="shared" ref="AJ17:AJ52" si="5">IF(OR(AC17=1,AE17=1),1,0)</f>
        <v>1</v>
      </c>
      <c r="AK17" s="9">
        <f t="shared" ref="AK17:AK52" si="6">IF(OR(AF17=1,AG17=1),1,0)</f>
        <v>0</v>
      </c>
      <c r="AL17" s="9">
        <f t="shared" ref="AL17:AL52" si="7">IF(OR(AD17=1,AH17=1,AI17=1),1,0)</f>
        <v>0</v>
      </c>
      <c r="AM17" s="9">
        <f t="shared" ref="AM17:AM52" si="8">IF(OR(AD17=1,AH17=1),1,0)</f>
        <v>0</v>
      </c>
      <c r="AN17" s="106" t="s">
        <v>6337</v>
      </c>
    </row>
    <row r="18" spans="1:40" x14ac:dyDescent="0.25">
      <c r="A18" s="105">
        <v>1594</v>
      </c>
      <c r="B18" s="106" t="s">
        <v>2295</v>
      </c>
      <c r="C18" s="106" t="s">
        <v>2296</v>
      </c>
      <c r="D18" s="106" t="s">
        <v>2297</v>
      </c>
      <c r="E18" s="107">
        <v>36892</v>
      </c>
      <c r="F18" s="106" t="s">
        <v>332</v>
      </c>
      <c r="G18" s="105">
        <v>18000</v>
      </c>
      <c r="H18" s="105">
        <v>8150</v>
      </c>
      <c r="I18" s="110">
        <v>10</v>
      </c>
      <c r="L18" s="109" t="s">
        <v>342</v>
      </c>
      <c r="M18" s="106" t="s">
        <v>136</v>
      </c>
      <c r="N18" s="106" t="s">
        <v>219</v>
      </c>
      <c r="O18" s="110">
        <v>10.5</v>
      </c>
      <c r="P18" s="106" t="s">
        <v>817</v>
      </c>
      <c r="Q18" s="106" t="s">
        <v>15</v>
      </c>
      <c r="R18" s="105">
        <v>1</v>
      </c>
      <c r="S18" s="105">
        <v>0</v>
      </c>
      <c r="T18" s="105">
        <v>0</v>
      </c>
      <c r="U18" s="105">
        <v>1</v>
      </c>
      <c r="V18" s="105">
        <v>0</v>
      </c>
      <c r="W18" s="105">
        <v>0</v>
      </c>
      <c r="X18" s="105">
        <v>0</v>
      </c>
      <c r="Y18" s="105">
        <v>0</v>
      </c>
      <c r="Z18" s="105">
        <v>1</v>
      </c>
      <c r="AA18" s="105">
        <v>0</v>
      </c>
      <c r="AB18" s="105">
        <v>0</v>
      </c>
      <c r="AC18" s="105">
        <v>0</v>
      </c>
      <c r="AD18" s="105">
        <v>0</v>
      </c>
      <c r="AE18" s="105">
        <v>0</v>
      </c>
      <c r="AF18" s="105">
        <v>0</v>
      </c>
      <c r="AG18" s="105">
        <v>0</v>
      </c>
      <c r="AH18" s="105">
        <v>0</v>
      </c>
      <c r="AI18" s="105">
        <v>1</v>
      </c>
      <c r="AJ18" s="9">
        <f t="shared" si="5"/>
        <v>0</v>
      </c>
      <c r="AK18" s="9">
        <f t="shared" si="6"/>
        <v>0</v>
      </c>
      <c r="AL18" s="9">
        <f t="shared" si="7"/>
        <v>1</v>
      </c>
      <c r="AM18" s="9">
        <f t="shared" si="8"/>
        <v>0</v>
      </c>
      <c r="AN18" s="106" t="s">
        <v>2298</v>
      </c>
    </row>
    <row r="19" spans="1:40" x14ac:dyDescent="0.25">
      <c r="A19" s="105">
        <v>1689</v>
      </c>
      <c r="B19" s="106" t="s">
        <v>3700</v>
      </c>
      <c r="C19" s="106" t="s">
        <v>3701</v>
      </c>
      <c r="D19" s="106" t="s">
        <v>3702</v>
      </c>
      <c r="E19" s="107">
        <v>38448</v>
      </c>
      <c r="F19" s="106" t="s">
        <v>38</v>
      </c>
      <c r="J19" s="110">
        <v>3.8</v>
      </c>
      <c r="K19" s="110">
        <v>10</v>
      </c>
      <c r="L19" s="109" t="s">
        <v>342</v>
      </c>
      <c r="M19" s="106" t="s">
        <v>224</v>
      </c>
      <c r="N19" s="106" t="s">
        <v>48</v>
      </c>
      <c r="O19" s="110">
        <v>17520</v>
      </c>
      <c r="P19" s="106" t="s">
        <v>8621</v>
      </c>
      <c r="Q19" s="106" t="s">
        <v>15</v>
      </c>
      <c r="R19" s="105">
        <v>1</v>
      </c>
      <c r="S19" s="105">
        <v>0</v>
      </c>
      <c r="T19" s="105">
        <v>0</v>
      </c>
      <c r="U19" s="105">
        <v>1</v>
      </c>
      <c r="V19" s="105">
        <v>0</v>
      </c>
      <c r="W19" s="105">
        <v>0</v>
      </c>
      <c r="X19" s="105">
        <v>0</v>
      </c>
      <c r="Y19" s="105">
        <v>0</v>
      </c>
      <c r="Z19" s="105">
        <v>1</v>
      </c>
      <c r="AA19" s="105">
        <v>0</v>
      </c>
      <c r="AB19" s="105">
        <v>0</v>
      </c>
      <c r="AC19" s="105">
        <v>0</v>
      </c>
      <c r="AD19" s="105">
        <v>0</v>
      </c>
      <c r="AE19" s="105">
        <v>0</v>
      </c>
      <c r="AF19" s="105">
        <v>0</v>
      </c>
      <c r="AG19" s="105">
        <v>0</v>
      </c>
      <c r="AH19" s="105">
        <v>0</v>
      </c>
      <c r="AI19" s="105">
        <v>1</v>
      </c>
      <c r="AJ19" s="9">
        <f t="shared" si="5"/>
        <v>0</v>
      </c>
      <c r="AK19" s="9">
        <f t="shared" si="6"/>
        <v>0</v>
      </c>
      <c r="AL19" s="9">
        <f t="shared" si="7"/>
        <v>1</v>
      </c>
      <c r="AM19" s="9">
        <f t="shared" si="8"/>
        <v>0</v>
      </c>
      <c r="AN19" s="106" t="s">
        <v>3703</v>
      </c>
    </row>
    <row r="20" spans="1:40" x14ac:dyDescent="0.25">
      <c r="A20" s="105">
        <v>1697</v>
      </c>
      <c r="B20" s="106" t="s">
        <v>6349</v>
      </c>
      <c r="C20" s="106" t="s">
        <v>6350</v>
      </c>
      <c r="D20" s="106" t="s">
        <v>5321</v>
      </c>
      <c r="E20" s="107">
        <v>38718</v>
      </c>
      <c r="F20" s="106" t="s">
        <v>38</v>
      </c>
      <c r="I20" s="110">
        <v>75000</v>
      </c>
      <c r="J20" s="110">
        <v>1.25</v>
      </c>
      <c r="L20" s="109" t="s">
        <v>342</v>
      </c>
      <c r="M20" s="106" t="s">
        <v>136</v>
      </c>
      <c r="N20" s="106" t="s">
        <v>219</v>
      </c>
      <c r="O20" s="110">
        <v>4</v>
      </c>
      <c r="P20" s="106" t="s">
        <v>367</v>
      </c>
      <c r="Q20" s="106" t="s">
        <v>15</v>
      </c>
      <c r="R20" s="105">
        <v>1</v>
      </c>
      <c r="S20" s="105">
        <v>0</v>
      </c>
      <c r="T20" s="105">
        <v>0</v>
      </c>
      <c r="U20" s="105">
        <v>1</v>
      </c>
      <c r="V20" s="105">
        <v>0</v>
      </c>
      <c r="W20" s="105">
        <v>0</v>
      </c>
      <c r="X20" s="105">
        <v>0</v>
      </c>
      <c r="Y20" s="105">
        <v>0</v>
      </c>
      <c r="Z20" s="105">
        <v>1</v>
      </c>
      <c r="AA20" s="105">
        <v>0</v>
      </c>
      <c r="AB20" s="105">
        <v>0</v>
      </c>
      <c r="AC20" s="105">
        <v>1</v>
      </c>
      <c r="AD20" s="105">
        <v>0</v>
      </c>
      <c r="AE20" s="105">
        <v>0</v>
      </c>
      <c r="AF20" s="105">
        <v>0</v>
      </c>
      <c r="AG20" s="105">
        <v>0</v>
      </c>
      <c r="AH20" s="105">
        <v>0</v>
      </c>
      <c r="AI20" s="105">
        <v>0</v>
      </c>
      <c r="AJ20" s="9">
        <f t="shared" si="5"/>
        <v>1</v>
      </c>
      <c r="AK20" s="9">
        <f t="shared" si="6"/>
        <v>0</v>
      </c>
      <c r="AL20" s="9">
        <f t="shared" si="7"/>
        <v>0</v>
      </c>
      <c r="AM20" s="9">
        <f t="shared" si="8"/>
        <v>0</v>
      </c>
      <c r="AN20" s="106" t="s">
        <v>6352</v>
      </c>
    </row>
    <row r="21" spans="1:40" x14ac:dyDescent="0.25">
      <c r="A21" s="105">
        <v>1765</v>
      </c>
      <c r="B21" s="106" t="s">
        <v>1563</v>
      </c>
      <c r="C21" s="106" t="s">
        <v>1564</v>
      </c>
      <c r="D21" s="106" t="s">
        <v>1565</v>
      </c>
      <c r="E21" s="107">
        <v>39316</v>
      </c>
      <c r="F21" s="106" t="s">
        <v>38</v>
      </c>
      <c r="I21" s="110">
        <v>1600</v>
      </c>
      <c r="L21" s="109" t="s">
        <v>342</v>
      </c>
      <c r="M21" s="106" t="s">
        <v>224</v>
      </c>
      <c r="N21" s="106" t="s">
        <v>48</v>
      </c>
      <c r="O21" s="110">
        <v>0</v>
      </c>
      <c r="P21" s="106" t="s">
        <v>111</v>
      </c>
      <c r="Q21" s="106" t="s">
        <v>15</v>
      </c>
      <c r="R21" s="105">
        <v>1</v>
      </c>
      <c r="S21" s="105">
        <v>0</v>
      </c>
      <c r="T21" s="105">
        <v>0</v>
      </c>
      <c r="U21" s="105">
        <v>0</v>
      </c>
      <c r="V21" s="105">
        <v>0</v>
      </c>
      <c r="W21" s="105">
        <v>0</v>
      </c>
      <c r="X21" s="105">
        <v>0</v>
      </c>
      <c r="Y21" s="105">
        <v>0</v>
      </c>
      <c r="Z21" s="105">
        <v>0</v>
      </c>
      <c r="AA21" s="105">
        <v>1</v>
      </c>
      <c r="AB21" s="105">
        <v>0</v>
      </c>
      <c r="AC21" s="105">
        <v>0</v>
      </c>
      <c r="AD21" s="105">
        <v>0</v>
      </c>
      <c r="AE21" s="105">
        <v>0</v>
      </c>
      <c r="AF21" s="105">
        <v>0</v>
      </c>
      <c r="AG21" s="105">
        <v>0</v>
      </c>
      <c r="AH21" s="105">
        <v>0</v>
      </c>
      <c r="AI21" s="105">
        <v>1</v>
      </c>
      <c r="AJ21" s="9">
        <f t="shared" si="5"/>
        <v>0</v>
      </c>
      <c r="AK21" s="9">
        <f t="shared" si="6"/>
        <v>0</v>
      </c>
      <c r="AL21" s="9">
        <f t="shared" si="7"/>
        <v>1</v>
      </c>
      <c r="AM21" s="9">
        <f t="shared" si="8"/>
        <v>0</v>
      </c>
      <c r="AN21" s="106" t="s">
        <v>1566</v>
      </c>
    </row>
    <row r="22" spans="1:40" x14ac:dyDescent="0.25">
      <c r="A22" s="105">
        <v>1811</v>
      </c>
      <c r="B22" s="106" t="s">
        <v>659</v>
      </c>
      <c r="C22" s="106" t="s">
        <v>660</v>
      </c>
      <c r="D22" s="106" t="s">
        <v>661</v>
      </c>
      <c r="E22" s="107">
        <v>40452</v>
      </c>
      <c r="F22" s="106" t="s">
        <v>38</v>
      </c>
      <c r="I22" s="110">
        <v>30</v>
      </c>
      <c r="L22" s="109" t="s">
        <v>341</v>
      </c>
      <c r="M22" s="106" t="s">
        <v>662</v>
      </c>
      <c r="N22" s="106" t="s">
        <v>48</v>
      </c>
      <c r="O22" s="110">
        <v>0.5</v>
      </c>
      <c r="P22" s="106" t="s">
        <v>170</v>
      </c>
      <c r="Q22" s="106" t="s">
        <v>15</v>
      </c>
      <c r="R22" s="105">
        <v>0</v>
      </c>
      <c r="S22" s="105">
        <v>0</v>
      </c>
      <c r="T22" s="105">
        <v>0</v>
      </c>
      <c r="U22" s="105">
        <v>0</v>
      </c>
      <c r="V22" s="105">
        <v>0</v>
      </c>
      <c r="W22" s="105">
        <v>0</v>
      </c>
      <c r="X22" s="105">
        <v>0</v>
      </c>
      <c r="Y22" s="105">
        <v>0</v>
      </c>
      <c r="Z22" s="105">
        <v>0</v>
      </c>
      <c r="AA22" s="105">
        <v>1</v>
      </c>
      <c r="AB22" s="105">
        <v>0</v>
      </c>
      <c r="AC22" s="105">
        <v>0</v>
      </c>
      <c r="AD22" s="105">
        <v>0</v>
      </c>
      <c r="AE22" s="105">
        <v>0</v>
      </c>
      <c r="AF22" s="105">
        <v>0</v>
      </c>
      <c r="AG22" s="105">
        <v>0</v>
      </c>
      <c r="AH22" s="105">
        <v>0</v>
      </c>
      <c r="AI22" s="105">
        <v>1</v>
      </c>
      <c r="AJ22" s="9">
        <f t="shared" si="5"/>
        <v>0</v>
      </c>
      <c r="AK22" s="9">
        <f t="shared" si="6"/>
        <v>0</v>
      </c>
      <c r="AL22" s="9">
        <f t="shared" si="7"/>
        <v>1</v>
      </c>
      <c r="AM22" s="9">
        <f t="shared" si="8"/>
        <v>0</v>
      </c>
      <c r="AN22" s="106" t="s">
        <v>663</v>
      </c>
    </row>
    <row r="23" spans="1:40" x14ac:dyDescent="0.25">
      <c r="A23" s="105">
        <v>1963</v>
      </c>
      <c r="B23" s="106" t="s">
        <v>6384</v>
      </c>
      <c r="C23" s="106" t="s">
        <v>6385</v>
      </c>
      <c r="D23" s="106" t="s">
        <v>6386</v>
      </c>
      <c r="E23" s="107">
        <v>39183</v>
      </c>
      <c r="F23" s="106" t="s">
        <v>38</v>
      </c>
      <c r="J23" s="110">
        <v>3</v>
      </c>
      <c r="L23" s="109" t="s">
        <v>342</v>
      </c>
      <c r="M23" s="106" t="s">
        <v>6387</v>
      </c>
      <c r="N23" s="106" t="s">
        <v>219</v>
      </c>
      <c r="O23" s="110">
        <v>1.5</v>
      </c>
      <c r="P23" s="106" t="s">
        <v>6388</v>
      </c>
      <c r="Q23" s="106" t="s">
        <v>15</v>
      </c>
      <c r="R23" s="105">
        <v>0</v>
      </c>
      <c r="S23" s="105">
        <v>0</v>
      </c>
      <c r="T23" s="105">
        <v>0</v>
      </c>
      <c r="U23" s="105">
        <v>0</v>
      </c>
      <c r="V23" s="105">
        <v>0</v>
      </c>
      <c r="W23" s="105">
        <v>0</v>
      </c>
      <c r="X23" s="105">
        <v>0</v>
      </c>
      <c r="Y23" s="105">
        <v>1</v>
      </c>
      <c r="Z23" s="105">
        <v>0</v>
      </c>
      <c r="AA23" s="105">
        <v>0</v>
      </c>
      <c r="AB23" s="105">
        <v>0</v>
      </c>
      <c r="AC23" s="105">
        <v>1</v>
      </c>
      <c r="AD23" s="105">
        <v>0</v>
      </c>
      <c r="AE23" s="105">
        <v>0</v>
      </c>
      <c r="AF23" s="105">
        <v>0</v>
      </c>
      <c r="AG23" s="105">
        <v>0</v>
      </c>
      <c r="AH23" s="105">
        <v>0</v>
      </c>
      <c r="AI23" s="105">
        <v>0</v>
      </c>
      <c r="AJ23" s="9">
        <f t="shared" si="5"/>
        <v>1</v>
      </c>
      <c r="AK23" s="9">
        <f t="shared" si="6"/>
        <v>0</v>
      </c>
      <c r="AL23" s="9">
        <f t="shared" si="7"/>
        <v>0</v>
      </c>
      <c r="AM23" s="9">
        <f t="shared" si="8"/>
        <v>0</v>
      </c>
      <c r="AN23" s="106" t="s">
        <v>6390</v>
      </c>
    </row>
    <row r="24" spans="1:40" x14ac:dyDescent="0.25">
      <c r="A24" s="105">
        <v>2043</v>
      </c>
      <c r="B24" s="106" t="s">
        <v>6420</v>
      </c>
      <c r="C24" s="106" t="s">
        <v>6421</v>
      </c>
      <c r="D24" s="106" t="s">
        <v>6422</v>
      </c>
      <c r="E24" s="107">
        <v>39873</v>
      </c>
      <c r="F24" s="106" t="s">
        <v>38</v>
      </c>
      <c r="I24" s="110">
        <v>2400</v>
      </c>
      <c r="J24" s="110">
        <v>0.6</v>
      </c>
      <c r="K24" s="110">
        <v>30</v>
      </c>
      <c r="L24" s="109" t="s">
        <v>342</v>
      </c>
      <c r="M24" s="106" t="s">
        <v>6423</v>
      </c>
      <c r="N24" s="106" t="s">
        <v>48</v>
      </c>
      <c r="O24" s="110">
        <v>0.5</v>
      </c>
      <c r="P24" s="106" t="s">
        <v>6424</v>
      </c>
      <c r="Q24" s="106" t="s">
        <v>15</v>
      </c>
      <c r="R24" s="105">
        <v>1</v>
      </c>
      <c r="S24" s="105">
        <v>0</v>
      </c>
      <c r="T24" s="105">
        <v>0</v>
      </c>
      <c r="U24" s="105">
        <v>1</v>
      </c>
      <c r="V24" s="105">
        <v>0</v>
      </c>
      <c r="W24" s="105">
        <v>0</v>
      </c>
      <c r="X24" s="105">
        <v>0</v>
      </c>
      <c r="Y24" s="105">
        <v>1</v>
      </c>
      <c r="Z24" s="105">
        <v>0</v>
      </c>
      <c r="AA24" s="105">
        <v>0</v>
      </c>
      <c r="AB24" s="105">
        <v>0</v>
      </c>
      <c r="AC24" s="105">
        <v>1</v>
      </c>
      <c r="AD24" s="105">
        <v>0</v>
      </c>
      <c r="AE24" s="105">
        <v>0</v>
      </c>
      <c r="AF24" s="105">
        <v>0</v>
      </c>
      <c r="AG24" s="105">
        <v>0</v>
      </c>
      <c r="AH24" s="105">
        <v>0</v>
      </c>
      <c r="AI24" s="105">
        <v>0</v>
      </c>
      <c r="AJ24" s="9">
        <f t="shared" si="5"/>
        <v>1</v>
      </c>
      <c r="AK24" s="9">
        <f t="shared" si="6"/>
        <v>0</v>
      </c>
      <c r="AL24" s="9">
        <f t="shared" si="7"/>
        <v>0</v>
      </c>
      <c r="AM24" s="9">
        <f t="shared" si="8"/>
        <v>0</v>
      </c>
      <c r="AN24" s="106" t="s">
        <v>6425</v>
      </c>
    </row>
    <row r="25" spans="1:40" x14ac:dyDescent="0.25">
      <c r="A25" s="105">
        <v>2067</v>
      </c>
      <c r="B25" s="106" t="s">
        <v>6436</v>
      </c>
      <c r="C25" s="106" t="s">
        <v>6437</v>
      </c>
      <c r="D25" s="106" t="s">
        <v>6438</v>
      </c>
      <c r="E25" s="107">
        <v>41394</v>
      </c>
      <c r="F25" s="106" t="s">
        <v>332</v>
      </c>
      <c r="I25" s="110">
        <v>1000</v>
      </c>
      <c r="J25" s="110">
        <v>1.5</v>
      </c>
      <c r="L25" s="109" t="s">
        <v>342</v>
      </c>
      <c r="M25" s="106" t="s">
        <v>2396</v>
      </c>
      <c r="N25" s="106" t="s">
        <v>48</v>
      </c>
      <c r="O25" s="110">
        <v>0.33333333333333331</v>
      </c>
      <c r="P25" s="106" t="s">
        <v>6439</v>
      </c>
      <c r="Q25" s="106" t="s">
        <v>15</v>
      </c>
      <c r="R25" s="105">
        <v>1</v>
      </c>
      <c r="S25" s="105">
        <v>0</v>
      </c>
      <c r="T25" s="105">
        <v>0</v>
      </c>
      <c r="U25" s="105">
        <v>1</v>
      </c>
      <c r="V25" s="105">
        <v>0</v>
      </c>
      <c r="W25" s="105">
        <v>0</v>
      </c>
      <c r="X25" s="105">
        <v>0</v>
      </c>
      <c r="Y25" s="105">
        <v>1</v>
      </c>
      <c r="Z25" s="105">
        <v>0</v>
      </c>
      <c r="AA25" s="105">
        <v>0</v>
      </c>
      <c r="AB25" s="105">
        <v>0</v>
      </c>
      <c r="AC25" s="105">
        <v>1</v>
      </c>
      <c r="AD25" s="105">
        <v>0</v>
      </c>
      <c r="AE25" s="105">
        <v>0</v>
      </c>
      <c r="AF25" s="105">
        <v>0</v>
      </c>
      <c r="AG25" s="105">
        <v>0</v>
      </c>
      <c r="AH25" s="105">
        <v>0</v>
      </c>
      <c r="AI25" s="105">
        <v>0</v>
      </c>
      <c r="AJ25" s="9">
        <f t="shared" si="5"/>
        <v>1</v>
      </c>
      <c r="AK25" s="9">
        <f t="shared" si="6"/>
        <v>0</v>
      </c>
      <c r="AL25" s="9">
        <f t="shared" si="7"/>
        <v>0</v>
      </c>
      <c r="AM25" s="9">
        <f t="shared" si="8"/>
        <v>0</v>
      </c>
      <c r="AN25" s="106" t="s">
        <v>6441</v>
      </c>
    </row>
    <row r="26" spans="1:40" x14ac:dyDescent="0.25">
      <c r="A26" s="105">
        <v>2082</v>
      </c>
      <c r="B26" s="106" t="s">
        <v>3742</v>
      </c>
      <c r="C26" s="106" t="s">
        <v>3743</v>
      </c>
      <c r="D26" s="106" t="s">
        <v>3744</v>
      </c>
      <c r="E26" s="107">
        <v>41180</v>
      </c>
      <c r="F26" s="106" t="s">
        <v>38</v>
      </c>
      <c r="I26" s="110">
        <v>120</v>
      </c>
      <c r="J26" s="110">
        <v>4.1E-5</v>
      </c>
      <c r="L26" s="109" t="s">
        <v>342</v>
      </c>
      <c r="M26" s="106" t="s">
        <v>136</v>
      </c>
      <c r="N26" s="106" t="s">
        <v>40</v>
      </c>
      <c r="O26" s="110">
        <v>3</v>
      </c>
      <c r="P26" s="106" t="s">
        <v>2341</v>
      </c>
      <c r="Q26" s="106" t="s">
        <v>15</v>
      </c>
      <c r="R26" s="105">
        <v>1</v>
      </c>
      <c r="S26" s="105">
        <v>0</v>
      </c>
      <c r="T26" s="105">
        <v>0</v>
      </c>
      <c r="U26" s="105">
        <v>0</v>
      </c>
      <c r="V26" s="105">
        <v>0</v>
      </c>
      <c r="W26" s="105">
        <v>0</v>
      </c>
      <c r="X26" s="105">
        <v>0</v>
      </c>
      <c r="Y26" s="105">
        <v>1</v>
      </c>
      <c r="Z26" s="105">
        <v>0</v>
      </c>
      <c r="AA26" s="105">
        <v>0</v>
      </c>
      <c r="AB26" s="105">
        <v>0</v>
      </c>
      <c r="AC26" s="105">
        <v>1</v>
      </c>
      <c r="AD26" s="105">
        <v>0</v>
      </c>
      <c r="AE26" s="105">
        <v>0</v>
      </c>
      <c r="AF26" s="105">
        <v>0</v>
      </c>
      <c r="AG26" s="105">
        <v>0</v>
      </c>
      <c r="AH26" s="105">
        <v>0</v>
      </c>
      <c r="AI26" s="105">
        <v>0</v>
      </c>
      <c r="AJ26" s="9">
        <f t="shared" si="5"/>
        <v>1</v>
      </c>
      <c r="AK26" s="9">
        <f t="shared" si="6"/>
        <v>0</v>
      </c>
      <c r="AL26" s="9">
        <f t="shared" si="7"/>
        <v>0</v>
      </c>
      <c r="AM26" s="9">
        <f t="shared" si="8"/>
        <v>0</v>
      </c>
      <c r="AN26" s="106" t="s">
        <v>3745</v>
      </c>
    </row>
    <row r="27" spans="1:40" x14ac:dyDescent="0.25">
      <c r="A27" s="105">
        <v>2211</v>
      </c>
      <c r="B27" s="106" t="s">
        <v>6510</v>
      </c>
      <c r="C27" s="106" t="s">
        <v>6511</v>
      </c>
      <c r="D27" s="106" t="s">
        <v>6512</v>
      </c>
      <c r="E27" s="107">
        <v>39965</v>
      </c>
      <c r="F27" s="106" t="s">
        <v>38</v>
      </c>
      <c r="J27" s="110">
        <v>1.25</v>
      </c>
      <c r="L27" s="109" t="s">
        <v>342</v>
      </c>
      <c r="M27" s="106" t="s">
        <v>185</v>
      </c>
      <c r="N27" s="106" t="s">
        <v>48</v>
      </c>
      <c r="O27" s="110">
        <v>20</v>
      </c>
      <c r="P27" s="106" t="s">
        <v>2099</v>
      </c>
      <c r="Q27" s="106" t="s">
        <v>15</v>
      </c>
      <c r="R27" s="105">
        <v>1</v>
      </c>
      <c r="S27" s="105">
        <v>0</v>
      </c>
      <c r="T27" s="105">
        <v>0</v>
      </c>
      <c r="U27" s="105">
        <v>0</v>
      </c>
      <c r="V27" s="105">
        <v>0</v>
      </c>
      <c r="W27" s="105">
        <v>0</v>
      </c>
      <c r="X27" s="105">
        <v>0</v>
      </c>
      <c r="Y27" s="105">
        <v>1</v>
      </c>
      <c r="Z27" s="105">
        <v>0</v>
      </c>
      <c r="AA27" s="105">
        <v>0</v>
      </c>
      <c r="AB27" s="105">
        <v>0</v>
      </c>
      <c r="AC27" s="105">
        <v>0</v>
      </c>
      <c r="AD27" s="105">
        <v>0</v>
      </c>
      <c r="AE27" s="105">
        <v>0</v>
      </c>
      <c r="AF27" s="105">
        <v>0</v>
      </c>
      <c r="AG27" s="105">
        <v>0</v>
      </c>
      <c r="AH27" s="105">
        <v>0</v>
      </c>
      <c r="AI27" s="105">
        <v>1</v>
      </c>
      <c r="AJ27" s="9">
        <f t="shared" si="5"/>
        <v>0</v>
      </c>
      <c r="AK27" s="9">
        <f t="shared" si="6"/>
        <v>0</v>
      </c>
      <c r="AL27" s="9">
        <f t="shared" si="7"/>
        <v>1</v>
      </c>
      <c r="AM27" s="9">
        <f t="shared" si="8"/>
        <v>0</v>
      </c>
      <c r="AN27" s="106" t="s">
        <v>6513</v>
      </c>
    </row>
    <row r="28" spans="1:40" x14ac:dyDescent="0.25">
      <c r="A28" s="105">
        <v>2212</v>
      </c>
      <c r="B28" s="106" t="s">
        <v>6514</v>
      </c>
      <c r="C28" s="106" t="s">
        <v>6515</v>
      </c>
      <c r="D28" s="106" t="s">
        <v>6516</v>
      </c>
      <c r="E28" s="107">
        <v>40674</v>
      </c>
      <c r="F28" s="106" t="s">
        <v>38</v>
      </c>
      <c r="J28" s="110">
        <v>1.25</v>
      </c>
      <c r="L28" s="109" t="s">
        <v>342</v>
      </c>
      <c r="M28" s="106" t="s">
        <v>185</v>
      </c>
      <c r="N28" s="106" t="s">
        <v>48</v>
      </c>
      <c r="O28" s="110">
        <v>20</v>
      </c>
      <c r="P28" s="106" t="s">
        <v>2099</v>
      </c>
      <c r="Q28" s="106" t="s">
        <v>15</v>
      </c>
      <c r="R28" s="105">
        <v>1</v>
      </c>
      <c r="S28" s="105">
        <v>0</v>
      </c>
      <c r="T28" s="105">
        <v>0</v>
      </c>
      <c r="U28" s="105">
        <v>0</v>
      </c>
      <c r="V28" s="105">
        <v>0</v>
      </c>
      <c r="W28" s="105">
        <v>0</v>
      </c>
      <c r="X28" s="105">
        <v>0</v>
      </c>
      <c r="Y28" s="105">
        <v>1</v>
      </c>
      <c r="Z28" s="105">
        <v>0</v>
      </c>
      <c r="AA28" s="105">
        <v>0</v>
      </c>
      <c r="AB28" s="105">
        <v>0</v>
      </c>
      <c r="AC28" s="105">
        <v>0</v>
      </c>
      <c r="AD28" s="105">
        <v>0</v>
      </c>
      <c r="AE28" s="105">
        <v>0</v>
      </c>
      <c r="AF28" s="105">
        <v>0</v>
      </c>
      <c r="AG28" s="105">
        <v>0</v>
      </c>
      <c r="AH28" s="105">
        <v>0</v>
      </c>
      <c r="AI28" s="105">
        <v>1</v>
      </c>
      <c r="AJ28" s="9">
        <f t="shared" si="5"/>
        <v>0</v>
      </c>
      <c r="AK28" s="9">
        <f t="shared" si="6"/>
        <v>0</v>
      </c>
      <c r="AL28" s="9">
        <f t="shared" si="7"/>
        <v>1</v>
      </c>
      <c r="AM28" s="9">
        <f t="shared" si="8"/>
        <v>0</v>
      </c>
      <c r="AN28" s="106" t="s">
        <v>6517</v>
      </c>
    </row>
    <row r="29" spans="1:40" x14ac:dyDescent="0.25">
      <c r="A29" s="105">
        <v>2237</v>
      </c>
      <c r="B29" s="106" t="s">
        <v>6553</v>
      </c>
      <c r="C29" s="106" t="s">
        <v>6554</v>
      </c>
      <c r="D29" s="106" t="s">
        <v>6555</v>
      </c>
      <c r="E29" s="107">
        <v>38804</v>
      </c>
      <c r="F29" s="106" t="s">
        <v>38</v>
      </c>
      <c r="J29" s="110">
        <v>1</v>
      </c>
      <c r="L29" s="109" t="s">
        <v>342</v>
      </c>
      <c r="M29" s="106" t="s">
        <v>185</v>
      </c>
      <c r="N29" s="106" t="s">
        <v>48</v>
      </c>
      <c r="O29" s="110">
        <v>24</v>
      </c>
      <c r="P29" s="106" t="s">
        <v>2099</v>
      </c>
      <c r="Q29" s="106" t="s">
        <v>55</v>
      </c>
      <c r="R29" s="105">
        <v>0</v>
      </c>
      <c r="S29" s="105">
        <v>0</v>
      </c>
      <c r="T29" s="105">
        <v>0</v>
      </c>
      <c r="U29" s="105">
        <v>0</v>
      </c>
      <c r="V29" s="105">
        <v>0</v>
      </c>
      <c r="W29" s="105">
        <v>0</v>
      </c>
      <c r="X29" s="105">
        <v>0</v>
      </c>
      <c r="Y29" s="105">
        <v>1</v>
      </c>
      <c r="Z29" s="105">
        <v>0</v>
      </c>
      <c r="AA29" s="105">
        <v>0</v>
      </c>
      <c r="AB29" s="105">
        <v>0</v>
      </c>
      <c r="AC29" s="105">
        <v>0</v>
      </c>
      <c r="AD29" s="105">
        <v>1</v>
      </c>
      <c r="AE29" s="105">
        <v>0</v>
      </c>
      <c r="AF29" s="105">
        <v>0</v>
      </c>
      <c r="AG29" s="105">
        <v>0</v>
      </c>
      <c r="AH29" s="105">
        <v>0</v>
      </c>
      <c r="AI29" s="105">
        <v>0</v>
      </c>
      <c r="AJ29" s="9">
        <f t="shared" si="5"/>
        <v>0</v>
      </c>
      <c r="AK29" s="9">
        <f t="shared" si="6"/>
        <v>0</v>
      </c>
      <c r="AL29" s="9">
        <f t="shared" si="7"/>
        <v>1</v>
      </c>
      <c r="AM29" s="9">
        <f t="shared" si="8"/>
        <v>1</v>
      </c>
      <c r="AN29" s="106" t="s">
        <v>6557</v>
      </c>
    </row>
    <row r="30" spans="1:40" x14ac:dyDescent="0.25">
      <c r="A30" s="105">
        <v>2302</v>
      </c>
      <c r="B30" s="106" t="s">
        <v>6600</v>
      </c>
      <c r="C30" s="106" t="s">
        <v>6601</v>
      </c>
      <c r="D30" s="106" t="s">
        <v>6602</v>
      </c>
      <c r="E30" s="107">
        <v>41151</v>
      </c>
      <c r="F30" s="106" t="s">
        <v>38</v>
      </c>
      <c r="J30" s="110">
        <v>0.15</v>
      </c>
      <c r="L30" s="109" t="s">
        <v>342</v>
      </c>
      <c r="M30" s="106" t="s">
        <v>4080</v>
      </c>
      <c r="N30" s="106" t="s">
        <v>48</v>
      </c>
      <c r="O30" s="110">
        <v>20</v>
      </c>
      <c r="P30" s="106" t="s">
        <v>2099</v>
      </c>
      <c r="Q30" s="106" t="s">
        <v>15</v>
      </c>
      <c r="R30" s="105">
        <v>1</v>
      </c>
      <c r="S30" s="105">
        <v>0</v>
      </c>
      <c r="T30" s="105">
        <v>0</v>
      </c>
      <c r="U30" s="105">
        <v>0</v>
      </c>
      <c r="V30" s="105">
        <v>0</v>
      </c>
      <c r="W30" s="105">
        <v>0</v>
      </c>
      <c r="X30" s="105">
        <v>0</v>
      </c>
      <c r="Y30" s="105">
        <v>1</v>
      </c>
      <c r="Z30" s="105">
        <v>0</v>
      </c>
      <c r="AA30" s="105">
        <v>0</v>
      </c>
      <c r="AB30" s="105">
        <v>0</v>
      </c>
      <c r="AC30" s="105">
        <v>0</v>
      </c>
      <c r="AD30" s="105">
        <v>0</v>
      </c>
      <c r="AE30" s="105">
        <v>0</v>
      </c>
      <c r="AF30" s="105">
        <v>0</v>
      </c>
      <c r="AG30" s="105">
        <v>0</v>
      </c>
      <c r="AH30" s="105">
        <v>0</v>
      </c>
      <c r="AI30" s="105">
        <v>1</v>
      </c>
      <c r="AJ30" s="9">
        <f t="shared" si="5"/>
        <v>0</v>
      </c>
      <c r="AK30" s="9">
        <f t="shared" si="6"/>
        <v>0</v>
      </c>
      <c r="AL30" s="9">
        <f t="shared" si="7"/>
        <v>1</v>
      </c>
      <c r="AM30" s="9">
        <f t="shared" si="8"/>
        <v>0</v>
      </c>
      <c r="AN30" s="106" t="s">
        <v>6603</v>
      </c>
    </row>
    <row r="31" spans="1:40" x14ac:dyDescent="0.25">
      <c r="A31" s="105">
        <v>2361</v>
      </c>
      <c r="B31" s="106" t="s">
        <v>4568</v>
      </c>
      <c r="C31" s="106" t="s">
        <v>4569</v>
      </c>
      <c r="D31" s="106" t="s">
        <v>4570</v>
      </c>
      <c r="E31" s="107">
        <v>42675</v>
      </c>
      <c r="F31" s="106" t="s">
        <v>38</v>
      </c>
      <c r="J31" s="110">
        <v>4</v>
      </c>
      <c r="L31" s="109" t="s">
        <v>342</v>
      </c>
      <c r="M31" s="106" t="s">
        <v>185</v>
      </c>
      <c r="N31" s="106" t="s">
        <v>48</v>
      </c>
      <c r="O31" s="110">
        <v>1</v>
      </c>
      <c r="P31" s="106" t="s">
        <v>4571</v>
      </c>
      <c r="Q31" s="106" t="s">
        <v>15</v>
      </c>
      <c r="R31" s="105">
        <v>1</v>
      </c>
      <c r="S31" s="105">
        <v>0</v>
      </c>
      <c r="T31" s="105">
        <v>0</v>
      </c>
      <c r="U31" s="105">
        <v>1</v>
      </c>
      <c r="V31" s="105">
        <v>0</v>
      </c>
      <c r="W31" s="105">
        <v>0</v>
      </c>
      <c r="X31" s="105">
        <v>0</v>
      </c>
      <c r="Y31" s="105">
        <v>1</v>
      </c>
      <c r="Z31" s="105">
        <v>0</v>
      </c>
      <c r="AA31" s="105">
        <v>0</v>
      </c>
      <c r="AB31" s="105">
        <v>0</v>
      </c>
      <c r="AC31" s="105">
        <v>1</v>
      </c>
      <c r="AD31" s="105">
        <v>0</v>
      </c>
      <c r="AE31" s="105">
        <v>0</v>
      </c>
      <c r="AF31" s="105">
        <v>0</v>
      </c>
      <c r="AG31" s="105">
        <v>0</v>
      </c>
      <c r="AH31" s="105">
        <v>0</v>
      </c>
      <c r="AI31" s="105">
        <v>0</v>
      </c>
      <c r="AJ31" s="9">
        <f t="shared" si="5"/>
        <v>1</v>
      </c>
      <c r="AK31" s="9">
        <f t="shared" si="6"/>
        <v>0</v>
      </c>
      <c r="AL31" s="9">
        <f t="shared" si="7"/>
        <v>0</v>
      </c>
      <c r="AM31" s="9">
        <f t="shared" si="8"/>
        <v>0</v>
      </c>
      <c r="AN31" s="106" t="s">
        <v>4573</v>
      </c>
    </row>
    <row r="32" spans="1:40" x14ac:dyDescent="0.25">
      <c r="A32" s="105">
        <v>2410</v>
      </c>
      <c r="B32" s="106" t="s">
        <v>7661</v>
      </c>
      <c r="C32" s="106" t="s">
        <v>7662</v>
      </c>
      <c r="D32" s="106" t="s">
        <v>7663</v>
      </c>
      <c r="E32" s="107">
        <v>42887</v>
      </c>
      <c r="F32" s="106" t="s">
        <v>38</v>
      </c>
      <c r="L32" s="109" t="s">
        <v>342</v>
      </c>
      <c r="M32" s="106" t="s">
        <v>185</v>
      </c>
      <c r="N32" s="106" t="s">
        <v>48</v>
      </c>
      <c r="O32" s="110">
        <v>28</v>
      </c>
      <c r="P32" s="106" t="s">
        <v>225</v>
      </c>
      <c r="Q32" s="106" t="s">
        <v>15</v>
      </c>
      <c r="R32" s="105">
        <v>0</v>
      </c>
      <c r="S32" s="105">
        <v>0</v>
      </c>
      <c r="T32" s="105">
        <v>0</v>
      </c>
      <c r="U32" s="105">
        <v>1</v>
      </c>
      <c r="V32" s="105">
        <v>0</v>
      </c>
      <c r="W32" s="105">
        <v>0</v>
      </c>
      <c r="X32" s="105">
        <v>0</v>
      </c>
      <c r="Y32" s="105">
        <v>0</v>
      </c>
      <c r="Z32" s="105">
        <v>1</v>
      </c>
      <c r="AA32" s="105">
        <v>0</v>
      </c>
      <c r="AB32" s="105">
        <v>0</v>
      </c>
      <c r="AC32" s="105">
        <v>1</v>
      </c>
      <c r="AD32" s="105">
        <v>0</v>
      </c>
      <c r="AE32" s="105">
        <v>1</v>
      </c>
      <c r="AF32" s="105">
        <v>0</v>
      </c>
      <c r="AG32" s="105">
        <v>0</v>
      </c>
      <c r="AH32" s="105">
        <v>0</v>
      </c>
      <c r="AI32" s="105">
        <v>0</v>
      </c>
      <c r="AJ32" s="9">
        <f t="shared" si="5"/>
        <v>1</v>
      </c>
      <c r="AK32" s="9">
        <f t="shared" si="6"/>
        <v>0</v>
      </c>
      <c r="AL32" s="9">
        <f t="shared" si="7"/>
        <v>0</v>
      </c>
      <c r="AM32" s="9">
        <f t="shared" si="8"/>
        <v>0</v>
      </c>
      <c r="AN32" s="106" t="s">
        <v>7664</v>
      </c>
    </row>
    <row r="33" spans="1:40" x14ac:dyDescent="0.25">
      <c r="A33" s="105">
        <v>2460</v>
      </c>
      <c r="B33" s="106" t="s">
        <v>4591</v>
      </c>
      <c r="C33" s="106" t="s">
        <v>4592</v>
      </c>
      <c r="D33" s="106" t="s">
        <v>4593</v>
      </c>
      <c r="E33" s="107">
        <v>42614</v>
      </c>
      <c r="F33" s="106" t="s">
        <v>38</v>
      </c>
      <c r="J33" s="110">
        <v>0.4</v>
      </c>
      <c r="K33" s="110">
        <v>16</v>
      </c>
      <c r="L33" s="109" t="s">
        <v>342</v>
      </c>
      <c r="M33" s="106" t="s">
        <v>185</v>
      </c>
      <c r="N33" s="106" t="s">
        <v>48</v>
      </c>
      <c r="O33" s="110">
        <v>60</v>
      </c>
      <c r="P33" s="106" t="s">
        <v>231</v>
      </c>
      <c r="Q33" s="106" t="s">
        <v>15</v>
      </c>
      <c r="R33" s="105">
        <v>1</v>
      </c>
      <c r="S33" s="105">
        <v>0</v>
      </c>
      <c r="T33" s="105">
        <v>0</v>
      </c>
      <c r="U33" s="105">
        <v>1</v>
      </c>
      <c r="V33" s="105">
        <v>0</v>
      </c>
      <c r="W33" s="105">
        <v>0</v>
      </c>
      <c r="X33" s="105">
        <v>0</v>
      </c>
      <c r="Y33" s="105">
        <v>0</v>
      </c>
      <c r="Z33" s="105">
        <v>1</v>
      </c>
      <c r="AA33" s="105">
        <v>0</v>
      </c>
      <c r="AB33" s="105">
        <v>0</v>
      </c>
      <c r="AC33" s="105">
        <v>0</v>
      </c>
      <c r="AD33" s="105">
        <v>0</v>
      </c>
      <c r="AE33" s="105">
        <v>0</v>
      </c>
      <c r="AF33" s="105">
        <v>0</v>
      </c>
      <c r="AG33" s="105">
        <v>0</v>
      </c>
      <c r="AH33" s="105">
        <v>0</v>
      </c>
      <c r="AI33" s="105">
        <v>1</v>
      </c>
      <c r="AJ33" s="9">
        <f t="shared" si="5"/>
        <v>0</v>
      </c>
      <c r="AK33" s="9">
        <f t="shared" si="6"/>
        <v>0</v>
      </c>
      <c r="AL33" s="9">
        <f t="shared" si="7"/>
        <v>1</v>
      </c>
      <c r="AM33" s="9">
        <f t="shared" si="8"/>
        <v>0</v>
      </c>
      <c r="AN33" s="106" t="s">
        <v>4594</v>
      </c>
    </row>
    <row r="34" spans="1:40" x14ac:dyDescent="0.25">
      <c r="A34" s="105">
        <v>2466</v>
      </c>
      <c r="B34" s="106" t="s">
        <v>7707</v>
      </c>
      <c r="C34" s="106" t="s">
        <v>7708</v>
      </c>
      <c r="D34" s="106" t="s">
        <v>7616</v>
      </c>
      <c r="E34" s="107">
        <v>38425</v>
      </c>
      <c r="F34" s="106" t="s">
        <v>38</v>
      </c>
      <c r="K34" s="110">
        <v>23</v>
      </c>
      <c r="L34" s="109" t="s">
        <v>342</v>
      </c>
      <c r="M34" s="106" t="s">
        <v>575</v>
      </c>
      <c r="N34" s="106" t="s">
        <v>40</v>
      </c>
      <c r="O34" s="110">
        <v>2</v>
      </c>
      <c r="P34" s="106" t="s">
        <v>7709</v>
      </c>
      <c r="Q34" s="106" t="s">
        <v>15</v>
      </c>
      <c r="R34" s="105">
        <v>1</v>
      </c>
      <c r="S34" s="105">
        <v>0</v>
      </c>
      <c r="T34" s="105">
        <v>0</v>
      </c>
      <c r="U34" s="105">
        <v>0</v>
      </c>
      <c r="V34" s="105">
        <v>1</v>
      </c>
      <c r="W34" s="105">
        <v>0</v>
      </c>
      <c r="X34" s="105">
        <v>0</v>
      </c>
      <c r="Y34" s="105">
        <v>0</v>
      </c>
      <c r="Z34" s="105">
        <v>1</v>
      </c>
      <c r="AA34" s="105">
        <v>0</v>
      </c>
      <c r="AB34" s="105">
        <v>0</v>
      </c>
      <c r="AC34" s="105">
        <v>1</v>
      </c>
      <c r="AD34" s="105">
        <v>0</v>
      </c>
      <c r="AE34" s="105">
        <v>0</v>
      </c>
      <c r="AF34" s="105">
        <v>0</v>
      </c>
      <c r="AG34" s="105">
        <v>0</v>
      </c>
      <c r="AH34" s="105">
        <v>0</v>
      </c>
      <c r="AI34" s="105">
        <v>0</v>
      </c>
      <c r="AJ34" s="9">
        <f t="shared" si="5"/>
        <v>1</v>
      </c>
      <c r="AK34" s="9">
        <f t="shared" si="6"/>
        <v>0</v>
      </c>
      <c r="AL34" s="9">
        <f t="shared" si="7"/>
        <v>0</v>
      </c>
      <c r="AM34" s="9">
        <f t="shared" si="8"/>
        <v>0</v>
      </c>
      <c r="AN34" s="106" t="s">
        <v>7710</v>
      </c>
    </row>
    <row r="35" spans="1:40" x14ac:dyDescent="0.25">
      <c r="A35" s="105">
        <v>2536</v>
      </c>
      <c r="B35" s="106" t="s">
        <v>4604</v>
      </c>
      <c r="C35" s="106" t="s">
        <v>4605</v>
      </c>
      <c r="D35" s="106" t="s">
        <v>4606</v>
      </c>
      <c r="E35" s="107">
        <v>42872</v>
      </c>
      <c r="F35" s="106" t="s">
        <v>38</v>
      </c>
      <c r="I35" s="110">
        <v>1200</v>
      </c>
      <c r="J35" s="110">
        <v>4.0999999999999999E-4</v>
      </c>
      <c r="L35" s="109" t="s">
        <v>342</v>
      </c>
      <c r="M35" s="106" t="s">
        <v>4607</v>
      </c>
      <c r="N35" s="106" t="s">
        <v>40</v>
      </c>
      <c r="O35" s="110">
        <v>15</v>
      </c>
      <c r="P35" s="106" t="s">
        <v>4608</v>
      </c>
      <c r="Q35" s="106" t="s">
        <v>15</v>
      </c>
      <c r="R35" s="105">
        <v>1</v>
      </c>
      <c r="S35" s="105">
        <v>0</v>
      </c>
      <c r="T35" s="105">
        <v>0</v>
      </c>
      <c r="U35" s="105">
        <v>0</v>
      </c>
      <c r="V35" s="105">
        <v>0</v>
      </c>
      <c r="W35" s="105">
        <v>0</v>
      </c>
      <c r="X35" s="105">
        <v>0</v>
      </c>
      <c r="Y35" s="105">
        <v>1</v>
      </c>
      <c r="Z35" s="105">
        <v>0</v>
      </c>
      <c r="AA35" s="105">
        <v>0</v>
      </c>
      <c r="AB35" s="105">
        <v>0</v>
      </c>
      <c r="AC35" s="105">
        <v>1</v>
      </c>
      <c r="AD35" s="105">
        <v>0</v>
      </c>
      <c r="AE35" s="105">
        <v>0</v>
      </c>
      <c r="AF35" s="105">
        <v>0</v>
      </c>
      <c r="AG35" s="105">
        <v>0</v>
      </c>
      <c r="AH35" s="105">
        <v>0</v>
      </c>
      <c r="AI35" s="105">
        <v>0</v>
      </c>
      <c r="AJ35" s="9">
        <f t="shared" si="5"/>
        <v>1</v>
      </c>
      <c r="AK35" s="9">
        <f t="shared" si="6"/>
        <v>0</v>
      </c>
      <c r="AL35" s="9">
        <f t="shared" si="7"/>
        <v>0</v>
      </c>
      <c r="AM35" s="9">
        <f t="shared" si="8"/>
        <v>0</v>
      </c>
      <c r="AN35" s="106" t="s">
        <v>4609</v>
      </c>
    </row>
    <row r="36" spans="1:40" x14ac:dyDescent="0.25">
      <c r="A36" s="105">
        <v>3146</v>
      </c>
      <c r="B36" s="106" t="s">
        <v>4691</v>
      </c>
      <c r="C36" s="106" t="s">
        <v>4692</v>
      </c>
      <c r="D36" s="106" t="s">
        <v>4693</v>
      </c>
      <c r="E36" s="107">
        <v>43282</v>
      </c>
      <c r="F36" s="106" t="s">
        <v>38</v>
      </c>
      <c r="J36" s="110">
        <v>1</v>
      </c>
      <c r="L36" s="109" t="s">
        <v>342</v>
      </c>
      <c r="M36" s="106" t="s">
        <v>274</v>
      </c>
      <c r="N36" s="106" t="s">
        <v>48</v>
      </c>
      <c r="O36" s="110">
        <v>8</v>
      </c>
      <c r="P36" s="106" t="s">
        <v>4694</v>
      </c>
      <c r="Q36" s="106" t="s">
        <v>15</v>
      </c>
      <c r="R36" s="105">
        <v>1</v>
      </c>
      <c r="S36" s="105">
        <v>0</v>
      </c>
      <c r="T36" s="105">
        <v>0</v>
      </c>
      <c r="U36" s="105">
        <v>1</v>
      </c>
      <c r="V36" s="105">
        <v>0</v>
      </c>
      <c r="W36" s="105">
        <v>0</v>
      </c>
      <c r="X36" s="105">
        <v>0</v>
      </c>
      <c r="Y36" s="105">
        <v>1</v>
      </c>
      <c r="Z36" s="105">
        <v>0</v>
      </c>
      <c r="AA36" s="105">
        <v>0</v>
      </c>
      <c r="AB36" s="105">
        <v>0</v>
      </c>
      <c r="AC36" s="105">
        <v>1</v>
      </c>
      <c r="AD36" s="105">
        <v>0</v>
      </c>
      <c r="AE36" s="105">
        <v>0</v>
      </c>
      <c r="AF36" s="105">
        <v>0</v>
      </c>
      <c r="AG36" s="105">
        <v>0</v>
      </c>
      <c r="AH36" s="105">
        <v>0</v>
      </c>
      <c r="AI36" s="105">
        <v>0</v>
      </c>
      <c r="AJ36" s="9">
        <f t="shared" si="5"/>
        <v>1</v>
      </c>
      <c r="AK36" s="9">
        <f t="shared" si="6"/>
        <v>0</v>
      </c>
      <c r="AL36" s="9">
        <f t="shared" si="7"/>
        <v>0</v>
      </c>
      <c r="AM36" s="9">
        <f t="shared" si="8"/>
        <v>0</v>
      </c>
      <c r="AN36" s="106" t="s">
        <v>4696</v>
      </c>
    </row>
    <row r="37" spans="1:40" x14ac:dyDescent="0.25">
      <c r="A37" s="105">
        <v>3188</v>
      </c>
      <c r="B37" s="106" t="s">
        <v>6111</v>
      </c>
      <c r="C37" s="106" t="s">
        <v>6112</v>
      </c>
      <c r="D37" s="106" t="s">
        <v>6113</v>
      </c>
      <c r="E37" s="107">
        <v>43348</v>
      </c>
      <c r="F37" s="106" t="s">
        <v>38</v>
      </c>
      <c r="J37" s="110">
        <v>0.3</v>
      </c>
      <c r="L37" s="109" t="s">
        <v>342</v>
      </c>
      <c r="M37" s="106" t="s">
        <v>1199</v>
      </c>
      <c r="N37" s="106" t="s">
        <v>48</v>
      </c>
      <c r="O37" s="110">
        <v>20</v>
      </c>
      <c r="P37" s="106" t="s">
        <v>5200</v>
      </c>
      <c r="Q37" s="106" t="s">
        <v>15</v>
      </c>
      <c r="R37" s="105">
        <v>1</v>
      </c>
      <c r="S37" s="105">
        <v>0</v>
      </c>
      <c r="T37" s="105">
        <v>0</v>
      </c>
      <c r="U37" s="105">
        <v>0</v>
      </c>
      <c r="V37" s="105">
        <v>0</v>
      </c>
      <c r="W37" s="105">
        <v>0</v>
      </c>
      <c r="X37" s="105">
        <v>0</v>
      </c>
      <c r="Y37" s="105">
        <v>1</v>
      </c>
      <c r="Z37" s="105">
        <v>0</v>
      </c>
      <c r="AA37" s="105">
        <v>0</v>
      </c>
      <c r="AB37" s="105">
        <v>0</v>
      </c>
      <c r="AC37" s="105">
        <v>0</v>
      </c>
      <c r="AD37" s="105">
        <v>0</v>
      </c>
      <c r="AE37" s="105">
        <v>0</v>
      </c>
      <c r="AF37" s="105">
        <v>0</v>
      </c>
      <c r="AG37" s="105">
        <v>0</v>
      </c>
      <c r="AH37" s="105">
        <v>0</v>
      </c>
      <c r="AI37" s="105">
        <v>1</v>
      </c>
      <c r="AJ37" s="9">
        <f t="shared" si="5"/>
        <v>0</v>
      </c>
      <c r="AK37" s="9">
        <f t="shared" si="6"/>
        <v>0</v>
      </c>
      <c r="AL37" s="9">
        <f t="shared" si="7"/>
        <v>1</v>
      </c>
      <c r="AM37" s="9">
        <f t="shared" si="8"/>
        <v>0</v>
      </c>
      <c r="AN37" s="106" t="s">
        <v>6114</v>
      </c>
    </row>
    <row r="38" spans="1:40" x14ac:dyDescent="0.25">
      <c r="A38" s="105">
        <v>3296</v>
      </c>
      <c r="B38" s="106" t="s">
        <v>3051</v>
      </c>
      <c r="C38" s="106" t="s">
        <v>3052</v>
      </c>
      <c r="D38" s="106" t="s">
        <v>3053</v>
      </c>
      <c r="E38" s="107">
        <v>43430</v>
      </c>
      <c r="F38" s="106" t="s">
        <v>38</v>
      </c>
      <c r="K38" s="110">
        <v>25</v>
      </c>
      <c r="L38" s="109" t="s">
        <v>342</v>
      </c>
      <c r="M38" s="106" t="s">
        <v>185</v>
      </c>
      <c r="N38" s="106" t="s">
        <v>48</v>
      </c>
      <c r="O38" s="110">
        <v>840</v>
      </c>
      <c r="P38" s="106" t="s">
        <v>225</v>
      </c>
      <c r="Q38" s="106" t="s">
        <v>15</v>
      </c>
      <c r="R38" s="105">
        <v>0</v>
      </c>
      <c r="S38" s="105">
        <v>0</v>
      </c>
      <c r="T38" s="105">
        <v>0</v>
      </c>
      <c r="U38" s="105">
        <v>1</v>
      </c>
      <c r="V38" s="105">
        <v>0</v>
      </c>
      <c r="W38" s="105">
        <v>0</v>
      </c>
      <c r="X38" s="105">
        <v>0</v>
      </c>
      <c r="Y38" s="105">
        <v>0</v>
      </c>
      <c r="Z38" s="105">
        <v>1</v>
      </c>
      <c r="AA38" s="105">
        <v>0</v>
      </c>
      <c r="AB38" s="105">
        <v>0</v>
      </c>
      <c r="AC38" s="105">
        <v>0</v>
      </c>
      <c r="AD38" s="105">
        <v>0</v>
      </c>
      <c r="AE38" s="105">
        <v>0</v>
      </c>
      <c r="AF38" s="105">
        <v>0</v>
      </c>
      <c r="AG38" s="105">
        <v>0</v>
      </c>
      <c r="AH38" s="105">
        <v>0</v>
      </c>
      <c r="AI38" s="105">
        <v>1</v>
      </c>
      <c r="AJ38" s="9">
        <f t="shared" si="5"/>
        <v>0</v>
      </c>
      <c r="AK38" s="9">
        <f t="shared" si="6"/>
        <v>0</v>
      </c>
      <c r="AL38" s="9">
        <f t="shared" si="7"/>
        <v>1</v>
      </c>
      <c r="AM38" s="9">
        <f t="shared" si="8"/>
        <v>0</v>
      </c>
      <c r="AN38" s="106" t="s">
        <v>3054</v>
      </c>
    </row>
    <row r="39" spans="1:40" x14ac:dyDescent="0.25">
      <c r="A39" s="105">
        <v>3336</v>
      </c>
      <c r="B39" s="106" t="s">
        <v>8219</v>
      </c>
      <c r="C39" s="106" t="s">
        <v>8220</v>
      </c>
      <c r="D39" s="106" t="s">
        <v>6116</v>
      </c>
      <c r="E39" s="107">
        <v>42473</v>
      </c>
      <c r="F39" s="106" t="s">
        <v>38</v>
      </c>
      <c r="J39" s="110">
        <v>4</v>
      </c>
      <c r="L39" s="109" t="s">
        <v>342</v>
      </c>
      <c r="M39" s="106" t="s">
        <v>39</v>
      </c>
      <c r="N39" s="106" t="s">
        <v>40</v>
      </c>
      <c r="O39" s="110">
        <v>140</v>
      </c>
      <c r="P39" s="106" t="s">
        <v>2164</v>
      </c>
      <c r="Q39" s="106" t="s">
        <v>15</v>
      </c>
      <c r="R39" s="105">
        <v>1</v>
      </c>
      <c r="S39" s="105">
        <v>0</v>
      </c>
      <c r="T39" s="105">
        <v>0</v>
      </c>
      <c r="U39" s="105">
        <v>1</v>
      </c>
      <c r="V39" s="105">
        <v>0</v>
      </c>
      <c r="W39" s="105">
        <v>0</v>
      </c>
      <c r="X39" s="105">
        <v>0</v>
      </c>
      <c r="Y39" s="105">
        <v>0</v>
      </c>
      <c r="Z39" s="105">
        <v>1</v>
      </c>
      <c r="AA39" s="105">
        <v>0</v>
      </c>
      <c r="AB39" s="105">
        <v>0</v>
      </c>
      <c r="AC39" s="105">
        <v>1</v>
      </c>
      <c r="AD39" s="105">
        <v>0</v>
      </c>
      <c r="AE39" s="105">
        <v>0</v>
      </c>
      <c r="AF39" s="105">
        <v>0</v>
      </c>
      <c r="AG39" s="105">
        <v>0</v>
      </c>
      <c r="AH39" s="105">
        <v>0</v>
      </c>
      <c r="AI39" s="105">
        <v>0</v>
      </c>
      <c r="AJ39" s="9">
        <f t="shared" si="5"/>
        <v>1</v>
      </c>
      <c r="AK39" s="9">
        <f t="shared" si="6"/>
        <v>0</v>
      </c>
      <c r="AL39" s="9">
        <f t="shared" si="7"/>
        <v>0</v>
      </c>
      <c r="AM39" s="9">
        <f t="shared" si="8"/>
        <v>0</v>
      </c>
      <c r="AN39" s="106" t="s">
        <v>8222</v>
      </c>
    </row>
    <row r="40" spans="1:40" x14ac:dyDescent="0.25">
      <c r="A40" s="105">
        <v>3363</v>
      </c>
      <c r="B40" s="106" t="s">
        <v>7768</v>
      </c>
      <c r="C40" s="106" t="s">
        <v>7769</v>
      </c>
      <c r="D40" s="106" t="s">
        <v>7770</v>
      </c>
      <c r="E40" s="107">
        <v>42887</v>
      </c>
      <c r="F40" s="106" t="s">
        <v>38</v>
      </c>
      <c r="J40" s="110">
        <v>2</v>
      </c>
      <c r="L40" s="109" t="s">
        <v>342</v>
      </c>
      <c r="M40" s="106" t="s">
        <v>185</v>
      </c>
      <c r="N40" s="106" t="s">
        <v>48</v>
      </c>
      <c r="O40" s="110">
        <v>15</v>
      </c>
      <c r="P40" s="106" t="s">
        <v>41</v>
      </c>
      <c r="Q40" s="106" t="s">
        <v>15</v>
      </c>
      <c r="R40" s="105">
        <v>0</v>
      </c>
      <c r="S40" s="105">
        <v>0</v>
      </c>
      <c r="T40" s="105">
        <v>0</v>
      </c>
      <c r="U40" s="105">
        <v>1</v>
      </c>
      <c r="V40" s="105">
        <v>0</v>
      </c>
      <c r="W40" s="105">
        <v>0</v>
      </c>
      <c r="X40" s="105">
        <v>0</v>
      </c>
      <c r="Y40" s="105">
        <v>0</v>
      </c>
      <c r="Z40" s="105">
        <v>1</v>
      </c>
      <c r="AA40" s="105">
        <v>0</v>
      </c>
      <c r="AB40" s="105">
        <v>0</v>
      </c>
      <c r="AC40" s="105">
        <v>0</v>
      </c>
      <c r="AD40" s="105">
        <v>0</v>
      </c>
      <c r="AE40" s="105">
        <v>1</v>
      </c>
      <c r="AF40" s="105">
        <v>0</v>
      </c>
      <c r="AG40" s="105">
        <v>1</v>
      </c>
      <c r="AH40" s="105">
        <v>0</v>
      </c>
      <c r="AI40" s="105">
        <v>0</v>
      </c>
      <c r="AJ40" s="9">
        <f t="shared" si="5"/>
        <v>1</v>
      </c>
      <c r="AK40" s="9">
        <f t="shared" si="6"/>
        <v>1</v>
      </c>
      <c r="AL40" s="9">
        <f t="shared" si="7"/>
        <v>0</v>
      </c>
      <c r="AM40" s="9">
        <f t="shared" si="8"/>
        <v>0</v>
      </c>
      <c r="AN40" s="106" t="s">
        <v>7771</v>
      </c>
    </row>
    <row r="41" spans="1:40" x14ac:dyDescent="0.25">
      <c r="A41" s="105">
        <v>3419</v>
      </c>
      <c r="B41" s="106" t="s">
        <v>8622</v>
      </c>
      <c r="C41" s="106" t="s">
        <v>8623</v>
      </c>
      <c r="D41" s="106" t="s">
        <v>8624</v>
      </c>
      <c r="E41" s="107">
        <v>43281</v>
      </c>
      <c r="F41" s="106" t="s">
        <v>38</v>
      </c>
      <c r="I41" s="110">
        <v>0.45</v>
      </c>
      <c r="L41" s="109" t="s">
        <v>342</v>
      </c>
      <c r="M41" s="106" t="s">
        <v>185</v>
      </c>
      <c r="N41" s="106" t="s">
        <v>48</v>
      </c>
      <c r="O41" s="110">
        <v>80</v>
      </c>
      <c r="P41" s="106" t="s">
        <v>2890</v>
      </c>
      <c r="Q41" s="106" t="s">
        <v>15</v>
      </c>
      <c r="R41" s="105">
        <v>0</v>
      </c>
      <c r="S41" s="105">
        <v>0</v>
      </c>
      <c r="T41" s="105">
        <v>0</v>
      </c>
      <c r="U41" s="105">
        <v>1</v>
      </c>
      <c r="V41" s="105">
        <v>0</v>
      </c>
      <c r="W41" s="105">
        <v>0</v>
      </c>
      <c r="X41" s="105">
        <v>0</v>
      </c>
      <c r="Y41" s="105">
        <v>0</v>
      </c>
      <c r="Z41" s="105">
        <v>1</v>
      </c>
      <c r="AA41" s="105">
        <v>0</v>
      </c>
      <c r="AB41" s="105">
        <v>0</v>
      </c>
      <c r="AC41" s="105">
        <v>0</v>
      </c>
      <c r="AD41" s="105">
        <v>0</v>
      </c>
      <c r="AE41" s="105">
        <v>1</v>
      </c>
      <c r="AF41" s="105">
        <v>0</v>
      </c>
      <c r="AG41" s="105">
        <v>0</v>
      </c>
      <c r="AH41" s="105">
        <v>0</v>
      </c>
      <c r="AI41" s="105">
        <v>0</v>
      </c>
      <c r="AJ41" s="9">
        <f t="shared" si="5"/>
        <v>1</v>
      </c>
      <c r="AK41" s="9">
        <f t="shared" si="6"/>
        <v>0</v>
      </c>
      <c r="AL41" s="9">
        <f t="shared" si="7"/>
        <v>0</v>
      </c>
      <c r="AM41" s="9">
        <f t="shared" si="8"/>
        <v>0</v>
      </c>
      <c r="AN41" s="106" t="s">
        <v>8625</v>
      </c>
    </row>
    <row r="42" spans="1:40" x14ac:dyDescent="0.25">
      <c r="A42" s="105">
        <v>3471</v>
      </c>
      <c r="B42" s="106" t="s">
        <v>6729</v>
      </c>
      <c r="C42" s="106" t="s">
        <v>6730</v>
      </c>
      <c r="D42" s="106" t="s">
        <v>6731</v>
      </c>
      <c r="E42" s="107">
        <v>43679</v>
      </c>
      <c r="F42" s="106" t="s">
        <v>38</v>
      </c>
      <c r="J42" s="110">
        <v>1.25</v>
      </c>
      <c r="L42" s="109" t="s">
        <v>342</v>
      </c>
      <c r="M42" s="106" t="s">
        <v>4080</v>
      </c>
      <c r="N42" s="106" t="s">
        <v>40</v>
      </c>
      <c r="O42" s="110">
        <v>20</v>
      </c>
      <c r="P42" s="106" t="s">
        <v>6732</v>
      </c>
      <c r="Q42" s="106" t="s">
        <v>15</v>
      </c>
      <c r="R42" s="105">
        <v>1</v>
      </c>
      <c r="S42" s="105">
        <v>0</v>
      </c>
      <c r="T42" s="105">
        <v>0</v>
      </c>
      <c r="U42" s="105">
        <v>1</v>
      </c>
      <c r="V42" s="105">
        <v>0</v>
      </c>
      <c r="W42" s="105">
        <v>0</v>
      </c>
      <c r="X42" s="105">
        <v>0</v>
      </c>
      <c r="Y42" s="105">
        <v>1</v>
      </c>
      <c r="Z42" s="105">
        <v>0</v>
      </c>
      <c r="AA42" s="105">
        <v>0</v>
      </c>
      <c r="AB42" s="105">
        <v>0</v>
      </c>
      <c r="AC42" s="105">
        <v>1</v>
      </c>
      <c r="AD42" s="105">
        <v>0</v>
      </c>
      <c r="AE42" s="105">
        <v>1</v>
      </c>
      <c r="AF42" s="105">
        <v>0</v>
      </c>
      <c r="AG42" s="105">
        <v>0</v>
      </c>
      <c r="AH42" s="105">
        <v>0</v>
      </c>
      <c r="AI42" s="105">
        <v>0</v>
      </c>
      <c r="AJ42" s="9">
        <f t="shared" si="5"/>
        <v>1</v>
      </c>
      <c r="AK42" s="9">
        <f t="shared" si="6"/>
        <v>0</v>
      </c>
      <c r="AL42" s="9">
        <f t="shared" si="7"/>
        <v>0</v>
      </c>
      <c r="AM42" s="9">
        <f t="shared" si="8"/>
        <v>0</v>
      </c>
      <c r="AN42" s="106" t="s">
        <v>6734</v>
      </c>
    </row>
    <row r="43" spans="1:40" x14ac:dyDescent="0.25">
      <c r="A43" s="105">
        <v>3534</v>
      </c>
      <c r="B43" s="106" t="s">
        <v>8626</v>
      </c>
      <c r="C43" s="106" t="s">
        <v>8627</v>
      </c>
      <c r="D43" s="106" t="s">
        <v>8628</v>
      </c>
      <c r="E43" s="107">
        <v>40664</v>
      </c>
      <c r="F43" s="106" t="s">
        <v>38</v>
      </c>
      <c r="I43" s="110">
        <v>300000</v>
      </c>
      <c r="L43" s="109" t="s">
        <v>342</v>
      </c>
      <c r="M43" s="106" t="s">
        <v>224</v>
      </c>
      <c r="N43" s="103" t="s">
        <v>219</v>
      </c>
      <c r="O43" s="110">
        <v>336.25</v>
      </c>
      <c r="P43" s="106" t="s">
        <v>367</v>
      </c>
      <c r="Q43" s="106" t="s">
        <v>15</v>
      </c>
      <c r="R43" s="105">
        <v>0</v>
      </c>
      <c r="S43" s="105">
        <v>0</v>
      </c>
      <c r="T43" s="105">
        <v>0</v>
      </c>
      <c r="U43" s="105">
        <v>1</v>
      </c>
      <c r="V43" s="105">
        <v>0</v>
      </c>
      <c r="W43" s="105">
        <v>0</v>
      </c>
      <c r="X43" s="105">
        <v>0</v>
      </c>
      <c r="Y43" s="105">
        <v>0</v>
      </c>
      <c r="Z43" s="105">
        <v>1</v>
      </c>
      <c r="AA43" s="105">
        <v>0</v>
      </c>
      <c r="AB43" s="105">
        <v>0</v>
      </c>
      <c r="AC43" s="105">
        <v>0</v>
      </c>
      <c r="AD43" s="105">
        <v>0</v>
      </c>
      <c r="AE43" s="105">
        <v>0</v>
      </c>
      <c r="AF43" s="105">
        <v>0</v>
      </c>
      <c r="AG43" s="105">
        <v>0</v>
      </c>
      <c r="AH43" s="105">
        <v>0</v>
      </c>
      <c r="AI43" s="105">
        <v>1</v>
      </c>
      <c r="AJ43" s="9">
        <f t="shared" si="5"/>
        <v>0</v>
      </c>
      <c r="AK43" s="9">
        <f t="shared" si="6"/>
        <v>0</v>
      </c>
      <c r="AL43" s="9">
        <f t="shared" si="7"/>
        <v>1</v>
      </c>
      <c r="AM43" s="9">
        <f t="shared" si="8"/>
        <v>0</v>
      </c>
      <c r="AN43" s="106" t="s">
        <v>8629</v>
      </c>
    </row>
    <row r="44" spans="1:40" x14ac:dyDescent="0.25">
      <c r="A44" s="105">
        <v>3637</v>
      </c>
      <c r="B44" s="106" t="s">
        <v>7131</v>
      </c>
      <c r="C44" s="106" t="s">
        <v>7132</v>
      </c>
      <c r="D44" s="106" t="s">
        <v>7129</v>
      </c>
      <c r="E44" s="107">
        <v>43934</v>
      </c>
      <c r="F44" s="106" t="s">
        <v>38</v>
      </c>
      <c r="I44" s="110">
        <v>6789</v>
      </c>
      <c r="L44" s="109" t="s">
        <v>342</v>
      </c>
      <c r="M44" s="106" t="s">
        <v>39</v>
      </c>
      <c r="N44" s="106" t="s">
        <v>219</v>
      </c>
      <c r="O44" s="110">
        <v>120</v>
      </c>
      <c r="P44" s="106" t="s">
        <v>195</v>
      </c>
      <c r="Q44" s="106" t="s">
        <v>15</v>
      </c>
      <c r="R44" s="105">
        <v>0</v>
      </c>
      <c r="S44" s="105">
        <v>0</v>
      </c>
      <c r="T44" s="105">
        <v>0</v>
      </c>
      <c r="U44" s="105">
        <v>1</v>
      </c>
      <c r="V44" s="105">
        <v>0</v>
      </c>
      <c r="W44" s="105">
        <v>0</v>
      </c>
      <c r="X44" s="105">
        <v>0</v>
      </c>
      <c r="Y44" s="105">
        <v>0</v>
      </c>
      <c r="Z44" s="105">
        <v>1</v>
      </c>
      <c r="AA44" s="105">
        <v>0</v>
      </c>
      <c r="AB44" s="105">
        <v>0</v>
      </c>
      <c r="AC44" s="105">
        <v>0</v>
      </c>
      <c r="AD44" s="105">
        <v>0</v>
      </c>
      <c r="AE44" s="105">
        <v>1</v>
      </c>
      <c r="AF44" s="105">
        <v>0</v>
      </c>
      <c r="AG44" s="105">
        <v>0</v>
      </c>
      <c r="AH44" s="105">
        <v>0</v>
      </c>
      <c r="AI44" s="105">
        <v>0</v>
      </c>
      <c r="AJ44" s="9">
        <f t="shared" si="5"/>
        <v>1</v>
      </c>
      <c r="AK44" s="9">
        <f t="shared" si="6"/>
        <v>0</v>
      </c>
      <c r="AL44" s="9">
        <f t="shared" si="7"/>
        <v>0</v>
      </c>
      <c r="AM44" s="9">
        <f t="shared" si="8"/>
        <v>0</v>
      </c>
      <c r="AN44" s="106" t="s">
        <v>7133</v>
      </c>
    </row>
    <row r="45" spans="1:40" x14ac:dyDescent="0.25">
      <c r="A45" s="105">
        <v>3794</v>
      </c>
      <c r="B45" s="106" t="s">
        <v>2784</v>
      </c>
      <c r="C45" s="106" t="s">
        <v>2785</v>
      </c>
      <c r="D45" s="106" t="s">
        <v>2786</v>
      </c>
      <c r="E45" s="107">
        <v>44133</v>
      </c>
      <c r="F45" s="106" t="s">
        <v>38</v>
      </c>
      <c r="G45" s="105">
        <v>1800</v>
      </c>
      <c r="H45" s="105">
        <v>900</v>
      </c>
      <c r="J45" s="110">
        <v>5.7000000000000002E-3</v>
      </c>
      <c r="L45" s="109" t="s">
        <v>341</v>
      </c>
      <c r="M45" s="106" t="s">
        <v>54</v>
      </c>
      <c r="N45" s="106" t="s">
        <v>48</v>
      </c>
      <c r="O45" s="110">
        <v>168</v>
      </c>
      <c r="P45" s="106" t="s">
        <v>377</v>
      </c>
      <c r="Q45" s="106" t="s">
        <v>15</v>
      </c>
      <c r="R45" s="105">
        <v>1</v>
      </c>
      <c r="S45" s="105">
        <v>0</v>
      </c>
      <c r="T45" s="105">
        <v>0</v>
      </c>
      <c r="U45" s="105">
        <v>0</v>
      </c>
      <c r="V45" s="105">
        <v>0</v>
      </c>
      <c r="W45" s="105">
        <v>0</v>
      </c>
      <c r="X45" s="105">
        <v>0</v>
      </c>
      <c r="Y45" s="105">
        <v>0</v>
      </c>
      <c r="Z45" s="105">
        <v>0</v>
      </c>
      <c r="AA45" s="105">
        <v>0</v>
      </c>
      <c r="AB45" s="105">
        <v>0</v>
      </c>
      <c r="AC45" s="105">
        <v>0</v>
      </c>
      <c r="AD45" s="105">
        <v>0</v>
      </c>
      <c r="AE45" s="105">
        <v>1</v>
      </c>
      <c r="AF45" s="105">
        <v>0</v>
      </c>
      <c r="AG45" s="105">
        <v>0</v>
      </c>
      <c r="AH45" s="105">
        <v>0</v>
      </c>
      <c r="AI45" s="105">
        <v>0</v>
      </c>
      <c r="AJ45" s="9">
        <f t="shared" si="5"/>
        <v>1</v>
      </c>
      <c r="AK45" s="9">
        <f t="shared" si="6"/>
        <v>0</v>
      </c>
      <c r="AL45" s="9">
        <f t="shared" si="7"/>
        <v>0</v>
      </c>
      <c r="AM45" s="9">
        <f t="shared" si="8"/>
        <v>0</v>
      </c>
      <c r="AN45" s="106" t="s">
        <v>2787</v>
      </c>
    </row>
    <row r="46" spans="1:40" x14ac:dyDescent="0.25">
      <c r="A46" s="105">
        <v>3909</v>
      </c>
      <c r="B46" s="106" t="s">
        <v>6134</v>
      </c>
      <c r="C46" s="106" t="s">
        <v>6135</v>
      </c>
      <c r="D46" s="106" t="s">
        <v>6136</v>
      </c>
      <c r="E46" s="107">
        <v>44253</v>
      </c>
      <c r="F46" s="106" t="s">
        <v>38</v>
      </c>
      <c r="J46" s="110">
        <v>0.3</v>
      </c>
      <c r="L46" s="109" t="s">
        <v>342</v>
      </c>
      <c r="M46" s="106" t="s">
        <v>1199</v>
      </c>
      <c r="N46" s="106" t="s">
        <v>48</v>
      </c>
      <c r="O46" s="110">
        <v>20</v>
      </c>
      <c r="P46" s="106" t="s">
        <v>5200</v>
      </c>
      <c r="Q46" s="106" t="s">
        <v>15</v>
      </c>
      <c r="R46" s="105">
        <v>1</v>
      </c>
      <c r="S46" s="105">
        <v>0</v>
      </c>
      <c r="T46" s="105">
        <v>0</v>
      </c>
      <c r="U46" s="105">
        <v>0</v>
      </c>
      <c r="V46" s="105">
        <v>0</v>
      </c>
      <c r="W46" s="105">
        <v>0</v>
      </c>
      <c r="X46" s="105">
        <v>0</v>
      </c>
      <c r="Y46" s="105">
        <v>1</v>
      </c>
      <c r="Z46" s="105">
        <v>0</v>
      </c>
      <c r="AA46" s="105">
        <v>0</v>
      </c>
      <c r="AB46" s="105">
        <v>0</v>
      </c>
      <c r="AC46" s="105">
        <v>0</v>
      </c>
      <c r="AD46" s="105">
        <v>0</v>
      </c>
      <c r="AE46" s="105">
        <v>0</v>
      </c>
      <c r="AF46" s="105">
        <v>0</v>
      </c>
      <c r="AG46" s="105">
        <v>0</v>
      </c>
      <c r="AH46" s="105">
        <v>0</v>
      </c>
      <c r="AI46" s="105">
        <v>0</v>
      </c>
      <c r="AJ46" s="9">
        <f t="shared" si="5"/>
        <v>0</v>
      </c>
      <c r="AK46" s="9">
        <f t="shared" si="6"/>
        <v>0</v>
      </c>
      <c r="AL46" s="9">
        <f t="shared" si="7"/>
        <v>0</v>
      </c>
      <c r="AM46" s="9">
        <f t="shared" si="8"/>
        <v>0</v>
      </c>
      <c r="AN46" s="106" t="s">
        <v>6137</v>
      </c>
    </row>
    <row r="47" spans="1:40" x14ac:dyDescent="0.25">
      <c r="A47" s="105">
        <v>3995</v>
      </c>
      <c r="B47" s="106" t="s">
        <v>2626</v>
      </c>
      <c r="C47" s="106" t="s">
        <v>2627</v>
      </c>
      <c r="D47" s="106" t="s">
        <v>2628</v>
      </c>
      <c r="E47" s="107">
        <v>35765</v>
      </c>
      <c r="F47" s="106" t="s">
        <v>38</v>
      </c>
      <c r="G47" s="105">
        <v>9150</v>
      </c>
      <c r="H47" s="105">
        <v>8900</v>
      </c>
      <c r="J47" s="110">
        <v>0.3</v>
      </c>
      <c r="L47" s="109" t="s">
        <v>341</v>
      </c>
      <c r="M47" s="106" t="s">
        <v>2629</v>
      </c>
      <c r="N47" s="106" t="s">
        <v>48</v>
      </c>
      <c r="O47" s="110">
        <v>4</v>
      </c>
      <c r="P47" s="106" t="s">
        <v>377</v>
      </c>
      <c r="Q47" s="106" t="s">
        <v>15</v>
      </c>
      <c r="R47" s="105">
        <v>0</v>
      </c>
      <c r="S47" s="105">
        <v>0</v>
      </c>
      <c r="T47" s="105">
        <v>0</v>
      </c>
      <c r="U47" s="105">
        <v>1</v>
      </c>
      <c r="V47" s="105">
        <v>0</v>
      </c>
      <c r="W47" s="105">
        <v>0</v>
      </c>
      <c r="X47" s="105">
        <v>0</v>
      </c>
      <c r="Y47" s="105">
        <v>1</v>
      </c>
      <c r="Z47" s="105">
        <v>0</v>
      </c>
      <c r="AA47" s="105">
        <v>0</v>
      </c>
      <c r="AB47" s="105">
        <v>0</v>
      </c>
      <c r="AC47" s="105">
        <v>0</v>
      </c>
      <c r="AD47" s="105">
        <v>1</v>
      </c>
      <c r="AE47" s="105">
        <v>0</v>
      </c>
      <c r="AF47" s="105">
        <v>0</v>
      </c>
      <c r="AG47" s="105">
        <v>0</v>
      </c>
      <c r="AH47" s="105">
        <v>0</v>
      </c>
      <c r="AI47" s="105">
        <v>0</v>
      </c>
      <c r="AJ47" s="9">
        <f t="shared" si="5"/>
        <v>0</v>
      </c>
      <c r="AK47" s="9">
        <f t="shared" si="6"/>
        <v>0</v>
      </c>
      <c r="AL47" s="9">
        <f t="shared" si="7"/>
        <v>1</v>
      </c>
      <c r="AM47" s="9">
        <f t="shared" si="8"/>
        <v>1</v>
      </c>
      <c r="AN47" s="106" t="s">
        <v>2630</v>
      </c>
    </row>
    <row r="48" spans="1:40" x14ac:dyDescent="0.25">
      <c r="A48" s="105">
        <v>4317</v>
      </c>
      <c r="B48" s="106" t="s">
        <v>5867</v>
      </c>
      <c r="C48" s="106" t="s">
        <v>5868</v>
      </c>
      <c r="D48" s="106" t="s">
        <v>5869</v>
      </c>
      <c r="E48" s="107">
        <v>43922</v>
      </c>
      <c r="F48" s="106" t="s">
        <v>38</v>
      </c>
      <c r="I48" s="110">
        <v>3.125</v>
      </c>
      <c r="J48" s="110">
        <v>9.1999999999999998E-2</v>
      </c>
      <c r="K48" s="110">
        <v>1.06</v>
      </c>
      <c r="L48" s="109" t="s">
        <v>341</v>
      </c>
      <c r="M48" s="106" t="s">
        <v>283</v>
      </c>
      <c r="N48" s="106" t="s">
        <v>48</v>
      </c>
      <c r="O48" s="110">
        <v>8</v>
      </c>
      <c r="P48" s="106" t="s">
        <v>2476</v>
      </c>
      <c r="Q48" s="106" t="s">
        <v>15</v>
      </c>
      <c r="R48" s="105">
        <v>0</v>
      </c>
      <c r="S48" s="105">
        <v>0</v>
      </c>
      <c r="T48" s="105">
        <v>0</v>
      </c>
      <c r="U48" s="105">
        <v>0</v>
      </c>
      <c r="V48" s="105">
        <v>0</v>
      </c>
      <c r="W48" s="105">
        <v>0</v>
      </c>
      <c r="X48" s="105">
        <v>0</v>
      </c>
      <c r="Y48" s="105">
        <v>0</v>
      </c>
      <c r="Z48" s="105">
        <v>0</v>
      </c>
      <c r="AA48" s="105">
        <v>0</v>
      </c>
      <c r="AB48" s="105">
        <v>0</v>
      </c>
      <c r="AC48" s="105">
        <v>0</v>
      </c>
      <c r="AD48" s="105">
        <v>0</v>
      </c>
      <c r="AE48" s="105">
        <v>1</v>
      </c>
      <c r="AF48" s="105">
        <v>0</v>
      </c>
      <c r="AG48" s="105">
        <v>0</v>
      </c>
      <c r="AH48" s="105">
        <v>0</v>
      </c>
      <c r="AI48" s="105">
        <v>0</v>
      </c>
      <c r="AJ48" s="9">
        <f t="shared" si="5"/>
        <v>1</v>
      </c>
      <c r="AK48" s="9">
        <f t="shared" si="6"/>
        <v>0</v>
      </c>
      <c r="AL48" s="9">
        <f t="shared" si="7"/>
        <v>0</v>
      </c>
      <c r="AM48" s="9">
        <f t="shared" si="8"/>
        <v>0</v>
      </c>
      <c r="AN48" s="106" t="s">
        <v>5870</v>
      </c>
    </row>
    <row r="49" spans="1:46" x14ac:dyDescent="0.25">
      <c r="A49" s="105">
        <v>4483</v>
      </c>
      <c r="B49" s="106" t="s">
        <v>8423</v>
      </c>
      <c r="C49" s="106" t="s">
        <v>8424</v>
      </c>
      <c r="D49" s="106" t="s">
        <v>8425</v>
      </c>
      <c r="E49" s="107">
        <v>44771</v>
      </c>
      <c r="F49" s="106" t="s">
        <v>38</v>
      </c>
      <c r="J49" s="110">
        <v>0.3</v>
      </c>
      <c r="L49" s="109" t="s">
        <v>342</v>
      </c>
      <c r="M49" s="106" t="s">
        <v>4080</v>
      </c>
      <c r="N49" s="106" t="s">
        <v>48</v>
      </c>
      <c r="O49" s="110">
        <v>20</v>
      </c>
      <c r="P49" s="106" t="s">
        <v>5200</v>
      </c>
      <c r="Q49" s="106" t="s">
        <v>15</v>
      </c>
      <c r="R49" s="105">
        <v>1</v>
      </c>
      <c r="S49" s="105">
        <v>0</v>
      </c>
      <c r="T49" s="105">
        <v>0</v>
      </c>
      <c r="U49" s="105">
        <v>0</v>
      </c>
      <c r="V49" s="105">
        <v>0</v>
      </c>
      <c r="W49" s="105">
        <v>0</v>
      </c>
      <c r="X49" s="105">
        <v>0</v>
      </c>
      <c r="Y49" s="105">
        <v>1</v>
      </c>
      <c r="Z49" s="105">
        <v>0</v>
      </c>
      <c r="AA49" s="105">
        <v>0</v>
      </c>
      <c r="AB49" s="105">
        <v>0</v>
      </c>
      <c r="AC49" s="105">
        <v>1</v>
      </c>
      <c r="AD49" s="105">
        <v>0</v>
      </c>
      <c r="AE49" s="105">
        <v>1</v>
      </c>
      <c r="AF49" s="105">
        <v>0</v>
      </c>
      <c r="AG49" s="105">
        <v>0</v>
      </c>
      <c r="AH49" s="105">
        <v>0</v>
      </c>
      <c r="AI49" s="105">
        <v>0</v>
      </c>
      <c r="AJ49" s="9">
        <f t="shared" si="5"/>
        <v>1</v>
      </c>
      <c r="AK49" s="9">
        <f t="shared" si="6"/>
        <v>0</v>
      </c>
      <c r="AL49" s="9">
        <f t="shared" si="7"/>
        <v>0</v>
      </c>
      <c r="AM49" s="9">
        <f t="shared" si="8"/>
        <v>0</v>
      </c>
      <c r="AN49" s="106" t="s">
        <v>8426</v>
      </c>
    </row>
    <row r="50" spans="1:46" x14ac:dyDescent="0.25">
      <c r="A50" s="105">
        <v>4512</v>
      </c>
      <c r="B50" s="106" t="s">
        <v>4010</v>
      </c>
      <c r="C50" s="106" t="s">
        <v>4011</v>
      </c>
      <c r="D50" s="106" t="s">
        <v>4012</v>
      </c>
      <c r="E50" s="107">
        <v>44809</v>
      </c>
      <c r="F50" s="106" t="s">
        <v>38</v>
      </c>
      <c r="J50" s="110">
        <v>0.33900000000000002</v>
      </c>
      <c r="K50" s="110">
        <v>21</v>
      </c>
      <c r="L50" s="109" t="s">
        <v>342</v>
      </c>
      <c r="M50" s="106" t="s">
        <v>185</v>
      </c>
      <c r="N50" s="106" t="s">
        <v>48</v>
      </c>
      <c r="O50" s="110">
        <v>28</v>
      </c>
      <c r="P50" s="106" t="s">
        <v>923</v>
      </c>
      <c r="Q50" s="106" t="s">
        <v>15</v>
      </c>
      <c r="R50" s="105">
        <v>1</v>
      </c>
      <c r="S50" s="105">
        <v>0</v>
      </c>
      <c r="T50" s="105">
        <v>0</v>
      </c>
      <c r="U50" s="105">
        <v>1</v>
      </c>
      <c r="V50" s="105">
        <v>0</v>
      </c>
      <c r="W50" s="105">
        <v>0</v>
      </c>
      <c r="X50" s="105">
        <v>0</v>
      </c>
      <c r="Y50" s="105">
        <v>0</v>
      </c>
      <c r="Z50" s="105">
        <v>1</v>
      </c>
      <c r="AA50" s="105">
        <v>0</v>
      </c>
      <c r="AB50" s="105">
        <v>0</v>
      </c>
      <c r="AC50" s="105">
        <v>0</v>
      </c>
      <c r="AD50" s="105">
        <v>0</v>
      </c>
      <c r="AE50" s="105">
        <v>1</v>
      </c>
      <c r="AF50" s="105">
        <v>0</v>
      </c>
      <c r="AG50" s="105">
        <v>0</v>
      </c>
      <c r="AH50" s="105">
        <v>0</v>
      </c>
      <c r="AI50" s="105">
        <v>0</v>
      </c>
      <c r="AJ50" s="9">
        <f t="shared" si="5"/>
        <v>1</v>
      </c>
      <c r="AK50" s="9">
        <f t="shared" si="6"/>
        <v>0</v>
      </c>
      <c r="AL50" s="9">
        <f t="shared" si="7"/>
        <v>0</v>
      </c>
      <c r="AM50" s="9">
        <f t="shared" si="8"/>
        <v>0</v>
      </c>
      <c r="AN50" s="106" t="s">
        <v>4014</v>
      </c>
    </row>
    <row r="51" spans="1:46" x14ac:dyDescent="0.25">
      <c r="A51" s="105">
        <v>4580</v>
      </c>
      <c r="B51" s="106" t="s">
        <v>8277</v>
      </c>
      <c r="C51" s="106" t="s">
        <v>8278</v>
      </c>
      <c r="D51" s="106" t="s">
        <v>8279</v>
      </c>
      <c r="E51" s="107">
        <v>44958</v>
      </c>
      <c r="F51" s="106" t="s">
        <v>38</v>
      </c>
      <c r="J51" s="110">
        <v>1.5</v>
      </c>
      <c r="L51" s="109" t="s">
        <v>342</v>
      </c>
      <c r="M51" s="106" t="s">
        <v>963</v>
      </c>
      <c r="N51" s="106" t="s">
        <v>48</v>
      </c>
      <c r="O51" s="110">
        <v>24</v>
      </c>
      <c r="P51" s="106" t="s">
        <v>6043</v>
      </c>
      <c r="Q51" s="106" t="s">
        <v>15</v>
      </c>
      <c r="R51" s="105">
        <v>0</v>
      </c>
      <c r="S51" s="105">
        <v>0</v>
      </c>
      <c r="T51" s="105">
        <v>0</v>
      </c>
      <c r="U51" s="105">
        <v>0</v>
      </c>
      <c r="V51" s="105">
        <v>0</v>
      </c>
      <c r="W51" s="105">
        <v>0</v>
      </c>
      <c r="X51" s="105">
        <v>0</v>
      </c>
      <c r="Y51" s="105">
        <v>1</v>
      </c>
      <c r="Z51" s="105">
        <v>0</v>
      </c>
      <c r="AA51" s="105">
        <v>0</v>
      </c>
      <c r="AB51" s="105">
        <v>0</v>
      </c>
      <c r="AC51" s="105">
        <v>1</v>
      </c>
      <c r="AD51" s="105">
        <v>0</v>
      </c>
      <c r="AE51" s="105">
        <v>0</v>
      </c>
      <c r="AF51" s="105">
        <v>0</v>
      </c>
      <c r="AG51" s="105">
        <v>0</v>
      </c>
      <c r="AH51" s="105">
        <v>0</v>
      </c>
      <c r="AI51" s="105">
        <v>0</v>
      </c>
      <c r="AJ51" s="9">
        <f t="shared" si="5"/>
        <v>1</v>
      </c>
      <c r="AK51" s="9">
        <f t="shared" si="6"/>
        <v>0</v>
      </c>
      <c r="AL51" s="9">
        <f t="shared" si="7"/>
        <v>0</v>
      </c>
      <c r="AM51" s="9">
        <f t="shared" si="8"/>
        <v>0</v>
      </c>
      <c r="AN51" s="106" t="s">
        <v>8281</v>
      </c>
    </row>
    <row r="52" spans="1:46" x14ac:dyDescent="0.25">
      <c r="A52" s="105">
        <v>5103</v>
      </c>
      <c r="B52" s="106" t="s">
        <v>7881</v>
      </c>
      <c r="C52" s="106" t="s">
        <v>7882</v>
      </c>
      <c r="D52" s="106" t="s">
        <v>7883</v>
      </c>
      <c r="E52" s="107">
        <v>45528</v>
      </c>
      <c r="F52" s="106" t="s">
        <v>38</v>
      </c>
      <c r="J52" s="110">
        <v>0.3</v>
      </c>
      <c r="L52" s="109" t="s">
        <v>342</v>
      </c>
      <c r="M52" s="106" t="s">
        <v>4080</v>
      </c>
      <c r="N52" s="106" t="s">
        <v>48</v>
      </c>
      <c r="O52" s="110">
        <v>20</v>
      </c>
      <c r="P52" s="106" t="s">
        <v>5200</v>
      </c>
      <c r="Q52" s="106" t="s">
        <v>15</v>
      </c>
      <c r="R52" s="105">
        <v>0</v>
      </c>
      <c r="S52" s="105">
        <v>0</v>
      </c>
      <c r="T52" s="105">
        <v>0</v>
      </c>
      <c r="U52" s="105">
        <v>0</v>
      </c>
      <c r="V52" s="105">
        <v>0</v>
      </c>
      <c r="W52" s="105">
        <v>0</v>
      </c>
      <c r="X52" s="105">
        <v>0</v>
      </c>
      <c r="Y52" s="105">
        <v>1</v>
      </c>
      <c r="Z52" s="105">
        <v>0</v>
      </c>
      <c r="AA52" s="105">
        <v>0</v>
      </c>
      <c r="AB52" s="105">
        <v>0</v>
      </c>
      <c r="AC52" s="105">
        <v>1</v>
      </c>
      <c r="AD52" s="105">
        <v>0</v>
      </c>
      <c r="AE52" s="105">
        <v>1</v>
      </c>
      <c r="AF52" s="105">
        <v>0</v>
      </c>
      <c r="AG52" s="105">
        <v>0</v>
      </c>
      <c r="AH52" s="105">
        <v>0</v>
      </c>
      <c r="AI52" s="105">
        <v>0</v>
      </c>
      <c r="AJ52" s="9">
        <f t="shared" si="5"/>
        <v>1</v>
      </c>
      <c r="AK52" s="9">
        <f t="shared" si="6"/>
        <v>0</v>
      </c>
      <c r="AL52" s="9">
        <f t="shared" si="7"/>
        <v>0</v>
      </c>
      <c r="AM52" s="9">
        <f t="shared" si="8"/>
        <v>0</v>
      </c>
      <c r="AN52" s="106" t="s">
        <v>7884</v>
      </c>
    </row>
    <row r="54" spans="1:46" x14ac:dyDescent="0.25">
      <c r="L54" s="87"/>
      <c r="N54" s="87"/>
      <c r="O54" s="87"/>
      <c r="Q54" s="87"/>
      <c r="R54" s="87"/>
      <c r="S54" s="87"/>
      <c r="T54" s="87"/>
      <c r="U54" s="87"/>
      <c r="V54" s="87"/>
      <c r="W54" s="87"/>
      <c r="X54" s="87"/>
      <c r="Y54" s="87"/>
      <c r="Z54" s="87"/>
      <c r="AA54" s="87"/>
      <c r="AB54" s="87"/>
      <c r="AC54" s="87"/>
      <c r="AD54" s="87"/>
      <c r="AE54" s="87"/>
      <c r="AF54" s="87"/>
      <c r="AG54" s="87"/>
      <c r="AH54" s="87"/>
      <c r="AI54" s="87"/>
      <c r="AJ54" s="9"/>
      <c r="AK54" s="9"/>
      <c r="AL54" s="9"/>
      <c r="AM54" s="9"/>
      <c r="AN54" s="100" t="s">
        <v>8024</v>
      </c>
      <c r="AO54" s="101">
        <f>COUNTIF(AD2:AD52,"=1")</f>
        <v>2</v>
      </c>
      <c r="AP54" s="19" t="s">
        <v>343</v>
      </c>
      <c r="AR54" s="100" t="s">
        <v>8808</v>
      </c>
      <c r="AS54" s="101">
        <f>COUNTIF(AE2:AE52,"=1")</f>
        <v>13</v>
      </c>
      <c r="AT54" s="19" t="s">
        <v>343</v>
      </c>
    </row>
    <row r="55" spans="1:46" x14ac:dyDescent="0.25">
      <c r="L55" s="87"/>
      <c r="N55" s="87"/>
      <c r="O55" s="87"/>
      <c r="Q55" s="87"/>
      <c r="R55" s="87"/>
      <c r="S55" s="87"/>
      <c r="T55" s="87"/>
      <c r="U55" s="87"/>
      <c r="V55" s="87"/>
      <c r="W55" s="87"/>
      <c r="X55" s="87"/>
      <c r="Y55" s="87"/>
      <c r="Z55" s="87"/>
      <c r="AA55" s="87"/>
      <c r="AB55" s="87"/>
      <c r="AC55" s="87"/>
      <c r="AD55" s="87"/>
      <c r="AE55" s="87"/>
      <c r="AF55" s="87"/>
      <c r="AG55" s="87"/>
      <c r="AH55" s="87"/>
      <c r="AI55" s="87"/>
      <c r="AJ55" s="9"/>
      <c r="AK55" s="9"/>
      <c r="AL55" s="9"/>
      <c r="AM55" s="9"/>
      <c r="AN55" s="21" t="s">
        <v>15</v>
      </c>
      <c r="AO55" s="19">
        <f>COUNTIFS(AD2:AD52,"=1",R2:R52,"=1")</f>
        <v>0</v>
      </c>
      <c r="AP55" s="102">
        <f>AO55/AO54*100</f>
        <v>0</v>
      </c>
      <c r="AR55" s="21" t="s">
        <v>15</v>
      </c>
      <c r="AS55" s="19">
        <f>COUNTIFS(AE2:AE52,"=1",R2:R52,"=1")</f>
        <v>7</v>
      </c>
      <c r="AT55" s="102">
        <f>AS55/AS54*100</f>
        <v>53.846153846153847</v>
      </c>
    </row>
    <row r="56" spans="1:46" x14ac:dyDescent="0.25">
      <c r="L56" s="65"/>
      <c r="M56" s="65"/>
      <c r="N56" s="65" t="s">
        <v>4092</v>
      </c>
      <c r="O56" s="87"/>
      <c r="P56" s="15" t="s">
        <v>8635</v>
      </c>
      <c r="Q56" s="46">
        <f>SUM(Q57:Q58)</f>
        <v>51</v>
      </c>
      <c r="R56" s="87" t="s">
        <v>343</v>
      </c>
      <c r="S56" s="87"/>
      <c r="T56" s="87"/>
      <c r="U56" s="87"/>
      <c r="V56" s="87"/>
      <c r="W56" s="87"/>
      <c r="X56" s="87"/>
      <c r="Y56" s="87"/>
      <c r="Z56" s="87"/>
      <c r="AA56" s="87"/>
      <c r="AB56" s="87"/>
      <c r="AC56" s="87"/>
      <c r="AD56" s="87"/>
      <c r="AE56" s="87"/>
      <c r="AF56" s="87"/>
      <c r="AG56" s="87"/>
      <c r="AH56" s="87"/>
      <c r="AI56" s="87"/>
      <c r="AJ56" s="9"/>
      <c r="AK56" s="9"/>
      <c r="AL56" s="9"/>
      <c r="AM56" s="9"/>
      <c r="AN56" s="21" t="s">
        <v>340</v>
      </c>
      <c r="AO56" s="19">
        <f>COUNTIFS(AD2:AD52,"=1",R2:R52,"=0")</f>
        <v>2</v>
      </c>
      <c r="AP56" s="102">
        <f>AO56/AO54*100</f>
        <v>100</v>
      </c>
      <c r="AR56" s="21" t="s">
        <v>340</v>
      </c>
      <c r="AS56" s="19">
        <f>COUNTIFS(AE2:AE52,"=1",R2:R52,"=0")</f>
        <v>6</v>
      </c>
      <c r="AT56" s="102">
        <f>AS56/AS54*100</f>
        <v>46.153846153846153</v>
      </c>
    </row>
    <row r="57" spans="1:46" x14ac:dyDescent="0.25">
      <c r="L57" s="65" t="s">
        <v>15</v>
      </c>
      <c r="M57" s="65">
        <f>COUNTIFS(Q2:Q52,"Effect")</f>
        <v>50</v>
      </c>
      <c r="N57" s="66">
        <f>M57/M61</f>
        <v>0.98039215686274506</v>
      </c>
      <c r="O57" s="87"/>
      <c r="P57" s="103" t="s">
        <v>15</v>
      </c>
      <c r="Q57" s="87">
        <f>COUNTIF(R2:R52,"=1")</f>
        <v>35</v>
      </c>
      <c r="R57" s="13">
        <f>Q57/Q56*100</f>
        <v>68.627450980392155</v>
      </c>
      <c r="S57" s="87"/>
      <c r="T57" s="87"/>
      <c r="U57" s="87"/>
      <c r="V57" s="87"/>
      <c r="W57" s="87"/>
      <c r="X57" s="87"/>
      <c r="Y57" s="87"/>
      <c r="Z57" s="87"/>
      <c r="AA57" s="87"/>
      <c r="AB57" s="87"/>
      <c r="AC57" s="87"/>
      <c r="AD57" s="87"/>
      <c r="AE57" s="87"/>
      <c r="AF57" s="87"/>
      <c r="AG57" s="87"/>
      <c r="AH57" s="87"/>
      <c r="AI57" s="87"/>
      <c r="AJ57" s="9"/>
      <c r="AK57" s="9"/>
      <c r="AL57" s="9"/>
      <c r="AM57" s="9"/>
      <c r="AO57" s="87"/>
      <c r="AP57" s="87"/>
    </row>
    <row r="58" spans="1:46" x14ac:dyDescent="0.25">
      <c r="L58" s="65" t="s">
        <v>70</v>
      </c>
      <c r="M58" s="65">
        <f>COUNTIFS(Q2:Q52,"No Effect")</f>
        <v>0</v>
      </c>
      <c r="N58" s="66">
        <f>M58/M61</f>
        <v>0</v>
      </c>
      <c r="O58" s="87"/>
      <c r="P58" s="103" t="s">
        <v>340</v>
      </c>
      <c r="Q58" s="87">
        <f>COUNTIF(R2:R52,"=0")</f>
        <v>16</v>
      </c>
      <c r="R58" s="13">
        <f>Q58/Q56*100</f>
        <v>31.372549019607842</v>
      </c>
      <c r="S58" s="87"/>
      <c r="T58" s="87"/>
      <c r="U58" s="87"/>
      <c r="V58" s="87"/>
      <c r="W58" s="87"/>
      <c r="X58" s="87"/>
      <c r="Y58" s="87"/>
      <c r="Z58" s="87"/>
      <c r="AA58" s="87"/>
      <c r="AB58" s="87"/>
      <c r="AC58" s="87"/>
      <c r="AD58" s="87"/>
      <c r="AE58" s="87"/>
      <c r="AF58" s="87"/>
      <c r="AG58" s="87"/>
      <c r="AH58" s="87"/>
      <c r="AI58" s="87"/>
      <c r="AJ58" s="9"/>
      <c r="AK58" s="9"/>
      <c r="AL58" s="9"/>
      <c r="AM58" s="9"/>
      <c r="AN58" s="100" t="s">
        <v>8386</v>
      </c>
      <c r="AO58" s="101">
        <f>COUNTIF(AJ2:AJ52,"=1")</f>
        <v>35</v>
      </c>
      <c r="AP58" s="19" t="s">
        <v>343</v>
      </c>
    </row>
    <row r="59" spans="1:46" x14ac:dyDescent="0.25">
      <c r="L59" s="65" t="s">
        <v>55</v>
      </c>
      <c r="M59" s="65">
        <f>COUNTIFS(Q2:Q52,"Uncertain Effect")</f>
        <v>1</v>
      </c>
      <c r="N59" s="66">
        <f>M59/M61</f>
        <v>1.9607843137254902E-2</v>
      </c>
      <c r="O59" s="87"/>
      <c r="Q59" s="87"/>
      <c r="R59" s="87"/>
      <c r="S59" s="87"/>
      <c r="T59" s="87"/>
      <c r="U59" s="87"/>
      <c r="V59" s="87"/>
      <c r="W59" s="87"/>
      <c r="X59" s="87"/>
      <c r="Y59" s="87"/>
      <c r="Z59" s="87"/>
      <c r="AA59" s="87"/>
      <c r="AB59" s="87"/>
      <c r="AC59" s="87"/>
      <c r="AD59" s="87"/>
      <c r="AE59" s="87"/>
      <c r="AF59" s="87"/>
      <c r="AG59" s="87"/>
      <c r="AH59" s="87"/>
      <c r="AI59" s="87"/>
      <c r="AJ59" s="9"/>
      <c r="AK59" s="9"/>
      <c r="AL59" s="9"/>
      <c r="AM59" s="9"/>
      <c r="AN59" s="21" t="s">
        <v>15</v>
      </c>
      <c r="AO59" s="19">
        <f>COUNTIFS(AJ2:AJ52,"=1",R2:R52,"=1")</f>
        <v>25</v>
      </c>
      <c r="AP59" s="102">
        <f>AO59/AO58*100</f>
        <v>71.428571428571431</v>
      </c>
    </row>
    <row r="60" spans="1:46" x14ac:dyDescent="0.25">
      <c r="L60" s="65"/>
      <c r="M60" s="65"/>
      <c r="N60" s="65"/>
      <c r="O60" s="87"/>
      <c r="P60" s="15" t="s">
        <v>341</v>
      </c>
      <c r="Q60" s="87">
        <f>COUNTIFS(L2:L52,"=Real")</f>
        <v>8</v>
      </c>
      <c r="R60" s="87" t="s">
        <v>343</v>
      </c>
      <c r="S60" s="87"/>
      <c r="T60" s="87"/>
      <c r="U60" s="87"/>
      <c r="V60" s="87"/>
      <c r="W60" s="87"/>
      <c r="X60" s="87"/>
      <c r="Y60" s="87"/>
      <c r="Z60" s="87"/>
      <c r="AA60" s="87"/>
      <c r="AB60" s="87"/>
      <c r="AC60" s="87"/>
      <c r="AD60" s="87"/>
      <c r="AE60" s="87"/>
      <c r="AF60" s="87"/>
      <c r="AG60" s="87"/>
      <c r="AH60" s="87"/>
      <c r="AI60" s="87"/>
      <c r="AJ60" s="9"/>
      <c r="AK60" s="9"/>
      <c r="AL60" s="9"/>
      <c r="AM60" s="9"/>
      <c r="AN60" s="21" t="s">
        <v>340</v>
      </c>
      <c r="AO60" s="19">
        <f>COUNTIFS(AJ2:AJ52,"=1",R2:R52,"=0")</f>
        <v>10</v>
      </c>
      <c r="AP60" s="102">
        <f>AO60/AO58*100</f>
        <v>28.571428571428569</v>
      </c>
    </row>
    <row r="61" spans="1:46" x14ac:dyDescent="0.25">
      <c r="L61" s="65" t="s">
        <v>4093</v>
      </c>
      <c r="M61" s="65">
        <f>SUM(M57:M59)</f>
        <v>51</v>
      </c>
      <c r="N61" s="65"/>
      <c r="O61" s="87"/>
      <c r="P61" s="103" t="s">
        <v>15</v>
      </c>
      <c r="Q61" s="87">
        <f>COUNTIFS(L2:L52,"=Real",R2:R52,"=1")</f>
        <v>4</v>
      </c>
      <c r="R61" s="13">
        <f>Q61/Q60*100</f>
        <v>50</v>
      </c>
      <c r="S61" s="87"/>
      <c r="T61" s="87"/>
      <c r="U61" s="87"/>
      <c r="V61" s="87"/>
      <c r="W61" s="87"/>
      <c r="X61" s="87"/>
      <c r="Y61" s="87"/>
      <c r="Z61" s="87"/>
      <c r="AA61" s="87"/>
      <c r="AB61" s="87"/>
      <c r="AC61" s="87"/>
      <c r="AD61" s="87"/>
      <c r="AE61" s="87"/>
      <c r="AF61" s="87"/>
      <c r="AG61" s="87"/>
      <c r="AH61" s="87"/>
      <c r="AI61" s="87"/>
      <c r="AJ61" s="9"/>
      <c r="AK61" s="9"/>
      <c r="AL61" s="9"/>
      <c r="AM61" s="9"/>
    </row>
    <row r="62" spans="1:46" x14ac:dyDescent="0.25">
      <c r="L62" s="87"/>
      <c r="N62" s="87"/>
      <c r="O62" s="87"/>
      <c r="P62" s="103" t="s">
        <v>340</v>
      </c>
      <c r="Q62" s="87">
        <f>COUNTIFS(L2:L52,"=Real",R2:R52,"=0")</f>
        <v>4</v>
      </c>
      <c r="R62" s="13">
        <f>Q62/Q60*100</f>
        <v>50</v>
      </c>
      <c r="S62" s="87"/>
      <c r="T62" s="87"/>
      <c r="U62" s="87"/>
      <c r="V62" s="87"/>
      <c r="W62" s="87"/>
      <c r="X62" s="87"/>
      <c r="Y62" s="87"/>
      <c r="Z62" s="87"/>
      <c r="AA62" s="87"/>
      <c r="AB62" s="87"/>
      <c r="AC62" s="87"/>
      <c r="AD62" s="87"/>
      <c r="AE62" s="87"/>
      <c r="AF62" s="87"/>
      <c r="AG62" s="87"/>
      <c r="AH62" s="87"/>
      <c r="AI62" s="87"/>
      <c r="AJ62" s="9"/>
      <c r="AK62" s="9"/>
      <c r="AL62" s="9"/>
      <c r="AM62" s="9"/>
      <c r="AN62" s="15" t="s">
        <v>8026</v>
      </c>
      <c r="AO62" s="46">
        <f>COUNTIF(AK2:AK52,"=1")</f>
        <v>1</v>
      </c>
      <c r="AP62" s="87" t="s">
        <v>343</v>
      </c>
    </row>
    <row r="63" spans="1:46" x14ac:dyDescent="0.25">
      <c r="L63" s="87"/>
      <c r="N63" s="87"/>
      <c r="O63" s="87"/>
      <c r="Q63" s="87"/>
      <c r="R63" s="87"/>
      <c r="S63" s="87"/>
      <c r="T63" s="87"/>
      <c r="U63" s="87"/>
      <c r="V63" s="87"/>
      <c r="W63" s="87"/>
      <c r="X63" s="87"/>
      <c r="Y63" s="87"/>
      <c r="Z63" s="87"/>
      <c r="AA63" s="87"/>
      <c r="AB63" s="87"/>
      <c r="AC63" s="87"/>
      <c r="AD63" s="87"/>
      <c r="AE63" s="87"/>
      <c r="AF63" s="87"/>
      <c r="AG63" s="87"/>
      <c r="AH63" s="87"/>
      <c r="AI63" s="87"/>
      <c r="AJ63" s="9"/>
      <c r="AK63" s="9"/>
      <c r="AL63" s="9"/>
      <c r="AM63" s="9"/>
      <c r="AN63" s="103" t="s">
        <v>15</v>
      </c>
      <c r="AO63" s="87">
        <f>COUNTIFS(AK2:AK52,"=1",R2:R52,"=1")</f>
        <v>0</v>
      </c>
      <c r="AP63" s="13">
        <f>AO63/AO62*100</f>
        <v>0</v>
      </c>
    </row>
    <row r="64" spans="1:46" x14ac:dyDescent="0.25">
      <c r="L64" s="87"/>
      <c r="N64" s="87"/>
      <c r="O64" s="87"/>
      <c r="P64" s="15" t="s">
        <v>342</v>
      </c>
      <c r="Q64" s="87">
        <f>COUNTIFS(L2:L52,"=Simulated")</f>
        <v>43</v>
      </c>
      <c r="R64" s="87" t="s">
        <v>343</v>
      </c>
      <c r="S64" s="87"/>
      <c r="T64" s="87"/>
      <c r="U64" s="87"/>
      <c r="V64" s="87"/>
      <c r="W64" s="87"/>
      <c r="X64" s="87"/>
      <c r="Y64" s="87"/>
      <c r="Z64" s="87"/>
      <c r="AA64" s="87"/>
      <c r="AB64" s="87"/>
      <c r="AC64" s="87"/>
      <c r="AD64" s="87"/>
      <c r="AE64" s="87"/>
      <c r="AF64" s="87"/>
      <c r="AG64" s="87"/>
      <c r="AH64" s="87"/>
      <c r="AI64" s="87"/>
      <c r="AJ64" s="9"/>
      <c r="AK64" s="9"/>
      <c r="AL64" s="9"/>
      <c r="AM64" s="9"/>
      <c r="AN64" s="103" t="s">
        <v>340</v>
      </c>
      <c r="AO64" s="87">
        <f>COUNTIFS(AK2:AK52,"=1",R2:R52,"=0")</f>
        <v>1</v>
      </c>
      <c r="AP64" s="13">
        <f>AO64/AO62*100</f>
        <v>100</v>
      </c>
    </row>
    <row r="65" spans="12:42" x14ac:dyDescent="0.25">
      <c r="L65" s="87"/>
      <c r="N65" s="87"/>
      <c r="O65" s="87"/>
      <c r="P65" s="103" t="s">
        <v>15</v>
      </c>
      <c r="Q65" s="87">
        <f>COUNTIFS(L2:L52,"=Simulated",R2:R52,"=1")</f>
        <v>31</v>
      </c>
      <c r="R65" s="13">
        <f>Q65/Q64*100</f>
        <v>72.093023255813947</v>
      </c>
      <c r="S65" s="87"/>
      <c r="T65" s="87"/>
      <c r="U65" s="87"/>
      <c r="V65" s="87"/>
      <c r="W65" s="87"/>
      <c r="X65" s="87"/>
      <c r="Y65" s="87"/>
      <c r="Z65" s="87"/>
      <c r="AA65" s="87"/>
      <c r="AB65" s="87"/>
      <c r="AC65" s="87"/>
      <c r="AD65" s="87"/>
      <c r="AE65" s="87"/>
      <c r="AF65" s="87"/>
      <c r="AG65" s="87"/>
      <c r="AH65" s="87"/>
      <c r="AI65" s="87"/>
      <c r="AJ65" s="9"/>
      <c r="AK65" s="9"/>
      <c r="AL65" s="9"/>
      <c r="AM65" s="9"/>
    </row>
    <row r="66" spans="12:42" x14ac:dyDescent="0.25">
      <c r="L66" s="87"/>
      <c r="N66" s="87"/>
      <c r="O66" s="87"/>
      <c r="P66" s="103" t="s">
        <v>340</v>
      </c>
      <c r="Q66" s="87">
        <f>COUNTIFS(L2:L52,"=Simulated",R2:R52,"=0")</f>
        <v>12</v>
      </c>
      <c r="R66" s="13">
        <f>Q66/Q64*100</f>
        <v>27.906976744186046</v>
      </c>
      <c r="S66" s="87"/>
      <c r="T66" s="87"/>
      <c r="U66" s="87"/>
      <c r="V66" s="87"/>
      <c r="W66" s="87"/>
      <c r="X66" s="87"/>
      <c r="Y66" s="87"/>
      <c r="Z66" s="87"/>
      <c r="AA66" s="87"/>
      <c r="AB66" s="87"/>
      <c r="AC66" s="87"/>
      <c r="AD66" s="87"/>
      <c r="AE66" s="87"/>
      <c r="AF66" s="87"/>
      <c r="AG66" s="87"/>
      <c r="AH66" s="87"/>
      <c r="AI66" s="87"/>
      <c r="AJ66" s="9"/>
      <c r="AK66" s="9"/>
      <c r="AL66" s="9"/>
      <c r="AM66" s="9"/>
      <c r="AN66" s="15" t="s">
        <v>8382</v>
      </c>
      <c r="AO66" s="46">
        <f>COUNTIF(AL2:AL52,"=1")</f>
        <v>15</v>
      </c>
      <c r="AP66" s="87" t="s">
        <v>343</v>
      </c>
    </row>
    <row r="67" spans="12:42" x14ac:dyDescent="0.25">
      <c r="L67" s="87"/>
      <c r="N67" s="87"/>
      <c r="O67" s="87"/>
      <c r="Q67" s="87"/>
      <c r="R67" s="87"/>
      <c r="S67" s="87"/>
      <c r="T67" s="87"/>
      <c r="U67" s="87"/>
      <c r="V67" s="87"/>
      <c r="W67" s="87"/>
      <c r="X67" s="87"/>
      <c r="Y67" s="87"/>
      <c r="Z67" s="87"/>
      <c r="AA67" s="87"/>
      <c r="AB67" s="87"/>
      <c r="AC67" s="87"/>
      <c r="AD67" s="87"/>
      <c r="AE67" s="87"/>
      <c r="AF67" s="87"/>
      <c r="AG67" s="87"/>
      <c r="AH67" s="87"/>
      <c r="AI67" s="87"/>
      <c r="AJ67" s="9"/>
      <c r="AK67" s="9"/>
      <c r="AL67" s="9"/>
      <c r="AM67" s="9"/>
      <c r="AN67" s="103" t="s">
        <v>15</v>
      </c>
      <c r="AO67" s="87">
        <f>COUNTIFS(AL2:AL52,"=1",R2:R52,"=1")</f>
        <v>9</v>
      </c>
      <c r="AP67" s="13">
        <f>AO67/AO66*100</f>
        <v>60</v>
      </c>
    </row>
    <row r="68" spans="12:42" x14ac:dyDescent="0.25">
      <c r="L68" s="87"/>
      <c r="N68" s="87"/>
      <c r="O68" s="87"/>
      <c r="P68" s="15" t="s">
        <v>48</v>
      </c>
      <c r="Q68" s="87">
        <f>COUNTIFS(N2:N52,"=Pulsed")</f>
        <v>30</v>
      </c>
      <c r="R68" s="87" t="s">
        <v>343</v>
      </c>
      <c r="S68" s="87"/>
      <c r="T68" s="87"/>
      <c r="U68" s="87"/>
      <c r="V68" s="87"/>
      <c r="W68" s="87"/>
      <c r="X68" s="87"/>
      <c r="Y68" s="87"/>
      <c r="Z68" s="87"/>
      <c r="AA68" s="87"/>
      <c r="AB68" s="87"/>
      <c r="AC68" s="87"/>
      <c r="AD68" s="87"/>
      <c r="AE68" s="87"/>
      <c r="AF68" s="87"/>
      <c r="AG68" s="87"/>
      <c r="AH68" s="87"/>
      <c r="AI68" s="87"/>
      <c r="AJ68" s="9"/>
      <c r="AK68" s="9"/>
      <c r="AL68" s="9"/>
      <c r="AM68" s="9"/>
      <c r="AN68" s="103" t="s">
        <v>340</v>
      </c>
      <c r="AO68" s="87">
        <f>COUNTIFS(AL2:AL52,"=1",R2:R52,"=0")</f>
        <v>6</v>
      </c>
      <c r="AP68" s="13">
        <f>AO68/AO66*100</f>
        <v>40</v>
      </c>
    </row>
    <row r="69" spans="12:42" x14ac:dyDescent="0.25">
      <c r="L69" s="87"/>
      <c r="N69" s="87"/>
      <c r="O69" s="87"/>
      <c r="P69" s="103" t="s">
        <v>15</v>
      </c>
      <c r="Q69" s="87">
        <f>COUNTIFS(N2:N52,"=Pulsed",R2:R52,"=1")</f>
        <v>19</v>
      </c>
      <c r="R69" s="13">
        <f>Q69/Q68*100</f>
        <v>63.333333333333329</v>
      </c>
      <c r="S69" s="87"/>
      <c r="T69" s="87"/>
      <c r="U69" s="87"/>
      <c r="V69" s="87"/>
      <c r="W69" s="87"/>
      <c r="X69" s="87"/>
      <c r="Y69" s="87"/>
      <c r="Z69" s="87"/>
      <c r="AA69" s="87"/>
      <c r="AB69" s="87"/>
      <c r="AC69" s="87"/>
      <c r="AD69" s="87"/>
      <c r="AE69" s="87"/>
      <c r="AF69" s="87"/>
      <c r="AG69" s="87"/>
      <c r="AH69" s="87"/>
      <c r="AI69" s="87"/>
      <c r="AJ69" s="9"/>
      <c r="AK69" s="9"/>
      <c r="AL69" s="9"/>
      <c r="AM69" s="9"/>
    </row>
    <row r="70" spans="12:42" x14ac:dyDescent="0.25">
      <c r="L70" s="87"/>
      <c r="N70" s="87"/>
      <c r="O70" s="87"/>
      <c r="P70" s="103" t="s">
        <v>340</v>
      </c>
      <c r="Q70" s="87">
        <f>COUNTIFS(N2:N52,"=Pulsed",R2:R52,"=0")</f>
        <v>11</v>
      </c>
      <c r="R70" s="13">
        <f>Q70/Q68*100</f>
        <v>36.666666666666664</v>
      </c>
      <c r="S70" s="87"/>
      <c r="T70" s="87"/>
      <c r="U70" s="87"/>
      <c r="V70" s="87"/>
      <c r="W70" s="87"/>
      <c r="X70" s="87"/>
      <c r="Y70" s="87"/>
      <c r="Z70" s="87"/>
      <c r="AA70" s="87"/>
      <c r="AB70" s="87"/>
      <c r="AC70" s="87"/>
      <c r="AD70" s="87"/>
      <c r="AE70" s="87"/>
      <c r="AF70" s="87"/>
      <c r="AG70" s="87"/>
      <c r="AH70" s="87"/>
      <c r="AI70" s="87"/>
      <c r="AJ70" s="9"/>
      <c r="AK70" s="9"/>
      <c r="AL70" s="9"/>
      <c r="AM70" s="9"/>
      <c r="AN70" s="15" t="s">
        <v>8387</v>
      </c>
      <c r="AO70" s="46">
        <f>COUNTIF(AM2:AM52,"=1")</f>
        <v>2</v>
      </c>
      <c r="AP70" s="87" t="s">
        <v>343</v>
      </c>
    </row>
    <row r="71" spans="12:42" x14ac:dyDescent="0.25">
      <c r="L71" s="87"/>
      <c r="N71" s="87"/>
      <c r="O71" s="87"/>
      <c r="Q71" s="87"/>
      <c r="R71" s="87"/>
      <c r="S71" s="87"/>
      <c r="T71" s="87"/>
      <c r="U71" s="87"/>
      <c r="V71" s="87"/>
      <c r="W71" s="87"/>
      <c r="X71" s="87"/>
      <c r="Y71" s="87"/>
      <c r="Z71" s="87"/>
      <c r="AA71" s="87"/>
      <c r="AB71" s="87"/>
      <c r="AC71" s="87"/>
      <c r="AD71" s="87"/>
      <c r="AE71" s="87"/>
      <c r="AF71" s="87"/>
      <c r="AG71" s="87"/>
      <c r="AH71" s="87"/>
      <c r="AI71" s="87"/>
      <c r="AJ71" s="9"/>
      <c r="AK71" s="9"/>
      <c r="AL71" s="9"/>
      <c r="AM71" s="9"/>
      <c r="AN71" s="103" t="s">
        <v>15</v>
      </c>
      <c r="AO71" s="87">
        <f>COUNTIFS(AM2:AM52,"=1",R2:R52,"=1")</f>
        <v>0</v>
      </c>
      <c r="AP71" s="13">
        <f>AO71/AO70*100</f>
        <v>0</v>
      </c>
    </row>
    <row r="72" spans="12:42" x14ac:dyDescent="0.25">
      <c r="L72" s="87"/>
      <c r="N72" s="87"/>
      <c r="O72" s="87"/>
      <c r="P72" s="15" t="s">
        <v>7985</v>
      </c>
      <c r="Q72" s="46">
        <f>COUNTIFS(N2:N52,"=Continuous")</f>
        <v>11</v>
      </c>
      <c r="R72" s="87" t="s">
        <v>343</v>
      </c>
      <c r="S72" s="87"/>
      <c r="T72" s="87"/>
      <c r="U72" s="87"/>
      <c r="V72" s="87"/>
      <c r="W72" s="87"/>
      <c r="X72" s="87"/>
      <c r="Y72" s="87"/>
      <c r="Z72" s="87"/>
      <c r="AA72" s="87"/>
      <c r="AB72" s="87"/>
      <c r="AC72" s="87"/>
      <c r="AD72" s="87"/>
      <c r="AE72" s="87"/>
      <c r="AF72" s="87"/>
      <c r="AG72" s="87"/>
      <c r="AH72" s="87"/>
      <c r="AI72" s="87"/>
      <c r="AJ72" s="9"/>
      <c r="AK72" s="9"/>
      <c r="AL72" s="9"/>
      <c r="AM72" s="9"/>
      <c r="AN72" s="103" t="s">
        <v>340</v>
      </c>
      <c r="AO72" s="87">
        <f>COUNTIFS(AM2:AM52,"=1",R2:R52,"=0")</f>
        <v>2</v>
      </c>
      <c r="AP72" s="13">
        <f>AO72/AO70*100</f>
        <v>100</v>
      </c>
    </row>
    <row r="73" spans="12:42" x14ac:dyDescent="0.25">
      <c r="L73" s="87"/>
      <c r="N73" s="87"/>
      <c r="O73" s="87"/>
      <c r="P73" s="103" t="s">
        <v>15</v>
      </c>
      <c r="Q73" s="87">
        <f>COUNTIFS(N2:N52,"=Continuous",R2:R52,"=1")</f>
        <v>11</v>
      </c>
      <c r="R73" s="13">
        <v>0</v>
      </c>
      <c r="S73" s="87"/>
      <c r="T73" s="87"/>
      <c r="U73" s="87"/>
      <c r="V73" s="87"/>
      <c r="W73" s="87"/>
      <c r="X73" s="87"/>
      <c r="Y73" s="87"/>
      <c r="Z73" s="87"/>
      <c r="AA73" s="87"/>
      <c r="AB73" s="87"/>
      <c r="AC73" s="87"/>
      <c r="AD73" s="87"/>
      <c r="AE73" s="87"/>
      <c r="AF73" s="87"/>
      <c r="AG73" s="87"/>
      <c r="AH73" s="87"/>
      <c r="AI73" s="87"/>
      <c r="AJ73" s="9"/>
      <c r="AK73" s="9"/>
      <c r="AL73" s="9"/>
      <c r="AM73" s="9"/>
    </row>
    <row r="74" spans="12:42" x14ac:dyDescent="0.25">
      <c r="L74" s="87"/>
      <c r="N74" s="87"/>
      <c r="O74" s="87"/>
      <c r="P74" s="103" t="s">
        <v>340</v>
      </c>
      <c r="Q74" s="87">
        <f>COUNTIFS(N2:N52,"=Continuous",R2:R52,"=0")</f>
        <v>0</v>
      </c>
      <c r="R74" s="13">
        <v>0</v>
      </c>
      <c r="S74" s="87"/>
      <c r="T74" s="87"/>
      <c r="U74" s="87"/>
      <c r="V74" s="87"/>
      <c r="W74" s="87"/>
      <c r="X74" s="87"/>
      <c r="Y74" s="87"/>
      <c r="Z74" s="87"/>
      <c r="AA74" s="87"/>
      <c r="AB74" s="87"/>
      <c r="AC74" s="87"/>
      <c r="AD74" s="87"/>
      <c r="AE74" s="87"/>
      <c r="AF74" s="87"/>
      <c r="AG74" s="87"/>
      <c r="AH74" s="87"/>
      <c r="AI74" s="87"/>
      <c r="AJ74" s="9"/>
      <c r="AK74" s="9"/>
      <c r="AL74" s="9"/>
      <c r="AM74" s="9"/>
      <c r="AN74" s="15" t="s">
        <v>8028</v>
      </c>
      <c r="AO74" s="46">
        <f>COUNTIF(AF2:AF52,"=1")</f>
        <v>0</v>
      </c>
      <c r="AP74" s="87" t="s">
        <v>343</v>
      </c>
    </row>
    <row r="75" spans="12:42" x14ac:dyDescent="0.25">
      <c r="L75" s="87"/>
      <c r="N75" s="87"/>
      <c r="O75" s="87"/>
      <c r="Q75" s="87"/>
      <c r="R75" s="87"/>
      <c r="S75" s="87"/>
      <c r="T75" s="87"/>
      <c r="U75" s="87"/>
      <c r="V75" s="87"/>
      <c r="W75" s="87"/>
      <c r="X75" s="87"/>
      <c r="Y75" s="87"/>
      <c r="Z75" s="87"/>
      <c r="AA75" s="87"/>
      <c r="AB75" s="87"/>
      <c r="AC75" s="87"/>
      <c r="AD75" s="87"/>
      <c r="AE75" s="87"/>
      <c r="AF75" s="87"/>
      <c r="AG75" s="87"/>
      <c r="AH75" s="87"/>
      <c r="AI75" s="87"/>
      <c r="AJ75" s="9"/>
      <c r="AK75" s="9"/>
      <c r="AL75" s="9"/>
      <c r="AM75" s="9"/>
      <c r="AN75" s="103" t="s">
        <v>15</v>
      </c>
      <c r="AO75" s="87">
        <f>COUNTIFS(AF2:AF52,"=1",R2:R52,"=1")</f>
        <v>0</v>
      </c>
      <c r="AP75" s="13" t="e">
        <f>AO75/AO74*100</f>
        <v>#DIV/0!</v>
      </c>
    </row>
    <row r="76" spans="12:42" x14ac:dyDescent="0.25">
      <c r="L76" s="87"/>
      <c r="N76" s="87"/>
      <c r="O76" s="87"/>
      <c r="Q76" s="87"/>
      <c r="R76" s="87"/>
      <c r="S76" s="87"/>
      <c r="T76" s="87"/>
      <c r="U76" s="87"/>
      <c r="V76" s="87"/>
      <c r="W76" s="87"/>
      <c r="X76" s="87"/>
      <c r="Y76" s="87"/>
      <c r="Z76" s="87"/>
      <c r="AA76" s="87"/>
      <c r="AB76" s="87"/>
      <c r="AC76" s="87"/>
      <c r="AD76" s="87"/>
      <c r="AE76" s="87"/>
      <c r="AF76" s="87"/>
      <c r="AG76" s="87"/>
      <c r="AH76" s="87"/>
      <c r="AI76" s="87"/>
      <c r="AJ76" s="9"/>
      <c r="AK76" s="9"/>
      <c r="AL76" s="9"/>
      <c r="AM76" s="9"/>
      <c r="AN76" s="103" t="s">
        <v>340</v>
      </c>
      <c r="AO76" s="87">
        <f>COUNTIFS(AF2:AF52,"=1",R2:R52,"=0")</f>
        <v>0</v>
      </c>
      <c r="AP76" s="13" t="e">
        <f>AO76/AO74*100</f>
        <v>#DIV/0!</v>
      </c>
    </row>
    <row r="77" spans="12:42" x14ac:dyDescent="0.25">
      <c r="L77" s="87"/>
      <c r="N77" s="87"/>
      <c r="O77" s="87"/>
      <c r="Q77" s="87"/>
      <c r="R77" s="87"/>
      <c r="S77" s="87"/>
      <c r="T77" s="87"/>
      <c r="U77" s="87"/>
      <c r="V77" s="87"/>
      <c r="W77" s="87"/>
      <c r="X77" s="87"/>
      <c r="Y77" s="87"/>
      <c r="Z77" s="87"/>
      <c r="AA77" s="87"/>
      <c r="AB77" s="87"/>
      <c r="AC77" s="87"/>
      <c r="AD77" s="87"/>
      <c r="AE77" s="87"/>
      <c r="AF77" s="87"/>
      <c r="AG77" s="87"/>
      <c r="AH77" s="87"/>
      <c r="AI77" s="87"/>
      <c r="AJ77" s="9"/>
      <c r="AK77" s="9"/>
      <c r="AL77" s="9"/>
      <c r="AM77" s="9"/>
    </row>
    <row r="78" spans="12:42" x14ac:dyDescent="0.25">
      <c r="L78" s="87"/>
      <c r="N78" s="87"/>
      <c r="O78" s="87"/>
      <c r="Q78" s="87"/>
      <c r="R78" s="87"/>
      <c r="S78" s="87"/>
      <c r="T78" s="87"/>
      <c r="U78" s="87"/>
      <c r="V78" s="87"/>
      <c r="W78" s="87"/>
      <c r="X78" s="87"/>
      <c r="Y78" s="87"/>
      <c r="Z78" s="87"/>
      <c r="AA78" s="87"/>
      <c r="AB78" s="87"/>
      <c r="AC78" s="87"/>
      <c r="AD78" s="87"/>
      <c r="AE78" s="87"/>
      <c r="AF78" s="87"/>
      <c r="AG78" s="87"/>
      <c r="AH78" s="87"/>
      <c r="AI78" s="87"/>
      <c r="AJ78" s="9"/>
      <c r="AK78" s="9"/>
      <c r="AL78" s="9"/>
      <c r="AM78" s="9"/>
      <c r="AN78" s="100" t="s">
        <v>8427</v>
      </c>
      <c r="AO78" s="101">
        <f>COUNTIF(AI2:AI52,"=1")</f>
        <v>13</v>
      </c>
      <c r="AP78" s="19" t="s">
        <v>343</v>
      </c>
    </row>
    <row r="79" spans="12:42" x14ac:dyDescent="0.25">
      <c r="L79" s="87"/>
      <c r="N79" s="87"/>
      <c r="O79" s="87"/>
      <c r="Q79" s="87"/>
      <c r="R79" s="87"/>
      <c r="S79" s="87"/>
      <c r="T79" s="87"/>
      <c r="U79" s="87"/>
      <c r="V79" s="87"/>
      <c r="W79" s="87"/>
      <c r="X79" s="87"/>
      <c r="Y79" s="87"/>
      <c r="Z79" s="87"/>
      <c r="AA79" s="87"/>
      <c r="AB79" s="87"/>
      <c r="AC79" s="87"/>
      <c r="AD79" s="87"/>
      <c r="AE79" s="87"/>
      <c r="AF79" s="87"/>
      <c r="AG79" s="87"/>
      <c r="AH79" s="87"/>
      <c r="AI79" s="87"/>
      <c r="AJ79" s="9"/>
      <c r="AK79" s="9"/>
      <c r="AL79" s="9"/>
      <c r="AM79" s="9"/>
      <c r="AN79" s="21" t="s">
        <v>15</v>
      </c>
      <c r="AO79" s="19">
        <f>COUNTIFS(AI2:AI52,"=1",R2:R52,"=1")</f>
        <v>9</v>
      </c>
      <c r="AP79" s="102">
        <f>AO79/AO78*100</f>
        <v>69.230769230769226</v>
      </c>
    </row>
    <row r="80" spans="12:42" x14ac:dyDescent="0.25">
      <c r="L80" s="87"/>
      <c r="N80" s="87"/>
      <c r="O80" s="87"/>
      <c r="Q80" s="87"/>
      <c r="R80" s="87"/>
      <c r="S80" s="87"/>
      <c r="T80" s="87"/>
      <c r="U80" s="87"/>
      <c r="V80" s="87"/>
      <c r="W80" s="87"/>
      <c r="X80" s="87"/>
      <c r="Y80" s="87"/>
      <c r="Z80" s="87"/>
      <c r="AA80" s="87"/>
      <c r="AB80" s="87"/>
      <c r="AC80" s="87"/>
      <c r="AD80" s="87"/>
      <c r="AE80" s="87"/>
      <c r="AF80" s="87"/>
      <c r="AG80" s="87"/>
      <c r="AH80" s="87"/>
      <c r="AI80" s="87"/>
      <c r="AJ80" s="9"/>
      <c r="AK80" s="9"/>
      <c r="AL80" s="9"/>
      <c r="AM80" s="9"/>
      <c r="AN80" s="21" t="s">
        <v>340</v>
      </c>
      <c r="AO80" s="19">
        <f>COUNTIFS(AI2:AI52,"=1",R2:R52,"=0")</f>
        <v>4</v>
      </c>
      <c r="AP80" s="102">
        <f>AO80/AO78*100</f>
        <v>30.76923076923077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E383F-EDC1-428F-AACE-89B18009E894}">
  <dimension ref="A1:AT113"/>
  <sheetViews>
    <sheetView topLeftCell="AF1" workbookViewId="0">
      <pane ySplit="1" topLeftCell="A87" activePane="bottomLeft" state="frozen"/>
      <selection activeCell="P1" sqref="P1"/>
      <selection pane="bottomLeft" activeCell="AS103" sqref="AS103"/>
    </sheetView>
  </sheetViews>
  <sheetFormatPr defaultColWidth="22" defaultRowHeight="13.6" x14ac:dyDescent="0.25"/>
  <cols>
    <col min="1" max="1" width="10.140625" customWidth="1"/>
    <col min="2" max="2" width="27.85546875" customWidth="1"/>
    <col min="5" max="5" width="14.140625" customWidth="1"/>
    <col min="6" max="6" width="27.5703125" customWidth="1"/>
    <col min="7" max="7" width="10.140625" customWidth="1"/>
    <col min="8" max="8" width="11.140625" customWidth="1"/>
    <col min="9" max="9" width="16.85546875" style="63" customWidth="1"/>
    <col min="10" max="10" width="13.140625" style="99" customWidth="1"/>
    <col min="11" max="12" width="11.42578125" style="63" customWidth="1"/>
    <col min="13" max="13" width="40.85546875" customWidth="1"/>
    <col min="14" max="14" width="14.140625" customWidth="1"/>
    <col min="15" max="15" width="12.42578125" style="63" customWidth="1"/>
    <col min="17" max="17" width="15.85546875" customWidth="1"/>
    <col min="18" max="18" width="8.28515625" style="92" customWidth="1"/>
    <col min="19" max="19" width="11.85546875" customWidth="1"/>
    <col min="20" max="20" width="10.42578125" customWidth="1"/>
    <col min="21" max="21" width="10.85546875" customWidth="1"/>
    <col min="22" max="22" width="8.28515625" customWidth="1"/>
    <col min="23" max="23" width="10.7109375" customWidth="1"/>
    <col min="24" max="24" width="8.85546875" customWidth="1"/>
    <col min="25" max="25" width="10.42578125" customWidth="1"/>
    <col min="26" max="26" width="9.85546875" customWidth="1"/>
    <col min="27" max="27" width="11.5703125" customWidth="1"/>
    <col min="28" max="28" width="9.85546875" customWidth="1"/>
    <col min="29" max="29" width="6.28515625" customWidth="1"/>
    <col min="30" max="30" width="9.28515625" customWidth="1"/>
    <col min="31" max="31" width="10.28515625" customWidth="1"/>
    <col min="32" max="32" width="8.7109375" customWidth="1"/>
    <col min="33" max="33" width="9.42578125" customWidth="1"/>
    <col min="34" max="34" width="7.85546875" customWidth="1"/>
    <col min="35" max="35" width="7.140625" customWidth="1"/>
    <col min="36" max="36" width="9.85546875" customWidth="1"/>
    <col min="37" max="37" width="9.7109375" customWidth="1"/>
    <col min="38" max="39" width="9.5703125" customWidth="1"/>
  </cols>
  <sheetData>
    <row r="1" spans="1:40" x14ac:dyDescent="0.25">
      <c r="A1" s="27" t="s">
        <v>0</v>
      </c>
      <c r="B1" s="27" t="s">
        <v>1</v>
      </c>
      <c r="C1" s="27" t="s">
        <v>2</v>
      </c>
      <c r="D1" s="27" t="s">
        <v>3</v>
      </c>
      <c r="E1" s="27" t="s">
        <v>4</v>
      </c>
      <c r="F1" s="27" t="s">
        <v>5</v>
      </c>
      <c r="G1" s="27" t="s">
        <v>6</v>
      </c>
      <c r="H1" s="27" t="s">
        <v>7</v>
      </c>
      <c r="I1" s="62" t="s">
        <v>8</v>
      </c>
      <c r="J1" s="97" t="s">
        <v>9</v>
      </c>
      <c r="K1" s="62" t="s">
        <v>10</v>
      </c>
      <c r="L1" s="62" t="s">
        <v>338</v>
      </c>
      <c r="M1" s="27" t="s">
        <v>11</v>
      </c>
      <c r="N1" s="27" t="s">
        <v>12</v>
      </c>
      <c r="O1" s="62" t="s">
        <v>13</v>
      </c>
      <c r="P1" s="27" t="s">
        <v>14</v>
      </c>
      <c r="Q1" s="27" t="s">
        <v>15</v>
      </c>
      <c r="R1" s="104" t="s">
        <v>8788</v>
      </c>
      <c r="S1" s="27" t="s">
        <v>17</v>
      </c>
      <c r="T1" s="27" t="s">
        <v>18</v>
      </c>
      <c r="U1" s="27" t="s">
        <v>19</v>
      </c>
      <c r="V1" s="27" t="s">
        <v>20</v>
      </c>
      <c r="W1" s="27" t="s">
        <v>21</v>
      </c>
      <c r="X1" s="27" t="s">
        <v>22</v>
      </c>
      <c r="Y1" s="27" t="s">
        <v>23</v>
      </c>
      <c r="Z1" s="27" t="s">
        <v>24</v>
      </c>
      <c r="AA1" s="27" t="s">
        <v>25</v>
      </c>
      <c r="AB1" s="27" t="s">
        <v>26</v>
      </c>
      <c r="AC1" s="27" t="s">
        <v>27</v>
      </c>
      <c r="AD1" s="27" t="s">
        <v>28</v>
      </c>
      <c r="AE1" s="27" t="s">
        <v>29</v>
      </c>
      <c r="AF1" s="27" t="s">
        <v>30</v>
      </c>
      <c r="AG1" s="27" t="s">
        <v>31</v>
      </c>
      <c r="AH1" s="27" t="s">
        <v>32</v>
      </c>
      <c r="AI1" s="27" t="s">
        <v>33</v>
      </c>
      <c r="AJ1" s="1" t="s">
        <v>8023</v>
      </c>
      <c r="AK1" s="1" t="s">
        <v>8027</v>
      </c>
      <c r="AL1" s="1" t="s">
        <v>8384</v>
      </c>
      <c r="AM1" s="1" t="s">
        <v>8385</v>
      </c>
      <c r="AN1" s="27" t="s">
        <v>34</v>
      </c>
    </row>
    <row r="2" spans="1:40" x14ac:dyDescent="0.25">
      <c r="A2" s="39">
        <v>25</v>
      </c>
      <c r="B2" s="29" t="s">
        <v>2794</v>
      </c>
      <c r="C2" s="29" t="s">
        <v>2795</v>
      </c>
      <c r="D2" s="29" t="s">
        <v>2796</v>
      </c>
      <c r="E2" s="42">
        <v>42068</v>
      </c>
      <c r="F2" s="29" t="s">
        <v>38</v>
      </c>
      <c r="J2" s="98">
        <v>5.953E-4</v>
      </c>
      <c r="L2" s="63" t="s">
        <v>342</v>
      </c>
      <c r="M2" s="29" t="s">
        <v>2797</v>
      </c>
      <c r="N2" s="29" t="s">
        <v>219</v>
      </c>
      <c r="O2" s="64">
        <v>257.14285714285717</v>
      </c>
      <c r="P2" s="29" t="s">
        <v>1153</v>
      </c>
      <c r="Q2" s="29" t="s">
        <v>15</v>
      </c>
      <c r="R2" s="28">
        <v>0</v>
      </c>
      <c r="S2" s="39">
        <v>0</v>
      </c>
      <c r="T2" s="39">
        <v>0</v>
      </c>
      <c r="U2" s="39">
        <v>1</v>
      </c>
      <c r="V2" s="39">
        <v>0</v>
      </c>
      <c r="W2" s="39">
        <v>0</v>
      </c>
      <c r="X2" s="39">
        <v>0</v>
      </c>
      <c r="Y2" s="39">
        <v>0</v>
      </c>
      <c r="Z2" s="39">
        <v>1</v>
      </c>
      <c r="AA2" s="39">
        <v>0</v>
      </c>
      <c r="AB2" s="39">
        <v>0</v>
      </c>
      <c r="AC2" s="39">
        <v>1</v>
      </c>
      <c r="AD2" s="39">
        <v>0</v>
      </c>
      <c r="AE2" s="39">
        <v>0</v>
      </c>
      <c r="AF2" s="39">
        <v>0</v>
      </c>
      <c r="AG2" s="39">
        <v>0</v>
      </c>
      <c r="AH2" s="39">
        <v>0</v>
      </c>
      <c r="AI2" s="39">
        <v>0</v>
      </c>
      <c r="AJ2" s="9">
        <f>IF(OR(AC2=1,AE2=1),1,0)</f>
        <v>1</v>
      </c>
      <c r="AK2" s="9">
        <f>IF(OR(AF2=1,AG2=1),1,0)</f>
        <v>0</v>
      </c>
      <c r="AL2" s="9">
        <f>IF(OR(AD2=1,AH2=1,AI2=1),1,0)</f>
        <v>0</v>
      </c>
      <c r="AM2" s="9">
        <f>IF(OR(AD2=1,AH2=1),1,0)</f>
        <v>0</v>
      </c>
      <c r="AN2" s="29" t="s">
        <v>2798</v>
      </c>
    </row>
    <row r="3" spans="1:40" x14ac:dyDescent="0.25">
      <c r="A3" s="39">
        <v>50</v>
      </c>
      <c r="B3" s="29" t="s">
        <v>5753</v>
      </c>
      <c r="C3" s="29" t="s">
        <v>5754</v>
      </c>
      <c r="D3" s="29" t="s">
        <v>5755</v>
      </c>
      <c r="E3" s="42">
        <v>41872</v>
      </c>
      <c r="F3" s="29" t="s">
        <v>38</v>
      </c>
      <c r="I3" s="64">
        <v>860000</v>
      </c>
      <c r="J3" s="98">
        <v>1.22</v>
      </c>
      <c r="L3" s="63" t="s">
        <v>342</v>
      </c>
      <c r="M3" s="29" t="s">
        <v>185</v>
      </c>
      <c r="N3" s="29" t="s">
        <v>48</v>
      </c>
      <c r="O3" s="64">
        <v>30</v>
      </c>
      <c r="P3" s="29" t="s">
        <v>214</v>
      </c>
      <c r="Q3" s="29" t="s">
        <v>15</v>
      </c>
      <c r="R3" s="28">
        <v>0</v>
      </c>
      <c r="S3" s="39">
        <v>0</v>
      </c>
      <c r="T3" s="39">
        <v>0</v>
      </c>
      <c r="U3" s="39">
        <v>1</v>
      </c>
      <c r="V3" s="39">
        <v>0</v>
      </c>
      <c r="W3" s="39">
        <v>0</v>
      </c>
      <c r="X3" s="39">
        <v>0</v>
      </c>
      <c r="Y3" s="39">
        <v>0</v>
      </c>
      <c r="Z3" s="39">
        <v>1</v>
      </c>
      <c r="AA3" s="39">
        <v>0</v>
      </c>
      <c r="AB3" s="39">
        <v>0</v>
      </c>
      <c r="AC3" s="39">
        <v>0</v>
      </c>
      <c r="AD3" s="39">
        <v>0</v>
      </c>
      <c r="AE3" s="39">
        <v>1</v>
      </c>
      <c r="AF3" s="39">
        <v>0</v>
      </c>
      <c r="AG3" s="39">
        <v>0</v>
      </c>
      <c r="AH3" s="39">
        <v>0</v>
      </c>
      <c r="AI3" s="39">
        <v>0</v>
      </c>
      <c r="AJ3" s="9">
        <f>IF(OR(AC3=1,AE3=1),1,0)</f>
        <v>1</v>
      </c>
      <c r="AK3" s="9">
        <f>IF(OR(AF3=1,AG3=1),1,0)</f>
        <v>0</v>
      </c>
      <c r="AL3" s="9">
        <f>IF(OR(AD3=1,AH3=1,AI3=1),1,0)</f>
        <v>0</v>
      </c>
      <c r="AM3" s="9">
        <f>IF(OR(AD3=1,AH3=1),1,0)</f>
        <v>0</v>
      </c>
      <c r="AN3" s="29" t="s">
        <v>5757</v>
      </c>
    </row>
    <row r="4" spans="1:40" x14ac:dyDescent="0.25">
      <c r="A4" s="39">
        <v>52</v>
      </c>
      <c r="B4" s="29" t="s">
        <v>3496</v>
      </c>
      <c r="C4" s="29" t="s">
        <v>3497</v>
      </c>
      <c r="D4" s="29" t="s">
        <v>3498</v>
      </c>
      <c r="E4" s="42">
        <v>41817</v>
      </c>
      <c r="F4" s="29" t="s">
        <v>38</v>
      </c>
      <c r="I4" s="64">
        <v>1200</v>
      </c>
      <c r="J4" s="98">
        <v>0.36</v>
      </c>
      <c r="L4" s="63" t="s">
        <v>342</v>
      </c>
      <c r="M4" s="29" t="s">
        <v>39</v>
      </c>
      <c r="N4" s="29" t="s">
        <v>48</v>
      </c>
      <c r="O4" s="64">
        <v>1</v>
      </c>
      <c r="P4" s="29" t="s">
        <v>7250</v>
      </c>
      <c r="Q4" s="29" t="s">
        <v>15</v>
      </c>
      <c r="R4" s="28">
        <v>1</v>
      </c>
      <c r="S4" s="39">
        <v>0</v>
      </c>
      <c r="T4" s="39">
        <v>0</v>
      </c>
      <c r="U4" s="39">
        <v>0</v>
      </c>
      <c r="V4" s="39">
        <v>0</v>
      </c>
      <c r="W4" s="39">
        <v>0</v>
      </c>
      <c r="X4" s="39">
        <v>0</v>
      </c>
      <c r="Y4" s="39">
        <v>1</v>
      </c>
      <c r="Z4" s="39">
        <v>0</v>
      </c>
      <c r="AA4" s="39">
        <v>0</v>
      </c>
      <c r="AB4" s="39">
        <v>0</v>
      </c>
      <c r="AC4" s="39">
        <v>0</v>
      </c>
      <c r="AD4" s="39">
        <v>0</v>
      </c>
      <c r="AE4" s="39">
        <v>1</v>
      </c>
      <c r="AF4" s="39">
        <v>0</v>
      </c>
      <c r="AG4" s="39">
        <v>0</v>
      </c>
      <c r="AH4" s="39">
        <v>0</v>
      </c>
      <c r="AI4" s="39">
        <v>0</v>
      </c>
      <c r="AJ4" s="9">
        <f t="shared" ref="AJ4:AJ16" si="0">IF(OR(AC4=1,AE4=1),1,0)</f>
        <v>1</v>
      </c>
      <c r="AK4" s="9">
        <f t="shared" ref="AK4:AK11" si="1">IF(OR(AF4=1,AG4=1),1,0)</f>
        <v>0</v>
      </c>
      <c r="AL4" s="9">
        <f t="shared" ref="AL4:AL16" si="2">IF(OR(AD4=1,AH4=1,AI4=1),1,0)</f>
        <v>0</v>
      </c>
      <c r="AM4" s="9">
        <f t="shared" ref="AM4:AM16" si="3">IF(OR(AD4=1,AH4=1),1,0)</f>
        <v>0</v>
      </c>
      <c r="AN4" s="29" t="s">
        <v>3499</v>
      </c>
    </row>
    <row r="5" spans="1:40" x14ac:dyDescent="0.25">
      <c r="A5" s="39">
        <v>75</v>
      </c>
      <c r="B5" s="29" t="s">
        <v>3515</v>
      </c>
      <c r="C5" s="29" t="s">
        <v>3516</v>
      </c>
      <c r="D5" s="29" t="s">
        <v>3517</v>
      </c>
      <c r="E5" s="42">
        <v>41699</v>
      </c>
      <c r="F5" s="29" t="s">
        <v>38</v>
      </c>
      <c r="J5" s="98">
        <v>0.26</v>
      </c>
      <c r="L5" s="63" t="s">
        <v>341</v>
      </c>
      <c r="M5" s="29" t="s">
        <v>230</v>
      </c>
      <c r="N5" s="29" t="s">
        <v>48</v>
      </c>
      <c r="O5" s="64">
        <v>120</v>
      </c>
      <c r="P5" s="29" t="s">
        <v>367</v>
      </c>
      <c r="Q5" s="29" t="s">
        <v>15</v>
      </c>
      <c r="R5" s="28">
        <v>1</v>
      </c>
      <c r="S5" s="39">
        <v>0</v>
      </c>
      <c r="T5" s="39">
        <v>0</v>
      </c>
      <c r="U5" s="39">
        <v>1</v>
      </c>
      <c r="V5" s="39">
        <v>0</v>
      </c>
      <c r="W5" s="39">
        <v>0</v>
      </c>
      <c r="X5" s="39">
        <v>0</v>
      </c>
      <c r="Y5" s="39">
        <v>0</v>
      </c>
      <c r="Z5" s="39">
        <v>1</v>
      </c>
      <c r="AA5" s="39">
        <v>0</v>
      </c>
      <c r="AB5" s="39">
        <v>0</v>
      </c>
      <c r="AC5" s="39">
        <v>1</v>
      </c>
      <c r="AD5" s="39">
        <v>0</v>
      </c>
      <c r="AE5" s="39">
        <v>0</v>
      </c>
      <c r="AF5" s="39">
        <v>0</v>
      </c>
      <c r="AG5" s="39">
        <v>0</v>
      </c>
      <c r="AH5" s="39">
        <v>0</v>
      </c>
      <c r="AI5" s="39">
        <v>0</v>
      </c>
      <c r="AJ5" s="9">
        <f t="shared" si="0"/>
        <v>1</v>
      </c>
      <c r="AK5" s="9">
        <f t="shared" si="1"/>
        <v>0</v>
      </c>
      <c r="AL5" s="9">
        <f t="shared" si="2"/>
        <v>0</v>
      </c>
      <c r="AM5" s="9">
        <f t="shared" si="3"/>
        <v>0</v>
      </c>
      <c r="AN5" s="29" t="s">
        <v>3519</v>
      </c>
    </row>
    <row r="6" spans="1:40" x14ac:dyDescent="0.25">
      <c r="A6" s="39">
        <v>80</v>
      </c>
      <c r="B6" s="29" t="s">
        <v>3520</v>
      </c>
      <c r="C6" s="29" t="s">
        <v>3521</v>
      </c>
      <c r="D6" s="29" t="s">
        <v>3522</v>
      </c>
      <c r="E6" s="42">
        <v>41855</v>
      </c>
      <c r="F6" s="29" t="s">
        <v>38</v>
      </c>
      <c r="J6" s="98">
        <v>1</v>
      </c>
      <c r="L6" s="63" t="s">
        <v>342</v>
      </c>
      <c r="M6" s="29" t="s">
        <v>274</v>
      </c>
      <c r="N6" s="29" t="s">
        <v>48</v>
      </c>
      <c r="O6" s="64">
        <v>8</v>
      </c>
      <c r="P6" s="29" t="s">
        <v>4102</v>
      </c>
      <c r="Q6" s="29" t="s">
        <v>15</v>
      </c>
      <c r="R6" s="28">
        <v>0</v>
      </c>
      <c r="S6" s="39">
        <v>0</v>
      </c>
      <c r="T6" s="39">
        <v>0</v>
      </c>
      <c r="U6" s="39">
        <v>1</v>
      </c>
      <c r="V6" s="39">
        <v>0</v>
      </c>
      <c r="W6" s="39">
        <v>0</v>
      </c>
      <c r="X6" s="39">
        <v>0</v>
      </c>
      <c r="Y6" s="39">
        <v>1</v>
      </c>
      <c r="Z6" s="39">
        <v>0</v>
      </c>
      <c r="AA6" s="39">
        <v>0</v>
      </c>
      <c r="AB6" s="39">
        <v>0</v>
      </c>
      <c r="AC6" s="39">
        <v>1</v>
      </c>
      <c r="AD6" s="39">
        <v>0</v>
      </c>
      <c r="AE6" s="39">
        <v>0</v>
      </c>
      <c r="AF6" s="39">
        <v>0</v>
      </c>
      <c r="AG6" s="39">
        <v>0</v>
      </c>
      <c r="AH6" s="39">
        <v>0</v>
      </c>
      <c r="AI6" s="39">
        <v>0</v>
      </c>
      <c r="AJ6" s="9">
        <f t="shared" si="0"/>
        <v>1</v>
      </c>
      <c r="AK6" s="9">
        <f t="shared" si="1"/>
        <v>0</v>
      </c>
      <c r="AL6" s="9">
        <f t="shared" si="2"/>
        <v>0</v>
      </c>
      <c r="AM6" s="9">
        <f t="shared" si="3"/>
        <v>0</v>
      </c>
      <c r="AN6" s="29" t="s">
        <v>3524</v>
      </c>
    </row>
    <row r="7" spans="1:40" x14ac:dyDescent="0.25">
      <c r="A7" s="39">
        <v>103</v>
      </c>
      <c r="B7" s="29" t="s">
        <v>3545</v>
      </c>
      <c r="C7" s="29" t="s">
        <v>3546</v>
      </c>
      <c r="D7" s="29" t="s">
        <v>3547</v>
      </c>
      <c r="E7" s="42">
        <v>41883</v>
      </c>
      <c r="F7" s="29" t="s">
        <v>38</v>
      </c>
      <c r="I7" s="64">
        <v>120</v>
      </c>
      <c r="J7" s="98">
        <v>5.1999999999999995E-4</v>
      </c>
      <c r="L7" s="63" t="s">
        <v>342</v>
      </c>
      <c r="M7" s="29" t="s">
        <v>963</v>
      </c>
      <c r="N7" s="29" t="s">
        <v>48</v>
      </c>
      <c r="O7" s="64">
        <v>1</v>
      </c>
      <c r="P7" s="29" t="s">
        <v>41</v>
      </c>
      <c r="Q7" s="29" t="s">
        <v>15</v>
      </c>
      <c r="R7" s="28">
        <v>1</v>
      </c>
      <c r="S7" s="39">
        <v>0</v>
      </c>
      <c r="T7" s="39">
        <v>0</v>
      </c>
      <c r="U7" s="39">
        <v>1</v>
      </c>
      <c r="V7" s="39">
        <v>0</v>
      </c>
      <c r="W7" s="39">
        <v>0</v>
      </c>
      <c r="X7" s="39">
        <v>0</v>
      </c>
      <c r="Y7" s="39">
        <v>1</v>
      </c>
      <c r="Z7" s="39">
        <v>0</v>
      </c>
      <c r="AA7" s="39">
        <v>0</v>
      </c>
      <c r="AB7" s="39">
        <v>0</v>
      </c>
      <c r="AC7" s="39">
        <v>1</v>
      </c>
      <c r="AD7" s="39">
        <v>0</v>
      </c>
      <c r="AE7" s="39">
        <v>1</v>
      </c>
      <c r="AF7" s="39">
        <v>0</v>
      </c>
      <c r="AG7" s="39">
        <v>0</v>
      </c>
      <c r="AH7" s="39">
        <v>0</v>
      </c>
      <c r="AI7" s="39">
        <v>0</v>
      </c>
      <c r="AJ7" s="9">
        <f t="shared" si="0"/>
        <v>1</v>
      </c>
      <c r="AK7" s="9">
        <f t="shared" si="1"/>
        <v>0</v>
      </c>
      <c r="AL7" s="9">
        <f t="shared" si="2"/>
        <v>0</v>
      </c>
      <c r="AM7" s="9">
        <f t="shared" si="3"/>
        <v>0</v>
      </c>
      <c r="AN7" s="29" t="s">
        <v>3548</v>
      </c>
    </row>
    <row r="8" spans="1:40" x14ac:dyDescent="0.25">
      <c r="A8" s="39">
        <v>743</v>
      </c>
      <c r="B8" s="29" t="s">
        <v>5939</v>
      </c>
      <c r="C8" s="29" t="s">
        <v>5940</v>
      </c>
      <c r="D8" s="29" t="s">
        <v>5941</v>
      </c>
      <c r="E8" s="42">
        <v>38864</v>
      </c>
      <c r="F8" s="29" t="s">
        <v>38</v>
      </c>
      <c r="G8" s="39">
        <v>915</v>
      </c>
      <c r="H8" s="39">
        <v>890</v>
      </c>
      <c r="J8" s="98">
        <v>4.0000000000000002E-4</v>
      </c>
      <c r="L8" s="63" t="s">
        <v>342</v>
      </c>
      <c r="M8" s="29" t="s">
        <v>575</v>
      </c>
      <c r="N8" s="29" t="s">
        <v>48</v>
      </c>
      <c r="O8" s="64">
        <v>2</v>
      </c>
      <c r="P8" s="29" t="s">
        <v>1991</v>
      </c>
      <c r="Q8" s="29" t="s">
        <v>15</v>
      </c>
      <c r="R8" s="28">
        <v>0</v>
      </c>
      <c r="S8" s="39">
        <v>0</v>
      </c>
      <c r="T8" s="39">
        <v>0</v>
      </c>
      <c r="U8" s="39">
        <v>1</v>
      </c>
      <c r="V8" s="39">
        <v>0</v>
      </c>
      <c r="W8" s="39">
        <v>0</v>
      </c>
      <c r="X8" s="39">
        <v>0</v>
      </c>
      <c r="Y8" s="39">
        <v>0</v>
      </c>
      <c r="Z8" s="39">
        <v>1</v>
      </c>
      <c r="AA8" s="39">
        <v>0</v>
      </c>
      <c r="AB8" s="39">
        <v>0</v>
      </c>
      <c r="AC8" s="39">
        <v>1</v>
      </c>
      <c r="AD8" s="39">
        <v>0</v>
      </c>
      <c r="AE8" s="39">
        <v>1</v>
      </c>
      <c r="AF8" s="39">
        <v>0</v>
      </c>
      <c r="AG8" s="39">
        <v>0</v>
      </c>
      <c r="AH8" s="39">
        <v>0</v>
      </c>
      <c r="AI8" s="39">
        <v>0</v>
      </c>
      <c r="AJ8" s="9">
        <f t="shared" si="0"/>
        <v>1</v>
      </c>
      <c r="AK8" s="9">
        <f t="shared" si="1"/>
        <v>0</v>
      </c>
      <c r="AL8" s="9">
        <f t="shared" si="2"/>
        <v>0</v>
      </c>
      <c r="AM8" s="9">
        <f t="shared" si="3"/>
        <v>0</v>
      </c>
      <c r="AN8" s="29" t="s">
        <v>5943</v>
      </c>
    </row>
    <row r="9" spans="1:40" x14ac:dyDescent="0.25">
      <c r="A9" s="39">
        <v>817</v>
      </c>
      <c r="B9" s="29" t="s">
        <v>3578</v>
      </c>
      <c r="C9" s="29" t="s">
        <v>3579</v>
      </c>
      <c r="D9" s="29" t="s">
        <v>3580</v>
      </c>
      <c r="E9" s="42">
        <v>39104</v>
      </c>
      <c r="F9" s="29" t="s">
        <v>38</v>
      </c>
      <c r="L9" s="63" t="s">
        <v>341</v>
      </c>
      <c r="M9" s="29" t="s">
        <v>54</v>
      </c>
      <c r="N9" s="29" t="s">
        <v>48</v>
      </c>
      <c r="O9" s="64">
        <v>2</v>
      </c>
      <c r="P9" s="29" t="s">
        <v>8070</v>
      </c>
      <c r="Q9" s="29" t="s">
        <v>15</v>
      </c>
      <c r="R9" s="28">
        <v>1</v>
      </c>
      <c r="S9" s="39">
        <v>0</v>
      </c>
      <c r="T9" s="39">
        <v>0</v>
      </c>
      <c r="U9" s="39">
        <v>1</v>
      </c>
      <c r="V9" s="39">
        <v>0</v>
      </c>
      <c r="W9" s="39">
        <v>0</v>
      </c>
      <c r="X9" s="39">
        <v>0</v>
      </c>
      <c r="Y9" s="39">
        <v>1</v>
      </c>
      <c r="Z9" s="39">
        <v>0</v>
      </c>
      <c r="AA9" s="39">
        <v>0</v>
      </c>
      <c r="AB9" s="39">
        <v>0</v>
      </c>
      <c r="AC9" s="39">
        <v>0</v>
      </c>
      <c r="AD9" s="39">
        <v>0</v>
      </c>
      <c r="AE9" s="39">
        <v>0</v>
      </c>
      <c r="AF9" s="39">
        <v>0</v>
      </c>
      <c r="AG9" s="39">
        <v>0</v>
      </c>
      <c r="AH9" s="39">
        <v>0</v>
      </c>
      <c r="AI9" s="39">
        <v>1</v>
      </c>
      <c r="AJ9" s="9">
        <f t="shared" si="0"/>
        <v>0</v>
      </c>
      <c r="AK9" s="9">
        <f t="shared" si="1"/>
        <v>0</v>
      </c>
      <c r="AL9" s="9">
        <f t="shared" si="2"/>
        <v>1</v>
      </c>
      <c r="AM9" s="9">
        <f t="shared" si="3"/>
        <v>0</v>
      </c>
      <c r="AN9" s="29" t="s">
        <v>3581</v>
      </c>
    </row>
    <row r="10" spans="1:40" x14ac:dyDescent="0.25">
      <c r="A10" s="39">
        <v>1088</v>
      </c>
      <c r="B10" s="29" t="s">
        <v>1149</v>
      </c>
      <c r="C10" s="29" t="s">
        <v>1150</v>
      </c>
      <c r="D10" s="29" t="s">
        <v>1151</v>
      </c>
      <c r="E10" s="42">
        <v>42705</v>
      </c>
      <c r="F10" s="29" t="s">
        <v>38</v>
      </c>
      <c r="J10" s="98">
        <v>5.953E-4</v>
      </c>
      <c r="L10" s="63" t="s">
        <v>342</v>
      </c>
      <c r="M10" s="29" t="s">
        <v>1152</v>
      </c>
      <c r="N10" s="29" t="s">
        <v>40</v>
      </c>
      <c r="O10" s="64">
        <v>128.57142857142858</v>
      </c>
      <c r="P10" s="29" t="s">
        <v>1153</v>
      </c>
      <c r="Q10" s="29" t="s">
        <v>15</v>
      </c>
      <c r="R10" s="28">
        <v>0</v>
      </c>
      <c r="S10" s="39">
        <v>0</v>
      </c>
      <c r="T10" s="39">
        <v>0</v>
      </c>
      <c r="U10" s="39">
        <v>1</v>
      </c>
      <c r="V10" s="39">
        <v>0</v>
      </c>
      <c r="W10" s="39">
        <v>0</v>
      </c>
      <c r="X10" s="39">
        <v>0</v>
      </c>
      <c r="Y10" s="39">
        <v>0</v>
      </c>
      <c r="Z10" s="39">
        <v>1</v>
      </c>
      <c r="AA10" s="39">
        <v>0</v>
      </c>
      <c r="AB10" s="39">
        <v>0</v>
      </c>
      <c r="AC10" s="39">
        <v>1</v>
      </c>
      <c r="AD10" s="39">
        <v>0</v>
      </c>
      <c r="AE10" s="39">
        <v>0</v>
      </c>
      <c r="AF10" s="39">
        <v>0</v>
      </c>
      <c r="AG10" s="39">
        <v>0</v>
      </c>
      <c r="AH10" s="39">
        <v>0</v>
      </c>
      <c r="AI10" s="39">
        <v>0</v>
      </c>
      <c r="AJ10" s="9">
        <f t="shared" si="0"/>
        <v>1</v>
      </c>
      <c r="AK10" s="9">
        <f t="shared" si="1"/>
        <v>0</v>
      </c>
      <c r="AL10" s="9">
        <f t="shared" si="2"/>
        <v>0</v>
      </c>
      <c r="AM10" s="9">
        <f t="shared" si="3"/>
        <v>0</v>
      </c>
      <c r="AN10" s="29" t="s">
        <v>1154</v>
      </c>
    </row>
    <row r="11" spans="1:40" x14ac:dyDescent="0.25">
      <c r="A11" s="39">
        <v>1214</v>
      </c>
      <c r="B11" s="29" t="s">
        <v>3595</v>
      </c>
      <c r="C11" s="29" t="s">
        <v>3596</v>
      </c>
      <c r="D11" s="29" t="s">
        <v>3597</v>
      </c>
      <c r="E11" s="42">
        <v>38565</v>
      </c>
      <c r="F11" s="29" t="s">
        <v>38</v>
      </c>
      <c r="J11" s="98">
        <v>3.5999999999999999E-3</v>
      </c>
      <c r="L11" s="63" t="s">
        <v>342</v>
      </c>
      <c r="M11" s="29" t="s">
        <v>39</v>
      </c>
      <c r="N11" s="29" t="s">
        <v>219</v>
      </c>
      <c r="O11" s="64">
        <v>48</v>
      </c>
      <c r="P11" s="29" t="s">
        <v>4272</v>
      </c>
      <c r="Q11" s="29" t="s">
        <v>15</v>
      </c>
      <c r="R11" s="28">
        <v>1</v>
      </c>
      <c r="S11" s="39">
        <v>0</v>
      </c>
      <c r="T11" s="39">
        <v>0</v>
      </c>
      <c r="U11" s="39">
        <v>0</v>
      </c>
      <c r="V11" s="39">
        <v>0</v>
      </c>
      <c r="W11" s="39">
        <v>0</v>
      </c>
      <c r="X11" s="39">
        <v>0</v>
      </c>
      <c r="Y11" s="39">
        <v>1</v>
      </c>
      <c r="Z11" s="39">
        <v>0</v>
      </c>
      <c r="AA11" s="39">
        <v>0</v>
      </c>
      <c r="AB11" s="39">
        <v>0</v>
      </c>
      <c r="AC11" s="39">
        <v>1</v>
      </c>
      <c r="AD11" s="39">
        <v>0</v>
      </c>
      <c r="AE11" s="39">
        <v>0</v>
      </c>
      <c r="AF11" s="39">
        <v>0</v>
      </c>
      <c r="AG11" s="39">
        <v>0</v>
      </c>
      <c r="AH11" s="39">
        <v>0</v>
      </c>
      <c r="AI11" s="39">
        <v>0</v>
      </c>
      <c r="AJ11" s="9">
        <f t="shared" si="0"/>
        <v>1</v>
      </c>
      <c r="AK11" s="9">
        <f t="shared" si="1"/>
        <v>0</v>
      </c>
      <c r="AL11" s="9">
        <f t="shared" si="2"/>
        <v>0</v>
      </c>
      <c r="AM11" s="9">
        <f t="shared" si="3"/>
        <v>0</v>
      </c>
      <c r="AN11" s="29" t="s">
        <v>3599</v>
      </c>
    </row>
    <row r="12" spans="1:40" x14ac:dyDescent="0.25">
      <c r="A12" s="39">
        <v>1371</v>
      </c>
      <c r="B12" s="29" t="s">
        <v>2194</v>
      </c>
      <c r="C12" s="29" t="s">
        <v>2195</v>
      </c>
      <c r="D12" s="29" t="s">
        <v>2196</v>
      </c>
      <c r="E12" s="42">
        <v>40330</v>
      </c>
      <c r="F12" s="29" t="s">
        <v>38</v>
      </c>
      <c r="I12" s="64">
        <v>350</v>
      </c>
      <c r="J12" s="98">
        <v>2.9</v>
      </c>
      <c r="K12" s="64"/>
      <c r="L12" s="64" t="s">
        <v>341</v>
      </c>
      <c r="M12" s="29" t="s">
        <v>200</v>
      </c>
      <c r="N12" s="29" t="s">
        <v>48</v>
      </c>
      <c r="O12" s="64">
        <v>0.25</v>
      </c>
      <c r="P12" s="29" t="s">
        <v>377</v>
      </c>
      <c r="Q12" s="29" t="s">
        <v>15</v>
      </c>
      <c r="R12" s="28">
        <v>0</v>
      </c>
      <c r="S12" s="39">
        <v>0</v>
      </c>
      <c r="T12" s="39">
        <v>0</v>
      </c>
      <c r="U12" s="39">
        <v>1</v>
      </c>
      <c r="V12" s="39">
        <v>0</v>
      </c>
      <c r="W12" s="39">
        <v>0</v>
      </c>
      <c r="X12" s="39">
        <v>0</v>
      </c>
      <c r="Y12" s="39">
        <v>0</v>
      </c>
      <c r="Z12" s="39">
        <v>1</v>
      </c>
      <c r="AA12" s="39">
        <v>0</v>
      </c>
      <c r="AB12" s="39">
        <v>0</v>
      </c>
      <c r="AC12" s="39">
        <v>0</v>
      </c>
      <c r="AD12" s="39">
        <v>0</v>
      </c>
      <c r="AE12" s="39">
        <v>0</v>
      </c>
      <c r="AF12" s="39">
        <v>0</v>
      </c>
      <c r="AG12" s="39">
        <v>0</v>
      </c>
      <c r="AH12" s="39">
        <v>0</v>
      </c>
      <c r="AI12" s="39">
        <v>1</v>
      </c>
      <c r="AJ12" s="9">
        <f t="shared" si="0"/>
        <v>0</v>
      </c>
      <c r="AK12" s="9">
        <f>IF(OR(AF12=1,AG12=1),1,0)</f>
        <v>0</v>
      </c>
      <c r="AL12" s="9">
        <f t="shared" si="2"/>
        <v>1</v>
      </c>
      <c r="AM12" s="9">
        <f t="shared" si="3"/>
        <v>0</v>
      </c>
      <c r="AN12" s="29" t="s">
        <v>2197</v>
      </c>
    </row>
    <row r="13" spans="1:40" x14ac:dyDescent="0.25">
      <c r="A13" s="39">
        <v>1392</v>
      </c>
      <c r="B13" s="29" t="s">
        <v>7579</v>
      </c>
      <c r="C13" s="29" t="s">
        <v>7580</v>
      </c>
      <c r="D13" s="29" t="s">
        <v>7581</v>
      </c>
      <c r="E13" s="42">
        <v>39022</v>
      </c>
      <c r="F13" s="29" t="s">
        <v>38</v>
      </c>
      <c r="I13" s="64">
        <v>10400</v>
      </c>
      <c r="J13" s="98">
        <v>2.008</v>
      </c>
      <c r="L13" s="63" t="s">
        <v>342</v>
      </c>
      <c r="M13" s="29" t="s">
        <v>39</v>
      </c>
      <c r="N13" s="29" t="s">
        <v>48</v>
      </c>
      <c r="O13" s="64">
        <v>15</v>
      </c>
      <c r="P13" s="29" t="s">
        <v>231</v>
      </c>
      <c r="Q13" s="29" t="s">
        <v>15</v>
      </c>
      <c r="R13" s="28">
        <v>0</v>
      </c>
      <c r="S13" s="39">
        <v>0</v>
      </c>
      <c r="T13" s="39">
        <v>0</v>
      </c>
      <c r="U13" s="39">
        <v>1</v>
      </c>
      <c r="V13" s="39">
        <v>0</v>
      </c>
      <c r="W13" s="39">
        <v>0</v>
      </c>
      <c r="X13" s="39">
        <v>0</v>
      </c>
      <c r="Y13" s="39">
        <v>0</v>
      </c>
      <c r="Z13" s="39">
        <v>1</v>
      </c>
      <c r="AA13" s="39">
        <v>0</v>
      </c>
      <c r="AB13" s="39">
        <v>0</v>
      </c>
      <c r="AC13" s="39">
        <v>0</v>
      </c>
      <c r="AD13" s="39">
        <v>0</v>
      </c>
      <c r="AE13" s="39">
        <v>0</v>
      </c>
      <c r="AF13" s="39">
        <v>0</v>
      </c>
      <c r="AG13" s="39">
        <v>0</v>
      </c>
      <c r="AH13" s="39">
        <v>0</v>
      </c>
      <c r="AI13" s="39">
        <v>1</v>
      </c>
      <c r="AJ13" s="9">
        <f t="shared" si="0"/>
        <v>0</v>
      </c>
      <c r="AK13" s="9">
        <f t="shared" ref="AK13:AK16" si="4">IF(OR(AF13=1,AG13=1),1,0)</f>
        <v>0</v>
      </c>
      <c r="AL13" s="9">
        <f t="shared" si="2"/>
        <v>1</v>
      </c>
      <c r="AM13" s="9">
        <f t="shared" si="3"/>
        <v>0</v>
      </c>
      <c r="AN13" s="29" t="s">
        <v>7582</v>
      </c>
    </row>
    <row r="14" spans="1:40" x14ac:dyDescent="0.25">
      <c r="A14" s="39">
        <v>1422</v>
      </c>
      <c r="B14" s="29" t="s">
        <v>7592</v>
      </c>
      <c r="C14" s="29" t="s">
        <v>7593</v>
      </c>
      <c r="D14" s="29" t="s">
        <v>7594</v>
      </c>
      <c r="E14" s="42">
        <v>41821</v>
      </c>
      <c r="F14" s="29" t="s">
        <v>38</v>
      </c>
      <c r="J14" s="98">
        <v>0.09</v>
      </c>
      <c r="L14" s="63" t="s">
        <v>342</v>
      </c>
      <c r="M14" s="29" t="s">
        <v>39</v>
      </c>
      <c r="N14" s="29" t="s">
        <v>219</v>
      </c>
      <c r="O14" s="64">
        <v>0.5</v>
      </c>
      <c r="P14" s="29" t="s">
        <v>4272</v>
      </c>
      <c r="Q14" s="29" t="s">
        <v>15</v>
      </c>
      <c r="R14" s="28">
        <v>0</v>
      </c>
      <c r="S14" s="39">
        <v>0</v>
      </c>
      <c r="T14" s="39">
        <v>0</v>
      </c>
      <c r="U14" s="39">
        <v>0</v>
      </c>
      <c r="V14" s="39">
        <v>0</v>
      </c>
      <c r="W14" s="39">
        <v>0</v>
      </c>
      <c r="X14" s="39">
        <v>0</v>
      </c>
      <c r="Y14" s="39">
        <v>1</v>
      </c>
      <c r="Z14" s="39">
        <v>0</v>
      </c>
      <c r="AA14" s="39">
        <v>0</v>
      </c>
      <c r="AB14" s="39">
        <v>0</v>
      </c>
      <c r="AC14" s="39">
        <v>1</v>
      </c>
      <c r="AD14" s="39">
        <v>0</v>
      </c>
      <c r="AE14" s="39">
        <v>1</v>
      </c>
      <c r="AF14" s="39">
        <v>0</v>
      </c>
      <c r="AG14" s="39">
        <v>0</v>
      </c>
      <c r="AH14" s="39">
        <v>0</v>
      </c>
      <c r="AI14" s="39">
        <v>0</v>
      </c>
      <c r="AJ14" s="9">
        <f t="shared" si="0"/>
        <v>1</v>
      </c>
      <c r="AK14" s="9">
        <f t="shared" si="4"/>
        <v>0</v>
      </c>
      <c r="AL14" s="9">
        <f t="shared" si="2"/>
        <v>0</v>
      </c>
      <c r="AM14" s="9">
        <f t="shared" si="3"/>
        <v>0</v>
      </c>
      <c r="AN14" s="29" t="s">
        <v>7595</v>
      </c>
    </row>
    <row r="15" spans="1:40" x14ac:dyDescent="0.25">
      <c r="A15" s="39">
        <v>1426</v>
      </c>
      <c r="B15" s="29" t="s">
        <v>2234</v>
      </c>
      <c r="C15" s="29" t="s">
        <v>2235</v>
      </c>
      <c r="D15" s="29" t="s">
        <v>2236</v>
      </c>
      <c r="E15" s="42">
        <v>40179</v>
      </c>
      <c r="F15" s="29" t="s">
        <v>38</v>
      </c>
      <c r="I15" s="64">
        <v>5000</v>
      </c>
      <c r="J15" s="98">
        <v>0.16</v>
      </c>
      <c r="L15" s="63" t="s">
        <v>342</v>
      </c>
      <c r="M15" s="29" t="s">
        <v>136</v>
      </c>
      <c r="N15" s="29" t="s">
        <v>40</v>
      </c>
      <c r="O15" s="64">
        <v>210</v>
      </c>
      <c r="P15" s="29" t="s">
        <v>589</v>
      </c>
      <c r="Q15" s="29" t="s">
        <v>15</v>
      </c>
      <c r="R15" s="28">
        <v>0</v>
      </c>
      <c r="S15" s="39">
        <v>0</v>
      </c>
      <c r="T15" s="39">
        <v>0</v>
      </c>
      <c r="U15" s="39">
        <v>1</v>
      </c>
      <c r="V15" s="39">
        <v>0</v>
      </c>
      <c r="W15" s="39">
        <v>0</v>
      </c>
      <c r="X15" s="39">
        <v>0</v>
      </c>
      <c r="Y15" s="39">
        <v>0</v>
      </c>
      <c r="Z15" s="39">
        <v>1</v>
      </c>
      <c r="AA15" s="39">
        <v>0</v>
      </c>
      <c r="AB15" s="39">
        <v>0</v>
      </c>
      <c r="AC15" s="39">
        <v>0</v>
      </c>
      <c r="AD15" s="39">
        <v>0</v>
      </c>
      <c r="AE15" s="39">
        <v>0</v>
      </c>
      <c r="AF15" s="39">
        <v>0</v>
      </c>
      <c r="AG15" s="39">
        <v>0</v>
      </c>
      <c r="AH15" s="39">
        <v>1</v>
      </c>
      <c r="AI15" s="39">
        <v>0</v>
      </c>
      <c r="AJ15" s="9">
        <f t="shared" si="0"/>
        <v>0</v>
      </c>
      <c r="AK15" s="9">
        <f t="shared" si="4"/>
        <v>0</v>
      </c>
      <c r="AL15" s="9">
        <f t="shared" si="2"/>
        <v>1</v>
      </c>
      <c r="AM15" s="9">
        <f t="shared" si="3"/>
        <v>1</v>
      </c>
      <c r="AN15" s="29" t="s">
        <v>2237</v>
      </c>
    </row>
    <row r="16" spans="1:40" x14ac:dyDescent="0.25">
      <c r="A16" s="39">
        <v>1530</v>
      </c>
      <c r="B16" s="29" t="s">
        <v>5955</v>
      </c>
      <c r="C16" s="29" t="s">
        <v>5956</v>
      </c>
      <c r="D16" s="29" t="s">
        <v>5957</v>
      </c>
      <c r="E16" s="42">
        <v>38626</v>
      </c>
      <c r="F16" s="29" t="s">
        <v>38</v>
      </c>
      <c r="J16" s="98">
        <v>0.4</v>
      </c>
      <c r="L16" s="63" t="s">
        <v>342</v>
      </c>
      <c r="M16" s="29" t="s">
        <v>3648</v>
      </c>
      <c r="N16" s="29" t="s">
        <v>48</v>
      </c>
      <c r="O16" s="64">
        <v>75</v>
      </c>
      <c r="P16" s="29" t="s">
        <v>5958</v>
      </c>
      <c r="Q16" s="29" t="s">
        <v>70</v>
      </c>
      <c r="R16" s="28">
        <v>0</v>
      </c>
      <c r="S16" s="39">
        <v>0</v>
      </c>
      <c r="T16" s="39">
        <v>0</v>
      </c>
      <c r="U16" s="39">
        <v>1</v>
      </c>
      <c r="V16" s="39">
        <v>0</v>
      </c>
      <c r="W16" s="39">
        <v>0</v>
      </c>
      <c r="X16" s="39">
        <v>0</v>
      </c>
      <c r="Y16" s="39">
        <v>0</v>
      </c>
      <c r="Z16" s="39">
        <v>1</v>
      </c>
      <c r="AA16" s="39">
        <v>0</v>
      </c>
      <c r="AB16" s="39">
        <v>0</v>
      </c>
      <c r="AC16" s="39">
        <v>1</v>
      </c>
      <c r="AD16" s="39">
        <v>0</v>
      </c>
      <c r="AE16" s="39">
        <v>0</v>
      </c>
      <c r="AF16" s="39">
        <v>0</v>
      </c>
      <c r="AG16" s="39">
        <v>0</v>
      </c>
      <c r="AH16" s="39">
        <v>0</v>
      </c>
      <c r="AI16" s="39">
        <v>0</v>
      </c>
      <c r="AJ16" s="9">
        <f t="shared" si="0"/>
        <v>1</v>
      </c>
      <c r="AK16" s="9">
        <f t="shared" si="4"/>
        <v>0</v>
      </c>
      <c r="AL16" s="9">
        <f t="shared" si="2"/>
        <v>0</v>
      </c>
      <c r="AM16" s="9">
        <f t="shared" si="3"/>
        <v>0</v>
      </c>
      <c r="AN16" s="29" t="s">
        <v>5960</v>
      </c>
    </row>
    <row r="17" spans="1:40" x14ac:dyDescent="0.25">
      <c r="A17" s="39">
        <v>1575</v>
      </c>
      <c r="B17" s="29" t="s">
        <v>8092</v>
      </c>
      <c r="C17" s="29" t="s">
        <v>8093</v>
      </c>
      <c r="D17" s="29" t="s">
        <v>8094</v>
      </c>
      <c r="E17" s="42">
        <v>39508</v>
      </c>
      <c r="F17" s="29" t="s">
        <v>332</v>
      </c>
      <c r="I17" s="64">
        <v>750000</v>
      </c>
      <c r="L17" s="63" t="s">
        <v>342</v>
      </c>
      <c r="M17" s="29" t="s">
        <v>136</v>
      </c>
      <c r="N17" s="29" t="s">
        <v>40</v>
      </c>
      <c r="O17" s="64">
        <v>1</v>
      </c>
      <c r="P17" s="29" t="s">
        <v>225</v>
      </c>
      <c r="Q17" s="29" t="s">
        <v>15</v>
      </c>
      <c r="R17" s="28">
        <v>1</v>
      </c>
      <c r="S17" s="39">
        <v>0</v>
      </c>
      <c r="T17" s="39">
        <v>0</v>
      </c>
      <c r="U17" s="39">
        <v>1</v>
      </c>
      <c r="V17" s="39">
        <v>0</v>
      </c>
      <c r="W17" s="39">
        <v>0</v>
      </c>
      <c r="X17" s="39">
        <v>0</v>
      </c>
      <c r="Y17" s="39">
        <v>0</v>
      </c>
      <c r="Z17" s="39">
        <v>1</v>
      </c>
      <c r="AA17" s="39">
        <v>0</v>
      </c>
      <c r="AB17" s="39">
        <v>0</v>
      </c>
      <c r="AC17" s="39">
        <v>1</v>
      </c>
      <c r="AD17" s="39">
        <v>1</v>
      </c>
      <c r="AE17" s="39">
        <v>0</v>
      </c>
      <c r="AF17" s="39">
        <v>0</v>
      </c>
      <c r="AG17" s="39">
        <v>0</v>
      </c>
      <c r="AH17" s="39">
        <v>0</v>
      </c>
      <c r="AI17" s="39">
        <v>0</v>
      </c>
      <c r="AJ17" s="9">
        <f t="shared" ref="AJ17:AJ80" si="5">IF(OR(AC17=1,AE17=1),1,0)</f>
        <v>1</v>
      </c>
      <c r="AK17" s="9">
        <f t="shared" ref="AK17:AK80" si="6">IF(OR(AF17=1,AG17=1),1,0)</f>
        <v>0</v>
      </c>
      <c r="AL17" s="9">
        <f t="shared" ref="AL17:AL80" si="7">IF(OR(AD17=1,AH17=1,AI17=1),1,0)</f>
        <v>1</v>
      </c>
      <c r="AM17" s="9">
        <f t="shared" ref="AM17:AM80" si="8">IF(OR(AD17=1,AH17=1),1,0)</f>
        <v>1</v>
      </c>
      <c r="AN17" s="29" t="s">
        <v>8096</v>
      </c>
    </row>
    <row r="18" spans="1:40" x14ac:dyDescent="0.25">
      <c r="A18" s="39">
        <v>1577</v>
      </c>
      <c r="B18" s="29" t="s">
        <v>3679</v>
      </c>
      <c r="C18" s="29" t="s">
        <v>3680</v>
      </c>
      <c r="D18" s="29" t="s">
        <v>3681</v>
      </c>
      <c r="E18" s="42">
        <v>41167</v>
      </c>
      <c r="F18" s="29" t="s">
        <v>38</v>
      </c>
      <c r="J18" s="98">
        <v>4.5999999999999999E-2</v>
      </c>
      <c r="L18" s="63" t="s">
        <v>342</v>
      </c>
      <c r="M18" s="29" t="s">
        <v>3682</v>
      </c>
      <c r="N18" s="29" t="s">
        <v>219</v>
      </c>
      <c r="O18" s="64">
        <v>0.5</v>
      </c>
      <c r="P18" s="29" t="s">
        <v>891</v>
      </c>
      <c r="Q18" s="29" t="s">
        <v>15</v>
      </c>
      <c r="R18" s="28">
        <v>0</v>
      </c>
      <c r="S18" s="39">
        <v>0</v>
      </c>
      <c r="T18" s="39">
        <v>0</v>
      </c>
      <c r="U18" s="39">
        <v>1</v>
      </c>
      <c r="V18" s="39">
        <v>0</v>
      </c>
      <c r="W18" s="39">
        <v>0</v>
      </c>
      <c r="X18" s="39">
        <v>0</v>
      </c>
      <c r="Y18" s="39">
        <v>0</v>
      </c>
      <c r="Z18" s="39">
        <v>1</v>
      </c>
      <c r="AA18" s="39">
        <v>0</v>
      </c>
      <c r="AB18" s="39">
        <v>0</v>
      </c>
      <c r="AC18" s="39">
        <v>1</v>
      </c>
      <c r="AD18" s="39">
        <v>0</v>
      </c>
      <c r="AE18" s="39">
        <v>0</v>
      </c>
      <c r="AF18" s="39">
        <v>0</v>
      </c>
      <c r="AG18" s="39">
        <v>0</v>
      </c>
      <c r="AH18" s="39">
        <v>0</v>
      </c>
      <c r="AI18" s="39">
        <v>0</v>
      </c>
      <c r="AJ18" s="9">
        <f t="shared" si="5"/>
        <v>1</v>
      </c>
      <c r="AK18" s="9">
        <f t="shared" si="6"/>
        <v>0</v>
      </c>
      <c r="AL18" s="9">
        <f t="shared" si="7"/>
        <v>0</v>
      </c>
      <c r="AM18" s="9">
        <f t="shared" si="8"/>
        <v>0</v>
      </c>
      <c r="AN18" s="29" t="s">
        <v>3684</v>
      </c>
    </row>
    <row r="19" spans="1:40" x14ac:dyDescent="0.25">
      <c r="A19" s="39">
        <v>1602</v>
      </c>
      <c r="B19" s="29" t="s">
        <v>4407</v>
      </c>
      <c r="C19" s="29" t="s">
        <v>4408</v>
      </c>
      <c r="D19" s="29" t="s">
        <v>4409</v>
      </c>
      <c r="E19" s="42">
        <v>40848</v>
      </c>
      <c r="F19" s="29" t="s">
        <v>38</v>
      </c>
      <c r="I19" s="64">
        <v>28000</v>
      </c>
      <c r="L19" s="63" t="s">
        <v>342</v>
      </c>
      <c r="M19" s="29" t="s">
        <v>136</v>
      </c>
      <c r="N19" s="29" t="s">
        <v>48</v>
      </c>
      <c r="O19" s="64">
        <v>2</v>
      </c>
      <c r="P19" s="29" t="s">
        <v>367</v>
      </c>
      <c r="Q19" s="29" t="s">
        <v>15</v>
      </c>
      <c r="R19" s="28">
        <v>0</v>
      </c>
      <c r="S19" s="39">
        <v>0</v>
      </c>
      <c r="T19" s="39">
        <v>0</v>
      </c>
      <c r="U19" s="39">
        <v>1</v>
      </c>
      <c r="V19" s="39">
        <v>0</v>
      </c>
      <c r="W19" s="39">
        <v>0</v>
      </c>
      <c r="X19" s="39">
        <v>0</v>
      </c>
      <c r="Y19" s="39">
        <v>0</v>
      </c>
      <c r="Z19" s="39">
        <v>1</v>
      </c>
      <c r="AA19" s="39">
        <v>0</v>
      </c>
      <c r="AB19" s="39">
        <v>0</v>
      </c>
      <c r="AC19" s="39">
        <v>1</v>
      </c>
      <c r="AD19" s="39">
        <v>0</v>
      </c>
      <c r="AE19" s="39">
        <v>1</v>
      </c>
      <c r="AF19" s="39">
        <v>0</v>
      </c>
      <c r="AG19" s="39">
        <v>0</v>
      </c>
      <c r="AH19" s="39">
        <v>0</v>
      </c>
      <c r="AI19" s="39">
        <v>0</v>
      </c>
      <c r="AJ19" s="9">
        <f t="shared" si="5"/>
        <v>1</v>
      </c>
      <c r="AK19" s="9">
        <f t="shared" si="6"/>
        <v>0</v>
      </c>
      <c r="AL19" s="9">
        <f t="shared" si="7"/>
        <v>0</v>
      </c>
      <c r="AM19" s="9">
        <f t="shared" si="8"/>
        <v>0</v>
      </c>
      <c r="AN19" s="29" t="s">
        <v>4410</v>
      </c>
    </row>
    <row r="20" spans="1:40" x14ac:dyDescent="0.25">
      <c r="A20" s="39">
        <v>1721</v>
      </c>
      <c r="B20" s="29" t="s">
        <v>4449</v>
      </c>
      <c r="C20" s="29" t="s">
        <v>4450</v>
      </c>
      <c r="D20" s="29" t="s">
        <v>4451</v>
      </c>
      <c r="E20" s="42">
        <v>40756</v>
      </c>
      <c r="F20" s="29" t="s">
        <v>38</v>
      </c>
      <c r="J20" s="98">
        <v>2.5</v>
      </c>
      <c r="L20" s="63" t="s">
        <v>342</v>
      </c>
      <c r="M20" s="29" t="s">
        <v>185</v>
      </c>
      <c r="N20" s="29" t="s">
        <v>48</v>
      </c>
      <c r="O20" s="64">
        <v>2</v>
      </c>
      <c r="P20" s="29" t="s">
        <v>367</v>
      </c>
      <c r="Q20" s="29" t="s">
        <v>55</v>
      </c>
      <c r="R20" s="28">
        <v>0</v>
      </c>
      <c r="S20" s="39">
        <v>0</v>
      </c>
      <c r="T20" s="39">
        <v>0</v>
      </c>
      <c r="U20" s="39">
        <v>1</v>
      </c>
      <c r="V20" s="39">
        <v>0</v>
      </c>
      <c r="W20" s="39">
        <v>0</v>
      </c>
      <c r="X20" s="39">
        <v>0</v>
      </c>
      <c r="Y20" s="39">
        <v>0</v>
      </c>
      <c r="Z20" s="39">
        <v>1</v>
      </c>
      <c r="AA20" s="39">
        <v>0</v>
      </c>
      <c r="AB20" s="39">
        <v>0</v>
      </c>
      <c r="AC20" s="39">
        <v>1</v>
      </c>
      <c r="AD20" s="39">
        <v>0</v>
      </c>
      <c r="AE20" s="39">
        <v>0</v>
      </c>
      <c r="AF20" s="39">
        <v>0</v>
      </c>
      <c r="AG20" s="39">
        <v>0</v>
      </c>
      <c r="AH20" s="39">
        <v>0</v>
      </c>
      <c r="AI20" s="39">
        <v>0</v>
      </c>
      <c r="AJ20" s="9">
        <f t="shared" si="5"/>
        <v>1</v>
      </c>
      <c r="AK20" s="9">
        <f t="shared" si="6"/>
        <v>0</v>
      </c>
      <c r="AL20" s="9">
        <f t="shared" si="7"/>
        <v>0</v>
      </c>
      <c r="AM20" s="9">
        <f t="shared" si="8"/>
        <v>0</v>
      </c>
      <c r="AN20" s="29" t="s">
        <v>4452</v>
      </c>
    </row>
    <row r="21" spans="1:40" x14ac:dyDescent="0.25">
      <c r="A21" s="39">
        <v>1723</v>
      </c>
      <c r="B21" s="29" t="s">
        <v>8399</v>
      </c>
      <c r="C21" s="29" t="s">
        <v>8400</v>
      </c>
      <c r="D21" s="29" t="s">
        <v>8401</v>
      </c>
      <c r="E21" s="42">
        <v>37742</v>
      </c>
      <c r="F21" s="29" t="s">
        <v>38</v>
      </c>
      <c r="J21" s="98">
        <v>1.4</v>
      </c>
      <c r="K21" s="64">
        <v>2.2000000000000002</v>
      </c>
      <c r="L21" s="64" t="s">
        <v>341</v>
      </c>
      <c r="M21" s="29" t="s">
        <v>200</v>
      </c>
      <c r="N21" s="29" t="s">
        <v>48</v>
      </c>
      <c r="O21" s="64">
        <v>20</v>
      </c>
      <c r="P21" s="29" t="s">
        <v>6287</v>
      </c>
      <c r="Q21" s="29" t="s">
        <v>15</v>
      </c>
      <c r="R21" s="28">
        <v>0</v>
      </c>
      <c r="S21" s="39">
        <v>0</v>
      </c>
      <c r="T21" s="39">
        <v>1</v>
      </c>
      <c r="U21" s="39">
        <v>0</v>
      </c>
      <c r="V21" s="39">
        <v>0</v>
      </c>
      <c r="W21" s="39">
        <v>0</v>
      </c>
      <c r="X21" s="39">
        <v>0</v>
      </c>
      <c r="Y21" s="39">
        <v>0</v>
      </c>
      <c r="Z21" s="39">
        <v>1</v>
      </c>
      <c r="AA21" s="39">
        <v>0</v>
      </c>
      <c r="AB21" s="39">
        <v>0</v>
      </c>
      <c r="AC21" s="39">
        <v>0</v>
      </c>
      <c r="AD21" s="39">
        <v>0</v>
      </c>
      <c r="AE21" s="39">
        <v>0</v>
      </c>
      <c r="AF21" s="39">
        <v>0</v>
      </c>
      <c r="AG21" s="39">
        <v>0</v>
      </c>
      <c r="AH21" s="39">
        <v>0</v>
      </c>
      <c r="AI21" s="39">
        <v>1</v>
      </c>
      <c r="AJ21" s="9">
        <f t="shared" si="5"/>
        <v>0</v>
      </c>
      <c r="AK21" s="9">
        <f t="shared" si="6"/>
        <v>0</v>
      </c>
      <c r="AL21" s="9">
        <f t="shared" si="7"/>
        <v>1</v>
      </c>
      <c r="AM21" s="9">
        <f t="shared" si="8"/>
        <v>0</v>
      </c>
      <c r="AN21" s="29" t="s">
        <v>8402</v>
      </c>
    </row>
    <row r="22" spans="1:40" x14ac:dyDescent="0.25">
      <c r="A22" s="39">
        <v>1733</v>
      </c>
      <c r="B22" s="29" t="s">
        <v>4453</v>
      </c>
      <c r="C22" s="29" t="s">
        <v>4454</v>
      </c>
      <c r="D22" s="29" t="s">
        <v>4455</v>
      </c>
      <c r="E22" s="42">
        <v>41008</v>
      </c>
      <c r="F22" s="29" t="s">
        <v>38</v>
      </c>
      <c r="I22" s="64">
        <v>650000</v>
      </c>
      <c r="J22" s="98">
        <v>6</v>
      </c>
      <c r="L22" s="63" t="s">
        <v>342</v>
      </c>
      <c r="M22" s="29" t="s">
        <v>136</v>
      </c>
      <c r="N22" s="29" t="s">
        <v>48</v>
      </c>
      <c r="O22" s="64">
        <v>0.33333333333333331</v>
      </c>
      <c r="P22" s="29" t="s">
        <v>225</v>
      </c>
      <c r="Q22" s="29" t="s">
        <v>15</v>
      </c>
      <c r="R22" s="28">
        <v>0</v>
      </c>
      <c r="S22" s="39">
        <v>0</v>
      </c>
      <c r="T22" s="39">
        <v>0</v>
      </c>
      <c r="U22" s="39">
        <v>1</v>
      </c>
      <c r="V22" s="39">
        <v>0</v>
      </c>
      <c r="W22" s="39">
        <v>0</v>
      </c>
      <c r="X22" s="39">
        <v>0</v>
      </c>
      <c r="Y22" s="39">
        <v>0</v>
      </c>
      <c r="Z22" s="39">
        <v>1</v>
      </c>
      <c r="AA22" s="39">
        <v>0</v>
      </c>
      <c r="AB22" s="39">
        <v>0</v>
      </c>
      <c r="AC22" s="39">
        <v>1</v>
      </c>
      <c r="AD22" s="39">
        <v>0</v>
      </c>
      <c r="AE22" s="39">
        <v>0</v>
      </c>
      <c r="AF22" s="39">
        <v>0</v>
      </c>
      <c r="AG22" s="39">
        <v>0</v>
      </c>
      <c r="AH22" s="39">
        <v>0</v>
      </c>
      <c r="AI22" s="39">
        <v>0</v>
      </c>
      <c r="AJ22" s="9">
        <f t="shared" si="5"/>
        <v>1</v>
      </c>
      <c r="AK22" s="9">
        <f t="shared" si="6"/>
        <v>0</v>
      </c>
      <c r="AL22" s="9">
        <f t="shared" si="7"/>
        <v>0</v>
      </c>
      <c r="AM22" s="9">
        <f t="shared" si="8"/>
        <v>0</v>
      </c>
      <c r="AN22" s="29" t="s">
        <v>4457</v>
      </c>
    </row>
    <row r="23" spans="1:40" x14ac:dyDescent="0.25">
      <c r="A23" s="39">
        <v>1967</v>
      </c>
      <c r="B23" s="29" t="s">
        <v>6395</v>
      </c>
      <c r="C23" s="29" t="s">
        <v>6396</v>
      </c>
      <c r="D23" s="29" t="s">
        <v>6397</v>
      </c>
      <c r="E23" s="42">
        <v>40238</v>
      </c>
      <c r="F23" s="29" t="s">
        <v>38</v>
      </c>
      <c r="J23" s="98">
        <v>3.6999999999999998E-2</v>
      </c>
      <c r="L23" s="63" t="s">
        <v>341</v>
      </c>
      <c r="M23" s="29" t="s">
        <v>6398</v>
      </c>
      <c r="N23" s="29" t="s">
        <v>48</v>
      </c>
      <c r="O23" s="64">
        <v>1</v>
      </c>
      <c r="P23" s="29" t="s">
        <v>6399</v>
      </c>
      <c r="Q23" s="29" t="s">
        <v>15</v>
      </c>
      <c r="R23" s="28">
        <v>0</v>
      </c>
      <c r="S23" s="39">
        <v>0</v>
      </c>
      <c r="T23" s="39">
        <v>0</v>
      </c>
      <c r="U23" s="39">
        <v>0</v>
      </c>
      <c r="V23" s="39">
        <v>0</v>
      </c>
      <c r="W23" s="39">
        <v>0</v>
      </c>
      <c r="X23" s="39">
        <v>0</v>
      </c>
      <c r="Y23" s="39">
        <v>1</v>
      </c>
      <c r="Z23" s="39">
        <v>0</v>
      </c>
      <c r="AA23" s="39">
        <v>0</v>
      </c>
      <c r="AB23" s="39">
        <v>0</v>
      </c>
      <c r="AC23" s="39">
        <v>1</v>
      </c>
      <c r="AD23" s="39">
        <v>0</v>
      </c>
      <c r="AE23" s="39">
        <v>0</v>
      </c>
      <c r="AF23" s="39">
        <v>0</v>
      </c>
      <c r="AG23" s="39">
        <v>0</v>
      </c>
      <c r="AH23" s="39">
        <v>0</v>
      </c>
      <c r="AI23" s="39">
        <v>0</v>
      </c>
      <c r="AJ23" s="9">
        <f t="shared" si="5"/>
        <v>1</v>
      </c>
      <c r="AK23" s="9">
        <f t="shared" si="6"/>
        <v>0</v>
      </c>
      <c r="AL23" s="9">
        <f t="shared" si="7"/>
        <v>0</v>
      </c>
      <c r="AM23" s="9">
        <f t="shared" si="8"/>
        <v>0</v>
      </c>
      <c r="AN23" s="29" t="s">
        <v>6401</v>
      </c>
    </row>
    <row r="24" spans="1:40" x14ac:dyDescent="0.25">
      <c r="A24" s="39">
        <v>1984</v>
      </c>
      <c r="B24" s="29" t="s">
        <v>3705</v>
      </c>
      <c r="C24" s="29" t="s">
        <v>3706</v>
      </c>
      <c r="D24" s="29" t="s">
        <v>3707</v>
      </c>
      <c r="E24" s="42">
        <v>40940</v>
      </c>
      <c r="F24" s="29" t="s">
        <v>38</v>
      </c>
      <c r="I24" s="64">
        <v>1700</v>
      </c>
      <c r="J24" s="98">
        <v>8.5999999999999993E-2</v>
      </c>
      <c r="K24" s="64">
        <v>25</v>
      </c>
      <c r="L24" s="63" t="s">
        <v>342</v>
      </c>
      <c r="M24" s="29" t="s">
        <v>185</v>
      </c>
      <c r="N24" s="29" t="s">
        <v>48</v>
      </c>
      <c r="O24" s="64">
        <v>2</v>
      </c>
      <c r="P24" s="29" t="s">
        <v>5200</v>
      </c>
      <c r="Q24" s="29" t="s">
        <v>15</v>
      </c>
      <c r="R24" s="28">
        <v>0</v>
      </c>
      <c r="S24" s="39">
        <v>0</v>
      </c>
      <c r="T24" s="39">
        <v>0</v>
      </c>
      <c r="U24" s="39">
        <v>0</v>
      </c>
      <c r="V24" s="39">
        <v>0</v>
      </c>
      <c r="W24" s="39">
        <v>0</v>
      </c>
      <c r="X24" s="39">
        <v>0</v>
      </c>
      <c r="Y24" s="39">
        <v>1</v>
      </c>
      <c r="Z24" s="39">
        <v>0</v>
      </c>
      <c r="AA24" s="39">
        <v>0</v>
      </c>
      <c r="AB24" s="39">
        <v>0</v>
      </c>
      <c r="AC24" s="39">
        <v>0</v>
      </c>
      <c r="AD24" s="39">
        <v>0</v>
      </c>
      <c r="AE24" s="39">
        <v>0</v>
      </c>
      <c r="AF24" s="39">
        <v>0</v>
      </c>
      <c r="AG24" s="39">
        <v>0</v>
      </c>
      <c r="AH24" s="39">
        <v>0</v>
      </c>
      <c r="AI24" s="39">
        <v>1</v>
      </c>
      <c r="AJ24" s="9">
        <f t="shared" si="5"/>
        <v>0</v>
      </c>
      <c r="AK24" s="9">
        <f t="shared" si="6"/>
        <v>0</v>
      </c>
      <c r="AL24" s="9">
        <f t="shared" si="7"/>
        <v>1</v>
      </c>
      <c r="AM24" s="9">
        <f t="shared" si="8"/>
        <v>0</v>
      </c>
      <c r="AN24" s="29" t="s">
        <v>3708</v>
      </c>
    </row>
    <row r="25" spans="1:40" x14ac:dyDescent="0.25">
      <c r="A25" s="39">
        <v>1986</v>
      </c>
      <c r="B25" s="29" t="s">
        <v>3713</v>
      </c>
      <c r="C25" s="29" t="s">
        <v>3714</v>
      </c>
      <c r="D25" s="29" t="s">
        <v>3715</v>
      </c>
      <c r="E25" s="42">
        <v>39965</v>
      </c>
      <c r="F25" s="29" t="s">
        <v>38</v>
      </c>
      <c r="I25" s="64">
        <v>20000</v>
      </c>
      <c r="L25" s="63" t="s">
        <v>342</v>
      </c>
      <c r="M25" s="29" t="s">
        <v>136</v>
      </c>
      <c r="N25" s="29" t="s">
        <v>219</v>
      </c>
      <c r="O25" s="64">
        <v>6</v>
      </c>
      <c r="P25" s="29" t="s">
        <v>5972</v>
      </c>
      <c r="Q25" s="29" t="s">
        <v>15</v>
      </c>
      <c r="R25" s="28">
        <v>1</v>
      </c>
      <c r="S25" s="39">
        <v>0</v>
      </c>
      <c r="T25" s="39">
        <v>0</v>
      </c>
      <c r="U25" s="39">
        <v>0</v>
      </c>
      <c r="V25" s="39">
        <v>0</v>
      </c>
      <c r="W25" s="39">
        <v>0</v>
      </c>
      <c r="X25" s="39">
        <v>0</v>
      </c>
      <c r="Y25" s="39">
        <v>1</v>
      </c>
      <c r="Z25" s="39">
        <v>0</v>
      </c>
      <c r="AA25" s="39">
        <v>0</v>
      </c>
      <c r="AB25" s="39">
        <v>0</v>
      </c>
      <c r="AC25" s="39">
        <v>1</v>
      </c>
      <c r="AD25" s="39">
        <v>0</v>
      </c>
      <c r="AE25" s="39">
        <v>1</v>
      </c>
      <c r="AF25" s="39">
        <v>0</v>
      </c>
      <c r="AG25" s="39">
        <v>1</v>
      </c>
      <c r="AH25" s="39">
        <v>0</v>
      </c>
      <c r="AI25" s="39">
        <v>0</v>
      </c>
      <c r="AJ25" s="9">
        <f t="shared" si="5"/>
        <v>1</v>
      </c>
      <c r="AK25" s="9">
        <f t="shared" si="6"/>
        <v>1</v>
      </c>
      <c r="AL25" s="9">
        <f t="shared" si="7"/>
        <v>0</v>
      </c>
      <c r="AM25" s="9">
        <f t="shared" si="8"/>
        <v>0</v>
      </c>
      <c r="AN25" s="29" t="s">
        <v>3717</v>
      </c>
    </row>
    <row r="26" spans="1:40" x14ac:dyDescent="0.25">
      <c r="A26" s="39">
        <v>1988</v>
      </c>
      <c r="B26" s="29" t="s">
        <v>3718</v>
      </c>
      <c r="C26" s="29" t="s">
        <v>3719</v>
      </c>
      <c r="D26" s="29" t="s">
        <v>3720</v>
      </c>
      <c r="E26" s="42">
        <v>38139</v>
      </c>
      <c r="F26" s="29" t="s">
        <v>38</v>
      </c>
      <c r="J26" s="98">
        <v>2</v>
      </c>
      <c r="L26" s="63" t="s">
        <v>342</v>
      </c>
      <c r="M26" s="29" t="s">
        <v>185</v>
      </c>
      <c r="N26" s="29" t="s">
        <v>48</v>
      </c>
      <c r="O26" s="64">
        <v>22</v>
      </c>
      <c r="P26" s="29" t="s">
        <v>2332</v>
      </c>
      <c r="Q26" s="29" t="s">
        <v>70</v>
      </c>
      <c r="R26" s="28">
        <v>0</v>
      </c>
      <c r="S26" s="39">
        <v>0</v>
      </c>
      <c r="T26" s="39">
        <v>0</v>
      </c>
      <c r="U26" s="39">
        <v>0</v>
      </c>
      <c r="V26" s="39">
        <v>0</v>
      </c>
      <c r="W26" s="39">
        <v>0</v>
      </c>
      <c r="X26" s="39">
        <v>0</v>
      </c>
      <c r="Y26" s="39">
        <v>1</v>
      </c>
      <c r="Z26" s="39">
        <v>0</v>
      </c>
      <c r="AA26" s="39">
        <v>0</v>
      </c>
      <c r="AB26" s="39">
        <v>0</v>
      </c>
      <c r="AC26" s="39">
        <v>1</v>
      </c>
      <c r="AD26" s="39">
        <v>0</v>
      </c>
      <c r="AE26" s="39">
        <v>0</v>
      </c>
      <c r="AF26" s="39">
        <v>1</v>
      </c>
      <c r="AG26" s="39">
        <v>0</v>
      </c>
      <c r="AH26" s="39">
        <v>0</v>
      </c>
      <c r="AI26" s="39">
        <v>0</v>
      </c>
      <c r="AJ26" s="9">
        <f t="shared" si="5"/>
        <v>1</v>
      </c>
      <c r="AK26" s="9">
        <f t="shared" si="6"/>
        <v>1</v>
      </c>
      <c r="AL26" s="9">
        <f t="shared" si="7"/>
        <v>0</v>
      </c>
      <c r="AM26" s="9">
        <f t="shared" si="8"/>
        <v>0</v>
      </c>
      <c r="AN26" s="29" t="s">
        <v>3721</v>
      </c>
    </row>
    <row r="27" spans="1:40" x14ac:dyDescent="0.25">
      <c r="A27" s="39">
        <v>1994</v>
      </c>
      <c r="B27" s="29" t="s">
        <v>8119</v>
      </c>
      <c r="C27" s="29" t="s">
        <v>8120</v>
      </c>
      <c r="D27" s="29" t="s">
        <v>8121</v>
      </c>
      <c r="E27" s="42">
        <v>38808</v>
      </c>
      <c r="F27" s="29" t="s">
        <v>38</v>
      </c>
      <c r="J27" s="98">
        <v>1</v>
      </c>
      <c r="L27" s="63" t="s">
        <v>342</v>
      </c>
      <c r="M27" s="29" t="s">
        <v>136</v>
      </c>
      <c r="N27" s="29" t="s">
        <v>48</v>
      </c>
      <c r="O27" s="64">
        <v>2</v>
      </c>
      <c r="P27" s="29" t="s">
        <v>8122</v>
      </c>
      <c r="Q27" s="29" t="s">
        <v>70</v>
      </c>
      <c r="R27" s="28">
        <v>0</v>
      </c>
      <c r="S27" s="39">
        <v>0</v>
      </c>
      <c r="T27" s="39">
        <v>0</v>
      </c>
      <c r="U27" s="39">
        <v>0</v>
      </c>
      <c r="V27" s="39">
        <v>0</v>
      </c>
      <c r="W27" s="39">
        <v>0</v>
      </c>
      <c r="X27" s="39">
        <v>0</v>
      </c>
      <c r="Y27" s="39">
        <v>1</v>
      </c>
      <c r="Z27" s="39">
        <v>0</v>
      </c>
      <c r="AA27" s="39">
        <v>0</v>
      </c>
      <c r="AB27" s="39">
        <v>0</v>
      </c>
      <c r="AC27" s="39">
        <v>1</v>
      </c>
      <c r="AD27" s="39">
        <v>0</v>
      </c>
      <c r="AE27" s="39">
        <v>0</v>
      </c>
      <c r="AF27" s="39">
        <v>0</v>
      </c>
      <c r="AG27" s="39">
        <v>0</v>
      </c>
      <c r="AH27" s="39">
        <v>0</v>
      </c>
      <c r="AI27" s="39">
        <v>0</v>
      </c>
      <c r="AJ27" s="9">
        <f t="shared" si="5"/>
        <v>1</v>
      </c>
      <c r="AK27" s="9">
        <f t="shared" si="6"/>
        <v>0</v>
      </c>
      <c r="AL27" s="9">
        <f t="shared" si="7"/>
        <v>0</v>
      </c>
      <c r="AM27" s="9">
        <f t="shared" si="8"/>
        <v>0</v>
      </c>
      <c r="AN27" s="29" t="s">
        <v>8123</v>
      </c>
    </row>
    <row r="28" spans="1:40" x14ac:dyDescent="0.25">
      <c r="A28" s="39">
        <v>1995</v>
      </c>
      <c r="B28" s="29" t="s">
        <v>5980</v>
      </c>
      <c r="C28" s="29" t="s">
        <v>5981</v>
      </c>
      <c r="D28" s="29" t="s">
        <v>5982</v>
      </c>
      <c r="E28" s="42">
        <v>38838</v>
      </c>
      <c r="F28" s="29" t="s">
        <v>38</v>
      </c>
      <c r="J28" s="98">
        <v>1</v>
      </c>
      <c r="L28" s="63" t="s">
        <v>342</v>
      </c>
      <c r="M28" s="29" t="s">
        <v>136</v>
      </c>
      <c r="N28" s="29" t="s">
        <v>48</v>
      </c>
      <c r="O28" s="64">
        <v>6</v>
      </c>
      <c r="P28" s="29" t="s">
        <v>2341</v>
      </c>
      <c r="Q28" s="29" t="s">
        <v>70</v>
      </c>
      <c r="R28" s="28">
        <v>0</v>
      </c>
      <c r="S28" s="39">
        <v>0</v>
      </c>
      <c r="T28" s="39">
        <v>0</v>
      </c>
      <c r="U28" s="39">
        <v>0</v>
      </c>
      <c r="V28" s="39">
        <v>0</v>
      </c>
      <c r="W28" s="39">
        <v>0</v>
      </c>
      <c r="X28" s="39">
        <v>0</v>
      </c>
      <c r="Y28" s="39">
        <v>1</v>
      </c>
      <c r="Z28" s="39">
        <v>0</v>
      </c>
      <c r="AA28" s="39">
        <v>0</v>
      </c>
      <c r="AB28" s="39">
        <v>0</v>
      </c>
      <c r="AC28" s="39">
        <v>1</v>
      </c>
      <c r="AD28" s="39">
        <v>0</v>
      </c>
      <c r="AE28" s="39">
        <v>0</v>
      </c>
      <c r="AF28" s="39">
        <v>0</v>
      </c>
      <c r="AG28" s="39">
        <v>0</v>
      </c>
      <c r="AH28" s="39">
        <v>0</v>
      </c>
      <c r="AI28" s="39">
        <v>0</v>
      </c>
      <c r="AJ28" s="9">
        <f t="shared" si="5"/>
        <v>1</v>
      </c>
      <c r="AK28" s="9">
        <f t="shared" si="6"/>
        <v>0</v>
      </c>
      <c r="AL28" s="9">
        <f t="shared" si="7"/>
        <v>0</v>
      </c>
      <c r="AM28" s="9">
        <f t="shared" si="8"/>
        <v>0</v>
      </c>
      <c r="AN28" s="29" t="s">
        <v>5984</v>
      </c>
    </row>
    <row r="29" spans="1:40" x14ac:dyDescent="0.25">
      <c r="A29" s="39">
        <v>1997</v>
      </c>
      <c r="B29" s="29" t="s">
        <v>8124</v>
      </c>
      <c r="C29" s="29" t="s">
        <v>8125</v>
      </c>
      <c r="D29" s="29" t="s">
        <v>8126</v>
      </c>
      <c r="E29" s="42">
        <v>38808</v>
      </c>
      <c r="F29" s="29" t="s">
        <v>38</v>
      </c>
      <c r="J29" s="98">
        <v>1</v>
      </c>
      <c r="L29" s="63" t="s">
        <v>342</v>
      </c>
      <c r="M29" s="29" t="s">
        <v>185</v>
      </c>
      <c r="N29" s="29" t="s">
        <v>48</v>
      </c>
      <c r="O29" s="64">
        <v>2</v>
      </c>
      <c r="P29" s="29" t="s">
        <v>8122</v>
      </c>
      <c r="Q29" s="29" t="s">
        <v>70</v>
      </c>
      <c r="R29" s="28">
        <v>0</v>
      </c>
      <c r="S29" s="39">
        <v>0</v>
      </c>
      <c r="T29" s="39">
        <v>0</v>
      </c>
      <c r="U29" s="39">
        <v>0</v>
      </c>
      <c r="V29" s="39">
        <v>0</v>
      </c>
      <c r="W29" s="39">
        <v>0</v>
      </c>
      <c r="X29" s="39">
        <v>0</v>
      </c>
      <c r="Y29" s="39">
        <v>1</v>
      </c>
      <c r="Z29" s="39">
        <v>0</v>
      </c>
      <c r="AA29" s="39">
        <v>0</v>
      </c>
      <c r="AB29" s="39">
        <v>0</v>
      </c>
      <c r="AC29" s="39">
        <v>1</v>
      </c>
      <c r="AD29" s="39">
        <v>0</v>
      </c>
      <c r="AE29" s="39">
        <v>0</v>
      </c>
      <c r="AF29" s="39">
        <v>0</v>
      </c>
      <c r="AG29" s="39">
        <v>0</v>
      </c>
      <c r="AH29" s="39">
        <v>0</v>
      </c>
      <c r="AI29" s="39">
        <v>0</v>
      </c>
      <c r="AJ29" s="9">
        <f t="shared" si="5"/>
        <v>1</v>
      </c>
      <c r="AK29" s="9">
        <f t="shared" si="6"/>
        <v>0</v>
      </c>
      <c r="AL29" s="9">
        <f t="shared" si="7"/>
        <v>0</v>
      </c>
      <c r="AM29" s="9">
        <f t="shared" si="8"/>
        <v>0</v>
      </c>
      <c r="AN29" s="29" t="s">
        <v>8128</v>
      </c>
    </row>
    <row r="30" spans="1:40" x14ac:dyDescent="0.25">
      <c r="A30" s="39">
        <v>2012</v>
      </c>
      <c r="B30" s="29" t="s">
        <v>5341</v>
      </c>
      <c r="C30" s="29" t="s">
        <v>5342</v>
      </c>
      <c r="D30" s="29" t="s">
        <v>5343</v>
      </c>
      <c r="E30" s="42">
        <v>38108</v>
      </c>
      <c r="F30" s="29" t="s">
        <v>38</v>
      </c>
      <c r="J30" s="98">
        <v>1.5</v>
      </c>
      <c r="L30" s="63" t="s">
        <v>342</v>
      </c>
      <c r="M30" s="29" t="s">
        <v>185</v>
      </c>
      <c r="N30" s="29" t="s">
        <v>48</v>
      </c>
      <c r="O30" s="64">
        <v>1</v>
      </c>
      <c r="P30" s="29" t="s">
        <v>8129</v>
      </c>
      <c r="Q30" s="29" t="s">
        <v>15</v>
      </c>
      <c r="R30" s="28">
        <v>0</v>
      </c>
      <c r="S30" s="39">
        <v>0</v>
      </c>
      <c r="T30" s="39">
        <v>0</v>
      </c>
      <c r="U30" s="39">
        <v>0</v>
      </c>
      <c r="V30" s="39">
        <v>0</v>
      </c>
      <c r="W30" s="39">
        <v>0</v>
      </c>
      <c r="X30" s="39">
        <v>0</v>
      </c>
      <c r="Y30" s="39">
        <v>1</v>
      </c>
      <c r="Z30" s="39">
        <v>0</v>
      </c>
      <c r="AA30" s="39">
        <v>0</v>
      </c>
      <c r="AB30" s="39">
        <v>0</v>
      </c>
      <c r="AC30" s="39">
        <v>1</v>
      </c>
      <c r="AD30" s="39">
        <v>1</v>
      </c>
      <c r="AE30" s="39">
        <v>0</v>
      </c>
      <c r="AF30" s="39">
        <v>0</v>
      </c>
      <c r="AG30" s="39">
        <v>1</v>
      </c>
      <c r="AH30" s="39">
        <v>0</v>
      </c>
      <c r="AI30" s="39">
        <v>0</v>
      </c>
      <c r="AJ30" s="9">
        <f t="shared" si="5"/>
        <v>1</v>
      </c>
      <c r="AK30" s="9">
        <f t="shared" si="6"/>
        <v>1</v>
      </c>
      <c r="AL30" s="9">
        <f t="shared" si="7"/>
        <v>1</v>
      </c>
      <c r="AM30" s="9">
        <f t="shared" si="8"/>
        <v>1</v>
      </c>
      <c r="AN30" s="29" t="s">
        <v>5345</v>
      </c>
    </row>
    <row r="31" spans="1:40" x14ac:dyDescent="0.25">
      <c r="A31" s="39">
        <v>2022</v>
      </c>
      <c r="B31" s="29" t="s">
        <v>7138</v>
      </c>
      <c r="C31" s="29" t="s">
        <v>7139</v>
      </c>
      <c r="D31" s="29" t="s">
        <v>7140</v>
      </c>
      <c r="E31" s="42">
        <v>40087</v>
      </c>
      <c r="F31" s="29" t="s">
        <v>38</v>
      </c>
      <c r="J31" s="98">
        <v>1</v>
      </c>
      <c r="L31" s="63" t="s">
        <v>342</v>
      </c>
      <c r="M31" s="29" t="s">
        <v>501</v>
      </c>
      <c r="N31" s="29" t="s">
        <v>40</v>
      </c>
      <c r="O31" s="64">
        <v>1</v>
      </c>
      <c r="P31" s="29" t="s">
        <v>6002</v>
      </c>
      <c r="Q31" s="29" t="s">
        <v>15</v>
      </c>
      <c r="R31" s="28">
        <v>0</v>
      </c>
      <c r="S31" s="39">
        <v>0</v>
      </c>
      <c r="T31" s="39">
        <v>0</v>
      </c>
      <c r="U31" s="39">
        <v>0</v>
      </c>
      <c r="V31" s="39">
        <v>0</v>
      </c>
      <c r="W31" s="39">
        <v>0</v>
      </c>
      <c r="X31" s="39">
        <v>0</v>
      </c>
      <c r="Y31" s="39">
        <v>1</v>
      </c>
      <c r="Z31" s="39">
        <v>0</v>
      </c>
      <c r="AA31" s="39">
        <v>0</v>
      </c>
      <c r="AB31" s="39">
        <v>0</v>
      </c>
      <c r="AC31" s="39">
        <v>0</v>
      </c>
      <c r="AD31" s="39">
        <v>0</v>
      </c>
      <c r="AE31" s="39">
        <v>0</v>
      </c>
      <c r="AF31" s="39">
        <v>0</v>
      </c>
      <c r="AG31" s="39">
        <v>0</v>
      </c>
      <c r="AH31" s="39">
        <v>0</v>
      </c>
      <c r="AI31" s="39">
        <v>1</v>
      </c>
      <c r="AJ31" s="9">
        <f t="shared" si="5"/>
        <v>0</v>
      </c>
      <c r="AK31" s="9">
        <f t="shared" si="6"/>
        <v>0</v>
      </c>
      <c r="AL31" s="9">
        <f t="shared" si="7"/>
        <v>1</v>
      </c>
      <c r="AM31" s="9">
        <f t="shared" si="8"/>
        <v>0</v>
      </c>
      <c r="AN31" s="29" t="s">
        <v>7141</v>
      </c>
    </row>
    <row r="32" spans="1:40" x14ac:dyDescent="0.25">
      <c r="A32" s="39">
        <v>2060</v>
      </c>
      <c r="B32" s="29" t="s">
        <v>7205</v>
      </c>
      <c r="C32" s="29" t="s">
        <v>7206</v>
      </c>
      <c r="D32" s="29" t="s">
        <v>7207</v>
      </c>
      <c r="E32" s="42">
        <v>39114</v>
      </c>
      <c r="F32" s="29" t="s">
        <v>38</v>
      </c>
      <c r="J32" s="98">
        <v>0.08</v>
      </c>
      <c r="L32" s="63" t="s">
        <v>342</v>
      </c>
      <c r="M32" s="29" t="s">
        <v>501</v>
      </c>
      <c r="N32" s="29" t="s">
        <v>48</v>
      </c>
      <c r="O32" s="64">
        <v>48</v>
      </c>
      <c r="P32" s="29" t="s">
        <v>6002</v>
      </c>
      <c r="Q32" s="29" t="s">
        <v>70</v>
      </c>
      <c r="R32" s="28">
        <v>0</v>
      </c>
      <c r="S32" s="39">
        <v>0</v>
      </c>
      <c r="T32" s="39">
        <v>0</v>
      </c>
      <c r="U32" s="39">
        <v>0</v>
      </c>
      <c r="V32" s="39">
        <v>0</v>
      </c>
      <c r="W32" s="39">
        <v>0</v>
      </c>
      <c r="X32" s="39">
        <v>0</v>
      </c>
      <c r="Y32" s="39">
        <v>1</v>
      </c>
      <c r="Z32" s="39">
        <v>0</v>
      </c>
      <c r="AA32" s="39">
        <v>0</v>
      </c>
      <c r="AB32" s="39">
        <v>0</v>
      </c>
      <c r="AC32" s="39">
        <v>0</v>
      </c>
      <c r="AD32" s="39">
        <v>1</v>
      </c>
      <c r="AE32" s="39">
        <v>0</v>
      </c>
      <c r="AF32" s="39">
        <v>0</v>
      </c>
      <c r="AG32" s="39">
        <v>0</v>
      </c>
      <c r="AH32" s="39">
        <v>0</v>
      </c>
      <c r="AI32" s="39">
        <v>0</v>
      </c>
      <c r="AJ32" s="9">
        <f t="shared" si="5"/>
        <v>0</v>
      </c>
      <c r="AK32" s="9">
        <f t="shared" si="6"/>
        <v>0</v>
      </c>
      <c r="AL32" s="9">
        <f t="shared" si="7"/>
        <v>1</v>
      </c>
      <c r="AM32" s="9">
        <f t="shared" si="8"/>
        <v>1</v>
      </c>
      <c r="AN32" s="29" t="s">
        <v>7208</v>
      </c>
    </row>
    <row r="33" spans="1:40" x14ac:dyDescent="0.25">
      <c r="A33" s="39">
        <v>2073</v>
      </c>
      <c r="B33" s="29" t="s">
        <v>6004</v>
      </c>
      <c r="C33" s="29" t="s">
        <v>6005</v>
      </c>
      <c r="D33" s="29" t="s">
        <v>6006</v>
      </c>
      <c r="E33" s="42">
        <v>39997</v>
      </c>
      <c r="F33" s="29" t="s">
        <v>38</v>
      </c>
      <c r="J33" s="98">
        <v>20</v>
      </c>
      <c r="L33" s="63" t="s">
        <v>342</v>
      </c>
      <c r="M33" s="29" t="s">
        <v>3648</v>
      </c>
      <c r="N33" s="29" t="s">
        <v>48</v>
      </c>
      <c r="O33" s="64">
        <v>48</v>
      </c>
      <c r="P33" s="29" t="s">
        <v>6007</v>
      </c>
      <c r="Q33" s="29" t="s">
        <v>15</v>
      </c>
      <c r="R33" s="28">
        <v>0</v>
      </c>
      <c r="S33" s="39">
        <v>0</v>
      </c>
      <c r="T33" s="39">
        <v>0</v>
      </c>
      <c r="U33" s="39">
        <v>0</v>
      </c>
      <c r="V33" s="39">
        <v>0</v>
      </c>
      <c r="W33" s="39">
        <v>0</v>
      </c>
      <c r="X33" s="39">
        <v>0</v>
      </c>
      <c r="Y33" s="39">
        <v>1</v>
      </c>
      <c r="Z33" s="39">
        <v>0</v>
      </c>
      <c r="AA33" s="39">
        <v>0</v>
      </c>
      <c r="AB33" s="39">
        <v>0</v>
      </c>
      <c r="AC33" s="39">
        <v>1</v>
      </c>
      <c r="AD33" s="39">
        <v>0</v>
      </c>
      <c r="AE33" s="39">
        <v>0</v>
      </c>
      <c r="AF33" s="39">
        <v>0</v>
      </c>
      <c r="AG33" s="39">
        <v>0</v>
      </c>
      <c r="AH33" s="39">
        <v>0</v>
      </c>
      <c r="AI33" s="39">
        <v>0</v>
      </c>
      <c r="AJ33" s="9">
        <f t="shared" si="5"/>
        <v>1</v>
      </c>
      <c r="AK33" s="9">
        <f t="shared" si="6"/>
        <v>0</v>
      </c>
      <c r="AL33" s="9">
        <f t="shared" si="7"/>
        <v>0</v>
      </c>
      <c r="AM33" s="9">
        <f t="shared" si="8"/>
        <v>0</v>
      </c>
      <c r="AN33" s="29" t="s">
        <v>6009</v>
      </c>
    </row>
    <row r="34" spans="1:40" x14ac:dyDescent="0.25">
      <c r="A34" s="39">
        <v>2088</v>
      </c>
      <c r="B34" s="29" t="s">
        <v>6010</v>
      </c>
      <c r="C34" s="29" t="s">
        <v>6011</v>
      </c>
      <c r="D34" s="29" t="s">
        <v>6012</v>
      </c>
      <c r="E34" s="42">
        <v>40969</v>
      </c>
      <c r="F34" s="29" t="s">
        <v>38</v>
      </c>
      <c r="J34" s="98">
        <v>4</v>
      </c>
      <c r="L34" s="63" t="s">
        <v>342</v>
      </c>
      <c r="M34" s="29" t="s">
        <v>3726</v>
      </c>
      <c r="N34" s="29" t="s">
        <v>48</v>
      </c>
      <c r="O34" s="64">
        <v>3</v>
      </c>
      <c r="P34" s="29" t="s">
        <v>6013</v>
      </c>
      <c r="Q34" s="29" t="s">
        <v>70</v>
      </c>
      <c r="R34" s="28">
        <v>0</v>
      </c>
      <c r="S34" s="39">
        <v>0</v>
      </c>
      <c r="T34" s="39">
        <v>0</v>
      </c>
      <c r="U34" s="39">
        <v>0</v>
      </c>
      <c r="V34" s="39">
        <v>0</v>
      </c>
      <c r="W34" s="39">
        <v>0</v>
      </c>
      <c r="X34" s="39">
        <v>0</v>
      </c>
      <c r="Y34" s="39">
        <v>1</v>
      </c>
      <c r="Z34" s="39">
        <v>0</v>
      </c>
      <c r="AA34" s="39">
        <v>0</v>
      </c>
      <c r="AB34" s="39">
        <v>0</v>
      </c>
      <c r="AC34" s="39">
        <v>1</v>
      </c>
      <c r="AD34" s="39">
        <v>0</v>
      </c>
      <c r="AE34" s="39">
        <v>0</v>
      </c>
      <c r="AF34" s="39">
        <v>0</v>
      </c>
      <c r="AG34" s="39">
        <v>0</v>
      </c>
      <c r="AH34" s="39">
        <v>0</v>
      </c>
      <c r="AI34" s="39">
        <v>0</v>
      </c>
      <c r="AJ34" s="9">
        <f t="shared" si="5"/>
        <v>1</v>
      </c>
      <c r="AK34" s="9">
        <f t="shared" si="6"/>
        <v>0</v>
      </c>
      <c r="AL34" s="9">
        <f t="shared" si="7"/>
        <v>0</v>
      </c>
      <c r="AM34" s="9">
        <f t="shared" si="8"/>
        <v>0</v>
      </c>
      <c r="AN34" s="29" t="s">
        <v>6015</v>
      </c>
    </row>
    <row r="35" spans="1:40" x14ac:dyDescent="0.25">
      <c r="A35" s="39">
        <v>2099</v>
      </c>
      <c r="B35" s="29" t="s">
        <v>8147</v>
      </c>
      <c r="C35" s="29" t="s">
        <v>8148</v>
      </c>
      <c r="D35" s="29" t="s">
        <v>8149</v>
      </c>
      <c r="E35" s="42">
        <v>37072</v>
      </c>
      <c r="F35" s="29" t="s">
        <v>38</v>
      </c>
      <c r="J35" s="98">
        <v>2.0999999999999999E-3</v>
      </c>
      <c r="L35" s="63" t="s">
        <v>342</v>
      </c>
      <c r="M35" s="29" t="s">
        <v>185</v>
      </c>
      <c r="N35" s="29" t="s">
        <v>48</v>
      </c>
      <c r="O35" s="64">
        <v>0.33333333333333331</v>
      </c>
      <c r="P35" s="29" t="s">
        <v>8150</v>
      </c>
      <c r="Q35" s="29" t="s">
        <v>15</v>
      </c>
      <c r="R35" s="28">
        <v>0</v>
      </c>
      <c r="S35" s="39">
        <v>0</v>
      </c>
      <c r="T35" s="39">
        <v>0</v>
      </c>
      <c r="U35" s="39">
        <v>0</v>
      </c>
      <c r="V35" s="39">
        <v>0</v>
      </c>
      <c r="W35" s="39">
        <v>0</v>
      </c>
      <c r="X35" s="39">
        <v>0</v>
      </c>
      <c r="Y35" s="39">
        <v>1</v>
      </c>
      <c r="Z35" s="39">
        <v>0</v>
      </c>
      <c r="AA35" s="39">
        <v>0</v>
      </c>
      <c r="AB35" s="39">
        <v>0</v>
      </c>
      <c r="AC35" s="39">
        <v>0</v>
      </c>
      <c r="AD35" s="39">
        <v>0</v>
      </c>
      <c r="AE35" s="39">
        <v>0</v>
      </c>
      <c r="AF35" s="39">
        <v>0</v>
      </c>
      <c r="AG35" s="39">
        <v>0</v>
      </c>
      <c r="AH35" s="39">
        <v>0</v>
      </c>
      <c r="AI35" s="39">
        <v>1</v>
      </c>
      <c r="AJ35" s="9">
        <f t="shared" si="5"/>
        <v>0</v>
      </c>
      <c r="AK35" s="9">
        <f t="shared" si="6"/>
        <v>0</v>
      </c>
      <c r="AL35" s="9">
        <f t="shared" si="7"/>
        <v>1</v>
      </c>
      <c r="AM35" s="9">
        <f t="shared" si="8"/>
        <v>0</v>
      </c>
      <c r="AN35" s="29" t="s">
        <v>8151</v>
      </c>
    </row>
    <row r="36" spans="1:40" x14ac:dyDescent="0.25">
      <c r="A36" s="39">
        <v>2109</v>
      </c>
      <c r="B36" s="29" t="s">
        <v>5629</v>
      </c>
      <c r="C36" s="29" t="s">
        <v>5630</v>
      </c>
      <c r="D36" s="29" t="s">
        <v>5631</v>
      </c>
      <c r="E36" s="42">
        <v>37377</v>
      </c>
      <c r="F36" s="29" t="s">
        <v>38</v>
      </c>
      <c r="J36" s="98">
        <v>2</v>
      </c>
      <c r="L36" s="63" t="s">
        <v>342</v>
      </c>
      <c r="M36" s="29" t="s">
        <v>185</v>
      </c>
      <c r="N36" s="29" t="s">
        <v>48</v>
      </c>
      <c r="O36" s="64">
        <v>1</v>
      </c>
      <c r="P36" s="29" t="s">
        <v>6023</v>
      </c>
      <c r="Q36" s="29" t="s">
        <v>15</v>
      </c>
      <c r="R36" s="28">
        <v>0</v>
      </c>
      <c r="S36" s="39">
        <v>0</v>
      </c>
      <c r="T36" s="39">
        <v>0</v>
      </c>
      <c r="U36" s="39">
        <v>0</v>
      </c>
      <c r="V36" s="39">
        <v>0</v>
      </c>
      <c r="W36" s="39">
        <v>0</v>
      </c>
      <c r="X36" s="39">
        <v>0</v>
      </c>
      <c r="Y36" s="39">
        <v>1</v>
      </c>
      <c r="Z36" s="39">
        <v>0</v>
      </c>
      <c r="AA36" s="39">
        <v>0</v>
      </c>
      <c r="AB36" s="39">
        <v>0</v>
      </c>
      <c r="AC36" s="39">
        <v>1</v>
      </c>
      <c r="AD36" s="39">
        <v>0</v>
      </c>
      <c r="AE36" s="39">
        <v>0</v>
      </c>
      <c r="AF36" s="39">
        <v>0</v>
      </c>
      <c r="AG36" s="39">
        <v>0</v>
      </c>
      <c r="AH36" s="39">
        <v>0</v>
      </c>
      <c r="AI36" s="39">
        <v>0</v>
      </c>
      <c r="AJ36" s="9">
        <f t="shared" si="5"/>
        <v>1</v>
      </c>
      <c r="AK36" s="9">
        <f t="shared" si="6"/>
        <v>0</v>
      </c>
      <c r="AL36" s="9">
        <f t="shared" si="7"/>
        <v>0</v>
      </c>
      <c r="AM36" s="9">
        <f t="shared" si="8"/>
        <v>0</v>
      </c>
      <c r="AN36" s="29" t="s">
        <v>5633</v>
      </c>
    </row>
    <row r="37" spans="1:40" x14ac:dyDescent="0.25">
      <c r="A37" s="39">
        <v>2111</v>
      </c>
      <c r="B37" s="29" t="s">
        <v>6024</v>
      </c>
      <c r="C37" s="29" t="s">
        <v>6025</v>
      </c>
      <c r="D37" s="29" t="s">
        <v>6026</v>
      </c>
      <c r="E37" s="42">
        <v>39437</v>
      </c>
      <c r="F37" s="29" t="s">
        <v>38</v>
      </c>
      <c r="J37" s="98">
        <v>1</v>
      </c>
      <c r="L37" s="63" t="s">
        <v>342</v>
      </c>
      <c r="M37" s="29" t="s">
        <v>185</v>
      </c>
      <c r="N37" s="29" t="s">
        <v>48</v>
      </c>
      <c r="O37" s="64">
        <v>2</v>
      </c>
      <c r="P37" s="29" t="s">
        <v>6027</v>
      </c>
      <c r="Q37" s="29" t="s">
        <v>15</v>
      </c>
      <c r="R37" s="28">
        <v>0</v>
      </c>
      <c r="S37" s="39">
        <v>0</v>
      </c>
      <c r="T37" s="39">
        <v>0</v>
      </c>
      <c r="U37" s="39">
        <v>0</v>
      </c>
      <c r="V37" s="39">
        <v>0</v>
      </c>
      <c r="W37" s="39">
        <v>0</v>
      </c>
      <c r="X37" s="39">
        <v>0</v>
      </c>
      <c r="Y37" s="39">
        <v>1</v>
      </c>
      <c r="Z37" s="39">
        <v>0</v>
      </c>
      <c r="AA37" s="39">
        <v>0</v>
      </c>
      <c r="AB37" s="39">
        <v>0</v>
      </c>
      <c r="AC37" s="39">
        <v>1</v>
      </c>
      <c r="AD37" s="39">
        <v>0</v>
      </c>
      <c r="AE37" s="39">
        <v>0</v>
      </c>
      <c r="AF37" s="39">
        <v>0</v>
      </c>
      <c r="AG37" s="39">
        <v>0</v>
      </c>
      <c r="AH37" s="39">
        <v>0</v>
      </c>
      <c r="AI37" s="39">
        <v>0</v>
      </c>
      <c r="AJ37" s="9">
        <f t="shared" si="5"/>
        <v>1</v>
      </c>
      <c r="AK37" s="9">
        <f t="shared" si="6"/>
        <v>0</v>
      </c>
      <c r="AL37" s="9">
        <f t="shared" si="7"/>
        <v>0</v>
      </c>
      <c r="AM37" s="9">
        <f t="shared" si="8"/>
        <v>0</v>
      </c>
      <c r="AN37" s="29" t="s">
        <v>6029</v>
      </c>
    </row>
    <row r="38" spans="1:40" x14ac:dyDescent="0.25">
      <c r="A38" s="39">
        <v>2114</v>
      </c>
      <c r="B38" s="29" t="s">
        <v>6030</v>
      </c>
      <c r="C38" s="29" t="s">
        <v>6031</v>
      </c>
      <c r="D38" s="29" t="s">
        <v>6032</v>
      </c>
      <c r="E38" s="42">
        <v>38353</v>
      </c>
      <c r="F38" s="29" t="s">
        <v>38</v>
      </c>
      <c r="J38" s="98">
        <v>3.6</v>
      </c>
      <c r="L38" s="63" t="s">
        <v>342</v>
      </c>
      <c r="M38" s="29" t="s">
        <v>185</v>
      </c>
      <c r="N38" s="29" t="s">
        <v>48</v>
      </c>
      <c r="O38" s="64">
        <v>4</v>
      </c>
      <c r="P38" s="29" t="s">
        <v>2660</v>
      </c>
      <c r="Q38" s="29" t="s">
        <v>70</v>
      </c>
      <c r="R38" s="28">
        <v>0</v>
      </c>
      <c r="S38" s="39">
        <v>0</v>
      </c>
      <c r="T38" s="39">
        <v>0</v>
      </c>
      <c r="U38" s="39">
        <v>0</v>
      </c>
      <c r="V38" s="39">
        <v>0</v>
      </c>
      <c r="W38" s="39">
        <v>0</v>
      </c>
      <c r="X38" s="39">
        <v>0</v>
      </c>
      <c r="Y38" s="39">
        <v>1</v>
      </c>
      <c r="Z38" s="39">
        <v>0</v>
      </c>
      <c r="AA38" s="39">
        <v>0</v>
      </c>
      <c r="AB38" s="39">
        <v>0</v>
      </c>
      <c r="AC38" s="39">
        <v>1</v>
      </c>
      <c r="AD38" s="39">
        <v>0</v>
      </c>
      <c r="AE38" s="39">
        <v>0</v>
      </c>
      <c r="AF38" s="39">
        <v>0</v>
      </c>
      <c r="AG38" s="39">
        <v>0</v>
      </c>
      <c r="AH38" s="39">
        <v>0</v>
      </c>
      <c r="AI38" s="39">
        <v>0</v>
      </c>
      <c r="AJ38" s="9">
        <f t="shared" si="5"/>
        <v>1</v>
      </c>
      <c r="AK38" s="9">
        <f t="shared" si="6"/>
        <v>0</v>
      </c>
      <c r="AL38" s="9">
        <f t="shared" si="7"/>
        <v>0</v>
      </c>
      <c r="AM38" s="9">
        <f t="shared" si="8"/>
        <v>0</v>
      </c>
      <c r="AN38" s="29" t="s">
        <v>6034</v>
      </c>
    </row>
    <row r="39" spans="1:40" x14ac:dyDescent="0.25">
      <c r="A39" s="39">
        <v>2115</v>
      </c>
      <c r="B39" s="29" t="s">
        <v>4492</v>
      </c>
      <c r="C39" s="29" t="s">
        <v>4493</v>
      </c>
      <c r="D39" s="29" t="s">
        <v>4494</v>
      </c>
      <c r="E39" s="42">
        <v>40578</v>
      </c>
      <c r="F39" s="29" t="s">
        <v>38</v>
      </c>
      <c r="J39" s="98">
        <v>0.92</v>
      </c>
      <c r="L39" s="63" t="s">
        <v>341</v>
      </c>
      <c r="M39" s="29" t="s">
        <v>151</v>
      </c>
      <c r="N39" s="29" t="s">
        <v>48</v>
      </c>
      <c r="O39" s="64">
        <v>24</v>
      </c>
      <c r="P39" s="29" t="s">
        <v>2411</v>
      </c>
      <c r="Q39" s="29" t="s">
        <v>15</v>
      </c>
      <c r="R39" s="28">
        <v>1</v>
      </c>
      <c r="S39" s="39">
        <v>0</v>
      </c>
      <c r="T39" s="39">
        <v>0</v>
      </c>
      <c r="U39" s="39">
        <v>1</v>
      </c>
      <c r="V39" s="39">
        <v>0</v>
      </c>
      <c r="W39" s="39">
        <v>0</v>
      </c>
      <c r="X39" s="39">
        <v>0</v>
      </c>
      <c r="Y39" s="39">
        <v>1</v>
      </c>
      <c r="Z39" s="39">
        <v>0</v>
      </c>
      <c r="AA39" s="39">
        <v>0</v>
      </c>
      <c r="AB39" s="39">
        <v>0</v>
      </c>
      <c r="AC39" s="39">
        <v>1</v>
      </c>
      <c r="AD39" s="39">
        <v>0</v>
      </c>
      <c r="AE39" s="39">
        <v>0</v>
      </c>
      <c r="AF39" s="39">
        <v>0</v>
      </c>
      <c r="AG39" s="39">
        <v>0</v>
      </c>
      <c r="AH39" s="39">
        <v>0</v>
      </c>
      <c r="AI39" s="39">
        <v>0</v>
      </c>
      <c r="AJ39" s="9">
        <f t="shared" si="5"/>
        <v>1</v>
      </c>
      <c r="AK39" s="9">
        <f t="shared" si="6"/>
        <v>0</v>
      </c>
      <c r="AL39" s="9">
        <f t="shared" si="7"/>
        <v>0</v>
      </c>
      <c r="AM39" s="9">
        <f t="shared" si="8"/>
        <v>0</v>
      </c>
      <c r="AN39" s="29" t="s">
        <v>4496</v>
      </c>
    </row>
    <row r="40" spans="1:40" x14ac:dyDescent="0.25">
      <c r="A40" s="39">
        <v>2119</v>
      </c>
      <c r="B40" s="29" t="s">
        <v>4497</v>
      </c>
      <c r="C40" s="29" t="s">
        <v>4498</v>
      </c>
      <c r="D40" s="29" t="s">
        <v>4499</v>
      </c>
      <c r="E40" s="42">
        <v>39052</v>
      </c>
      <c r="F40" s="29" t="s">
        <v>38</v>
      </c>
      <c r="J40" s="98">
        <v>1</v>
      </c>
      <c r="L40" s="63" t="s">
        <v>342</v>
      </c>
      <c r="M40" s="29" t="s">
        <v>185</v>
      </c>
      <c r="N40" s="29" t="s">
        <v>48</v>
      </c>
      <c r="O40" s="64">
        <v>2</v>
      </c>
      <c r="P40" s="29" t="s">
        <v>4500</v>
      </c>
      <c r="Q40" s="29" t="s">
        <v>15</v>
      </c>
      <c r="R40" s="28">
        <v>0</v>
      </c>
      <c r="S40" s="39">
        <v>0</v>
      </c>
      <c r="T40" s="39">
        <v>0</v>
      </c>
      <c r="U40" s="39">
        <v>0</v>
      </c>
      <c r="V40" s="39">
        <v>0</v>
      </c>
      <c r="W40" s="39">
        <v>0</v>
      </c>
      <c r="X40" s="39">
        <v>0</v>
      </c>
      <c r="Y40" s="39">
        <v>1</v>
      </c>
      <c r="Z40" s="39">
        <v>0</v>
      </c>
      <c r="AA40" s="39">
        <v>0</v>
      </c>
      <c r="AB40" s="39">
        <v>0</v>
      </c>
      <c r="AC40" s="39">
        <v>1</v>
      </c>
      <c r="AD40" s="39">
        <v>0</v>
      </c>
      <c r="AE40" s="39">
        <v>0</v>
      </c>
      <c r="AF40" s="39">
        <v>0</v>
      </c>
      <c r="AG40" s="39">
        <v>0</v>
      </c>
      <c r="AH40" s="39">
        <v>0</v>
      </c>
      <c r="AI40" s="39">
        <v>0</v>
      </c>
      <c r="AJ40" s="9">
        <f t="shared" si="5"/>
        <v>1</v>
      </c>
      <c r="AK40" s="9">
        <f t="shared" si="6"/>
        <v>0</v>
      </c>
      <c r="AL40" s="9">
        <f t="shared" si="7"/>
        <v>0</v>
      </c>
      <c r="AM40" s="9">
        <f t="shared" si="8"/>
        <v>0</v>
      </c>
      <c r="AN40" s="29" t="s">
        <v>4502</v>
      </c>
    </row>
    <row r="41" spans="1:40" x14ac:dyDescent="0.25">
      <c r="A41" s="39">
        <v>2141</v>
      </c>
      <c r="B41" s="29" t="s">
        <v>7109</v>
      </c>
      <c r="C41" s="29" t="s">
        <v>7110</v>
      </c>
      <c r="D41" s="29" t="s">
        <v>7111</v>
      </c>
      <c r="E41" s="42">
        <v>38456</v>
      </c>
      <c r="F41" s="29" t="s">
        <v>38</v>
      </c>
      <c r="J41" s="98">
        <v>1</v>
      </c>
      <c r="L41" s="63" t="s">
        <v>342</v>
      </c>
      <c r="M41" s="29" t="s">
        <v>185</v>
      </c>
      <c r="N41" s="29" t="s">
        <v>40</v>
      </c>
      <c r="O41" s="64">
        <v>2</v>
      </c>
      <c r="P41" s="29" t="s">
        <v>4524</v>
      </c>
      <c r="Q41" s="29" t="s">
        <v>15</v>
      </c>
      <c r="R41" s="28">
        <v>0</v>
      </c>
      <c r="S41" s="39">
        <v>0</v>
      </c>
      <c r="T41" s="39">
        <v>0</v>
      </c>
      <c r="U41" s="39">
        <v>0</v>
      </c>
      <c r="V41" s="39">
        <v>0</v>
      </c>
      <c r="W41" s="39">
        <v>0</v>
      </c>
      <c r="X41" s="39">
        <v>0</v>
      </c>
      <c r="Y41" s="39">
        <v>1</v>
      </c>
      <c r="Z41" s="39">
        <v>0</v>
      </c>
      <c r="AA41" s="39">
        <v>0</v>
      </c>
      <c r="AB41" s="39">
        <v>0</v>
      </c>
      <c r="AC41" s="39">
        <v>1</v>
      </c>
      <c r="AD41" s="39">
        <v>1</v>
      </c>
      <c r="AE41" s="39">
        <v>0</v>
      </c>
      <c r="AF41" s="39">
        <v>0</v>
      </c>
      <c r="AG41" s="39">
        <v>0</v>
      </c>
      <c r="AH41" s="39">
        <v>0</v>
      </c>
      <c r="AI41" s="39">
        <v>0</v>
      </c>
      <c r="AJ41" s="9">
        <f t="shared" si="5"/>
        <v>1</v>
      </c>
      <c r="AK41" s="9">
        <f t="shared" si="6"/>
        <v>0</v>
      </c>
      <c r="AL41" s="9">
        <f t="shared" si="7"/>
        <v>1</v>
      </c>
      <c r="AM41" s="9">
        <f t="shared" si="8"/>
        <v>1</v>
      </c>
      <c r="AN41" s="29" t="s">
        <v>7112</v>
      </c>
    </row>
    <row r="42" spans="1:40" x14ac:dyDescent="0.25">
      <c r="A42" s="39">
        <v>2154</v>
      </c>
      <c r="B42" s="29" t="s">
        <v>4504</v>
      </c>
      <c r="C42" s="29" t="s">
        <v>4505</v>
      </c>
      <c r="D42" s="29" t="s">
        <v>4506</v>
      </c>
      <c r="E42" s="42">
        <v>39667</v>
      </c>
      <c r="F42" s="29" t="s">
        <v>332</v>
      </c>
      <c r="I42" s="64">
        <v>1400</v>
      </c>
      <c r="L42" s="63" t="s">
        <v>342</v>
      </c>
      <c r="M42" s="29" t="s">
        <v>136</v>
      </c>
      <c r="N42" s="29" t="s">
        <v>219</v>
      </c>
      <c r="O42" s="64">
        <v>24</v>
      </c>
      <c r="P42" s="29" t="s">
        <v>4507</v>
      </c>
      <c r="Q42" s="29" t="s">
        <v>70</v>
      </c>
      <c r="R42" s="28">
        <v>0</v>
      </c>
      <c r="S42" s="39">
        <v>0</v>
      </c>
      <c r="T42" s="39">
        <v>0</v>
      </c>
      <c r="U42" s="39">
        <v>0</v>
      </c>
      <c r="V42" s="39">
        <v>0</v>
      </c>
      <c r="W42" s="39">
        <v>0</v>
      </c>
      <c r="X42" s="39">
        <v>0</v>
      </c>
      <c r="Y42" s="39">
        <v>1</v>
      </c>
      <c r="Z42" s="39">
        <v>0</v>
      </c>
      <c r="AA42" s="39">
        <v>0</v>
      </c>
      <c r="AB42" s="39">
        <v>0</v>
      </c>
      <c r="AC42" s="39">
        <v>1</v>
      </c>
      <c r="AD42" s="39">
        <v>1</v>
      </c>
      <c r="AE42" s="39">
        <v>0</v>
      </c>
      <c r="AF42" s="39">
        <v>0</v>
      </c>
      <c r="AG42" s="39">
        <v>0</v>
      </c>
      <c r="AH42" s="39">
        <v>0</v>
      </c>
      <c r="AI42" s="39">
        <v>0</v>
      </c>
      <c r="AJ42" s="9">
        <f t="shared" si="5"/>
        <v>1</v>
      </c>
      <c r="AK42" s="9">
        <f t="shared" si="6"/>
        <v>0</v>
      </c>
      <c r="AL42" s="9">
        <f t="shared" si="7"/>
        <v>1</v>
      </c>
      <c r="AM42" s="9">
        <f t="shared" si="8"/>
        <v>1</v>
      </c>
      <c r="AN42" s="29" t="s">
        <v>4509</v>
      </c>
    </row>
    <row r="43" spans="1:40" x14ac:dyDescent="0.25">
      <c r="A43" s="39">
        <v>2155</v>
      </c>
      <c r="B43" s="29" t="s">
        <v>8174</v>
      </c>
      <c r="C43" s="29" t="s">
        <v>8175</v>
      </c>
      <c r="D43" s="29" t="s">
        <v>8176</v>
      </c>
      <c r="E43" s="42">
        <v>39881</v>
      </c>
      <c r="F43" s="29" t="s">
        <v>332</v>
      </c>
      <c r="G43" s="39">
        <v>61200</v>
      </c>
      <c r="H43" s="39">
        <v>59100</v>
      </c>
      <c r="I43" s="64">
        <v>900</v>
      </c>
      <c r="J43" s="98">
        <v>2.64</v>
      </c>
      <c r="K43" s="64">
        <v>22.6</v>
      </c>
      <c r="L43" s="63" t="s">
        <v>342</v>
      </c>
      <c r="M43" s="29" t="s">
        <v>136</v>
      </c>
      <c r="N43" s="29" t="s">
        <v>40</v>
      </c>
      <c r="O43" s="64">
        <v>24</v>
      </c>
      <c r="P43" s="29" t="s">
        <v>4507</v>
      </c>
      <c r="Q43" s="29" t="s">
        <v>70</v>
      </c>
      <c r="R43" s="28">
        <v>0</v>
      </c>
      <c r="S43" s="39">
        <v>0</v>
      </c>
      <c r="T43" s="39">
        <v>0</v>
      </c>
      <c r="U43" s="39">
        <v>0</v>
      </c>
      <c r="V43" s="39">
        <v>0</v>
      </c>
      <c r="W43" s="39">
        <v>0</v>
      </c>
      <c r="X43" s="39">
        <v>0</v>
      </c>
      <c r="Y43" s="39">
        <v>1</v>
      </c>
      <c r="Z43" s="39">
        <v>0</v>
      </c>
      <c r="AA43" s="39">
        <v>0</v>
      </c>
      <c r="AB43" s="39">
        <v>0</v>
      </c>
      <c r="AC43" s="39">
        <v>1</v>
      </c>
      <c r="AD43" s="39">
        <v>1</v>
      </c>
      <c r="AE43" s="39">
        <v>0</v>
      </c>
      <c r="AF43" s="39">
        <v>0</v>
      </c>
      <c r="AG43" s="39">
        <v>0</v>
      </c>
      <c r="AH43" s="39">
        <v>0</v>
      </c>
      <c r="AI43" s="39">
        <v>0</v>
      </c>
      <c r="AJ43" s="9">
        <f t="shared" si="5"/>
        <v>1</v>
      </c>
      <c r="AK43" s="9">
        <f t="shared" si="6"/>
        <v>0</v>
      </c>
      <c r="AL43" s="9">
        <f t="shared" si="7"/>
        <v>1</v>
      </c>
      <c r="AM43" s="9">
        <f t="shared" si="8"/>
        <v>1</v>
      </c>
      <c r="AN43" s="29" t="s">
        <v>8178</v>
      </c>
    </row>
    <row r="44" spans="1:40" x14ac:dyDescent="0.25">
      <c r="A44" s="39">
        <v>2209</v>
      </c>
      <c r="B44" s="29" t="s">
        <v>8403</v>
      </c>
      <c r="C44" s="29" t="s">
        <v>8404</v>
      </c>
      <c r="D44" s="29" t="s">
        <v>8405</v>
      </c>
      <c r="E44" s="42">
        <v>39030</v>
      </c>
      <c r="F44" s="29" t="s">
        <v>38</v>
      </c>
      <c r="J44" s="98">
        <v>2</v>
      </c>
      <c r="L44" s="63" t="s">
        <v>342</v>
      </c>
      <c r="M44" s="29" t="s">
        <v>185</v>
      </c>
      <c r="N44" s="29" t="s">
        <v>48</v>
      </c>
      <c r="O44" s="64">
        <v>48</v>
      </c>
      <c r="P44" s="29" t="s">
        <v>6063</v>
      </c>
      <c r="Q44" s="29" t="s">
        <v>15</v>
      </c>
      <c r="R44" s="28">
        <v>0</v>
      </c>
      <c r="S44" s="39">
        <v>0</v>
      </c>
      <c r="T44" s="39">
        <v>0</v>
      </c>
      <c r="U44" s="39">
        <v>0</v>
      </c>
      <c r="V44" s="39">
        <v>0</v>
      </c>
      <c r="W44" s="39">
        <v>0</v>
      </c>
      <c r="X44" s="39">
        <v>0</v>
      </c>
      <c r="Y44" s="39">
        <v>1</v>
      </c>
      <c r="Z44" s="39">
        <v>0</v>
      </c>
      <c r="AA44" s="39">
        <v>0</v>
      </c>
      <c r="AB44" s="39">
        <v>0</v>
      </c>
      <c r="AC44" s="39">
        <v>0</v>
      </c>
      <c r="AD44" s="39">
        <v>1</v>
      </c>
      <c r="AE44" s="39">
        <v>0</v>
      </c>
      <c r="AF44" s="39">
        <v>0</v>
      </c>
      <c r="AG44" s="39">
        <v>0</v>
      </c>
      <c r="AH44" s="39">
        <v>0</v>
      </c>
      <c r="AI44" s="39">
        <v>0</v>
      </c>
      <c r="AJ44" s="9">
        <f t="shared" si="5"/>
        <v>0</v>
      </c>
      <c r="AK44" s="9">
        <f t="shared" si="6"/>
        <v>0</v>
      </c>
      <c r="AL44" s="9">
        <f t="shared" si="7"/>
        <v>1</v>
      </c>
      <c r="AM44" s="9">
        <f t="shared" si="8"/>
        <v>1</v>
      </c>
      <c r="AN44" s="29" t="s">
        <v>8406</v>
      </c>
    </row>
    <row r="45" spans="1:40" x14ac:dyDescent="0.25">
      <c r="A45" s="39">
        <v>2215</v>
      </c>
      <c r="B45" s="29" t="s">
        <v>6519</v>
      </c>
      <c r="C45" s="29" t="s">
        <v>6520</v>
      </c>
      <c r="D45" s="29" t="s">
        <v>6521</v>
      </c>
      <c r="E45" s="42">
        <v>38231</v>
      </c>
      <c r="F45" s="29" t="s">
        <v>38</v>
      </c>
      <c r="G45" s="39">
        <v>915</v>
      </c>
      <c r="H45" s="39">
        <v>895</v>
      </c>
      <c r="J45" s="98">
        <v>5.3999999999999999E-2</v>
      </c>
      <c r="L45" s="63" t="s">
        <v>342</v>
      </c>
      <c r="M45" s="29" t="s">
        <v>575</v>
      </c>
      <c r="N45" s="29" t="s">
        <v>48</v>
      </c>
      <c r="O45" s="64">
        <v>0.5</v>
      </c>
      <c r="P45" s="29" t="s">
        <v>2099</v>
      </c>
      <c r="Q45" s="29" t="s">
        <v>15</v>
      </c>
      <c r="R45" s="28">
        <v>0</v>
      </c>
      <c r="S45" s="39">
        <v>0</v>
      </c>
      <c r="T45" s="39">
        <v>0</v>
      </c>
      <c r="U45" s="39">
        <v>0</v>
      </c>
      <c r="V45" s="39">
        <v>0</v>
      </c>
      <c r="W45" s="39">
        <v>0</v>
      </c>
      <c r="X45" s="39">
        <v>0</v>
      </c>
      <c r="Y45" s="39">
        <v>1</v>
      </c>
      <c r="Z45" s="39">
        <v>0</v>
      </c>
      <c r="AA45" s="39">
        <v>0</v>
      </c>
      <c r="AB45" s="39">
        <v>0</v>
      </c>
      <c r="AC45" s="39">
        <v>1</v>
      </c>
      <c r="AD45" s="39">
        <v>0</v>
      </c>
      <c r="AE45" s="39">
        <v>0</v>
      </c>
      <c r="AF45" s="39">
        <v>0</v>
      </c>
      <c r="AG45" s="39">
        <v>0</v>
      </c>
      <c r="AH45" s="39">
        <v>0</v>
      </c>
      <c r="AI45" s="39">
        <v>0</v>
      </c>
      <c r="AJ45" s="9">
        <f t="shared" si="5"/>
        <v>1</v>
      </c>
      <c r="AK45" s="9">
        <f t="shared" si="6"/>
        <v>0</v>
      </c>
      <c r="AL45" s="9">
        <f t="shared" si="7"/>
        <v>0</v>
      </c>
      <c r="AM45" s="9">
        <f t="shared" si="8"/>
        <v>0</v>
      </c>
      <c r="AN45" s="29" t="s">
        <v>6523</v>
      </c>
    </row>
    <row r="46" spans="1:40" x14ac:dyDescent="0.25">
      <c r="A46" s="39">
        <v>2226</v>
      </c>
      <c r="B46" s="29" t="s">
        <v>8407</v>
      </c>
      <c r="C46" s="29" t="s">
        <v>8408</v>
      </c>
      <c r="D46" s="29" t="s">
        <v>8409</v>
      </c>
      <c r="E46" s="42">
        <v>40460</v>
      </c>
      <c r="F46" s="29" t="s">
        <v>332</v>
      </c>
      <c r="I46" s="64">
        <v>10</v>
      </c>
      <c r="L46" s="63" t="s">
        <v>342</v>
      </c>
      <c r="M46" s="29" t="s">
        <v>2396</v>
      </c>
      <c r="N46" s="29" t="s">
        <v>219</v>
      </c>
      <c r="O46" s="64">
        <v>2.8333333333333001E-3</v>
      </c>
      <c r="P46" s="29" t="s">
        <v>1204</v>
      </c>
      <c r="Q46" s="29" t="s">
        <v>15</v>
      </c>
      <c r="R46" s="28">
        <v>0</v>
      </c>
      <c r="S46" s="39">
        <v>0</v>
      </c>
      <c r="T46" s="39">
        <v>0</v>
      </c>
      <c r="U46" s="39">
        <v>0</v>
      </c>
      <c r="V46" s="39">
        <v>0</v>
      </c>
      <c r="W46" s="39">
        <v>0</v>
      </c>
      <c r="X46" s="39">
        <v>0</v>
      </c>
      <c r="Y46" s="39">
        <v>1</v>
      </c>
      <c r="Z46" s="39">
        <v>0</v>
      </c>
      <c r="AA46" s="39">
        <v>0</v>
      </c>
      <c r="AB46" s="39">
        <v>0</v>
      </c>
      <c r="AC46" s="39">
        <v>0</v>
      </c>
      <c r="AD46" s="39">
        <v>0</v>
      </c>
      <c r="AE46" s="39">
        <v>0</v>
      </c>
      <c r="AF46" s="39">
        <v>0</v>
      </c>
      <c r="AG46" s="39">
        <v>0</v>
      </c>
      <c r="AH46" s="39">
        <v>0</v>
      </c>
      <c r="AI46" s="39">
        <v>1</v>
      </c>
      <c r="AJ46" s="9">
        <f t="shared" si="5"/>
        <v>0</v>
      </c>
      <c r="AK46" s="9">
        <f t="shared" si="6"/>
        <v>0</v>
      </c>
      <c r="AL46" s="9">
        <f t="shared" si="7"/>
        <v>1</v>
      </c>
      <c r="AM46" s="9">
        <f t="shared" si="8"/>
        <v>0</v>
      </c>
      <c r="AN46" s="29" t="s">
        <v>8410</v>
      </c>
    </row>
    <row r="47" spans="1:40" x14ac:dyDescent="0.25">
      <c r="A47" s="39">
        <v>2227</v>
      </c>
      <c r="B47" s="29" t="s">
        <v>5417</v>
      </c>
      <c r="C47" s="29" t="s">
        <v>5418</v>
      </c>
      <c r="D47" s="29" t="s">
        <v>5419</v>
      </c>
      <c r="E47" s="42">
        <v>39997</v>
      </c>
      <c r="F47" s="29" t="s">
        <v>332</v>
      </c>
      <c r="I47" s="64">
        <v>300</v>
      </c>
      <c r="L47" s="63" t="s">
        <v>342</v>
      </c>
      <c r="M47" s="29" t="s">
        <v>2396</v>
      </c>
      <c r="N47" s="29" t="s">
        <v>219</v>
      </c>
      <c r="O47" s="64">
        <v>2.7766666666666998E-3</v>
      </c>
      <c r="P47" s="29" t="s">
        <v>6713</v>
      </c>
      <c r="Q47" s="29" t="s">
        <v>15</v>
      </c>
      <c r="R47" s="28">
        <v>0</v>
      </c>
      <c r="S47" s="39">
        <v>0</v>
      </c>
      <c r="T47" s="39">
        <v>0</v>
      </c>
      <c r="U47" s="39">
        <v>0</v>
      </c>
      <c r="V47" s="39">
        <v>0</v>
      </c>
      <c r="W47" s="39">
        <v>0</v>
      </c>
      <c r="X47" s="39">
        <v>0</v>
      </c>
      <c r="Y47" s="39">
        <v>1</v>
      </c>
      <c r="Z47" s="39">
        <v>0</v>
      </c>
      <c r="AA47" s="39">
        <v>0</v>
      </c>
      <c r="AB47" s="39">
        <v>0</v>
      </c>
      <c r="AC47" s="39">
        <v>0</v>
      </c>
      <c r="AD47" s="39">
        <v>0</v>
      </c>
      <c r="AE47" s="39">
        <v>0</v>
      </c>
      <c r="AF47" s="39">
        <v>0</v>
      </c>
      <c r="AG47" s="39">
        <v>0</v>
      </c>
      <c r="AH47" s="39">
        <v>0</v>
      </c>
      <c r="AI47" s="39">
        <v>1</v>
      </c>
      <c r="AJ47" s="9">
        <f t="shared" si="5"/>
        <v>0</v>
      </c>
      <c r="AK47" s="9">
        <f t="shared" si="6"/>
        <v>0</v>
      </c>
      <c r="AL47" s="9">
        <f t="shared" si="7"/>
        <v>1</v>
      </c>
      <c r="AM47" s="9">
        <f t="shared" si="8"/>
        <v>0</v>
      </c>
      <c r="AN47" s="29" t="s">
        <v>5420</v>
      </c>
    </row>
    <row r="48" spans="1:40" x14ac:dyDescent="0.25">
      <c r="A48" s="39">
        <v>2229</v>
      </c>
      <c r="B48" s="29" t="s">
        <v>7147</v>
      </c>
      <c r="C48" s="29" t="s">
        <v>7148</v>
      </c>
      <c r="D48" s="29" t="s">
        <v>7149</v>
      </c>
      <c r="E48" s="42">
        <v>38756</v>
      </c>
      <c r="F48" s="29" t="s">
        <v>38</v>
      </c>
      <c r="J48" s="98">
        <v>2</v>
      </c>
      <c r="L48" s="63" t="s">
        <v>342</v>
      </c>
      <c r="M48" s="29" t="s">
        <v>185</v>
      </c>
      <c r="N48" s="29" t="s">
        <v>40</v>
      </c>
      <c r="O48" s="64">
        <v>1</v>
      </c>
      <c r="P48" s="29" t="s">
        <v>7150</v>
      </c>
      <c r="Q48" s="29" t="s">
        <v>70</v>
      </c>
      <c r="R48" s="28">
        <v>0</v>
      </c>
      <c r="S48" s="39">
        <v>0</v>
      </c>
      <c r="T48" s="39">
        <v>0</v>
      </c>
      <c r="U48" s="39">
        <v>0</v>
      </c>
      <c r="V48" s="39">
        <v>0</v>
      </c>
      <c r="W48" s="39">
        <v>0</v>
      </c>
      <c r="X48" s="39">
        <v>0</v>
      </c>
      <c r="Y48" s="39">
        <v>1</v>
      </c>
      <c r="Z48" s="39">
        <v>0</v>
      </c>
      <c r="AA48" s="39">
        <v>0</v>
      </c>
      <c r="AB48" s="39">
        <v>0</v>
      </c>
      <c r="AC48" s="39">
        <v>1</v>
      </c>
      <c r="AD48" s="39">
        <v>0</v>
      </c>
      <c r="AE48" s="39">
        <v>0</v>
      </c>
      <c r="AF48" s="39">
        <v>0</v>
      </c>
      <c r="AG48" s="39">
        <v>0</v>
      </c>
      <c r="AH48" s="39">
        <v>0</v>
      </c>
      <c r="AI48" s="39">
        <v>0</v>
      </c>
      <c r="AJ48" s="9">
        <f t="shared" si="5"/>
        <v>1</v>
      </c>
      <c r="AK48" s="9">
        <f t="shared" si="6"/>
        <v>0</v>
      </c>
      <c r="AL48" s="9">
        <f t="shared" si="7"/>
        <v>0</v>
      </c>
      <c r="AM48" s="9">
        <f t="shared" si="8"/>
        <v>0</v>
      </c>
      <c r="AN48" s="29" t="s">
        <v>7151</v>
      </c>
    </row>
    <row r="49" spans="1:40" x14ac:dyDescent="0.25">
      <c r="A49" s="39">
        <v>2249</v>
      </c>
      <c r="B49" s="29" t="s">
        <v>2408</v>
      </c>
      <c r="C49" s="29" t="s">
        <v>2409</v>
      </c>
      <c r="D49" s="29" t="s">
        <v>2410</v>
      </c>
      <c r="E49" s="42">
        <v>40890</v>
      </c>
      <c r="F49" s="29" t="s">
        <v>38</v>
      </c>
      <c r="J49" s="98">
        <v>0.25</v>
      </c>
      <c r="L49" s="63" t="s">
        <v>342</v>
      </c>
      <c r="M49" s="29" t="s">
        <v>185</v>
      </c>
      <c r="N49" s="29" t="s">
        <v>48</v>
      </c>
      <c r="O49" s="64">
        <v>24</v>
      </c>
      <c r="P49" s="29" t="s">
        <v>2411</v>
      </c>
      <c r="Q49" s="29" t="s">
        <v>15</v>
      </c>
      <c r="R49" s="28">
        <v>0</v>
      </c>
      <c r="S49" s="39">
        <v>0</v>
      </c>
      <c r="T49" s="39">
        <v>0</v>
      </c>
      <c r="U49" s="39">
        <v>0</v>
      </c>
      <c r="V49" s="39">
        <v>0</v>
      </c>
      <c r="W49" s="39">
        <v>0</v>
      </c>
      <c r="X49" s="39">
        <v>0</v>
      </c>
      <c r="Y49" s="39">
        <v>1</v>
      </c>
      <c r="Z49" s="39">
        <v>0</v>
      </c>
      <c r="AA49" s="39">
        <v>0</v>
      </c>
      <c r="AB49" s="39">
        <v>0</v>
      </c>
      <c r="AC49" s="39">
        <v>0</v>
      </c>
      <c r="AD49" s="39">
        <v>1</v>
      </c>
      <c r="AE49" s="39">
        <v>0</v>
      </c>
      <c r="AF49" s="39">
        <v>0</v>
      </c>
      <c r="AG49" s="39">
        <v>1</v>
      </c>
      <c r="AH49" s="39">
        <v>0</v>
      </c>
      <c r="AI49" s="39">
        <v>0</v>
      </c>
      <c r="AJ49" s="9">
        <f t="shared" si="5"/>
        <v>0</v>
      </c>
      <c r="AK49" s="9">
        <f t="shared" si="6"/>
        <v>1</v>
      </c>
      <c r="AL49" s="9">
        <f t="shared" si="7"/>
        <v>1</v>
      </c>
      <c r="AM49" s="9">
        <f t="shared" si="8"/>
        <v>1</v>
      </c>
      <c r="AN49" s="29" t="s">
        <v>2412</v>
      </c>
    </row>
    <row r="50" spans="1:40" x14ac:dyDescent="0.25">
      <c r="A50" s="39">
        <v>2252</v>
      </c>
      <c r="B50" s="29" t="s">
        <v>4521</v>
      </c>
      <c r="C50" s="29" t="s">
        <v>4522</v>
      </c>
      <c r="D50" s="29" t="s">
        <v>4523</v>
      </c>
      <c r="E50" s="42">
        <v>37377</v>
      </c>
      <c r="F50" s="29" t="s">
        <v>38</v>
      </c>
      <c r="L50" s="63" t="s">
        <v>342</v>
      </c>
      <c r="M50" s="29" t="s">
        <v>224</v>
      </c>
      <c r="N50" s="29" t="s">
        <v>40</v>
      </c>
      <c r="O50" s="64">
        <v>0</v>
      </c>
      <c r="P50" s="29" t="s">
        <v>4524</v>
      </c>
      <c r="Q50" s="29" t="s">
        <v>15</v>
      </c>
      <c r="R50" s="28">
        <v>1</v>
      </c>
      <c r="S50" s="39">
        <v>0</v>
      </c>
      <c r="T50" s="39">
        <v>0</v>
      </c>
      <c r="U50" s="39">
        <v>0</v>
      </c>
      <c r="V50" s="39">
        <v>0</v>
      </c>
      <c r="W50" s="39">
        <v>0</v>
      </c>
      <c r="X50" s="39">
        <v>0</v>
      </c>
      <c r="Y50" s="39">
        <v>1</v>
      </c>
      <c r="Z50" s="39">
        <v>0</v>
      </c>
      <c r="AA50" s="39">
        <v>0</v>
      </c>
      <c r="AB50" s="39">
        <v>0</v>
      </c>
      <c r="AC50" s="39">
        <v>1</v>
      </c>
      <c r="AD50" s="39">
        <v>1</v>
      </c>
      <c r="AE50" s="39">
        <v>1</v>
      </c>
      <c r="AF50" s="39">
        <v>0</v>
      </c>
      <c r="AG50" s="39">
        <v>1</v>
      </c>
      <c r="AH50" s="39">
        <v>0</v>
      </c>
      <c r="AI50" s="39">
        <v>0</v>
      </c>
      <c r="AJ50" s="9">
        <f t="shared" si="5"/>
        <v>1</v>
      </c>
      <c r="AK50" s="9">
        <f t="shared" si="6"/>
        <v>1</v>
      </c>
      <c r="AL50" s="9">
        <f t="shared" si="7"/>
        <v>1</v>
      </c>
      <c r="AM50" s="9">
        <f t="shared" si="8"/>
        <v>1</v>
      </c>
      <c r="AN50" s="29" t="s">
        <v>4525</v>
      </c>
    </row>
    <row r="51" spans="1:40" x14ac:dyDescent="0.25">
      <c r="A51" s="39">
        <v>2261</v>
      </c>
      <c r="B51" s="29" t="s">
        <v>4526</v>
      </c>
      <c r="C51" s="29" t="s">
        <v>4527</v>
      </c>
      <c r="D51" s="29" t="s">
        <v>4528</v>
      </c>
      <c r="E51" s="42">
        <v>39508</v>
      </c>
      <c r="F51" s="29" t="s">
        <v>38</v>
      </c>
      <c r="J51" s="98">
        <v>2</v>
      </c>
      <c r="L51" s="63" t="s">
        <v>342</v>
      </c>
      <c r="M51" s="29" t="s">
        <v>185</v>
      </c>
      <c r="N51" s="29" t="s">
        <v>48</v>
      </c>
      <c r="O51" s="64">
        <v>1</v>
      </c>
      <c r="P51" s="29" t="s">
        <v>4529</v>
      </c>
      <c r="Q51" s="29" t="s">
        <v>70</v>
      </c>
      <c r="R51" s="28">
        <v>0</v>
      </c>
      <c r="S51" s="39">
        <v>0</v>
      </c>
      <c r="T51" s="39">
        <v>0</v>
      </c>
      <c r="U51" s="39">
        <v>0</v>
      </c>
      <c r="V51" s="39">
        <v>0</v>
      </c>
      <c r="W51" s="39">
        <v>0</v>
      </c>
      <c r="X51" s="39">
        <v>0</v>
      </c>
      <c r="Y51" s="39">
        <v>1</v>
      </c>
      <c r="Z51" s="39">
        <v>0</v>
      </c>
      <c r="AA51" s="39">
        <v>0</v>
      </c>
      <c r="AB51" s="39">
        <v>0</v>
      </c>
      <c r="AC51" s="39">
        <v>1</v>
      </c>
      <c r="AD51" s="39">
        <v>0</v>
      </c>
      <c r="AE51" s="39">
        <v>1</v>
      </c>
      <c r="AF51" s="39">
        <v>0</v>
      </c>
      <c r="AG51" s="39">
        <v>0</v>
      </c>
      <c r="AH51" s="39">
        <v>0</v>
      </c>
      <c r="AI51" s="39">
        <v>0</v>
      </c>
      <c r="AJ51" s="9">
        <f t="shared" si="5"/>
        <v>1</v>
      </c>
      <c r="AK51" s="9">
        <f t="shared" si="6"/>
        <v>0</v>
      </c>
      <c r="AL51" s="9">
        <f t="shared" si="7"/>
        <v>0</v>
      </c>
      <c r="AM51" s="9">
        <f t="shared" si="8"/>
        <v>0</v>
      </c>
      <c r="AN51" s="29" t="s">
        <v>4531</v>
      </c>
    </row>
    <row r="52" spans="1:40" x14ac:dyDescent="0.25">
      <c r="A52" s="39">
        <v>2262</v>
      </c>
      <c r="B52" s="29" t="s">
        <v>8411</v>
      </c>
      <c r="C52" s="29" t="s">
        <v>8412</v>
      </c>
      <c r="D52" s="29" t="s">
        <v>8413</v>
      </c>
      <c r="E52" s="42">
        <v>38969</v>
      </c>
      <c r="F52" s="29" t="s">
        <v>38</v>
      </c>
      <c r="J52" s="98">
        <v>5</v>
      </c>
      <c r="L52" s="63" t="s">
        <v>342</v>
      </c>
      <c r="M52" s="29" t="s">
        <v>593</v>
      </c>
      <c r="N52" s="29" t="s">
        <v>48</v>
      </c>
      <c r="O52" s="64">
        <v>5</v>
      </c>
      <c r="P52" s="29" t="s">
        <v>6020</v>
      </c>
      <c r="Q52" s="29" t="s">
        <v>70</v>
      </c>
      <c r="R52" s="28">
        <v>0</v>
      </c>
      <c r="S52" s="39">
        <v>0</v>
      </c>
      <c r="T52" s="39">
        <v>0</v>
      </c>
      <c r="U52" s="39">
        <v>0</v>
      </c>
      <c r="V52" s="39">
        <v>0</v>
      </c>
      <c r="W52" s="39">
        <v>0</v>
      </c>
      <c r="X52" s="39">
        <v>0</v>
      </c>
      <c r="Y52" s="39">
        <v>1</v>
      </c>
      <c r="Z52" s="39">
        <v>0</v>
      </c>
      <c r="AA52" s="39">
        <v>0</v>
      </c>
      <c r="AB52" s="39">
        <v>0</v>
      </c>
      <c r="AC52" s="39">
        <v>1</v>
      </c>
      <c r="AD52" s="39">
        <v>1</v>
      </c>
      <c r="AE52" s="39">
        <v>0</v>
      </c>
      <c r="AF52" s="39">
        <v>0</v>
      </c>
      <c r="AG52" s="39">
        <v>0</v>
      </c>
      <c r="AH52" s="39">
        <v>0</v>
      </c>
      <c r="AI52" s="39">
        <v>0</v>
      </c>
      <c r="AJ52" s="9">
        <f t="shared" si="5"/>
        <v>1</v>
      </c>
      <c r="AK52" s="9">
        <f t="shared" si="6"/>
        <v>0</v>
      </c>
      <c r="AL52" s="9">
        <f t="shared" si="7"/>
        <v>1</v>
      </c>
      <c r="AM52" s="9">
        <f t="shared" si="8"/>
        <v>1</v>
      </c>
      <c r="AN52" s="29" t="s">
        <v>8414</v>
      </c>
    </row>
    <row r="53" spans="1:40" x14ac:dyDescent="0.25">
      <c r="A53" s="39">
        <v>2271</v>
      </c>
      <c r="B53" s="29" t="s">
        <v>4532</v>
      </c>
      <c r="C53" s="29" t="s">
        <v>4533</v>
      </c>
      <c r="D53" s="29" t="s">
        <v>4534</v>
      </c>
      <c r="E53" s="42">
        <v>38825</v>
      </c>
      <c r="F53" s="29" t="s">
        <v>38</v>
      </c>
      <c r="J53" s="98">
        <v>200</v>
      </c>
      <c r="L53" s="63" t="s">
        <v>342</v>
      </c>
      <c r="M53" s="29" t="s">
        <v>136</v>
      </c>
      <c r="N53" s="29" t="s">
        <v>40</v>
      </c>
      <c r="O53" s="64">
        <v>3</v>
      </c>
      <c r="P53" s="29" t="s">
        <v>4535</v>
      </c>
      <c r="Q53" s="29" t="s">
        <v>15</v>
      </c>
      <c r="R53" s="28">
        <v>0</v>
      </c>
      <c r="S53" s="39">
        <v>0</v>
      </c>
      <c r="T53" s="39">
        <v>0</v>
      </c>
      <c r="U53" s="39">
        <v>0</v>
      </c>
      <c r="V53" s="39">
        <v>0</v>
      </c>
      <c r="W53" s="39">
        <v>0</v>
      </c>
      <c r="X53" s="39">
        <v>0</v>
      </c>
      <c r="Y53" s="39">
        <v>1</v>
      </c>
      <c r="Z53" s="39">
        <v>0</v>
      </c>
      <c r="AA53" s="39">
        <v>0</v>
      </c>
      <c r="AB53" s="39">
        <v>0</v>
      </c>
      <c r="AC53" s="39">
        <v>1</v>
      </c>
      <c r="AD53" s="39">
        <v>0</v>
      </c>
      <c r="AE53" s="39">
        <v>0</v>
      </c>
      <c r="AF53" s="39">
        <v>0</v>
      </c>
      <c r="AG53" s="39">
        <v>0</v>
      </c>
      <c r="AH53" s="39">
        <v>0</v>
      </c>
      <c r="AI53" s="39">
        <v>0</v>
      </c>
      <c r="AJ53" s="9">
        <f t="shared" si="5"/>
        <v>1</v>
      </c>
      <c r="AK53" s="9">
        <f t="shared" si="6"/>
        <v>0</v>
      </c>
      <c r="AL53" s="9">
        <f t="shared" si="7"/>
        <v>0</v>
      </c>
      <c r="AM53" s="9">
        <f t="shared" si="8"/>
        <v>0</v>
      </c>
      <c r="AN53" s="29" t="s">
        <v>4537</v>
      </c>
    </row>
    <row r="54" spans="1:40" x14ac:dyDescent="0.25">
      <c r="A54" s="39">
        <v>2305</v>
      </c>
      <c r="B54" s="29" t="s">
        <v>4562</v>
      </c>
      <c r="C54" s="29" t="s">
        <v>4563</v>
      </c>
      <c r="D54" s="29" t="s">
        <v>4564</v>
      </c>
      <c r="E54" s="42">
        <v>39022</v>
      </c>
      <c r="F54" s="29" t="s">
        <v>332</v>
      </c>
      <c r="I54" s="64">
        <v>5400</v>
      </c>
      <c r="L54" s="63" t="s">
        <v>342</v>
      </c>
      <c r="M54" s="29" t="s">
        <v>575</v>
      </c>
      <c r="N54" s="29" t="s">
        <v>2360</v>
      </c>
      <c r="O54" s="64">
        <v>33</v>
      </c>
      <c r="P54" s="29" t="s">
        <v>4565</v>
      </c>
      <c r="Q54" s="29" t="s">
        <v>70</v>
      </c>
      <c r="R54" s="28">
        <v>0</v>
      </c>
      <c r="S54" s="39">
        <v>0</v>
      </c>
      <c r="T54" s="39">
        <v>0</v>
      </c>
      <c r="U54" s="39">
        <v>0</v>
      </c>
      <c r="V54" s="39">
        <v>0</v>
      </c>
      <c r="W54" s="39">
        <v>0</v>
      </c>
      <c r="X54" s="39">
        <v>0</v>
      </c>
      <c r="Y54" s="39">
        <v>1</v>
      </c>
      <c r="Z54" s="39">
        <v>0</v>
      </c>
      <c r="AA54" s="39">
        <v>0</v>
      </c>
      <c r="AB54" s="39">
        <v>0</v>
      </c>
      <c r="AC54" s="39">
        <v>0</v>
      </c>
      <c r="AD54" s="39">
        <v>1</v>
      </c>
      <c r="AE54" s="39">
        <v>0</v>
      </c>
      <c r="AF54" s="39">
        <v>0</v>
      </c>
      <c r="AG54" s="39">
        <v>0</v>
      </c>
      <c r="AH54" s="39">
        <v>0</v>
      </c>
      <c r="AI54" s="39">
        <v>0</v>
      </c>
      <c r="AJ54" s="9">
        <f t="shared" si="5"/>
        <v>0</v>
      </c>
      <c r="AK54" s="9">
        <f t="shared" si="6"/>
        <v>0</v>
      </c>
      <c r="AL54" s="9">
        <f t="shared" si="7"/>
        <v>1</v>
      </c>
      <c r="AM54" s="9">
        <f t="shared" si="8"/>
        <v>1</v>
      </c>
      <c r="AN54" s="29" t="s">
        <v>4567</v>
      </c>
    </row>
    <row r="55" spans="1:40" x14ac:dyDescent="0.25">
      <c r="A55" s="39">
        <v>2449</v>
      </c>
      <c r="B55" s="29" t="s">
        <v>3813</v>
      </c>
      <c r="C55" s="29" t="s">
        <v>3814</v>
      </c>
      <c r="D55" s="29" t="s">
        <v>3815</v>
      </c>
      <c r="E55" s="42">
        <v>42828</v>
      </c>
      <c r="F55" s="29" t="s">
        <v>38</v>
      </c>
      <c r="J55" s="98">
        <v>0.15</v>
      </c>
      <c r="L55" s="63" t="s">
        <v>341</v>
      </c>
      <c r="M55" s="29" t="s">
        <v>54</v>
      </c>
      <c r="N55" s="29" t="s">
        <v>48</v>
      </c>
      <c r="O55" s="64">
        <v>0.5</v>
      </c>
      <c r="P55" s="29" t="s">
        <v>3406</v>
      </c>
      <c r="Q55" s="29" t="s">
        <v>15</v>
      </c>
      <c r="R55" s="28">
        <v>1</v>
      </c>
      <c r="S55" s="39">
        <v>0</v>
      </c>
      <c r="T55" s="39">
        <v>1</v>
      </c>
      <c r="U55" s="39">
        <v>0</v>
      </c>
      <c r="V55" s="39">
        <v>0</v>
      </c>
      <c r="W55" s="39">
        <v>0</v>
      </c>
      <c r="X55" s="39">
        <v>0</v>
      </c>
      <c r="Y55" s="39">
        <v>0</v>
      </c>
      <c r="Z55" s="39">
        <v>1</v>
      </c>
      <c r="AA55" s="39">
        <v>0</v>
      </c>
      <c r="AB55" s="39">
        <v>0</v>
      </c>
      <c r="AC55" s="39">
        <v>1</v>
      </c>
      <c r="AD55" s="39">
        <v>0</v>
      </c>
      <c r="AE55" s="39">
        <v>1</v>
      </c>
      <c r="AF55" s="39">
        <v>0</v>
      </c>
      <c r="AG55" s="39">
        <v>0</v>
      </c>
      <c r="AH55" s="39">
        <v>0</v>
      </c>
      <c r="AI55" s="39">
        <v>0</v>
      </c>
      <c r="AJ55" s="9">
        <f t="shared" si="5"/>
        <v>1</v>
      </c>
      <c r="AK55" s="9">
        <f t="shared" si="6"/>
        <v>0</v>
      </c>
      <c r="AL55" s="9">
        <f t="shared" si="7"/>
        <v>0</v>
      </c>
      <c r="AM55" s="9">
        <f t="shared" si="8"/>
        <v>0</v>
      </c>
      <c r="AN55" s="29" t="s">
        <v>3817</v>
      </c>
    </row>
    <row r="56" spans="1:40" x14ac:dyDescent="0.25">
      <c r="A56" s="39">
        <v>2512</v>
      </c>
      <c r="B56" s="29" t="s">
        <v>3819</v>
      </c>
      <c r="C56" s="29" t="s">
        <v>3820</v>
      </c>
      <c r="D56" s="29" t="s">
        <v>3821</v>
      </c>
      <c r="E56" s="42">
        <v>42696</v>
      </c>
      <c r="F56" s="29" t="s">
        <v>38</v>
      </c>
      <c r="J56" s="98">
        <v>1.7999999999999999E-2</v>
      </c>
      <c r="K56" s="64">
        <v>14</v>
      </c>
      <c r="L56" s="63" t="s">
        <v>342</v>
      </c>
      <c r="M56" s="29" t="s">
        <v>185</v>
      </c>
      <c r="N56" s="29" t="s">
        <v>48</v>
      </c>
      <c r="O56" s="64">
        <v>1.75</v>
      </c>
      <c r="P56" s="29" t="s">
        <v>8415</v>
      </c>
      <c r="Q56" s="29" t="s">
        <v>15</v>
      </c>
      <c r="R56" s="28">
        <v>1</v>
      </c>
      <c r="S56" s="39">
        <v>0</v>
      </c>
      <c r="T56" s="39">
        <v>0</v>
      </c>
      <c r="U56" s="39">
        <v>1</v>
      </c>
      <c r="V56" s="39">
        <v>0</v>
      </c>
      <c r="W56" s="39">
        <v>0</v>
      </c>
      <c r="X56" s="39">
        <v>0</v>
      </c>
      <c r="Y56" s="39">
        <v>0</v>
      </c>
      <c r="Z56" s="39">
        <v>1</v>
      </c>
      <c r="AA56" s="39">
        <v>0</v>
      </c>
      <c r="AB56" s="39">
        <v>0</v>
      </c>
      <c r="AC56" s="39">
        <v>0</v>
      </c>
      <c r="AD56" s="39">
        <v>0</v>
      </c>
      <c r="AE56" s="39">
        <v>0</v>
      </c>
      <c r="AF56" s="39">
        <v>0</v>
      </c>
      <c r="AG56" s="39">
        <v>0</v>
      </c>
      <c r="AH56" s="39">
        <v>0</v>
      </c>
      <c r="AI56" s="39">
        <v>1</v>
      </c>
      <c r="AJ56" s="9">
        <f t="shared" si="5"/>
        <v>0</v>
      </c>
      <c r="AK56" s="9">
        <f t="shared" si="6"/>
        <v>0</v>
      </c>
      <c r="AL56" s="9">
        <f t="shared" si="7"/>
        <v>1</v>
      </c>
      <c r="AM56" s="9">
        <f t="shared" si="8"/>
        <v>0</v>
      </c>
      <c r="AN56" s="29" t="s">
        <v>3822</v>
      </c>
    </row>
    <row r="57" spans="1:40" x14ac:dyDescent="0.25">
      <c r="A57" s="39">
        <v>2711</v>
      </c>
      <c r="B57" s="29" t="s">
        <v>2454</v>
      </c>
      <c r="C57" s="29" t="s">
        <v>2455</v>
      </c>
      <c r="D57" s="29" t="s">
        <v>2456</v>
      </c>
      <c r="E57" s="42">
        <v>42979</v>
      </c>
      <c r="F57" s="29" t="s">
        <v>332</v>
      </c>
      <c r="G57" s="39">
        <v>18000</v>
      </c>
      <c r="H57" s="39">
        <v>8500</v>
      </c>
      <c r="I57" s="64">
        <v>10</v>
      </c>
      <c r="L57" s="63" t="s">
        <v>342</v>
      </c>
      <c r="M57" s="29" t="s">
        <v>136</v>
      </c>
      <c r="N57" s="29" t="s">
        <v>219</v>
      </c>
      <c r="O57" s="64">
        <v>1</v>
      </c>
      <c r="P57" s="29" t="s">
        <v>2457</v>
      </c>
      <c r="Q57" s="29" t="s">
        <v>15</v>
      </c>
      <c r="R57" s="28">
        <v>0</v>
      </c>
      <c r="S57" s="39">
        <v>0</v>
      </c>
      <c r="T57" s="39">
        <v>0</v>
      </c>
      <c r="U57" s="39">
        <v>0</v>
      </c>
      <c r="V57" s="39">
        <v>0</v>
      </c>
      <c r="W57" s="39">
        <v>0</v>
      </c>
      <c r="X57" s="39">
        <v>0</v>
      </c>
      <c r="Y57" s="39">
        <v>1</v>
      </c>
      <c r="Z57" s="39">
        <v>0</v>
      </c>
      <c r="AA57" s="39">
        <v>0</v>
      </c>
      <c r="AB57" s="39">
        <v>0</v>
      </c>
      <c r="AC57" s="39">
        <v>1</v>
      </c>
      <c r="AD57" s="39">
        <v>0</v>
      </c>
      <c r="AE57" s="39">
        <v>0</v>
      </c>
      <c r="AF57" s="39">
        <v>0</v>
      </c>
      <c r="AG57" s="39">
        <v>0</v>
      </c>
      <c r="AH57" s="39">
        <v>0</v>
      </c>
      <c r="AI57" s="39">
        <v>0</v>
      </c>
      <c r="AJ57" s="9">
        <f t="shared" si="5"/>
        <v>1</v>
      </c>
      <c r="AK57" s="9">
        <f t="shared" si="6"/>
        <v>0</v>
      </c>
      <c r="AL57" s="9">
        <f t="shared" si="7"/>
        <v>0</v>
      </c>
      <c r="AM57" s="9">
        <f t="shared" si="8"/>
        <v>0</v>
      </c>
      <c r="AN57" s="29" t="s">
        <v>2458</v>
      </c>
    </row>
    <row r="58" spans="1:40" x14ac:dyDescent="0.25">
      <c r="A58" s="39">
        <v>2721</v>
      </c>
      <c r="B58" s="29" t="s">
        <v>4620</v>
      </c>
      <c r="C58" s="29" t="s">
        <v>4621</v>
      </c>
      <c r="D58" s="29" t="s">
        <v>4622</v>
      </c>
      <c r="E58" s="42">
        <v>42913</v>
      </c>
      <c r="F58" s="29" t="s">
        <v>38</v>
      </c>
      <c r="I58" s="64">
        <v>300</v>
      </c>
      <c r="J58" s="98">
        <v>1.2999999999999999E-4</v>
      </c>
      <c r="K58" s="64">
        <v>10</v>
      </c>
      <c r="L58" s="63" t="s">
        <v>342</v>
      </c>
      <c r="M58" s="29" t="s">
        <v>4623</v>
      </c>
      <c r="N58" s="29" t="s">
        <v>40</v>
      </c>
      <c r="O58" s="64">
        <v>2</v>
      </c>
      <c r="P58" s="29" t="s">
        <v>4360</v>
      </c>
      <c r="Q58" s="29" t="s">
        <v>15</v>
      </c>
      <c r="R58" s="28">
        <v>0</v>
      </c>
      <c r="S58" s="39">
        <v>0</v>
      </c>
      <c r="T58" s="39">
        <v>0</v>
      </c>
      <c r="U58" s="39">
        <v>1</v>
      </c>
      <c r="V58" s="39">
        <v>0</v>
      </c>
      <c r="W58" s="39">
        <v>0</v>
      </c>
      <c r="X58" s="39">
        <v>0</v>
      </c>
      <c r="Y58" s="39">
        <v>0</v>
      </c>
      <c r="Z58" s="39">
        <v>1</v>
      </c>
      <c r="AA58" s="39">
        <v>0</v>
      </c>
      <c r="AB58" s="39">
        <v>0</v>
      </c>
      <c r="AC58" s="39">
        <v>0</v>
      </c>
      <c r="AD58" s="39">
        <v>0</v>
      </c>
      <c r="AE58" s="39">
        <v>0</v>
      </c>
      <c r="AF58" s="39">
        <v>0</v>
      </c>
      <c r="AG58" s="39">
        <v>0</v>
      </c>
      <c r="AH58" s="39">
        <v>0</v>
      </c>
      <c r="AI58" s="39">
        <v>1</v>
      </c>
      <c r="AJ58" s="9">
        <f t="shared" si="5"/>
        <v>0</v>
      </c>
      <c r="AK58" s="9">
        <f t="shared" si="6"/>
        <v>0</v>
      </c>
      <c r="AL58" s="9">
        <f t="shared" si="7"/>
        <v>1</v>
      </c>
      <c r="AM58" s="9">
        <f t="shared" si="8"/>
        <v>0</v>
      </c>
      <c r="AN58" s="29" t="s">
        <v>4624</v>
      </c>
    </row>
    <row r="59" spans="1:40" x14ac:dyDescent="0.25">
      <c r="A59" s="39">
        <v>3098</v>
      </c>
      <c r="B59" s="29" t="s">
        <v>2525</v>
      </c>
      <c r="C59" s="29" t="s">
        <v>2526</v>
      </c>
      <c r="D59" s="29" t="s">
        <v>2527</v>
      </c>
      <c r="E59" s="42">
        <v>43252</v>
      </c>
      <c r="F59" s="29" t="s">
        <v>38</v>
      </c>
      <c r="J59" s="98">
        <v>0.2467</v>
      </c>
      <c r="L59" s="63" t="s">
        <v>342</v>
      </c>
      <c r="M59" s="29" t="s">
        <v>1977</v>
      </c>
      <c r="N59" s="29" t="s">
        <v>1346</v>
      </c>
      <c r="O59" s="64">
        <v>72</v>
      </c>
      <c r="P59" s="29" t="s">
        <v>2457</v>
      </c>
      <c r="Q59" s="29" t="s">
        <v>15</v>
      </c>
      <c r="R59" s="28">
        <v>0</v>
      </c>
      <c r="S59" s="39">
        <v>0</v>
      </c>
      <c r="T59" s="39">
        <v>0</v>
      </c>
      <c r="U59" s="39">
        <v>0</v>
      </c>
      <c r="V59" s="39">
        <v>0</v>
      </c>
      <c r="W59" s="39">
        <v>0</v>
      </c>
      <c r="X59" s="39">
        <v>0</v>
      </c>
      <c r="Y59" s="39">
        <v>1</v>
      </c>
      <c r="Z59" s="39">
        <v>0</v>
      </c>
      <c r="AA59" s="39">
        <v>0</v>
      </c>
      <c r="AB59" s="39">
        <v>0</v>
      </c>
      <c r="AC59" s="39">
        <v>1</v>
      </c>
      <c r="AD59" s="39">
        <v>0</v>
      </c>
      <c r="AE59" s="39">
        <v>0</v>
      </c>
      <c r="AF59" s="39">
        <v>0</v>
      </c>
      <c r="AG59" s="39">
        <v>0</v>
      </c>
      <c r="AH59" s="39">
        <v>0</v>
      </c>
      <c r="AI59" s="39">
        <v>0</v>
      </c>
      <c r="AJ59" s="9">
        <f t="shared" si="5"/>
        <v>1</v>
      </c>
      <c r="AK59" s="9">
        <f t="shared" si="6"/>
        <v>0</v>
      </c>
      <c r="AL59" s="9">
        <f t="shared" si="7"/>
        <v>0</v>
      </c>
      <c r="AM59" s="9">
        <f t="shared" si="8"/>
        <v>0</v>
      </c>
      <c r="AN59" s="29" t="s">
        <v>2528</v>
      </c>
    </row>
    <row r="60" spans="1:40" x14ac:dyDescent="0.25">
      <c r="A60" s="39">
        <v>3099</v>
      </c>
      <c r="B60" s="29" t="s">
        <v>4676</v>
      </c>
      <c r="C60" s="29" t="s">
        <v>4677</v>
      </c>
      <c r="D60" s="29" t="s">
        <v>4678</v>
      </c>
      <c r="E60" s="42">
        <v>42647</v>
      </c>
      <c r="F60" s="29" t="s">
        <v>38</v>
      </c>
      <c r="J60" s="98">
        <v>0.05</v>
      </c>
      <c r="L60" s="63" t="s">
        <v>342</v>
      </c>
      <c r="M60" s="29" t="s">
        <v>4679</v>
      </c>
      <c r="N60" s="29" t="s">
        <v>1346</v>
      </c>
      <c r="O60" s="64">
        <v>2</v>
      </c>
      <c r="P60" s="29" t="s">
        <v>225</v>
      </c>
      <c r="Q60" s="29" t="s">
        <v>15</v>
      </c>
      <c r="R60" s="28">
        <v>0</v>
      </c>
      <c r="S60" s="39">
        <v>0</v>
      </c>
      <c r="T60" s="39">
        <v>0</v>
      </c>
      <c r="U60" s="39">
        <v>1</v>
      </c>
      <c r="V60" s="39">
        <v>0</v>
      </c>
      <c r="W60" s="39">
        <v>0</v>
      </c>
      <c r="X60" s="39">
        <v>0</v>
      </c>
      <c r="Y60" s="39">
        <v>0</v>
      </c>
      <c r="Z60" s="39">
        <v>1</v>
      </c>
      <c r="AA60" s="39">
        <v>0</v>
      </c>
      <c r="AB60" s="39">
        <v>0</v>
      </c>
      <c r="AC60" s="39">
        <v>1</v>
      </c>
      <c r="AD60" s="39">
        <v>0</v>
      </c>
      <c r="AE60" s="39">
        <v>0</v>
      </c>
      <c r="AF60" s="39">
        <v>0</v>
      </c>
      <c r="AG60" s="39">
        <v>0</v>
      </c>
      <c r="AH60" s="39">
        <v>0</v>
      </c>
      <c r="AI60" s="39">
        <v>0</v>
      </c>
      <c r="AJ60" s="9">
        <f t="shared" si="5"/>
        <v>1</v>
      </c>
      <c r="AK60" s="9">
        <f t="shared" si="6"/>
        <v>0</v>
      </c>
      <c r="AL60" s="9">
        <f t="shared" si="7"/>
        <v>0</v>
      </c>
      <c r="AM60" s="9">
        <f t="shared" si="8"/>
        <v>0</v>
      </c>
      <c r="AN60" s="29" t="s">
        <v>4680</v>
      </c>
    </row>
    <row r="61" spans="1:40" x14ac:dyDescent="0.25">
      <c r="A61" s="39">
        <v>3111</v>
      </c>
      <c r="B61" s="29" t="s">
        <v>2529</v>
      </c>
      <c r="C61" s="29" t="s">
        <v>2530</v>
      </c>
      <c r="D61" s="29" t="s">
        <v>2531</v>
      </c>
      <c r="E61" s="42">
        <v>42856</v>
      </c>
      <c r="F61" s="29" t="s">
        <v>332</v>
      </c>
      <c r="G61" s="39">
        <v>18000</v>
      </c>
      <c r="H61" s="39">
        <v>8150</v>
      </c>
      <c r="I61" s="64">
        <v>10</v>
      </c>
      <c r="L61" s="63" t="s">
        <v>342</v>
      </c>
      <c r="M61" s="29" t="s">
        <v>136</v>
      </c>
      <c r="N61" t="s">
        <v>219</v>
      </c>
      <c r="O61" s="64">
        <v>1</v>
      </c>
      <c r="P61" s="29" t="s">
        <v>2220</v>
      </c>
      <c r="Q61" s="29" t="s">
        <v>15</v>
      </c>
      <c r="R61" s="28">
        <v>0</v>
      </c>
      <c r="S61" s="39">
        <v>0</v>
      </c>
      <c r="T61" s="39">
        <v>0</v>
      </c>
      <c r="U61" s="39">
        <v>1</v>
      </c>
      <c r="V61" s="39">
        <v>0</v>
      </c>
      <c r="W61" s="39">
        <v>0</v>
      </c>
      <c r="X61" s="39">
        <v>0</v>
      </c>
      <c r="Y61" s="39">
        <v>0</v>
      </c>
      <c r="Z61" s="39">
        <v>1</v>
      </c>
      <c r="AA61" s="39">
        <v>0</v>
      </c>
      <c r="AB61" s="39">
        <v>0</v>
      </c>
      <c r="AC61" s="39">
        <v>1</v>
      </c>
      <c r="AD61" s="39">
        <v>0</v>
      </c>
      <c r="AE61" s="39">
        <v>0</v>
      </c>
      <c r="AF61" s="39">
        <v>0</v>
      </c>
      <c r="AG61" s="39">
        <v>0</v>
      </c>
      <c r="AH61" s="39">
        <v>0</v>
      </c>
      <c r="AI61" s="39">
        <v>0</v>
      </c>
      <c r="AJ61" s="9">
        <f t="shared" si="5"/>
        <v>1</v>
      </c>
      <c r="AK61" s="9">
        <f t="shared" si="6"/>
        <v>0</v>
      </c>
      <c r="AL61" s="9">
        <f t="shared" si="7"/>
        <v>0</v>
      </c>
      <c r="AM61" s="9">
        <f t="shared" si="8"/>
        <v>0</v>
      </c>
      <c r="AN61" s="29" t="s">
        <v>2532</v>
      </c>
    </row>
    <row r="62" spans="1:40" x14ac:dyDescent="0.25">
      <c r="A62" s="39">
        <v>3136</v>
      </c>
      <c r="B62" s="29" t="s">
        <v>3878</v>
      </c>
      <c r="C62" s="29" t="s">
        <v>3879</v>
      </c>
      <c r="D62" s="29" t="s">
        <v>3880</v>
      </c>
      <c r="E62" s="42">
        <v>42990</v>
      </c>
      <c r="F62" s="29" t="s">
        <v>38</v>
      </c>
      <c r="L62" s="63" t="s">
        <v>342</v>
      </c>
      <c r="M62" s="29" t="s">
        <v>3881</v>
      </c>
      <c r="N62" s="29" t="s">
        <v>219</v>
      </c>
      <c r="O62" s="64">
        <v>1</v>
      </c>
      <c r="P62" s="29" t="s">
        <v>2341</v>
      </c>
      <c r="Q62" s="29" t="s">
        <v>15</v>
      </c>
      <c r="R62" s="28">
        <v>1</v>
      </c>
      <c r="S62" s="39">
        <v>0</v>
      </c>
      <c r="T62" s="39">
        <v>0</v>
      </c>
      <c r="U62" s="39">
        <v>0</v>
      </c>
      <c r="V62" s="39">
        <v>0</v>
      </c>
      <c r="W62" s="39">
        <v>0</v>
      </c>
      <c r="X62" s="39">
        <v>0</v>
      </c>
      <c r="Y62" s="39">
        <v>1</v>
      </c>
      <c r="Z62" s="39">
        <v>0</v>
      </c>
      <c r="AA62" s="39">
        <v>0</v>
      </c>
      <c r="AB62" s="39">
        <v>0</v>
      </c>
      <c r="AC62" s="39">
        <v>1</v>
      </c>
      <c r="AD62" s="39">
        <v>1</v>
      </c>
      <c r="AE62" s="39">
        <v>1</v>
      </c>
      <c r="AF62" s="39">
        <v>0</v>
      </c>
      <c r="AG62" s="39">
        <v>1</v>
      </c>
      <c r="AH62" s="39">
        <v>0</v>
      </c>
      <c r="AI62" s="39">
        <v>0</v>
      </c>
      <c r="AJ62" s="9">
        <f t="shared" si="5"/>
        <v>1</v>
      </c>
      <c r="AK62" s="9">
        <f t="shared" si="6"/>
        <v>1</v>
      </c>
      <c r="AL62" s="9">
        <f t="shared" si="7"/>
        <v>1</v>
      </c>
      <c r="AM62" s="9">
        <f t="shared" si="8"/>
        <v>1</v>
      </c>
      <c r="AN62" s="29" t="s">
        <v>3883</v>
      </c>
    </row>
    <row r="63" spans="1:40" x14ac:dyDescent="0.25">
      <c r="A63" s="39">
        <v>3146</v>
      </c>
      <c r="B63" s="29" t="s">
        <v>4691</v>
      </c>
      <c r="C63" s="29" t="s">
        <v>4692</v>
      </c>
      <c r="D63" s="29" t="s">
        <v>4693</v>
      </c>
      <c r="E63" s="42">
        <v>43282</v>
      </c>
      <c r="F63" s="29" t="s">
        <v>38</v>
      </c>
      <c r="J63" s="98">
        <v>1</v>
      </c>
      <c r="L63" s="63" t="s">
        <v>342</v>
      </c>
      <c r="M63" s="29" t="s">
        <v>274</v>
      </c>
      <c r="N63" s="29" t="s">
        <v>48</v>
      </c>
      <c r="O63" s="64">
        <v>8</v>
      </c>
      <c r="P63" s="29" t="s">
        <v>4694</v>
      </c>
      <c r="Q63" s="29" t="s">
        <v>15</v>
      </c>
      <c r="R63" s="28">
        <v>0</v>
      </c>
      <c r="S63" s="39">
        <v>0</v>
      </c>
      <c r="T63" s="39">
        <v>0</v>
      </c>
      <c r="U63" s="39">
        <v>1</v>
      </c>
      <c r="V63" s="39">
        <v>0</v>
      </c>
      <c r="W63" s="39">
        <v>0</v>
      </c>
      <c r="X63" s="39">
        <v>0</v>
      </c>
      <c r="Y63" s="39">
        <v>1</v>
      </c>
      <c r="Z63" s="39">
        <v>0</v>
      </c>
      <c r="AA63" s="39">
        <v>0</v>
      </c>
      <c r="AB63" s="39">
        <v>0</v>
      </c>
      <c r="AC63" s="39">
        <v>1</v>
      </c>
      <c r="AD63" s="39">
        <v>0</v>
      </c>
      <c r="AE63" s="39">
        <v>0</v>
      </c>
      <c r="AF63" s="39">
        <v>0</v>
      </c>
      <c r="AG63" s="39">
        <v>0</v>
      </c>
      <c r="AH63" s="39">
        <v>0</v>
      </c>
      <c r="AI63" s="39">
        <v>0</v>
      </c>
      <c r="AJ63" s="9">
        <f t="shared" si="5"/>
        <v>1</v>
      </c>
      <c r="AK63" s="9">
        <f t="shared" si="6"/>
        <v>0</v>
      </c>
      <c r="AL63" s="9">
        <f t="shared" si="7"/>
        <v>0</v>
      </c>
      <c r="AM63" s="9">
        <f t="shared" si="8"/>
        <v>0</v>
      </c>
      <c r="AN63" s="29" t="s">
        <v>4696</v>
      </c>
    </row>
    <row r="64" spans="1:40" x14ac:dyDescent="0.25">
      <c r="A64" s="39">
        <v>3202</v>
      </c>
      <c r="B64" s="29" t="s">
        <v>8214</v>
      </c>
      <c r="C64" s="29" t="s">
        <v>8215</v>
      </c>
      <c r="D64" s="29" t="s">
        <v>8216</v>
      </c>
      <c r="E64" s="42">
        <v>43356</v>
      </c>
      <c r="F64" s="29" t="s">
        <v>38</v>
      </c>
      <c r="J64" s="98">
        <v>0.06</v>
      </c>
      <c r="K64" s="64">
        <v>6.8</v>
      </c>
      <c r="L64" s="63" t="s">
        <v>342</v>
      </c>
      <c r="M64" s="29" t="s">
        <v>185</v>
      </c>
      <c r="N64" s="29" t="s">
        <v>48</v>
      </c>
      <c r="O64" s="64">
        <v>112</v>
      </c>
      <c r="P64" s="29" t="s">
        <v>231</v>
      </c>
      <c r="Q64" s="29" t="s">
        <v>15</v>
      </c>
      <c r="R64" s="28">
        <v>0</v>
      </c>
      <c r="S64" s="39">
        <v>0</v>
      </c>
      <c r="T64" s="39">
        <v>0</v>
      </c>
      <c r="U64" s="39">
        <v>1</v>
      </c>
      <c r="V64" s="39">
        <v>0</v>
      </c>
      <c r="W64" s="39">
        <v>0</v>
      </c>
      <c r="X64" s="39">
        <v>0</v>
      </c>
      <c r="Y64" s="39">
        <v>0</v>
      </c>
      <c r="Z64" s="39">
        <v>1</v>
      </c>
      <c r="AA64" s="39">
        <v>0</v>
      </c>
      <c r="AB64" s="39">
        <v>0</v>
      </c>
      <c r="AC64" s="39">
        <v>0</v>
      </c>
      <c r="AD64" s="39">
        <v>0</v>
      </c>
      <c r="AE64" s="39">
        <v>1</v>
      </c>
      <c r="AF64" s="39">
        <v>0</v>
      </c>
      <c r="AG64" s="39">
        <v>0</v>
      </c>
      <c r="AH64" s="39">
        <v>0</v>
      </c>
      <c r="AI64" s="39">
        <v>0</v>
      </c>
      <c r="AJ64" s="9">
        <f t="shared" si="5"/>
        <v>1</v>
      </c>
      <c r="AK64" s="9">
        <f t="shared" si="6"/>
        <v>0</v>
      </c>
      <c r="AL64" s="9">
        <f t="shared" si="7"/>
        <v>0</v>
      </c>
      <c r="AM64" s="9">
        <f t="shared" si="8"/>
        <v>0</v>
      </c>
      <c r="AN64" s="29" t="s">
        <v>8218</v>
      </c>
    </row>
    <row r="65" spans="1:40" x14ac:dyDescent="0.25">
      <c r="A65" s="39">
        <v>3365</v>
      </c>
      <c r="B65" s="29" t="s">
        <v>4739</v>
      </c>
      <c r="C65" s="29" t="s">
        <v>4740</v>
      </c>
      <c r="D65" s="29" t="s">
        <v>4741</v>
      </c>
      <c r="E65" s="42">
        <v>43373</v>
      </c>
      <c r="F65" s="29" t="s">
        <v>38</v>
      </c>
      <c r="J65" s="98">
        <v>9.0999999999999998E-2</v>
      </c>
      <c r="L65" s="63" t="s">
        <v>341</v>
      </c>
      <c r="M65" s="29" t="s">
        <v>283</v>
      </c>
      <c r="N65" s="29" t="s">
        <v>48</v>
      </c>
      <c r="O65" s="64">
        <v>2856</v>
      </c>
      <c r="P65" s="29" t="s">
        <v>231</v>
      </c>
      <c r="Q65" s="29" t="s">
        <v>15</v>
      </c>
      <c r="R65" s="28">
        <v>1</v>
      </c>
      <c r="S65" s="39">
        <v>0</v>
      </c>
      <c r="T65" s="39">
        <v>0</v>
      </c>
      <c r="U65" s="39">
        <v>1</v>
      </c>
      <c r="V65" s="39">
        <v>0</v>
      </c>
      <c r="W65" s="39">
        <v>0</v>
      </c>
      <c r="X65" s="39">
        <v>0</v>
      </c>
      <c r="Y65" s="39">
        <v>0</v>
      </c>
      <c r="Z65" s="39">
        <v>1</v>
      </c>
      <c r="AA65" s="39">
        <v>0</v>
      </c>
      <c r="AB65" s="39">
        <v>0</v>
      </c>
      <c r="AC65" s="39">
        <v>1</v>
      </c>
      <c r="AD65" s="39">
        <v>0</v>
      </c>
      <c r="AE65" s="39">
        <v>0</v>
      </c>
      <c r="AF65" s="39">
        <v>0</v>
      </c>
      <c r="AG65" s="39">
        <v>0</v>
      </c>
      <c r="AH65" s="39">
        <v>0</v>
      </c>
      <c r="AI65" s="39">
        <v>0</v>
      </c>
      <c r="AJ65" s="9">
        <f t="shared" si="5"/>
        <v>1</v>
      </c>
      <c r="AK65" s="9">
        <f t="shared" si="6"/>
        <v>0</v>
      </c>
      <c r="AL65" s="9">
        <f t="shared" si="7"/>
        <v>0</v>
      </c>
      <c r="AM65" s="9">
        <f t="shared" si="8"/>
        <v>0</v>
      </c>
      <c r="AN65" s="29" t="s">
        <v>4742</v>
      </c>
    </row>
    <row r="66" spans="1:40" x14ac:dyDescent="0.25">
      <c r="A66" s="39">
        <v>3402</v>
      </c>
      <c r="B66" s="29" t="s">
        <v>3059</v>
      </c>
      <c r="C66" s="29" t="s">
        <v>3060</v>
      </c>
      <c r="D66" s="29" t="s">
        <v>3061</v>
      </c>
      <c r="E66" s="42">
        <v>43031</v>
      </c>
      <c r="F66" s="29" t="s">
        <v>38</v>
      </c>
      <c r="I66" s="64">
        <v>248</v>
      </c>
      <c r="J66" s="98">
        <v>1.46E-2</v>
      </c>
      <c r="L66" s="63" t="s">
        <v>342</v>
      </c>
      <c r="M66" s="29" t="s">
        <v>136</v>
      </c>
      <c r="N66" s="29" t="s">
        <v>40</v>
      </c>
      <c r="O66" s="64">
        <v>30</v>
      </c>
      <c r="P66" s="29" t="s">
        <v>923</v>
      </c>
      <c r="Q66" s="29" t="s">
        <v>15</v>
      </c>
      <c r="R66" s="28">
        <v>0</v>
      </c>
      <c r="S66" s="39">
        <v>0</v>
      </c>
      <c r="T66" s="39">
        <v>0</v>
      </c>
      <c r="U66" s="39">
        <v>1</v>
      </c>
      <c r="V66" s="39">
        <v>0</v>
      </c>
      <c r="W66" s="39">
        <v>0</v>
      </c>
      <c r="X66" s="39">
        <v>0</v>
      </c>
      <c r="Y66" s="39">
        <v>0</v>
      </c>
      <c r="Z66" s="39">
        <v>1</v>
      </c>
      <c r="AA66" s="39">
        <v>0</v>
      </c>
      <c r="AB66" s="39">
        <v>0</v>
      </c>
      <c r="AC66" s="39">
        <v>1</v>
      </c>
      <c r="AD66" s="39">
        <v>0</v>
      </c>
      <c r="AE66" s="39">
        <v>1</v>
      </c>
      <c r="AF66" s="39">
        <v>0</v>
      </c>
      <c r="AG66" s="39">
        <v>0</v>
      </c>
      <c r="AH66" s="39">
        <v>0</v>
      </c>
      <c r="AI66" s="39">
        <v>0</v>
      </c>
      <c r="AJ66" s="9">
        <f t="shared" si="5"/>
        <v>1</v>
      </c>
      <c r="AK66" s="9">
        <f t="shared" si="6"/>
        <v>0</v>
      </c>
      <c r="AL66" s="9">
        <f t="shared" si="7"/>
        <v>0</v>
      </c>
      <c r="AM66" s="9">
        <f t="shared" si="8"/>
        <v>0</v>
      </c>
      <c r="AN66" s="29" t="s">
        <v>3062</v>
      </c>
    </row>
    <row r="67" spans="1:40" x14ac:dyDescent="0.25">
      <c r="A67" s="39">
        <v>3456</v>
      </c>
      <c r="B67" s="29" t="s">
        <v>3889</v>
      </c>
      <c r="C67" s="29" t="s">
        <v>3890</v>
      </c>
      <c r="D67" s="29" t="s">
        <v>3891</v>
      </c>
      <c r="E67" s="42">
        <v>43581</v>
      </c>
      <c r="F67" s="29" t="s">
        <v>38</v>
      </c>
      <c r="G67" s="39">
        <v>2600</v>
      </c>
      <c r="H67" s="39">
        <v>1800</v>
      </c>
      <c r="J67" s="98">
        <v>1.6</v>
      </c>
      <c r="L67" s="63" t="s">
        <v>342</v>
      </c>
      <c r="M67" s="29" t="s">
        <v>185</v>
      </c>
      <c r="N67" s="29" t="s">
        <v>40</v>
      </c>
      <c r="O67" s="64">
        <v>3</v>
      </c>
      <c r="P67" s="29" t="s">
        <v>8416</v>
      </c>
      <c r="Q67" s="29" t="s">
        <v>15</v>
      </c>
      <c r="R67" s="28">
        <v>1</v>
      </c>
      <c r="S67" s="39">
        <v>0</v>
      </c>
      <c r="T67" s="39">
        <v>0</v>
      </c>
      <c r="U67" s="39">
        <v>0</v>
      </c>
      <c r="V67" s="39">
        <v>0</v>
      </c>
      <c r="W67" s="39">
        <v>0</v>
      </c>
      <c r="X67" s="39">
        <v>0</v>
      </c>
      <c r="Y67" s="39">
        <v>1</v>
      </c>
      <c r="Z67" s="39">
        <v>0</v>
      </c>
      <c r="AA67" s="39">
        <v>0</v>
      </c>
      <c r="AB67" s="39">
        <v>0</v>
      </c>
      <c r="AC67" s="39">
        <v>0</v>
      </c>
      <c r="AD67" s="39">
        <v>0</v>
      </c>
      <c r="AE67" s="39">
        <v>1</v>
      </c>
      <c r="AF67" s="39">
        <v>0</v>
      </c>
      <c r="AG67" s="39">
        <v>0</v>
      </c>
      <c r="AH67" s="39">
        <v>0</v>
      </c>
      <c r="AI67" s="39">
        <v>0</v>
      </c>
      <c r="AJ67" s="9">
        <f t="shared" si="5"/>
        <v>1</v>
      </c>
      <c r="AK67" s="9">
        <f t="shared" si="6"/>
        <v>0</v>
      </c>
      <c r="AL67" s="9">
        <f t="shared" si="7"/>
        <v>0</v>
      </c>
      <c r="AM67" s="9">
        <f t="shared" si="8"/>
        <v>0</v>
      </c>
      <c r="AN67" s="29" t="s">
        <v>3892</v>
      </c>
    </row>
    <row r="68" spans="1:40" x14ac:dyDescent="0.25">
      <c r="A68" s="39">
        <v>3473</v>
      </c>
      <c r="B68" s="29" t="s">
        <v>3893</v>
      </c>
      <c r="C68" s="29" t="s">
        <v>3894</v>
      </c>
      <c r="D68" s="29" t="s">
        <v>3895</v>
      </c>
      <c r="E68" s="42">
        <v>43556</v>
      </c>
      <c r="F68" s="29" t="s">
        <v>2852</v>
      </c>
      <c r="I68" s="64">
        <v>50000</v>
      </c>
      <c r="J68" s="98">
        <v>0.03</v>
      </c>
      <c r="L68" s="63" t="s">
        <v>342</v>
      </c>
      <c r="M68" s="29" t="s">
        <v>39</v>
      </c>
      <c r="N68" s="29" t="s">
        <v>48</v>
      </c>
      <c r="O68" s="64">
        <v>0</v>
      </c>
      <c r="P68" s="29" t="s">
        <v>225</v>
      </c>
      <c r="Q68" s="29" t="s">
        <v>15</v>
      </c>
      <c r="R68" s="28">
        <v>1</v>
      </c>
      <c r="S68" s="39">
        <v>0</v>
      </c>
      <c r="T68" s="39">
        <v>0</v>
      </c>
      <c r="U68" s="39">
        <v>1</v>
      </c>
      <c r="V68" s="39">
        <v>0</v>
      </c>
      <c r="W68" s="39">
        <v>0</v>
      </c>
      <c r="X68" s="39">
        <v>0</v>
      </c>
      <c r="Y68" s="39">
        <v>0</v>
      </c>
      <c r="Z68" s="39">
        <v>1</v>
      </c>
      <c r="AA68" s="39">
        <v>0</v>
      </c>
      <c r="AB68" s="39">
        <v>0</v>
      </c>
      <c r="AC68" s="39">
        <v>1</v>
      </c>
      <c r="AD68" s="39">
        <v>0</v>
      </c>
      <c r="AE68" s="39">
        <v>0</v>
      </c>
      <c r="AF68" s="39">
        <v>0</v>
      </c>
      <c r="AG68" s="39">
        <v>0</v>
      </c>
      <c r="AH68" s="39">
        <v>0</v>
      </c>
      <c r="AI68" s="39">
        <v>0</v>
      </c>
      <c r="AJ68" s="9">
        <f t="shared" si="5"/>
        <v>1</v>
      </c>
      <c r="AK68" s="9">
        <f t="shared" si="6"/>
        <v>0</v>
      </c>
      <c r="AL68" s="9">
        <f t="shared" si="7"/>
        <v>0</v>
      </c>
      <c r="AM68" s="9">
        <f t="shared" si="8"/>
        <v>0</v>
      </c>
      <c r="AN68" s="29" t="s">
        <v>3896</v>
      </c>
    </row>
    <row r="69" spans="1:40" x14ac:dyDescent="0.25">
      <c r="A69" s="39">
        <v>3539</v>
      </c>
      <c r="B69" s="29" t="s">
        <v>1103</v>
      </c>
      <c r="C69" s="29" t="s">
        <v>1104</v>
      </c>
      <c r="D69" s="29" t="s">
        <v>1105</v>
      </c>
      <c r="E69" s="42">
        <v>43344</v>
      </c>
      <c r="F69" s="29" t="s">
        <v>38</v>
      </c>
      <c r="J69" s="98">
        <v>9.0999999999999998E-2</v>
      </c>
      <c r="L69" s="63" t="s">
        <v>341</v>
      </c>
      <c r="M69" s="29" t="s">
        <v>283</v>
      </c>
      <c r="N69" s="29" t="s">
        <v>48</v>
      </c>
      <c r="O69" s="64">
        <v>4380</v>
      </c>
      <c r="P69" s="29" t="s">
        <v>738</v>
      </c>
      <c r="Q69" s="29" t="s">
        <v>15</v>
      </c>
      <c r="R69" s="28">
        <v>1</v>
      </c>
      <c r="S69" s="39">
        <v>0</v>
      </c>
      <c r="T69" s="39">
        <v>0</v>
      </c>
      <c r="U69" s="39">
        <v>1</v>
      </c>
      <c r="V69" s="39">
        <v>0</v>
      </c>
      <c r="W69" s="39">
        <v>0</v>
      </c>
      <c r="X69" s="39">
        <v>0</v>
      </c>
      <c r="Y69" s="39">
        <v>0</v>
      </c>
      <c r="Z69" s="39">
        <v>1</v>
      </c>
      <c r="AA69" s="39">
        <v>0</v>
      </c>
      <c r="AB69" s="39">
        <v>0</v>
      </c>
      <c r="AC69" s="39">
        <v>0</v>
      </c>
      <c r="AD69" s="39">
        <v>0</v>
      </c>
      <c r="AE69" s="39">
        <v>0</v>
      </c>
      <c r="AF69" s="39">
        <v>0</v>
      </c>
      <c r="AG69" s="39">
        <v>0</v>
      </c>
      <c r="AH69" s="39">
        <v>0</v>
      </c>
      <c r="AI69" s="39">
        <v>1</v>
      </c>
      <c r="AJ69" s="9">
        <f t="shared" si="5"/>
        <v>0</v>
      </c>
      <c r="AK69" s="9">
        <f t="shared" si="6"/>
        <v>0</v>
      </c>
      <c r="AL69" s="9">
        <f t="shared" si="7"/>
        <v>1</v>
      </c>
      <c r="AM69" s="9">
        <f t="shared" si="8"/>
        <v>0</v>
      </c>
      <c r="AN69" s="29" t="s">
        <v>1106</v>
      </c>
    </row>
    <row r="70" spans="1:40" x14ac:dyDescent="0.25">
      <c r="A70" s="39">
        <v>3718</v>
      </c>
      <c r="B70" s="29" t="s">
        <v>3906</v>
      </c>
      <c r="C70" s="29" t="s">
        <v>3907</v>
      </c>
      <c r="D70" s="29" t="s">
        <v>3908</v>
      </c>
      <c r="E70" s="42">
        <v>44050</v>
      </c>
      <c r="F70" s="29" t="s">
        <v>38</v>
      </c>
      <c r="J70" s="98">
        <v>4</v>
      </c>
      <c r="L70" s="63" t="s">
        <v>342</v>
      </c>
      <c r="M70" s="29" t="s">
        <v>185</v>
      </c>
      <c r="N70" s="29" t="s">
        <v>48</v>
      </c>
      <c r="O70" s="64">
        <v>24</v>
      </c>
      <c r="P70" s="29" t="s">
        <v>7791</v>
      </c>
      <c r="Q70" s="29" t="s">
        <v>15</v>
      </c>
      <c r="R70" s="28">
        <v>0</v>
      </c>
      <c r="S70" s="39">
        <v>0</v>
      </c>
      <c r="T70" s="39">
        <v>0</v>
      </c>
      <c r="U70" s="39">
        <v>0</v>
      </c>
      <c r="V70" s="39">
        <v>0</v>
      </c>
      <c r="W70" s="39">
        <v>0</v>
      </c>
      <c r="X70" s="39">
        <v>0</v>
      </c>
      <c r="Y70" s="39">
        <v>1</v>
      </c>
      <c r="Z70" s="39">
        <v>0</v>
      </c>
      <c r="AA70" s="39">
        <v>0</v>
      </c>
      <c r="AB70" s="39">
        <v>0</v>
      </c>
      <c r="AC70" s="39">
        <v>0</v>
      </c>
      <c r="AD70" s="39">
        <v>1</v>
      </c>
      <c r="AE70" s="39">
        <v>0</v>
      </c>
      <c r="AF70" s="39">
        <v>0</v>
      </c>
      <c r="AG70" s="39">
        <v>0</v>
      </c>
      <c r="AH70" s="39">
        <v>0</v>
      </c>
      <c r="AI70" s="39">
        <v>0</v>
      </c>
      <c r="AJ70" s="9">
        <f t="shared" si="5"/>
        <v>0</v>
      </c>
      <c r="AK70" s="9">
        <f t="shared" si="6"/>
        <v>0</v>
      </c>
      <c r="AL70" s="9">
        <f t="shared" si="7"/>
        <v>1</v>
      </c>
      <c r="AM70" s="9">
        <f t="shared" si="8"/>
        <v>1</v>
      </c>
      <c r="AN70" s="29" t="s">
        <v>3909</v>
      </c>
    </row>
    <row r="71" spans="1:40" x14ac:dyDescent="0.25">
      <c r="A71" s="39">
        <v>3843</v>
      </c>
      <c r="B71" s="29" t="s">
        <v>6874</v>
      </c>
      <c r="C71" s="29" t="s">
        <v>6875</v>
      </c>
      <c r="D71" s="29" t="s">
        <v>6876</v>
      </c>
      <c r="E71" s="42">
        <v>44191</v>
      </c>
      <c r="F71" s="29" t="s">
        <v>38</v>
      </c>
      <c r="J71" s="98">
        <v>0.1</v>
      </c>
      <c r="L71" s="63" t="s">
        <v>342</v>
      </c>
      <c r="M71" s="29" t="s">
        <v>1977</v>
      </c>
      <c r="N71" s="29" t="s">
        <v>219</v>
      </c>
      <c r="O71" s="64">
        <v>0.5</v>
      </c>
      <c r="P71" s="29" t="s">
        <v>195</v>
      </c>
      <c r="Q71" s="29" t="s">
        <v>15</v>
      </c>
      <c r="R71" s="28">
        <v>0</v>
      </c>
      <c r="S71" s="39">
        <v>0</v>
      </c>
      <c r="T71" s="39">
        <v>0</v>
      </c>
      <c r="U71" s="39">
        <v>1</v>
      </c>
      <c r="V71" s="39">
        <v>0</v>
      </c>
      <c r="W71" s="39">
        <v>0</v>
      </c>
      <c r="X71" s="39">
        <v>0</v>
      </c>
      <c r="Y71" s="39">
        <v>0</v>
      </c>
      <c r="Z71" s="39">
        <v>1</v>
      </c>
      <c r="AA71" s="39">
        <v>0</v>
      </c>
      <c r="AB71" s="39">
        <v>0</v>
      </c>
      <c r="AC71" s="39">
        <v>1</v>
      </c>
      <c r="AD71" s="39">
        <v>0</v>
      </c>
      <c r="AE71" s="39">
        <v>1</v>
      </c>
      <c r="AF71" s="39">
        <v>0</v>
      </c>
      <c r="AG71" s="39">
        <v>0</v>
      </c>
      <c r="AH71" s="39">
        <v>0</v>
      </c>
      <c r="AI71" s="39">
        <v>0</v>
      </c>
      <c r="AJ71" s="9">
        <f t="shared" si="5"/>
        <v>1</v>
      </c>
      <c r="AK71" s="9">
        <f t="shared" si="6"/>
        <v>0</v>
      </c>
      <c r="AL71" s="9">
        <f t="shared" si="7"/>
        <v>0</v>
      </c>
      <c r="AM71" s="9">
        <f t="shared" si="8"/>
        <v>0</v>
      </c>
      <c r="AN71" s="29" t="s">
        <v>6878</v>
      </c>
    </row>
    <row r="72" spans="1:40" x14ac:dyDescent="0.25">
      <c r="A72" s="39">
        <v>3920</v>
      </c>
      <c r="B72" s="29" t="s">
        <v>5524</v>
      </c>
      <c r="C72" s="29" t="s">
        <v>5525</v>
      </c>
      <c r="D72" s="29" t="s">
        <v>5526</v>
      </c>
      <c r="E72" s="42">
        <v>44273</v>
      </c>
      <c r="F72" s="29" t="s">
        <v>38</v>
      </c>
      <c r="I72" s="64">
        <v>56</v>
      </c>
      <c r="L72" s="63" t="s">
        <v>342</v>
      </c>
      <c r="M72" s="29" t="s">
        <v>136</v>
      </c>
      <c r="N72" s="29" t="s">
        <v>40</v>
      </c>
      <c r="O72" s="64">
        <v>72</v>
      </c>
      <c r="P72" s="29" t="s">
        <v>8417</v>
      </c>
      <c r="Q72" s="29" t="s">
        <v>15</v>
      </c>
      <c r="R72" s="28">
        <v>0</v>
      </c>
      <c r="S72" s="39">
        <v>0</v>
      </c>
      <c r="T72" s="39">
        <v>0</v>
      </c>
      <c r="U72" s="39">
        <v>0</v>
      </c>
      <c r="V72" s="39">
        <v>0</v>
      </c>
      <c r="W72" s="39">
        <v>0</v>
      </c>
      <c r="X72" s="39">
        <v>0</v>
      </c>
      <c r="Y72" s="39">
        <v>1</v>
      </c>
      <c r="Z72" s="39">
        <v>0</v>
      </c>
      <c r="AA72" s="39">
        <v>0</v>
      </c>
      <c r="AB72" s="39">
        <v>0</v>
      </c>
      <c r="AC72" s="39">
        <v>1</v>
      </c>
      <c r="AD72" s="39">
        <v>0</v>
      </c>
      <c r="AE72" s="39">
        <v>0</v>
      </c>
      <c r="AF72" s="39">
        <v>0</v>
      </c>
      <c r="AG72" s="39">
        <v>0</v>
      </c>
      <c r="AH72" s="39">
        <v>0</v>
      </c>
      <c r="AI72" s="39">
        <v>0</v>
      </c>
      <c r="AJ72" s="9">
        <f t="shared" si="5"/>
        <v>1</v>
      </c>
      <c r="AK72" s="9">
        <f t="shared" si="6"/>
        <v>0</v>
      </c>
      <c r="AL72" s="9">
        <f t="shared" si="7"/>
        <v>0</v>
      </c>
      <c r="AM72" s="9">
        <f t="shared" si="8"/>
        <v>0</v>
      </c>
      <c r="AN72" s="29" t="s">
        <v>5527</v>
      </c>
    </row>
    <row r="73" spans="1:40" x14ac:dyDescent="0.25">
      <c r="A73" s="39">
        <v>4254</v>
      </c>
      <c r="B73" s="29" t="s">
        <v>8418</v>
      </c>
      <c r="C73" s="29" t="s">
        <v>8419</v>
      </c>
      <c r="D73" s="29" t="s">
        <v>8420</v>
      </c>
      <c r="E73" s="42">
        <v>42675</v>
      </c>
      <c r="F73" s="29" t="s">
        <v>38</v>
      </c>
      <c r="G73" s="39">
        <v>910</v>
      </c>
      <c r="H73" s="39">
        <v>860</v>
      </c>
      <c r="I73" s="64">
        <v>100</v>
      </c>
      <c r="L73" s="63" t="s">
        <v>342</v>
      </c>
      <c r="M73" s="29" t="s">
        <v>185</v>
      </c>
      <c r="N73" s="29" t="s">
        <v>48</v>
      </c>
      <c r="O73" s="64">
        <v>336</v>
      </c>
      <c r="P73" s="29" t="s">
        <v>8421</v>
      </c>
      <c r="Q73" s="29" t="s">
        <v>15</v>
      </c>
      <c r="R73" s="28">
        <v>0</v>
      </c>
      <c r="S73" s="39">
        <v>0</v>
      </c>
      <c r="T73" s="39">
        <v>0</v>
      </c>
      <c r="U73" s="39">
        <v>0</v>
      </c>
      <c r="V73" s="39">
        <v>1</v>
      </c>
      <c r="W73" s="39">
        <v>0</v>
      </c>
      <c r="X73" s="39">
        <v>0</v>
      </c>
      <c r="Y73" s="39">
        <v>0</v>
      </c>
      <c r="Z73" s="39">
        <v>0</v>
      </c>
      <c r="AA73" s="39">
        <v>0</v>
      </c>
      <c r="AB73" s="39">
        <v>0</v>
      </c>
      <c r="AC73" s="39">
        <v>1</v>
      </c>
      <c r="AD73" s="39">
        <v>0</v>
      </c>
      <c r="AE73" s="39">
        <v>0</v>
      </c>
      <c r="AF73" s="39">
        <v>0</v>
      </c>
      <c r="AG73" s="39">
        <v>0</v>
      </c>
      <c r="AH73" s="39">
        <v>0</v>
      </c>
      <c r="AI73" s="39">
        <v>0</v>
      </c>
      <c r="AJ73" s="9">
        <f t="shared" si="5"/>
        <v>1</v>
      </c>
      <c r="AK73" s="9">
        <f t="shared" si="6"/>
        <v>0</v>
      </c>
      <c r="AL73" s="9">
        <f t="shared" si="7"/>
        <v>0</v>
      </c>
      <c r="AM73" s="9">
        <f t="shared" si="8"/>
        <v>0</v>
      </c>
      <c r="AN73" s="29" t="s">
        <v>8422</v>
      </c>
    </row>
    <row r="74" spans="1:40" x14ac:dyDescent="0.25">
      <c r="A74" s="39">
        <v>4284</v>
      </c>
      <c r="B74" s="29" t="s">
        <v>3992</v>
      </c>
      <c r="C74" s="29" t="s">
        <v>3993</v>
      </c>
      <c r="D74" s="29" t="s">
        <v>3994</v>
      </c>
      <c r="E74" s="42">
        <v>43344</v>
      </c>
      <c r="F74" s="29" t="s">
        <v>38</v>
      </c>
      <c r="J74" s="98">
        <v>2.2699999999999999E-3</v>
      </c>
      <c r="L74" s="63" t="s">
        <v>342</v>
      </c>
      <c r="M74" s="29" t="s">
        <v>185</v>
      </c>
      <c r="N74" s="29" t="s">
        <v>48</v>
      </c>
      <c r="O74" s="64">
        <v>30</v>
      </c>
      <c r="P74" s="29" t="s">
        <v>891</v>
      </c>
      <c r="Q74" s="29" t="s">
        <v>15</v>
      </c>
      <c r="R74" s="28">
        <v>1</v>
      </c>
      <c r="S74" s="39">
        <v>0</v>
      </c>
      <c r="T74" s="39">
        <v>0</v>
      </c>
      <c r="U74" s="39">
        <v>1</v>
      </c>
      <c r="V74" s="39">
        <v>0</v>
      </c>
      <c r="W74" s="39">
        <v>0</v>
      </c>
      <c r="X74" s="39">
        <v>0</v>
      </c>
      <c r="Y74" s="39">
        <v>0</v>
      </c>
      <c r="Z74" s="39">
        <v>1</v>
      </c>
      <c r="AA74" s="39">
        <v>0</v>
      </c>
      <c r="AB74" s="39">
        <v>0</v>
      </c>
      <c r="AC74" s="39">
        <v>0</v>
      </c>
      <c r="AD74" s="39">
        <v>0</v>
      </c>
      <c r="AE74" s="39">
        <v>1</v>
      </c>
      <c r="AF74" s="39">
        <v>0</v>
      </c>
      <c r="AG74" s="39">
        <v>0</v>
      </c>
      <c r="AH74" s="39">
        <v>0</v>
      </c>
      <c r="AI74" s="39">
        <v>0</v>
      </c>
      <c r="AJ74" s="9">
        <f t="shared" si="5"/>
        <v>1</v>
      </c>
      <c r="AK74" s="9">
        <f t="shared" si="6"/>
        <v>0</v>
      </c>
      <c r="AL74" s="9">
        <f t="shared" si="7"/>
        <v>0</v>
      </c>
      <c r="AM74" s="9">
        <f t="shared" si="8"/>
        <v>0</v>
      </c>
      <c r="AN74" s="29" t="s">
        <v>3996</v>
      </c>
    </row>
    <row r="75" spans="1:40" x14ac:dyDescent="0.25">
      <c r="A75" s="39">
        <v>4349</v>
      </c>
      <c r="B75" s="29" t="s">
        <v>1839</v>
      </c>
      <c r="C75" s="29" t="s">
        <v>1840</v>
      </c>
      <c r="D75" s="29" t="s">
        <v>1841</v>
      </c>
      <c r="E75" s="42">
        <v>43647</v>
      </c>
      <c r="F75" s="29" t="s">
        <v>38</v>
      </c>
      <c r="J75" s="98">
        <v>0.79</v>
      </c>
      <c r="L75" s="63" t="s">
        <v>342</v>
      </c>
      <c r="M75" s="29" t="s">
        <v>1842</v>
      </c>
      <c r="N75" s="29" t="s">
        <v>40</v>
      </c>
      <c r="O75" s="64">
        <v>0.5</v>
      </c>
      <c r="P75" s="29" t="s">
        <v>891</v>
      </c>
      <c r="Q75" s="29" t="s">
        <v>15</v>
      </c>
      <c r="R75" s="28">
        <v>0</v>
      </c>
      <c r="S75" s="39">
        <v>0</v>
      </c>
      <c r="T75" s="39">
        <v>0</v>
      </c>
      <c r="U75" s="39">
        <v>0</v>
      </c>
      <c r="V75" s="39">
        <v>0</v>
      </c>
      <c r="W75" s="39">
        <v>0</v>
      </c>
      <c r="X75" s="39">
        <v>0</v>
      </c>
      <c r="Y75" s="39">
        <v>0</v>
      </c>
      <c r="Z75" s="39">
        <v>0</v>
      </c>
      <c r="AA75" s="39">
        <v>0</v>
      </c>
      <c r="AB75" s="39">
        <v>0</v>
      </c>
      <c r="AC75" s="39">
        <v>1</v>
      </c>
      <c r="AD75" s="39">
        <v>0</v>
      </c>
      <c r="AE75" s="39">
        <v>0</v>
      </c>
      <c r="AF75" s="39">
        <v>0</v>
      </c>
      <c r="AG75" s="39">
        <v>0</v>
      </c>
      <c r="AH75" s="39">
        <v>0</v>
      </c>
      <c r="AI75" s="39">
        <v>0</v>
      </c>
      <c r="AJ75" s="9">
        <f t="shared" si="5"/>
        <v>1</v>
      </c>
      <c r="AK75" s="9">
        <f t="shared" si="6"/>
        <v>0</v>
      </c>
      <c r="AL75" s="9">
        <f t="shared" si="7"/>
        <v>0</v>
      </c>
      <c r="AM75" s="9">
        <f t="shared" si="8"/>
        <v>0</v>
      </c>
      <c r="AN75" s="29" t="s">
        <v>1843</v>
      </c>
    </row>
    <row r="76" spans="1:40" x14ac:dyDescent="0.25">
      <c r="A76" s="39">
        <v>4371</v>
      </c>
      <c r="B76" s="29" t="s">
        <v>4006</v>
      </c>
      <c r="C76" s="29" t="s">
        <v>4007</v>
      </c>
      <c r="D76" s="29" t="s">
        <v>4008</v>
      </c>
      <c r="E76" s="42">
        <v>44562</v>
      </c>
      <c r="F76" s="29" t="s">
        <v>38</v>
      </c>
      <c r="G76" s="39">
        <v>2100</v>
      </c>
      <c r="H76" s="39">
        <v>1800</v>
      </c>
      <c r="J76" s="98">
        <v>24</v>
      </c>
      <c r="L76" s="63" t="s">
        <v>342</v>
      </c>
      <c r="M76" s="29" t="s">
        <v>575</v>
      </c>
      <c r="N76" s="29" t="s">
        <v>900</v>
      </c>
      <c r="O76" s="64">
        <v>72</v>
      </c>
      <c r="P76" s="29" t="s">
        <v>5200</v>
      </c>
      <c r="Q76" s="29" t="s">
        <v>55</v>
      </c>
      <c r="R76" s="28">
        <v>0</v>
      </c>
      <c r="S76" s="39">
        <v>0</v>
      </c>
      <c r="T76" s="39">
        <v>0</v>
      </c>
      <c r="U76" s="39">
        <v>0</v>
      </c>
      <c r="V76" s="39">
        <v>0</v>
      </c>
      <c r="W76" s="39">
        <v>0</v>
      </c>
      <c r="X76" s="39">
        <v>0</v>
      </c>
      <c r="Y76" s="39">
        <v>1</v>
      </c>
      <c r="Z76" s="39">
        <v>0</v>
      </c>
      <c r="AA76" s="39">
        <v>0</v>
      </c>
      <c r="AB76" s="39">
        <v>0</v>
      </c>
      <c r="AC76" s="39">
        <v>1</v>
      </c>
      <c r="AD76" s="39">
        <v>0</v>
      </c>
      <c r="AE76" s="39">
        <v>0</v>
      </c>
      <c r="AF76" s="39">
        <v>0</v>
      </c>
      <c r="AG76" s="39">
        <v>0</v>
      </c>
      <c r="AH76" s="39">
        <v>0</v>
      </c>
      <c r="AI76" s="39">
        <v>0</v>
      </c>
      <c r="AJ76" s="9">
        <f t="shared" si="5"/>
        <v>1</v>
      </c>
      <c r="AK76" s="9">
        <f t="shared" si="6"/>
        <v>0</v>
      </c>
      <c r="AL76" s="9">
        <f t="shared" si="7"/>
        <v>0</v>
      </c>
      <c r="AM76" s="9">
        <f t="shared" si="8"/>
        <v>0</v>
      </c>
      <c r="AN76" s="29" t="s">
        <v>4009</v>
      </c>
    </row>
    <row r="77" spans="1:40" x14ac:dyDescent="0.25">
      <c r="A77" s="39">
        <v>4483</v>
      </c>
      <c r="B77" s="29" t="s">
        <v>8423</v>
      </c>
      <c r="C77" s="29" t="s">
        <v>8424</v>
      </c>
      <c r="D77" s="29" t="s">
        <v>8425</v>
      </c>
      <c r="E77" s="42">
        <v>44771</v>
      </c>
      <c r="F77" s="29" t="s">
        <v>38</v>
      </c>
      <c r="J77" s="98">
        <v>0.3</v>
      </c>
      <c r="L77" s="63" t="s">
        <v>342</v>
      </c>
      <c r="M77" s="29" t="s">
        <v>4080</v>
      </c>
      <c r="N77" s="29" t="s">
        <v>48</v>
      </c>
      <c r="O77" s="64">
        <v>20</v>
      </c>
      <c r="P77" s="29" t="s">
        <v>5200</v>
      </c>
      <c r="Q77" s="29" t="s">
        <v>15</v>
      </c>
      <c r="R77" s="28">
        <v>0</v>
      </c>
      <c r="S77" s="39">
        <v>0</v>
      </c>
      <c r="T77" s="39">
        <v>0</v>
      </c>
      <c r="U77" s="39">
        <v>0</v>
      </c>
      <c r="V77" s="39">
        <v>0</v>
      </c>
      <c r="W77" s="39">
        <v>0</v>
      </c>
      <c r="X77" s="39">
        <v>0</v>
      </c>
      <c r="Y77" s="39">
        <v>1</v>
      </c>
      <c r="Z77" s="39">
        <v>0</v>
      </c>
      <c r="AA77" s="39">
        <v>0</v>
      </c>
      <c r="AB77" s="39">
        <v>0</v>
      </c>
      <c r="AC77" s="39">
        <v>1</v>
      </c>
      <c r="AD77" s="39">
        <v>0</v>
      </c>
      <c r="AE77" s="39">
        <v>1</v>
      </c>
      <c r="AF77" s="39">
        <v>0</v>
      </c>
      <c r="AG77" s="39">
        <v>0</v>
      </c>
      <c r="AH77" s="39">
        <v>0</v>
      </c>
      <c r="AI77" s="39">
        <v>0</v>
      </c>
      <c r="AJ77" s="9">
        <f t="shared" si="5"/>
        <v>1</v>
      </c>
      <c r="AK77" s="9">
        <f t="shared" si="6"/>
        <v>0</v>
      </c>
      <c r="AL77" s="9">
        <f t="shared" si="7"/>
        <v>0</v>
      </c>
      <c r="AM77" s="9">
        <f t="shared" si="8"/>
        <v>0</v>
      </c>
      <c r="AN77" s="29" t="s">
        <v>8426</v>
      </c>
    </row>
    <row r="78" spans="1:40" x14ac:dyDescent="0.25">
      <c r="A78" s="39">
        <v>4561</v>
      </c>
      <c r="B78" s="29" t="s">
        <v>6159</v>
      </c>
      <c r="C78" s="29" t="s">
        <v>6160</v>
      </c>
      <c r="D78" s="29" t="s">
        <v>6161</v>
      </c>
      <c r="E78" s="42">
        <v>44908</v>
      </c>
      <c r="F78" s="29" t="s">
        <v>38</v>
      </c>
      <c r="I78" s="64">
        <v>4.8342000000000001</v>
      </c>
      <c r="J78" s="98">
        <v>6.08E-2</v>
      </c>
      <c r="L78" s="63" t="s">
        <v>342</v>
      </c>
      <c r="M78" s="29" t="s">
        <v>6162</v>
      </c>
      <c r="N78" s="29" t="s">
        <v>48</v>
      </c>
      <c r="O78" s="64">
        <v>0</v>
      </c>
      <c r="P78" s="29" t="s">
        <v>3406</v>
      </c>
      <c r="Q78" s="29" t="s">
        <v>15</v>
      </c>
      <c r="R78" s="28">
        <v>0</v>
      </c>
      <c r="S78" s="39">
        <v>0</v>
      </c>
      <c r="T78" s="39">
        <v>1</v>
      </c>
      <c r="U78" s="39">
        <v>0</v>
      </c>
      <c r="V78" s="39">
        <v>0</v>
      </c>
      <c r="W78" s="39">
        <v>0</v>
      </c>
      <c r="X78" s="39">
        <v>0</v>
      </c>
      <c r="Y78" s="39">
        <v>0</v>
      </c>
      <c r="Z78" s="39">
        <v>1</v>
      </c>
      <c r="AA78" s="39">
        <v>0</v>
      </c>
      <c r="AB78" s="39">
        <v>0</v>
      </c>
      <c r="AC78" s="39">
        <v>0</v>
      </c>
      <c r="AD78" s="39">
        <v>0</v>
      </c>
      <c r="AE78" s="39">
        <v>1</v>
      </c>
      <c r="AF78" s="39">
        <v>0</v>
      </c>
      <c r="AG78" s="39">
        <v>0</v>
      </c>
      <c r="AH78" s="39">
        <v>0</v>
      </c>
      <c r="AI78" s="39">
        <v>0</v>
      </c>
      <c r="AJ78" s="9">
        <f t="shared" si="5"/>
        <v>1</v>
      </c>
      <c r="AK78" s="9">
        <f t="shared" si="6"/>
        <v>0</v>
      </c>
      <c r="AL78" s="9">
        <f t="shared" si="7"/>
        <v>0</v>
      </c>
      <c r="AM78" s="9">
        <f t="shared" si="8"/>
        <v>0</v>
      </c>
      <c r="AN78" s="29" t="s">
        <v>6164</v>
      </c>
    </row>
    <row r="79" spans="1:40" x14ac:dyDescent="0.25">
      <c r="A79" s="39">
        <v>4660</v>
      </c>
      <c r="B79" s="29" t="s">
        <v>4026</v>
      </c>
      <c r="C79" s="29" t="s">
        <v>4027</v>
      </c>
      <c r="D79" s="29" t="s">
        <v>4028</v>
      </c>
      <c r="E79" s="42">
        <v>41696</v>
      </c>
      <c r="F79" s="29" t="s">
        <v>38</v>
      </c>
      <c r="I79" s="64">
        <v>300000</v>
      </c>
      <c r="L79" s="63" t="s">
        <v>342</v>
      </c>
      <c r="M79" s="29" t="s">
        <v>136</v>
      </c>
      <c r="N79" s="29" t="s">
        <v>219</v>
      </c>
      <c r="O79" s="64">
        <v>0.1</v>
      </c>
      <c r="P79" s="29" t="s">
        <v>5078</v>
      </c>
      <c r="Q79" s="29" t="s">
        <v>15</v>
      </c>
      <c r="R79" s="28">
        <v>1</v>
      </c>
      <c r="S79" s="39">
        <v>0</v>
      </c>
      <c r="T79" s="39">
        <v>0</v>
      </c>
      <c r="U79" s="39">
        <v>0</v>
      </c>
      <c r="V79" s="39">
        <v>0</v>
      </c>
      <c r="W79" s="39">
        <v>0</v>
      </c>
      <c r="X79" s="39">
        <v>0</v>
      </c>
      <c r="Y79" s="39">
        <v>0</v>
      </c>
      <c r="Z79" s="39">
        <v>0</v>
      </c>
      <c r="AA79" s="39">
        <v>0</v>
      </c>
      <c r="AB79" s="39">
        <v>0</v>
      </c>
      <c r="AC79" s="39">
        <v>1</v>
      </c>
      <c r="AD79" s="39">
        <v>0</v>
      </c>
      <c r="AE79" s="39">
        <v>0</v>
      </c>
      <c r="AF79" s="39">
        <v>0</v>
      </c>
      <c r="AG79" s="39">
        <v>0</v>
      </c>
      <c r="AH79" s="39">
        <v>0</v>
      </c>
      <c r="AI79" s="39">
        <v>0</v>
      </c>
      <c r="AJ79" s="9">
        <f t="shared" si="5"/>
        <v>1</v>
      </c>
      <c r="AK79" s="9">
        <f t="shared" si="6"/>
        <v>0</v>
      </c>
      <c r="AL79" s="9">
        <f t="shared" si="7"/>
        <v>0</v>
      </c>
      <c r="AM79" s="9">
        <f t="shared" si="8"/>
        <v>0</v>
      </c>
      <c r="AN79" s="29" t="s">
        <v>4030</v>
      </c>
    </row>
    <row r="80" spans="1:40" x14ac:dyDescent="0.25">
      <c r="A80" s="39">
        <v>4775</v>
      </c>
      <c r="B80" s="29" t="s">
        <v>5890</v>
      </c>
      <c r="C80" s="29" t="s">
        <v>5891</v>
      </c>
      <c r="D80" s="29" t="s">
        <v>5892</v>
      </c>
      <c r="E80" s="42">
        <v>40452</v>
      </c>
      <c r="F80" s="29" t="s">
        <v>38</v>
      </c>
      <c r="J80" s="98">
        <v>2.39</v>
      </c>
      <c r="L80" s="63" t="s">
        <v>342</v>
      </c>
      <c r="M80" s="29" t="s">
        <v>224</v>
      </c>
      <c r="N80" t="s">
        <v>219</v>
      </c>
      <c r="O80" s="64">
        <v>0</v>
      </c>
      <c r="P80" s="29" t="s">
        <v>225</v>
      </c>
      <c r="Q80" s="29" t="s">
        <v>15</v>
      </c>
      <c r="R80" s="28">
        <v>0</v>
      </c>
      <c r="S80" s="39">
        <v>0</v>
      </c>
      <c r="T80" s="39">
        <v>0</v>
      </c>
      <c r="U80" s="39">
        <v>1</v>
      </c>
      <c r="V80" s="39">
        <v>0</v>
      </c>
      <c r="W80" s="39">
        <v>0</v>
      </c>
      <c r="X80" s="39">
        <v>0</v>
      </c>
      <c r="Y80" s="39">
        <v>0</v>
      </c>
      <c r="Z80" s="39">
        <v>1</v>
      </c>
      <c r="AA80" s="39">
        <v>0</v>
      </c>
      <c r="AB80" s="39">
        <v>0</v>
      </c>
      <c r="AC80" s="39">
        <v>0</v>
      </c>
      <c r="AD80" s="39">
        <v>0</v>
      </c>
      <c r="AE80" s="39">
        <v>0</v>
      </c>
      <c r="AF80" s="39">
        <v>0</v>
      </c>
      <c r="AG80" s="39">
        <v>0</v>
      </c>
      <c r="AH80" s="39">
        <v>0</v>
      </c>
      <c r="AI80" s="39">
        <v>1</v>
      </c>
      <c r="AJ80" s="9">
        <f t="shared" si="5"/>
        <v>0</v>
      </c>
      <c r="AK80" s="9">
        <f t="shared" si="6"/>
        <v>0</v>
      </c>
      <c r="AL80" s="9">
        <f t="shared" si="7"/>
        <v>1</v>
      </c>
      <c r="AM80" s="9">
        <f t="shared" si="8"/>
        <v>0</v>
      </c>
      <c r="AN80" s="29" t="s">
        <v>5893</v>
      </c>
    </row>
    <row r="81" spans="1:46" x14ac:dyDescent="0.25">
      <c r="A81" s="39">
        <v>5006</v>
      </c>
      <c r="B81" s="29" t="s">
        <v>5597</v>
      </c>
      <c r="C81" s="29" t="s">
        <v>5598</v>
      </c>
      <c r="D81" s="29" t="s">
        <v>5599</v>
      </c>
      <c r="E81" s="42">
        <v>45282</v>
      </c>
      <c r="F81" s="29" t="s">
        <v>38</v>
      </c>
      <c r="I81" s="64">
        <v>0.35</v>
      </c>
      <c r="L81" s="63" t="s">
        <v>341</v>
      </c>
      <c r="M81" s="29" t="s">
        <v>283</v>
      </c>
      <c r="N81" s="29" t="s">
        <v>48</v>
      </c>
      <c r="O81" s="64">
        <v>72</v>
      </c>
      <c r="P81" s="29" t="s">
        <v>6182</v>
      </c>
      <c r="Q81" s="29" t="s">
        <v>15</v>
      </c>
      <c r="R81" s="28">
        <v>0</v>
      </c>
      <c r="S81" s="39">
        <v>0</v>
      </c>
      <c r="T81" s="39">
        <v>0</v>
      </c>
      <c r="U81" s="39">
        <v>0</v>
      </c>
      <c r="V81" s="39">
        <v>0</v>
      </c>
      <c r="W81" s="39">
        <v>0</v>
      </c>
      <c r="X81" s="39">
        <v>0</v>
      </c>
      <c r="Y81" s="39">
        <v>0</v>
      </c>
      <c r="Z81" s="39">
        <v>1</v>
      </c>
      <c r="AA81" s="39">
        <v>0</v>
      </c>
      <c r="AB81" s="39">
        <v>0</v>
      </c>
      <c r="AC81" s="39">
        <v>0</v>
      </c>
      <c r="AD81" s="39">
        <v>0</v>
      </c>
      <c r="AE81" s="39">
        <v>0</v>
      </c>
      <c r="AF81" s="39">
        <v>0</v>
      </c>
      <c r="AG81" s="39">
        <v>0</v>
      </c>
      <c r="AH81" s="39">
        <v>0</v>
      </c>
      <c r="AI81" s="39">
        <v>1</v>
      </c>
      <c r="AJ81" s="9">
        <f t="shared" ref="AJ81:AJ85" si="9">IF(OR(AC81=1,AE81=1),1,0)</f>
        <v>0</v>
      </c>
      <c r="AK81" s="9">
        <f t="shared" ref="AK81:AK85" si="10">IF(OR(AF81=1,AG81=1),1,0)</f>
        <v>0</v>
      </c>
      <c r="AL81" s="9">
        <f t="shared" ref="AL81:AL85" si="11">IF(OR(AD81=1,AH81=1,AI81=1),1,0)</f>
        <v>1</v>
      </c>
      <c r="AM81" s="9">
        <f t="shared" ref="AM81:AM85" si="12">IF(OR(AD81=1,AH81=1),1,0)</f>
        <v>0</v>
      </c>
      <c r="AN81" s="29" t="s">
        <v>5600</v>
      </c>
    </row>
    <row r="82" spans="1:46" x14ac:dyDescent="0.25">
      <c r="A82" s="39">
        <v>5103</v>
      </c>
      <c r="B82" s="29" t="s">
        <v>7881</v>
      </c>
      <c r="C82" s="29" t="s">
        <v>7882</v>
      </c>
      <c r="D82" s="29" t="s">
        <v>7883</v>
      </c>
      <c r="E82" s="42">
        <v>45528</v>
      </c>
      <c r="F82" s="29" t="s">
        <v>38</v>
      </c>
      <c r="J82" s="98">
        <v>0.3</v>
      </c>
      <c r="L82" s="63" t="s">
        <v>342</v>
      </c>
      <c r="M82" s="29" t="s">
        <v>4080</v>
      </c>
      <c r="N82" s="29" t="s">
        <v>48</v>
      </c>
      <c r="O82" s="64">
        <v>20</v>
      </c>
      <c r="P82" s="29" t="s">
        <v>5200</v>
      </c>
      <c r="Q82" s="29" t="s">
        <v>15</v>
      </c>
      <c r="R82" s="28">
        <v>0</v>
      </c>
      <c r="S82" s="39">
        <v>0</v>
      </c>
      <c r="T82" s="39">
        <v>0</v>
      </c>
      <c r="U82" s="39">
        <v>0</v>
      </c>
      <c r="V82" s="39">
        <v>0</v>
      </c>
      <c r="W82" s="39">
        <v>0</v>
      </c>
      <c r="X82" s="39">
        <v>0</v>
      </c>
      <c r="Y82" s="39">
        <v>1</v>
      </c>
      <c r="Z82" s="39">
        <v>0</v>
      </c>
      <c r="AA82" s="39">
        <v>0</v>
      </c>
      <c r="AB82" s="39">
        <v>0</v>
      </c>
      <c r="AC82" s="39">
        <v>1</v>
      </c>
      <c r="AD82" s="39">
        <v>0</v>
      </c>
      <c r="AE82" s="39">
        <v>1</v>
      </c>
      <c r="AF82" s="39">
        <v>0</v>
      </c>
      <c r="AG82" s="39">
        <v>0</v>
      </c>
      <c r="AH82" s="39">
        <v>0</v>
      </c>
      <c r="AI82" s="39">
        <v>0</v>
      </c>
      <c r="AJ82" s="9">
        <f t="shared" si="9"/>
        <v>1</v>
      </c>
      <c r="AK82" s="9">
        <f t="shared" si="10"/>
        <v>0</v>
      </c>
      <c r="AL82" s="9">
        <f t="shared" si="11"/>
        <v>0</v>
      </c>
      <c r="AM82" s="9">
        <f t="shared" si="12"/>
        <v>0</v>
      </c>
      <c r="AN82" s="29" t="s">
        <v>7884</v>
      </c>
    </row>
    <row r="83" spans="1:46" x14ac:dyDescent="0.25">
      <c r="A83" s="39">
        <v>5136</v>
      </c>
      <c r="B83" s="29" t="s">
        <v>5681</v>
      </c>
      <c r="C83" s="29" t="s">
        <v>5682</v>
      </c>
      <c r="D83" s="29" t="s">
        <v>5683</v>
      </c>
      <c r="E83" s="42">
        <v>45566</v>
      </c>
      <c r="F83" s="29" t="s">
        <v>38</v>
      </c>
      <c r="I83" s="64">
        <v>0</v>
      </c>
      <c r="L83" s="63" t="s">
        <v>342</v>
      </c>
      <c r="M83" s="29" t="s">
        <v>922</v>
      </c>
      <c r="N83" s="29" t="s">
        <v>219</v>
      </c>
      <c r="O83" s="64">
        <v>20</v>
      </c>
      <c r="P83" s="29" t="s">
        <v>2457</v>
      </c>
      <c r="Q83" s="29" t="s">
        <v>15</v>
      </c>
      <c r="R83" s="28">
        <v>0</v>
      </c>
      <c r="S83" s="39">
        <v>0</v>
      </c>
      <c r="T83" s="39">
        <v>0</v>
      </c>
      <c r="U83" s="39">
        <v>0</v>
      </c>
      <c r="V83" s="39">
        <v>0</v>
      </c>
      <c r="W83" s="39">
        <v>0</v>
      </c>
      <c r="X83" s="39">
        <v>0</v>
      </c>
      <c r="Y83" s="39">
        <v>1</v>
      </c>
      <c r="Z83" s="39">
        <v>0</v>
      </c>
      <c r="AA83" s="39">
        <v>0</v>
      </c>
      <c r="AB83" s="39">
        <v>0</v>
      </c>
      <c r="AC83" s="39">
        <v>1</v>
      </c>
      <c r="AD83" s="39">
        <v>0</v>
      </c>
      <c r="AE83" s="39">
        <v>0</v>
      </c>
      <c r="AF83" s="39">
        <v>0</v>
      </c>
      <c r="AG83" s="39">
        <v>0</v>
      </c>
      <c r="AH83" s="39">
        <v>0</v>
      </c>
      <c r="AI83" s="39">
        <v>0</v>
      </c>
      <c r="AJ83" s="9">
        <f t="shared" si="9"/>
        <v>1</v>
      </c>
      <c r="AK83" s="9">
        <f t="shared" si="10"/>
        <v>0</v>
      </c>
      <c r="AL83" s="9">
        <f t="shared" si="11"/>
        <v>0</v>
      </c>
      <c r="AM83" s="9">
        <f t="shared" si="12"/>
        <v>0</v>
      </c>
      <c r="AN83" s="29" t="s">
        <v>5684</v>
      </c>
    </row>
    <row r="84" spans="1:46" x14ac:dyDescent="0.25">
      <c r="A84" s="39">
        <v>5156</v>
      </c>
      <c r="B84" s="29" t="s">
        <v>4073</v>
      </c>
      <c r="C84" s="29" t="s">
        <v>4074</v>
      </c>
      <c r="D84" s="29" t="s">
        <v>4075</v>
      </c>
      <c r="E84" s="42">
        <v>44572</v>
      </c>
      <c r="F84" s="29" t="s">
        <v>38</v>
      </c>
      <c r="J84" s="98">
        <v>1.159</v>
      </c>
      <c r="L84" s="63" t="s">
        <v>342</v>
      </c>
      <c r="M84" s="29" t="s">
        <v>185</v>
      </c>
      <c r="N84" s="29" t="s">
        <v>48</v>
      </c>
      <c r="O84" s="64">
        <v>10</v>
      </c>
      <c r="P84" s="29" t="s">
        <v>526</v>
      </c>
      <c r="Q84" s="29" t="s">
        <v>15</v>
      </c>
      <c r="R84" s="28">
        <v>1</v>
      </c>
      <c r="S84" s="39">
        <v>0</v>
      </c>
      <c r="T84" s="39">
        <v>0</v>
      </c>
      <c r="U84" s="39">
        <v>1</v>
      </c>
      <c r="V84" s="39">
        <v>0</v>
      </c>
      <c r="W84" s="39">
        <v>0</v>
      </c>
      <c r="X84" s="39">
        <v>0</v>
      </c>
      <c r="Y84" s="39">
        <v>0</v>
      </c>
      <c r="Z84" s="39">
        <v>1</v>
      </c>
      <c r="AA84" s="39">
        <v>0</v>
      </c>
      <c r="AB84" s="39">
        <v>0</v>
      </c>
      <c r="AC84" s="39">
        <v>0</v>
      </c>
      <c r="AD84" s="39">
        <v>0</v>
      </c>
      <c r="AE84" s="39">
        <v>1</v>
      </c>
      <c r="AF84" s="39">
        <v>0</v>
      </c>
      <c r="AG84" s="39">
        <v>0</v>
      </c>
      <c r="AH84" s="39">
        <v>0</v>
      </c>
      <c r="AI84" s="39">
        <v>0</v>
      </c>
      <c r="AJ84" s="9">
        <f t="shared" si="9"/>
        <v>1</v>
      </c>
      <c r="AK84" s="9">
        <f t="shared" si="10"/>
        <v>0</v>
      </c>
      <c r="AL84" s="9">
        <f t="shared" si="11"/>
        <v>0</v>
      </c>
      <c r="AM84" s="9">
        <f t="shared" si="12"/>
        <v>0</v>
      </c>
      <c r="AN84" s="29" t="s">
        <v>4076</v>
      </c>
    </row>
    <row r="85" spans="1:46" x14ac:dyDescent="0.25">
      <c r="A85" s="39">
        <v>5289</v>
      </c>
      <c r="B85" s="29" t="s">
        <v>2747</v>
      </c>
      <c r="C85" s="29" t="s">
        <v>2748</v>
      </c>
      <c r="D85" s="29" t="s">
        <v>2749</v>
      </c>
      <c r="E85" s="42">
        <v>45941</v>
      </c>
      <c r="F85" s="29" t="s">
        <v>332</v>
      </c>
      <c r="L85" s="63" t="s">
        <v>342</v>
      </c>
      <c r="M85" s="29" t="s">
        <v>1869</v>
      </c>
      <c r="N85" t="s">
        <v>219</v>
      </c>
      <c r="O85" s="64">
        <v>60</v>
      </c>
      <c r="P85" s="29" t="s">
        <v>225</v>
      </c>
      <c r="Q85" s="29" t="s">
        <v>15</v>
      </c>
      <c r="R85" s="28">
        <v>0</v>
      </c>
      <c r="S85" s="39">
        <v>0</v>
      </c>
      <c r="T85" s="39">
        <v>0</v>
      </c>
      <c r="U85" s="39">
        <v>1</v>
      </c>
      <c r="V85" s="39">
        <v>0</v>
      </c>
      <c r="W85" s="39">
        <v>0</v>
      </c>
      <c r="X85" s="39">
        <v>0</v>
      </c>
      <c r="Y85" s="39">
        <v>0</v>
      </c>
      <c r="Z85" s="39">
        <v>1</v>
      </c>
      <c r="AA85" s="39">
        <v>0</v>
      </c>
      <c r="AB85" s="39">
        <v>0</v>
      </c>
      <c r="AC85" s="39">
        <v>1</v>
      </c>
      <c r="AD85" s="39">
        <v>0</v>
      </c>
      <c r="AE85" s="39">
        <v>0</v>
      </c>
      <c r="AF85" s="39">
        <v>0</v>
      </c>
      <c r="AG85" s="39">
        <v>0</v>
      </c>
      <c r="AH85" s="39">
        <v>0</v>
      </c>
      <c r="AI85" s="39">
        <v>0</v>
      </c>
      <c r="AJ85" s="9">
        <f t="shared" si="9"/>
        <v>1</v>
      </c>
      <c r="AK85" s="9">
        <f t="shared" si="10"/>
        <v>0</v>
      </c>
      <c r="AL85" s="9">
        <f t="shared" si="11"/>
        <v>0</v>
      </c>
      <c r="AM85" s="9">
        <f t="shared" si="12"/>
        <v>0</v>
      </c>
      <c r="AN85" s="29" t="s">
        <v>2750</v>
      </c>
    </row>
    <row r="87" spans="1:46" x14ac:dyDescent="0.25">
      <c r="AN87" s="100" t="s">
        <v>8024</v>
      </c>
      <c r="AO87" s="101">
        <f>COUNTIF(AD2:AD85,"=1")</f>
        <v>13</v>
      </c>
      <c r="AP87" s="19" t="s">
        <v>343</v>
      </c>
      <c r="AR87" s="100" t="s">
        <v>8808</v>
      </c>
      <c r="AS87" s="101">
        <f>COUNTIF(AE2:AE85,"=1")</f>
        <v>20</v>
      </c>
      <c r="AT87" s="19" t="s">
        <v>343</v>
      </c>
    </row>
    <row r="88" spans="1:46" x14ac:dyDescent="0.25">
      <c r="AN88" s="21" t="s">
        <v>15</v>
      </c>
      <c r="AO88" s="19">
        <f>COUNTIFS(AD2:AD85,"=1",R2:R85,"=1")</f>
        <v>3</v>
      </c>
      <c r="AP88" s="102">
        <f>AO88/AO87*100</f>
        <v>23.076923076923077</v>
      </c>
      <c r="AR88" s="21" t="s">
        <v>15</v>
      </c>
      <c r="AS88" s="19">
        <f>COUNTIFS(AE2:AE85,"=1",R2:R85,"=1")</f>
        <v>9</v>
      </c>
      <c r="AT88" s="102">
        <f>AS88/AS87*100</f>
        <v>45</v>
      </c>
    </row>
    <row r="89" spans="1:46" x14ac:dyDescent="0.25">
      <c r="L89" s="65"/>
      <c r="M89" s="65"/>
      <c r="N89" s="65" t="s">
        <v>4092</v>
      </c>
      <c r="O89" s="87"/>
      <c r="P89" s="15" t="s">
        <v>8633</v>
      </c>
      <c r="Q89" s="46">
        <f>SUM(Q90:Q91)</f>
        <v>84</v>
      </c>
      <c r="R89" s="92" t="s">
        <v>343</v>
      </c>
      <c r="AN89" s="21" t="s">
        <v>340</v>
      </c>
      <c r="AO89" s="19">
        <f>COUNTIFS(AD2:AD85,"=1",R2:R85,"=0")</f>
        <v>10</v>
      </c>
      <c r="AP89" s="102">
        <f>AO89/AO87*100</f>
        <v>76.923076923076934</v>
      </c>
      <c r="AR89" s="21" t="s">
        <v>340</v>
      </c>
      <c r="AS89" s="19">
        <f>COUNTIFS(AE2:AE85,"=1",R2:R85,"=0")</f>
        <v>11</v>
      </c>
      <c r="AT89" s="102">
        <f>AS89/AS87*100</f>
        <v>55.000000000000007</v>
      </c>
    </row>
    <row r="90" spans="1:46" x14ac:dyDescent="0.25">
      <c r="L90" s="65" t="s">
        <v>15</v>
      </c>
      <c r="M90" s="65">
        <f>COUNTIFS(Q2:Q85,"Effect")</f>
        <v>68</v>
      </c>
      <c r="N90" s="66">
        <f>M90/M94</f>
        <v>0.80952380952380953</v>
      </c>
      <c r="O90" s="87"/>
      <c r="P90" t="s">
        <v>15</v>
      </c>
      <c r="Q90" s="87">
        <f>COUNTIF(R2:R85,"=1")</f>
        <v>19</v>
      </c>
      <c r="R90" s="13">
        <f>Q90/Q89*100</f>
        <v>22.61904761904762</v>
      </c>
      <c r="AN90" s="103"/>
      <c r="AO90" s="87"/>
      <c r="AP90" s="87"/>
    </row>
    <row r="91" spans="1:46" x14ac:dyDescent="0.25">
      <c r="L91" s="65" t="s">
        <v>70</v>
      </c>
      <c r="M91" s="65">
        <f>COUNTIFS(Q2:Q85,"No Effect")</f>
        <v>14</v>
      </c>
      <c r="N91" s="66">
        <f>M91/M94</f>
        <v>0.16666666666666666</v>
      </c>
      <c r="O91" s="87"/>
      <c r="P91" t="s">
        <v>340</v>
      </c>
      <c r="Q91" s="87">
        <f>COUNTIF(R2:R85,"=0")</f>
        <v>65</v>
      </c>
      <c r="R91" s="13">
        <f>Q91/Q89*100</f>
        <v>77.38095238095238</v>
      </c>
      <c r="AN91" s="100" t="s">
        <v>8386</v>
      </c>
      <c r="AO91" s="101">
        <f>COUNTIF(AJ2:AJ85,"=1")</f>
        <v>64</v>
      </c>
      <c r="AP91" s="19" t="s">
        <v>343</v>
      </c>
    </row>
    <row r="92" spans="1:46" x14ac:dyDescent="0.25">
      <c r="L92" s="65" t="s">
        <v>55</v>
      </c>
      <c r="M92" s="65">
        <f>COUNTIFS(Q2:Q85,"Uncertain Effect")</f>
        <v>2</v>
      </c>
      <c r="N92" s="66">
        <f>M92/M94</f>
        <v>2.3809523809523808E-2</v>
      </c>
      <c r="O92" s="87"/>
      <c r="Q92" s="87"/>
      <c r="AN92" s="21" t="s">
        <v>15</v>
      </c>
      <c r="AO92" s="19">
        <f>COUNTIFS(AJ2:AJ85,"=1",R2:R85,"=1")</f>
        <v>16</v>
      </c>
      <c r="AP92" s="102">
        <f>AO92/AO91*100</f>
        <v>25</v>
      </c>
    </row>
    <row r="93" spans="1:46" x14ac:dyDescent="0.25">
      <c r="L93" s="65"/>
      <c r="M93" s="65"/>
      <c r="N93" s="65"/>
      <c r="O93" s="87"/>
      <c r="P93" s="15" t="s">
        <v>341</v>
      </c>
      <c r="Q93" s="87">
        <f>COUNTIFS(L2:L85,"=Real")</f>
        <v>10</v>
      </c>
      <c r="R93" s="92" t="s">
        <v>343</v>
      </c>
      <c r="AN93" s="21" t="s">
        <v>340</v>
      </c>
      <c r="AO93" s="19">
        <f>COUNTIFS(AJ2:AJ85,"=1",R2:R85,"=0")</f>
        <v>48</v>
      </c>
      <c r="AP93" s="102">
        <f>AO93/AO91*100</f>
        <v>75</v>
      </c>
    </row>
    <row r="94" spans="1:46" x14ac:dyDescent="0.25">
      <c r="L94" s="65" t="s">
        <v>4093</v>
      </c>
      <c r="M94" s="65">
        <f>SUM(M90:M92)</f>
        <v>84</v>
      </c>
      <c r="N94" s="65"/>
      <c r="O94" s="87"/>
      <c r="P94" t="s">
        <v>15</v>
      </c>
      <c r="Q94" s="87">
        <f>COUNTIFS(L2:L85,"=Real",R2:R85,"=1")</f>
        <v>6</v>
      </c>
      <c r="R94" s="13">
        <f>Q94/Q93*100</f>
        <v>60</v>
      </c>
      <c r="AN94" s="103"/>
      <c r="AO94" s="103"/>
      <c r="AP94" s="103"/>
    </row>
    <row r="95" spans="1:46" x14ac:dyDescent="0.25">
      <c r="L95" s="87"/>
      <c r="N95" s="87"/>
      <c r="O95" s="87"/>
      <c r="P95" t="s">
        <v>340</v>
      </c>
      <c r="Q95" s="87">
        <f>COUNTIFS(L2:L85,"=Real",R2:R85,"=0")</f>
        <v>4</v>
      </c>
      <c r="R95" s="13">
        <f>Q95/Q93*100</f>
        <v>40</v>
      </c>
      <c r="AN95" s="15" t="s">
        <v>8026</v>
      </c>
      <c r="AO95" s="46">
        <f>COUNTIF(AK2:AK85,"=1")</f>
        <v>6</v>
      </c>
      <c r="AP95" s="87" t="s">
        <v>343</v>
      </c>
    </row>
    <row r="96" spans="1:46" x14ac:dyDescent="0.25">
      <c r="L96" s="87"/>
      <c r="N96" s="87"/>
      <c r="O96" s="87"/>
      <c r="Q96" s="87"/>
      <c r="AN96" s="103" t="s">
        <v>15</v>
      </c>
      <c r="AO96" s="87">
        <f>COUNTIFS(AK2:AK85,"=1",R2:R85,"=1")</f>
        <v>3</v>
      </c>
      <c r="AP96" s="13">
        <f>AO96/AO95*100</f>
        <v>50</v>
      </c>
    </row>
    <row r="97" spans="12:42" x14ac:dyDescent="0.25">
      <c r="L97" s="87"/>
      <c r="N97" s="87"/>
      <c r="O97" s="87"/>
      <c r="P97" s="15" t="s">
        <v>342</v>
      </c>
      <c r="Q97" s="87">
        <f>COUNTIFS(L2:L85,"=Simulated")</f>
        <v>74</v>
      </c>
      <c r="R97" s="92" t="s">
        <v>343</v>
      </c>
      <c r="AN97" s="103" t="s">
        <v>340</v>
      </c>
      <c r="AO97" s="87">
        <f>COUNTIFS(AK2:AK85,"=1",R2:R85,"=0")</f>
        <v>3</v>
      </c>
      <c r="AP97" s="13">
        <f>AO97/AO95*100</f>
        <v>50</v>
      </c>
    </row>
    <row r="98" spans="12:42" x14ac:dyDescent="0.25">
      <c r="L98" s="87"/>
      <c r="N98" s="87"/>
      <c r="O98" s="87"/>
      <c r="P98" t="s">
        <v>15</v>
      </c>
      <c r="Q98" s="87">
        <f>COUNTIFS(L2:L85,"=Simulated",R2:R85,"=1")</f>
        <v>13</v>
      </c>
      <c r="R98" s="13">
        <f>Q98/Q97*100</f>
        <v>17.567567567567568</v>
      </c>
      <c r="AN98" s="103"/>
      <c r="AO98" s="103"/>
      <c r="AP98" s="103"/>
    </row>
    <row r="99" spans="12:42" x14ac:dyDescent="0.25">
      <c r="L99" s="87"/>
      <c r="N99" s="87"/>
      <c r="O99" s="87"/>
      <c r="P99" t="s">
        <v>340</v>
      </c>
      <c r="Q99" s="87">
        <f>COUNTIFS(L2:L85,"=Simulated",R2:R85,"=0")</f>
        <v>61</v>
      </c>
      <c r="R99" s="13">
        <f>Q99/Q97*100</f>
        <v>82.432432432432435</v>
      </c>
      <c r="AN99" s="15" t="s">
        <v>8382</v>
      </c>
      <c r="AO99" s="46">
        <f>COUNTIF(AL2:AL85,"=1")</f>
        <v>28</v>
      </c>
      <c r="AP99" s="87" t="s">
        <v>343</v>
      </c>
    </row>
    <row r="100" spans="12:42" x14ac:dyDescent="0.25">
      <c r="L100" s="87"/>
      <c r="N100" s="87"/>
      <c r="O100" s="87"/>
      <c r="Q100" s="87"/>
      <c r="AN100" s="103" t="s">
        <v>15</v>
      </c>
      <c r="AO100" s="87">
        <f>COUNTIFS(AL2:AL85,"=1",R2:R85,"=1")</f>
        <v>6</v>
      </c>
      <c r="AP100" s="13">
        <f>AO100/AO99*100</f>
        <v>21.428571428571427</v>
      </c>
    </row>
    <row r="101" spans="12:42" x14ac:dyDescent="0.25">
      <c r="L101" s="87"/>
      <c r="N101" s="87"/>
      <c r="O101" s="87"/>
      <c r="P101" s="15" t="s">
        <v>48</v>
      </c>
      <c r="Q101" s="87">
        <f>COUNTIFS(N2:N85,"=Pulsed")</f>
        <v>50</v>
      </c>
      <c r="R101" s="92" t="s">
        <v>343</v>
      </c>
      <c r="AN101" s="103" t="s">
        <v>340</v>
      </c>
      <c r="AO101" s="87">
        <f>COUNTIFS(AL2:AL85,"=1",R2:R85,"=0")</f>
        <v>22</v>
      </c>
      <c r="AP101" s="13">
        <f>AO101/AO99*100</f>
        <v>78.571428571428569</v>
      </c>
    </row>
    <row r="102" spans="12:42" x14ac:dyDescent="0.25">
      <c r="L102" s="87"/>
      <c r="N102" s="87"/>
      <c r="O102" s="87"/>
      <c r="P102" t="s">
        <v>15</v>
      </c>
      <c r="Q102" s="87">
        <f>COUNTIFS(N2:N85,"=Pulsed",R2:R85,"=1")</f>
        <v>12</v>
      </c>
      <c r="R102" s="13">
        <f>Q102/Q101*100</f>
        <v>24</v>
      </c>
      <c r="AN102" s="103"/>
      <c r="AO102" s="103"/>
      <c r="AP102" s="103"/>
    </row>
    <row r="103" spans="12:42" x14ac:dyDescent="0.25">
      <c r="L103" s="87"/>
      <c r="N103" s="87"/>
      <c r="O103" s="87"/>
      <c r="P103" t="s">
        <v>340</v>
      </c>
      <c r="Q103" s="87">
        <f>COUNTIFS(N2:N85,"=Pulsed",R2:R85,"=0")</f>
        <v>38</v>
      </c>
      <c r="R103" s="13">
        <f>Q103/Q101*100</f>
        <v>76</v>
      </c>
      <c r="AN103" s="15" t="s">
        <v>8387</v>
      </c>
      <c r="AO103" s="46">
        <f>COUNTIF(AM2:AM85,"=1")</f>
        <v>14</v>
      </c>
      <c r="AP103" s="87" t="s">
        <v>343</v>
      </c>
    </row>
    <row r="104" spans="12:42" x14ac:dyDescent="0.25">
      <c r="L104" s="87"/>
      <c r="N104" s="87"/>
      <c r="O104" s="87"/>
      <c r="Q104" s="87"/>
      <c r="AN104" s="103" t="s">
        <v>15</v>
      </c>
      <c r="AO104" s="87">
        <f>COUNTIFS(AM2:AM85,"=1",R2:R85,"=1")</f>
        <v>3</v>
      </c>
      <c r="AP104" s="13">
        <f>AO104/AO103*100</f>
        <v>21.428571428571427</v>
      </c>
    </row>
    <row r="105" spans="12:42" x14ac:dyDescent="0.25">
      <c r="L105" s="87"/>
      <c r="N105" s="87"/>
      <c r="O105" s="87"/>
      <c r="P105" s="15" t="s">
        <v>7985</v>
      </c>
      <c r="Q105" s="46">
        <f>COUNTIFS(N2:N85,"=Continuous")</f>
        <v>14</v>
      </c>
      <c r="R105" s="92" t="s">
        <v>343</v>
      </c>
      <c r="AN105" s="103" t="s">
        <v>340</v>
      </c>
      <c r="AO105" s="87">
        <f>COUNTIFS(AM2:AM85,"=1",R2:R85,"=0")</f>
        <v>11</v>
      </c>
      <c r="AP105" s="13">
        <f>AO105/AO103*100</f>
        <v>78.571428571428569</v>
      </c>
    </row>
    <row r="106" spans="12:42" x14ac:dyDescent="0.25">
      <c r="L106" s="87"/>
      <c r="N106" s="87"/>
      <c r="O106" s="87"/>
      <c r="P106" t="s">
        <v>15</v>
      </c>
      <c r="Q106" s="87">
        <f>COUNTIFS(N2:N85,"=Continuous",R2:R85,"=1")</f>
        <v>3</v>
      </c>
      <c r="R106" s="13">
        <v>0</v>
      </c>
      <c r="AN106" s="103"/>
      <c r="AO106" s="103"/>
      <c r="AP106" s="103"/>
    </row>
    <row r="107" spans="12:42" x14ac:dyDescent="0.25">
      <c r="L107" s="87"/>
      <c r="N107" s="87"/>
      <c r="O107" s="87"/>
      <c r="P107" t="s">
        <v>340</v>
      </c>
      <c r="Q107" s="87">
        <f>COUNTIFS(N2:N85,"=Continuous",R2:R85,"=0")</f>
        <v>11</v>
      </c>
      <c r="R107" s="13">
        <v>0</v>
      </c>
      <c r="AN107" s="15" t="s">
        <v>8028</v>
      </c>
      <c r="AO107" s="46">
        <f>COUNTIF(AF2:AF85,"=1")</f>
        <v>1</v>
      </c>
      <c r="AP107" s="87" t="s">
        <v>343</v>
      </c>
    </row>
    <row r="108" spans="12:42" x14ac:dyDescent="0.25">
      <c r="AN108" s="103" t="s">
        <v>15</v>
      </c>
      <c r="AO108" s="87">
        <f>COUNTIFS(AF2:AF85,"=1",R2:R85,"=1")</f>
        <v>0</v>
      </c>
      <c r="AP108" s="13">
        <f>AO108/AO107*100</f>
        <v>0</v>
      </c>
    </row>
    <row r="109" spans="12:42" x14ac:dyDescent="0.25">
      <c r="AN109" s="103" t="s">
        <v>340</v>
      </c>
      <c r="AO109" s="87">
        <f>COUNTIFS(AF2:AF85,"=1",R2:R85,"=0")</f>
        <v>1</v>
      </c>
      <c r="AP109" s="13">
        <f>AO109/AO107*100</f>
        <v>100</v>
      </c>
    </row>
    <row r="110" spans="12:42" x14ac:dyDescent="0.25">
      <c r="AN110" s="103"/>
      <c r="AO110" s="103"/>
      <c r="AP110" s="103"/>
    </row>
    <row r="111" spans="12:42" x14ac:dyDescent="0.25">
      <c r="AN111" s="100" t="s">
        <v>8427</v>
      </c>
      <c r="AO111" s="101">
        <f>COUNTIF(AI2:AI85,"=1")</f>
        <v>14</v>
      </c>
      <c r="AP111" s="19" t="s">
        <v>343</v>
      </c>
    </row>
    <row r="112" spans="12:42" x14ac:dyDescent="0.25">
      <c r="AN112" s="21" t="s">
        <v>15</v>
      </c>
      <c r="AO112" s="19">
        <f>COUNTIFS(AI2:AI85,"=1",R2:R85,"=1")</f>
        <v>3</v>
      </c>
      <c r="AP112" s="102">
        <f>AO112/AO111*100</f>
        <v>21.428571428571427</v>
      </c>
    </row>
    <row r="113" spans="40:42" x14ac:dyDescent="0.25">
      <c r="AN113" s="21" t="s">
        <v>340</v>
      </c>
      <c r="AO113" s="19">
        <f>COUNTIFS(AI2:AI85,"=1",R2:R85,"=0")</f>
        <v>11</v>
      </c>
      <c r="AP113" s="102">
        <f>AO113/AO111*100</f>
        <v>78.571428571428569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29F96-664A-46B7-9B35-839A644F8B1E}">
  <dimension ref="A1:AT232"/>
  <sheetViews>
    <sheetView topLeftCell="AI202" workbookViewId="0">
      <selection activeCell="AS214" sqref="AS214"/>
    </sheetView>
  </sheetViews>
  <sheetFormatPr defaultColWidth="22" defaultRowHeight="13.6" x14ac:dyDescent="0.25"/>
  <cols>
    <col min="1" max="1" width="12.42578125" style="103" customWidth="1"/>
    <col min="2" max="4" width="22" style="103"/>
    <col min="5" max="5" width="17.140625" style="103" customWidth="1"/>
    <col min="6" max="6" width="28.85546875" style="103" customWidth="1"/>
    <col min="7" max="7" width="11.85546875" style="103" customWidth="1"/>
    <col min="8" max="8" width="9.140625" style="103" customWidth="1"/>
    <col min="9" max="9" width="12.5703125" style="109" customWidth="1"/>
    <col min="10" max="10" width="11" style="103" customWidth="1"/>
    <col min="11" max="12" width="14.140625" style="109" customWidth="1"/>
    <col min="13" max="13" width="28" style="103" customWidth="1"/>
    <col min="14" max="14" width="22" style="103"/>
    <col min="15" max="15" width="13.140625" style="109" customWidth="1"/>
    <col min="16" max="16" width="29" style="103" customWidth="1"/>
    <col min="17" max="17" width="14.85546875" style="103" customWidth="1"/>
    <col min="18" max="18" width="11.42578125" style="103" customWidth="1"/>
    <col min="19" max="19" width="13.42578125" style="103" customWidth="1"/>
    <col min="20" max="28" width="22" style="103"/>
    <col min="29" max="29" width="11.140625" style="103" customWidth="1"/>
    <col min="30" max="30" width="12.5703125" style="103" customWidth="1"/>
    <col min="31" max="31" width="9.42578125" style="103" customWidth="1"/>
    <col min="32" max="32" width="10.28515625" style="103" customWidth="1"/>
    <col min="33" max="33" width="8.28515625" style="103" customWidth="1"/>
    <col min="34" max="34" width="9.85546875" style="103" customWidth="1"/>
    <col min="35" max="35" width="9.42578125" style="103" customWidth="1"/>
    <col min="36" max="36" width="16.7109375" style="103" customWidth="1"/>
    <col min="37" max="37" width="16.85546875" style="103" customWidth="1"/>
    <col min="38" max="38" width="15.5703125" style="103" customWidth="1"/>
    <col min="39" max="39" width="16.5703125" style="103" customWidth="1"/>
    <col min="40" max="16384" width="22" style="103"/>
  </cols>
  <sheetData>
    <row r="1" spans="1:40" x14ac:dyDescent="0.25">
      <c r="A1" s="104" t="s">
        <v>0</v>
      </c>
      <c r="B1" s="104" t="s">
        <v>1</v>
      </c>
      <c r="C1" s="104" t="s">
        <v>2</v>
      </c>
      <c r="D1" s="104" t="s">
        <v>3</v>
      </c>
      <c r="E1" s="104" t="s">
        <v>4</v>
      </c>
      <c r="F1" s="104" t="s">
        <v>5</v>
      </c>
      <c r="G1" s="104" t="s">
        <v>6</v>
      </c>
      <c r="H1" s="104" t="s">
        <v>7</v>
      </c>
      <c r="I1" s="108" t="s">
        <v>8</v>
      </c>
      <c r="J1" s="104" t="s">
        <v>9</v>
      </c>
      <c r="K1" s="108" t="s">
        <v>10</v>
      </c>
      <c r="L1" s="108" t="s">
        <v>338</v>
      </c>
      <c r="M1" s="104" t="s">
        <v>11</v>
      </c>
      <c r="N1" s="104" t="s">
        <v>12</v>
      </c>
      <c r="O1" s="108" t="s">
        <v>13</v>
      </c>
      <c r="P1" s="104" t="s">
        <v>14</v>
      </c>
      <c r="Q1" s="104" t="s">
        <v>15</v>
      </c>
      <c r="R1" s="104" t="s">
        <v>8660</v>
      </c>
      <c r="S1" s="104" t="s">
        <v>17</v>
      </c>
      <c r="T1" s="104" t="s">
        <v>18</v>
      </c>
      <c r="U1" s="104" t="s">
        <v>19</v>
      </c>
      <c r="V1" s="104" t="s">
        <v>20</v>
      </c>
      <c r="W1" s="104" t="s">
        <v>21</v>
      </c>
      <c r="X1" s="104" t="s">
        <v>22</v>
      </c>
      <c r="Y1" s="104" t="s">
        <v>23</v>
      </c>
      <c r="Z1" s="104" t="s">
        <v>24</v>
      </c>
      <c r="AA1" s="104" t="s">
        <v>25</v>
      </c>
      <c r="AB1" s="104" t="s">
        <v>26</v>
      </c>
      <c r="AC1" s="104" t="s">
        <v>27</v>
      </c>
      <c r="AD1" s="104" t="s">
        <v>28</v>
      </c>
      <c r="AE1" s="104" t="s">
        <v>29</v>
      </c>
      <c r="AF1" s="104" t="s">
        <v>30</v>
      </c>
      <c r="AG1" s="104" t="s">
        <v>31</v>
      </c>
      <c r="AH1" s="104" t="s">
        <v>32</v>
      </c>
      <c r="AI1" s="104" t="s">
        <v>33</v>
      </c>
      <c r="AJ1" s="1" t="s">
        <v>8023</v>
      </c>
      <c r="AK1" s="1" t="s">
        <v>8027</v>
      </c>
      <c r="AL1" s="1" t="s">
        <v>8384</v>
      </c>
      <c r="AM1" s="1" t="s">
        <v>8385</v>
      </c>
      <c r="AN1" s="104" t="s">
        <v>34</v>
      </c>
    </row>
    <row r="2" spans="1:40" x14ac:dyDescent="0.25">
      <c r="A2" s="105">
        <v>3</v>
      </c>
      <c r="B2" s="106" t="s">
        <v>3458</v>
      </c>
      <c r="C2" s="106" t="s">
        <v>3459</v>
      </c>
      <c r="D2" s="106" t="s">
        <v>3460</v>
      </c>
      <c r="E2" s="107">
        <v>42292</v>
      </c>
      <c r="F2" s="106" t="s">
        <v>38</v>
      </c>
      <c r="J2" s="105">
        <v>2.4E-2</v>
      </c>
      <c r="L2" s="109" t="s">
        <v>342</v>
      </c>
      <c r="M2" s="106" t="s">
        <v>136</v>
      </c>
      <c r="N2" s="106" t="s">
        <v>40</v>
      </c>
      <c r="O2" s="110">
        <v>8</v>
      </c>
      <c r="P2" s="106" t="s">
        <v>1982</v>
      </c>
      <c r="Q2" s="106" t="s">
        <v>15</v>
      </c>
      <c r="R2" s="105">
        <v>1</v>
      </c>
      <c r="S2" s="105">
        <v>0</v>
      </c>
      <c r="T2" s="105">
        <v>0</v>
      </c>
      <c r="U2" s="105">
        <v>1</v>
      </c>
      <c r="V2" s="105">
        <v>0</v>
      </c>
      <c r="W2" s="105">
        <v>0</v>
      </c>
      <c r="X2" s="105">
        <v>0</v>
      </c>
      <c r="Y2" s="105">
        <v>0</v>
      </c>
      <c r="Z2" s="105">
        <v>1</v>
      </c>
      <c r="AA2" s="105">
        <v>0</v>
      </c>
      <c r="AB2" s="105">
        <v>0</v>
      </c>
      <c r="AC2" s="105">
        <v>0</v>
      </c>
      <c r="AD2" s="105">
        <v>0</v>
      </c>
      <c r="AE2" s="105">
        <v>0</v>
      </c>
      <c r="AF2" s="105">
        <v>0</v>
      </c>
      <c r="AG2" s="105">
        <v>0</v>
      </c>
      <c r="AH2" s="105">
        <v>0</v>
      </c>
      <c r="AI2" s="105">
        <v>1</v>
      </c>
      <c r="AJ2" s="9">
        <f>IF(OR(AC2=1,AE2=1),1,0)</f>
        <v>0</v>
      </c>
      <c r="AK2" s="9">
        <f>IF(OR(AF2=1,AG2=1),1,0)</f>
        <v>0</v>
      </c>
      <c r="AL2" s="9">
        <f>IF(OR(AD2=1,AH2=1,AI2=1),1,0)</f>
        <v>1</v>
      </c>
      <c r="AM2" s="9">
        <f>IF(OR(AD2=1,AH2=1),1,0)</f>
        <v>0</v>
      </c>
      <c r="AN2" s="106" t="s">
        <v>3462</v>
      </c>
    </row>
    <row r="3" spans="1:40" x14ac:dyDescent="0.25">
      <c r="A3" s="105">
        <v>10</v>
      </c>
      <c r="B3" s="106" t="s">
        <v>3463</v>
      </c>
      <c r="C3" s="106" t="s">
        <v>3464</v>
      </c>
      <c r="D3" s="106" t="s">
        <v>3465</v>
      </c>
      <c r="E3" s="107">
        <v>42176</v>
      </c>
      <c r="F3" s="106" t="s">
        <v>38</v>
      </c>
      <c r="J3" s="105">
        <v>3</v>
      </c>
      <c r="L3" s="109" t="s">
        <v>341</v>
      </c>
      <c r="M3" s="106" t="s">
        <v>54</v>
      </c>
      <c r="N3" s="106" t="s">
        <v>48</v>
      </c>
      <c r="O3" s="110">
        <v>3</v>
      </c>
      <c r="P3" s="106" t="s">
        <v>4105</v>
      </c>
      <c r="Q3" s="106" t="s">
        <v>15</v>
      </c>
      <c r="R3" s="105">
        <v>1</v>
      </c>
      <c r="S3" s="105">
        <v>0</v>
      </c>
      <c r="T3" s="105">
        <v>0</v>
      </c>
      <c r="U3" s="105">
        <v>0</v>
      </c>
      <c r="V3" s="105">
        <v>0</v>
      </c>
      <c r="W3" s="105">
        <v>0</v>
      </c>
      <c r="X3" s="105">
        <v>0</v>
      </c>
      <c r="Y3" s="105">
        <v>1</v>
      </c>
      <c r="Z3" s="105">
        <v>0</v>
      </c>
      <c r="AA3" s="105">
        <v>0</v>
      </c>
      <c r="AB3" s="105">
        <v>0</v>
      </c>
      <c r="AC3" s="105">
        <v>0</v>
      </c>
      <c r="AD3" s="105">
        <v>0</v>
      </c>
      <c r="AE3" s="105">
        <v>0</v>
      </c>
      <c r="AF3" s="105">
        <v>0</v>
      </c>
      <c r="AG3" s="105">
        <v>0</v>
      </c>
      <c r="AH3" s="105">
        <v>0</v>
      </c>
      <c r="AI3" s="105">
        <v>1</v>
      </c>
      <c r="AJ3" s="9">
        <f t="shared" ref="AJ3:AJ22" si="0">IF(OR(AC3=1,AE3=1),1,0)</f>
        <v>0</v>
      </c>
      <c r="AK3" s="9">
        <f t="shared" ref="AK3:AK22" si="1">IF(OR(AF3=1,AG3=1),1,0)</f>
        <v>0</v>
      </c>
      <c r="AL3" s="9">
        <f>IF(OR(AD3=1,AH3=1,AI3=1),1,0)</f>
        <v>1</v>
      </c>
      <c r="AM3" s="9">
        <f>IF(OR(AD3=1,AH3=1),1,0)</f>
        <v>0</v>
      </c>
      <c r="AN3" s="106" t="s">
        <v>3467</v>
      </c>
    </row>
    <row r="4" spans="1:40" x14ac:dyDescent="0.25">
      <c r="A4" s="105">
        <v>17</v>
      </c>
      <c r="B4" s="106" t="s">
        <v>350</v>
      </c>
      <c r="C4" s="106" t="s">
        <v>351</v>
      </c>
      <c r="D4" s="106" t="s">
        <v>352</v>
      </c>
      <c r="E4" s="107">
        <v>42199</v>
      </c>
      <c r="F4" s="106" t="s">
        <v>38</v>
      </c>
      <c r="I4" s="110">
        <v>71.5</v>
      </c>
      <c r="J4" s="105">
        <v>1.07</v>
      </c>
      <c r="L4" s="109" t="s">
        <v>341</v>
      </c>
      <c r="M4" s="106" t="s">
        <v>151</v>
      </c>
      <c r="N4" s="106" t="s">
        <v>48</v>
      </c>
      <c r="O4" s="110">
        <v>60</v>
      </c>
      <c r="P4" s="106" t="s">
        <v>353</v>
      </c>
      <c r="Q4" s="106" t="s">
        <v>15</v>
      </c>
      <c r="R4" s="105">
        <v>1</v>
      </c>
      <c r="S4" s="105">
        <v>0</v>
      </c>
      <c r="T4" s="105">
        <v>0</v>
      </c>
      <c r="U4" s="105">
        <v>1</v>
      </c>
      <c r="V4" s="105">
        <v>0</v>
      </c>
      <c r="W4" s="105">
        <v>0</v>
      </c>
      <c r="X4" s="105">
        <v>0</v>
      </c>
      <c r="Y4" s="105">
        <v>0</v>
      </c>
      <c r="Z4" s="105">
        <v>1</v>
      </c>
      <c r="AA4" s="105">
        <v>0</v>
      </c>
      <c r="AB4" s="105">
        <v>0</v>
      </c>
      <c r="AC4" s="105">
        <v>1</v>
      </c>
      <c r="AD4" s="105">
        <v>0</v>
      </c>
      <c r="AE4" s="105">
        <v>0</v>
      </c>
      <c r="AF4" s="105">
        <v>0</v>
      </c>
      <c r="AG4" s="105">
        <v>0</v>
      </c>
      <c r="AH4" s="105">
        <v>0</v>
      </c>
      <c r="AI4" s="105">
        <v>0</v>
      </c>
      <c r="AJ4" s="9">
        <f t="shared" si="0"/>
        <v>1</v>
      </c>
      <c r="AK4" s="9">
        <f t="shared" si="1"/>
        <v>0</v>
      </c>
      <c r="AL4" s="9">
        <f t="shared" ref="AL4:AL22" si="2">IF(OR(AD4=1,AH4=1,AI4=1),1,0)</f>
        <v>0</v>
      </c>
      <c r="AM4" s="9">
        <f t="shared" ref="AM4:AM22" si="3">IF(OR(AD4=1,AH4=1),1,0)</f>
        <v>0</v>
      </c>
      <c r="AN4" s="106" t="s">
        <v>354</v>
      </c>
    </row>
    <row r="5" spans="1:40" x14ac:dyDescent="0.25">
      <c r="A5" s="105">
        <v>18</v>
      </c>
      <c r="B5" s="106" t="s">
        <v>2790</v>
      </c>
      <c r="C5" s="106" t="s">
        <v>2791</v>
      </c>
      <c r="D5" s="106" t="s">
        <v>2792</v>
      </c>
      <c r="E5" s="107">
        <v>42146</v>
      </c>
      <c r="F5" s="106" t="s">
        <v>38</v>
      </c>
      <c r="I5" s="110">
        <v>14.66</v>
      </c>
      <c r="J5" s="105">
        <v>1.1499999999999999</v>
      </c>
      <c r="L5" s="109" t="s">
        <v>341</v>
      </c>
      <c r="M5" s="106" t="s">
        <v>54</v>
      </c>
      <c r="N5" s="106" t="s">
        <v>48</v>
      </c>
      <c r="O5" s="110">
        <v>28</v>
      </c>
      <c r="P5" s="106" t="s">
        <v>367</v>
      </c>
      <c r="Q5" s="106" t="s">
        <v>15</v>
      </c>
      <c r="R5" s="105">
        <v>1</v>
      </c>
      <c r="S5" s="105">
        <v>0</v>
      </c>
      <c r="T5" s="105">
        <v>0</v>
      </c>
      <c r="U5" s="105">
        <v>1</v>
      </c>
      <c r="V5" s="105">
        <v>0</v>
      </c>
      <c r="W5" s="105">
        <v>0</v>
      </c>
      <c r="X5" s="105">
        <v>0</v>
      </c>
      <c r="Y5" s="105">
        <v>0</v>
      </c>
      <c r="Z5" s="105">
        <v>1</v>
      </c>
      <c r="AA5" s="105">
        <v>0</v>
      </c>
      <c r="AB5" s="105">
        <v>0</v>
      </c>
      <c r="AC5" s="105">
        <v>1</v>
      </c>
      <c r="AD5" s="105">
        <v>0</v>
      </c>
      <c r="AE5" s="105">
        <v>0</v>
      </c>
      <c r="AF5" s="105">
        <v>0</v>
      </c>
      <c r="AG5" s="105">
        <v>0</v>
      </c>
      <c r="AH5" s="105">
        <v>0</v>
      </c>
      <c r="AI5" s="105">
        <v>0</v>
      </c>
      <c r="AJ5" s="9">
        <f t="shared" si="0"/>
        <v>1</v>
      </c>
      <c r="AK5" s="9">
        <f t="shared" si="1"/>
        <v>0</v>
      </c>
      <c r="AL5" s="9">
        <f t="shared" si="2"/>
        <v>0</v>
      </c>
      <c r="AM5" s="9">
        <f t="shared" si="3"/>
        <v>0</v>
      </c>
      <c r="AN5" s="106" t="s">
        <v>2793</v>
      </c>
    </row>
    <row r="6" spans="1:40" x14ac:dyDescent="0.25">
      <c r="A6" s="105">
        <v>20</v>
      </c>
      <c r="B6" s="106" t="s">
        <v>1979</v>
      </c>
      <c r="C6" s="106" t="s">
        <v>1980</v>
      </c>
      <c r="D6" s="106" t="s">
        <v>1981</v>
      </c>
      <c r="E6" s="107">
        <v>42143</v>
      </c>
      <c r="F6" s="106" t="s">
        <v>38</v>
      </c>
      <c r="I6" s="110">
        <v>500</v>
      </c>
      <c r="J6" s="105">
        <v>0.25</v>
      </c>
      <c r="K6" s="110">
        <v>113.77</v>
      </c>
      <c r="L6" s="109" t="s">
        <v>342</v>
      </c>
      <c r="M6" s="106" t="s">
        <v>224</v>
      </c>
      <c r="N6" s="106" t="s">
        <v>219</v>
      </c>
      <c r="O6" s="110">
        <v>8</v>
      </c>
      <c r="P6" s="106" t="s">
        <v>1982</v>
      </c>
      <c r="Q6" s="106" t="s">
        <v>15</v>
      </c>
      <c r="R6" s="105">
        <v>1</v>
      </c>
      <c r="S6" s="105">
        <v>0</v>
      </c>
      <c r="T6" s="105">
        <v>0</v>
      </c>
      <c r="U6" s="105">
        <v>1</v>
      </c>
      <c r="V6" s="105">
        <v>0</v>
      </c>
      <c r="W6" s="105">
        <v>0</v>
      </c>
      <c r="X6" s="105">
        <v>0</v>
      </c>
      <c r="Y6" s="105">
        <v>0</v>
      </c>
      <c r="Z6" s="105">
        <v>1</v>
      </c>
      <c r="AA6" s="105">
        <v>0</v>
      </c>
      <c r="AB6" s="105">
        <v>0</v>
      </c>
      <c r="AC6" s="105">
        <v>0</v>
      </c>
      <c r="AD6" s="105">
        <v>0</v>
      </c>
      <c r="AE6" s="105">
        <v>0</v>
      </c>
      <c r="AF6" s="105">
        <v>0</v>
      </c>
      <c r="AG6" s="105">
        <v>0</v>
      </c>
      <c r="AH6" s="105">
        <v>0</v>
      </c>
      <c r="AI6" s="105">
        <v>1</v>
      </c>
      <c r="AJ6" s="9">
        <f t="shared" si="0"/>
        <v>0</v>
      </c>
      <c r="AK6" s="9">
        <f t="shared" si="1"/>
        <v>0</v>
      </c>
      <c r="AL6" s="9">
        <f t="shared" si="2"/>
        <v>1</v>
      </c>
      <c r="AM6" s="9">
        <f t="shared" si="3"/>
        <v>0</v>
      </c>
      <c r="AN6" s="106" t="s">
        <v>1983</v>
      </c>
    </row>
    <row r="7" spans="1:40" x14ac:dyDescent="0.25">
      <c r="A7" s="105">
        <v>31</v>
      </c>
      <c r="B7" s="106" t="s">
        <v>2799</v>
      </c>
      <c r="C7" s="106" t="s">
        <v>2800</v>
      </c>
      <c r="D7" s="106" t="s">
        <v>2801</v>
      </c>
      <c r="E7" s="107">
        <v>42019</v>
      </c>
      <c r="F7" s="106" t="s">
        <v>38</v>
      </c>
      <c r="J7" s="105">
        <v>2</v>
      </c>
      <c r="L7" s="109" t="s">
        <v>342</v>
      </c>
      <c r="M7" s="106" t="s">
        <v>2173</v>
      </c>
      <c r="N7" s="106" t="s">
        <v>40</v>
      </c>
      <c r="O7" s="110">
        <v>42</v>
      </c>
      <c r="P7" s="106" t="s">
        <v>195</v>
      </c>
      <c r="Q7" s="106" t="s">
        <v>15</v>
      </c>
      <c r="R7" s="105">
        <v>1</v>
      </c>
      <c r="S7" s="105">
        <v>0</v>
      </c>
      <c r="T7" s="105">
        <v>0</v>
      </c>
      <c r="U7" s="105">
        <v>1</v>
      </c>
      <c r="V7" s="105">
        <v>0</v>
      </c>
      <c r="W7" s="105">
        <v>0</v>
      </c>
      <c r="X7" s="105">
        <v>0</v>
      </c>
      <c r="Y7" s="105">
        <v>0</v>
      </c>
      <c r="Z7" s="105">
        <v>1</v>
      </c>
      <c r="AA7" s="105">
        <v>0</v>
      </c>
      <c r="AB7" s="105">
        <v>0</v>
      </c>
      <c r="AC7" s="105">
        <v>1</v>
      </c>
      <c r="AD7" s="105">
        <v>0</v>
      </c>
      <c r="AE7" s="105">
        <v>0</v>
      </c>
      <c r="AF7" s="105">
        <v>0</v>
      </c>
      <c r="AG7" s="105">
        <v>0</v>
      </c>
      <c r="AH7" s="105">
        <v>0</v>
      </c>
      <c r="AI7" s="105">
        <v>0</v>
      </c>
      <c r="AJ7" s="9">
        <f t="shared" si="0"/>
        <v>1</v>
      </c>
      <c r="AK7" s="9">
        <f t="shared" si="1"/>
        <v>0</v>
      </c>
      <c r="AL7" s="9">
        <f t="shared" si="2"/>
        <v>0</v>
      </c>
      <c r="AM7" s="9">
        <f t="shared" si="3"/>
        <v>0</v>
      </c>
      <c r="AN7" s="106" t="s">
        <v>2802</v>
      </c>
    </row>
    <row r="8" spans="1:40" x14ac:dyDescent="0.25">
      <c r="A8" s="105">
        <v>44</v>
      </c>
      <c r="B8" s="106" t="s">
        <v>4129</v>
      </c>
      <c r="C8" s="106" t="s">
        <v>4130</v>
      </c>
      <c r="D8" s="106" t="s">
        <v>4131</v>
      </c>
      <c r="E8" s="107">
        <v>41883</v>
      </c>
      <c r="F8" s="106" t="s">
        <v>38</v>
      </c>
      <c r="J8" s="105">
        <v>0.28000000000000003</v>
      </c>
      <c r="L8" s="109" t="s">
        <v>341</v>
      </c>
      <c r="M8" s="106" t="s">
        <v>54</v>
      </c>
      <c r="N8" s="106" t="s">
        <v>48</v>
      </c>
      <c r="O8" s="110">
        <v>102.85714285714286</v>
      </c>
      <c r="P8" s="106" t="s">
        <v>41</v>
      </c>
      <c r="Q8" s="106" t="s">
        <v>15</v>
      </c>
      <c r="R8" s="105">
        <v>1</v>
      </c>
      <c r="S8" s="105">
        <v>0</v>
      </c>
      <c r="T8" s="105">
        <v>0</v>
      </c>
      <c r="U8" s="105">
        <v>1</v>
      </c>
      <c r="V8" s="105">
        <v>0</v>
      </c>
      <c r="W8" s="105">
        <v>0</v>
      </c>
      <c r="X8" s="105">
        <v>0</v>
      </c>
      <c r="Y8" s="105">
        <v>0</v>
      </c>
      <c r="Z8" s="105">
        <v>1</v>
      </c>
      <c r="AA8" s="105">
        <v>0</v>
      </c>
      <c r="AB8" s="105">
        <v>0</v>
      </c>
      <c r="AC8" s="105">
        <v>1</v>
      </c>
      <c r="AD8" s="105">
        <v>0</v>
      </c>
      <c r="AE8" s="105">
        <v>0</v>
      </c>
      <c r="AF8" s="105">
        <v>0</v>
      </c>
      <c r="AG8" s="105">
        <v>0</v>
      </c>
      <c r="AH8" s="105">
        <v>0</v>
      </c>
      <c r="AI8" s="105">
        <v>0</v>
      </c>
      <c r="AJ8" s="9">
        <f t="shared" si="0"/>
        <v>1</v>
      </c>
      <c r="AK8" s="9">
        <f t="shared" si="1"/>
        <v>0</v>
      </c>
      <c r="AL8" s="9">
        <f t="shared" si="2"/>
        <v>0</v>
      </c>
      <c r="AM8" s="9">
        <f t="shared" si="3"/>
        <v>0</v>
      </c>
      <c r="AN8" s="106" t="s">
        <v>4133</v>
      </c>
    </row>
    <row r="9" spans="1:40" x14ac:dyDescent="0.25">
      <c r="A9" s="105">
        <v>48</v>
      </c>
      <c r="B9" s="106" t="s">
        <v>4134</v>
      </c>
      <c r="C9" s="106" t="s">
        <v>4135</v>
      </c>
      <c r="D9" s="106" t="s">
        <v>4136</v>
      </c>
      <c r="E9" s="107">
        <v>41878</v>
      </c>
      <c r="F9" s="106" t="s">
        <v>38</v>
      </c>
      <c r="I9" s="110">
        <v>500</v>
      </c>
      <c r="J9" s="105">
        <v>2.4E-2</v>
      </c>
      <c r="K9" s="110">
        <v>13.64</v>
      </c>
      <c r="L9" s="109" t="s">
        <v>342</v>
      </c>
      <c r="M9" s="106" t="s">
        <v>136</v>
      </c>
      <c r="N9" s="106" t="s">
        <v>40</v>
      </c>
      <c r="O9" s="110">
        <v>8</v>
      </c>
      <c r="P9" s="106" t="s">
        <v>539</v>
      </c>
      <c r="Q9" s="106" t="s">
        <v>15</v>
      </c>
      <c r="R9" s="105">
        <v>1</v>
      </c>
      <c r="S9" s="105">
        <v>0</v>
      </c>
      <c r="T9" s="105">
        <v>0</v>
      </c>
      <c r="U9" s="105">
        <v>1</v>
      </c>
      <c r="V9" s="105">
        <v>0</v>
      </c>
      <c r="W9" s="105">
        <v>0</v>
      </c>
      <c r="X9" s="105">
        <v>0</v>
      </c>
      <c r="Y9" s="105">
        <v>0</v>
      </c>
      <c r="Z9" s="105">
        <v>1</v>
      </c>
      <c r="AA9" s="105">
        <v>0</v>
      </c>
      <c r="AB9" s="105">
        <v>0</v>
      </c>
      <c r="AC9" s="105">
        <v>0</v>
      </c>
      <c r="AD9" s="105">
        <v>0</v>
      </c>
      <c r="AE9" s="105">
        <v>0</v>
      </c>
      <c r="AF9" s="105">
        <v>0</v>
      </c>
      <c r="AG9" s="105">
        <v>0</v>
      </c>
      <c r="AH9" s="105">
        <v>0</v>
      </c>
      <c r="AI9" s="105">
        <v>1</v>
      </c>
      <c r="AJ9" s="9">
        <f t="shared" si="0"/>
        <v>0</v>
      </c>
      <c r="AK9" s="9">
        <f t="shared" si="1"/>
        <v>0</v>
      </c>
      <c r="AL9" s="9">
        <f t="shared" si="2"/>
        <v>1</v>
      </c>
      <c r="AM9" s="9">
        <f t="shared" si="3"/>
        <v>0</v>
      </c>
      <c r="AN9" s="106" t="s">
        <v>4137</v>
      </c>
    </row>
    <row r="10" spans="1:40" x14ac:dyDescent="0.25">
      <c r="A10" s="105">
        <v>49</v>
      </c>
      <c r="B10" s="106" t="s">
        <v>3488</v>
      </c>
      <c r="C10" s="106" t="s">
        <v>3489</v>
      </c>
      <c r="D10" s="106" t="s">
        <v>3490</v>
      </c>
      <c r="E10" s="107">
        <v>41609</v>
      </c>
      <c r="F10" s="106" t="s">
        <v>38</v>
      </c>
      <c r="I10" s="110">
        <v>265</v>
      </c>
      <c r="J10" s="105">
        <v>0.01</v>
      </c>
      <c r="K10" s="110">
        <v>10</v>
      </c>
      <c r="L10" s="109" t="s">
        <v>342</v>
      </c>
      <c r="M10" s="106" t="s">
        <v>224</v>
      </c>
      <c r="N10" s="106" t="s">
        <v>40</v>
      </c>
      <c r="O10" s="110">
        <v>9</v>
      </c>
      <c r="P10" s="106" t="s">
        <v>539</v>
      </c>
      <c r="Q10" s="106" t="s">
        <v>15</v>
      </c>
      <c r="R10" s="105">
        <v>1</v>
      </c>
      <c r="S10" s="105">
        <v>0</v>
      </c>
      <c r="T10" s="105">
        <v>0</v>
      </c>
      <c r="U10" s="105">
        <v>1</v>
      </c>
      <c r="V10" s="105">
        <v>0</v>
      </c>
      <c r="W10" s="105">
        <v>0</v>
      </c>
      <c r="X10" s="105">
        <v>0</v>
      </c>
      <c r="Y10" s="105">
        <v>0</v>
      </c>
      <c r="Z10" s="105">
        <v>1</v>
      </c>
      <c r="AA10" s="105">
        <v>0</v>
      </c>
      <c r="AB10" s="105">
        <v>0</v>
      </c>
      <c r="AC10" s="105">
        <v>0</v>
      </c>
      <c r="AD10" s="105">
        <v>0</v>
      </c>
      <c r="AE10" s="105">
        <v>0</v>
      </c>
      <c r="AF10" s="105">
        <v>0</v>
      </c>
      <c r="AG10" s="105">
        <v>0</v>
      </c>
      <c r="AH10" s="105">
        <v>0</v>
      </c>
      <c r="AI10" s="105">
        <v>1</v>
      </c>
      <c r="AJ10" s="9">
        <f t="shared" si="0"/>
        <v>0</v>
      </c>
      <c r="AK10" s="9">
        <f t="shared" si="1"/>
        <v>0</v>
      </c>
      <c r="AL10" s="9">
        <f t="shared" si="2"/>
        <v>1</v>
      </c>
      <c r="AM10" s="9">
        <f t="shared" si="3"/>
        <v>0</v>
      </c>
      <c r="AN10" s="106" t="s">
        <v>3491</v>
      </c>
    </row>
    <row r="11" spans="1:40" x14ac:dyDescent="0.25">
      <c r="A11" s="105">
        <v>51</v>
      </c>
      <c r="B11" s="106" t="s">
        <v>3492</v>
      </c>
      <c r="C11" s="106" t="s">
        <v>3493</v>
      </c>
      <c r="D11" s="106" t="s">
        <v>3494</v>
      </c>
      <c r="E11" s="107">
        <v>41845</v>
      </c>
      <c r="F11" s="106" t="s">
        <v>38</v>
      </c>
      <c r="G11" s="105">
        <v>950</v>
      </c>
      <c r="H11" s="105">
        <v>850</v>
      </c>
      <c r="L11" s="109" t="s">
        <v>342</v>
      </c>
      <c r="M11" s="106" t="s">
        <v>136</v>
      </c>
      <c r="N11" s="106" t="s">
        <v>48</v>
      </c>
      <c r="O11" s="110">
        <v>28</v>
      </c>
      <c r="P11" s="106" t="s">
        <v>4138</v>
      </c>
      <c r="Q11" s="106" t="s">
        <v>15</v>
      </c>
      <c r="R11" s="105">
        <v>1</v>
      </c>
      <c r="S11" s="105">
        <v>0</v>
      </c>
      <c r="T11" s="105">
        <v>0</v>
      </c>
      <c r="U11" s="105">
        <v>1</v>
      </c>
      <c r="V11" s="105">
        <v>0</v>
      </c>
      <c r="W11" s="105">
        <v>0</v>
      </c>
      <c r="X11" s="105">
        <v>0</v>
      </c>
      <c r="Y11" s="105">
        <v>0</v>
      </c>
      <c r="Z11" s="105">
        <v>1</v>
      </c>
      <c r="AA11" s="105">
        <v>0</v>
      </c>
      <c r="AB11" s="105">
        <v>0</v>
      </c>
      <c r="AC11" s="105">
        <v>0</v>
      </c>
      <c r="AD11" s="105">
        <v>0</v>
      </c>
      <c r="AE11" s="105">
        <v>1</v>
      </c>
      <c r="AF11" s="105">
        <v>0</v>
      </c>
      <c r="AG11" s="105">
        <v>0</v>
      </c>
      <c r="AH11" s="105">
        <v>0</v>
      </c>
      <c r="AI11" s="105">
        <v>0</v>
      </c>
      <c r="AJ11" s="9">
        <f t="shared" si="0"/>
        <v>1</v>
      </c>
      <c r="AK11" s="9">
        <f t="shared" si="1"/>
        <v>0</v>
      </c>
      <c r="AL11" s="9">
        <f t="shared" si="2"/>
        <v>0</v>
      </c>
      <c r="AM11" s="9">
        <f t="shared" si="3"/>
        <v>0</v>
      </c>
      <c r="AN11" s="106" t="s">
        <v>3495</v>
      </c>
    </row>
    <row r="12" spans="1:40" x14ac:dyDescent="0.25">
      <c r="A12" s="105">
        <v>56</v>
      </c>
      <c r="B12" s="106" t="s">
        <v>5758</v>
      </c>
      <c r="C12" s="106" t="s">
        <v>5759</v>
      </c>
      <c r="D12" s="106" t="s">
        <v>5760</v>
      </c>
      <c r="E12" s="107">
        <v>41746</v>
      </c>
      <c r="F12" s="106" t="s">
        <v>38</v>
      </c>
      <c r="G12" s="105">
        <v>1800</v>
      </c>
      <c r="H12" s="105">
        <v>900</v>
      </c>
      <c r="L12" s="109" t="s">
        <v>341</v>
      </c>
      <c r="M12" s="106" t="s">
        <v>54</v>
      </c>
      <c r="N12" s="106" t="s">
        <v>48</v>
      </c>
      <c r="O12" s="110">
        <v>5</v>
      </c>
      <c r="P12" s="106" t="s">
        <v>4109</v>
      </c>
      <c r="Q12" s="106" t="s">
        <v>15</v>
      </c>
      <c r="R12" s="105">
        <v>0</v>
      </c>
      <c r="S12" s="105">
        <v>0</v>
      </c>
      <c r="T12" s="105">
        <v>0</v>
      </c>
      <c r="U12" s="105">
        <v>0</v>
      </c>
      <c r="V12" s="105">
        <v>0</v>
      </c>
      <c r="W12" s="105">
        <v>0</v>
      </c>
      <c r="X12" s="105">
        <v>0</v>
      </c>
      <c r="Y12" s="105">
        <v>1</v>
      </c>
      <c r="Z12" s="105">
        <v>0</v>
      </c>
      <c r="AA12" s="105">
        <v>0</v>
      </c>
      <c r="AB12" s="105">
        <v>0</v>
      </c>
      <c r="AC12" s="105">
        <v>0</v>
      </c>
      <c r="AD12" s="105">
        <v>0</v>
      </c>
      <c r="AE12" s="105">
        <v>0</v>
      </c>
      <c r="AF12" s="105">
        <v>0</v>
      </c>
      <c r="AG12" s="105">
        <v>0</v>
      </c>
      <c r="AH12" s="105">
        <v>0</v>
      </c>
      <c r="AI12" s="105">
        <v>1</v>
      </c>
      <c r="AJ12" s="9">
        <f t="shared" si="0"/>
        <v>0</v>
      </c>
      <c r="AK12" s="9">
        <f>IF(OR(AF12=1,AG12=1),1,0)</f>
        <v>0</v>
      </c>
      <c r="AL12" s="9">
        <f t="shared" si="2"/>
        <v>1</v>
      </c>
      <c r="AM12" s="9">
        <f t="shared" si="3"/>
        <v>0</v>
      </c>
      <c r="AN12" s="106" t="s">
        <v>5761</v>
      </c>
    </row>
    <row r="13" spans="1:40" x14ac:dyDescent="0.25">
      <c r="A13" s="105">
        <v>60</v>
      </c>
      <c r="B13" s="106" t="s">
        <v>2807</v>
      </c>
      <c r="C13" s="106" t="s">
        <v>2808</v>
      </c>
      <c r="D13" s="106" t="s">
        <v>2809</v>
      </c>
      <c r="E13" s="107">
        <v>41704</v>
      </c>
      <c r="F13" s="106" t="s">
        <v>38</v>
      </c>
      <c r="J13" s="105">
        <v>0.9</v>
      </c>
      <c r="L13" s="109" t="s">
        <v>341</v>
      </c>
      <c r="M13" s="106" t="s">
        <v>54</v>
      </c>
      <c r="N13" s="106" t="s">
        <v>48</v>
      </c>
      <c r="O13" s="110">
        <v>966</v>
      </c>
      <c r="P13" s="106" t="s">
        <v>1225</v>
      </c>
      <c r="Q13" s="106" t="s">
        <v>15</v>
      </c>
      <c r="R13" s="105">
        <v>0</v>
      </c>
      <c r="S13" s="105">
        <v>0</v>
      </c>
      <c r="T13" s="105">
        <v>0</v>
      </c>
      <c r="U13" s="105">
        <v>1</v>
      </c>
      <c r="V13" s="105">
        <v>0</v>
      </c>
      <c r="W13" s="105">
        <v>0</v>
      </c>
      <c r="X13" s="105">
        <v>0</v>
      </c>
      <c r="Y13" s="105">
        <v>0</v>
      </c>
      <c r="Z13" s="105">
        <v>1</v>
      </c>
      <c r="AA13" s="105">
        <v>0</v>
      </c>
      <c r="AB13" s="105">
        <v>0</v>
      </c>
      <c r="AC13" s="105">
        <v>0</v>
      </c>
      <c r="AD13" s="105">
        <v>0</v>
      </c>
      <c r="AE13" s="105">
        <v>1</v>
      </c>
      <c r="AF13" s="105">
        <v>0</v>
      </c>
      <c r="AG13" s="105">
        <v>0</v>
      </c>
      <c r="AH13" s="105">
        <v>0</v>
      </c>
      <c r="AI13" s="105">
        <v>0</v>
      </c>
      <c r="AJ13" s="9">
        <f t="shared" si="0"/>
        <v>1</v>
      </c>
      <c r="AK13" s="9">
        <f>IF(OR(AF13=1,AG13=1),1,0)</f>
        <v>0</v>
      </c>
      <c r="AL13" s="9">
        <f t="shared" si="2"/>
        <v>0</v>
      </c>
      <c r="AM13" s="9">
        <f t="shared" si="3"/>
        <v>0</v>
      </c>
      <c r="AN13" s="106" t="s">
        <v>2810</v>
      </c>
    </row>
    <row r="14" spans="1:40" x14ac:dyDescent="0.25">
      <c r="A14" s="105">
        <v>78</v>
      </c>
      <c r="B14" s="106" t="s">
        <v>6209</v>
      </c>
      <c r="C14" s="106" t="s">
        <v>6210</v>
      </c>
      <c r="D14" s="106" t="s">
        <v>6211</v>
      </c>
      <c r="E14" s="107">
        <v>41306</v>
      </c>
      <c r="F14" s="106" t="s">
        <v>38</v>
      </c>
      <c r="J14" s="105">
        <v>0.04</v>
      </c>
      <c r="K14" s="110">
        <v>15</v>
      </c>
      <c r="L14" s="109" t="s">
        <v>342</v>
      </c>
      <c r="M14" s="106" t="s">
        <v>39</v>
      </c>
      <c r="N14" s="106" t="s">
        <v>40</v>
      </c>
      <c r="O14" s="110">
        <v>0.75</v>
      </c>
      <c r="P14" s="106" t="s">
        <v>6212</v>
      </c>
      <c r="Q14" s="106" t="s">
        <v>15</v>
      </c>
      <c r="R14" s="105">
        <v>1</v>
      </c>
      <c r="S14" s="105">
        <v>0</v>
      </c>
      <c r="T14" s="105">
        <v>0</v>
      </c>
      <c r="U14" s="105">
        <v>1</v>
      </c>
      <c r="V14" s="105">
        <v>0</v>
      </c>
      <c r="W14" s="105">
        <v>0</v>
      </c>
      <c r="X14" s="105">
        <v>0</v>
      </c>
      <c r="Y14" s="105">
        <v>1</v>
      </c>
      <c r="Z14" s="105">
        <v>0</v>
      </c>
      <c r="AA14" s="105">
        <v>0</v>
      </c>
      <c r="AB14" s="105">
        <v>0</v>
      </c>
      <c r="AC14" s="105">
        <v>0</v>
      </c>
      <c r="AD14" s="105">
        <v>0</v>
      </c>
      <c r="AE14" s="105">
        <v>1</v>
      </c>
      <c r="AF14" s="105">
        <v>0</v>
      </c>
      <c r="AG14" s="105">
        <v>0</v>
      </c>
      <c r="AH14" s="105">
        <v>0</v>
      </c>
      <c r="AI14" s="105">
        <v>0</v>
      </c>
      <c r="AJ14" s="9">
        <f t="shared" si="0"/>
        <v>1</v>
      </c>
      <c r="AK14" s="9">
        <f t="shared" si="1"/>
        <v>0</v>
      </c>
      <c r="AL14" s="9">
        <f t="shared" si="2"/>
        <v>0</v>
      </c>
      <c r="AM14" s="9">
        <f t="shared" si="3"/>
        <v>0</v>
      </c>
      <c r="AN14" s="106" t="s">
        <v>6213</v>
      </c>
    </row>
    <row r="15" spans="1:40" x14ac:dyDescent="0.25">
      <c r="A15" s="105">
        <v>92</v>
      </c>
      <c r="B15" s="106" t="s">
        <v>5762</v>
      </c>
      <c r="C15" s="106" t="s">
        <v>5763</v>
      </c>
      <c r="D15" s="106" t="s">
        <v>5764</v>
      </c>
      <c r="E15" s="107">
        <v>42064</v>
      </c>
      <c r="F15" s="106" t="s">
        <v>38</v>
      </c>
      <c r="J15" s="105">
        <v>4.8799999999999998E-3</v>
      </c>
      <c r="L15" s="109" t="s">
        <v>342</v>
      </c>
      <c r="M15" s="106" t="s">
        <v>3538</v>
      </c>
      <c r="N15" s="106" t="s">
        <v>40</v>
      </c>
      <c r="O15" s="110">
        <v>8760</v>
      </c>
      <c r="P15" s="106" t="s">
        <v>41</v>
      </c>
      <c r="Q15" s="106" t="s">
        <v>15</v>
      </c>
      <c r="R15" s="105">
        <v>1</v>
      </c>
      <c r="S15" s="105">
        <v>0</v>
      </c>
      <c r="T15" s="105">
        <v>0</v>
      </c>
      <c r="U15" s="105">
        <v>1</v>
      </c>
      <c r="V15" s="105">
        <v>0</v>
      </c>
      <c r="W15" s="105">
        <v>0</v>
      </c>
      <c r="X15" s="105">
        <v>0</v>
      </c>
      <c r="Y15" s="105">
        <v>0</v>
      </c>
      <c r="Z15" s="105">
        <v>1</v>
      </c>
      <c r="AA15" s="105">
        <v>0</v>
      </c>
      <c r="AB15" s="105">
        <v>0</v>
      </c>
      <c r="AC15" s="105">
        <v>0</v>
      </c>
      <c r="AD15" s="105">
        <v>0</v>
      </c>
      <c r="AE15" s="105">
        <v>0</v>
      </c>
      <c r="AF15" s="105">
        <v>0</v>
      </c>
      <c r="AG15" s="105">
        <v>0</v>
      </c>
      <c r="AH15" s="105">
        <v>0</v>
      </c>
      <c r="AI15" s="105">
        <v>1</v>
      </c>
      <c r="AJ15" s="9">
        <f t="shared" si="0"/>
        <v>0</v>
      </c>
      <c r="AK15" s="9">
        <f t="shared" si="1"/>
        <v>0</v>
      </c>
      <c r="AL15" s="9">
        <f t="shared" si="2"/>
        <v>1</v>
      </c>
      <c r="AM15" s="9">
        <f t="shared" si="3"/>
        <v>0</v>
      </c>
      <c r="AN15" s="106" t="s">
        <v>5765</v>
      </c>
    </row>
    <row r="16" spans="1:40" x14ac:dyDescent="0.25">
      <c r="A16" s="105">
        <v>95</v>
      </c>
      <c r="B16" s="106" t="s">
        <v>2002</v>
      </c>
      <c r="C16" s="106" t="s">
        <v>2003</v>
      </c>
      <c r="D16" s="106" t="s">
        <v>2004</v>
      </c>
      <c r="E16" s="107">
        <v>42106</v>
      </c>
      <c r="F16" s="106" t="s">
        <v>38</v>
      </c>
      <c r="J16" s="105">
        <v>4.5999999999999999E-2</v>
      </c>
      <c r="K16" s="110">
        <v>28.28</v>
      </c>
      <c r="L16" s="109" t="s">
        <v>342</v>
      </c>
      <c r="M16" s="106" t="s">
        <v>2005</v>
      </c>
      <c r="N16" s="106" t="s">
        <v>219</v>
      </c>
      <c r="O16" s="110">
        <v>0.5</v>
      </c>
      <c r="P16" s="106" t="s">
        <v>195</v>
      </c>
      <c r="Q16" s="106" t="s">
        <v>15</v>
      </c>
      <c r="R16" s="105">
        <v>1</v>
      </c>
      <c r="S16" s="105">
        <v>0</v>
      </c>
      <c r="T16" s="105">
        <v>0</v>
      </c>
      <c r="U16" s="105">
        <v>1</v>
      </c>
      <c r="V16" s="105">
        <v>0</v>
      </c>
      <c r="W16" s="105">
        <v>0</v>
      </c>
      <c r="X16" s="105">
        <v>0</v>
      </c>
      <c r="Y16" s="105">
        <v>0</v>
      </c>
      <c r="Z16" s="105">
        <v>1</v>
      </c>
      <c r="AA16" s="105">
        <v>0</v>
      </c>
      <c r="AB16" s="105">
        <v>0</v>
      </c>
      <c r="AC16" s="105">
        <v>1</v>
      </c>
      <c r="AD16" s="105">
        <v>0</v>
      </c>
      <c r="AE16" s="105">
        <v>0</v>
      </c>
      <c r="AF16" s="105">
        <v>0</v>
      </c>
      <c r="AG16" s="105">
        <v>0</v>
      </c>
      <c r="AH16" s="105">
        <v>0</v>
      </c>
      <c r="AI16" s="105">
        <v>0</v>
      </c>
      <c r="AJ16" s="9">
        <f t="shared" si="0"/>
        <v>1</v>
      </c>
      <c r="AK16" s="9">
        <f t="shared" si="1"/>
        <v>0</v>
      </c>
      <c r="AL16" s="9">
        <f t="shared" si="2"/>
        <v>0</v>
      </c>
      <c r="AM16" s="9">
        <f t="shared" si="3"/>
        <v>0</v>
      </c>
      <c r="AN16" s="106" t="s">
        <v>2006</v>
      </c>
    </row>
    <row r="17" spans="1:40" x14ac:dyDescent="0.25">
      <c r="A17" s="105">
        <v>97</v>
      </c>
      <c r="B17" s="106" t="s">
        <v>364</v>
      </c>
      <c r="C17" s="106" t="s">
        <v>365</v>
      </c>
      <c r="D17" s="106" t="s">
        <v>366</v>
      </c>
      <c r="E17" s="107">
        <v>41929</v>
      </c>
      <c r="F17" s="106" t="s">
        <v>38</v>
      </c>
      <c r="I17" s="110">
        <v>28000</v>
      </c>
      <c r="J17" s="105"/>
      <c r="L17" s="109" t="s">
        <v>342</v>
      </c>
      <c r="M17" s="106" t="s">
        <v>136</v>
      </c>
      <c r="N17" s="106" t="s">
        <v>48</v>
      </c>
      <c r="O17" s="110">
        <v>63</v>
      </c>
      <c r="P17" s="106" t="s">
        <v>367</v>
      </c>
      <c r="Q17" s="106" t="s">
        <v>15</v>
      </c>
      <c r="R17" s="105">
        <v>1</v>
      </c>
      <c r="S17" s="105">
        <v>0</v>
      </c>
      <c r="T17" s="105">
        <v>0</v>
      </c>
      <c r="U17" s="105">
        <v>1</v>
      </c>
      <c r="V17" s="105">
        <v>0</v>
      </c>
      <c r="W17" s="105">
        <v>0</v>
      </c>
      <c r="X17" s="105">
        <v>0</v>
      </c>
      <c r="Y17" s="105">
        <v>0</v>
      </c>
      <c r="Z17" s="105">
        <v>1</v>
      </c>
      <c r="AA17" s="105">
        <v>0</v>
      </c>
      <c r="AB17" s="105">
        <v>0</v>
      </c>
      <c r="AC17" s="105">
        <v>1</v>
      </c>
      <c r="AD17" s="105">
        <v>0</v>
      </c>
      <c r="AE17" s="105">
        <v>0</v>
      </c>
      <c r="AF17" s="105">
        <v>0</v>
      </c>
      <c r="AG17" s="105">
        <v>0</v>
      </c>
      <c r="AH17" s="105">
        <v>0</v>
      </c>
      <c r="AI17" s="105">
        <v>0</v>
      </c>
      <c r="AJ17" s="9">
        <f t="shared" si="0"/>
        <v>1</v>
      </c>
      <c r="AK17" s="9">
        <f t="shared" si="1"/>
        <v>0</v>
      </c>
      <c r="AL17" s="9">
        <f t="shared" si="2"/>
        <v>0</v>
      </c>
      <c r="AM17" s="9">
        <f t="shared" si="3"/>
        <v>0</v>
      </c>
      <c r="AN17" s="106" t="s">
        <v>368</v>
      </c>
    </row>
    <row r="18" spans="1:40" x14ac:dyDescent="0.25">
      <c r="A18" s="105">
        <v>107</v>
      </c>
      <c r="B18" s="106" t="s">
        <v>2007</v>
      </c>
      <c r="C18" s="106" t="s">
        <v>2008</v>
      </c>
      <c r="D18" s="106" t="s">
        <v>2009</v>
      </c>
      <c r="E18" s="107">
        <v>43061</v>
      </c>
      <c r="F18" s="106" t="s">
        <v>38</v>
      </c>
      <c r="J18" s="105">
        <v>4</v>
      </c>
      <c r="L18" s="109" t="s">
        <v>342</v>
      </c>
      <c r="M18" s="106" t="s">
        <v>575</v>
      </c>
      <c r="N18" s="106" t="s">
        <v>40</v>
      </c>
      <c r="O18" s="110">
        <v>420</v>
      </c>
      <c r="P18" s="106" t="s">
        <v>1323</v>
      </c>
      <c r="Q18" s="106" t="s">
        <v>15</v>
      </c>
      <c r="R18" s="105">
        <v>0</v>
      </c>
      <c r="S18" s="105">
        <v>0</v>
      </c>
      <c r="T18" s="105">
        <v>0</v>
      </c>
      <c r="U18" s="105">
        <v>1</v>
      </c>
      <c r="V18" s="105">
        <v>0</v>
      </c>
      <c r="W18" s="105">
        <v>0</v>
      </c>
      <c r="X18" s="105">
        <v>0</v>
      </c>
      <c r="Y18" s="105">
        <v>0</v>
      </c>
      <c r="Z18" s="105">
        <v>1</v>
      </c>
      <c r="AA18" s="105">
        <v>0</v>
      </c>
      <c r="AB18" s="105">
        <v>0</v>
      </c>
      <c r="AC18" s="105">
        <v>1</v>
      </c>
      <c r="AD18" s="105">
        <v>0</v>
      </c>
      <c r="AE18" s="105">
        <v>0</v>
      </c>
      <c r="AF18" s="105">
        <v>0</v>
      </c>
      <c r="AG18" s="105">
        <v>0</v>
      </c>
      <c r="AH18" s="105">
        <v>0</v>
      </c>
      <c r="AI18" s="105">
        <v>0</v>
      </c>
      <c r="AJ18" s="9">
        <f t="shared" si="0"/>
        <v>1</v>
      </c>
      <c r="AK18" s="9">
        <f t="shared" si="1"/>
        <v>0</v>
      </c>
      <c r="AL18" s="9">
        <f t="shared" si="2"/>
        <v>0</v>
      </c>
      <c r="AM18" s="9">
        <f t="shared" si="3"/>
        <v>0</v>
      </c>
      <c r="AN18" s="106" t="s">
        <v>2010</v>
      </c>
    </row>
    <row r="19" spans="1:40" x14ac:dyDescent="0.25">
      <c r="A19" s="105">
        <v>116</v>
      </c>
      <c r="B19" s="106" t="s">
        <v>3549</v>
      </c>
      <c r="C19" s="106" t="s">
        <v>3550</v>
      </c>
      <c r="D19" s="106" t="s">
        <v>3551</v>
      </c>
      <c r="E19" s="107">
        <v>41634</v>
      </c>
      <c r="F19" s="106" t="s">
        <v>46</v>
      </c>
      <c r="G19" s="105">
        <v>2100</v>
      </c>
      <c r="H19" s="105">
        <v>850</v>
      </c>
      <c r="L19" s="109" t="s">
        <v>341</v>
      </c>
      <c r="M19" s="106" t="s">
        <v>54</v>
      </c>
      <c r="N19" s="106" t="s">
        <v>48</v>
      </c>
      <c r="O19" s="110">
        <v>365</v>
      </c>
      <c r="P19" s="106" t="s">
        <v>5770</v>
      </c>
      <c r="Q19" s="106" t="s">
        <v>15</v>
      </c>
      <c r="R19" s="105">
        <v>0</v>
      </c>
      <c r="S19" s="105">
        <v>0</v>
      </c>
      <c r="T19" s="105">
        <v>0</v>
      </c>
      <c r="U19" s="105">
        <v>0</v>
      </c>
      <c r="V19" s="105">
        <v>0</v>
      </c>
      <c r="W19" s="105">
        <v>0</v>
      </c>
      <c r="X19" s="105">
        <v>0</v>
      </c>
      <c r="Y19" s="105">
        <v>0</v>
      </c>
      <c r="Z19" s="105">
        <v>0</v>
      </c>
      <c r="AA19" s="105">
        <v>0</v>
      </c>
      <c r="AB19" s="105">
        <v>1</v>
      </c>
      <c r="AC19" s="105">
        <v>0</v>
      </c>
      <c r="AD19" s="105">
        <v>0</v>
      </c>
      <c r="AE19" s="105">
        <v>0</v>
      </c>
      <c r="AF19" s="105">
        <v>0</v>
      </c>
      <c r="AG19" s="105">
        <v>0</v>
      </c>
      <c r="AH19" s="105">
        <v>0</v>
      </c>
      <c r="AI19" s="105">
        <v>1</v>
      </c>
      <c r="AJ19" s="9">
        <f t="shared" si="0"/>
        <v>0</v>
      </c>
      <c r="AK19" s="9">
        <f t="shared" si="1"/>
        <v>0</v>
      </c>
      <c r="AL19" s="9">
        <f t="shared" si="2"/>
        <v>1</v>
      </c>
      <c r="AM19" s="9">
        <f t="shared" si="3"/>
        <v>0</v>
      </c>
      <c r="AN19" s="106" t="s">
        <v>3552</v>
      </c>
    </row>
    <row r="20" spans="1:40" x14ac:dyDescent="0.25">
      <c r="A20" s="105">
        <v>145</v>
      </c>
      <c r="B20" s="106" t="s">
        <v>1459</v>
      </c>
      <c r="C20" s="106" t="s">
        <v>1460</v>
      </c>
      <c r="D20" s="106" t="s">
        <v>1461</v>
      </c>
      <c r="E20" s="107">
        <v>41997</v>
      </c>
      <c r="F20" s="106" t="s">
        <v>38</v>
      </c>
      <c r="I20" s="110">
        <v>50000</v>
      </c>
      <c r="L20" s="109" t="s">
        <v>342</v>
      </c>
      <c r="M20" s="106" t="s">
        <v>1462</v>
      </c>
      <c r="N20" s="106" t="s">
        <v>48</v>
      </c>
      <c r="O20" s="110">
        <v>1.8</v>
      </c>
      <c r="P20" s="106" t="s">
        <v>367</v>
      </c>
      <c r="Q20" s="106" t="s">
        <v>15</v>
      </c>
      <c r="R20" s="105">
        <v>1</v>
      </c>
      <c r="S20" s="105">
        <v>0</v>
      </c>
      <c r="T20" s="105">
        <v>0</v>
      </c>
      <c r="U20" s="105">
        <v>1</v>
      </c>
      <c r="V20" s="105">
        <v>0</v>
      </c>
      <c r="W20" s="105">
        <v>0</v>
      </c>
      <c r="X20" s="105">
        <v>0</v>
      </c>
      <c r="Y20" s="105">
        <v>0</v>
      </c>
      <c r="Z20" s="105">
        <v>1</v>
      </c>
      <c r="AA20" s="105">
        <v>0</v>
      </c>
      <c r="AB20" s="105">
        <v>0</v>
      </c>
      <c r="AC20" s="105">
        <v>1</v>
      </c>
      <c r="AD20" s="105">
        <v>0</v>
      </c>
      <c r="AE20" s="105">
        <v>0</v>
      </c>
      <c r="AF20" s="105">
        <v>0</v>
      </c>
      <c r="AG20" s="105">
        <v>0</v>
      </c>
      <c r="AH20" s="105">
        <v>0</v>
      </c>
      <c r="AI20" s="105">
        <v>0</v>
      </c>
      <c r="AJ20" s="9">
        <f t="shared" si="0"/>
        <v>1</v>
      </c>
      <c r="AK20" s="9">
        <f t="shared" si="1"/>
        <v>0</v>
      </c>
      <c r="AL20" s="9">
        <f t="shared" si="2"/>
        <v>0</v>
      </c>
      <c r="AM20" s="9">
        <f t="shared" si="3"/>
        <v>0</v>
      </c>
      <c r="AN20" s="106" t="s">
        <v>1463</v>
      </c>
    </row>
    <row r="21" spans="1:40" x14ac:dyDescent="0.25">
      <c r="A21" s="105">
        <v>155</v>
      </c>
      <c r="B21" s="106" t="s">
        <v>5934</v>
      </c>
      <c r="C21" s="106" t="s">
        <v>5935</v>
      </c>
      <c r="D21" s="106" t="s">
        <v>5936</v>
      </c>
      <c r="E21" s="107">
        <v>41781</v>
      </c>
      <c r="F21" s="106" t="s">
        <v>38</v>
      </c>
      <c r="J21" s="105">
        <v>4</v>
      </c>
      <c r="K21" s="110">
        <v>94.18</v>
      </c>
      <c r="L21" s="109" t="s">
        <v>342</v>
      </c>
      <c r="M21" s="106" t="s">
        <v>136</v>
      </c>
      <c r="N21" s="106" t="s">
        <v>219</v>
      </c>
      <c r="O21" s="110">
        <v>730</v>
      </c>
      <c r="P21" s="106" t="s">
        <v>8042</v>
      </c>
      <c r="Q21" s="106" t="s">
        <v>15</v>
      </c>
      <c r="R21" s="105">
        <v>1</v>
      </c>
      <c r="S21" s="105">
        <v>0</v>
      </c>
      <c r="T21" s="105">
        <v>0</v>
      </c>
      <c r="U21" s="105">
        <v>1</v>
      </c>
      <c r="V21" s="105">
        <v>0</v>
      </c>
      <c r="W21" s="105">
        <v>0</v>
      </c>
      <c r="X21" s="105">
        <v>0</v>
      </c>
      <c r="Y21" s="105">
        <v>0</v>
      </c>
      <c r="Z21" s="105">
        <v>1</v>
      </c>
      <c r="AA21" s="105">
        <v>0</v>
      </c>
      <c r="AB21" s="105">
        <v>0</v>
      </c>
      <c r="AC21" s="105">
        <v>1</v>
      </c>
      <c r="AD21" s="105">
        <v>0</v>
      </c>
      <c r="AE21" s="105">
        <v>1</v>
      </c>
      <c r="AF21" s="105">
        <v>0</v>
      </c>
      <c r="AG21" s="105">
        <v>0</v>
      </c>
      <c r="AH21" s="105">
        <v>0</v>
      </c>
      <c r="AI21" s="105">
        <v>0</v>
      </c>
      <c r="AJ21" s="9">
        <f t="shared" si="0"/>
        <v>1</v>
      </c>
      <c r="AK21" s="9">
        <f t="shared" si="1"/>
        <v>0</v>
      </c>
      <c r="AL21" s="9">
        <f t="shared" si="2"/>
        <v>0</v>
      </c>
      <c r="AM21" s="9">
        <f t="shared" si="3"/>
        <v>0</v>
      </c>
      <c r="AN21" s="106" t="s">
        <v>5938</v>
      </c>
    </row>
    <row r="22" spans="1:40" x14ac:dyDescent="0.25">
      <c r="A22" s="105">
        <v>175</v>
      </c>
      <c r="B22" s="106" t="s">
        <v>5771</v>
      </c>
      <c r="C22" s="106" t="s">
        <v>5772</v>
      </c>
      <c r="D22" s="106" t="s">
        <v>5773</v>
      </c>
      <c r="E22" s="107">
        <v>39206</v>
      </c>
      <c r="F22" s="106" t="s">
        <v>38</v>
      </c>
      <c r="G22" s="105">
        <v>2000</v>
      </c>
      <c r="H22" s="105">
        <v>400</v>
      </c>
      <c r="L22" s="109" t="s">
        <v>341</v>
      </c>
      <c r="M22" s="106" t="s">
        <v>54</v>
      </c>
      <c r="N22" s="106" t="s">
        <v>48</v>
      </c>
      <c r="O22" s="110">
        <v>0</v>
      </c>
      <c r="P22" s="106" t="s">
        <v>111</v>
      </c>
      <c r="Q22" s="106" t="s">
        <v>15</v>
      </c>
      <c r="R22" s="105">
        <v>1</v>
      </c>
      <c r="S22" s="105">
        <v>0</v>
      </c>
      <c r="T22" s="105">
        <v>0</v>
      </c>
      <c r="U22" s="105">
        <v>0</v>
      </c>
      <c r="V22" s="105">
        <v>0</v>
      </c>
      <c r="W22" s="105">
        <v>0</v>
      </c>
      <c r="X22" s="105">
        <v>0</v>
      </c>
      <c r="Y22" s="105">
        <v>0</v>
      </c>
      <c r="Z22" s="105">
        <v>0</v>
      </c>
      <c r="AA22" s="105">
        <v>0</v>
      </c>
      <c r="AB22" s="105">
        <v>1</v>
      </c>
      <c r="AC22" s="105">
        <v>0</v>
      </c>
      <c r="AD22" s="105">
        <v>0</v>
      </c>
      <c r="AE22" s="105">
        <v>0</v>
      </c>
      <c r="AF22" s="105">
        <v>1</v>
      </c>
      <c r="AG22" s="105">
        <v>0</v>
      </c>
      <c r="AH22" s="105">
        <v>0</v>
      </c>
      <c r="AI22" s="105">
        <v>0</v>
      </c>
      <c r="AJ22" s="9">
        <f t="shared" si="0"/>
        <v>0</v>
      </c>
      <c r="AK22" s="9">
        <f t="shared" si="1"/>
        <v>1</v>
      </c>
      <c r="AL22" s="9">
        <f t="shared" si="2"/>
        <v>0</v>
      </c>
      <c r="AM22" s="9">
        <f t="shared" si="3"/>
        <v>0</v>
      </c>
      <c r="AN22" s="106" t="s">
        <v>5774</v>
      </c>
    </row>
    <row r="23" spans="1:40" x14ac:dyDescent="0.25">
      <c r="A23" s="105">
        <v>247</v>
      </c>
      <c r="B23" s="106" t="s">
        <v>8661</v>
      </c>
      <c r="C23" s="106" t="s">
        <v>8662</v>
      </c>
      <c r="D23" s="106" t="s">
        <v>8663</v>
      </c>
      <c r="E23" s="107">
        <v>37987</v>
      </c>
      <c r="F23" s="106" t="s">
        <v>328</v>
      </c>
      <c r="L23" s="109" t="s">
        <v>341</v>
      </c>
      <c r="M23" s="106" t="s">
        <v>394</v>
      </c>
      <c r="N23" s="106" t="s">
        <v>219</v>
      </c>
      <c r="O23" s="110">
        <v>0</v>
      </c>
      <c r="P23" s="106" t="s">
        <v>4628</v>
      </c>
      <c r="Q23" s="106" t="s">
        <v>15</v>
      </c>
      <c r="R23" s="105">
        <v>1</v>
      </c>
      <c r="S23" s="105">
        <v>0</v>
      </c>
      <c r="T23" s="105">
        <v>0</v>
      </c>
      <c r="U23" s="105">
        <v>0</v>
      </c>
      <c r="V23" s="105">
        <v>0</v>
      </c>
      <c r="W23" s="105">
        <v>0</v>
      </c>
      <c r="X23" s="105">
        <v>0</v>
      </c>
      <c r="Y23" s="105">
        <v>0</v>
      </c>
      <c r="Z23" s="105">
        <v>0</v>
      </c>
      <c r="AA23" s="105">
        <v>0</v>
      </c>
      <c r="AB23" s="105">
        <v>1</v>
      </c>
      <c r="AC23" s="105">
        <v>0</v>
      </c>
      <c r="AD23" s="105">
        <v>0</v>
      </c>
      <c r="AE23" s="105">
        <v>0</v>
      </c>
      <c r="AF23" s="105">
        <v>0</v>
      </c>
      <c r="AG23" s="105">
        <v>0</v>
      </c>
      <c r="AH23" s="105">
        <v>0</v>
      </c>
      <c r="AI23" s="105">
        <v>1</v>
      </c>
      <c r="AJ23" s="9">
        <f t="shared" ref="AJ23:AJ86" si="4">IF(OR(AC23=1,AE23=1),1,0)</f>
        <v>0</v>
      </c>
      <c r="AK23" s="9">
        <f t="shared" ref="AK23:AK86" si="5">IF(OR(AF23=1,AG23=1),1,0)</f>
        <v>0</v>
      </c>
      <c r="AL23" s="9">
        <f t="shared" ref="AL23:AL86" si="6">IF(OR(AD23=1,AH23=1,AI23=1),1,0)</f>
        <v>1</v>
      </c>
      <c r="AM23" s="9">
        <f t="shared" ref="AM23:AM86" si="7">IF(OR(AD23=1,AH23=1),1,0)</f>
        <v>0</v>
      </c>
      <c r="AN23" s="106" t="s">
        <v>8664</v>
      </c>
    </row>
    <row r="24" spans="1:40" x14ac:dyDescent="0.25">
      <c r="A24" s="105">
        <v>277</v>
      </c>
      <c r="B24" s="106" t="s">
        <v>4190</v>
      </c>
      <c r="C24" s="106" t="s">
        <v>4191</v>
      </c>
      <c r="D24" s="106" t="s">
        <v>4192</v>
      </c>
      <c r="E24" s="107">
        <v>40817</v>
      </c>
      <c r="F24" s="106" t="s">
        <v>38</v>
      </c>
      <c r="L24" s="109" t="s">
        <v>341</v>
      </c>
      <c r="M24" s="106" t="s">
        <v>54</v>
      </c>
      <c r="N24" s="106" t="s">
        <v>48</v>
      </c>
      <c r="O24" s="110">
        <v>0</v>
      </c>
      <c r="P24" s="106" t="s">
        <v>4193</v>
      </c>
      <c r="Q24" s="106" t="s">
        <v>15</v>
      </c>
      <c r="R24" s="105">
        <v>1</v>
      </c>
      <c r="S24" s="105">
        <v>0</v>
      </c>
      <c r="T24" s="105">
        <v>0</v>
      </c>
      <c r="U24" s="105">
        <v>0</v>
      </c>
      <c r="V24" s="105">
        <v>0</v>
      </c>
      <c r="W24" s="105">
        <v>0</v>
      </c>
      <c r="X24" s="105">
        <v>0</v>
      </c>
      <c r="Y24" s="105">
        <v>0</v>
      </c>
      <c r="Z24" s="105">
        <v>0</v>
      </c>
      <c r="AA24" s="105">
        <v>0</v>
      </c>
      <c r="AB24" s="105">
        <v>1</v>
      </c>
      <c r="AC24" s="105">
        <v>0</v>
      </c>
      <c r="AD24" s="105">
        <v>0</v>
      </c>
      <c r="AE24" s="105">
        <v>0</v>
      </c>
      <c r="AF24" s="105">
        <v>0</v>
      </c>
      <c r="AG24" s="105">
        <v>0</v>
      </c>
      <c r="AH24" s="105">
        <v>0</v>
      </c>
      <c r="AI24" s="105">
        <v>1</v>
      </c>
      <c r="AJ24" s="9">
        <f t="shared" si="4"/>
        <v>0</v>
      </c>
      <c r="AK24" s="9">
        <f t="shared" si="5"/>
        <v>0</v>
      </c>
      <c r="AL24" s="9">
        <f t="shared" si="6"/>
        <v>1</v>
      </c>
      <c r="AM24" s="9">
        <f t="shared" si="7"/>
        <v>0</v>
      </c>
      <c r="AN24" s="106" t="s">
        <v>4194</v>
      </c>
    </row>
    <row r="25" spans="1:40" x14ac:dyDescent="0.25">
      <c r="A25" s="105">
        <v>373</v>
      </c>
      <c r="B25" s="106" t="s">
        <v>6222</v>
      </c>
      <c r="C25" s="106" t="s">
        <v>6223</v>
      </c>
      <c r="D25" s="106" t="s">
        <v>6224</v>
      </c>
      <c r="E25" s="107">
        <v>37895</v>
      </c>
      <c r="F25" s="106" t="s">
        <v>328</v>
      </c>
      <c r="L25" s="109" t="s">
        <v>341</v>
      </c>
      <c r="M25" s="106" t="s">
        <v>394</v>
      </c>
      <c r="N25" s="106" t="s">
        <v>219</v>
      </c>
      <c r="O25" s="110">
        <v>0</v>
      </c>
      <c r="P25" s="106" t="s">
        <v>4628</v>
      </c>
      <c r="Q25" s="106" t="s">
        <v>15</v>
      </c>
      <c r="R25" s="105">
        <v>1</v>
      </c>
      <c r="S25" s="105">
        <v>0</v>
      </c>
      <c r="T25" s="105">
        <v>0</v>
      </c>
      <c r="U25" s="105">
        <v>0</v>
      </c>
      <c r="V25" s="105">
        <v>0</v>
      </c>
      <c r="W25" s="105">
        <v>0</v>
      </c>
      <c r="X25" s="105">
        <v>0</v>
      </c>
      <c r="Y25" s="105">
        <v>0</v>
      </c>
      <c r="Z25" s="105">
        <v>0</v>
      </c>
      <c r="AA25" s="105">
        <v>0</v>
      </c>
      <c r="AB25" s="105">
        <v>1</v>
      </c>
      <c r="AC25" s="105">
        <v>0</v>
      </c>
      <c r="AD25" s="105">
        <v>0</v>
      </c>
      <c r="AE25" s="105">
        <v>0</v>
      </c>
      <c r="AF25" s="105">
        <v>0</v>
      </c>
      <c r="AG25" s="105">
        <v>0</v>
      </c>
      <c r="AH25" s="105">
        <v>0</v>
      </c>
      <c r="AI25" s="105">
        <v>1</v>
      </c>
      <c r="AJ25" s="9">
        <f t="shared" si="4"/>
        <v>0</v>
      </c>
      <c r="AK25" s="9">
        <f t="shared" si="5"/>
        <v>0</v>
      </c>
      <c r="AL25" s="9">
        <f t="shared" si="6"/>
        <v>1</v>
      </c>
      <c r="AM25" s="9">
        <f t="shared" si="7"/>
        <v>0</v>
      </c>
      <c r="AN25" s="106" t="s">
        <v>6225</v>
      </c>
    </row>
    <row r="26" spans="1:40" x14ac:dyDescent="0.25">
      <c r="A26" s="105">
        <v>476</v>
      </c>
      <c r="B26" s="106" t="s">
        <v>5775</v>
      </c>
      <c r="C26" s="106" t="s">
        <v>5776</v>
      </c>
      <c r="D26" s="106" t="s">
        <v>5777</v>
      </c>
      <c r="E26" s="107">
        <v>39231</v>
      </c>
      <c r="F26" s="106" t="s">
        <v>38</v>
      </c>
      <c r="G26" s="105">
        <v>2100</v>
      </c>
      <c r="H26" s="105">
        <v>800</v>
      </c>
      <c r="L26" s="109" t="s">
        <v>341</v>
      </c>
      <c r="M26" s="106" t="s">
        <v>151</v>
      </c>
      <c r="N26" s="106" t="s">
        <v>48</v>
      </c>
      <c r="O26" s="110">
        <v>0</v>
      </c>
      <c r="P26" s="106" t="s">
        <v>4193</v>
      </c>
      <c r="Q26" s="106" t="s">
        <v>15</v>
      </c>
      <c r="R26" s="105">
        <v>1</v>
      </c>
      <c r="S26" s="105">
        <v>0</v>
      </c>
      <c r="T26" s="105">
        <v>0</v>
      </c>
      <c r="U26" s="105">
        <v>0</v>
      </c>
      <c r="V26" s="105">
        <v>0</v>
      </c>
      <c r="W26" s="105">
        <v>0</v>
      </c>
      <c r="X26" s="105">
        <v>0</v>
      </c>
      <c r="Y26" s="105">
        <v>0</v>
      </c>
      <c r="Z26" s="105">
        <v>0</v>
      </c>
      <c r="AA26" s="105">
        <v>0</v>
      </c>
      <c r="AB26" s="105">
        <v>1</v>
      </c>
      <c r="AC26" s="105">
        <v>0</v>
      </c>
      <c r="AD26" s="105">
        <v>0</v>
      </c>
      <c r="AE26" s="105">
        <v>0</v>
      </c>
      <c r="AF26" s="105">
        <v>0</v>
      </c>
      <c r="AG26" s="105">
        <v>0</v>
      </c>
      <c r="AH26" s="105">
        <v>0</v>
      </c>
      <c r="AI26" s="105">
        <v>1</v>
      </c>
      <c r="AJ26" s="9">
        <f t="shared" si="4"/>
        <v>0</v>
      </c>
      <c r="AK26" s="9">
        <f t="shared" si="5"/>
        <v>0</v>
      </c>
      <c r="AL26" s="9">
        <f t="shared" si="6"/>
        <v>1</v>
      </c>
      <c r="AM26" s="9">
        <f t="shared" si="7"/>
        <v>0</v>
      </c>
      <c r="AN26" s="106" t="s">
        <v>5778</v>
      </c>
    </row>
    <row r="27" spans="1:40" x14ac:dyDescent="0.25">
      <c r="A27" s="105">
        <v>484</v>
      </c>
      <c r="B27" s="106" t="s">
        <v>8665</v>
      </c>
      <c r="C27" s="106" t="s">
        <v>8666</v>
      </c>
      <c r="D27" s="106" t="s">
        <v>8667</v>
      </c>
      <c r="E27" s="107">
        <v>39326</v>
      </c>
      <c r="F27" s="106" t="s">
        <v>328</v>
      </c>
      <c r="L27" s="109" t="s">
        <v>341</v>
      </c>
      <c r="M27" s="106" t="s">
        <v>394</v>
      </c>
      <c r="N27" s="106" t="s">
        <v>219</v>
      </c>
      <c r="O27" s="110">
        <v>0</v>
      </c>
      <c r="P27" s="106" t="s">
        <v>4628</v>
      </c>
      <c r="Q27" s="106" t="s">
        <v>15</v>
      </c>
      <c r="R27" s="105">
        <v>1</v>
      </c>
      <c r="S27" s="105">
        <v>0</v>
      </c>
      <c r="T27" s="105">
        <v>0</v>
      </c>
      <c r="U27" s="105">
        <v>0</v>
      </c>
      <c r="V27" s="105">
        <v>0</v>
      </c>
      <c r="W27" s="105">
        <v>0</v>
      </c>
      <c r="X27" s="105">
        <v>0</v>
      </c>
      <c r="Y27" s="105">
        <v>0</v>
      </c>
      <c r="Z27" s="105">
        <v>0</v>
      </c>
      <c r="AA27" s="105">
        <v>0</v>
      </c>
      <c r="AB27" s="105">
        <v>1</v>
      </c>
      <c r="AC27" s="105">
        <v>0</v>
      </c>
      <c r="AD27" s="105">
        <v>0</v>
      </c>
      <c r="AE27" s="105">
        <v>0</v>
      </c>
      <c r="AF27" s="105">
        <v>0</v>
      </c>
      <c r="AG27" s="105">
        <v>0</v>
      </c>
      <c r="AH27" s="105">
        <v>0</v>
      </c>
      <c r="AI27" s="105">
        <v>1</v>
      </c>
      <c r="AJ27" s="9">
        <f t="shared" si="4"/>
        <v>0</v>
      </c>
      <c r="AK27" s="9">
        <f t="shared" si="5"/>
        <v>0</v>
      </c>
      <c r="AL27" s="9">
        <f t="shared" si="6"/>
        <v>1</v>
      </c>
      <c r="AM27" s="9">
        <f t="shared" si="7"/>
        <v>0</v>
      </c>
      <c r="AN27" s="106" t="s">
        <v>8668</v>
      </c>
    </row>
    <row r="28" spans="1:40" x14ac:dyDescent="0.25">
      <c r="A28" s="105">
        <v>621</v>
      </c>
      <c r="B28" s="106" t="s">
        <v>2057</v>
      </c>
      <c r="C28" s="106" t="s">
        <v>2058</v>
      </c>
      <c r="D28" s="106" t="s">
        <v>2059</v>
      </c>
      <c r="E28" s="107">
        <v>41212</v>
      </c>
      <c r="F28" s="106" t="s">
        <v>38</v>
      </c>
      <c r="J28" s="105">
        <v>1.04</v>
      </c>
      <c r="L28" s="109" t="s">
        <v>342</v>
      </c>
      <c r="M28" s="106" t="s">
        <v>136</v>
      </c>
      <c r="N28" s="106" t="s">
        <v>40</v>
      </c>
      <c r="O28" s="110">
        <v>56</v>
      </c>
      <c r="P28" s="106" t="s">
        <v>41</v>
      </c>
      <c r="Q28" s="106" t="s">
        <v>15</v>
      </c>
      <c r="R28" s="105">
        <v>1</v>
      </c>
      <c r="S28" s="105">
        <v>0</v>
      </c>
      <c r="T28" s="105">
        <v>0</v>
      </c>
      <c r="U28" s="105">
        <v>1</v>
      </c>
      <c r="V28" s="105">
        <v>0</v>
      </c>
      <c r="W28" s="105">
        <v>0</v>
      </c>
      <c r="X28" s="105">
        <v>0</v>
      </c>
      <c r="Y28" s="105">
        <v>0</v>
      </c>
      <c r="Z28" s="105">
        <v>1</v>
      </c>
      <c r="AA28" s="105">
        <v>0</v>
      </c>
      <c r="AB28" s="105">
        <v>0</v>
      </c>
      <c r="AC28" s="105">
        <v>1</v>
      </c>
      <c r="AD28" s="105">
        <v>0</v>
      </c>
      <c r="AE28" s="105">
        <v>0</v>
      </c>
      <c r="AF28" s="105">
        <v>0</v>
      </c>
      <c r="AG28" s="105">
        <v>0</v>
      </c>
      <c r="AH28" s="105">
        <v>0</v>
      </c>
      <c r="AI28" s="105">
        <v>0</v>
      </c>
      <c r="AJ28" s="9">
        <f t="shared" si="4"/>
        <v>1</v>
      </c>
      <c r="AK28" s="9">
        <f t="shared" si="5"/>
        <v>0</v>
      </c>
      <c r="AL28" s="9">
        <f t="shared" si="6"/>
        <v>0</v>
      </c>
      <c r="AM28" s="9">
        <f t="shared" si="7"/>
        <v>0</v>
      </c>
      <c r="AN28" s="106" t="s">
        <v>2060</v>
      </c>
    </row>
    <row r="29" spans="1:40" x14ac:dyDescent="0.25">
      <c r="A29" s="105">
        <v>650</v>
      </c>
      <c r="B29" s="106" t="s">
        <v>8065</v>
      </c>
      <c r="C29" s="106" t="s">
        <v>8066</v>
      </c>
      <c r="D29" s="106" t="s">
        <v>8067</v>
      </c>
      <c r="E29" s="107">
        <v>43026</v>
      </c>
      <c r="F29" s="106" t="s">
        <v>38</v>
      </c>
      <c r="J29" s="105">
        <v>4</v>
      </c>
      <c r="L29" s="109" t="s">
        <v>342</v>
      </c>
      <c r="M29" s="106" t="s">
        <v>136</v>
      </c>
      <c r="N29" s="106" t="s">
        <v>40</v>
      </c>
      <c r="O29" s="110">
        <v>140</v>
      </c>
      <c r="P29" s="106" t="s">
        <v>1323</v>
      </c>
      <c r="Q29" s="106" t="s">
        <v>15</v>
      </c>
      <c r="R29" s="105">
        <v>1</v>
      </c>
      <c r="S29" s="105">
        <v>0</v>
      </c>
      <c r="T29" s="105">
        <v>0</v>
      </c>
      <c r="U29" s="105">
        <v>1</v>
      </c>
      <c r="V29" s="105">
        <v>0</v>
      </c>
      <c r="W29" s="105">
        <v>0</v>
      </c>
      <c r="X29" s="105">
        <v>0</v>
      </c>
      <c r="Y29" s="105">
        <v>0</v>
      </c>
      <c r="Z29" s="105">
        <v>1</v>
      </c>
      <c r="AA29" s="105">
        <v>0</v>
      </c>
      <c r="AB29" s="105">
        <v>0</v>
      </c>
      <c r="AC29" s="105">
        <v>1</v>
      </c>
      <c r="AD29" s="105">
        <v>0</v>
      </c>
      <c r="AE29" s="105">
        <v>0</v>
      </c>
      <c r="AF29" s="105">
        <v>0</v>
      </c>
      <c r="AG29" s="105">
        <v>0</v>
      </c>
      <c r="AH29" s="105">
        <v>0</v>
      </c>
      <c r="AI29" s="105">
        <v>0</v>
      </c>
      <c r="AJ29" s="9">
        <f t="shared" si="4"/>
        <v>1</v>
      </c>
      <c r="AK29" s="9">
        <f t="shared" si="5"/>
        <v>0</v>
      </c>
      <c r="AL29" s="9">
        <f t="shared" si="6"/>
        <v>0</v>
      </c>
      <c r="AM29" s="9">
        <f t="shared" si="7"/>
        <v>0</v>
      </c>
      <c r="AN29" s="106" t="s">
        <v>8069</v>
      </c>
    </row>
    <row r="30" spans="1:40" x14ac:dyDescent="0.25">
      <c r="A30" s="105">
        <v>682</v>
      </c>
      <c r="B30" s="106" t="s">
        <v>2070</v>
      </c>
      <c r="C30" s="106" t="s">
        <v>2071</v>
      </c>
      <c r="D30" s="106" t="s">
        <v>2072</v>
      </c>
      <c r="E30" s="107">
        <v>41226</v>
      </c>
      <c r="F30" s="106" t="s">
        <v>332</v>
      </c>
      <c r="I30" s="110">
        <v>2100</v>
      </c>
      <c r="J30" s="105">
        <v>1.4E-2</v>
      </c>
      <c r="L30" s="109" t="s">
        <v>342</v>
      </c>
      <c r="M30" s="106" t="s">
        <v>136</v>
      </c>
      <c r="N30" s="106" t="s">
        <v>219</v>
      </c>
      <c r="O30" s="110">
        <v>90</v>
      </c>
      <c r="P30" s="106" t="s">
        <v>2073</v>
      </c>
      <c r="Q30" s="106" t="s">
        <v>15</v>
      </c>
      <c r="R30" s="105">
        <v>1</v>
      </c>
      <c r="S30" s="105">
        <v>0</v>
      </c>
      <c r="T30" s="105">
        <v>0</v>
      </c>
      <c r="U30" s="105">
        <v>1</v>
      </c>
      <c r="V30" s="105">
        <v>0</v>
      </c>
      <c r="W30" s="105">
        <v>0</v>
      </c>
      <c r="X30" s="105">
        <v>0</v>
      </c>
      <c r="Y30" s="105">
        <v>0</v>
      </c>
      <c r="Z30" s="105">
        <v>1</v>
      </c>
      <c r="AA30" s="105">
        <v>0</v>
      </c>
      <c r="AB30" s="105">
        <v>0</v>
      </c>
      <c r="AC30" s="105">
        <v>1</v>
      </c>
      <c r="AD30" s="105">
        <v>0</v>
      </c>
      <c r="AE30" s="105">
        <v>1</v>
      </c>
      <c r="AF30" s="105">
        <v>0</v>
      </c>
      <c r="AG30" s="105">
        <v>0</v>
      </c>
      <c r="AH30" s="105">
        <v>0</v>
      </c>
      <c r="AI30" s="105">
        <v>0</v>
      </c>
      <c r="AJ30" s="9">
        <f t="shared" si="4"/>
        <v>1</v>
      </c>
      <c r="AK30" s="9">
        <f t="shared" si="5"/>
        <v>0</v>
      </c>
      <c r="AL30" s="9">
        <f t="shared" si="6"/>
        <v>0</v>
      </c>
      <c r="AM30" s="9">
        <f t="shared" si="7"/>
        <v>0</v>
      </c>
      <c r="AN30" s="106" t="s">
        <v>2074</v>
      </c>
    </row>
    <row r="31" spans="1:40" x14ac:dyDescent="0.25">
      <c r="A31" s="105">
        <v>734</v>
      </c>
      <c r="B31" s="106" t="s">
        <v>8430</v>
      </c>
      <c r="C31" s="106" t="s">
        <v>8431</v>
      </c>
      <c r="D31" s="106" t="s">
        <v>8432</v>
      </c>
      <c r="E31" s="107">
        <v>42125</v>
      </c>
      <c r="F31" s="106" t="s">
        <v>38</v>
      </c>
      <c r="J31" s="105">
        <v>2</v>
      </c>
      <c r="L31" s="109" t="s">
        <v>342</v>
      </c>
      <c r="M31" s="106" t="s">
        <v>224</v>
      </c>
      <c r="N31" s="103" t="s">
        <v>219</v>
      </c>
      <c r="O31" s="110">
        <v>0.83333333333333326</v>
      </c>
      <c r="P31" s="106" t="s">
        <v>589</v>
      </c>
      <c r="Q31" s="106" t="s">
        <v>70</v>
      </c>
      <c r="R31" s="105">
        <v>0</v>
      </c>
      <c r="S31" s="105">
        <v>0</v>
      </c>
      <c r="T31" s="105">
        <v>0</v>
      </c>
      <c r="U31" s="105">
        <v>1</v>
      </c>
      <c r="V31" s="105">
        <v>0</v>
      </c>
      <c r="W31" s="105">
        <v>0</v>
      </c>
      <c r="X31" s="105">
        <v>0</v>
      </c>
      <c r="Y31" s="105">
        <v>0</v>
      </c>
      <c r="Z31" s="105">
        <v>1</v>
      </c>
      <c r="AA31" s="105">
        <v>0</v>
      </c>
      <c r="AB31" s="105">
        <v>0</v>
      </c>
      <c r="AC31" s="105">
        <v>1</v>
      </c>
      <c r="AD31" s="105">
        <v>0</v>
      </c>
      <c r="AE31" s="105">
        <v>0</v>
      </c>
      <c r="AF31" s="105">
        <v>0</v>
      </c>
      <c r="AG31" s="105">
        <v>0</v>
      </c>
      <c r="AH31" s="105">
        <v>0</v>
      </c>
      <c r="AI31" s="105">
        <v>0</v>
      </c>
      <c r="AJ31" s="9">
        <f t="shared" si="4"/>
        <v>1</v>
      </c>
      <c r="AK31" s="9">
        <f t="shared" si="5"/>
        <v>0</v>
      </c>
      <c r="AL31" s="9">
        <f t="shared" si="6"/>
        <v>0</v>
      </c>
      <c r="AM31" s="9">
        <f t="shared" si="7"/>
        <v>0</v>
      </c>
      <c r="AN31" s="106" t="s">
        <v>8433</v>
      </c>
    </row>
    <row r="32" spans="1:40" x14ac:dyDescent="0.25">
      <c r="A32" s="105">
        <v>754</v>
      </c>
      <c r="B32" s="106" t="s">
        <v>8454</v>
      </c>
      <c r="C32" s="106" t="s">
        <v>8455</v>
      </c>
      <c r="D32" s="106" t="s">
        <v>8456</v>
      </c>
      <c r="E32" s="107">
        <v>42095</v>
      </c>
      <c r="F32" s="106" t="s">
        <v>38</v>
      </c>
      <c r="J32" s="105">
        <v>2</v>
      </c>
      <c r="L32" s="109" t="s">
        <v>342</v>
      </c>
      <c r="M32" s="106" t="s">
        <v>224</v>
      </c>
      <c r="N32" s="103" t="s">
        <v>219</v>
      </c>
      <c r="O32" s="110">
        <v>0.83333333333333326</v>
      </c>
      <c r="P32" s="106" t="s">
        <v>225</v>
      </c>
      <c r="Q32" s="106" t="s">
        <v>70</v>
      </c>
      <c r="R32" s="105">
        <v>0</v>
      </c>
      <c r="S32" s="105">
        <v>0</v>
      </c>
      <c r="T32" s="105">
        <v>0</v>
      </c>
      <c r="U32" s="105">
        <v>1</v>
      </c>
      <c r="V32" s="105">
        <v>0</v>
      </c>
      <c r="W32" s="105">
        <v>0</v>
      </c>
      <c r="X32" s="105">
        <v>0</v>
      </c>
      <c r="Y32" s="105">
        <v>0</v>
      </c>
      <c r="Z32" s="105">
        <v>1</v>
      </c>
      <c r="AA32" s="105">
        <v>0</v>
      </c>
      <c r="AB32" s="105">
        <v>0</v>
      </c>
      <c r="AC32" s="105">
        <v>1</v>
      </c>
      <c r="AD32" s="105">
        <v>0</v>
      </c>
      <c r="AE32" s="105">
        <v>0</v>
      </c>
      <c r="AF32" s="105">
        <v>0</v>
      </c>
      <c r="AG32" s="105">
        <v>0</v>
      </c>
      <c r="AH32" s="105">
        <v>0</v>
      </c>
      <c r="AI32" s="105">
        <v>0</v>
      </c>
      <c r="AJ32" s="9">
        <f t="shared" si="4"/>
        <v>1</v>
      </c>
      <c r="AK32" s="9">
        <f t="shared" si="5"/>
        <v>0</v>
      </c>
      <c r="AL32" s="9">
        <f t="shared" si="6"/>
        <v>0</v>
      </c>
      <c r="AM32" s="9">
        <f t="shared" si="7"/>
        <v>0</v>
      </c>
      <c r="AN32" s="106" t="s">
        <v>8457</v>
      </c>
    </row>
    <row r="33" spans="1:40" x14ac:dyDescent="0.25">
      <c r="A33" s="105">
        <v>788</v>
      </c>
      <c r="B33" s="106" t="s">
        <v>3178</v>
      </c>
      <c r="C33" s="106" t="s">
        <v>3179</v>
      </c>
      <c r="D33" s="106" t="s">
        <v>3180</v>
      </c>
      <c r="E33" s="107">
        <v>40299</v>
      </c>
      <c r="F33" s="106" t="s">
        <v>38</v>
      </c>
      <c r="G33" s="105">
        <v>1800</v>
      </c>
      <c r="H33" s="105">
        <v>900</v>
      </c>
      <c r="L33" s="109" t="s">
        <v>341</v>
      </c>
      <c r="M33" s="106" t="s">
        <v>200</v>
      </c>
      <c r="N33" s="106" t="s">
        <v>48</v>
      </c>
      <c r="O33" s="110">
        <v>28</v>
      </c>
      <c r="P33" s="106" t="s">
        <v>526</v>
      </c>
      <c r="Q33" s="106" t="s">
        <v>15</v>
      </c>
      <c r="R33" s="105">
        <v>1</v>
      </c>
      <c r="S33" s="105">
        <v>0</v>
      </c>
      <c r="T33" s="105">
        <v>0</v>
      </c>
      <c r="U33" s="105">
        <v>1</v>
      </c>
      <c r="V33" s="105">
        <v>0</v>
      </c>
      <c r="W33" s="105">
        <v>0</v>
      </c>
      <c r="X33" s="105">
        <v>0</v>
      </c>
      <c r="Y33" s="105">
        <v>0</v>
      </c>
      <c r="Z33" s="105">
        <v>1</v>
      </c>
      <c r="AA33" s="105">
        <v>0</v>
      </c>
      <c r="AB33" s="105">
        <v>0</v>
      </c>
      <c r="AC33" s="105">
        <v>0</v>
      </c>
      <c r="AD33" s="105">
        <v>0</v>
      </c>
      <c r="AE33" s="105">
        <v>0</v>
      </c>
      <c r="AF33" s="105">
        <v>0</v>
      </c>
      <c r="AG33" s="105">
        <v>0</v>
      </c>
      <c r="AH33" s="105">
        <v>0</v>
      </c>
      <c r="AI33" s="105">
        <v>1</v>
      </c>
      <c r="AJ33" s="9">
        <f t="shared" si="4"/>
        <v>0</v>
      </c>
      <c r="AK33" s="9">
        <f t="shared" si="5"/>
        <v>0</v>
      </c>
      <c r="AL33" s="9">
        <f t="shared" si="6"/>
        <v>1</v>
      </c>
      <c r="AM33" s="9">
        <f t="shared" si="7"/>
        <v>0</v>
      </c>
      <c r="AN33" s="106" t="s">
        <v>3181</v>
      </c>
    </row>
    <row r="34" spans="1:40" x14ac:dyDescent="0.25">
      <c r="A34" s="105">
        <v>844</v>
      </c>
      <c r="B34" s="106" t="s">
        <v>3587</v>
      </c>
      <c r="C34" s="106" t="s">
        <v>3588</v>
      </c>
      <c r="D34" s="106" t="s">
        <v>3589</v>
      </c>
      <c r="E34" s="107">
        <v>42401</v>
      </c>
      <c r="F34" s="106" t="s">
        <v>38</v>
      </c>
      <c r="L34" s="109" t="s">
        <v>342</v>
      </c>
      <c r="M34" s="106" t="s">
        <v>424</v>
      </c>
      <c r="N34" s="106" t="s">
        <v>48</v>
      </c>
      <c r="O34" s="110">
        <v>120</v>
      </c>
      <c r="P34" s="106" t="s">
        <v>225</v>
      </c>
      <c r="Q34" s="106" t="s">
        <v>15</v>
      </c>
      <c r="R34" s="105">
        <v>1</v>
      </c>
      <c r="S34" s="105">
        <v>0</v>
      </c>
      <c r="T34" s="105">
        <v>0</v>
      </c>
      <c r="U34" s="105">
        <v>1</v>
      </c>
      <c r="V34" s="105">
        <v>0</v>
      </c>
      <c r="W34" s="105">
        <v>0</v>
      </c>
      <c r="X34" s="105">
        <v>0</v>
      </c>
      <c r="Y34" s="105">
        <v>0</v>
      </c>
      <c r="Z34" s="105">
        <v>1</v>
      </c>
      <c r="AA34" s="105">
        <v>0</v>
      </c>
      <c r="AB34" s="105">
        <v>0</v>
      </c>
      <c r="AC34" s="105">
        <v>0</v>
      </c>
      <c r="AD34" s="105">
        <v>0</v>
      </c>
      <c r="AE34" s="105">
        <v>1</v>
      </c>
      <c r="AF34" s="105">
        <v>0</v>
      </c>
      <c r="AG34" s="105">
        <v>0</v>
      </c>
      <c r="AH34" s="105">
        <v>0</v>
      </c>
      <c r="AI34" s="105">
        <v>0</v>
      </c>
      <c r="AJ34" s="9">
        <f t="shared" si="4"/>
        <v>1</v>
      </c>
      <c r="AK34" s="9">
        <f t="shared" si="5"/>
        <v>0</v>
      </c>
      <c r="AL34" s="9">
        <f t="shared" si="6"/>
        <v>0</v>
      </c>
      <c r="AM34" s="9">
        <f t="shared" si="7"/>
        <v>0</v>
      </c>
      <c r="AN34" s="106" t="s">
        <v>3590</v>
      </c>
    </row>
    <row r="35" spans="1:40" x14ac:dyDescent="0.25">
      <c r="A35" s="105">
        <v>855</v>
      </c>
      <c r="B35" s="106" t="s">
        <v>8669</v>
      </c>
      <c r="C35" s="106" t="s">
        <v>8670</v>
      </c>
      <c r="D35" s="106" t="s">
        <v>8671</v>
      </c>
      <c r="E35" s="107">
        <v>40606</v>
      </c>
      <c r="F35" s="106" t="s">
        <v>332</v>
      </c>
      <c r="K35" s="110">
        <v>300</v>
      </c>
      <c r="L35" s="109" t="s">
        <v>341</v>
      </c>
      <c r="M35" s="106" t="s">
        <v>394</v>
      </c>
      <c r="N35" s="106" t="s">
        <v>219</v>
      </c>
      <c r="O35" s="110">
        <v>0.05</v>
      </c>
      <c r="P35" s="106" t="s">
        <v>2316</v>
      </c>
      <c r="Q35" s="106" t="s">
        <v>15</v>
      </c>
      <c r="R35" s="105">
        <v>1</v>
      </c>
      <c r="S35" s="105">
        <v>0</v>
      </c>
      <c r="T35" s="105">
        <v>0</v>
      </c>
      <c r="U35" s="105">
        <v>0</v>
      </c>
      <c r="V35" s="105">
        <v>0</v>
      </c>
      <c r="W35" s="105">
        <v>1</v>
      </c>
      <c r="X35" s="105">
        <v>0</v>
      </c>
      <c r="Y35" s="105">
        <v>1</v>
      </c>
      <c r="Z35" s="105">
        <v>0</v>
      </c>
      <c r="AA35" s="105">
        <v>0</v>
      </c>
      <c r="AB35" s="105">
        <v>0</v>
      </c>
      <c r="AC35" s="105">
        <v>0</v>
      </c>
      <c r="AD35" s="105">
        <v>0</v>
      </c>
      <c r="AE35" s="105">
        <v>0</v>
      </c>
      <c r="AF35" s="105">
        <v>0</v>
      </c>
      <c r="AG35" s="105">
        <v>0</v>
      </c>
      <c r="AH35" s="105">
        <v>0</v>
      </c>
      <c r="AI35" s="105">
        <v>1</v>
      </c>
      <c r="AJ35" s="9">
        <f t="shared" si="4"/>
        <v>0</v>
      </c>
      <c r="AK35" s="9">
        <f t="shared" si="5"/>
        <v>0</v>
      </c>
      <c r="AL35" s="9">
        <f t="shared" si="6"/>
        <v>1</v>
      </c>
      <c r="AM35" s="9">
        <f t="shared" si="7"/>
        <v>0</v>
      </c>
      <c r="AN35" s="106" t="s">
        <v>8672</v>
      </c>
    </row>
    <row r="36" spans="1:40" x14ac:dyDescent="0.25">
      <c r="A36" s="105">
        <v>983</v>
      </c>
      <c r="B36" s="106" t="s">
        <v>2871</v>
      </c>
      <c r="C36" s="106" t="s">
        <v>2872</v>
      </c>
      <c r="D36" s="106" t="s">
        <v>2873</v>
      </c>
      <c r="E36" s="107">
        <v>42028</v>
      </c>
      <c r="F36" s="106" t="s">
        <v>38</v>
      </c>
      <c r="I36" s="110">
        <v>50000</v>
      </c>
      <c r="L36" s="109" t="s">
        <v>342</v>
      </c>
      <c r="M36" s="106" t="s">
        <v>39</v>
      </c>
      <c r="N36" s="106" t="s">
        <v>48</v>
      </c>
      <c r="O36" s="110">
        <v>0.1</v>
      </c>
      <c r="P36" s="106" t="s">
        <v>377</v>
      </c>
      <c r="Q36" s="106" t="s">
        <v>15</v>
      </c>
      <c r="R36" s="105">
        <v>1</v>
      </c>
      <c r="S36" s="105">
        <v>0</v>
      </c>
      <c r="T36" s="105">
        <v>0</v>
      </c>
      <c r="U36" s="105">
        <v>1</v>
      </c>
      <c r="V36" s="105">
        <v>0</v>
      </c>
      <c r="W36" s="105">
        <v>0</v>
      </c>
      <c r="X36" s="105">
        <v>0</v>
      </c>
      <c r="Y36" s="105">
        <v>0</v>
      </c>
      <c r="Z36" s="105">
        <v>1</v>
      </c>
      <c r="AA36" s="105">
        <v>0</v>
      </c>
      <c r="AB36" s="105">
        <v>0</v>
      </c>
      <c r="AC36" s="105">
        <v>1</v>
      </c>
      <c r="AD36" s="105">
        <v>0</v>
      </c>
      <c r="AE36" s="105">
        <v>0</v>
      </c>
      <c r="AF36" s="105">
        <v>0</v>
      </c>
      <c r="AG36" s="105">
        <v>0</v>
      </c>
      <c r="AH36" s="105">
        <v>0</v>
      </c>
      <c r="AI36" s="105">
        <v>0</v>
      </c>
      <c r="AJ36" s="9">
        <f t="shared" si="4"/>
        <v>1</v>
      </c>
      <c r="AK36" s="9">
        <f t="shared" si="5"/>
        <v>0</v>
      </c>
      <c r="AL36" s="9">
        <f t="shared" si="6"/>
        <v>0</v>
      </c>
      <c r="AM36" s="9">
        <f t="shared" si="7"/>
        <v>0</v>
      </c>
      <c r="AN36" s="106" t="s">
        <v>2874</v>
      </c>
    </row>
    <row r="37" spans="1:40" x14ac:dyDescent="0.25">
      <c r="A37" s="105">
        <v>1157</v>
      </c>
      <c r="B37" s="106" t="s">
        <v>5262</v>
      </c>
      <c r="C37" s="106" t="s">
        <v>5263</v>
      </c>
      <c r="D37" s="106" t="s">
        <v>5264</v>
      </c>
      <c r="E37" s="107">
        <v>42633</v>
      </c>
      <c r="F37" s="106" t="s">
        <v>38</v>
      </c>
      <c r="J37" s="105">
        <v>2</v>
      </c>
      <c r="L37" s="109" t="s">
        <v>342</v>
      </c>
      <c r="M37" s="106" t="s">
        <v>501</v>
      </c>
      <c r="N37" s="106" t="s">
        <v>48</v>
      </c>
      <c r="O37" s="110">
        <v>2</v>
      </c>
      <c r="P37" s="106" t="s">
        <v>5046</v>
      </c>
      <c r="Q37" s="106" t="s">
        <v>15</v>
      </c>
      <c r="R37" s="105">
        <v>1</v>
      </c>
      <c r="S37" s="105">
        <v>0</v>
      </c>
      <c r="T37" s="105">
        <v>0</v>
      </c>
      <c r="U37" s="105">
        <v>1</v>
      </c>
      <c r="V37" s="105">
        <v>0</v>
      </c>
      <c r="W37" s="105">
        <v>0</v>
      </c>
      <c r="X37" s="105">
        <v>0</v>
      </c>
      <c r="Y37" s="105">
        <v>1</v>
      </c>
      <c r="Z37" s="105">
        <v>0</v>
      </c>
      <c r="AA37" s="105">
        <v>0</v>
      </c>
      <c r="AB37" s="105">
        <v>0</v>
      </c>
      <c r="AC37" s="105">
        <v>1</v>
      </c>
      <c r="AD37" s="105">
        <v>1</v>
      </c>
      <c r="AE37" s="105">
        <v>1</v>
      </c>
      <c r="AF37" s="105">
        <v>0</v>
      </c>
      <c r="AG37" s="105">
        <v>0</v>
      </c>
      <c r="AH37" s="105">
        <v>0</v>
      </c>
      <c r="AI37" s="105">
        <v>0</v>
      </c>
      <c r="AJ37" s="9">
        <f t="shared" si="4"/>
        <v>1</v>
      </c>
      <c r="AK37" s="9">
        <f t="shared" si="5"/>
        <v>0</v>
      </c>
      <c r="AL37" s="9">
        <f t="shared" si="6"/>
        <v>1</v>
      </c>
      <c r="AM37" s="9">
        <f t="shared" si="7"/>
        <v>1</v>
      </c>
      <c r="AN37" s="106" t="s">
        <v>5266</v>
      </c>
    </row>
    <row r="38" spans="1:40" x14ac:dyDescent="0.25">
      <c r="A38" s="105">
        <v>1173</v>
      </c>
      <c r="B38" s="106" t="s">
        <v>4275</v>
      </c>
      <c r="C38" s="106" t="s">
        <v>4276</v>
      </c>
      <c r="D38" s="106" t="s">
        <v>4277</v>
      </c>
      <c r="E38" s="107">
        <v>40975</v>
      </c>
      <c r="F38" s="106" t="s">
        <v>38</v>
      </c>
      <c r="G38" s="105">
        <v>1800</v>
      </c>
      <c r="H38" s="105">
        <v>900</v>
      </c>
      <c r="I38" s="110">
        <v>200</v>
      </c>
      <c r="J38" s="105">
        <v>0.9</v>
      </c>
      <c r="L38" s="109" t="s">
        <v>341</v>
      </c>
      <c r="M38" s="106" t="s">
        <v>151</v>
      </c>
      <c r="N38" s="106" t="s">
        <v>48</v>
      </c>
      <c r="O38" s="110">
        <v>14</v>
      </c>
      <c r="P38" s="106" t="s">
        <v>526</v>
      </c>
      <c r="Q38" s="106" t="s">
        <v>15</v>
      </c>
      <c r="R38" s="105">
        <v>1</v>
      </c>
      <c r="S38" s="105">
        <v>0</v>
      </c>
      <c r="T38" s="105">
        <v>0</v>
      </c>
      <c r="U38" s="105">
        <v>1</v>
      </c>
      <c r="V38" s="105">
        <v>0</v>
      </c>
      <c r="W38" s="105">
        <v>0</v>
      </c>
      <c r="X38" s="105">
        <v>0</v>
      </c>
      <c r="Y38" s="105">
        <v>0</v>
      </c>
      <c r="Z38" s="105">
        <v>1</v>
      </c>
      <c r="AA38" s="105">
        <v>0</v>
      </c>
      <c r="AB38" s="105">
        <v>0</v>
      </c>
      <c r="AC38" s="105">
        <v>0</v>
      </c>
      <c r="AD38" s="105">
        <v>0</v>
      </c>
      <c r="AE38" s="105">
        <v>0</v>
      </c>
      <c r="AF38" s="105">
        <v>0</v>
      </c>
      <c r="AG38" s="105">
        <v>0</v>
      </c>
      <c r="AH38" s="105">
        <v>0</v>
      </c>
      <c r="AI38" s="105">
        <v>1</v>
      </c>
      <c r="AJ38" s="9">
        <f t="shared" si="4"/>
        <v>0</v>
      </c>
      <c r="AK38" s="9">
        <f t="shared" si="5"/>
        <v>0</v>
      </c>
      <c r="AL38" s="9">
        <f t="shared" si="6"/>
        <v>1</v>
      </c>
      <c r="AM38" s="9">
        <f t="shared" si="7"/>
        <v>0</v>
      </c>
      <c r="AN38" s="106" t="s">
        <v>4278</v>
      </c>
    </row>
    <row r="39" spans="1:40" x14ac:dyDescent="0.25">
      <c r="A39" s="105">
        <v>1209</v>
      </c>
      <c r="B39" s="106" t="s">
        <v>7906</v>
      </c>
      <c r="C39" s="106" t="s">
        <v>7907</v>
      </c>
      <c r="D39" s="106" t="s">
        <v>7908</v>
      </c>
      <c r="E39" s="107">
        <v>41365</v>
      </c>
      <c r="F39" s="106" t="s">
        <v>38</v>
      </c>
      <c r="J39" s="105">
        <v>0.25</v>
      </c>
      <c r="K39" s="110">
        <v>11.96</v>
      </c>
      <c r="L39" s="109" t="s">
        <v>342</v>
      </c>
      <c r="M39" s="106" t="s">
        <v>136</v>
      </c>
      <c r="N39" s="106" t="s">
        <v>48</v>
      </c>
      <c r="O39" s="110">
        <v>42</v>
      </c>
      <c r="P39" s="106" t="s">
        <v>377</v>
      </c>
      <c r="Q39" s="106" t="s">
        <v>55</v>
      </c>
      <c r="R39" s="105">
        <v>1</v>
      </c>
      <c r="S39" s="105">
        <v>0</v>
      </c>
      <c r="T39" s="105">
        <v>0</v>
      </c>
      <c r="U39" s="105">
        <v>1</v>
      </c>
      <c r="V39" s="105">
        <v>0</v>
      </c>
      <c r="W39" s="105">
        <v>0</v>
      </c>
      <c r="X39" s="105">
        <v>0</v>
      </c>
      <c r="Y39" s="105">
        <v>0</v>
      </c>
      <c r="Z39" s="105">
        <v>1</v>
      </c>
      <c r="AA39" s="105">
        <v>0</v>
      </c>
      <c r="AB39" s="105">
        <v>0</v>
      </c>
      <c r="AC39" s="105">
        <v>0</v>
      </c>
      <c r="AD39" s="105">
        <v>0</v>
      </c>
      <c r="AE39" s="105">
        <v>0</v>
      </c>
      <c r="AF39" s="105">
        <v>0</v>
      </c>
      <c r="AG39" s="105">
        <v>0</v>
      </c>
      <c r="AH39" s="105">
        <v>0</v>
      </c>
      <c r="AI39" s="105">
        <v>1</v>
      </c>
      <c r="AJ39" s="9">
        <f t="shared" si="4"/>
        <v>0</v>
      </c>
      <c r="AK39" s="9">
        <f t="shared" si="5"/>
        <v>0</v>
      </c>
      <c r="AL39" s="9">
        <f t="shared" si="6"/>
        <v>1</v>
      </c>
      <c r="AM39" s="9">
        <f t="shared" si="7"/>
        <v>0</v>
      </c>
      <c r="AN39" s="106" t="s">
        <v>7909</v>
      </c>
    </row>
    <row r="40" spans="1:40" x14ac:dyDescent="0.25">
      <c r="A40" s="105">
        <v>1211</v>
      </c>
      <c r="B40" s="106" t="s">
        <v>4279</v>
      </c>
      <c r="C40" s="106" t="s">
        <v>4280</v>
      </c>
      <c r="D40" s="106" t="s">
        <v>4281</v>
      </c>
      <c r="E40" s="107">
        <v>40268</v>
      </c>
      <c r="F40" s="106" t="s">
        <v>38</v>
      </c>
      <c r="I40" s="110">
        <v>260</v>
      </c>
      <c r="K40" s="110">
        <v>10</v>
      </c>
      <c r="L40" s="109" t="s">
        <v>342</v>
      </c>
      <c r="M40" s="106" t="s">
        <v>39</v>
      </c>
      <c r="N40" s="106" t="s">
        <v>40</v>
      </c>
      <c r="O40" s="110">
        <v>8.3333333333333301E-2</v>
      </c>
      <c r="P40" s="106" t="s">
        <v>41</v>
      </c>
      <c r="Q40" s="106" t="s">
        <v>15</v>
      </c>
      <c r="R40" s="105">
        <v>0</v>
      </c>
      <c r="S40" s="105">
        <v>0</v>
      </c>
      <c r="T40" s="105">
        <v>0</v>
      </c>
      <c r="U40" s="105">
        <v>1</v>
      </c>
      <c r="V40" s="105">
        <v>0</v>
      </c>
      <c r="W40" s="105">
        <v>0</v>
      </c>
      <c r="X40" s="105">
        <v>0</v>
      </c>
      <c r="Y40" s="105">
        <v>1</v>
      </c>
      <c r="Z40" s="105">
        <v>0</v>
      </c>
      <c r="AA40" s="105">
        <v>0</v>
      </c>
      <c r="AB40" s="105">
        <v>0</v>
      </c>
      <c r="AC40" s="105">
        <v>0</v>
      </c>
      <c r="AD40" s="105">
        <v>0</v>
      </c>
      <c r="AE40" s="105">
        <v>0</v>
      </c>
      <c r="AF40" s="105">
        <v>0</v>
      </c>
      <c r="AG40" s="105">
        <v>0</v>
      </c>
      <c r="AH40" s="105">
        <v>0</v>
      </c>
      <c r="AI40" s="105">
        <v>1</v>
      </c>
      <c r="AJ40" s="9">
        <f t="shared" si="4"/>
        <v>0</v>
      </c>
      <c r="AK40" s="9">
        <f t="shared" si="5"/>
        <v>0</v>
      </c>
      <c r="AL40" s="9">
        <f t="shared" si="6"/>
        <v>1</v>
      </c>
      <c r="AM40" s="9">
        <f t="shared" si="7"/>
        <v>0</v>
      </c>
      <c r="AN40" s="106" t="s">
        <v>4282</v>
      </c>
    </row>
    <row r="41" spans="1:40" x14ac:dyDescent="0.25">
      <c r="A41" s="105">
        <v>1216</v>
      </c>
      <c r="B41" s="106" t="s">
        <v>8673</v>
      </c>
      <c r="C41" s="106" t="s">
        <v>8674</v>
      </c>
      <c r="D41" s="106" t="s">
        <v>8675</v>
      </c>
      <c r="E41" s="107">
        <v>39539</v>
      </c>
      <c r="F41" s="106" t="s">
        <v>38</v>
      </c>
      <c r="J41" s="105">
        <v>1.5</v>
      </c>
      <c r="L41" s="109" t="s">
        <v>342</v>
      </c>
      <c r="M41" s="106" t="s">
        <v>185</v>
      </c>
      <c r="N41" s="106" t="s">
        <v>48</v>
      </c>
      <c r="O41" s="110">
        <v>236.65178571428572</v>
      </c>
      <c r="P41" s="106" t="s">
        <v>195</v>
      </c>
      <c r="Q41" s="106" t="s">
        <v>15</v>
      </c>
      <c r="R41" s="105">
        <v>1</v>
      </c>
      <c r="S41" s="105">
        <v>0</v>
      </c>
      <c r="T41" s="105">
        <v>0</v>
      </c>
      <c r="U41" s="105">
        <v>1</v>
      </c>
      <c r="V41" s="105">
        <v>0</v>
      </c>
      <c r="W41" s="105">
        <v>0</v>
      </c>
      <c r="X41" s="105">
        <v>0</v>
      </c>
      <c r="Y41" s="105">
        <v>0</v>
      </c>
      <c r="Z41" s="105">
        <v>1</v>
      </c>
      <c r="AA41" s="105">
        <v>0</v>
      </c>
      <c r="AB41" s="105">
        <v>0</v>
      </c>
      <c r="AC41" s="105">
        <v>0</v>
      </c>
      <c r="AD41" s="105">
        <v>0</v>
      </c>
      <c r="AE41" s="105">
        <v>0</v>
      </c>
      <c r="AF41" s="105">
        <v>0</v>
      </c>
      <c r="AG41" s="105">
        <v>0</v>
      </c>
      <c r="AH41" s="105">
        <v>0</v>
      </c>
      <c r="AI41" s="105">
        <v>1</v>
      </c>
      <c r="AJ41" s="9">
        <f t="shared" si="4"/>
        <v>0</v>
      </c>
      <c r="AK41" s="9">
        <f t="shared" si="5"/>
        <v>0</v>
      </c>
      <c r="AL41" s="9">
        <f t="shared" si="6"/>
        <v>1</v>
      </c>
      <c r="AM41" s="9">
        <f t="shared" si="7"/>
        <v>0</v>
      </c>
      <c r="AN41" s="106" t="s">
        <v>8676</v>
      </c>
    </row>
    <row r="42" spans="1:40" x14ac:dyDescent="0.25">
      <c r="A42" s="105">
        <v>1217</v>
      </c>
      <c r="B42" s="106" t="s">
        <v>8677</v>
      </c>
      <c r="C42" s="106" t="s">
        <v>8678</v>
      </c>
      <c r="D42" s="106" t="s">
        <v>8679</v>
      </c>
      <c r="E42" s="107">
        <v>40299</v>
      </c>
      <c r="F42" s="106" t="s">
        <v>38</v>
      </c>
      <c r="J42" s="105">
        <v>1.5</v>
      </c>
      <c r="L42" s="109" t="s">
        <v>342</v>
      </c>
      <c r="M42" s="106" t="s">
        <v>185</v>
      </c>
      <c r="N42" s="106" t="s">
        <v>48</v>
      </c>
      <c r="O42" s="110">
        <v>30</v>
      </c>
      <c r="P42" s="106" t="s">
        <v>367</v>
      </c>
      <c r="Q42" s="106" t="s">
        <v>15</v>
      </c>
      <c r="R42" s="105">
        <v>1</v>
      </c>
      <c r="S42" s="105">
        <v>0</v>
      </c>
      <c r="T42" s="105">
        <v>0</v>
      </c>
      <c r="U42" s="105">
        <v>1</v>
      </c>
      <c r="V42" s="105">
        <v>0</v>
      </c>
      <c r="W42" s="105">
        <v>0</v>
      </c>
      <c r="X42" s="105">
        <v>0</v>
      </c>
      <c r="Y42" s="105">
        <v>0</v>
      </c>
      <c r="Z42" s="105">
        <v>1</v>
      </c>
      <c r="AA42" s="105">
        <v>0</v>
      </c>
      <c r="AB42" s="105">
        <v>0</v>
      </c>
      <c r="AC42" s="105">
        <v>0</v>
      </c>
      <c r="AD42" s="105">
        <v>0</v>
      </c>
      <c r="AE42" s="105">
        <v>0</v>
      </c>
      <c r="AF42" s="105">
        <v>0</v>
      </c>
      <c r="AG42" s="105">
        <v>1</v>
      </c>
      <c r="AH42" s="105">
        <v>0</v>
      </c>
      <c r="AI42" s="105">
        <v>0</v>
      </c>
      <c r="AJ42" s="9">
        <f t="shared" si="4"/>
        <v>0</v>
      </c>
      <c r="AK42" s="9">
        <f t="shared" si="5"/>
        <v>1</v>
      </c>
      <c r="AL42" s="9">
        <f t="shared" si="6"/>
        <v>0</v>
      </c>
      <c r="AM42" s="9">
        <f t="shared" si="7"/>
        <v>0</v>
      </c>
      <c r="AN42" s="106" t="s">
        <v>8680</v>
      </c>
    </row>
    <row r="43" spans="1:40" x14ac:dyDescent="0.25">
      <c r="A43" s="105">
        <v>1233</v>
      </c>
      <c r="B43" s="106" t="s">
        <v>4287</v>
      </c>
      <c r="C43" s="106" t="s">
        <v>4288</v>
      </c>
      <c r="D43" s="106" t="s">
        <v>4289</v>
      </c>
      <c r="E43" s="107">
        <v>41365</v>
      </c>
      <c r="F43" s="106" t="s">
        <v>38</v>
      </c>
      <c r="J43" s="105">
        <v>9.0999999999999998E-2</v>
      </c>
      <c r="L43" s="109" t="s">
        <v>341</v>
      </c>
      <c r="M43" s="106" t="s">
        <v>283</v>
      </c>
      <c r="N43" s="106" t="s">
        <v>48</v>
      </c>
      <c r="O43" s="110">
        <v>3360</v>
      </c>
      <c r="P43" s="106" t="s">
        <v>526</v>
      </c>
      <c r="Q43" s="106" t="s">
        <v>15</v>
      </c>
      <c r="R43" s="105">
        <v>0</v>
      </c>
      <c r="S43" s="105">
        <v>0</v>
      </c>
      <c r="T43" s="105">
        <v>0</v>
      </c>
      <c r="U43" s="105">
        <v>1</v>
      </c>
      <c r="V43" s="105">
        <v>0</v>
      </c>
      <c r="W43" s="105">
        <v>0</v>
      </c>
      <c r="X43" s="105">
        <v>0</v>
      </c>
      <c r="Y43" s="105">
        <v>0</v>
      </c>
      <c r="Z43" s="105">
        <v>1</v>
      </c>
      <c r="AA43" s="105">
        <v>0</v>
      </c>
      <c r="AB43" s="105">
        <v>0</v>
      </c>
      <c r="AC43" s="105">
        <v>0</v>
      </c>
      <c r="AD43" s="105">
        <v>0</v>
      </c>
      <c r="AE43" s="105">
        <v>1</v>
      </c>
      <c r="AF43" s="105">
        <v>0</v>
      </c>
      <c r="AG43" s="105">
        <v>0</v>
      </c>
      <c r="AH43" s="105">
        <v>0</v>
      </c>
      <c r="AI43" s="105">
        <v>0</v>
      </c>
      <c r="AJ43" s="9">
        <f t="shared" si="4"/>
        <v>1</v>
      </c>
      <c r="AK43" s="9">
        <f t="shared" si="5"/>
        <v>0</v>
      </c>
      <c r="AL43" s="9">
        <f t="shared" si="6"/>
        <v>0</v>
      </c>
      <c r="AM43" s="9">
        <f t="shared" si="7"/>
        <v>0</v>
      </c>
      <c r="AN43" s="106" t="s">
        <v>4291</v>
      </c>
    </row>
    <row r="44" spans="1:40" x14ac:dyDescent="0.25">
      <c r="A44" s="105">
        <v>1236</v>
      </c>
      <c r="B44" s="106" t="s">
        <v>3600</v>
      </c>
      <c r="C44" s="106" t="s">
        <v>3601</v>
      </c>
      <c r="D44" s="106" t="s">
        <v>3602</v>
      </c>
      <c r="E44" s="107">
        <v>40422</v>
      </c>
      <c r="F44" s="106" t="s">
        <v>38</v>
      </c>
      <c r="J44" s="105">
        <v>1.35</v>
      </c>
      <c r="L44" s="109" t="s">
        <v>342</v>
      </c>
      <c r="M44" s="106" t="s">
        <v>185</v>
      </c>
      <c r="N44" s="106" t="s">
        <v>48</v>
      </c>
      <c r="O44" s="110">
        <v>6.93</v>
      </c>
      <c r="P44" s="106" t="s">
        <v>377</v>
      </c>
      <c r="Q44" s="106" t="s">
        <v>15</v>
      </c>
      <c r="R44" s="105">
        <v>1</v>
      </c>
      <c r="S44" s="105">
        <v>0</v>
      </c>
      <c r="T44" s="105">
        <v>0</v>
      </c>
      <c r="U44" s="105">
        <v>1</v>
      </c>
      <c r="V44" s="105">
        <v>0</v>
      </c>
      <c r="W44" s="105">
        <v>0</v>
      </c>
      <c r="X44" s="105">
        <v>0</v>
      </c>
      <c r="Y44" s="105">
        <v>0</v>
      </c>
      <c r="Z44" s="105">
        <v>1</v>
      </c>
      <c r="AA44" s="105">
        <v>0</v>
      </c>
      <c r="AB44" s="105">
        <v>0</v>
      </c>
      <c r="AC44" s="105">
        <v>0</v>
      </c>
      <c r="AD44" s="105">
        <v>0</v>
      </c>
      <c r="AE44" s="105">
        <v>1</v>
      </c>
      <c r="AF44" s="105">
        <v>0</v>
      </c>
      <c r="AG44" s="105">
        <v>0</v>
      </c>
      <c r="AH44" s="105">
        <v>0</v>
      </c>
      <c r="AI44" s="105">
        <v>0</v>
      </c>
      <c r="AJ44" s="9">
        <f t="shared" si="4"/>
        <v>1</v>
      </c>
      <c r="AK44" s="9">
        <f t="shared" si="5"/>
        <v>0</v>
      </c>
      <c r="AL44" s="9">
        <f t="shared" si="6"/>
        <v>0</v>
      </c>
      <c r="AM44" s="9">
        <f t="shared" si="7"/>
        <v>0</v>
      </c>
      <c r="AN44" s="106" t="s">
        <v>3603</v>
      </c>
    </row>
    <row r="45" spans="1:40" x14ac:dyDescent="0.25">
      <c r="A45" s="105">
        <v>1238</v>
      </c>
      <c r="B45" s="106" t="s">
        <v>2149</v>
      </c>
      <c r="C45" s="106" t="s">
        <v>2150</v>
      </c>
      <c r="D45" s="106" t="s">
        <v>2151</v>
      </c>
      <c r="E45" s="107">
        <v>40878</v>
      </c>
      <c r="F45" s="106" t="s">
        <v>38</v>
      </c>
      <c r="J45" s="105">
        <v>0.21</v>
      </c>
      <c r="L45" s="109" t="s">
        <v>342</v>
      </c>
      <c r="M45" s="106" t="s">
        <v>185</v>
      </c>
      <c r="N45" s="106" t="s">
        <v>48</v>
      </c>
      <c r="O45" s="110">
        <v>48</v>
      </c>
      <c r="P45" s="106" t="s">
        <v>2099</v>
      </c>
      <c r="Q45" s="106" t="s">
        <v>15</v>
      </c>
      <c r="R45" s="105">
        <v>1</v>
      </c>
      <c r="S45" s="105">
        <v>0</v>
      </c>
      <c r="T45" s="105">
        <v>0</v>
      </c>
      <c r="U45" s="105">
        <v>0</v>
      </c>
      <c r="V45" s="105">
        <v>0</v>
      </c>
      <c r="W45" s="105">
        <v>0</v>
      </c>
      <c r="X45" s="105">
        <v>0</v>
      </c>
      <c r="Y45" s="105">
        <v>1</v>
      </c>
      <c r="Z45" s="105">
        <v>0</v>
      </c>
      <c r="AA45" s="105">
        <v>0</v>
      </c>
      <c r="AB45" s="105">
        <v>0</v>
      </c>
      <c r="AC45" s="105">
        <v>0</v>
      </c>
      <c r="AD45" s="105">
        <v>0</v>
      </c>
      <c r="AE45" s="105">
        <v>0</v>
      </c>
      <c r="AF45" s="105">
        <v>0</v>
      </c>
      <c r="AG45" s="105">
        <v>0</v>
      </c>
      <c r="AH45" s="105">
        <v>0</v>
      </c>
      <c r="AI45" s="105">
        <v>1</v>
      </c>
      <c r="AJ45" s="9">
        <f t="shared" si="4"/>
        <v>0</v>
      </c>
      <c r="AK45" s="9">
        <f t="shared" si="5"/>
        <v>0</v>
      </c>
      <c r="AL45" s="9">
        <f t="shared" si="6"/>
        <v>1</v>
      </c>
      <c r="AM45" s="9">
        <f t="shared" si="7"/>
        <v>0</v>
      </c>
      <c r="AN45" s="106" t="s">
        <v>2152</v>
      </c>
    </row>
    <row r="46" spans="1:40" x14ac:dyDescent="0.25">
      <c r="A46" s="105">
        <v>1266</v>
      </c>
      <c r="B46" s="106" t="s">
        <v>8681</v>
      </c>
      <c r="C46" s="106" t="s">
        <v>8682</v>
      </c>
      <c r="D46" s="106" t="s">
        <v>5693</v>
      </c>
      <c r="E46" s="107">
        <v>38384</v>
      </c>
      <c r="F46" s="106" t="s">
        <v>38</v>
      </c>
      <c r="G46" s="105">
        <v>890</v>
      </c>
      <c r="H46" s="105">
        <v>880</v>
      </c>
      <c r="L46" s="109" t="s">
        <v>342</v>
      </c>
      <c r="M46" s="106" t="s">
        <v>136</v>
      </c>
      <c r="N46" s="106" t="s">
        <v>48</v>
      </c>
      <c r="O46" s="110">
        <v>0</v>
      </c>
      <c r="P46" s="106" t="s">
        <v>2977</v>
      </c>
      <c r="Q46" s="106" t="s">
        <v>15</v>
      </c>
      <c r="R46" s="105">
        <v>0</v>
      </c>
      <c r="S46" s="105">
        <v>0</v>
      </c>
      <c r="T46" s="105">
        <v>0</v>
      </c>
      <c r="U46" s="105">
        <v>1</v>
      </c>
      <c r="V46" s="105">
        <v>0</v>
      </c>
      <c r="W46" s="105">
        <v>0</v>
      </c>
      <c r="X46" s="105">
        <v>0</v>
      </c>
      <c r="Y46" s="105">
        <v>0</v>
      </c>
      <c r="Z46" s="105">
        <v>1</v>
      </c>
      <c r="AA46" s="105">
        <v>0</v>
      </c>
      <c r="AB46" s="105">
        <v>0</v>
      </c>
      <c r="AC46" s="105">
        <v>1</v>
      </c>
      <c r="AD46" s="105">
        <v>0</v>
      </c>
      <c r="AE46" s="105">
        <v>0</v>
      </c>
      <c r="AF46" s="105">
        <v>0</v>
      </c>
      <c r="AG46" s="105">
        <v>0</v>
      </c>
      <c r="AH46" s="105">
        <v>0</v>
      </c>
      <c r="AI46" s="105">
        <v>0</v>
      </c>
      <c r="AJ46" s="9">
        <f t="shared" si="4"/>
        <v>1</v>
      </c>
      <c r="AK46" s="9">
        <f t="shared" si="5"/>
        <v>0</v>
      </c>
      <c r="AL46" s="9">
        <f t="shared" si="6"/>
        <v>0</v>
      </c>
      <c r="AM46" s="9">
        <f t="shared" si="7"/>
        <v>0</v>
      </c>
      <c r="AN46" s="106" t="s">
        <v>5695</v>
      </c>
    </row>
    <row r="47" spans="1:40" x14ac:dyDescent="0.25">
      <c r="A47" s="105">
        <v>1267</v>
      </c>
      <c r="B47" s="106" t="s">
        <v>5691</v>
      </c>
      <c r="C47" s="106" t="s">
        <v>5692</v>
      </c>
      <c r="D47" s="106" t="s">
        <v>5693</v>
      </c>
      <c r="E47" s="107">
        <v>39326</v>
      </c>
      <c r="F47" s="106" t="s">
        <v>38</v>
      </c>
      <c r="G47" s="105">
        <v>890</v>
      </c>
      <c r="H47" s="105">
        <v>880</v>
      </c>
      <c r="L47" s="109" t="s">
        <v>342</v>
      </c>
      <c r="M47" s="106" t="s">
        <v>136</v>
      </c>
      <c r="N47" s="106" t="s">
        <v>48</v>
      </c>
      <c r="O47" s="110">
        <v>0</v>
      </c>
      <c r="P47" s="106" t="s">
        <v>2977</v>
      </c>
      <c r="Q47" s="106" t="s">
        <v>15</v>
      </c>
      <c r="R47" s="105">
        <v>0</v>
      </c>
      <c r="S47" s="105">
        <v>0</v>
      </c>
      <c r="T47" s="105">
        <v>0</v>
      </c>
      <c r="U47" s="105">
        <v>1</v>
      </c>
      <c r="V47" s="105">
        <v>0</v>
      </c>
      <c r="W47" s="105">
        <v>0</v>
      </c>
      <c r="X47" s="105">
        <v>0</v>
      </c>
      <c r="Y47" s="105">
        <v>0</v>
      </c>
      <c r="Z47" s="105">
        <v>1</v>
      </c>
      <c r="AA47" s="105">
        <v>0</v>
      </c>
      <c r="AB47" s="105">
        <v>0</v>
      </c>
      <c r="AC47" s="105">
        <v>1</v>
      </c>
      <c r="AD47" s="105">
        <v>0</v>
      </c>
      <c r="AE47" s="105">
        <v>0</v>
      </c>
      <c r="AF47" s="105">
        <v>0</v>
      </c>
      <c r="AG47" s="105">
        <v>0</v>
      </c>
      <c r="AH47" s="105">
        <v>0</v>
      </c>
      <c r="AI47" s="105">
        <v>0</v>
      </c>
      <c r="AJ47" s="9">
        <f t="shared" si="4"/>
        <v>1</v>
      </c>
      <c r="AK47" s="9">
        <f t="shared" si="5"/>
        <v>0</v>
      </c>
      <c r="AL47" s="9">
        <f t="shared" si="6"/>
        <v>0</v>
      </c>
      <c r="AM47" s="9">
        <f t="shared" si="7"/>
        <v>0</v>
      </c>
      <c r="AN47" s="106" t="s">
        <v>5695</v>
      </c>
    </row>
    <row r="48" spans="1:40" x14ac:dyDescent="0.25">
      <c r="A48" s="105">
        <v>1268</v>
      </c>
      <c r="B48" s="106" t="s">
        <v>8683</v>
      </c>
      <c r="C48" s="106" t="s">
        <v>8684</v>
      </c>
      <c r="D48" s="106" t="s">
        <v>8685</v>
      </c>
      <c r="E48" s="107">
        <v>37316</v>
      </c>
      <c r="F48" s="106" t="s">
        <v>38</v>
      </c>
      <c r="I48" s="110">
        <v>1000</v>
      </c>
      <c r="J48" s="105">
        <v>0.13</v>
      </c>
      <c r="L48" s="109" t="s">
        <v>341</v>
      </c>
      <c r="M48" s="106" t="s">
        <v>200</v>
      </c>
      <c r="N48" s="106" t="s">
        <v>48</v>
      </c>
      <c r="O48" s="110">
        <v>0</v>
      </c>
      <c r="P48" s="106" t="s">
        <v>891</v>
      </c>
      <c r="Q48" s="106" t="s">
        <v>70</v>
      </c>
      <c r="R48" s="105">
        <v>0</v>
      </c>
      <c r="S48" s="105">
        <v>0</v>
      </c>
      <c r="T48" s="105">
        <v>0</v>
      </c>
      <c r="U48" s="105">
        <v>1</v>
      </c>
      <c r="V48" s="105">
        <v>0</v>
      </c>
      <c r="W48" s="105">
        <v>0</v>
      </c>
      <c r="X48" s="105">
        <v>0</v>
      </c>
      <c r="Y48" s="105">
        <v>0</v>
      </c>
      <c r="Z48" s="105">
        <v>1</v>
      </c>
      <c r="AA48" s="105">
        <v>0</v>
      </c>
      <c r="AB48" s="105">
        <v>0</v>
      </c>
      <c r="AC48" s="105">
        <v>0</v>
      </c>
      <c r="AD48" s="105">
        <v>1</v>
      </c>
      <c r="AE48" s="105">
        <v>0</v>
      </c>
      <c r="AF48" s="105">
        <v>0</v>
      </c>
      <c r="AG48" s="105">
        <v>0</v>
      </c>
      <c r="AH48" s="105">
        <v>0</v>
      </c>
      <c r="AI48" s="105">
        <v>0</v>
      </c>
      <c r="AJ48" s="9">
        <f t="shared" si="4"/>
        <v>0</v>
      </c>
      <c r="AK48" s="9">
        <f t="shared" si="5"/>
        <v>0</v>
      </c>
      <c r="AL48" s="9">
        <f t="shared" si="6"/>
        <v>1</v>
      </c>
      <c r="AM48" s="9">
        <f t="shared" si="7"/>
        <v>1</v>
      </c>
      <c r="AN48" s="106" t="s">
        <v>8686</v>
      </c>
    </row>
    <row r="49" spans="1:40" x14ac:dyDescent="0.25">
      <c r="A49" s="105">
        <v>1270</v>
      </c>
      <c r="B49" s="106" t="s">
        <v>8687</v>
      </c>
      <c r="C49" s="106" t="s">
        <v>8688</v>
      </c>
      <c r="D49" s="106" t="s">
        <v>8689</v>
      </c>
      <c r="E49" s="107">
        <v>39913</v>
      </c>
      <c r="F49" s="106" t="s">
        <v>38</v>
      </c>
      <c r="I49" s="110">
        <v>1E-4</v>
      </c>
      <c r="J49" s="105">
        <v>1.6E-2</v>
      </c>
      <c r="L49" s="109" t="s">
        <v>342</v>
      </c>
      <c r="M49" s="106" t="s">
        <v>136</v>
      </c>
      <c r="N49" s="106" t="s">
        <v>40</v>
      </c>
      <c r="O49" s="110">
        <v>28</v>
      </c>
      <c r="P49" s="106" t="s">
        <v>3096</v>
      </c>
      <c r="Q49" s="106" t="s">
        <v>15</v>
      </c>
      <c r="R49" s="105">
        <v>1</v>
      </c>
      <c r="S49" s="105">
        <v>0</v>
      </c>
      <c r="T49" s="105">
        <v>0</v>
      </c>
      <c r="U49" s="105">
        <v>1</v>
      </c>
      <c r="V49" s="105">
        <v>0</v>
      </c>
      <c r="W49" s="105">
        <v>0</v>
      </c>
      <c r="X49" s="105">
        <v>0</v>
      </c>
      <c r="Y49" s="105">
        <v>0</v>
      </c>
      <c r="Z49" s="105">
        <v>1</v>
      </c>
      <c r="AA49" s="105">
        <v>0</v>
      </c>
      <c r="AB49" s="105">
        <v>0</v>
      </c>
      <c r="AC49" s="105">
        <v>0</v>
      </c>
      <c r="AD49" s="105">
        <v>0</v>
      </c>
      <c r="AE49" s="105">
        <v>0</v>
      </c>
      <c r="AF49" s="105">
        <v>0</v>
      </c>
      <c r="AG49" s="105">
        <v>0</v>
      </c>
      <c r="AH49" s="105">
        <v>0</v>
      </c>
      <c r="AI49" s="105">
        <v>1</v>
      </c>
      <c r="AJ49" s="9">
        <f t="shared" si="4"/>
        <v>0</v>
      </c>
      <c r="AK49" s="9">
        <f t="shared" si="5"/>
        <v>0</v>
      </c>
      <c r="AL49" s="9">
        <f t="shared" si="6"/>
        <v>1</v>
      </c>
      <c r="AM49" s="9">
        <f t="shared" si="7"/>
        <v>0</v>
      </c>
      <c r="AN49" s="106" t="s">
        <v>8690</v>
      </c>
    </row>
    <row r="50" spans="1:40" x14ac:dyDescent="0.25">
      <c r="A50" s="105">
        <v>1271</v>
      </c>
      <c r="B50" s="106" t="s">
        <v>8691</v>
      </c>
      <c r="C50" s="106" t="s">
        <v>8692</v>
      </c>
      <c r="D50" s="106" t="s">
        <v>8693</v>
      </c>
      <c r="E50" s="107">
        <v>39995</v>
      </c>
      <c r="F50" s="106" t="s">
        <v>38</v>
      </c>
      <c r="I50" s="110">
        <v>10000</v>
      </c>
      <c r="J50" s="105">
        <v>2</v>
      </c>
      <c r="L50" s="109" t="s">
        <v>342</v>
      </c>
      <c r="M50" s="106" t="s">
        <v>136</v>
      </c>
      <c r="N50" s="106" t="s">
        <v>40</v>
      </c>
      <c r="O50" s="110">
        <v>19</v>
      </c>
      <c r="P50" s="106" t="s">
        <v>3096</v>
      </c>
      <c r="Q50" s="106" t="s">
        <v>15</v>
      </c>
      <c r="R50" s="105">
        <v>1</v>
      </c>
      <c r="S50" s="105">
        <v>0</v>
      </c>
      <c r="T50" s="105">
        <v>0</v>
      </c>
      <c r="U50" s="105">
        <v>1</v>
      </c>
      <c r="V50" s="105">
        <v>0</v>
      </c>
      <c r="W50" s="105">
        <v>0</v>
      </c>
      <c r="X50" s="105">
        <v>0</v>
      </c>
      <c r="Y50" s="105">
        <v>0</v>
      </c>
      <c r="Z50" s="105">
        <v>1</v>
      </c>
      <c r="AA50" s="105">
        <v>0</v>
      </c>
      <c r="AB50" s="105">
        <v>0</v>
      </c>
      <c r="AC50" s="105">
        <v>0</v>
      </c>
      <c r="AD50" s="105">
        <v>0</v>
      </c>
      <c r="AE50" s="105">
        <v>0</v>
      </c>
      <c r="AF50" s="105">
        <v>0</v>
      </c>
      <c r="AG50" s="105">
        <v>0</v>
      </c>
      <c r="AH50" s="105">
        <v>0</v>
      </c>
      <c r="AI50" s="105">
        <v>1</v>
      </c>
      <c r="AJ50" s="9">
        <f t="shared" si="4"/>
        <v>0</v>
      </c>
      <c r="AK50" s="9">
        <f t="shared" si="5"/>
        <v>0</v>
      </c>
      <c r="AL50" s="9">
        <f t="shared" si="6"/>
        <v>1</v>
      </c>
      <c r="AM50" s="9">
        <f t="shared" si="7"/>
        <v>0</v>
      </c>
      <c r="AN50" s="106" t="s">
        <v>8694</v>
      </c>
    </row>
    <row r="51" spans="1:40" x14ac:dyDescent="0.25">
      <c r="A51" s="105">
        <v>1279</v>
      </c>
      <c r="B51" s="106" t="s">
        <v>8695</v>
      </c>
      <c r="C51" s="106" t="s">
        <v>8696</v>
      </c>
      <c r="D51" s="106" t="s">
        <v>8697</v>
      </c>
      <c r="E51" s="107">
        <v>39310</v>
      </c>
      <c r="F51" s="106" t="s">
        <v>38</v>
      </c>
      <c r="J51" s="105">
        <v>6</v>
      </c>
      <c r="L51" s="109" t="s">
        <v>342</v>
      </c>
      <c r="M51" s="106" t="s">
        <v>185</v>
      </c>
      <c r="N51" s="106" t="s">
        <v>48</v>
      </c>
      <c r="O51" s="110">
        <v>0.25</v>
      </c>
      <c r="P51" s="106" t="s">
        <v>195</v>
      </c>
      <c r="Q51" s="106" t="s">
        <v>15</v>
      </c>
      <c r="R51" s="105">
        <v>0</v>
      </c>
      <c r="S51" s="105">
        <v>0</v>
      </c>
      <c r="T51" s="105">
        <v>0</v>
      </c>
      <c r="U51" s="105">
        <v>1</v>
      </c>
      <c r="V51" s="105">
        <v>0</v>
      </c>
      <c r="W51" s="105">
        <v>0</v>
      </c>
      <c r="X51" s="105">
        <v>0</v>
      </c>
      <c r="Y51" s="105">
        <v>0</v>
      </c>
      <c r="Z51" s="105">
        <v>1</v>
      </c>
      <c r="AA51" s="105">
        <v>0</v>
      </c>
      <c r="AB51" s="105">
        <v>0</v>
      </c>
      <c r="AC51" s="105">
        <v>1</v>
      </c>
      <c r="AD51" s="105">
        <v>0</v>
      </c>
      <c r="AE51" s="105">
        <v>0</v>
      </c>
      <c r="AF51" s="105">
        <v>0</v>
      </c>
      <c r="AG51" s="105">
        <v>0</v>
      </c>
      <c r="AH51" s="105">
        <v>0</v>
      </c>
      <c r="AI51" s="105">
        <v>0</v>
      </c>
      <c r="AJ51" s="9">
        <f t="shared" si="4"/>
        <v>1</v>
      </c>
      <c r="AK51" s="9">
        <f t="shared" si="5"/>
        <v>0</v>
      </c>
      <c r="AL51" s="9">
        <f t="shared" si="6"/>
        <v>0</v>
      </c>
      <c r="AM51" s="9">
        <f t="shared" si="7"/>
        <v>0</v>
      </c>
      <c r="AN51" s="106" t="s">
        <v>8698</v>
      </c>
    </row>
    <row r="52" spans="1:40" x14ac:dyDescent="0.25">
      <c r="A52" s="105">
        <v>1294</v>
      </c>
      <c r="B52" s="106" t="s">
        <v>5272</v>
      </c>
      <c r="C52" s="106" t="s">
        <v>5273</v>
      </c>
      <c r="D52" s="106" t="s">
        <v>5274</v>
      </c>
      <c r="E52" s="107">
        <v>38018</v>
      </c>
      <c r="F52" s="106" t="s">
        <v>38</v>
      </c>
      <c r="J52" s="105">
        <v>2</v>
      </c>
      <c r="L52" s="109" t="s">
        <v>341</v>
      </c>
      <c r="M52" s="106" t="s">
        <v>151</v>
      </c>
      <c r="N52" s="106" t="s">
        <v>48</v>
      </c>
      <c r="O52" s="110">
        <v>7</v>
      </c>
      <c r="P52" s="106" t="s">
        <v>738</v>
      </c>
      <c r="Q52" s="106" t="s">
        <v>15</v>
      </c>
      <c r="R52" s="105">
        <v>1</v>
      </c>
      <c r="S52" s="105">
        <v>0</v>
      </c>
      <c r="T52" s="105">
        <v>0</v>
      </c>
      <c r="U52" s="105">
        <v>1</v>
      </c>
      <c r="V52" s="105">
        <v>0</v>
      </c>
      <c r="W52" s="105">
        <v>0</v>
      </c>
      <c r="X52" s="105">
        <v>0</v>
      </c>
      <c r="Y52" s="105">
        <v>0</v>
      </c>
      <c r="Z52" s="105">
        <v>1</v>
      </c>
      <c r="AA52" s="105">
        <v>0</v>
      </c>
      <c r="AB52" s="105">
        <v>0</v>
      </c>
      <c r="AC52" s="105">
        <v>0</v>
      </c>
      <c r="AD52" s="105">
        <v>0</v>
      </c>
      <c r="AE52" s="105">
        <v>0</v>
      </c>
      <c r="AF52" s="105">
        <v>0</v>
      </c>
      <c r="AG52" s="105">
        <v>0</v>
      </c>
      <c r="AH52" s="105">
        <v>0</v>
      </c>
      <c r="AI52" s="105">
        <v>1</v>
      </c>
      <c r="AJ52" s="9">
        <f t="shared" si="4"/>
        <v>0</v>
      </c>
      <c r="AK52" s="9">
        <f t="shared" si="5"/>
        <v>0</v>
      </c>
      <c r="AL52" s="9">
        <f t="shared" si="6"/>
        <v>1</v>
      </c>
      <c r="AM52" s="9">
        <f t="shared" si="7"/>
        <v>0</v>
      </c>
      <c r="AN52" s="106" t="s">
        <v>5275</v>
      </c>
    </row>
    <row r="53" spans="1:40" x14ac:dyDescent="0.25">
      <c r="A53" s="105">
        <v>1297</v>
      </c>
      <c r="B53" s="106" t="s">
        <v>8699</v>
      </c>
      <c r="C53" s="106" t="s">
        <v>8700</v>
      </c>
      <c r="D53" s="106" t="s">
        <v>8701</v>
      </c>
      <c r="E53" s="107">
        <v>40649</v>
      </c>
      <c r="F53" s="106" t="s">
        <v>38</v>
      </c>
      <c r="J53" s="105">
        <v>0.81</v>
      </c>
      <c r="L53" s="109" t="s">
        <v>342</v>
      </c>
      <c r="M53" s="106" t="s">
        <v>136</v>
      </c>
      <c r="N53" s="106" t="s">
        <v>48</v>
      </c>
      <c r="O53" s="110">
        <v>2</v>
      </c>
      <c r="P53" s="106" t="s">
        <v>195</v>
      </c>
      <c r="Q53" s="106" t="s">
        <v>15</v>
      </c>
      <c r="R53" s="105">
        <v>0</v>
      </c>
      <c r="S53" s="105">
        <v>0</v>
      </c>
      <c r="T53" s="105">
        <v>0</v>
      </c>
      <c r="U53" s="105">
        <v>1</v>
      </c>
      <c r="V53" s="105">
        <v>0</v>
      </c>
      <c r="W53" s="105">
        <v>0</v>
      </c>
      <c r="X53" s="105">
        <v>0</v>
      </c>
      <c r="Y53" s="105">
        <v>0</v>
      </c>
      <c r="Z53" s="105">
        <v>1</v>
      </c>
      <c r="AA53" s="105">
        <v>0</v>
      </c>
      <c r="AB53" s="105">
        <v>0</v>
      </c>
      <c r="AC53" s="105">
        <v>1</v>
      </c>
      <c r="AD53" s="105">
        <v>0</v>
      </c>
      <c r="AE53" s="105">
        <v>0</v>
      </c>
      <c r="AF53" s="105">
        <v>0</v>
      </c>
      <c r="AG53" s="105">
        <v>0</v>
      </c>
      <c r="AH53" s="105">
        <v>0</v>
      </c>
      <c r="AI53" s="105">
        <v>0</v>
      </c>
      <c r="AJ53" s="9">
        <f t="shared" si="4"/>
        <v>1</v>
      </c>
      <c r="AK53" s="9">
        <f t="shared" si="5"/>
        <v>0</v>
      </c>
      <c r="AL53" s="9">
        <f t="shared" si="6"/>
        <v>0</v>
      </c>
      <c r="AM53" s="9">
        <f t="shared" si="7"/>
        <v>0</v>
      </c>
      <c r="AN53" s="106" t="s">
        <v>8702</v>
      </c>
    </row>
    <row r="54" spans="1:40" x14ac:dyDescent="0.25">
      <c r="A54" s="105">
        <v>1299</v>
      </c>
      <c r="B54" s="106" t="s">
        <v>5788</v>
      </c>
      <c r="C54" s="106" t="s">
        <v>5789</v>
      </c>
      <c r="D54" s="106" t="s">
        <v>5790</v>
      </c>
      <c r="E54" s="107">
        <v>40941</v>
      </c>
      <c r="F54" s="106" t="s">
        <v>38</v>
      </c>
      <c r="J54" s="105">
        <v>1.58</v>
      </c>
      <c r="L54" s="109" t="s">
        <v>341</v>
      </c>
      <c r="M54" s="106" t="s">
        <v>151</v>
      </c>
      <c r="N54" s="106" t="s">
        <v>48</v>
      </c>
      <c r="O54" s="110">
        <v>2190</v>
      </c>
      <c r="P54" s="106" t="s">
        <v>5791</v>
      </c>
      <c r="Q54" s="106" t="s">
        <v>55</v>
      </c>
      <c r="R54" s="105">
        <v>1</v>
      </c>
      <c r="S54" s="105">
        <v>0</v>
      </c>
      <c r="T54" s="105">
        <v>0</v>
      </c>
      <c r="U54" s="105">
        <v>1</v>
      </c>
      <c r="V54" s="105">
        <v>0</v>
      </c>
      <c r="W54" s="105">
        <v>0</v>
      </c>
      <c r="X54" s="105">
        <v>0</v>
      </c>
      <c r="Y54" s="105">
        <v>0</v>
      </c>
      <c r="Z54" s="105">
        <v>1</v>
      </c>
      <c r="AA54" s="105">
        <v>0</v>
      </c>
      <c r="AB54" s="105">
        <v>0</v>
      </c>
      <c r="AC54" s="105">
        <v>0</v>
      </c>
      <c r="AD54" s="105">
        <v>0</v>
      </c>
      <c r="AE54" s="105">
        <v>1</v>
      </c>
      <c r="AF54" s="105">
        <v>0</v>
      </c>
      <c r="AG54" s="105">
        <v>0</v>
      </c>
      <c r="AH54" s="105">
        <v>0</v>
      </c>
      <c r="AI54" s="105">
        <v>0</v>
      </c>
      <c r="AJ54" s="9">
        <f t="shared" si="4"/>
        <v>1</v>
      </c>
      <c r="AK54" s="9">
        <f t="shared" si="5"/>
        <v>0</v>
      </c>
      <c r="AL54" s="9">
        <f t="shared" si="6"/>
        <v>0</v>
      </c>
      <c r="AM54" s="9">
        <f t="shared" si="7"/>
        <v>0</v>
      </c>
      <c r="AN54" s="106" t="s">
        <v>5792</v>
      </c>
    </row>
    <row r="55" spans="1:40" x14ac:dyDescent="0.25">
      <c r="A55" s="105">
        <v>1306</v>
      </c>
      <c r="B55" s="106" t="s">
        <v>3608</v>
      </c>
      <c r="C55" s="106" t="s">
        <v>3609</v>
      </c>
      <c r="D55" s="106" t="s">
        <v>3610</v>
      </c>
      <c r="E55" s="107">
        <v>40378</v>
      </c>
      <c r="F55" s="106" t="s">
        <v>38</v>
      </c>
      <c r="I55" s="110">
        <v>3500</v>
      </c>
      <c r="J55" s="105">
        <v>0.64</v>
      </c>
      <c r="K55" s="110">
        <v>18.600000000000001</v>
      </c>
      <c r="L55" s="109" t="s">
        <v>341</v>
      </c>
      <c r="M55" s="106" t="s">
        <v>151</v>
      </c>
      <c r="N55" s="106" t="s">
        <v>48</v>
      </c>
      <c r="O55" s="110">
        <v>0.6</v>
      </c>
      <c r="P55" s="106" t="s">
        <v>6287</v>
      </c>
      <c r="Q55" s="106" t="s">
        <v>15</v>
      </c>
      <c r="R55" s="105">
        <v>1</v>
      </c>
      <c r="S55" s="105">
        <v>0</v>
      </c>
      <c r="T55" s="105">
        <v>1</v>
      </c>
      <c r="U55" s="105">
        <v>0</v>
      </c>
      <c r="V55" s="105">
        <v>0</v>
      </c>
      <c r="W55" s="105">
        <v>0</v>
      </c>
      <c r="X55" s="105">
        <v>0</v>
      </c>
      <c r="Y55" s="105">
        <v>0</v>
      </c>
      <c r="Z55" s="105">
        <v>1</v>
      </c>
      <c r="AA55" s="105">
        <v>0</v>
      </c>
      <c r="AB55" s="105">
        <v>0</v>
      </c>
      <c r="AC55" s="105">
        <v>0</v>
      </c>
      <c r="AD55" s="105">
        <v>0</v>
      </c>
      <c r="AE55" s="105">
        <v>1</v>
      </c>
      <c r="AF55" s="105">
        <v>0</v>
      </c>
      <c r="AG55" s="105">
        <v>0</v>
      </c>
      <c r="AH55" s="105">
        <v>0</v>
      </c>
      <c r="AI55" s="105">
        <v>0</v>
      </c>
      <c r="AJ55" s="9">
        <f t="shared" si="4"/>
        <v>1</v>
      </c>
      <c r="AK55" s="9">
        <f t="shared" si="5"/>
        <v>0</v>
      </c>
      <c r="AL55" s="9">
        <f t="shared" si="6"/>
        <v>0</v>
      </c>
      <c r="AM55" s="9">
        <f t="shared" si="7"/>
        <v>0</v>
      </c>
      <c r="AN55" s="106" t="s">
        <v>3612</v>
      </c>
    </row>
    <row r="56" spans="1:40" x14ac:dyDescent="0.25">
      <c r="A56" s="105">
        <v>1333</v>
      </c>
      <c r="B56" s="106" t="s">
        <v>7538</v>
      </c>
      <c r="C56" s="106" t="s">
        <v>7539</v>
      </c>
      <c r="D56" s="106" t="s">
        <v>7540</v>
      </c>
      <c r="E56" s="107">
        <v>37987</v>
      </c>
      <c r="F56" s="106" t="s">
        <v>38</v>
      </c>
      <c r="G56" s="105">
        <v>915</v>
      </c>
      <c r="H56" s="105">
        <v>890</v>
      </c>
      <c r="J56" s="105">
        <v>3.13</v>
      </c>
      <c r="K56" s="110">
        <v>13.59</v>
      </c>
      <c r="L56" s="109" t="s">
        <v>341</v>
      </c>
      <c r="M56" s="106" t="s">
        <v>54</v>
      </c>
      <c r="N56" s="106" t="s">
        <v>48</v>
      </c>
      <c r="O56" s="110">
        <v>9.3239999999999998</v>
      </c>
      <c r="P56" s="106" t="s">
        <v>195</v>
      </c>
      <c r="Q56" s="106" t="s">
        <v>15</v>
      </c>
      <c r="R56" s="105">
        <v>0</v>
      </c>
      <c r="S56" s="105">
        <v>0</v>
      </c>
      <c r="T56" s="105">
        <v>0</v>
      </c>
      <c r="U56" s="105">
        <v>1</v>
      </c>
      <c r="V56" s="105">
        <v>0</v>
      </c>
      <c r="W56" s="105">
        <v>0</v>
      </c>
      <c r="X56" s="105">
        <v>0</v>
      </c>
      <c r="Y56" s="105">
        <v>0</v>
      </c>
      <c r="Z56" s="105">
        <v>1</v>
      </c>
      <c r="AA56" s="105">
        <v>0</v>
      </c>
      <c r="AB56" s="105">
        <v>0</v>
      </c>
      <c r="AC56" s="105">
        <v>0</v>
      </c>
      <c r="AD56" s="105">
        <v>0</v>
      </c>
      <c r="AE56" s="105">
        <v>0</v>
      </c>
      <c r="AF56" s="105">
        <v>0</v>
      </c>
      <c r="AG56" s="105">
        <v>0</v>
      </c>
      <c r="AH56" s="105">
        <v>0</v>
      </c>
      <c r="AI56" s="105">
        <v>1</v>
      </c>
      <c r="AJ56" s="9">
        <f t="shared" si="4"/>
        <v>0</v>
      </c>
      <c r="AK56" s="9">
        <f t="shared" si="5"/>
        <v>0</v>
      </c>
      <c r="AL56" s="9">
        <f t="shared" si="6"/>
        <v>1</v>
      </c>
      <c r="AM56" s="9">
        <f t="shared" si="7"/>
        <v>0</v>
      </c>
      <c r="AN56" s="106" t="s">
        <v>7541</v>
      </c>
    </row>
    <row r="57" spans="1:40" x14ac:dyDescent="0.25">
      <c r="A57" s="105">
        <v>1362</v>
      </c>
      <c r="B57" s="106" t="s">
        <v>3625</v>
      </c>
      <c r="C57" s="106" t="s">
        <v>3626</v>
      </c>
      <c r="D57" s="106" t="s">
        <v>3627</v>
      </c>
      <c r="E57" s="107">
        <v>40695</v>
      </c>
      <c r="F57" s="106" t="s">
        <v>38</v>
      </c>
      <c r="G57" s="105">
        <v>2200</v>
      </c>
      <c r="H57" s="105">
        <v>1900</v>
      </c>
      <c r="L57" s="109" t="s">
        <v>341</v>
      </c>
      <c r="M57" s="106" t="s">
        <v>209</v>
      </c>
      <c r="N57" s="106" t="s">
        <v>48</v>
      </c>
      <c r="O57" s="110">
        <v>6.46</v>
      </c>
      <c r="P57" s="106" t="s">
        <v>367</v>
      </c>
      <c r="Q57" s="106" t="s">
        <v>70</v>
      </c>
      <c r="R57" s="105">
        <v>0</v>
      </c>
      <c r="S57" s="105">
        <v>0</v>
      </c>
      <c r="T57" s="105">
        <v>0</v>
      </c>
      <c r="U57" s="105">
        <v>1</v>
      </c>
      <c r="V57" s="105">
        <v>0</v>
      </c>
      <c r="W57" s="105">
        <v>0</v>
      </c>
      <c r="X57" s="105">
        <v>0</v>
      </c>
      <c r="Y57" s="105">
        <v>0</v>
      </c>
      <c r="Z57" s="105">
        <v>1</v>
      </c>
      <c r="AA57" s="105">
        <v>0</v>
      </c>
      <c r="AB57" s="105">
        <v>0</v>
      </c>
      <c r="AC57" s="105">
        <v>0</v>
      </c>
      <c r="AD57" s="105">
        <v>0</v>
      </c>
      <c r="AE57" s="105">
        <v>0</v>
      </c>
      <c r="AF57" s="105">
        <v>0</v>
      </c>
      <c r="AG57" s="105">
        <v>0</v>
      </c>
      <c r="AH57" s="105">
        <v>0</v>
      </c>
      <c r="AI57" s="105">
        <v>0</v>
      </c>
      <c r="AJ57" s="9">
        <f t="shared" si="4"/>
        <v>0</v>
      </c>
      <c r="AK57" s="9">
        <f t="shared" si="5"/>
        <v>0</v>
      </c>
      <c r="AL57" s="9">
        <f t="shared" si="6"/>
        <v>0</v>
      </c>
      <c r="AM57" s="9">
        <f t="shared" si="7"/>
        <v>0</v>
      </c>
      <c r="AN57" s="106" t="s">
        <v>3628</v>
      </c>
    </row>
    <row r="58" spans="1:40" x14ac:dyDescent="0.25">
      <c r="A58" s="105">
        <v>1389</v>
      </c>
      <c r="B58" s="106" t="s">
        <v>8703</v>
      </c>
      <c r="C58" s="106" t="s">
        <v>8704</v>
      </c>
      <c r="D58" s="106" t="s">
        <v>8705</v>
      </c>
      <c r="E58" s="107">
        <v>40210</v>
      </c>
      <c r="F58" s="106" t="s">
        <v>38</v>
      </c>
      <c r="J58" s="105">
        <v>4</v>
      </c>
      <c r="L58" s="109" t="s">
        <v>341</v>
      </c>
      <c r="M58" s="106" t="s">
        <v>200</v>
      </c>
      <c r="N58" s="106" t="s">
        <v>48</v>
      </c>
      <c r="O58" s="110">
        <v>1</v>
      </c>
      <c r="P58" s="106" t="s">
        <v>817</v>
      </c>
      <c r="Q58" s="106" t="s">
        <v>70</v>
      </c>
      <c r="R58" s="105">
        <v>0</v>
      </c>
      <c r="S58" s="105">
        <v>0</v>
      </c>
      <c r="T58" s="105">
        <v>0</v>
      </c>
      <c r="U58" s="105">
        <v>1</v>
      </c>
      <c r="V58" s="105">
        <v>0</v>
      </c>
      <c r="W58" s="105">
        <v>0</v>
      </c>
      <c r="X58" s="105">
        <v>0</v>
      </c>
      <c r="Y58" s="105">
        <v>0</v>
      </c>
      <c r="Z58" s="105">
        <v>1</v>
      </c>
      <c r="AA58" s="105">
        <v>0</v>
      </c>
      <c r="AB58" s="105">
        <v>0</v>
      </c>
      <c r="AC58" s="105">
        <v>1</v>
      </c>
      <c r="AD58" s="105">
        <v>1</v>
      </c>
      <c r="AE58" s="105">
        <v>1</v>
      </c>
      <c r="AF58" s="105">
        <v>0</v>
      </c>
      <c r="AG58" s="105">
        <v>0</v>
      </c>
      <c r="AH58" s="105">
        <v>0</v>
      </c>
      <c r="AI58" s="105">
        <v>0</v>
      </c>
      <c r="AJ58" s="9">
        <f t="shared" si="4"/>
        <v>1</v>
      </c>
      <c r="AK58" s="9">
        <f t="shared" si="5"/>
        <v>0</v>
      </c>
      <c r="AL58" s="9">
        <f t="shared" si="6"/>
        <v>1</v>
      </c>
      <c r="AM58" s="9">
        <f t="shared" si="7"/>
        <v>1</v>
      </c>
      <c r="AN58" s="106" t="s">
        <v>8706</v>
      </c>
    </row>
    <row r="59" spans="1:40" x14ac:dyDescent="0.25">
      <c r="A59" s="105">
        <v>1391</v>
      </c>
      <c r="B59" s="106" t="s">
        <v>8707</v>
      </c>
      <c r="C59" s="106" t="s">
        <v>8708</v>
      </c>
      <c r="D59" s="106" t="s">
        <v>8709</v>
      </c>
      <c r="E59" s="107">
        <v>38741</v>
      </c>
      <c r="F59" s="106" t="s">
        <v>38</v>
      </c>
      <c r="I59" s="110">
        <v>1000</v>
      </c>
      <c r="J59" s="105">
        <v>0.02</v>
      </c>
      <c r="K59" s="110">
        <v>19.399999999999999</v>
      </c>
      <c r="L59" s="109" t="s">
        <v>342</v>
      </c>
      <c r="M59" s="106" t="s">
        <v>185</v>
      </c>
      <c r="N59" s="106" t="s">
        <v>48</v>
      </c>
      <c r="O59" s="110">
        <v>0</v>
      </c>
      <c r="P59" s="106" t="s">
        <v>2210</v>
      </c>
      <c r="Q59" s="106" t="s">
        <v>15</v>
      </c>
      <c r="R59" s="105">
        <v>0</v>
      </c>
      <c r="S59" s="105">
        <v>0</v>
      </c>
      <c r="T59" s="105">
        <v>0</v>
      </c>
      <c r="U59" s="105">
        <v>1</v>
      </c>
      <c r="V59" s="105">
        <v>0</v>
      </c>
      <c r="W59" s="105">
        <v>0</v>
      </c>
      <c r="X59" s="105">
        <v>0</v>
      </c>
      <c r="Y59" s="105">
        <v>0</v>
      </c>
      <c r="Z59" s="105">
        <v>1</v>
      </c>
      <c r="AA59" s="105">
        <v>0</v>
      </c>
      <c r="AB59" s="105">
        <v>0</v>
      </c>
      <c r="AC59" s="105">
        <v>1</v>
      </c>
      <c r="AD59" s="105">
        <v>0</v>
      </c>
      <c r="AE59" s="105">
        <v>0</v>
      </c>
      <c r="AF59" s="105">
        <v>0</v>
      </c>
      <c r="AG59" s="105">
        <v>0</v>
      </c>
      <c r="AH59" s="105">
        <v>0</v>
      </c>
      <c r="AI59" s="105">
        <v>0</v>
      </c>
      <c r="AJ59" s="9">
        <f t="shared" si="4"/>
        <v>1</v>
      </c>
      <c r="AK59" s="9">
        <f t="shared" si="5"/>
        <v>0</v>
      </c>
      <c r="AL59" s="9">
        <f t="shared" si="6"/>
        <v>0</v>
      </c>
      <c r="AM59" s="9">
        <f t="shared" si="7"/>
        <v>0</v>
      </c>
      <c r="AN59" s="106" t="s">
        <v>8710</v>
      </c>
    </row>
    <row r="60" spans="1:40" x14ac:dyDescent="0.25">
      <c r="A60" s="105">
        <v>1428</v>
      </c>
      <c r="B60" s="106" t="s">
        <v>4342</v>
      </c>
      <c r="C60" s="106" t="s">
        <v>4343</v>
      </c>
      <c r="D60" s="106" t="s">
        <v>4344</v>
      </c>
      <c r="E60" s="107">
        <v>41296</v>
      </c>
      <c r="F60" s="106" t="s">
        <v>38</v>
      </c>
      <c r="I60" s="110">
        <v>335.49</v>
      </c>
      <c r="J60" s="105">
        <v>2.3022999999999998E-2</v>
      </c>
      <c r="L60" s="109" t="s">
        <v>342</v>
      </c>
      <c r="M60" s="106" t="s">
        <v>136</v>
      </c>
      <c r="N60" s="106" t="s">
        <v>40</v>
      </c>
      <c r="O60" s="110">
        <v>90</v>
      </c>
      <c r="P60" s="106" t="s">
        <v>4345</v>
      </c>
      <c r="Q60" s="106" t="s">
        <v>15</v>
      </c>
      <c r="R60" s="105">
        <v>1</v>
      </c>
      <c r="S60" s="105">
        <v>0</v>
      </c>
      <c r="T60" s="105">
        <v>0</v>
      </c>
      <c r="U60" s="105">
        <v>1</v>
      </c>
      <c r="V60" s="105">
        <v>0</v>
      </c>
      <c r="W60" s="105">
        <v>0</v>
      </c>
      <c r="X60" s="105">
        <v>0</v>
      </c>
      <c r="Y60" s="105">
        <v>0</v>
      </c>
      <c r="Z60" s="105">
        <v>1</v>
      </c>
      <c r="AA60" s="105">
        <v>0</v>
      </c>
      <c r="AB60" s="105">
        <v>0</v>
      </c>
      <c r="AC60" s="105">
        <v>1</v>
      </c>
      <c r="AD60" s="105">
        <v>0</v>
      </c>
      <c r="AE60" s="105">
        <v>0</v>
      </c>
      <c r="AF60" s="105">
        <v>0</v>
      </c>
      <c r="AG60" s="105">
        <v>0</v>
      </c>
      <c r="AH60" s="105">
        <v>0</v>
      </c>
      <c r="AI60" s="105">
        <v>0</v>
      </c>
      <c r="AJ60" s="9">
        <f t="shared" si="4"/>
        <v>1</v>
      </c>
      <c r="AK60" s="9">
        <f t="shared" si="5"/>
        <v>0</v>
      </c>
      <c r="AL60" s="9">
        <f t="shared" si="6"/>
        <v>0</v>
      </c>
      <c r="AM60" s="9">
        <f t="shared" si="7"/>
        <v>0</v>
      </c>
      <c r="AN60" s="106" t="s">
        <v>4347</v>
      </c>
    </row>
    <row r="61" spans="1:40" x14ac:dyDescent="0.25">
      <c r="A61" s="105">
        <v>1430</v>
      </c>
      <c r="B61" s="106" t="s">
        <v>549</v>
      </c>
      <c r="C61" s="106" t="s">
        <v>550</v>
      </c>
      <c r="D61" s="106" t="s">
        <v>551</v>
      </c>
      <c r="E61" s="107">
        <v>40817</v>
      </c>
      <c r="F61" s="106" t="s">
        <v>38</v>
      </c>
      <c r="L61" s="109" t="s">
        <v>342</v>
      </c>
      <c r="M61" s="106" t="s">
        <v>185</v>
      </c>
      <c r="N61" s="106" t="s">
        <v>48</v>
      </c>
      <c r="O61" s="110">
        <v>1.75</v>
      </c>
      <c r="P61" s="106" t="s">
        <v>552</v>
      </c>
      <c r="Q61" s="106" t="s">
        <v>15</v>
      </c>
      <c r="R61" s="105">
        <v>1</v>
      </c>
      <c r="S61" s="105">
        <v>0</v>
      </c>
      <c r="T61" s="105">
        <v>0</v>
      </c>
      <c r="U61" s="105">
        <v>1</v>
      </c>
      <c r="V61" s="105">
        <v>0</v>
      </c>
      <c r="W61" s="105">
        <v>0</v>
      </c>
      <c r="X61" s="105">
        <v>0</v>
      </c>
      <c r="Y61" s="105">
        <v>0</v>
      </c>
      <c r="Z61" s="105">
        <v>1</v>
      </c>
      <c r="AA61" s="105">
        <v>0</v>
      </c>
      <c r="AB61" s="105">
        <v>0</v>
      </c>
      <c r="AC61" s="105">
        <v>0</v>
      </c>
      <c r="AD61" s="105">
        <v>0</v>
      </c>
      <c r="AE61" s="105">
        <v>0</v>
      </c>
      <c r="AF61" s="105">
        <v>0</v>
      </c>
      <c r="AG61" s="105">
        <v>0</v>
      </c>
      <c r="AH61" s="105">
        <v>0</v>
      </c>
      <c r="AI61" s="105">
        <v>1</v>
      </c>
      <c r="AJ61" s="9">
        <f t="shared" si="4"/>
        <v>0</v>
      </c>
      <c r="AK61" s="9">
        <f t="shared" si="5"/>
        <v>0</v>
      </c>
      <c r="AL61" s="9">
        <f t="shared" si="6"/>
        <v>1</v>
      </c>
      <c r="AM61" s="9">
        <f t="shared" si="7"/>
        <v>0</v>
      </c>
      <c r="AN61" s="106" t="s">
        <v>553</v>
      </c>
    </row>
    <row r="62" spans="1:40" x14ac:dyDescent="0.25">
      <c r="A62" s="105">
        <v>1458</v>
      </c>
      <c r="B62" s="106" t="s">
        <v>2242</v>
      </c>
      <c r="C62" s="106" t="s">
        <v>2243</v>
      </c>
      <c r="D62" s="106" t="s">
        <v>2244</v>
      </c>
      <c r="E62" s="107">
        <v>37653</v>
      </c>
      <c r="F62" s="106" t="s">
        <v>38</v>
      </c>
      <c r="I62" s="110">
        <v>200</v>
      </c>
      <c r="L62" s="109" t="s">
        <v>342</v>
      </c>
      <c r="M62" s="106" t="s">
        <v>691</v>
      </c>
      <c r="N62" s="106" t="s">
        <v>48</v>
      </c>
      <c r="O62" s="110">
        <v>0.5</v>
      </c>
      <c r="P62" s="106" t="s">
        <v>589</v>
      </c>
      <c r="Q62" s="106" t="s">
        <v>15</v>
      </c>
      <c r="R62" s="105">
        <v>0</v>
      </c>
      <c r="S62" s="105">
        <v>0</v>
      </c>
      <c r="T62" s="105">
        <v>0</v>
      </c>
      <c r="U62" s="105">
        <v>1</v>
      </c>
      <c r="V62" s="105">
        <v>0</v>
      </c>
      <c r="W62" s="105">
        <v>0</v>
      </c>
      <c r="X62" s="105">
        <v>0</v>
      </c>
      <c r="Y62" s="105">
        <v>0</v>
      </c>
      <c r="Z62" s="105">
        <v>1</v>
      </c>
      <c r="AA62" s="105">
        <v>0</v>
      </c>
      <c r="AB62" s="105">
        <v>0</v>
      </c>
      <c r="AC62" s="105">
        <v>0</v>
      </c>
      <c r="AD62" s="105">
        <v>0</v>
      </c>
      <c r="AE62" s="105">
        <v>0</v>
      </c>
      <c r="AF62" s="105">
        <v>0</v>
      </c>
      <c r="AG62" s="105">
        <v>0</v>
      </c>
      <c r="AH62" s="105">
        <v>0</v>
      </c>
      <c r="AI62" s="105">
        <v>1</v>
      </c>
      <c r="AJ62" s="9">
        <f t="shared" si="4"/>
        <v>0</v>
      </c>
      <c r="AK62" s="9">
        <f t="shared" si="5"/>
        <v>0</v>
      </c>
      <c r="AL62" s="9">
        <f t="shared" si="6"/>
        <v>1</v>
      </c>
      <c r="AM62" s="9">
        <f t="shared" si="7"/>
        <v>0</v>
      </c>
      <c r="AN62" s="106" t="s">
        <v>2245</v>
      </c>
    </row>
    <row r="63" spans="1:40" x14ac:dyDescent="0.25">
      <c r="A63" s="105">
        <v>1489</v>
      </c>
      <c r="B63" s="106" t="s">
        <v>5793</v>
      </c>
      <c r="C63" s="106" t="s">
        <v>5794</v>
      </c>
      <c r="D63" s="106" t="s">
        <v>5795</v>
      </c>
      <c r="E63" s="107">
        <v>40909</v>
      </c>
      <c r="F63" s="106" t="s">
        <v>38</v>
      </c>
      <c r="J63" s="105">
        <v>1</v>
      </c>
      <c r="L63" s="109" t="s">
        <v>342</v>
      </c>
      <c r="M63" s="106" t="s">
        <v>691</v>
      </c>
      <c r="N63" s="106" t="s">
        <v>48</v>
      </c>
      <c r="O63" s="110">
        <v>15</v>
      </c>
      <c r="P63" s="106" t="s">
        <v>2220</v>
      </c>
      <c r="Q63" s="106" t="s">
        <v>15</v>
      </c>
      <c r="R63" s="105">
        <v>1</v>
      </c>
      <c r="S63" s="105">
        <v>0</v>
      </c>
      <c r="T63" s="105">
        <v>0</v>
      </c>
      <c r="U63" s="105">
        <v>1</v>
      </c>
      <c r="V63" s="105">
        <v>0</v>
      </c>
      <c r="W63" s="105">
        <v>0</v>
      </c>
      <c r="X63" s="105">
        <v>0</v>
      </c>
      <c r="Y63" s="105">
        <v>0</v>
      </c>
      <c r="Z63" s="105">
        <v>1</v>
      </c>
      <c r="AA63" s="105">
        <v>0</v>
      </c>
      <c r="AB63" s="105">
        <v>0</v>
      </c>
      <c r="AC63" s="105">
        <v>0</v>
      </c>
      <c r="AD63" s="105">
        <v>0</v>
      </c>
      <c r="AE63" s="105">
        <v>1</v>
      </c>
      <c r="AF63" s="105">
        <v>0</v>
      </c>
      <c r="AG63" s="105">
        <v>0</v>
      </c>
      <c r="AH63" s="105">
        <v>0</v>
      </c>
      <c r="AI63" s="105">
        <v>0</v>
      </c>
      <c r="AJ63" s="9">
        <f t="shared" si="4"/>
        <v>1</v>
      </c>
      <c r="AK63" s="9">
        <f t="shared" si="5"/>
        <v>0</v>
      </c>
      <c r="AL63" s="9">
        <f t="shared" si="6"/>
        <v>0</v>
      </c>
      <c r="AM63" s="9">
        <f t="shared" si="7"/>
        <v>0</v>
      </c>
      <c r="AN63" s="106" t="s">
        <v>5796</v>
      </c>
    </row>
    <row r="64" spans="1:40" x14ac:dyDescent="0.25">
      <c r="A64" s="105">
        <v>1496</v>
      </c>
      <c r="B64" s="106" t="s">
        <v>3645</v>
      </c>
      <c r="C64" s="106" t="s">
        <v>3646</v>
      </c>
      <c r="D64" s="106" t="s">
        <v>3647</v>
      </c>
      <c r="E64" s="107">
        <v>39629</v>
      </c>
      <c r="F64" s="106" t="s">
        <v>38</v>
      </c>
      <c r="J64" s="105">
        <v>7.8</v>
      </c>
      <c r="L64" s="109" t="s">
        <v>342</v>
      </c>
      <c r="M64" s="106" t="s">
        <v>3648</v>
      </c>
      <c r="N64" s="106" t="s">
        <v>48</v>
      </c>
      <c r="O64" s="110">
        <v>130.35714285714286</v>
      </c>
      <c r="P64" s="106" t="s">
        <v>1323</v>
      </c>
      <c r="Q64" s="106" t="s">
        <v>70</v>
      </c>
      <c r="R64" s="105">
        <v>0</v>
      </c>
      <c r="S64" s="105">
        <v>0</v>
      </c>
      <c r="T64" s="105">
        <v>0</v>
      </c>
      <c r="U64" s="105">
        <v>1</v>
      </c>
      <c r="V64" s="105">
        <v>0</v>
      </c>
      <c r="W64" s="105">
        <v>0</v>
      </c>
      <c r="X64" s="105">
        <v>0</v>
      </c>
      <c r="Y64" s="105">
        <v>0</v>
      </c>
      <c r="Z64" s="105">
        <v>1</v>
      </c>
      <c r="AA64" s="105">
        <v>0</v>
      </c>
      <c r="AB64" s="105">
        <v>0</v>
      </c>
      <c r="AC64" s="105">
        <v>1</v>
      </c>
      <c r="AD64" s="105">
        <v>0</v>
      </c>
      <c r="AE64" s="105">
        <v>0</v>
      </c>
      <c r="AF64" s="105">
        <v>0</v>
      </c>
      <c r="AG64" s="105">
        <v>0</v>
      </c>
      <c r="AH64" s="105">
        <v>0</v>
      </c>
      <c r="AI64" s="105">
        <v>0</v>
      </c>
      <c r="AJ64" s="9">
        <f t="shared" si="4"/>
        <v>1</v>
      </c>
      <c r="AK64" s="9">
        <f t="shared" si="5"/>
        <v>0</v>
      </c>
      <c r="AL64" s="9">
        <f t="shared" si="6"/>
        <v>0</v>
      </c>
      <c r="AM64" s="9">
        <f t="shared" si="7"/>
        <v>0</v>
      </c>
      <c r="AN64" s="106" t="s">
        <v>3650</v>
      </c>
    </row>
    <row r="65" spans="1:40" x14ac:dyDescent="0.25">
      <c r="A65" s="105">
        <v>1506</v>
      </c>
      <c r="B65" s="106" t="s">
        <v>8711</v>
      </c>
      <c r="C65" s="106" t="s">
        <v>8712</v>
      </c>
      <c r="D65" s="106" t="s">
        <v>8713</v>
      </c>
      <c r="E65" s="107">
        <v>38353</v>
      </c>
      <c r="F65" s="106" t="s">
        <v>38</v>
      </c>
      <c r="I65" s="110">
        <v>5000</v>
      </c>
      <c r="L65" s="109" t="s">
        <v>342</v>
      </c>
      <c r="M65" s="106" t="s">
        <v>136</v>
      </c>
      <c r="N65" s="103" t="s">
        <v>219</v>
      </c>
      <c r="O65" s="110">
        <v>110000</v>
      </c>
      <c r="P65" s="106" t="s">
        <v>589</v>
      </c>
      <c r="Q65" s="106" t="s">
        <v>15</v>
      </c>
      <c r="R65" s="105">
        <v>0</v>
      </c>
      <c r="S65" s="105">
        <v>0</v>
      </c>
      <c r="T65" s="105">
        <v>0</v>
      </c>
      <c r="U65" s="105">
        <v>1</v>
      </c>
      <c r="V65" s="105">
        <v>0</v>
      </c>
      <c r="W65" s="105">
        <v>0</v>
      </c>
      <c r="X65" s="105">
        <v>0</v>
      </c>
      <c r="Y65" s="105">
        <v>0</v>
      </c>
      <c r="Z65" s="105">
        <v>1</v>
      </c>
      <c r="AA65" s="105">
        <v>0</v>
      </c>
      <c r="AB65" s="105">
        <v>0</v>
      </c>
      <c r="AC65" s="105">
        <v>0</v>
      </c>
      <c r="AD65" s="105">
        <v>0</v>
      </c>
      <c r="AE65" s="105">
        <v>1</v>
      </c>
      <c r="AF65" s="105">
        <v>0</v>
      </c>
      <c r="AG65" s="105">
        <v>0</v>
      </c>
      <c r="AH65" s="105">
        <v>0</v>
      </c>
      <c r="AI65" s="105">
        <v>0</v>
      </c>
      <c r="AJ65" s="9">
        <f t="shared" si="4"/>
        <v>1</v>
      </c>
      <c r="AK65" s="9">
        <f t="shared" si="5"/>
        <v>0</v>
      </c>
      <c r="AL65" s="9">
        <f t="shared" si="6"/>
        <v>0</v>
      </c>
      <c r="AM65" s="9">
        <f t="shared" si="7"/>
        <v>0</v>
      </c>
      <c r="AN65" s="106" t="s">
        <v>8714</v>
      </c>
    </row>
    <row r="66" spans="1:40" x14ac:dyDescent="0.25">
      <c r="A66" s="105">
        <v>1515</v>
      </c>
      <c r="B66" s="106" t="s">
        <v>2950</v>
      </c>
      <c r="C66" s="106" t="s">
        <v>2951</v>
      </c>
      <c r="D66" s="106" t="s">
        <v>2952</v>
      </c>
      <c r="E66" s="107">
        <v>39356</v>
      </c>
      <c r="F66" s="106" t="s">
        <v>38</v>
      </c>
      <c r="J66" s="105">
        <v>0.3</v>
      </c>
      <c r="L66" s="109" t="s">
        <v>342</v>
      </c>
      <c r="M66" s="106" t="s">
        <v>185</v>
      </c>
      <c r="N66" s="106" t="s">
        <v>48</v>
      </c>
      <c r="O66" s="110">
        <v>80</v>
      </c>
      <c r="P66" s="106" t="s">
        <v>377</v>
      </c>
      <c r="Q66" s="106" t="s">
        <v>15</v>
      </c>
      <c r="R66" s="105">
        <v>0</v>
      </c>
      <c r="S66" s="105">
        <v>0</v>
      </c>
      <c r="T66" s="105">
        <v>0</v>
      </c>
      <c r="U66" s="105">
        <v>1</v>
      </c>
      <c r="V66" s="105">
        <v>0</v>
      </c>
      <c r="W66" s="105">
        <v>0</v>
      </c>
      <c r="X66" s="105">
        <v>0</v>
      </c>
      <c r="Y66" s="105">
        <v>0</v>
      </c>
      <c r="Z66" s="105">
        <v>1</v>
      </c>
      <c r="AA66" s="105">
        <v>0</v>
      </c>
      <c r="AB66" s="105">
        <v>0</v>
      </c>
      <c r="AC66" s="105">
        <v>1</v>
      </c>
      <c r="AD66" s="105">
        <v>1</v>
      </c>
      <c r="AE66" s="105">
        <v>1</v>
      </c>
      <c r="AF66" s="105">
        <v>0</v>
      </c>
      <c r="AG66" s="105">
        <v>0</v>
      </c>
      <c r="AH66" s="105">
        <v>0</v>
      </c>
      <c r="AI66" s="105">
        <v>0</v>
      </c>
      <c r="AJ66" s="9">
        <f t="shared" si="4"/>
        <v>1</v>
      </c>
      <c r="AK66" s="9">
        <f t="shared" si="5"/>
        <v>0</v>
      </c>
      <c r="AL66" s="9">
        <f t="shared" si="6"/>
        <v>1</v>
      </c>
      <c r="AM66" s="9">
        <f t="shared" si="7"/>
        <v>1</v>
      </c>
      <c r="AN66" s="106" t="s">
        <v>2953</v>
      </c>
    </row>
    <row r="67" spans="1:40" x14ac:dyDescent="0.25">
      <c r="A67" s="105">
        <v>1518</v>
      </c>
      <c r="B67" s="106" t="s">
        <v>8715</v>
      </c>
      <c r="C67" s="106" t="s">
        <v>8716</v>
      </c>
      <c r="D67" s="106" t="s">
        <v>8717</v>
      </c>
      <c r="E67" s="107">
        <v>37761</v>
      </c>
      <c r="F67" s="106" t="s">
        <v>332</v>
      </c>
      <c r="I67" s="110">
        <v>3000</v>
      </c>
      <c r="J67" s="105"/>
      <c r="L67" s="109" t="s">
        <v>342</v>
      </c>
      <c r="M67" s="106" t="s">
        <v>136</v>
      </c>
      <c r="N67" s="106" t="s">
        <v>40</v>
      </c>
      <c r="O67" s="110">
        <v>0.25</v>
      </c>
      <c r="P67" s="106" t="s">
        <v>367</v>
      </c>
      <c r="Q67" s="106" t="s">
        <v>15</v>
      </c>
      <c r="R67" s="105">
        <v>1</v>
      </c>
      <c r="S67" s="105">
        <v>0</v>
      </c>
      <c r="T67" s="105">
        <v>0</v>
      </c>
      <c r="U67" s="105">
        <v>1</v>
      </c>
      <c r="V67" s="105">
        <v>0</v>
      </c>
      <c r="W67" s="105">
        <v>0</v>
      </c>
      <c r="X67" s="105">
        <v>0</v>
      </c>
      <c r="Y67" s="105">
        <v>0</v>
      </c>
      <c r="Z67" s="105">
        <v>1</v>
      </c>
      <c r="AA67" s="105">
        <v>0</v>
      </c>
      <c r="AB67" s="105">
        <v>0</v>
      </c>
      <c r="AC67" s="105">
        <v>0</v>
      </c>
      <c r="AD67" s="105">
        <v>0</v>
      </c>
      <c r="AE67" s="105">
        <v>0</v>
      </c>
      <c r="AF67" s="105">
        <v>0</v>
      </c>
      <c r="AG67" s="105">
        <v>0</v>
      </c>
      <c r="AH67" s="105">
        <v>0</v>
      </c>
      <c r="AI67" s="105">
        <v>1</v>
      </c>
      <c r="AJ67" s="9">
        <f t="shared" si="4"/>
        <v>0</v>
      </c>
      <c r="AK67" s="9">
        <f t="shared" si="5"/>
        <v>0</v>
      </c>
      <c r="AL67" s="9">
        <f t="shared" si="6"/>
        <v>1</v>
      </c>
      <c r="AM67" s="9">
        <f t="shared" si="7"/>
        <v>0</v>
      </c>
      <c r="AN67" s="106" t="s">
        <v>8718</v>
      </c>
    </row>
    <row r="68" spans="1:40" x14ac:dyDescent="0.25">
      <c r="A68" s="105">
        <v>1530</v>
      </c>
      <c r="B68" s="106" t="s">
        <v>5955</v>
      </c>
      <c r="C68" s="106" t="s">
        <v>5956</v>
      </c>
      <c r="D68" s="106" t="s">
        <v>5957</v>
      </c>
      <c r="E68" s="107">
        <v>38626</v>
      </c>
      <c r="F68" s="106" t="s">
        <v>38</v>
      </c>
      <c r="J68" s="105">
        <v>0.4</v>
      </c>
      <c r="L68" s="109" t="s">
        <v>342</v>
      </c>
      <c r="M68" s="106" t="s">
        <v>3648</v>
      </c>
      <c r="N68" s="106" t="s">
        <v>48</v>
      </c>
      <c r="O68" s="110">
        <v>75</v>
      </c>
      <c r="P68" s="106" t="s">
        <v>5958</v>
      </c>
      <c r="Q68" s="106" t="s">
        <v>70</v>
      </c>
      <c r="R68" s="105">
        <v>0</v>
      </c>
      <c r="S68" s="105">
        <v>0</v>
      </c>
      <c r="T68" s="105">
        <v>0</v>
      </c>
      <c r="U68" s="105">
        <v>1</v>
      </c>
      <c r="V68" s="105">
        <v>0</v>
      </c>
      <c r="W68" s="105">
        <v>0</v>
      </c>
      <c r="X68" s="105">
        <v>0</v>
      </c>
      <c r="Y68" s="105">
        <v>0</v>
      </c>
      <c r="Z68" s="105">
        <v>1</v>
      </c>
      <c r="AA68" s="105">
        <v>0</v>
      </c>
      <c r="AB68" s="105">
        <v>0</v>
      </c>
      <c r="AC68" s="105">
        <v>1</v>
      </c>
      <c r="AD68" s="105">
        <v>0</v>
      </c>
      <c r="AE68" s="105">
        <v>0</v>
      </c>
      <c r="AF68" s="105">
        <v>0</v>
      </c>
      <c r="AG68" s="105">
        <v>0</v>
      </c>
      <c r="AH68" s="105">
        <v>0</v>
      </c>
      <c r="AI68" s="105">
        <v>0</v>
      </c>
      <c r="AJ68" s="9">
        <f t="shared" si="4"/>
        <v>1</v>
      </c>
      <c r="AK68" s="9">
        <f t="shared" si="5"/>
        <v>0</v>
      </c>
      <c r="AL68" s="9">
        <f t="shared" si="6"/>
        <v>0</v>
      </c>
      <c r="AM68" s="9">
        <f t="shared" si="7"/>
        <v>0</v>
      </c>
      <c r="AN68" s="106" t="s">
        <v>5960</v>
      </c>
    </row>
    <row r="69" spans="1:40" x14ac:dyDescent="0.25">
      <c r="A69" s="105">
        <v>1536</v>
      </c>
      <c r="B69" s="106" t="s">
        <v>8086</v>
      </c>
      <c r="C69" s="106" t="s">
        <v>8087</v>
      </c>
      <c r="D69" s="106" t="s">
        <v>8088</v>
      </c>
      <c r="E69" s="107">
        <v>40057</v>
      </c>
      <c r="F69" s="106" t="s">
        <v>38</v>
      </c>
      <c r="I69" s="110">
        <v>100000</v>
      </c>
      <c r="L69" s="109" t="s">
        <v>342</v>
      </c>
      <c r="M69" s="106" t="s">
        <v>224</v>
      </c>
      <c r="N69" s="106" t="s">
        <v>40</v>
      </c>
      <c r="O69" s="110">
        <v>0</v>
      </c>
      <c r="P69" s="106" t="s">
        <v>8089</v>
      </c>
      <c r="Q69" s="106" t="s">
        <v>15</v>
      </c>
      <c r="R69" s="105">
        <v>0</v>
      </c>
      <c r="S69" s="105">
        <v>0</v>
      </c>
      <c r="T69" s="105">
        <v>0</v>
      </c>
      <c r="U69" s="105">
        <v>1</v>
      </c>
      <c r="V69" s="105">
        <v>0</v>
      </c>
      <c r="W69" s="105">
        <v>0</v>
      </c>
      <c r="X69" s="105">
        <v>0</v>
      </c>
      <c r="Y69" s="105">
        <v>0</v>
      </c>
      <c r="Z69" s="105">
        <v>1</v>
      </c>
      <c r="AA69" s="105">
        <v>0</v>
      </c>
      <c r="AB69" s="105">
        <v>0</v>
      </c>
      <c r="AC69" s="105">
        <v>0</v>
      </c>
      <c r="AD69" s="105">
        <v>0</v>
      </c>
      <c r="AE69" s="105">
        <v>0</v>
      </c>
      <c r="AF69" s="105">
        <v>0</v>
      </c>
      <c r="AG69" s="105">
        <v>0</v>
      </c>
      <c r="AH69" s="105">
        <v>0</v>
      </c>
      <c r="AI69" s="105">
        <v>1</v>
      </c>
      <c r="AJ69" s="9">
        <f t="shared" si="4"/>
        <v>0</v>
      </c>
      <c r="AK69" s="9">
        <f t="shared" si="5"/>
        <v>0</v>
      </c>
      <c r="AL69" s="9">
        <f t="shared" si="6"/>
        <v>1</v>
      </c>
      <c r="AM69" s="9">
        <f t="shared" si="7"/>
        <v>0</v>
      </c>
      <c r="AN69" s="106" t="s">
        <v>8090</v>
      </c>
    </row>
    <row r="70" spans="1:40" x14ac:dyDescent="0.25">
      <c r="A70" s="105">
        <v>1549</v>
      </c>
      <c r="B70" s="106" t="s">
        <v>7932</v>
      </c>
      <c r="C70" s="106" t="s">
        <v>7933</v>
      </c>
      <c r="D70" s="106" t="s">
        <v>7934</v>
      </c>
      <c r="E70" s="107">
        <v>36770</v>
      </c>
      <c r="F70" s="106" t="s">
        <v>38</v>
      </c>
      <c r="J70" s="105">
        <v>4.3</v>
      </c>
      <c r="L70" s="109" t="s">
        <v>342</v>
      </c>
      <c r="M70" s="106" t="s">
        <v>136</v>
      </c>
      <c r="N70" s="106" t="s">
        <v>48</v>
      </c>
      <c r="O70" s="110">
        <v>36</v>
      </c>
      <c r="P70" s="106" t="s">
        <v>7930</v>
      </c>
      <c r="Q70" s="106" t="s">
        <v>70</v>
      </c>
      <c r="R70" s="105">
        <v>0</v>
      </c>
      <c r="S70" s="105">
        <v>0</v>
      </c>
      <c r="T70" s="105">
        <v>0</v>
      </c>
      <c r="U70" s="105">
        <v>1</v>
      </c>
      <c r="V70" s="105">
        <v>0</v>
      </c>
      <c r="W70" s="105">
        <v>0</v>
      </c>
      <c r="X70" s="105">
        <v>0</v>
      </c>
      <c r="Y70" s="105">
        <v>0</v>
      </c>
      <c r="Z70" s="105">
        <v>1</v>
      </c>
      <c r="AA70" s="105">
        <v>0</v>
      </c>
      <c r="AB70" s="105">
        <v>0</v>
      </c>
      <c r="AC70" s="105">
        <v>1</v>
      </c>
      <c r="AD70" s="105">
        <v>0</v>
      </c>
      <c r="AE70" s="105">
        <v>0</v>
      </c>
      <c r="AF70" s="105">
        <v>0</v>
      </c>
      <c r="AG70" s="105">
        <v>0</v>
      </c>
      <c r="AH70" s="105">
        <v>0</v>
      </c>
      <c r="AI70" s="105">
        <v>0</v>
      </c>
      <c r="AJ70" s="9">
        <f t="shared" si="4"/>
        <v>1</v>
      </c>
      <c r="AK70" s="9">
        <f t="shared" si="5"/>
        <v>0</v>
      </c>
      <c r="AL70" s="9">
        <f t="shared" si="6"/>
        <v>0</v>
      </c>
      <c r="AM70" s="9">
        <f t="shared" si="7"/>
        <v>0</v>
      </c>
      <c r="AN70" s="106" t="s">
        <v>7935</v>
      </c>
    </row>
    <row r="71" spans="1:40" x14ac:dyDescent="0.25">
      <c r="A71" s="105">
        <v>1564</v>
      </c>
      <c r="B71" s="106" t="s">
        <v>3675</v>
      </c>
      <c r="C71" s="106" t="s">
        <v>3676</v>
      </c>
      <c r="D71" s="106" t="s">
        <v>3677</v>
      </c>
      <c r="E71" s="107">
        <v>38961</v>
      </c>
      <c r="F71" s="106" t="s">
        <v>38</v>
      </c>
      <c r="L71" s="109" t="s">
        <v>342</v>
      </c>
      <c r="M71" s="106" t="s">
        <v>136</v>
      </c>
      <c r="N71" s="106" t="s">
        <v>48</v>
      </c>
      <c r="O71" s="110">
        <v>0</v>
      </c>
      <c r="P71" s="106" t="s">
        <v>589</v>
      </c>
      <c r="Q71" s="106" t="s">
        <v>70</v>
      </c>
      <c r="R71" s="105">
        <v>0</v>
      </c>
      <c r="S71" s="105">
        <v>0</v>
      </c>
      <c r="T71" s="105">
        <v>0</v>
      </c>
      <c r="U71" s="105">
        <v>1</v>
      </c>
      <c r="V71" s="105">
        <v>0</v>
      </c>
      <c r="W71" s="105">
        <v>0</v>
      </c>
      <c r="X71" s="105">
        <v>0</v>
      </c>
      <c r="Y71" s="105">
        <v>0</v>
      </c>
      <c r="Z71" s="105">
        <v>1</v>
      </c>
      <c r="AA71" s="105">
        <v>0</v>
      </c>
      <c r="AB71" s="105">
        <v>0</v>
      </c>
      <c r="AC71" s="105">
        <v>1</v>
      </c>
      <c r="AD71" s="105">
        <v>1</v>
      </c>
      <c r="AE71" s="105">
        <v>0</v>
      </c>
      <c r="AF71" s="105">
        <v>0</v>
      </c>
      <c r="AG71" s="105">
        <v>0</v>
      </c>
      <c r="AH71" s="105">
        <v>0</v>
      </c>
      <c r="AI71" s="105">
        <v>0</v>
      </c>
      <c r="AJ71" s="9">
        <f t="shared" si="4"/>
        <v>1</v>
      </c>
      <c r="AK71" s="9">
        <f t="shared" si="5"/>
        <v>0</v>
      </c>
      <c r="AL71" s="9">
        <f t="shared" si="6"/>
        <v>1</v>
      </c>
      <c r="AM71" s="9">
        <f t="shared" si="7"/>
        <v>1</v>
      </c>
      <c r="AN71" s="106" t="s">
        <v>3678</v>
      </c>
    </row>
    <row r="72" spans="1:40" x14ac:dyDescent="0.25">
      <c r="A72" s="105">
        <v>1575</v>
      </c>
      <c r="B72" s="106" t="s">
        <v>8092</v>
      </c>
      <c r="C72" s="106" t="s">
        <v>8093</v>
      </c>
      <c r="D72" s="106" t="s">
        <v>8094</v>
      </c>
      <c r="E72" s="107">
        <v>39508</v>
      </c>
      <c r="F72" s="106" t="s">
        <v>332</v>
      </c>
      <c r="I72" s="110">
        <v>750000</v>
      </c>
      <c r="L72" s="109" t="s">
        <v>342</v>
      </c>
      <c r="M72" s="106" t="s">
        <v>136</v>
      </c>
      <c r="N72" s="106" t="s">
        <v>40</v>
      </c>
      <c r="O72" s="110">
        <v>1</v>
      </c>
      <c r="P72" s="106" t="s">
        <v>225</v>
      </c>
      <c r="Q72" s="106" t="s">
        <v>15</v>
      </c>
      <c r="R72" s="105">
        <v>1</v>
      </c>
      <c r="S72" s="105">
        <v>0</v>
      </c>
      <c r="T72" s="105">
        <v>0</v>
      </c>
      <c r="U72" s="105">
        <v>1</v>
      </c>
      <c r="V72" s="105">
        <v>0</v>
      </c>
      <c r="W72" s="105">
        <v>0</v>
      </c>
      <c r="X72" s="105">
        <v>0</v>
      </c>
      <c r="Y72" s="105">
        <v>0</v>
      </c>
      <c r="Z72" s="105">
        <v>1</v>
      </c>
      <c r="AA72" s="105">
        <v>0</v>
      </c>
      <c r="AB72" s="105">
        <v>0</v>
      </c>
      <c r="AC72" s="105">
        <v>1</v>
      </c>
      <c r="AD72" s="105">
        <v>1</v>
      </c>
      <c r="AE72" s="105">
        <v>0</v>
      </c>
      <c r="AF72" s="105">
        <v>0</v>
      </c>
      <c r="AG72" s="105">
        <v>0</v>
      </c>
      <c r="AH72" s="105">
        <v>0</v>
      </c>
      <c r="AI72" s="105">
        <v>0</v>
      </c>
      <c r="AJ72" s="9">
        <f t="shared" si="4"/>
        <v>1</v>
      </c>
      <c r="AK72" s="9">
        <f t="shared" si="5"/>
        <v>0</v>
      </c>
      <c r="AL72" s="9">
        <f t="shared" si="6"/>
        <v>1</v>
      </c>
      <c r="AM72" s="9">
        <f t="shared" si="7"/>
        <v>1</v>
      </c>
      <c r="AN72" s="106" t="s">
        <v>8096</v>
      </c>
    </row>
    <row r="73" spans="1:40" x14ac:dyDescent="0.25">
      <c r="A73" s="105">
        <v>1607</v>
      </c>
      <c r="B73" s="106" t="s">
        <v>4411</v>
      </c>
      <c r="C73" s="106" t="s">
        <v>4412</v>
      </c>
      <c r="D73" s="106" t="s">
        <v>4413</v>
      </c>
      <c r="E73" s="107">
        <v>38412</v>
      </c>
      <c r="F73" s="106" t="s">
        <v>38</v>
      </c>
      <c r="I73" s="110">
        <v>10000</v>
      </c>
      <c r="L73" s="109" t="s">
        <v>342</v>
      </c>
      <c r="M73" s="106" t="s">
        <v>136</v>
      </c>
      <c r="N73" s="106" t="s">
        <v>40</v>
      </c>
      <c r="O73" s="110">
        <v>10</v>
      </c>
      <c r="P73" s="106" t="s">
        <v>225</v>
      </c>
      <c r="Q73" s="106" t="s">
        <v>15</v>
      </c>
      <c r="R73" s="105">
        <v>1</v>
      </c>
      <c r="S73" s="105">
        <v>0</v>
      </c>
      <c r="T73" s="105">
        <v>0</v>
      </c>
      <c r="U73" s="105">
        <v>1</v>
      </c>
      <c r="V73" s="105">
        <v>0</v>
      </c>
      <c r="W73" s="105">
        <v>0</v>
      </c>
      <c r="X73" s="105">
        <v>0</v>
      </c>
      <c r="Y73" s="105">
        <v>0</v>
      </c>
      <c r="Z73" s="105">
        <v>1</v>
      </c>
      <c r="AA73" s="105">
        <v>0</v>
      </c>
      <c r="AB73" s="105">
        <v>0</v>
      </c>
      <c r="AC73" s="105">
        <v>0</v>
      </c>
      <c r="AD73" s="105">
        <v>0</v>
      </c>
      <c r="AE73" s="105">
        <v>0</v>
      </c>
      <c r="AF73" s="105">
        <v>0</v>
      </c>
      <c r="AG73" s="105">
        <v>0</v>
      </c>
      <c r="AH73" s="105">
        <v>0</v>
      </c>
      <c r="AI73" s="105">
        <v>1</v>
      </c>
      <c r="AJ73" s="9">
        <f t="shared" si="4"/>
        <v>0</v>
      </c>
      <c r="AK73" s="9">
        <f t="shared" si="5"/>
        <v>0</v>
      </c>
      <c r="AL73" s="9">
        <f t="shared" si="6"/>
        <v>1</v>
      </c>
      <c r="AM73" s="9">
        <f t="shared" si="7"/>
        <v>0</v>
      </c>
      <c r="AN73" s="106" t="s">
        <v>4414</v>
      </c>
    </row>
    <row r="74" spans="1:40" x14ac:dyDescent="0.25">
      <c r="A74" s="105">
        <v>1608</v>
      </c>
      <c r="B74" s="106" t="s">
        <v>4415</v>
      </c>
      <c r="C74" s="106" t="s">
        <v>4416</v>
      </c>
      <c r="D74" s="106" t="s">
        <v>4417</v>
      </c>
      <c r="E74" s="107">
        <v>41183</v>
      </c>
      <c r="F74" s="106" t="s">
        <v>38</v>
      </c>
      <c r="J74" s="105">
        <v>3.0000000000000001E-3</v>
      </c>
      <c r="L74" s="109" t="s">
        <v>342</v>
      </c>
      <c r="M74" s="106" t="s">
        <v>185</v>
      </c>
      <c r="N74" s="106" t="s">
        <v>48</v>
      </c>
      <c r="O74" s="110">
        <v>180</v>
      </c>
      <c r="P74" s="106" t="s">
        <v>526</v>
      </c>
      <c r="Q74" s="106" t="s">
        <v>15</v>
      </c>
      <c r="R74" s="105">
        <v>1</v>
      </c>
      <c r="S74" s="105">
        <v>0</v>
      </c>
      <c r="T74" s="105">
        <v>0</v>
      </c>
      <c r="U74" s="105">
        <v>1</v>
      </c>
      <c r="V74" s="105">
        <v>0</v>
      </c>
      <c r="W74" s="105">
        <v>0</v>
      </c>
      <c r="X74" s="105">
        <v>0</v>
      </c>
      <c r="Y74" s="105">
        <v>0</v>
      </c>
      <c r="Z74" s="105">
        <v>1</v>
      </c>
      <c r="AA74" s="105">
        <v>0</v>
      </c>
      <c r="AB74" s="105">
        <v>0</v>
      </c>
      <c r="AC74" s="105">
        <v>0</v>
      </c>
      <c r="AD74" s="105">
        <v>0</v>
      </c>
      <c r="AE74" s="105">
        <v>1</v>
      </c>
      <c r="AF74" s="105">
        <v>0</v>
      </c>
      <c r="AG74" s="105">
        <v>0</v>
      </c>
      <c r="AH74" s="105">
        <v>0</v>
      </c>
      <c r="AI74" s="105">
        <v>0</v>
      </c>
      <c r="AJ74" s="9">
        <f t="shared" si="4"/>
        <v>1</v>
      </c>
      <c r="AK74" s="9">
        <f t="shared" si="5"/>
        <v>0</v>
      </c>
      <c r="AL74" s="9">
        <f t="shared" si="6"/>
        <v>0</v>
      </c>
      <c r="AM74" s="9">
        <f t="shared" si="7"/>
        <v>0</v>
      </c>
      <c r="AN74" s="106" t="s">
        <v>4418</v>
      </c>
    </row>
    <row r="75" spans="1:40" x14ac:dyDescent="0.25">
      <c r="A75" s="105">
        <v>1610</v>
      </c>
      <c r="B75" s="106" t="s">
        <v>5797</v>
      </c>
      <c r="C75" s="106" t="s">
        <v>5798</v>
      </c>
      <c r="D75" s="106" t="s">
        <v>5799</v>
      </c>
      <c r="E75" s="107">
        <v>40964</v>
      </c>
      <c r="F75" s="106" t="s">
        <v>38</v>
      </c>
      <c r="I75" s="110">
        <v>3540</v>
      </c>
      <c r="K75" s="110">
        <v>17.5</v>
      </c>
      <c r="L75" s="109" t="s">
        <v>341</v>
      </c>
      <c r="M75" s="106" t="s">
        <v>151</v>
      </c>
      <c r="N75" s="106" t="s">
        <v>48</v>
      </c>
      <c r="O75" s="110">
        <v>0.1</v>
      </c>
      <c r="P75" s="106" t="s">
        <v>5800</v>
      </c>
      <c r="Q75" s="106" t="s">
        <v>15</v>
      </c>
      <c r="R75" s="105">
        <v>1</v>
      </c>
      <c r="S75" s="105">
        <v>0</v>
      </c>
      <c r="T75" s="105">
        <v>1</v>
      </c>
      <c r="U75" s="105">
        <v>1</v>
      </c>
      <c r="V75" s="105">
        <v>0</v>
      </c>
      <c r="W75" s="105">
        <v>0</v>
      </c>
      <c r="X75" s="105">
        <v>0</v>
      </c>
      <c r="Y75" s="105">
        <v>0</v>
      </c>
      <c r="Z75" s="105">
        <v>1</v>
      </c>
      <c r="AA75" s="105">
        <v>0</v>
      </c>
      <c r="AB75" s="105">
        <v>0</v>
      </c>
      <c r="AC75" s="105">
        <v>0</v>
      </c>
      <c r="AD75" s="105">
        <v>0</v>
      </c>
      <c r="AE75" s="105">
        <v>1</v>
      </c>
      <c r="AF75" s="105">
        <v>0</v>
      </c>
      <c r="AG75" s="105">
        <v>0</v>
      </c>
      <c r="AH75" s="105">
        <v>0</v>
      </c>
      <c r="AI75" s="105">
        <v>0</v>
      </c>
      <c r="AJ75" s="9">
        <f t="shared" si="4"/>
        <v>1</v>
      </c>
      <c r="AK75" s="9">
        <f t="shared" si="5"/>
        <v>0</v>
      </c>
      <c r="AL75" s="9">
        <f t="shared" si="6"/>
        <v>0</v>
      </c>
      <c r="AM75" s="9">
        <f t="shared" si="7"/>
        <v>0</v>
      </c>
      <c r="AN75" s="106" t="s">
        <v>5802</v>
      </c>
    </row>
    <row r="76" spans="1:40" x14ac:dyDescent="0.25">
      <c r="A76" s="105">
        <v>1622</v>
      </c>
      <c r="B76" s="106" t="s">
        <v>4423</v>
      </c>
      <c r="C76" s="106" t="s">
        <v>4424</v>
      </c>
      <c r="D76" s="106" t="s">
        <v>4421</v>
      </c>
      <c r="E76" s="107">
        <v>40001</v>
      </c>
      <c r="F76" s="106" t="s">
        <v>38</v>
      </c>
      <c r="I76" s="110">
        <v>3440</v>
      </c>
      <c r="J76" s="105">
        <v>0.11</v>
      </c>
      <c r="L76" s="109" t="s">
        <v>342</v>
      </c>
      <c r="M76" s="106" t="s">
        <v>598</v>
      </c>
      <c r="N76" s="106" t="s">
        <v>219</v>
      </c>
      <c r="O76" s="110">
        <v>70</v>
      </c>
      <c r="P76" s="106" t="s">
        <v>377</v>
      </c>
      <c r="Q76" s="106" t="s">
        <v>15</v>
      </c>
      <c r="R76" s="105">
        <v>1</v>
      </c>
      <c r="S76" s="105">
        <v>0</v>
      </c>
      <c r="T76" s="105">
        <v>0</v>
      </c>
      <c r="U76" s="105">
        <v>1</v>
      </c>
      <c r="V76" s="105">
        <v>0</v>
      </c>
      <c r="W76" s="105">
        <v>0</v>
      </c>
      <c r="X76" s="105">
        <v>0</v>
      </c>
      <c r="Y76" s="105">
        <v>0</v>
      </c>
      <c r="Z76" s="105">
        <v>1</v>
      </c>
      <c r="AA76" s="105">
        <v>0</v>
      </c>
      <c r="AB76" s="105">
        <v>0</v>
      </c>
      <c r="AC76" s="105">
        <v>1</v>
      </c>
      <c r="AD76" s="105">
        <v>0</v>
      </c>
      <c r="AE76" s="105">
        <v>0</v>
      </c>
      <c r="AF76" s="105">
        <v>0</v>
      </c>
      <c r="AG76" s="105">
        <v>0</v>
      </c>
      <c r="AH76" s="105">
        <v>0</v>
      </c>
      <c r="AI76" s="105">
        <v>0</v>
      </c>
      <c r="AJ76" s="9">
        <f t="shared" si="4"/>
        <v>1</v>
      </c>
      <c r="AK76" s="9">
        <f t="shared" si="5"/>
        <v>0</v>
      </c>
      <c r="AL76" s="9">
        <f t="shared" si="6"/>
        <v>0</v>
      </c>
      <c r="AM76" s="9">
        <f t="shared" si="7"/>
        <v>0</v>
      </c>
      <c r="AN76" s="106" t="s">
        <v>4425</v>
      </c>
    </row>
    <row r="77" spans="1:40" x14ac:dyDescent="0.25">
      <c r="A77" s="105">
        <v>1629</v>
      </c>
      <c r="B77" s="106" t="s">
        <v>8719</v>
      </c>
      <c r="C77" s="106" t="s">
        <v>8720</v>
      </c>
      <c r="D77" s="106" t="s">
        <v>8721</v>
      </c>
      <c r="E77" s="107">
        <v>41000</v>
      </c>
      <c r="F77" s="106" t="s">
        <v>38</v>
      </c>
      <c r="J77" s="105">
        <v>0.08</v>
      </c>
      <c r="L77" s="109" t="s">
        <v>342</v>
      </c>
      <c r="M77" s="106" t="s">
        <v>963</v>
      </c>
      <c r="N77" s="106" t="s">
        <v>48</v>
      </c>
      <c r="O77" s="110">
        <v>30.857142857142858</v>
      </c>
      <c r="P77" s="106" t="s">
        <v>738</v>
      </c>
      <c r="Q77" s="106" t="s">
        <v>55</v>
      </c>
      <c r="R77" s="105">
        <v>0</v>
      </c>
      <c r="S77" s="105">
        <v>0</v>
      </c>
      <c r="T77" s="105">
        <v>0</v>
      </c>
      <c r="U77" s="105">
        <v>1</v>
      </c>
      <c r="V77" s="105">
        <v>0</v>
      </c>
      <c r="W77" s="105">
        <v>0</v>
      </c>
      <c r="X77" s="105">
        <v>0</v>
      </c>
      <c r="Y77" s="105">
        <v>0</v>
      </c>
      <c r="Z77" s="105">
        <v>1</v>
      </c>
      <c r="AA77" s="105">
        <v>0</v>
      </c>
      <c r="AB77" s="105">
        <v>0</v>
      </c>
      <c r="AC77" s="105">
        <v>1</v>
      </c>
      <c r="AD77" s="105">
        <v>1</v>
      </c>
      <c r="AE77" s="105">
        <v>0</v>
      </c>
      <c r="AF77" s="105">
        <v>0</v>
      </c>
      <c r="AG77" s="105">
        <v>0</v>
      </c>
      <c r="AH77" s="105">
        <v>0</v>
      </c>
      <c r="AI77" s="105">
        <v>0</v>
      </c>
      <c r="AJ77" s="9">
        <f t="shared" si="4"/>
        <v>1</v>
      </c>
      <c r="AK77" s="9">
        <f t="shared" si="5"/>
        <v>0</v>
      </c>
      <c r="AL77" s="9">
        <f t="shared" si="6"/>
        <v>1</v>
      </c>
      <c r="AM77" s="9">
        <f t="shared" si="7"/>
        <v>1</v>
      </c>
      <c r="AN77" s="106" t="s">
        <v>8722</v>
      </c>
    </row>
    <row r="78" spans="1:40" x14ac:dyDescent="0.25">
      <c r="A78" s="105">
        <v>1641</v>
      </c>
      <c r="B78" s="106" t="s">
        <v>4437</v>
      </c>
      <c r="C78" s="106" t="s">
        <v>4438</v>
      </c>
      <c r="D78" s="106" t="s">
        <v>4439</v>
      </c>
      <c r="E78" s="107">
        <v>39083</v>
      </c>
      <c r="F78" s="106" t="s">
        <v>38</v>
      </c>
      <c r="G78" s="105">
        <v>1850</v>
      </c>
      <c r="H78" s="105">
        <v>1835</v>
      </c>
      <c r="I78" s="110">
        <v>14000</v>
      </c>
      <c r="K78" s="110">
        <v>7.3</v>
      </c>
      <c r="L78" s="109" t="s">
        <v>341</v>
      </c>
      <c r="M78" s="106" t="s">
        <v>151</v>
      </c>
      <c r="N78" s="106" t="s">
        <v>48</v>
      </c>
      <c r="O78" s="110">
        <v>77</v>
      </c>
      <c r="P78" s="106" t="s">
        <v>377</v>
      </c>
      <c r="Q78" s="106" t="s">
        <v>70</v>
      </c>
      <c r="R78" s="105">
        <v>0</v>
      </c>
      <c r="S78" s="105">
        <v>0</v>
      </c>
      <c r="T78" s="105">
        <v>0</v>
      </c>
      <c r="U78" s="105">
        <v>1</v>
      </c>
      <c r="V78" s="105">
        <v>0</v>
      </c>
      <c r="W78" s="105">
        <v>0</v>
      </c>
      <c r="X78" s="105">
        <v>0</v>
      </c>
      <c r="Y78" s="105">
        <v>0</v>
      </c>
      <c r="Z78" s="105">
        <v>1</v>
      </c>
      <c r="AA78" s="105">
        <v>0</v>
      </c>
      <c r="AB78" s="105">
        <v>0</v>
      </c>
      <c r="AC78" s="105">
        <v>1</v>
      </c>
      <c r="AD78" s="105">
        <v>0</v>
      </c>
      <c r="AE78" s="105">
        <v>0</v>
      </c>
      <c r="AF78" s="105">
        <v>0</v>
      </c>
      <c r="AG78" s="105">
        <v>0</v>
      </c>
      <c r="AH78" s="105">
        <v>0</v>
      </c>
      <c r="AI78" s="105">
        <v>0</v>
      </c>
      <c r="AJ78" s="9">
        <f t="shared" si="4"/>
        <v>1</v>
      </c>
      <c r="AK78" s="9">
        <f t="shared" si="5"/>
        <v>0</v>
      </c>
      <c r="AL78" s="9">
        <f t="shared" si="6"/>
        <v>0</v>
      </c>
      <c r="AM78" s="9">
        <f t="shared" si="7"/>
        <v>0</v>
      </c>
      <c r="AN78" s="106" t="s">
        <v>4440</v>
      </c>
    </row>
    <row r="79" spans="1:40" x14ac:dyDescent="0.25">
      <c r="A79" s="105">
        <v>1656</v>
      </c>
      <c r="B79" s="106" t="s">
        <v>3685</v>
      </c>
      <c r="C79" s="106" t="s">
        <v>3686</v>
      </c>
      <c r="D79" s="106" t="s">
        <v>3687</v>
      </c>
      <c r="E79" s="107">
        <v>40695</v>
      </c>
      <c r="F79" s="106" t="s">
        <v>38</v>
      </c>
      <c r="J79" s="105">
        <v>3.21</v>
      </c>
      <c r="L79" s="109" t="s">
        <v>342</v>
      </c>
      <c r="M79" s="106" t="s">
        <v>136</v>
      </c>
      <c r="N79" s="106" t="s">
        <v>48</v>
      </c>
      <c r="O79" s="110">
        <v>28</v>
      </c>
      <c r="P79" s="106" t="s">
        <v>526</v>
      </c>
      <c r="Q79" s="106" t="s">
        <v>15</v>
      </c>
      <c r="R79" s="105">
        <v>1</v>
      </c>
      <c r="S79" s="105">
        <v>0</v>
      </c>
      <c r="T79" s="105">
        <v>0</v>
      </c>
      <c r="U79" s="105">
        <v>1</v>
      </c>
      <c r="V79" s="105">
        <v>0</v>
      </c>
      <c r="W79" s="105">
        <v>0</v>
      </c>
      <c r="X79" s="105">
        <v>0</v>
      </c>
      <c r="Y79" s="105">
        <v>0</v>
      </c>
      <c r="Z79" s="105">
        <v>1</v>
      </c>
      <c r="AA79" s="105">
        <v>0</v>
      </c>
      <c r="AB79" s="105">
        <v>0</v>
      </c>
      <c r="AC79" s="105">
        <v>0</v>
      </c>
      <c r="AD79" s="105">
        <v>0</v>
      </c>
      <c r="AE79" s="105">
        <v>1</v>
      </c>
      <c r="AF79" s="105">
        <v>0</v>
      </c>
      <c r="AG79" s="105">
        <v>0</v>
      </c>
      <c r="AH79" s="105">
        <v>0</v>
      </c>
      <c r="AI79" s="105">
        <v>0</v>
      </c>
      <c r="AJ79" s="9">
        <f t="shared" si="4"/>
        <v>1</v>
      </c>
      <c r="AK79" s="9">
        <f t="shared" si="5"/>
        <v>0</v>
      </c>
      <c r="AL79" s="9">
        <f t="shared" si="6"/>
        <v>0</v>
      </c>
      <c r="AM79" s="9">
        <f t="shared" si="7"/>
        <v>0</v>
      </c>
      <c r="AN79" s="106" t="s">
        <v>3689</v>
      </c>
    </row>
    <row r="80" spans="1:40" x14ac:dyDescent="0.25">
      <c r="A80" s="105">
        <v>1674</v>
      </c>
      <c r="B80" s="106" t="s">
        <v>5314</v>
      </c>
      <c r="C80" s="106" t="s">
        <v>5315</v>
      </c>
      <c r="D80" s="106" t="s">
        <v>5316</v>
      </c>
      <c r="E80" s="107">
        <v>39934</v>
      </c>
      <c r="F80" s="106" t="s">
        <v>332</v>
      </c>
      <c r="I80" s="110">
        <v>10000</v>
      </c>
      <c r="L80" s="109" t="s">
        <v>342</v>
      </c>
      <c r="M80" s="106" t="s">
        <v>136</v>
      </c>
      <c r="N80" s="106" t="s">
        <v>219</v>
      </c>
      <c r="O80" s="110">
        <v>0.5</v>
      </c>
      <c r="P80" s="106" t="s">
        <v>323</v>
      </c>
      <c r="Q80" s="106" t="s">
        <v>15</v>
      </c>
      <c r="R80" s="105">
        <v>1</v>
      </c>
      <c r="S80" s="105">
        <v>0</v>
      </c>
      <c r="T80" s="105">
        <v>0</v>
      </c>
      <c r="U80" s="105">
        <v>1</v>
      </c>
      <c r="V80" s="105">
        <v>0</v>
      </c>
      <c r="W80" s="105">
        <v>0</v>
      </c>
      <c r="X80" s="105">
        <v>0</v>
      </c>
      <c r="Y80" s="105">
        <v>0</v>
      </c>
      <c r="Z80" s="105">
        <v>1</v>
      </c>
      <c r="AA80" s="105">
        <v>0</v>
      </c>
      <c r="AB80" s="105">
        <v>0</v>
      </c>
      <c r="AC80" s="105">
        <v>0</v>
      </c>
      <c r="AD80" s="105">
        <v>0</v>
      </c>
      <c r="AE80" s="105">
        <v>0</v>
      </c>
      <c r="AF80" s="105">
        <v>0</v>
      </c>
      <c r="AG80" s="105">
        <v>0</v>
      </c>
      <c r="AH80" s="105">
        <v>0</v>
      </c>
      <c r="AI80" s="105">
        <v>1</v>
      </c>
      <c r="AJ80" s="9">
        <f t="shared" si="4"/>
        <v>0</v>
      </c>
      <c r="AK80" s="9">
        <f t="shared" si="5"/>
        <v>0</v>
      </c>
      <c r="AL80" s="9">
        <f t="shared" si="6"/>
        <v>1</v>
      </c>
      <c r="AM80" s="9">
        <f t="shared" si="7"/>
        <v>0</v>
      </c>
      <c r="AN80" s="106" t="s">
        <v>5318</v>
      </c>
    </row>
    <row r="81" spans="1:40" x14ac:dyDescent="0.25">
      <c r="A81" s="105">
        <v>1683</v>
      </c>
      <c r="B81" s="106" t="s">
        <v>4441</v>
      </c>
      <c r="C81" s="106" t="s">
        <v>4442</v>
      </c>
      <c r="D81" s="106" t="s">
        <v>4443</v>
      </c>
      <c r="E81" s="107">
        <v>38139</v>
      </c>
      <c r="F81" s="106" t="s">
        <v>332</v>
      </c>
      <c r="L81" s="109" t="s">
        <v>342</v>
      </c>
      <c r="M81" s="106" t="s">
        <v>136</v>
      </c>
      <c r="N81" s="106" t="s">
        <v>219</v>
      </c>
      <c r="O81" s="110">
        <v>1.5</v>
      </c>
      <c r="P81" s="106" t="s">
        <v>367</v>
      </c>
      <c r="Q81" s="106" t="s">
        <v>15</v>
      </c>
      <c r="R81" s="105">
        <v>1</v>
      </c>
      <c r="S81" s="105">
        <v>0</v>
      </c>
      <c r="T81" s="105">
        <v>0</v>
      </c>
      <c r="U81" s="105">
        <v>1</v>
      </c>
      <c r="V81" s="105">
        <v>0</v>
      </c>
      <c r="W81" s="105">
        <v>0</v>
      </c>
      <c r="X81" s="105">
        <v>0</v>
      </c>
      <c r="Y81" s="105">
        <v>0</v>
      </c>
      <c r="Z81" s="105">
        <v>1</v>
      </c>
      <c r="AA81" s="105">
        <v>0</v>
      </c>
      <c r="AB81" s="105">
        <v>0</v>
      </c>
      <c r="AC81" s="105">
        <v>0</v>
      </c>
      <c r="AD81" s="105">
        <v>0</v>
      </c>
      <c r="AE81" s="105">
        <v>0</v>
      </c>
      <c r="AF81" s="105">
        <v>0</v>
      </c>
      <c r="AG81" s="105">
        <v>0</v>
      </c>
      <c r="AH81" s="105">
        <v>0</v>
      </c>
      <c r="AI81" s="105">
        <v>1</v>
      </c>
      <c r="AJ81" s="9">
        <f t="shared" si="4"/>
        <v>0</v>
      </c>
      <c r="AK81" s="9">
        <f t="shared" si="5"/>
        <v>0</v>
      </c>
      <c r="AL81" s="9">
        <f t="shared" si="6"/>
        <v>1</v>
      </c>
      <c r="AM81" s="9">
        <f t="shared" si="7"/>
        <v>0</v>
      </c>
      <c r="AN81" s="106" t="s">
        <v>4444</v>
      </c>
    </row>
    <row r="82" spans="1:40" x14ac:dyDescent="0.25">
      <c r="A82" s="105">
        <v>1688</v>
      </c>
      <c r="B82" s="106" t="s">
        <v>3695</v>
      </c>
      <c r="C82" s="106" t="s">
        <v>3696</v>
      </c>
      <c r="D82" s="106" t="s">
        <v>3697</v>
      </c>
      <c r="E82" s="107">
        <v>37347</v>
      </c>
      <c r="F82" s="106" t="s">
        <v>38</v>
      </c>
      <c r="J82" s="105">
        <v>2</v>
      </c>
      <c r="L82" s="109" t="s">
        <v>342</v>
      </c>
      <c r="M82" s="106" t="s">
        <v>3698</v>
      </c>
      <c r="N82" s="106" t="s">
        <v>48</v>
      </c>
      <c r="O82" s="110">
        <v>30</v>
      </c>
      <c r="P82" s="106" t="s">
        <v>8723</v>
      </c>
      <c r="Q82" s="106" t="s">
        <v>70</v>
      </c>
      <c r="R82" s="105">
        <v>0</v>
      </c>
      <c r="S82" s="105">
        <v>0</v>
      </c>
      <c r="T82" s="105">
        <v>0</v>
      </c>
      <c r="U82" s="105">
        <v>1</v>
      </c>
      <c r="V82" s="105">
        <v>0</v>
      </c>
      <c r="W82" s="105">
        <v>0</v>
      </c>
      <c r="X82" s="105">
        <v>0</v>
      </c>
      <c r="Y82" s="105">
        <v>0</v>
      </c>
      <c r="Z82" s="105">
        <v>1</v>
      </c>
      <c r="AA82" s="105">
        <v>0</v>
      </c>
      <c r="AB82" s="105">
        <v>0</v>
      </c>
      <c r="AC82" s="105">
        <v>0</v>
      </c>
      <c r="AD82" s="105">
        <v>1</v>
      </c>
      <c r="AE82" s="105">
        <v>0</v>
      </c>
      <c r="AF82" s="105">
        <v>0</v>
      </c>
      <c r="AG82" s="105">
        <v>0</v>
      </c>
      <c r="AH82" s="105">
        <v>0</v>
      </c>
      <c r="AI82" s="105">
        <v>0</v>
      </c>
      <c r="AJ82" s="9">
        <f t="shared" si="4"/>
        <v>0</v>
      </c>
      <c r="AK82" s="9">
        <f t="shared" si="5"/>
        <v>0</v>
      </c>
      <c r="AL82" s="9">
        <f t="shared" si="6"/>
        <v>1</v>
      </c>
      <c r="AM82" s="9">
        <f t="shared" si="7"/>
        <v>1</v>
      </c>
      <c r="AN82" s="106" t="s">
        <v>3699</v>
      </c>
    </row>
    <row r="83" spans="1:40" x14ac:dyDescent="0.25">
      <c r="A83" s="105">
        <v>1707</v>
      </c>
      <c r="B83" s="106" t="s">
        <v>3265</v>
      </c>
      <c r="C83" s="106" t="s">
        <v>3266</v>
      </c>
      <c r="D83" s="106" t="s">
        <v>3267</v>
      </c>
      <c r="E83" s="107">
        <v>40909</v>
      </c>
      <c r="F83" s="106" t="s">
        <v>38</v>
      </c>
      <c r="I83" s="110">
        <v>6</v>
      </c>
      <c r="J83" s="105">
        <v>0.3</v>
      </c>
      <c r="L83" s="109" t="s">
        <v>342</v>
      </c>
      <c r="M83" s="106" t="s">
        <v>136</v>
      </c>
      <c r="N83" s="106" t="s">
        <v>219</v>
      </c>
      <c r="O83" s="110">
        <v>0</v>
      </c>
      <c r="P83" s="106" t="s">
        <v>3157</v>
      </c>
      <c r="Q83" s="106" t="s">
        <v>15</v>
      </c>
      <c r="R83" s="105">
        <v>0</v>
      </c>
      <c r="S83" s="105">
        <v>0</v>
      </c>
      <c r="T83" s="105">
        <v>0</v>
      </c>
      <c r="U83" s="105">
        <v>1</v>
      </c>
      <c r="V83" s="105">
        <v>0</v>
      </c>
      <c r="W83" s="105">
        <v>0</v>
      </c>
      <c r="X83" s="105">
        <v>0</v>
      </c>
      <c r="Y83" s="105">
        <v>0</v>
      </c>
      <c r="Z83" s="105">
        <v>1</v>
      </c>
      <c r="AA83" s="105">
        <v>0</v>
      </c>
      <c r="AB83" s="105">
        <v>0</v>
      </c>
      <c r="AC83" s="105">
        <v>0</v>
      </c>
      <c r="AD83" s="105">
        <v>0</v>
      </c>
      <c r="AE83" s="105">
        <v>0</v>
      </c>
      <c r="AF83" s="105">
        <v>0</v>
      </c>
      <c r="AG83" s="105">
        <v>0</v>
      </c>
      <c r="AH83" s="105">
        <v>0</v>
      </c>
      <c r="AI83" s="105">
        <v>1</v>
      </c>
      <c r="AJ83" s="9">
        <f t="shared" si="4"/>
        <v>0</v>
      </c>
      <c r="AK83" s="9">
        <f t="shared" si="5"/>
        <v>0</v>
      </c>
      <c r="AL83" s="9">
        <f t="shared" si="6"/>
        <v>1</v>
      </c>
      <c r="AM83" s="9">
        <f t="shared" si="7"/>
        <v>0</v>
      </c>
      <c r="AN83" s="106" t="s">
        <v>3268</v>
      </c>
    </row>
    <row r="84" spans="1:40" x14ac:dyDescent="0.25">
      <c r="A84" s="105">
        <v>1721</v>
      </c>
      <c r="B84" s="106" t="s">
        <v>4449</v>
      </c>
      <c r="C84" s="106" t="s">
        <v>4450</v>
      </c>
      <c r="D84" s="106" t="s">
        <v>4451</v>
      </c>
      <c r="E84" s="107">
        <v>40756</v>
      </c>
      <c r="F84" s="106" t="s">
        <v>38</v>
      </c>
      <c r="J84" s="105">
        <v>2.5</v>
      </c>
      <c r="L84" s="109" t="s">
        <v>342</v>
      </c>
      <c r="M84" s="106" t="s">
        <v>185</v>
      </c>
      <c r="N84" s="106" t="s">
        <v>48</v>
      </c>
      <c r="O84" s="110">
        <v>2</v>
      </c>
      <c r="P84" s="106" t="s">
        <v>367</v>
      </c>
      <c r="Q84" s="106" t="s">
        <v>55</v>
      </c>
      <c r="R84" s="105">
        <v>0</v>
      </c>
      <c r="S84" s="105">
        <v>0</v>
      </c>
      <c r="T84" s="105">
        <v>0</v>
      </c>
      <c r="U84" s="105">
        <v>1</v>
      </c>
      <c r="V84" s="105">
        <v>0</v>
      </c>
      <c r="W84" s="105">
        <v>0</v>
      </c>
      <c r="X84" s="105">
        <v>0</v>
      </c>
      <c r="Y84" s="105">
        <v>0</v>
      </c>
      <c r="Z84" s="105">
        <v>1</v>
      </c>
      <c r="AA84" s="105">
        <v>0</v>
      </c>
      <c r="AB84" s="105">
        <v>0</v>
      </c>
      <c r="AC84" s="105">
        <v>1</v>
      </c>
      <c r="AD84" s="105">
        <v>0</v>
      </c>
      <c r="AE84" s="105">
        <v>0</v>
      </c>
      <c r="AF84" s="105">
        <v>0</v>
      </c>
      <c r="AG84" s="105">
        <v>0</v>
      </c>
      <c r="AH84" s="105">
        <v>0</v>
      </c>
      <c r="AI84" s="105">
        <v>0</v>
      </c>
      <c r="AJ84" s="9">
        <f t="shared" si="4"/>
        <v>1</v>
      </c>
      <c r="AK84" s="9">
        <f t="shared" si="5"/>
        <v>0</v>
      </c>
      <c r="AL84" s="9">
        <f t="shared" si="6"/>
        <v>0</v>
      </c>
      <c r="AM84" s="9">
        <f t="shared" si="7"/>
        <v>0</v>
      </c>
      <c r="AN84" s="106" t="s">
        <v>4452</v>
      </c>
    </row>
    <row r="85" spans="1:40" x14ac:dyDescent="0.25">
      <c r="A85" s="105">
        <v>1733</v>
      </c>
      <c r="B85" s="106" t="s">
        <v>4453</v>
      </c>
      <c r="C85" s="106" t="s">
        <v>4454</v>
      </c>
      <c r="D85" s="106" t="s">
        <v>4455</v>
      </c>
      <c r="E85" s="107">
        <v>41008</v>
      </c>
      <c r="F85" s="106" t="s">
        <v>38</v>
      </c>
      <c r="I85" s="110">
        <v>650000</v>
      </c>
      <c r="J85" s="105">
        <v>6</v>
      </c>
      <c r="L85" s="109" t="s">
        <v>342</v>
      </c>
      <c r="M85" s="106" t="s">
        <v>136</v>
      </c>
      <c r="N85" s="106" t="s">
        <v>48</v>
      </c>
      <c r="O85" s="110">
        <v>0.33333333333333331</v>
      </c>
      <c r="P85" s="106" t="s">
        <v>225</v>
      </c>
      <c r="Q85" s="106" t="s">
        <v>15</v>
      </c>
      <c r="R85" s="105">
        <v>0</v>
      </c>
      <c r="S85" s="105">
        <v>0</v>
      </c>
      <c r="T85" s="105">
        <v>0</v>
      </c>
      <c r="U85" s="105">
        <v>1</v>
      </c>
      <c r="V85" s="105">
        <v>0</v>
      </c>
      <c r="W85" s="105">
        <v>0</v>
      </c>
      <c r="X85" s="105">
        <v>0</v>
      </c>
      <c r="Y85" s="105">
        <v>0</v>
      </c>
      <c r="Z85" s="105">
        <v>1</v>
      </c>
      <c r="AA85" s="105">
        <v>0</v>
      </c>
      <c r="AB85" s="105">
        <v>0</v>
      </c>
      <c r="AC85" s="105">
        <v>1</v>
      </c>
      <c r="AD85" s="105">
        <v>0</v>
      </c>
      <c r="AE85" s="105">
        <v>0</v>
      </c>
      <c r="AF85" s="105">
        <v>0</v>
      </c>
      <c r="AG85" s="105">
        <v>0</v>
      </c>
      <c r="AH85" s="105">
        <v>0</v>
      </c>
      <c r="AI85" s="105">
        <v>0</v>
      </c>
      <c r="AJ85" s="9">
        <f t="shared" si="4"/>
        <v>1</v>
      </c>
      <c r="AK85" s="9">
        <f t="shared" si="5"/>
        <v>0</v>
      </c>
      <c r="AL85" s="9">
        <f t="shared" si="6"/>
        <v>0</v>
      </c>
      <c r="AM85" s="9">
        <f t="shared" si="7"/>
        <v>0</v>
      </c>
      <c r="AN85" s="106" t="s">
        <v>4457</v>
      </c>
    </row>
    <row r="86" spans="1:40" x14ac:dyDescent="0.25">
      <c r="A86" s="105">
        <v>1735</v>
      </c>
      <c r="B86" s="106" t="s">
        <v>5324</v>
      </c>
      <c r="C86" s="106" t="s">
        <v>5325</v>
      </c>
      <c r="D86" s="106" t="s">
        <v>5326</v>
      </c>
      <c r="E86" s="107">
        <v>37226</v>
      </c>
      <c r="F86" s="106" t="s">
        <v>38</v>
      </c>
      <c r="I86" s="110">
        <v>50000</v>
      </c>
      <c r="L86" s="109" t="s">
        <v>342</v>
      </c>
      <c r="M86" s="106" t="s">
        <v>136</v>
      </c>
      <c r="N86" s="106" t="s">
        <v>219</v>
      </c>
      <c r="O86" s="110">
        <v>3</v>
      </c>
      <c r="P86" s="106" t="s">
        <v>552</v>
      </c>
      <c r="Q86" s="106" t="s">
        <v>15</v>
      </c>
      <c r="R86" s="105">
        <v>1</v>
      </c>
      <c r="S86" s="105">
        <v>0</v>
      </c>
      <c r="T86" s="105">
        <v>0</v>
      </c>
      <c r="U86" s="105">
        <v>1</v>
      </c>
      <c r="V86" s="105">
        <v>0</v>
      </c>
      <c r="W86" s="105">
        <v>0</v>
      </c>
      <c r="X86" s="105">
        <v>0</v>
      </c>
      <c r="Y86" s="105">
        <v>0</v>
      </c>
      <c r="Z86" s="105">
        <v>1</v>
      </c>
      <c r="AA86" s="105">
        <v>0</v>
      </c>
      <c r="AB86" s="105">
        <v>0</v>
      </c>
      <c r="AC86" s="105">
        <v>0</v>
      </c>
      <c r="AD86" s="105">
        <v>0</v>
      </c>
      <c r="AE86" s="105">
        <v>0</v>
      </c>
      <c r="AF86" s="105">
        <v>0</v>
      </c>
      <c r="AG86" s="105">
        <v>0</v>
      </c>
      <c r="AH86" s="105">
        <v>0</v>
      </c>
      <c r="AI86" s="105">
        <v>1</v>
      </c>
      <c r="AJ86" s="9">
        <f t="shared" si="4"/>
        <v>0</v>
      </c>
      <c r="AK86" s="9">
        <f t="shared" si="5"/>
        <v>0</v>
      </c>
      <c r="AL86" s="9">
        <f t="shared" si="6"/>
        <v>1</v>
      </c>
      <c r="AM86" s="9">
        <f t="shared" si="7"/>
        <v>0</v>
      </c>
      <c r="AN86" s="106" t="s">
        <v>5327</v>
      </c>
    </row>
    <row r="87" spans="1:40" x14ac:dyDescent="0.25">
      <c r="A87" s="105">
        <v>1742</v>
      </c>
      <c r="B87" s="106" t="s">
        <v>8724</v>
      </c>
      <c r="C87" s="106" t="s">
        <v>8725</v>
      </c>
      <c r="D87" s="106" t="s">
        <v>8726</v>
      </c>
      <c r="E87" s="107">
        <v>36526</v>
      </c>
      <c r="F87" s="106" t="s">
        <v>332</v>
      </c>
      <c r="I87" s="110">
        <v>500000</v>
      </c>
      <c r="L87" s="109" t="s">
        <v>342</v>
      </c>
      <c r="M87" s="106" t="s">
        <v>566</v>
      </c>
      <c r="N87" s="103" t="s">
        <v>219</v>
      </c>
      <c r="O87" s="110">
        <v>0.25</v>
      </c>
      <c r="P87" s="106" t="s">
        <v>2220</v>
      </c>
      <c r="Q87" s="106" t="s">
        <v>15</v>
      </c>
      <c r="R87" s="105">
        <v>1</v>
      </c>
      <c r="S87" s="105">
        <v>0</v>
      </c>
      <c r="T87" s="105">
        <v>0</v>
      </c>
      <c r="U87" s="105">
        <v>1</v>
      </c>
      <c r="V87" s="105">
        <v>0</v>
      </c>
      <c r="W87" s="105">
        <v>0</v>
      </c>
      <c r="X87" s="105">
        <v>0</v>
      </c>
      <c r="Y87" s="105">
        <v>0</v>
      </c>
      <c r="Z87" s="105">
        <v>1</v>
      </c>
      <c r="AA87" s="105">
        <v>0</v>
      </c>
      <c r="AB87" s="105">
        <v>0</v>
      </c>
      <c r="AC87" s="105">
        <v>0</v>
      </c>
      <c r="AD87" s="105">
        <v>0</v>
      </c>
      <c r="AE87" s="105">
        <v>0</v>
      </c>
      <c r="AF87" s="105">
        <v>0</v>
      </c>
      <c r="AG87" s="105">
        <v>0</v>
      </c>
      <c r="AH87" s="105">
        <v>0</v>
      </c>
      <c r="AI87" s="105">
        <v>1</v>
      </c>
      <c r="AJ87" s="9">
        <f t="shared" ref="AJ87:AJ150" si="8">IF(OR(AC87=1,AE87=1),1,0)</f>
        <v>0</v>
      </c>
      <c r="AK87" s="9">
        <f t="shared" ref="AK87:AK150" si="9">IF(OR(AF87=1,AG87=1),1,0)</f>
        <v>0</v>
      </c>
      <c r="AL87" s="9">
        <f t="shared" ref="AL87:AL150" si="10">IF(OR(AD87=1,AH87=1,AI87=1),1,0)</f>
        <v>1</v>
      </c>
      <c r="AM87" s="9">
        <f t="shared" ref="AM87:AM150" si="11">IF(OR(AD87=1,AH87=1),1,0)</f>
        <v>0</v>
      </c>
      <c r="AN87" s="106" t="s">
        <v>8727</v>
      </c>
    </row>
    <row r="88" spans="1:40" x14ac:dyDescent="0.25">
      <c r="A88" s="105">
        <v>1969</v>
      </c>
      <c r="B88" s="106" t="s">
        <v>4471</v>
      </c>
      <c r="C88" s="106" t="s">
        <v>4472</v>
      </c>
      <c r="D88" s="106" t="s">
        <v>4473</v>
      </c>
      <c r="E88" s="107">
        <v>39203</v>
      </c>
      <c r="F88" s="106" t="s">
        <v>332</v>
      </c>
      <c r="I88" s="110">
        <v>10</v>
      </c>
      <c r="L88" s="109" t="s">
        <v>342</v>
      </c>
      <c r="M88" s="106" t="s">
        <v>136</v>
      </c>
      <c r="N88" s="106" t="s">
        <v>40</v>
      </c>
      <c r="O88" s="110">
        <v>4</v>
      </c>
      <c r="P88" s="106" t="s">
        <v>4474</v>
      </c>
      <c r="Q88" s="106" t="s">
        <v>15</v>
      </c>
      <c r="R88" s="105">
        <v>1</v>
      </c>
      <c r="S88" s="105">
        <v>0</v>
      </c>
      <c r="T88" s="105">
        <v>0</v>
      </c>
      <c r="U88" s="105">
        <v>0</v>
      </c>
      <c r="V88" s="105">
        <v>0</v>
      </c>
      <c r="W88" s="105">
        <v>0</v>
      </c>
      <c r="X88" s="105">
        <v>0</v>
      </c>
      <c r="Y88" s="105">
        <v>1</v>
      </c>
      <c r="Z88" s="105">
        <v>0</v>
      </c>
      <c r="AA88" s="105">
        <v>0</v>
      </c>
      <c r="AB88" s="105">
        <v>0</v>
      </c>
      <c r="AC88" s="105">
        <v>1</v>
      </c>
      <c r="AD88" s="105">
        <v>0</v>
      </c>
      <c r="AE88" s="105">
        <v>0</v>
      </c>
      <c r="AF88" s="105">
        <v>0</v>
      </c>
      <c r="AG88" s="105">
        <v>1</v>
      </c>
      <c r="AH88" s="105">
        <v>0</v>
      </c>
      <c r="AI88" s="105">
        <v>0</v>
      </c>
      <c r="AJ88" s="9">
        <f t="shared" si="8"/>
        <v>1</v>
      </c>
      <c r="AK88" s="9">
        <f t="shared" si="9"/>
        <v>1</v>
      </c>
      <c r="AL88" s="9">
        <f t="shared" si="10"/>
        <v>0</v>
      </c>
      <c r="AM88" s="9">
        <f t="shared" si="11"/>
        <v>0</v>
      </c>
      <c r="AN88" s="106" t="s">
        <v>4475</v>
      </c>
    </row>
    <row r="89" spans="1:40" x14ac:dyDescent="0.25">
      <c r="A89" s="105">
        <v>1991</v>
      </c>
      <c r="B89" s="106" t="s">
        <v>5973</v>
      </c>
      <c r="C89" s="106" t="s">
        <v>5974</v>
      </c>
      <c r="D89" s="106" t="s">
        <v>5975</v>
      </c>
      <c r="E89" s="107">
        <v>39995</v>
      </c>
      <c r="F89" s="106" t="s">
        <v>38</v>
      </c>
      <c r="J89" s="105">
        <v>2</v>
      </c>
      <c r="L89" s="109" t="s">
        <v>342</v>
      </c>
      <c r="M89" s="106" t="s">
        <v>185</v>
      </c>
      <c r="N89" s="106" t="s">
        <v>48</v>
      </c>
      <c r="O89" s="110">
        <v>1</v>
      </c>
      <c r="P89" s="106" t="s">
        <v>5976</v>
      </c>
      <c r="Q89" s="106" t="s">
        <v>15</v>
      </c>
      <c r="R89" s="105">
        <v>1</v>
      </c>
      <c r="S89" s="105">
        <v>0</v>
      </c>
      <c r="T89" s="105">
        <v>0</v>
      </c>
      <c r="U89" s="105">
        <v>0</v>
      </c>
      <c r="V89" s="105">
        <v>0</v>
      </c>
      <c r="W89" s="105">
        <v>0</v>
      </c>
      <c r="X89" s="105">
        <v>0</v>
      </c>
      <c r="Y89" s="105">
        <v>1</v>
      </c>
      <c r="Z89" s="105">
        <v>0</v>
      </c>
      <c r="AA89" s="105">
        <v>0</v>
      </c>
      <c r="AB89" s="105">
        <v>0</v>
      </c>
      <c r="AC89" s="105">
        <v>0</v>
      </c>
      <c r="AD89" s="105">
        <v>1</v>
      </c>
      <c r="AE89" s="105">
        <v>1</v>
      </c>
      <c r="AF89" s="105">
        <v>0</v>
      </c>
      <c r="AG89" s="105">
        <v>1</v>
      </c>
      <c r="AH89" s="105">
        <v>0</v>
      </c>
      <c r="AI89" s="105">
        <v>0</v>
      </c>
      <c r="AJ89" s="9">
        <f t="shared" si="8"/>
        <v>1</v>
      </c>
      <c r="AK89" s="9">
        <f t="shared" si="9"/>
        <v>1</v>
      </c>
      <c r="AL89" s="9">
        <f t="shared" si="10"/>
        <v>1</v>
      </c>
      <c r="AM89" s="9">
        <f t="shared" si="11"/>
        <v>1</v>
      </c>
      <c r="AN89" s="106" t="s">
        <v>5978</v>
      </c>
    </row>
    <row r="90" spans="1:40" x14ac:dyDescent="0.25">
      <c r="A90" s="105">
        <v>2019</v>
      </c>
      <c r="B90" s="106" t="s">
        <v>8130</v>
      </c>
      <c r="C90" s="106" t="s">
        <v>8131</v>
      </c>
      <c r="D90" s="106" t="s">
        <v>8132</v>
      </c>
      <c r="E90" s="107">
        <v>39934</v>
      </c>
      <c r="F90" s="106" t="s">
        <v>38</v>
      </c>
      <c r="J90" s="105">
        <v>1</v>
      </c>
      <c r="L90" s="109" t="s">
        <v>342</v>
      </c>
      <c r="M90" s="106" t="s">
        <v>185</v>
      </c>
      <c r="N90" s="106" t="s">
        <v>48</v>
      </c>
      <c r="O90" s="110">
        <v>144</v>
      </c>
      <c r="P90" s="106" t="s">
        <v>2411</v>
      </c>
      <c r="Q90" s="106" t="s">
        <v>15</v>
      </c>
      <c r="R90" s="105">
        <v>1</v>
      </c>
      <c r="S90" s="105">
        <v>0</v>
      </c>
      <c r="T90" s="105">
        <v>0</v>
      </c>
      <c r="U90" s="105">
        <v>1</v>
      </c>
      <c r="V90" s="105">
        <v>0</v>
      </c>
      <c r="W90" s="105">
        <v>0</v>
      </c>
      <c r="X90" s="105">
        <v>0</v>
      </c>
      <c r="Y90" s="105">
        <v>1</v>
      </c>
      <c r="Z90" s="105">
        <v>0</v>
      </c>
      <c r="AA90" s="105">
        <v>0</v>
      </c>
      <c r="AB90" s="105">
        <v>0</v>
      </c>
      <c r="AC90" s="105">
        <v>1</v>
      </c>
      <c r="AD90" s="105">
        <v>0</v>
      </c>
      <c r="AE90" s="105">
        <v>1</v>
      </c>
      <c r="AF90" s="105">
        <v>0</v>
      </c>
      <c r="AG90" s="105">
        <v>1</v>
      </c>
      <c r="AH90" s="105">
        <v>0</v>
      </c>
      <c r="AI90" s="105">
        <v>0</v>
      </c>
      <c r="AJ90" s="9">
        <f t="shared" si="8"/>
        <v>1</v>
      </c>
      <c r="AK90" s="9">
        <f t="shared" si="9"/>
        <v>1</v>
      </c>
      <c r="AL90" s="9">
        <f t="shared" si="10"/>
        <v>0</v>
      </c>
      <c r="AM90" s="9">
        <f t="shared" si="11"/>
        <v>0</v>
      </c>
      <c r="AN90" s="106" t="s">
        <v>8133</v>
      </c>
    </row>
    <row r="91" spans="1:40" x14ac:dyDescent="0.25">
      <c r="A91" s="105">
        <v>2157</v>
      </c>
      <c r="B91" s="106" t="s">
        <v>2383</v>
      </c>
      <c r="C91" s="106" t="s">
        <v>2384</v>
      </c>
      <c r="D91" s="106" t="s">
        <v>2385</v>
      </c>
      <c r="E91" s="107">
        <v>39417</v>
      </c>
      <c r="F91" s="106" t="s">
        <v>38</v>
      </c>
      <c r="J91" s="105">
        <v>2.4</v>
      </c>
      <c r="L91" s="109" t="s">
        <v>342</v>
      </c>
      <c r="M91" s="106" t="s">
        <v>185</v>
      </c>
      <c r="N91" s="106" t="s">
        <v>48</v>
      </c>
      <c r="O91" s="110">
        <v>1.5</v>
      </c>
      <c r="P91" s="106" t="s">
        <v>2386</v>
      </c>
      <c r="Q91" s="106" t="s">
        <v>15</v>
      </c>
      <c r="R91" s="105">
        <v>1</v>
      </c>
      <c r="S91" s="105">
        <v>0</v>
      </c>
      <c r="T91" s="105">
        <v>0</v>
      </c>
      <c r="U91" s="105">
        <v>1</v>
      </c>
      <c r="V91" s="105">
        <v>0</v>
      </c>
      <c r="W91" s="105">
        <v>0</v>
      </c>
      <c r="X91" s="105">
        <v>0</v>
      </c>
      <c r="Y91" s="105">
        <v>1</v>
      </c>
      <c r="Z91" s="105">
        <v>0</v>
      </c>
      <c r="AA91" s="105">
        <v>0</v>
      </c>
      <c r="AB91" s="105">
        <v>0</v>
      </c>
      <c r="AC91" s="105">
        <v>1</v>
      </c>
      <c r="AD91" s="105">
        <v>0</v>
      </c>
      <c r="AE91" s="105">
        <v>0</v>
      </c>
      <c r="AF91" s="105">
        <v>0</v>
      </c>
      <c r="AG91" s="105">
        <v>0</v>
      </c>
      <c r="AH91" s="105">
        <v>0</v>
      </c>
      <c r="AI91" s="105">
        <v>0</v>
      </c>
      <c r="AJ91" s="9">
        <f t="shared" si="8"/>
        <v>1</v>
      </c>
      <c r="AK91" s="9">
        <f t="shared" si="9"/>
        <v>0</v>
      </c>
      <c r="AL91" s="9">
        <f t="shared" si="10"/>
        <v>0</v>
      </c>
      <c r="AM91" s="9">
        <f t="shared" si="11"/>
        <v>0</v>
      </c>
      <c r="AN91" s="106" t="s">
        <v>2387</v>
      </c>
    </row>
    <row r="92" spans="1:40" x14ac:dyDescent="0.25">
      <c r="A92" s="105">
        <v>2273</v>
      </c>
      <c r="B92" s="106" t="s">
        <v>4538</v>
      </c>
      <c r="C92" s="106" t="s">
        <v>4539</v>
      </c>
      <c r="D92" s="106" t="s">
        <v>4540</v>
      </c>
      <c r="E92" s="107">
        <v>39173</v>
      </c>
      <c r="F92" s="106" t="s">
        <v>38</v>
      </c>
      <c r="I92" s="110">
        <v>10000</v>
      </c>
      <c r="J92" s="105"/>
      <c r="L92" s="109" t="s">
        <v>342</v>
      </c>
      <c r="M92" s="106" t="s">
        <v>136</v>
      </c>
      <c r="N92" s="106" t="s">
        <v>219</v>
      </c>
      <c r="O92" s="110">
        <v>8</v>
      </c>
      <c r="P92" s="106" t="s">
        <v>4541</v>
      </c>
      <c r="Q92" s="106" t="s">
        <v>15</v>
      </c>
      <c r="R92" s="105">
        <v>1</v>
      </c>
      <c r="S92" s="105">
        <v>0</v>
      </c>
      <c r="T92" s="105">
        <v>0</v>
      </c>
      <c r="U92" s="105">
        <v>1</v>
      </c>
      <c r="V92" s="105">
        <v>0</v>
      </c>
      <c r="W92" s="105">
        <v>0</v>
      </c>
      <c r="X92" s="105">
        <v>0</v>
      </c>
      <c r="Y92" s="105">
        <v>1</v>
      </c>
      <c r="Z92" s="105">
        <v>0</v>
      </c>
      <c r="AA92" s="105">
        <v>0</v>
      </c>
      <c r="AB92" s="105">
        <v>0</v>
      </c>
      <c r="AC92" s="105">
        <v>0</v>
      </c>
      <c r="AD92" s="105">
        <v>0</v>
      </c>
      <c r="AE92" s="105">
        <v>0</v>
      </c>
      <c r="AF92" s="105">
        <v>0</v>
      </c>
      <c r="AG92" s="105">
        <v>0</v>
      </c>
      <c r="AH92" s="105">
        <v>0</v>
      </c>
      <c r="AI92" s="105">
        <v>1</v>
      </c>
      <c r="AJ92" s="9">
        <f t="shared" si="8"/>
        <v>0</v>
      </c>
      <c r="AK92" s="9">
        <f t="shared" si="9"/>
        <v>0</v>
      </c>
      <c r="AL92" s="9">
        <f t="shared" si="10"/>
        <v>1</v>
      </c>
      <c r="AM92" s="9">
        <f t="shared" si="11"/>
        <v>0</v>
      </c>
      <c r="AN92" s="106" t="s">
        <v>4542</v>
      </c>
    </row>
    <row r="93" spans="1:40" x14ac:dyDescent="0.25">
      <c r="A93" s="105">
        <v>2285</v>
      </c>
      <c r="B93" s="106" t="s">
        <v>5434</v>
      </c>
      <c r="C93" s="106" t="s">
        <v>5435</v>
      </c>
      <c r="D93" s="106" t="s">
        <v>5436</v>
      </c>
      <c r="E93" s="107">
        <v>39904</v>
      </c>
      <c r="F93" s="106" t="s">
        <v>38</v>
      </c>
      <c r="G93" s="105">
        <v>40000</v>
      </c>
      <c r="H93" s="105">
        <v>30000</v>
      </c>
      <c r="I93" s="110">
        <v>40000</v>
      </c>
      <c r="L93" s="109" t="s">
        <v>342</v>
      </c>
      <c r="M93" s="106" t="s">
        <v>1869</v>
      </c>
      <c r="N93" s="103" t="s">
        <v>219</v>
      </c>
      <c r="O93" s="110">
        <v>0</v>
      </c>
      <c r="P93" s="106" t="s">
        <v>8189</v>
      </c>
      <c r="Q93" s="106" t="s">
        <v>15</v>
      </c>
      <c r="R93" s="105">
        <v>1</v>
      </c>
      <c r="S93" s="105">
        <v>0</v>
      </c>
      <c r="T93" s="105">
        <v>0</v>
      </c>
      <c r="U93" s="105">
        <v>0</v>
      </c>
      <c r="V93" s="105">
        <v>0</v>
      </c>
      <c r="W93" s="105">
        <v>0</v>
      </c>
      <c r="X93" s="105">
        <v>0</v>
      </c>
      <c r="Y93" s="105">
        <v>1</v>
      </c>
      <c r="Z93" s="105">
        <v>0</v>
      </c>
      <c r="AA93" s="105">
        <v>0</v>
      </c>
      <c r="AB93" s="105">
        <v>0</v>
      </c>
      <c r="AC93" s="105">
        <v>1</v>
      </c>
      <c r="AD93" s="105">
        <v>0</v>
      </c>
      <c r="AE93" s="105">
        <v>0</v>
      </c>
      <c r="AF93" s="105">
        <v>0</v>
      </c>
      <c r="AG93" s="105">
        <v>0</v>
      </c>
      <c r="AH93" s="105">
        <v>0</v>
      </c>
      <c r="AI93" s="105">
        <v>0</v>
      </c>
      <c r="AJ93" s="9">
        <f t="shared" si="8"/>
        <v>1</v>
      </c>
      <c r="AK93" s="9">
        <f t="shared" si="9"/>
        <v>0</v>
      </c>
      <c r="AL93" s="9">
        <f t="shared" si="10"/>
        <v>0</v>
      </c>
      <c r="AM93" s="9">
        <f t="shared" si="11"/>
        <v>0</v>
      </c>
      <c r="AN93" s="106" t="s">
        <v>5438</v>
      </c>
    </row>
    <row r="94" spans="1:40" x14ac:dyDescent="0.25">
      <c r="A94" s="105">
        <v>2294</v>
      </c>
      <c r="B94" s="106" t="s">
        <v>4547</v>
      </c>
      <c r="C94" s="106" t="s">
        <v>4548</v>
      </c>
      <c r="D94" s="106" t="s">
        <v>4549</v>
      </c>
      <c r="E94" s="107">
        <v>38042</v>
      </c>
      <c r="F94" s="106" t="s">
        <v>38</v>
      </c>
      <c r="I94" s="110">
        <v>1000</v>
      </c>
      <c r="L94" s="109" t="s">
        <v>342</v>
      </c>
      <c r="M94" s="106" t="s">
        <v>224</v>
      </c>
      <c r="N94" s="106" t="s">
        <v>40</v>
      </c>
      <c r="O94" s="110">
        <v>8</v>
      </c>
      <c r="P94" s="106" t="s">
        <v>4541</v>
      </c>
      <c r="Q94" s="106" t="s">
        <v>15</v>
      </c>
      <c r="R94" s="105">
        <v>0</v>
      </c>
      <c r="S94" s="105">
        <v>0</v>
      </c>
      <c r="T94" s="105">
        <v>0</v>
      </c>
      <c r="U94" s="105">
        <v>1</v>
      </c>
      <c r="V94" s="105">
        <v>0</v>
      </c>
      <c r="W94" s="105">
        <v>0</v>
      </c>
      <c r="X94" s="105">
        <v>0</v>
      </c>
      <c r="Y94" s="105">
        <v>1</v>
      </c>
      <c r="Z94" s="105">
        <v>0</v>
      </c>
      <c r="AA94" s="105">
        <v>0</v>
      </c>
      <c r="AB94" s="105">
        <v>0</v>
      </c>
      <c r="AC94" s="105">
        <v>1</v>
      </c>
      <c r="AD94" s="105">
        <v>0</v>
      </c>
      <c r="AE94" s="105">
        <v>0</v>
      </c>
      <c r="AF94" s="105">
        <v>0</v>
      </c>
      <c r="AG94" s="105">
        <v>0</v>
      </c>
      <c r="AH94" s="105">
        <v>0</v>
      </c>
      <c r="AI94" s="105">
        <v>0</v>
      </c>
      <c r="AJ94" s="9">
        <f t="shared" si="8"/>
        <v>1</v>
      </c>
      <c r="AK94" s="9">
        <f t="shared" si="9"/>
        <v>0</v>
      </c>
      <c r="AL94" s="9">
        <f t="shared" si="10"/>
        <v>0</v>
      </c>
      <c r="AM94" s="9">
        <f t="shared" si="11"/>
        <v>0</v>
      </c>
      <c r="AN94" s="106" t="s">
        <v>4551</v>
      </c>
    </row>
    <row r="95" spans="1:40" x14ac:dyDescent="0.25">
      <c r="A95" s="105">
        <v>2362</v>
      </c>
      <c r="B95" s="106" t="s">
        <v>271</v>
      </c>
      <c r="C95" s="106" t="s">
        <v>272</v>
      </c>
      <c r="D95" s="106" t="s">
        <v>273</v>
      </c>
      <c r="E95" s="107">
        <v>42675</v>
      </c>
      <c r="F95" s="106" t="s">
        <v>38</v>
      </c>
      <c r="L95" s="109" t="s">
        <v>342</v>
      </c>
      <c r="M95" s="106" t="s">
        <v>274</v>
      </c>
      <c r="N95" s="106" t="s">
        <v>48</v>
      </c>
      <c r="O95" s="110">
        <v>720</v>
      </c>
      <c r="P95" s="106" t="s">
        <v>41</v>
      </c>
      <c r="Q95" s="106" t="s">
        <v>15</v>
      </c>
      <c r="R95" s="105">
        <v>0</v>
      </c>
      <c r="S95" s="105">
        <v>0</v>
      </c>
      <c r="T95" s="105">
        <v>0</v>
      </c>
      <c r="U95" s="105">
        <v>1</v>
      </c>
      <c r="V95" s="105">
        <v>0</v>
      </c>
      <c r="W95" s="105">
        <v>0</v>
      </c>
      <c r="X95" s="105">
        <v>0</v>
      </c>
      <c r="Y95" s="105">
        <v>0</v>
      </c>
      <c r="Z95" s="105">
        <v>1</v>
      </c>
      <c r="AA95" s="105">
        <v>0</v>
      </c>
      <c r="AB95" s="105">
        <v>0</v>
      </c>
      <c r="AC95" s="105">
        <v>0</v>
      </c>
      <c r="AD95" s="105">
        <v>0</v>
      </c>
      <c r="AE95" s="105">
        <v>0</v>
      </c>
      <c r="AF95" s="105">
        <v>0</v>
      </c>
      <c r="AG95" s="105">
        <v>0</v>
      </c>
      <c r="AH95" s="105">
        <v>0</v>
      </c>
      <c r="AI95" s="105">
        <v>1</v>
      </c>
      <c r="AJ95" s="9">
        <f t="shared" si="8"/>
        <v>0</v>
      </c>
      <c r="AK95" s="9">
        <f t="shared" si="9"/>
        <v>0</v>
      </c>
      <c r="AL95" s="9">
        <f t="shared" si="10"/>
        <v>1</v>
      </c>
      <c r="AM95" s="9">
        <f t="shared" si="11"/>
        <v>0</v>
      </c>
      <c r="AN95" s="106" t="s">
        <v>275</v>
      </c>
    </row>
    <row r="96" spans="1:40" x14ac:dyDescent="0.25">
      <c r="A96" s="105">
        <v>2375</v>
      </c>
      <c r="B96" s="106" t="s">
        <v>734</v>
      </c>
      <c r="C96" s="106" t="s">
        <v>735</v>
      </c>
      <c r="D96" s="106" t="s">
        <v>736</v>
      </c>
      <c r="E96" s="107">
        <v>42644</v>
      </c>
      <c r="F96" s="106" t="s">
        <v>38</v>
      </c>
      <c r="K96" s="110">
        <v>3.7</v>
      </c>
      <c r="L96" s="110" t="s">
        <v>341</v>
      </c>
      <c r="M96" s="106" t="s">
        <v>737</v>
      </c>
      <c r="N96" s="103" t="s">
        <v>219</v>
      </c>
      <c r="O96" s="110">
        <v>264</v>
      </c>
      <c r="P96" s="106" t="s">
        <v>738</v>
      </c>
      <c r="Q96" s="106" t="s">
        <v>15</v>
      </c>
      <c r="R96" s="105">
        <v>0</v>
      </c>
      <c r="S96" s="105">
        <v>0</v>
      </c>
      <c r="T96" s="105">
        <v>0</v>
      </c>
      <c r="U96" s="105">
        <v>1</v>
      </c>
      <c r="V96" s="105">
        <v>0</v>
      </c>
      <c r="W96" s="105">
        <v>0</v>
      </c>
      <c r="X96" s="105">
        <v>0</v>
      </c>
      <c r="Y96" s="105">
        <v>0</v>
      </c>
      <c r="Z96" s="105">
        <v>1</v>
      </c>
      <c r="AA96" s="105">
        <v>0</v>
      </c>
      <c r="AB96" s="105">
        <v>0</v>
      </c>
      <c r="AC96" s="105">
        <v>1</v>
      </c>
      <c r="AD96" s="105">
        <v>0</v>
      </c>
      <c r="AE96" s="105">
        <v>0</v>
      </c>
      <c r="AF96" s="105">
        <v>0</v>
      </c>
      <c r="AG96" s="105">
        <v>0</v>
      </c>
      <c r="AH96" s="105">
        <v>0</v>
      </c>
      <c r="AI96" s="105">
        <v>0</v>
      </c>
      <c r="AJ96" s="9">
        <f t="shared" si="8"/>
        <v>1</v>
      </c>
      <c r="AK96" s="9">
        <f t="shared" si="9"/>
        <v>0</v>
      </c>
      <c r="AL96" s="9">
        <f t="shared" si="10"/>
        <v>0</v>
      </c>
      <c r="AM96" s="9">
        <f t="shared" si="11"/>
        <v>0</v>
      </c>
      <c r="AN96" s="106" t="s">
        <v>739</v>
      </c>
    </row>
    <row r="97" spans="1:40" x14ac:dyDescent="0.25">
      <c r="A97" s="105">
        <v>2378</v>
      </c>
      <c r="B97" s="106" t="s">
        <v>1214</v>
      </c>
      <c r="C97" s="106" t="s">
        <v>1215</v>
      </c>
      <c r="D97" s="106" t="s">
        <v>1216</v>
      </c>
      <c r="E97" s="107">
        <v>42856</v>
      </c>
      <c r="F97" s="106" t="s">
        <v>332</v>
      </c>
      <c r="I97" s="110">
        <v>2500</v>
      </c>
      <c r="J97" s="105">
        <v>0.17899999999999999</v>
      </c>
      <c r="L97" s="109" t="s">
        <v>342</v>
      </c>
      <c r="M97" s="106" t="s">
        <v>136</v>
      </c>
      <c r="N97" s="106" t="s">
        <v>40</v>
      </c>
      <c r="O97" s="110">
        <v>30</v>
      </c>
      <c r="P97" s="106" t="s">
        <v>817</v>
      </c>
      <c r="Q97" s="106" t="s">
        <v>15</v>
      </c>
      <c r="R97" s="105">
        <v>1</v>
      </c>
      <c r="S97" s="105">
        <v>0</v>
      </c>
      <c r="T97" s="105">
        <v>0</v>
      </c>
      <c r="U97" s="105">
        <v>1</v>
      </c>
      <c r="V97" s="105">
        <v>0</v>
      </c>
      <c r="W97" s="105">
        <v>0</v>
      </c>
      <c r="X97" s="105">
        <v>0</v>
      </c>
      <c r="Y97" s="105">
        <v>0</v>
      </c>
      <c r="Z97" s="105">
        <v>1</v>
      </c>
      <c r="AA97" s="105">
        <v>0</v>
      </c>
      <c r="AB97" s="105">
        <v>0</v>
      </c>
      <c r="AC97" s="105">
        <v>1</v>
      </c>
      <c r="AD97" s="105">
        <v>0</v>
      </c>
      <c r="AE97" s="105">
        <v>1</v>
      </c>
      <c r="AF97" s="105">
        <v>0</v>
      </c>
      <c r="AG97" s="105">
        <v>0</v>
      </c>
      <c r="AH97" s="105">
        <v>0</v>
      </c>
      <c r="AI97" s="105">
        <v>0</v>
      </c>
      <c r="AJ97" s="9">
        <f t="shared" si="8"/>
        <v>1</v>
      </c>
      <c r="AK97" s="9">
        <f t="shared" si="9"/>
        <v>0</v>
      </c>
      <c r="AL97" s="9">
        <f t="shared" si="10"/>
        <v>0</v>
      </c>
      <c r="AM97" s="9">
        <f t="shared" si="11"/>
        <v>0</v>
      </c>
      <c r="AN97" s="106" t="s">
        <v>1217</v>
      </c>
    </row>
    <row r="98" spans="1:40" x14ac:dyDescent="0.25">
      <c r="A98" s="105">
        <v>2416</v>
      </c>
      <c r="B98" s="106" t="s">
        <v>3803</v>
      </c>
      <c r="C98" s="106" t="s">
        <v>3804</v>
      </c>
      <c r="D98" s="106" t="s">
        <v>3805</v>
      </c>
      <c r="E98" s="107">
        <v>41944</v>
      </c>
      <c r="F98" s="106" t="s">
        <v>38</v>
      </c>
      <c r="J98" s="105">
        <v>2</v>
      </c>
      <c r="K98" s="110">
        <v>40</v>
      </c>
      <c r="L98" s="109" t="s">
        <v>342</v>
      </c>
      <c r="M98" s="106" t="s">
        <v>185</v>
      </c>
      <c r="N98" s="106" t="s">
        <v>48</v>
      </c>
      <c r="O98" s="110">
        <v>0.5</v>
      </c>
      <c r="P98" s="106" t="s">
        <v>4580</v>
      </c>
      <c r="Q98" s="106" t="s">
        <v>15</v>
      </c>
      <c r="R98" s="105">
        <v>1</v>
      </c>
      <c r="S98" s="105">
        <v>0</v>
      </c>
      <c r="T98" s="105">
        <v>0</v>
      </c>
      <c r="U98" s="105">
        <v>0</v>
      </c>
      <c r="V98" s="105">
        <v>0</v>
      </c>
      <c r="W98" s="105">
        <v>0</v>
      </c>
      <c r="X98" s="105">
        <v>0</v>
      </c>
      <c r="Y98" s="105">
        <v>1</v>
      </c>
      <c r="Z98" s="105">
        <v>0</v>
      </c>
      <c r="AA98" s="105">
        <v>0</v>
      </c>
      <c r="AB98" s="105">
        <v>0</v>
      </c>
      <c r="AC98" s="105">
        <v>0</v>
      </c>
      <c r="AD98" s="105">
        <v>0</v>
      </c>
      <c r="AE98" s="105">
        <v>0</v>
      </c>
      <c r="AF98" s="105">
        <v>0</v>
      </c>
      <c r="AG98" s="105">
        <v>0</v>
      </c>
      <c r="AH98" s="105">
        <v>0</v>
      </c>
      <c r="AI98" s="105">
        <v>1</v>
      </c>
      <c r="AJ98" s="9">
        <f t="shared" si="8"/>
        <v>0</v>
      </c>
      <c r="AK98" s="9">
        <f t="shared" si="9"/>
        <v>0</v>
      </c>
      <c r="AL98" s="9">
        <f t="shared" si="10"/>
        <v>1</v>
      </c>
      <c r="AM98" s="9">
        <f t="shared" si="11"/>
        <v>0</v>
      </c>
      <c r="AN98" s="106" t="s">
        <v>3806</v>
      </c>
    </row>
    <row r="99" spans="1:40" x14ac:dyDescent="0.25">
      <c r="A99" s="105">
        <v>2442</v>
      </c>
      <c r="B99" s="106" t="s">
        <v>7695</v>
      </c>
      <c r="C99" s="106" t="s">
        <v>7696</v>
      </c>
      <c r="D99" s="106" t="s">
        <v>7697</v>
      </c>
      <c r="E99" s="107">
        <v>42614</v>
      </c>
      <c r="F99" s="106" t="s">
        <v>38</v>
      </c>
      <c r="J99" s="105">
        <v>0.01</v>
      </c>
      <c r="K99" s="110">
        <v>71</v>
      </c>
      <c r="L99" s="109" t="s">
        <v>342</v>
      </c>
      <c r="M99" s="106" t="s">
        <v>185</v>
      </c>
      <c r="N99" s="106" t="s">
        <v>40</v>
      </c>
      <c r="O99" s="110">
        <v>25</v>
      </c>
      <c r="P99" s="106" t="s">
        <v>225</v>
      </c>
      <c r="Q99" s="106" t="s">
        <v>15</v>
      </c>
      <c r="R99" s="105">
        <v>1</v>
      </c>
      <c r="S99" s="105">
        <v>0</v>
      </c>
      <c r="T99" s="105">
        <v>0</v>
      </c>
      <c r="U99" s="105">
        <v>1</v>
      </c>
      <c r="V99" s="105">
        <v>0</v>
      </c>
      <c r="W99" s="105">
        <v>0</v>
      </c>
      <c r="X99" s="105">
        <v>0</v>
      </c>
      <c r="Y99" s="105">
        <v>0</v>
      </c>
      <c r="Z99" s="105">
        <v>1</v>
      </c>
      <c r="AA99" s="105">
        <v>0</v>
      </c>
      <c r="AB99" s="105">
        <v>0</v>
      </c>
      <c r="AC99" s="105">
        <v>0</v>
      </c>
      <c r="AD99" s="105">
        <v>0</v>
      </c>
      <c r="AE99" s="105">
        <v>0</v>
      </c>
      <c r="AF99" s="105">
        <v>0</v>
      </c>
      <c r="AG99" s="105">
        <v>0</v>
      </c>
      <c r="AH99" s="105">
        <v>0</v>
      </c>
      <c r="AI99" s="105">
        <v>1</v>
      </c>
      <c r="AJ99" s="9">
        <f t="shared" si="8"/>
        <v>0</v>
      </c>
      <c r="AK99" s="9">
        <f t="shared" si="9"/>
        <v>0</v>
      </c>
      <c r="AL99" s="9">
        <f t="shared" si="10"/>
        <v>1</v>
      </c>
      <c r="AM99" s="9">
        <f t="shared" si="11"/>
        <v>0</v>
      </c>
      <c r="AN99" s="106" t="s">
        <v>7698</v>
      </c>
    </row>
    <row r="100" spans="1:40" x14ac:dyDescent="0.25">
      <c r="A100" s="105">
        <v>2459</v>
      </c>
      <c r="B100" s="106" t="s">
        <v>5823</v>
      </c>
      <c r="C100" s="106" t="s">
        <v>5824</v>
      </c>
      <c r="D100" s="106" t="s">
        <v>5825</v>
      </c>
      <c r="E100" s="107">
        <v>42657</v>
      </c>
      <c r="F100" s="106" t="s">
        <v>38</v>
      </c>
      <c r="I100" s="110">
        <v>2717</v>
      </c>
      <c r="J100" s="105">
        <v>5.16E-2</v>
      </c>
      <c r="L100" s="109" t="s">
        <v>342</v>
      </c>
      <c r="M100" s="106" t="s">
        <v>185</v>
      </c>
      <c r="N100" s="106" t="s">
        <v>48</v>
      </c>
      <c r="O100" s="110">
        <v>140</v>
      </c>
      <c r="P100" s="106" t="s">
        <v>923</v>
      </c>
      <c r="Q100" s="106" t="s">
        <v>15</v>
      </c>
      <c r="R100" s="105">
        <v>1</v>
      </c>
      <c r="S100" s="105">
        <v>0</v>
      </c>
      <c r="T100" s="105">
        <v>0</v>
      </c>
      <c r="U100" s="105">
        <v>1</v>
      </c>
      <c r="V100" s="105">
        <v>0</v>
      </c>
      <c r="W100" s="105">
        <v>0</v>
      </c>
      <c r="X100" s="105">
        <v>0</v>
      </c>
      <c r="Y100" s="105">
        <v>0</v>
      </c>
      <c r="Z100" s="105">
        <v>1</v>
      </c>
      <c r="AA100" s="105">
        <v>0</v>
      </c>
      <c r="AB100" s="105">
        <v>0</v>
      </c>
      <c r="AC100" s="105">
        <v>1</v>
      </c>
      <c r="AD100" s="105">
        <v>0</v>
      </c>
      <c r="AE100" s="105">
        <v>1</v>
      </c>
      <c r="AF100" s="105">
        <v>0</v>
      </c>
      <c r="AG100" s="105">
        <v>0</v>
      </c>
      <c r="AH100" s="105">
        <v>0</v>
      </c>
      <c r="AI100" s="105">
        <v>0</v>
      </c>
      <c r="AJ100" s="9">
        <f t="shared" si="8"/>
        <v>1</v>
      </c>
      <c r="AK100" s="9">
        <f t="shared" si="9"/>
        <v>0</v>
      </c>
      <c r="AL100" s="9">
        <f t="shared" si="10"/>
        <v>0</v>
      </c>
      <c r="AM100" s="9">
        <f t="shared" si="11"/>
        <v>0</v>
      </c>
      <c r="AN100" s="106" t="s">
        <v>5827</v>
      </c>
    </row>
    <row r="101" spans="1:40" x14ac:dyDescent="0.25">
      <c r="A101" s="105">
        <v>2462</v>
      </c>
      <c r="B101" s="106" t="s">
        <v>4595</v>
      </c>
      <c r="C101" s="106" t="s">
        <v>4596</v>
      </c>
      <c r="D101" s="106" t="s">
        <v>4597</v>
      </c>
      <c r="E101" s="107">
        <v>41760</v>
      </c>
      <c r="F101" s="106" t="s">
        <v>38</v>
      </c>
      <c r="I101" s="110">
        <v>298.12</v>
      </c>
      <c r="J101" s="105">
        <v>1.7999999999999999E-2</v>
      </c>
      <c r="L101" s="109" t="s">
        <v>342</v>
      </c>
      <c r="M101" s="106" t="s">
        <v>136</v>
      </c>
      <c r="N101" s="106" t="s">
        <v>40</v>
      </c>
      <c r="O101" s="110">
        <v>60</v>
      </c>
      <c r="P101" s="106" t="s">
        <v>923</v>
      </c>
      <c r="Q101" s="106" t="s">
        <v>15</v>
      </c>
      <c r="R101" s="105">
        <v>1</v>
      </c>
      <c r="S101" s="105">
        <v>0</v>
      </c>
      <c r="T101" s="105">
        <v>0</v>
      </c>
      <c r="U101" s="105">
        <v>1</v>
      </c>
      <c r="V101" s="105">
        <v>0</v>
      </c>
      <c r="W101" s="105">
        <v>0</v>
      </c>
      <c r="X101" s="105">
        <v>0</v>
      </c>
      <c r="Y101" s="105">
        <v>0</v>
      </c>
      <c r="Z101" s="105">
        <v>1</v>
      </c>
      <c r="AA101" s="105">
        <v>0</v>
      </c>
      <c r="AB101" s="105">
        <v>0</v>
      </c>
      <c r="AC101" s="105">
        <v>1</v>
      </c>
      <c r="AD101" s="105">
        <v>0</v>
      </c>
      <c r="AE101" s="105">
        <v>0</v>
      </c>
      <c r="AF101" s="105">
        <v>0</v>
      </c>
      <c r="AG101" s="105">
        <v>0</v>
      </c>
      <c r="AH101" s="105">
        <v>0</v>
      </c>
      <c r="AI101" s="105">
        <v>0</v>
      </c>
      <c r="AJ101" s="9">
        <f t="shared" si="8"/>
        <v>1</v>
      </c>
      <c r="AK101" s="9">
        <f t="shared" si="9"/>
        <v>0</v>
      </c>
      <c r="AL101" s="9">
        <f t="shared" si="10"/>
        <v>0</v>
      </c>
      <c r="AM101" s="9">
        <f t="shared" si="11"/>
        <v>0</v>
      </c>
      <c r="AN101" s="106" t="s">
        <v>4598</v>
      </c>
    </row>
    <row r="102" spans="1:40" x14ac:dyDescent="0.25">
      <c r="A102" s="105">
        <v>2470</v>
      </c>
      <c r="B102" s="106" t="s">
        <v>758</v>
      </c>
      <c r="C102" s="106" t="s">
        <v>759</v>
      </c>
      <c r="D102" s="106" t="s">
        <v>760</v>
      </c>
      <c r="E102" s="107">
        <v>42435</v>
      </c>
      <c r="F102" s="106" t="s">
        <v>38</v>
      </c>
      <c r="I102" s="110">
        <v>500000</v>
      </c>
      <c r="L102" s="109" t="s">
        <v>342</v>
      </c>
      <c r="M102" s="106" t="s">
        <v>224</v>
      </c>
      <c r="N102" s="106" t="s">
        <v>40</v>
      </c>
      <c r="O102" s="110">
        <v>0.1</v>
      </c>
      <c r="P102" s="106" t="s">
        <v>377</v>
      </c>
      <c r="Q102" s="106" t="s">
        <v>15</v>
      </c>
      <c r="R102" s="105">
        <v>1</v>
      </c>
      <c r="S102" s="105">
        <v>0</v>
      </c>
      <c r="T102" s="105">
        <v>0</v>
      </c>
      <c r="U102" s="105">
        <v>1</v>
      </c>
      <c r="V102" s="105">
        <v>0</v>
      </c>
      <c r="W102" s="105">
        <v>0</v>
      </c>
      <c r="X102" s="105">
        <v>0</v>
      </c>
      <c r="Y102" s="105">
        <v>0</v>
      </c>
      <c r="Z102" s="105">
        <v>1</v>
      </c>
      <c r="AA102" s="105">
        <v>0</v>
      </c>
      <c r="AB102" s="105">
        <v>0</v>
      </c>
      <c r="AC102" s="105">
        <v>1</v>
      </c>
      <c r="AD102" s="105">
        <v>0</v>
      </c>
      <c r="AE102" s="105">
        <v>0</v>
      </c>
      <c r="AF102" s="105">
        <v>0</v>
      </c>
      <c r="AG102" s="105">
        <v>0</v>
      </c>
      <c r="AH102" s="105">
        <v>0</v>
      </c>
      <c r="AI102" s="105">
        <v>0</v>
      </c>
      <c r="AJ102" s="9">
        <f t="shared" si="8"/>
        <v>1</v>
      </c>
      <c r="AK102" s="9">
        <f t="shared" si="9"/>
        <v>0</v>
      </c>
      <c r="AL102" s="9">
        <f t="shared" si="10"/>
        <v>0</v>
      </c>
      <c r="AM102" s="9">
        <f t="shared" si="11"/>
        <v>0</v>
      </c>
      <c r="AN102" s="106" t="s">
        <v>761</v>
      </c>
    </row>
    <row r="103" spans="1:40" x14ac:dyDescent="0.25">
      <c r="A103" s="105">
        <v>2655</v>
      </c>
      <c r="B103" s="106" t="s">
        <v>6677</v>
      </c>
      <c r="C103" s="106" t="s">
        <v>6678</v>
      </c>
      <c r="D103" s="106" t="s">
        <v>6679</v>
      </c>
      <c r="E103" s="107">
        <v>42917</v>
      </c>
      <c r="F103" s="106" t="s">
        <v>38</v>
      </c>
      <c r="G103" s="105">
        <v>1800</v>
      </c>
      <c r="H103" s="105">
        <v>900</v>
      </c>
      <c r="J103" s="105">
        <v>0.31</v>
      </c>
      <c r="L103" s="109" t="s">
        <v>341</v>
      </c>
      <c r="M103" s="106" t="s">
        <v>200</v>
      </c>
      <c r="N103" s="106" t="s">
        <v>48</v>
      </c>
      <c r="O103" s="110">
        <v>15</v>
      </c>
      <c r="P103" s="106" t="s">
        <v>2682</v>
      </c>
      <c r="Q103" s="106" t="s">
        <v>15</v>
      </c>
      <c r="R103" s="105">
        <v>1</v>
      </c>
      <c r="S103" s="105">
        <v>1</v>
      </c>
      <c r="T103" s="105">
        <v>0</v>
      </c>
      <c r="U103" s="105">
        <v>1</v>
      </c>
      <c r="V103" s="105">
        <v>0</v>
      </c>
      <c r="W103" s="105">
        <v>0</v>
      </c>
      <c r="X103" s="105">
        <v>0</v>
      </c>
      <c r="Y103" s="105">
        <v>0</v>
      </c>
      <c r="Z103" s="105">
        <v>1</v>
      </c>
      <c r="AA103" s="105">
        <v>0</v>
      </c>
      <c r="AB103" s="105">
        <v>0</v>
      </c>
      <c r="AC103" s="105">
        <v>0</v>
      </c>
      <c r="AD103" s="105">
        <v>0</v>
      </c>
      <c r="AE103" s="105">
        <v>0</v>
      </c>
      <c r="AF103" s="105">
        <v>0</v>
      </c>
      <c r="AG103" s="105">
        <v>0</v>
      </c>
      <c r="AH103" s="105">
        <v>0</v>
      </c>
      <c r="AI103" s="105">
        <v>1</v>
      </c>
      <c r="AJ103" s="9">
        <f t="shared" si="8"/>
        <v>0</v>
      </c>
      <c r="AK103" s="9">
        <f t="shared" si="9"/>
        <v>0</v>
      </c>
      <c r="AL103" s="9">
        <f t="shared" si="10"/>
        <v>1</v>
      </c>
      <c r="AM103" s="9">
        <f t="shared" si="11"/>
        <v>0</v>
      </c>
      <c r="AN103" s="106" t="s">
        <v>6680</v>
      </c>
    </row>
    <row r="104" spans="1:40" x14ac:dyDescent="0.25">
      <c r="A104" s="105">
        <v>2694</v>
      </c>
      <c r="B104" s="106" t="s">
        <v>5471</v>
      </c>
      <c r="C104" s="106" t="s">
        <v>5472</v>
      </c>
      <c r="D104" s="106" t="s">
        <v>5473</v>
      </c>
      <c r="E104" s="107">
        <v>42967</v>
      </c>
      <c r="F104" s="106" t="s">
        <v>38</v>
      </c>
      <c r="L104" s="109" t="s">
        <v>341</v>
      </c>
      <c r="M104" s="106" t="s">
        <v>283</v>
      </c>
      <c r="N104" s="106" t="s">
        <v>48</v>
      </c>
      <c r="O104" s="110">
        <v>720</v>
      </c>
      <c r="P104" s="106" t="s">
        <v>41</v>
      </c>
      <c r="Q104" s="106" t="s">
        <v>15</v>
      </c>
      <c r="R104" s="105">
        <v>1</v>
      </c>
      <c r="S104" s="105">
        <v>0</v>
      </c>
      <c r="T104" s="105">
        <v>0</v>
      </c>
      <c r="U104" s="105">
        <v>1</v>
      </c>
      <c r="V104" s="105">
        <v>0</v>
      </c>
      <c r="W104" s="105">
        <v>0</v>
      </c>
      <c r="X104" s="105">
        <v>0</v>
      </c>
      <c r="Y104" s="105">
        <v>0</v>
      </c>
      <c r="Z104" s="105">
        <v>1</v>
      </c>
      <c r="AA104" s="105">
        <v>0</v>
      </c>
      <c r="AB104" s="105">
        <v>0</v>
      </c>
      <c r="AC104" s="105">
        <v>0</v>
      </c>
      <c r="AD104" s="105">
        <v>0</v>
      </c>
      <c r="AE104" s="105">
        <v>0</v>
      </c>
      <c r="AF104" s="105">
        <v>0</v>
      </c>
      <c r="AG104" s="105">
        <v>0</v>
      </c>
      <c r="AH104" s="105">
        <v>0</v>
      </c>
      <c r="AI104" s="105">
        <v>1</v>
      </c>
      <c r="AJ104" s="9">
        <f t="shared" si="8"/>
        <v>0</v>
      </c>
      <c r="AK104" s="9">
        <f t="shared" si="9"/>
        <v>0</v>
      </c>
      <c r="AL104" s="9">
        <f t="shared" si="10"/>
        <v>1</v>
      </c>
      <c r="AM104" s="9">
        <f t="shared" si="11"/>
        <v>0</v>
      </c>
      <c r="AN104" s="106" t="s">
        <v>5474</v>
      </c>
    </row>
    <row r="105" spans="1:40" x14ac:dyDescent="0.25">
      <c r="A105" s="105">
        <v>2702</v>
      </c>
      <c r="B105" s="106" t="s">
        <v>3823</v>
      </c>
      <c r="C105" s="106" t="s">
        <v>3824</v>
      </c>
      <c r="D105" s="106" t="s">
        <v>3825</v>
      </c>
      <c r="E105" s="107">
        <v>42979</v>
      </c>
      <c r="F105" s="106" t="s">
        <v>38</v>
      </c>
      <c r="J105" s="105">
        <v>0.97399999999999998</v>
      </c>
      <c r="K105" s="110"/>
      <c r="L105" s="109" t="s">
        <v>342</v>
      </c>
      <c r="M105" s="106" t="s">
        <v>185</v>
      </c>
      <c r="N105" s="106" t="s">
        <v>48</v>
      </c>
      <c r="O105" s="110">
        <v>30</v>
      </c>
      <c r="P105" s="106" t="s">
        <v>891</v>
      </c>
      <c r="Q105" s="106" t="s">
        <v>15</v>
      </c>
      <c r="R105" s="105">
        <v>1</v>
      </c>
      <c r="S105" s="105">
        <v>0</v>
      </c>
      <c r="T105" s="105">
        <v>0</v>
      </c>
      <c r="U105" s="105">
        <v>1</v>
      </c>
      <c r="V105" s="105">
        <v>0</v>
      </c>
      <c r="W105" s="105">
        <v>0</v>
      </c>
      <c r="X105" s="105">
        <v>0</v>
      </c>
      <c r="Y105" s="105">
        <v>0</v>
      </c>
      <c r="Z105" s="105">
        <v>1</v>
      </c>
      <c r="AA105" s="105">
        <v>0</v>
      </c>
      <c r="AB105" s="105">
        <v>0</v>
      </c>
      <c r="AC105" s="105">
        <v>0</v>
      </c>
      <c r="AD105" s="105">
        <v>0</v>
      </c>
      <c r="AE105" s="105">
        <v>1</v>
      </c>
      <c r="AF105" s="105">
        <v>0</v>
      </c>
      <c r="AG105" s="105">
        <v>0</v>
      </c>
      <c r="AH105" s="105">
        <v>0</v>
      </c>
      <c r="AI105" s="105">
        <v>0</v>
      </c>
      <c r="AJ105" s="9">
        <f t="shared" si="8"/>
        <v>1</v>
      </c>
      <c r="AK105" s="9">
        <f t="shared" si="9"/>
        <v>0</v>
      </c>
      <c r="AL105" s="9">
        <f t="shared" si="10"/>
        <v>0</v>
      </c>
      <c r="AM105" s="9">
        <f t="shared" si="11"/>
        <v>0</v>
      </c>
      <c r="AN105" s="106" t="s">
        <v>3827</v>
      </c>
    </row>
    <row r="106" spans="1:40" x14ac:dyDescent="0.25">
      <c r="A106" s="105">
        <v>2732</v>
      </c>
      <c r="B106" s="106" t="s">
        <v>1320</v>
      </c>
      <c r="C106" s="106" t="s">
        <v>1321</v>
      </c>
      <c r="D106" s="106" t="s">
        <v>1322</v>
      </c>
      <c r="E106" s="107">
        <v>43044</v>
      </c>
      <c r="F106" s="106" t="s">
        <v>38</v>
      </c>
      <c r="I106" s="110">
        <v>5300</v>
      </c>
      <c r="J106" s="105">
        <v>2.7</v>
      </c>
      <c r="L106" s="109" t="s">
        <v>342</v>
      </c>
      <c r="M106" s="106" t="s">
        <v>224</v>
      </c>
      <c r="N106" s="106" t="s">
        <v>1092</v>
      </c>
      <c r="O106" s="110">
        <v>168</v>
      </c>
      <c r="P106" s="106" t="s">
        <v>1323</v>
      </c>
      <c r="Q106" s="106" t="s">
        <v>15</v>
      </c>
      <c r="R106" s="105">
        <v>0</v>
      </c>
      <c r="S106" s="105">
        <v>0</v>
      </c>
      <c r="T106" s="105">
        <v>0</v>
      </c>
      <c r="U106" s="105">
        <v>1</v>
      </c>
      <c r="V106" s="105">
        <v>0</v>
      </c>
      <c r="W106" s="105">
        <v>0</v>
      </c>
      <c r="X106" s="105">
        <v>0</v>
      </c>
      <c r="Y106" s="105">
        <v>0</v>
      </c>
      <c r="Z106" s="105">
        <v>1</v>
      </c>
      <c r="AA106" s="105">
        <v>0</v>
      </c>
      <c r="AB106" s="105">
        <v>0</v>
      </c>
      <c r="AC106" s="105">
        <v>1</v>
      </c>
      <c r="AD106" s="105">
        <v>0</v>
      </c>
      <c r="AE106" s="105">
        <v>0</v>
      </c>
      <c r="AF106" s="105">
        <v>0</v>
      </c>
      <c r="AG106" s="105">
        <v>0</v>
      </c>
      <c r="AH106" s="105">
        <v>0</v>
      </c>
      <c r="AI106" s="105">
        <v>0</v>
      </c>
      <c r="AJ106" s="9">
        <f t="shared" si="8"/>
        <v>1</v>
      </c>
      <c r="AK106" s="9">
        <f t="shared" si="9"/>
        <v>0</v>
      </c>
      <c r="AL106" s="9">
        <f t="shared" si="10"/>
        <v>0</v>
      </c>
      <c r="AM106" s="9">
        <f t="shared" si="11"/>
        <v>0</v>
      </c>
      <c r="AN106" s="106" t="s">
        <v>1324</v>
      </c>
    </row>
    <row r="107" spans="1:40" x14ac:dyDescent="0.25">
      <c r="A107" s="105">
        <v>2733</v>
      </c>
      <c r="B107" s="106" t="s">
        <v>2465</v>
      </c>
      <c r="C107" s="106" t="s">
        <v>2466</v>
      </c>
      <c r="D107" s="106" t="s">
        <v>2467</v>
      </c>
      <c r="E107" s="107">
        <v>43053</v>
      </c>
      <c r="F107" s="106" t="s">
        <v>38</v>
      </c>
      <c r="I107" s="110">
        <v>7880</v>
      </c>
      <c r="L107" s="109" t="s">
        <v>342</v>
      </c>
      <c r="M107" s="106" t="s">
        <v>136</v>
      </c>
      <c r="N107" s="106" t="s">
        <v>219</v>
      </c>
      <c r="O107" s="110">
        <v>180</v>
      </c>
      <c r="P107" s="106" t="s">
        <v>891</v>
      </c>
      <c r="Q107" s="106" t="s">
        <v>15</v>
      </c>
      <c r="R107" s="105">
        <v>1</v>
      </c>
      <c r="S107" s="105">
        <v>0</v>
      </c>
      <c r="T107" s="105">
        <v>0</v>
      </c>
      <c r="U107" s="105">
        <v>1</v>
      </c>
      <c r="V107" s="105">
        <v>0</v>
      </c>
      <c r="W107" s="105">
        <v>0</v>
      </c>
      <c r="X107" s="105">
        <v>0</v>
      </c>
      <c r="Y107" s="105">
        <v>0</v>
      </c>
      <c r="Z107" s="105">
        <v>1</v>
      </c>
      <c r="AA107" s="105">
        <v>0</v>
      </c>
      <c r="AB107" s="105">
        <v>0</v>
      </c>
      <c r="AC107" s="105">
        <v>0</v>
      </c>
      <c r="AD107" s="105">
        <v>0</v>
      </c>
      <c r="AE107" s="105">
        <v>1</v>
      </c>
      <c r="AF107" s="105">
        <v>0</v>
      </c>
      <c r="AG107" s="105">
        <v>0</v>
      </c>
      <c r="AH107" s="105">
        <v>0</v>
      </c>
      <c r="AI107" s="105">
        <v>0</v>
      </c>
      <c r="AJ107" s="9">
        <f t="shared" si="8"/>
        <v>1</v>
      </c>
      <c r="AK107" s="9">
        <f t="shared" si="9"/>
        <v>0</v>
      </c>
      <c r="AL107" s="9">
        <f t="shared" si="10"/>
        <v>0</v>
      </c>
      <c r="AM107" s="9">
        <f t="shared" si="11"/>
        <v>0</v>
      </c>
      <c r="AN107" s="106" t="s">
        <v>2468</v>
      </c>
    </row>
    <row r="108" spans="1:40" x14ac:dyDescent="0.25">
      <c r="A108" s="105">
        <v>2742</v>
      </c>
      <c r="B108" s="106" t="s">
        <v>7727</v>
      </c>
      <c r="C108" s="106" t="s">
        <v>7728</v>
      </c>
      <c r="D108" s="106" t="s">
        <v>7729</v>
      </c>
      <c r="E108" s="107">
        <v>43070</v>
      </c>
      <c r="F108" s="106" t="s">
        <v>38</v>
      </c>
      <c r="L108" s="109" t="s">
        <v>342</v>
      </c>
      <c r="M108" s="106" t="s">
        <v>185</v>
      </c>
      <c r="N108" s="106" t="s">
        <v>48</v>
      </c>
      <c r="O108" s="110">
        <v>21</v>
      </c>
      <c r="P108" s="106" t="s">
        <v>526</v>
      </c>
      <c r="Q108" s="106" t="s">
        <v>15</v>
      </c>
      <c r="R108" s="105">
        <v>1</v>
      </c>
      <c r="S108" s="105">
        <v>0</v>
      </c>
      <c r="T108" s="105">
        <v>0</v>
      </c>
      <c r="U108" s="105">
        <v>1</v>
      </c>
      <c r="V108" s="105">
        <v>0</v>
      </c>
      <c r="W108" s="105">
        <v>0</v>
      </c>
      <c r="X108" s="105">
        <v>0</v>
      </c>
      <c r="Y108" s="105">
        <v>0</v>
      </c>
      <c r="Z108" s="105">
        <v>1</v>
      </c>
      <c r="AA108" s="105">
        <v>0</v>
      </c>
      <c r="AB108" s="105">
        <v>0</v>
      </c>
      <c r="AC108" s="105">
        <v>0</v>
      </c>
      <c r="AD108" s="105">
        <v>0</v>
      </c>
      <c r="AE108" s="105">
        <v>1</v>
      </c>
      <c r="AF108" s="105">
        <v>0</v>
      </c>
      <c r="AG108" s="105">
        <v>0</v>
      </c>
      <c r="AH108" s="105">
        <v>0</v>
      </c>
      <c r="AI108" s="105">
        <v>0</v>
      </c>
      <c r="AJ108" s="9">
        <f t="shared" si="8"/>
        <v>1</v>
      </c>
      <c r="AK108" s="9">
        <f t="shared" si="9"/>
        <v>0</v>
      </c>
      <c r="AL108" s="9">
        <f t="shared" si="10"/>
        <v>0</v>
      </c>
      <c r="AM108" s="9">
        <f t="shared" si="11"/>
        <v>0</v>
      </c>
      <c r="AN108" s="106" t="s">
        <v>7730</v>
      </c>
    </row>
    <row r="109" spans="1:40" x14ac:dyDescent="0.25">
      <c r="A109" s="105">
        <v>2743</v>
      </c>
      <c r="B109" s="106" t="s">
        <v>2469</v>
      </c>
      <c r="C109" s="106" t="s">
        <v>2470</v>
      </c>
      <c r="D109" s="106" t="s">
        <v>2471</v>
      </c>
      <c r="E109" s="107">
        <v>42917</v>
      </c>
      <c r="F109" s="106" t="s">
        <v>38</v>
      </c>
      <c r="J109" s="105">
        <v>0.05</v>
      </c>
      <c r="L109" s="109" t="s">
        <v>342</v>
      </c>
      <c r="M109" s="106" t="s">
        <v>136</v>
      </c>
      <c r="N109" s="106" t="s">
        <v>48</v>
      </c>
      <c r="O109" s="110">
        <v>90</v>
      </c>
      <c r="P109" s="106" t="s">
        <v>225</v>
      </c>
      <c r="Q109" s="106" t="s">
        <v>15</v>
      </c>
      <c r="R109" s="105">
        <v>1</v>
      </c>
      <c r="S109" s="105">
        <v>0</v>
      </c>
      <c r="T109" s="105">
        <v>0</v>
      </c>
      <c r="U109" s="105">
        <v>1</v>
      </c>
      <c r="V109" s="105">
        <v>0</v>
      </c>
      <c r="W109" s="105">
        <v>0</v>
      </c>
      <c r="X109" s="105">
        <v>0</v>
      </c>
      <c r="Y109" s="105">
        <v>0</v>
      </c>
      <c r="Z109" s="105">
        <v>1</v>
      </c>
      <c r="AA109" s="105">
        <v>0</v>
      </c>
      <c r="AB109" s="105">
        <v>0</v>
      </c>
      <c r="AC109" s="105">
        <v>0</v>
      </c>
      <c r="AD109" s="105">
        <v>0</v>
      </c>
      <c r="AE109" s="105">
        <v>0</v>
      </c>
      <c r="AF109" s="105">
        <v>0</v>
      </c>
      <c r="AG109" s="105">
        <v>0</v>
      </c>
      <c r="AH109" s="105">
        <v>0</v>
      </c>
      <c r="AI109" s="105">
        <v>1</v>
      </c>
      <c r="AJ109" s="9">
        <f t="shared" si="8"/>
        <v>0</v>
      </c>
      <c r="AK109" s="9">
        <f t="shared" si="9"/>
        <v>0</v>
      </c>
      <c r="AL109" s="9">
        <f t="shared" si="10"/>
        <v>1</v>
      </c>
      <c r="AM109" s="9">
        <f t="shared" si="11"/>
        <v>0</v>
      </c>
      <c r="AN109" s="106" t="s">
        <v>2472</v>
      </c>
    </row>
    <row r="110" spans="1:40" x14ac:dyDescent="0.25">
      <c r="A110" s="105">
        <v>2745</v>
      </c>
      <c r="B110" s="106" t="s">
        <v>762</v>
      </c>
      <c r="C110" s="106" t="s">
        <v>763</v>
      </c>
      <c r="D110" s="106" t="s">
        <v>764</v>
      </c>
      <c r="E110" s="107">
        <v>42999</v>
      </c>
      <c r="F110" s="106" t="s">
        <v>38</v>
      </c>
      <c r="L110" s="109" t="s">
        <v>342</v>
      </c>
      <c r="M110" s="106" t="s">
        <v>136</v>
      </c>
      <c r="N110" s="106" t="s">
        <v>219</v>
      </c>
      <c r="O110" s="110">
        <v>15</v>
      </c>
      <c r="P110" s="106" t="s">
        <v>41</v>
      </c>
      <c r="Q110" s="106" t="s">
        <v>15</v>
      </c>
      <c r="R110" s="105">
        <v>1</v>
      </c>
      <c r="S110" s="105">
        <v>0</v>
      </c>
      <c r="T110" s="105">
        <v>0</v>
      </c>
      <c r="U110" s="105">
        <v>1</v>
      </c>
      <c r="V110" s="105">
        <v>0</v>
      </c>
      <c r="W110" s="105">
        <v>0</v>
      </c>
      <c r="X110" s="105">
        <v>0</v>
      </c>
      <c r="Y110" s="105">
        <v>0</v>
      </c>
      <c r="Z110" s="105">
        <v>0</v>
      </c>
      <c r="AA110" s="105">
        <v>0</v>
      </c>
      <c r="AB110" s="105">
        <v>0</v>
      </c>
      <c r="AC110" s="105">
        <v>0</v>
      </c>
      <c r="AD110" s="105">
        <v>0</v>
      </c>
      <c r="AE110" s="105">
        <v>1</v>
      </c>
      <c r="AF110" s="105">
        <v>0</v>
      </c>
      <c r="AG110" s="105">
        <v>0</v>
      </c>
      <c r="AH110" s="105">
        <v>0</v>
      </c>
      <c r="AI110" s="105">
        <v>0</v>
      </c>
      <c r="AJ110" s="9">
        <f t="shared" si="8"/>
        <v>1</v>
      </c>
      <c r="AK110" s="9">
        <f t="shared" si="9"/>
        <v>0</v>
      </c>
      <c r="AL110" s="9">
        <f t="shared" si="10"/>
        <v>0</v>
      </c>
      <c r="AM110" s="9">
        <f t="shared" si="11"/>
        <v>0</v>
      </c>
      <c r="AN110" s="106" t="s">
        <v>765</v>
      </c>
    </row>
    <row r="111" spans="1:40" x14ac:dyDescent="0.25">
      <c r="A111" s="105">
        <v>2747</v>
      </c>
      <c r="B111" s="106" t="s">
        <v>7962</v>
      </c>
      <c r="C111" s="106" t="s">
        <v>7963</v>
      </c>
      <c r="D111" s="106" t="s">
        <v>7964</v>
      </c>
      <c r="E111" s="107">
        <v>43017</v>
      </c>
      <c r="F111" s="106" t="s">
        <v>38</v>
      </c>
      <c r="L111" s="109" t="s">
        <v>342</v>
      </c>
      <c r="M111" s="106" t="s">
        <v>185</v>
      </c>
      <c r="N111" s="106" t="s">
        <v>48</v>
      </c>
      <c r="O111" s="110">
        <v>24</v>
      </c>
      <c r="P111" s="106" t="s">
        <v>552</v>
      </c>
      <c r="Q111" s="106" t="s">
        <v>55</v>
      </c>
      <c r="R111" s="105">
        <v>0</v>
      </c>
      <c r="S111" s="105">
        <v>0</v>
      </c>
      <c r="T111" s="105">
        <v>0</v>
      </c>
      <c r="U111" s="105">
        <v>1</v>
      </c>
      <c r="V111" s="105">
        <v>0</v>
      </c>
      <c r="W111" s="105">
        <v>0</v>
      </c>
      <c r="X111" s="105">
        <v>0</v>
      </c>
      <c r="Y111" s="105">
        <v>0</v>
      </c>
      <c r="Z111" s="105">
        <v>1</v>
      </c>
      <c r="AA111" s="105">
        <v>0</v>
      </c>
      <c r="AB111" s="105">
        <v>0</v>
      </c>
      <c r="AC111" s="105">
        <v>0</v>
      </c>
      <c r="AD111" s="105">
        <v>0</v>
      </c>
      <c r="AE111" s="105">
        <v>1</v>
      </c>
      <c r="AF111" s="105">
        <v>0</v>
      </c>
      <c r="AG111" s="105">
        <v>0</v>
      </c>
      <c r="AH111" s="105">
        <v>0</v>
      </c>
      <c r="AI111" s="105">
        <v>0</v>
      </c>
      <c r="AJ111" s="9">
        <f t="shared" si="8"/>
        <v>1</v>
      </c>
      <c r="AK111" s="9">
        <f t="shared" si="9"/>
        <v>0</v>
      </c>
      <c r="AL111" s="9">
        <f t="shared" si="10"/>
        <v>0</v>
      </c>
      <c r="AM111" s="9">
        <f t="shared" si="11"/>
        <v>0</v>
      </c>
      <c r="AN111" s="106" t="s">
        <v>7965</v>
      </c>
    </row>
    <row r="112" spans="1:40" x14ac:dyDescent="0.25">
      <c r="A112" s="105">
        <v>2790</v>
      </c>
      <c r="B112" s="106" t="s">
        <v>3829</v>
      </c>
      <c r="C112" s="106" t="s">
        <v>3830</v>
      </c>
      <c r="D112" s="106" t="s">
        <v>551</v>
      </c>
      <c r="E112" s="107">
        <v>42614</v>
      </c>
      <c r="F112" s="106" t="s">
        <v>38</v>
      </c>
      <c r="J112" s="105">
        <v>1.7999999999999999E-2</v>
      </c>
      <c r="L112" s="109" t="s">
        <v>342</v>
      </c>
      <c r="M112" s="106" t="s">
        <v>185</v>
      </c>
      <c r="N112" s="106" t="s">
        <v>48</v>
      </c>
      <c r="O112" s="110">
        <v>1.75</v>
      </c>
      <c r="P112" s="106" t="s">
        <v>186</v>
      </c>
      <c r="Q112" s="106" t="s">
        <v>15</v>
      </c>
      <c r="R112" s="105">
        <v>1</v>
      </c>
      <c r="S112" s="105">
        <v>0</v>
      </c>
      <c r="T112" s="105">
        <v>0</v>
      </c>
      <c r="U112" s="105">
        <v>1</v>
      </c>
      <c r="V112" s="105">
        <v>0</v>
      </c>
      <c r="W112" s="105">
        <v>0</v>
      </c>
      <c r="X112" s="105">
        <v>0</v>
      </c>
      <c r="Y112" s="105">
        <v>0</v>
      </c>
      <c r="Z112" s="105">
        <v>1</v>
      </c>
      <c r="AA112" s="105">
        <v>0</v>
      </c>
      <c r="AB112" s="105">
        <v>0</v>
      </c>
      <c r="AC112" s="105">
        <v>0</v>
      </c>
      <c r="AD112" s="105">
        <v>0</v>
      </c>
      <c r="AE112" s="105">
        <v>0</v>
      </c>
      <c r="AF112" s="105">
        <v>0</v>
      </c>
      <c r="AG112" s="105">
        <v>0</v>
      </c>
      <c r="AH112" s="105">
        <v>0</v>
      </c>
      <c r="AI112" s="105">
        <v>1</v>
      </c>
      <c r="AJ112" s="9">
        <f t="shared" si="8"/>
        <v>0</v>
      </c>
      <c r="AK112" s="9">
        <f t="shared" si="9"/>
        <v>0</v>
      </c>
      <c r="AL112" s="9">
        <f t="shared" si="10"/>
        <v>1</v>
      </c>
      <c r="AM112" s="9">
        <f t="shared" si="11"/>
        <v>0</v>
      </c>
      <c r="AN112" s="106" t="s">
        <v>3831</v>
      </c>
    </row>
    <row r="113" spans="1:40" x14ac:dyDescent="0.25">
      <c r="A113" s="105">
        <v>2804</v>
      </c>
      <c r="B113" s="106" t="s">
        <v>3008</v>
      </c>
      <c r="C113" s="106" t="s">
        <v>3009</v>
      </c>
      <c r="D113" s="106" t="s">
        <v>3010</v>
      </c>
      <c r="E113" s="107">
        <v>42705</v>
      </c>
      <c r="F113" s="106" t="s">
        <v>38</v>
      </c>
      <c r="J113" s="105">
        <v>1.5</v>
      </c>
      <c r="L113" s="109" t="s">
        <v>342</v>
      </c>
      <c r="M113" s="106" t="s">
        <v>185</v>
      </c>
      <c r="N113" s="106" t="s">
        <v>48</v>
      </c>
      <c r="O113" s="110">
        <v>0.25</v>
      </c>
      <c r="P113" s="106" t="s">
        <v>225</v>
      </c>
      <c r="Q113" s="106" t="s">
        <v>15</v>
      </c>
      <c r="R113" s="105">
        <v>0</v>
      </c>
      <c r="S113" s="105">
        <v>0</v>
      </c>
      <c r="T113" s="105">
        <v>0</v>
      </c>
      <c r="U113" s="105">
        <v>1</v>
      </c>
      <c r="V113" s="105">
        <v>0</v>
      </c>
      <c r="W113" s="105">
        <v>0</v>
      </c>
      <c r="X113" s="105">
        <v>0</v>
      </c>
      <c r="Y113" s="105">
        <v>0</v>
      </c>
      <c r="Z113" s="105">
        <v>1</v>
      </c>
      <c r="AA113" s="105">
        <v>0</v>
      </c>
      <c r="AB113" s="105">
        <v>0</v>
      </c>
      <c r="AC113" s="105">
        <v>1</v>
      </c>
      <c r="AD113" s="105">
        <v>0</v>
      </c>
      <c r="AE113" s="105">
        <v>0</v>
      </c>
      <c r="AF113" s="105">
        <v>0</v>
      </c>
      <c r="AG113" s="105">
        <v>0</v>
      </c>
      <c r="AH113" s="105">
        <v>0</v>
      </c>
      <c r="AI113" s="105">
        <v>0</v>
      </c>
      <c r="AJ113" s="9">
        <f t="shared" si="8"/>
        <v>1</v>
      </c>
      <c r="AK113" s="9">
        <f t="shared" si="9"/>
        <v>0</v>
      </c>
      <c r="AL113" s="9">
        <f t="shared" si="10"/>
        <v>0</v>
      </c>
      <c r="AM113" s="9">
        <f t="shared" si="11"/>
        <v>0</v>
      </c>
      <c r="AN113" s="106" t="s">
        <v>3011</v>
      </c>
    </row>
    <row r="114" spans="1:40" x14ac:dyDescent="0.25">
      <c r="A114" s="105">
        <v>2805</v>
      </c>
      <c r="B114" s="106" t="s">
        <v>8728</v>
      </c>
      <c r="C114" s="106" t="s">
        <v>8729</v>
      </c>
      <c r="D114" s="106" t="s">
        <v>8730</v>
      </c>
      <c r="E114" s="107">
        <v>41609</v>
      </c>
      <c r="F114" s="106" t="s">
        <v>38</v>
      </c>
      <c r="I114" s="110">
        <v>250</v>
      </c>
      <c r="K114" s="110">
        <v>10</v>
      </c>
      <c r="L114" s="109" t="s">
        <v>342</v>
      </c>
      <c r="M114" s="106" t="s">
        <v>185</v>
      </c>
      <c r="N114" s="106" t="s">
        <v>48</v>
      </c>
      <c r="O114" s="110">
        <v>8</v>
      </c>
      <c r="P114" s="106" t="s">
        <v>4218</v>
      </c>
      <c r="Q114" s="106" t="s">
        <v>15</v>
      </c>
      <c r="R114" s="105">
        <v>0</v>
      </c>
      <c r="S114" s="105">
        <v>0</v>
      </c>
      <c r="T114" s="105">
        <v>0</v>
      </c>
      <c r="U114" s="105">
        <v>1</v>
      </c>
      <c r="V114" s="105">
        <v>0</v>
      </c>
      <c r="W114" s="105">
        <v>0</v>
      </c>
      <c r="X114" s="105">
        <v>0</v>
      </c>
      <c r="Y114" s="105">
        <v>0</v>
      </c>
      <c r="Z114" s="105">
        <v>1</v>
      </c>
      <c r="AA114" s="105">
        <v>0</v>
      </c>
      <c r="AB114" s="105">
        <v>0</v>
      </c>
      <c r="AC114" s="105">
        <v>0</v>
      </c>
      <c r="AD114" s="105">
        <v>0</v>
      </c>
      <c r="AE114" s="105">
        <v>1</v>
      </c>
      <c r="AF114" s="105">
        <v>0</v>
      </c>
      <c r="AG114" s="105">
        <v>0</v>
      </c>
      <c r="AH114" s="105">
        <v>0</v>
      </c>
      <c r="AI114" s="105">
        <v>0</v>
      </c>
      <c r="AJ114" s="9">
        <f t="shared" si="8"/>
        <v>1</v>
      </c>
      <c r="AK114" s="9">
        <f t="shared" si="9"/>
        <v>0</v>
      </c>
      <c r="AL114" s="9">
        <f t="shared" si="10"/>
        <v>0</v>
      </c>
      <c r="AM114" s="9">
        <f t="shared" si="11"/>
        <v>0</v>
      </c>
      <c r="AN114" s="106" t="s">
        <v>8731</v>
      </c>
    </row>
    <row r="115" spans="1:40" x14ac:dyDescent="0.25">
      <c r="A115" s="105">
        <v>2818</v>
      </c>
      <c r="B115" s="106" t="s">
        <v>2499</v>
      </c>
      <c r="C115" s="106" t="s">
        <v>2500</v>
      </c>
      <c r="D115" s="106" t="s">
        <v>2501</v>
      </c>
      <c r="E115" s="107">
        <v>41609</v>
      </c>
      <c r="F115" s="106" t="s">
        <v>38</v>
      </c>
      <c r="L115" s="109" t="s">
        <v>342</v>
      </c>
      <c r="M115" s="106" t="s">
        <v>185</v>
      </c>
      <c r="N115" s="106" t="s">
        <v>40</v>
      </c>
      <c r="O115" s="110">
        <v>8</v>
      </c>
      <c r="P115" s="106" t="s">
        <v>539</v>
      </c>
      <c r="Q115" s="106" t="s">
        <v>15</v>
      </c>
      <c r="R115" s="105">
        <v>0</v>
      </c>
      <c r="S115" s="105">
        <v>0</v>
      </c>
      <c r="T115" s="105">
        <v>0</v>
      </c>
      <c r="U115" s="105">
        <v>1</v>
      </c>
      <c r="V115" s="105">
        <v>0</v>
      </c>
      <c r="W115" s="105">
        <v>0</v>
      </c>
      <c r="X115" s="105">
        <v>0</v>
      </c>
      <c r="Y115" s="105">
        <v>0</v>
      </c>
      <c r="Z115" s="105">
        <v>1</v>
      </c>
      <c r="AA115" s="105">
        <v>0</v>
      </c>
      <c r="AB115" s="105">
        <v>0</v>
      </c>
      <c r="AC115" s="105">
        <v>0</v>
      </c>
      <c r="AD115" s="105">
        <v>0</v>
      </c>
      <c r="AE115" s="105">
        <v>0</v>
      </c>
      <c r="AF115" s="105">
        <v>0</v>
      </c>
      <c r="AG115" s="105">
        <v>0</v>
      </c>
      <c r="AH115" s="105">
        <v>0</v>
      </c>
      <c r="AI115" s="105">
        <v>1</v>
      </c>
      <c r="AJ115" s="9">
        <f t="shared" si="8"/>
        <v>0</v>
      </c>
      <c r="AK115" s="9">
        <f t="shared" si="9"/>
        <v>0</v>
      </c>
      <c r="AL115" s="9">
        <f t="shared" si="10"/>
        <v>1</v>
      </c>
      <c r="AM115" s="9">
        <f t="shared" si="11"/>
        <v>0</v>
      </c>
      <c r="AN115" s="106" t="s">
        <v>2502</v>
      </c>
    </row>
    <row r="116" spans="1:40" x14ac:dyDescent="0.25">
      <c r="A116" s="105">
        <v>2822</v>
      </c>
      <c r="B116" s="106" t="s">
        <v>7735</v>
      </c>
      <c r="C116" s="106" t="s">
        <v>7736</v>
      </c>
      <c r="D116" s="106" t="s">
        <v>7737</v>
      </c>
      <c r="E116" s="107">
        <v>42675</v>
      </c>
      <c r="F116" s="106" t="s">
        <v>38</v>
      </c>
      <c r="I116" s="110">
        <v>187</v>
      </c>
      <c r="J116" s="105">
        <v>6.7000000000000002E-3</v>
      </c>
      <c r="K116" s="110">
        <v>8.4</v>
      </c>
      <c r="L116" s="109" t="s">
        <v>342</v>
      </c>
      <c r="M116" s="106" t="s">
        <v>575</v>
      </c>
      <c r="N116" s="106" t="s">
        <v>219</v>
      </c>
      <c r="O116" s="110">
        <v>38</v>
      </c>
      <c r="P116" s="106" t="s">
        <v>225</v>
      </c>
      <c r="Q116" s="106" t="s">
        <v>15</v>
      </c>
      <c r="R116" s="105">
        <v>1</v>
      </c>
      <c r="S116" s="105">
        <v>0</v>
      </c>
      <c r="T116" s="105">
        <v>0</v>
      </c>
      <c r="U116" s="105">
        <v>1</v>
      </c>
      <c r="V116" s="105">
        <v>0</v>
      </c>
      <c r="W116" s="105">
        <v>0</v>
      </c>
      <c r="X116" s="105">
        <v>0</v>
      </c>
      <c r="Y116" s="105">
        <v>0</v>
      </c>
      <c r="Z116" s="105">
        <v>1</v>
      </c>
      <c r="AA116" s="105">
        <v>0</v>
      </c>
      <c r="AB116" s="105">
        <v>0</v>
      </c>
      <c r="AC116" s="105">
        <v>0</v>
      </c>
      <c r="AD116" s="105">
        <v>0</v>
      </c>
      <c r="AE116" s="105">
        <v>0</v>
      </c>
      <c r="AF116" s="105">
        <v>0</v>
      </c>
      <c r="AG116" s="105">
        <v>0</v>
      </c>
      <c r="AH116" s="105">
        <v>0</v>
      </c>
      <c r="AI116" s="105">
        <v>1</v>
      </c>
      <c r="AJ116" s="9">
        <f t="shared" si="8"/>
        <v>0</v>
      </c>
      <c r="AK116" s="9">
        <f t="shared" si="9"/>
        <v>0</v>
      </c>
      <c r="AL116" s="9">
        <f t="shared" si="10"/>
        <v>1</v>
      </c>
      <c r="AM116" s="9">
        <f t="shared" si="11"/>
        <v>0</v>
      </c>
      <c r="AN116" s="106" t="s">
        <v>7738</v>
      </c>
    </row>
    <row r="117" spans="1:40" x14ac:dyDescent="0.25">
      <c r="A117" s="105">
        <v>2856</v>
      </c>
      <c r="B117" s="106" t="s">
        <v>2509</v>
      </c>
      <c r="C117" s="106" t="s">
        <v>2510</v>
      </c>
      <c r="D117" s="106" t="s">
        <v>2511</v>
      </c>
      <c r="E117" s="107">
        <v>40422</v>
      </c>
      <c r="F117" s="106" t="s">
        <v>38</v>
      </c>
      <c r="J117" s="105">
        <v>6</v>
      </c>
      <c r="L117" s="109" t="s">
        <v>341</v>
      </c>
      <c r="M117" s="106" t="s">
        <v>54</v>
      </c>
      <c r="N117" s="106" t="s">
        <v>48</v>
      </c>
      <c r="O117" s="110">
        <v>0.33333333333333331</v>
      </c>
      <c r="P117" s="106" t="s">
        <v>2355</v>
      </c>
      <c r="Q117" s="106" t="s">
        <v>15</v>
      </c>
      <c r="R117" s="105">
        <v>1</v>
      </c>
      <c r="S117" s="105">
        <v>0</v>
      </c>
      <c r="T117" s="105">
        <v>0</v>
      </c>
      <c r="U117" s="105">
        <v>0</v>
      </c>
      <c r="V117" s="105">
        <v>0</v>
      </c>
      <c r="W117" s="105">
        <v>0</v>
      </c>
      <c r="X117" s="105">
        <v>0</v>
      </c>
      <c r="Y117" s="105">
        <v>1</v>
      </c>
      <c r="Z117" s="105">
        <v>0</v>
      </c>
      <c r="AA117" s="105">
        <v>0</v>
      </c>
      <c r="AB117" s="105">
        <v>0</v>
      </c>
      <c r="AC117" s="105">
        <v>1</v>
      </c>
      <c r="AD117" s="105">
        <v>0</v>
      </c>
      <c r="AE117" s="105">
        <v>0</v>
      </c>
      <c r="AF117" s="105">
        <v>0</v>
      </c>
      <c r="AG117" s="105">
        <v>0</v>
      </c>
      <c r="AH117" s="105">
        <v>0</v>
      </c>
      <c r="AI117" s="105">
        <v>0</v>
      </c>
      <c r="AJ117" s="9">
        <f t="shared" si="8"/>
        <v>1</v>
      </c>
      <c r="AK117" s="9">
        <f t="shared" si="9"/>
        <v>0</v>
      </c>
      <c r="AL117" s="9">
        <f t="shared" si="10"/>
        <v>0</v>
      </c>
      <c r="AM117" s="9">
        <f t="shared" si="11"/>
        <v>0</v>
      </c>
      <c r="AN117" s="106" t="s">
        <v>2512</v>
      </c>
    </row>
    <row r="118" spans="1:40" x14ac:dyDescent="0.25">
      <c r="A118" s="105">
        <v>2865</v>
      </c>
      <c r="B118" s="106" t="s">
        <v>3843</v>
      </c>
      <c r="C118" s="106" t="s">
        <v>3844</v>
      </c>
      <c r="D118" s="106" t="s">
        <v>3845</v>
      </c>
      <c r="E118" s="107">
        <v>42309</v>
      </c>
      <c r="F118" s="106" t="s">
        <v>38</v>
      </c>
      <c r="L118" s="109" t="s">
        <v>341</v>
      </c>
      <c r="M118" s="106" t="s">
        <v>54</v>
      </c>
      <c r="N118" s="106" t="s">
        <v>48</v>
      </c>
      <c r="O118" s="110">
        <v>72</v>
      </c>
      <c r="P118" s="106" t="s">
        <v>225</v>
      </c>
      <c r="Q118" s="106" t="s">
        <v>15</v>
      </c>
      <c r="R118" s="105">
        <v>1</v>
      </c>
      <c r="S118" s="105">
        <v>0</v>
      </c>
      <c r="T118" s="105">
        <v>0</v>
      </c>
      <c r="U118" s="105">
        <v>1</v>
      </c>
      <c r="V118" s="105">
        <v>0</v>
      </c>
      <c r="W118" s="105">
        <v>0</v>
      </c>
      <c r="X118" s="105">
        <v>0</v>
      </c>
      <c r="Y118" s="105">
        <v>0</v>
      </c>
      <c r="Z118" s="105">
        <v>1</v>
      </c>
      <c r="AA118" s="105">
        <v>0</v>
      </c>
      <c r="AB118" s="105">
        <v>0</v>
      </c>
      <c r="AC118" s="105">
        <v>0</v>
      </c>
      <c r="AD118" s="105">
        <v>0</v>
      </c>
      <c r="AE118" s="105">
        <v>0</v>
      </c>
      <c r="AF118" s="105">
        <v>0</v>
      </c>
      <c r="AG118" s="105">
        <v>0</v>
      </c>
      <c r="AH118" s="105">
        <v>0</v>
      </c>
      <c r="AI118" s="105">
        <v>1</v>
      </c>
      <c r="AJ118" s="9">
        <f t="shared" si="8"/>
        <v>0</v>
      </c>
      <c r="AK118" s="9">
        <f t="shared" si="9"/>
        <v>0</v>
      </c>
      <c r="AL118" s="9">
        <f t="shared" si="10"/>
        <v>1</v>
      </c>
      <c r="AM118" s="9">
        <f t="shared" si="11"/>
        <v>0</v>
      </c>
      <c r="AN118" s="106" t="s">
        <v>3846</v>
      </c>
    </row>
    <row r="119" spans="1:40" x14ac:dyDescent="0.25">
      <c r="A119" s="105">
        <v>2919</v>
      </c>
      <c r="B119" s="106" t="s">
        <v>3855</v>
      </c>
      <c r="C119" s="106" t="s">
        <v>3856</v>
      </c>
      <c r="D119" s="106" t="s">
        <v>3857</v>
      </c>
      <c r="E119" s="107">
        <v>43160</v>
      </c>
      <c r="F119" s="106" t="s">
        <v>38</v>
      </c>
      <c r="I119" s="110">
        <v>1466</v>
      </c>
      <c r="L119" s="109" t="s">
        <v>341</v>
      </c>
      <c r="M119" s="106" t="s">
        <v>54</v>
      </c>
      <c r="N119" s="106" t="s">
        <v>48</v>
      </c>
      <c r="O119" s="110">
        <v>672</v>
      </c>
      <c r="P119" s="106" t="s">
        <v>526</v>
      </c>
      <c r="Q119" s="106" t="s">
        <v>15</v>
      </c>
      <c r="R119" s="105">
        <v>0</v>
      </c>
      <c r="S119" s="105">
        <v>0</v>
      </c>
      <c r="T119" s="105">
        <v>0</v>
      </c>
      <c r="U119" s="105">
        <v>1</v>
      </c>
      <c r="V119" s="105">
        <v>0</v>
      </c>
      <c r="W119" s="105">
        <v>0</v>
      </c>
      <c r="X119" s="105">
        <v>0</v>
      </c>
      <c r="Y119" s="105">
        <v>0</v>
      </c>
      <c r="Z119" s="105">
        <v>1</v>
      </c>
      <c r="AA119" s="105">
        <v>0</v>
      </c>
      <c r="AB119" s="105">
        <v>0</v>
      </c>
      <c r="AC119" s="105">
        <v>1</v>
      </c>
      <c r="AD119" s="105">
        <v>0</v>
      </c>
      <c r="AE119" s="105">
        <v>0</v>
      </c>
      <c r="AF119" s="105">
        <v>0</v>
      </c>
      <c r="AG119" s="105">
        <v>0</v>
      </c>
      <c r="AH119" s="105">
        <v>0</v>
      </c>
      <c r="AI119" s="105">
        <v>0</v>
      </c>
      <c r="AJ119" s="9">
        <f t="shared" si="8"/>
        <v>1</v>
      </c>
      <c r="AK119" s="9">
        <f t="shared" si="9"/>
        <v>0</v>
      </c>
      <c r="AL119" s="9">
        <f t="shared" si="10"/>
        <v>0</v>
      </c>
      <c r="AM119" s="9">
        <f t="shared" si="11"/>
        <v>0</v>
      </c>
      <c r="AN119" s="106" t="s">
        <v>3858</v>
      </c>
    </row>
    <row r="120" spans="1:40" x14ac:dyDescent="0.25">
      <c r="A120" s="105">
        <v>2922</v>
      </c>
      <c r="B120" s="106" t="s">
        <v>3859</v>
      </c>
      <c r="C120" s="106" t="s">
        <v>3860</v>
      </c>
      <c r="D120" s="106" t="s">
        <v>3861</v>
      </c>
      <c r="E120" s="107">
        <v>42705</v>
      </c>
      <c r="F120" s="106" t="s">
        <v>38</v>
      </c>
      <c r="I120" s="110">
        <v>8700</v>
      </c>
      <c r="J120" s="105">
        <v>0.6</v>
      </c>
      <c r="L120" s="109" t="s">
        <v>341</v>
      </c>
      <c r="M120" s="106" t="s">
        <v>151</v>
      </c>
      <c r="N120" s="106" t="s">
        <v>48</v>
      </c>
      <c r="O120" s="110">
        <v>182.5</v>
      </c>
      <c r="P120" s="106" t="s">
        <v>4655</v>
      </c>
      <c r="Q120" s="106" t="s">
        <v>15</v>
      </c>
      <c r="R120" s="105">
        <v>1</v>
      </c>
      <c r="S120" s="105">
        <v>0</v>
      </c>
      <c r="T120" s="105">
        <v>0</v>
      </c>
      <c r="U120" s="105">
        <v>1</v>
      </c>
      <c r="V120" s="105">
        <v>0</v>
      </c>
      <c r="W120" s="105">
        <v>0</v>
      </c>
      <c r="X120" s="105">
        <v>0</v>
      </c>
      <c r="Y120" s="105">
        <v>0</v>
      </c>
      <c r="Z120" s="105">
        <v>1</v>
      </c>
      <c r="AA120" s="105">
        <v>0</v>
      </c>
      <c r="AB120" s="105">
        <v>0</v>
      </c>
      <c r="AC120" s="105">
        <v>0</v>
      </c>
      <c r="AD120" s="105">
        <v>0</v>
      </c>
      <c r="AE120" s="105">
        <v>0</v>
      </c>
      <c r="AF120" s="105">
        <v>0</v>
      </c>
      <c r="AG120" s="105">
        <v>0</v>
      </c>
      <c r="AH120" s="105">
        <v>0</v>
      </c>
      <c r="AI120" s="105">
        <v>1</v>
      </c>
      <c r="AJ120" s="9">
        <f t="shared" si="8"/>
        <v>0</v>
      </c>
      <c r="AK120" s="9">
        <f t="shared" si="9"/>
        <v>0</v>
      </c>
      <c r="AL120" s="9">
        <f t="shared" si="10"/>
        <v>1</v>
      </c>
      <c r="AM120" s="9">
        <f t="shared" si="11"/>
        <v>0</v>
      </c>
      <c r="AN120" s="106" t="s">
        <v>3863</v>
      </c>
    </row>
    <row r="121" spans="1:40" x14ac:dyDescent="0.25">
      <c r="A121" s="105">
        <v>3021</v>
      </c>
      <c r="B121" s="106" t="s">
        <v>4657</v>
      </c>
      <c r="C121" s="106" t="s">
        <v>4658</v>
      </c>
      <c r="D121" s="106" t="s">
        <v>4659</v>
      </c>
      <c r="E121" s="107">
        <v>41640</v>
      </c>
      <c r="F121" s="106" t="s">
        <v>38</v>
      </c>
      <c r="J121" s="105">
        <v>1.1499999999999999</v>
      </c>
      <c r="L121" s="109" t="s">
        <v>341</v>
      </c>
      <c r="M121" s="106" t="s">
        <v>151</v>
      </c>
      <c r="N121" s="106" t="s">
        <v>48</v>
      </c>
      <c r="O121" s="110">
        <v>56</v>
      </c>
      <c r="P121" s="106" t="s">
        <v>367</v>
      </c>
      <c r="Q121" s="106" t="s">
        <v>15</v>
      </c>
      <c r="R121" s="105">
        <v>1</v>
      </c>
      <c r="S121" s="105">
        <v>0</v>
      </c>
      <c r="T121" s="105">
        <v>0</v>
      </c>
      <c r="U121" s="105">
        <v>1</v>
      </c>
      <c r="V121" s="105">
        <v>0</v>
      </c>
      <c r="W121" s="105">
        <v>0</v>
      </c>
      <c r="X121" s="105">
        <v>0</v>
      </c>
      <c r="Y121" s="105">
        <v>0</v>
      </c>
      <c r="Z121" s="105">
        <v>1</v>
      </c>
      <c r="AA121" s="105">
        <v>0</v>
      </c>
      <c r="AB121" s="105">
        <v>0</v>
      </c>
      <c r="AC121" s="105">
        <v>0</v>
      </c>
      <c r="AD121" s="105">
        <v>0</v>
      </c>
      <c r="AE121" s="105">
        <v>1</v>
      </c>
      <c r="AF121" s="105">
        <v>0</v>
      </c>
      <c r="AG121" s="105">
        <v>0</v>
      </c>
      <c r="AH121" s="105">
        <v>0</v>
      </c>
      <c r="AI121" s="105">
        <v>0</v>
      </c>
      <c r="AJ121" s="9">
        <f t="shared" si="8"/>
        <v>1</v>
      </c>
      <c r="AK121" s="9">
        <f t="shared" si="9"/>
        <v>0</v>
      </c>
      <c r="AL121" s="9">
        <f t="shared" si="10"/>
        <v>0</v>
      </c>
      <c r="AM121" s="9">
        <f t="shared" si="11"/>
        <v>0</v>
      </c>
      <c r="AN121" s="106" t="s">
        <v>4660</v>
      </c>
    </row>
    <row r="122" spans="1:40" x14ac:dyDescent="0.25">
      <c r="A122" s="105">
        <v>3076</v>
      </c>
      <c r="B122" s="106" t="s">
        <v>6099</v>
      </c>
      <c r="C122" s="106" t="s">
        <v>6100</v>
      </c>
      <c r="D122" s="106" t="s">
        <v>6101</v>
      </c>
      <c r="E122" s="107">
        <v>43206</v>
      </c>
      <c r="F122" s="106" t="s">
        <v>38</v>
      </c>
      <c r="K122" s="110">
        <v>27</v>
      </c>
      <c r="L122" s="109" t="s">
        <v>341</v>
      </c>
      <c r="M122" s="106" t="s">
        <v>2556</v>
      </c>
      <c r="N122" s="106" t="s">
        <v>48</v>
      </c>
      <c r="O122" s="110">
        <v>24.5</v>
      </c>
      <c r="P122" s="106" t="s">
        <v>6102</v>
      </c>
      <c r="Q122" s="106" t="s">
        <v>15</v>
      </c>
      <c r="R122" s="105">
        <v>0</v>
      </c>
      <c r="S122" s="105">
        <v>0</v>
      </c>
      <c r="T122" s="105">
        <v>0</v>
      </c>
      <c r="U122" s="105">
        <v>0</v>
      </c>
      <c r="V122" s="105">
        <v>1</v>
      </c>
      <c r="W122" s="105">
        <v>0</v>
      </c>
      <c r="X122" s="105">
        <v>0</v>
      </c>
      <c r="Y122" s="105">
        <v>0</v>
      </c>
      <c r="Z122" s="105">
        <v>1</v>
      </c>
      <c r="AA122" s="105">
        <v>0</v>
      </c>
      <c r="AB122" s="105">
        <v>0</v>
      </c>
      <c r="AC122" s="105">
        <v>0</v>
      </c>
      <c r="AD122" s="105">
        <v>0</v>
      </c>
      <c r="AE122" s="105">
        <v>1</v>
      </c>
      <c r="AF122" s="105">
        <v>0</v>
      </c>
      <c r="AG122" s="105">
        <v>1</v>
      </c>
      <c r="AH122" s="105">
        <v>0</v>
      </c>
      <c r="AI122" s="105">
        <v>0</v>
      </c>
      <c r="AJ122" s="9">
        <f t="shared" si="8"/>
        <v>1</v>
      </c>
      <c r="AK122" s="9">
        <f t="shared" si="9"/>
        <v>1</v>
      </c>
      <c r="AL122" s="9">
        <f t="shared" si="10"/>
        <v>0</v>
      </c>
      <c r="AM122" s="9">
        <f t="shared" si="11"/>
        <v>0</v>
      </c>
      <c r="AN122" s="106" t="s">
        <v>6104</v>
      </c>
    </row>
    <row r="123" spans="1:40" x14ac:dyDescent="0.25">
      <c r="A123" s="105">
        <v>3124</v>
      </c>
      <c r="B123" s="106" t="s">
        <v>6105</v>
      </c>
      <c r="C123" s="106" t="s">
        <v>6106</v>
      </c>
      <c r="D123" s="106" t="s">
        <v>6107</v>
      </c>
      <c r="E123" s="107">
        <v>44099</v>
      </c>
      <c r="F123" s="106" t="s">
        <v>38</v>
      </c>
      <c r="J123" s="105">
        <v>0.7</v>
      </c>
      <c r="L123" s="109" t="s">
        <v>342</v>
      </c>
      <c r="M123" s="106" t="s">
        <v>136</v>
      </c>
      <c r="N123" s="106" t="s">
        <v>40</v>
      </c>
      <c r="O123" s="110">
        <v>2</v>
      </c>
      <c r="P123" s="106" t="s">
        <v>6108</v>
      </c>
      <c r="Q123" s="106" t="s">
        <v>15</v>
      </c>
      <c r="R123" s="105">
        <v>0</v>
      </c>
      <c r="S123" s="105">
        <v>0</v>
      </c>
      <c r="T123" s="105">
        <v>0</v>
      </c>
      <c r="U123" s="105">
        <v>0</v>
      </c>
      <c r="V123" s="105">
        <v>0</v>
      </c>
      <c r="W123" s="105">
        <v>0</v>
      </c>
      <c r="X123" s="105">
        <v>0</v>
      </c>
      <c r="Y123" s="105">
        <v>1</v>
      </c>
      <c r="Z123" s="105">
        <v>0</v>
      </c>
      <c r="AA123" s="105">
        <v>0</v>
      </c>
      <c r="AB123" s="105">
        <v>0</v>
      </c>
      <c r="AC123" s="105">
        <v>1</v>
      </c>
      <c r="AD123" s="105">
        <v>0</v>
      </c>
      <c r="AE123" s="105">
        <v>0</v>
      </c>
      <c r="AF123" s="105">
        <v>0</v>
      </c>
      <c r="AG123" s="105">
        <v>0</v>
      </c>
      <c r="AH123" s="105">
        <v>0</v>
      </c>
      <c r="AI123" s="105">
        <v>0</v>
      </c>
      <c r="AJ123" s="9">
        <f t="shared" si="8"/>
        <v>1</v>
      </c>
      <c r="AK123" s="9">
        <f t="shared" si="9"/>
        <v>0</v>
      </c>
      <c r="AL123" s="9">
        <f t="shared" si="10"/>
        <v>0</v>
      </c>
      <c r="AM123" s="9">
        <f t="shared" si="11"/>
        <v>0</v>
      </c>
      <c r="AN123" s="106" t="s">
        <v>6110</v>
      </c>
    </row>
    <row r="124" spans="1:40" x14ac:dyDescent="0.25">
      <c r="A124" s="105">
        <v>3135</v>
      </c>
      <c r="B124" s="106" t="s">
        <v>8732</v>
      </c>
      <c r="C124" s="106" t="s">
        <v>8733</v>
      </c>
      <c r="D124" s="106" t="s">
        <v>8734</v>
      </c>
      <c r="E124" s="107">
        <v>42248</v>
      </c>
      <c r="F124" s="106" t="s">
        <v>38</v>
      </c>
      <c r="G124" s="105">
        <v>2100</v>
      </c>
      <c r="H124" s="105">
        <v>800</v>
      </c>
      <c r="L124" s="109" t="s">
        <v>341</v>
      </c>
      <c r="M124" s="106" t="s">
        <v>54</v>
      </c>
      <c r="N124" s="106" t="s">
        <v>48</v>
      </c>
      <c r="O124" s="110">
        <v>0</v>
      </c>
      <c r="P124" s="106" t="s">
        <v>5810</v>
      </c>
      <c r="Q124" s="106" t="s">
        <v>15</v>
      </c>
      <c r="R124" s="105">
        <v>0</v>
      </c>
      <c r="S124" s="105">
        <v>0</v>
      </c>
      <c r="T124" s="105">
        <v>0</v>
      </c>
      <c r="U124" s="105">
        <v>0</v>
      </c>
      <c r="V124" s="105">
        <v>0</v>
      </c>
      <c r="W124" s="105">
        <v>0</v>
      </c>
      <c r="X124" s="105">
        <v>0</v>
      </c>
      <c r="Y124" s="105">
        <v>0</v>
      </c>
      <c r="Z124" s="105">
        <v>0</v>
      </c>
      <c r="AA124" s="105">
        <v>0</v>
      </c>
      <c r="AB124" s="105">
        <v>1</v>
      </c>
      <c r="AC124" s="105">
        <v>0</v>
      </c>
      <c r="AD124" s="105">
        <v>0</v>
      </c>
      <c r="AE124" s="105">
        <v>0</v>
      </c>
      <c r="AF124" s="105">
        <v>0</v>
      </c>
      <c r="AG124" s="105">
        <v>0</v>
      </c>
      <c r="AH124" s="105">
        <v>0</v>
      </c>
      <c r="AI124" s="105">
        <v>1</v>
      </c>
      <c r="AJ124" s="9">
        <f t="shared" si="8"/>
        <v>0</v>
      </c>
      <c r="AK124" s="9">
        <f t="shared" si="9"/>
        <v>0</v>
      </c>
      <c r="AL124" s="9">
        <f t="shared" si="10"/>
        <v>1</v>
      </c>
      <c r="AM124" s="9">
        <f t="shared" si="11"/>
        <v>0</v>
      </c>
      <c r="AN124" s="106" t="s">
        <v>8735</v>
      </c>
    </row>
    <row r="125" spans="1:40" x14ac:dyDescent="0.25">
      <c r="A125" s="105">
        <v>3203</v>
      </c>
      <c r="B125" s="106" t="s">
        <v>4707</v>
      </c>
      <c r="C125" s="106" t="s">
        <v>4708</v>
      </c>
      <c r="D125" s="106" t="s">
        <v>4709</v>
      </c>
      <c r="E125" s="107">
        <v>43356</v>
      </c>
      <c r="F125" s="106" t="s">
        <v>38</v>
      </c>
      <c r="I125" s="110">
        <v>1466</v>
      </c>
      <c r="J125" s="105">
        <v>1.1499999999999999</v>
      </c>
      <c r="L125" s="109" t="s">
        <v>341</v>
      </c>
      <c r="M125" s="106" t="s">
        <v>151</v>
      </c>
      <c r="N125" s="106" t="s">
        <v>48</v>
      </c>
      <c r="O125" s="110">
        <v>28</v>
      </c>
      <c r="P125" s="106" t="s">
        <v>526</v>
      </c>
      <c r="Q125" s="106" t="s">
        <v>15</v>
      </c>
      <c r="R125" s="105">
        <v>1</v>
      </c>
      <c r="S125" s="105">
        <v>0</v>
      </c>
      <c r="T125" s="105">
        <v>0</v>
      </c>
      <c r="U125" s="105">
        <v>1</v>
      </c>
      <c r="V125" s="105">
        <v>0</v>
      </c>
      <c r="W125" s="105">
        <v>0</v>
      </c>
      <c r="X125" s="105">
        <v>0</v>
      </c>
      <c r="Y125" s="105">
        <v>0</v>
      </c>
      <c r="Z125" s="105">
        <v>1</v>
      </c>
      <c r="AA125" s="105">
        <v>0</v>
      </c>
      <c r="AB125" s="105">
        <v>0</v>
      </c>
      <c r="AC125" s="105">
        <v>1</v>
      </c>
      <c r="AD125" s="105">
        <v>0</v>
      </c>
      <c r="AE125" s="105">
        <v>1</v>
      </c>
      <c r="AF125" s="105">
        <v>0</v>
      </c>
      <c r="AG125" s="105">
        <v>0</v>
      </c>
      <c r="AH125" s="105">
        <v>0</v>
      </c>
      <c r="AI125" s="105">
        <v>0</v>
      </c>
      <c r="AJ125" s="9">
        <f t="shared" si="8"/>
        <v>1</v>
      </c>
      <c r="AK125" s="9">
        <f t="shared" si="9"/>
        <v>0</v>
      </c>
      <c r="AL125" s="9">
        <f t="shared" si="10"/>
        <v>0</v>
      </c>
      <c r="AM125" s="9">
        <f t="shared" si="11"/>
        <v>0</v>
      </c>
      <c r="AN125" s="106" t="s">
        <v>4710</v>
      </c>
    </row>
    <row r="126" spans="1:40" x14ac:dyDescent="0.25">
      <c r="A126" s="105">
        <v>3235</v>
      </c>
      <c r="B126" s="106" t="s">
        <v>4721</v>
      </c>
      <c r="C126" s="106" t="s">
        <v>4722</v>
      </c>
      <c r="D126" s="106" t="s">
        <v>4723</v>
      </c>
      <c r="E126" s="107">
        <v>43180</v>
      </c>
      <c r="F126" s="106" t="s">
        <v>38</v>
      </c>
      <c r="I126" s="110">
        <v>1505</v>
      </c>
      <c r="J126" s="105">
        <v>2.8500000000000001E-2</v>
      </c>
      <c r="L126" s="109" t="s">
        <v>342</v>
      </c>
      <c r="M126" s="106" t="s">
        <v>185</v>
      </c>
      <c r="N126" s="106" t="s">
        <v>48</v>
      </c>
      <c r="O126" s="110">
        <v>210</v>
      </c>
      <c r="P126" s="106" t="s">
        <v>923</v>
      </c>
      <c r="Q126" s="106" t="s">
        <v>15</v>
      </c>
      <c r="R126" s="105">
        <v>1</v>
      </c>
      <c r="S126" s="105">
        <v>0</v>
      </c>
      <c r="T126" s="105">
        <v>0</v>
      </c>
      <c r="U126" s="105">
        <v>1</v>
      </c>
      <c r="V126" s="105">
        <v>0</v>
      </c>
      <c r="W126" s="105">
        <v>0</v>
      </c>
      <c r="X126" s="105">
        <v>0</v>
      </c>
      <c r="Y126" s="105">
        <v>0</v>
      </c>
      <c r="Z126" s="105">
        <v>1</v>
      </c>
      <c r="AA126" s="105">
        <v>0</v>
      </c>
      <c r="AB126" s="105">
        <v>0</v>
      </c>
      <c r="AC126" s="105">
        <v>0</v>
      </c>
      <c r="AD126" s="105">
        <v>0</v>
      </c>
      <c r="AE126" s="105">
        <v>1</v>
      </c>
      <c r="AF126" s="105">
        <v>0</v>
      </c>
      <c r="AG126" s="105">
        <v>0</v>
      </c>
      <c r="AH126" s="105">
        <v>0</v>
      </c>
      <c r="AI126" s="105">
        <v>0</v>
      </c>
      <c r="AJ126" s="9">
        <f t="shared" si="8"/>
        <v>1</v>
      </c>
      <c r="AK126" s="9">
        <f t="shared" si="9"/>
        <v>0</v>
      </c>
      <c r="AL126" s="9">
        <f t="shared" si="10"/>
        <v>0</v>
      </c>
      <c r="AM126" s="9">
        <f t="shared" si="11"/>
        <v>0</v>
      </c>
      <c r="AN126" s="106" t="s">
        <v>4725</v>
      </c>
    </row>
    <row r="127" spans="1:40" x14ac:dyDescent="0.25">
      <c r="A127" s="105">
        <v>3293</v>
      </c>
      <c r="B127" s="106" t="s">
        <v>827</v>
      </c>
      <c r="C127" s="106" t="s">
        <v>828</v>
      </c>
      <c r="D127" s="106" t="s">
        <v>829</v>
      </c>
      <c r="E127" s="107">
        <v>43419</v>
      </c>
      <c r="F127" s="106" t="s">
        <v>38</v>
      </c>
      <c r="I127" s="110">
        <v>14000</v>
      </c>
      <c r="L127" s="109" t="s">
        <v>341</v>
      </c>
      <c r="M127" s="106" t="s">
        <v>47</v>
      </c>
      <c r="N127" s="106" t="s">
        <v>48</v>
      </c>
      <c r="O127" s="110">
        <v>840</v>
      </c>
      <c r="P127" s="106" t="s">
        <v>41</v>
      </c>
      <c r="Q127" s="106" t="s">
        <v>15</v>
      </c>
      <c r="R127" s="105">
        <v>1</v>
      </c>
      <c r="S127" s="105">
        <v>0</v>
      </c>
      <c r="T127" s="105">
        <v>0</v>
      </c>
      <c r="U127" s="105">
        <v>1</v>
      </c>
      <c r="V127" s="105">
        <v>0</v>
      </c>
      <c r="W127" s="105">
        <v>0</v>
      </c>
      <c r="X127" s="105">
        <v>0</v>
      </c>
      <c r="Y127" s="105">
        <v>0</v>
      </c>
      <c r="Z127" s="105">
        <v>1</v>
      </c>
      <c r="AA127" s="105">
        <v>0</v>
      </c>
      <c r="AB127" s="105">
        <v>0</v>
      </c>
      <c r="AC127" s="105">
        <v>0</v>
      </c>
      <c r="AD127" s="105">
        <v>0</v>
      </c>
      <c r="AE127" s="105">
        <v>0</v>
      </c>
      <c r="AF127" s="105">
        <v>0</v>
      </c>
      <c r="AG127" s="105">
        <v>0</v>
      </c>
      <c r="AH127" s="105">
        <v>0</v>
      </c>
      <c r="AI127" s="105">
        <v>1</v>
      </c>
      <c r="AJ127" s="9">
        <f t="shared" si="8"/>
        <v>0</v>
      </c>
      <c r="AK127" s="9">
        <f t="shared" si="9"/>
        <v>0</v>
      </c>
      <c r="AL127" s="9">
        <f t="shared" si="10"/>
        <v>1</v>
      </c>
      <c r="AM127" s="9">
        <f t="shared" si="11"/>
        <v>0</v>
      </c>
      <c r="AN127" s="106" t="s">
        <v>830</v>
      </c>
    </row>
    <row r="128" spans="1:40" x14ac:dyDescent="0.25">
      <c r="A128" s="105">
        <v>3309</v>
      </c>
      <c r="B128" s="106" t="s">
        <v>3350</v>
      </c>
      <c r="C128" s="106" t="s">
        <v>3351</v>
      </c>
      <c r="D128" s="106" t="s">
        <v>3352</v>
      </c>
      <c r="E128" s="107">
        <v>43435</v>
      </c>
      <c r="F128" s="106" t="s">
        <v>38</v>
      </c>
      <c r="L128" s="109" t="s">
        <v>342</v>
      </c>
      <c r="M128" s="106" t="s">
        <v>136</v>
      </c>
      <c r="N128" s="106" t="s">
        <v>219</v>
      </c>
      <c r="O128" s="110">
        <v>25</v>
      </c>
      <c r="P128" s="106" t="s">
        <v>225</v>
      </c>
      <c r="Q128" s="106" t="s">
        <v>55</v>
      </c>
      <c r="R128" s="105">
        <v>1</v>
      </c>
      <c r="S128" s="105">
        <v>0</v>
      </c>
      <c r="T128" s="105">
        <v>0</v>
      </c>
      <c r="U128" s="105">
        <v>1</v>
      </c>
      <c r="V128" s="105">
        <v>0</v>
      </c>
      <c r="W128" s="105">
        <v>0</v>
      </c>
      <c r="X128" s="105">
        <v>0</v>
      </c>
      <c r="Y128" s="105">
        <v>0</v>
      </c>
      <c r="Z128" s="105">
        <v>1</v>
      </c>
      <c r="AA128" s="105">
        <v>0</v>
      </c>
      <c r="AB128" s="105">
        <v>0</v>
      </c>
      <c r="AC128" s="105">
        <v>1</v>
      </c>
      <c r="AD128" s="105">
        <v>0</v>
      </c>
      <c r="AE128" s="105">
        <v>1</v>
      </c>
      <c r="AF128" s="105">
        <v>0</v>
      </c>
      <c r="AG128" s="105">
        <v>0</v>
      </c>
      <c r="AH128" s="105">
        <v>0</v>
      </c>
      <c r="AI128" s="105">
        <v>0</v>
      </c>
      <c r="AJ128" s="9">
        <f t="shared" si="8"/>
        <v>1</v>
      </c>
      <c r="AK128" s="9">
        <f t="shared" si="9"/>
        <v>0</v>
      </c>
      <c r="AL128" s="9">
        <f t="shared" si="10"/>
        <v>0</v>
      </c>
      <c r="AM128" s="9">
        <f t="shared" si="11"/>
        <v>0</v>
      </c>
      <c r="AN128" s="106" t="s">
        <v>3353</v>
      </c>
    </row>
    <row r="129" spans="1:40" x14ac:dyDescent="0.25">
      <c r="A129" s="105">
        <v>3310</v>
      </c>
      <c r="B129" s="106" t="s">
        <v>4730</v>
      </c>
      <c r="C129" s="106" t="s">
        <v>4731</v>
      </c>
      <c r="D129" s="106" t="s">
        <v>4732</v>
      </c>
      <c r="E129" s="107">
        <v>43444</v>
      </c>
      <c r="F129" s="106" t="s">
        <v>332</v>
      </c>
      <c r="J129" s="105">
        <v>1.17</v>
      </c>
      <c r="L129" s="109" t="s">
        <v>342</v>
      </c>
      <c r="M129" s="106" t="s">
        <v>136</v>
      </c>
      <c r="N129" s="106" t="s">
        <v>219</v>
      </c>
      <c r="O129" s="110">
        <v>8.3333333333333003E-3</v>
      </c>
      <c r="P129" s="106" t="s">
        <v>4654</v>
      </c>
      <c r="Q129" s="106" t="s">
        <v>15</v>
      </c>
      <c r="R129" s="105">
        <v>0</v>
      </c>
      <c r="S129" s="105">
        <v>0</v>
      </c>
      <c r="T129" s="105">
        <v>0</v>
      </c>
      <c r="U129" s="105">
        <v>0</v>
      </c>
      <c r="V129" s="105">
        <v>0</v>
      </c>
      <c r="W129" s="105">
        <v>0</v>
      </c>
      <c r="X129" s="105">
        <v>0</v>
      </c>
      <c r="Y129" s="105">
        <v>1</v>
      </c>
      <c r="Z129" s="105">
        <v>0</v>
      </c>
      <c r="AA129" s="105">
        <v>0</v>
      </c>
      <c r="AB129" s="105">
        <v>0</v>
      </c>
      <c r="AC129" s="105">
        <v>1</v>
      </c>
      <c r="AD129" s="105">
        <v>0</v>
      </c>
      <c r="AE129" s="105">
        <v>1</v>
      </c>
      <c r="AF129" s="105">
        <v>0</v>
      </c>
      <c r="AG129" s="105">
        <v>0</v>
      </c>
      <c r="AH129" s="105">
        <v>0</v>
      </c>
      <c r="AI129" s="105">
        <v>0</v>
      </c>
      <c r="AJ129" s="9">
        <f t="shared" si="8"/>
        <v>1</v>
      </c>
      <c r="AK129" s="9">
        <f t="shared" si="9"/>
        <v>0</v>
      </c>
      <c r="AL129" s="9">
        <f t="shared" si="10"/>
        <v>0</v>
      </c>
      <c r="AM129" s="9">
        <f t="shared" si="11"/>
        <v>0</v>
      </c>
      <c r="AN129" s="106" t="s">
        <v>4733</v>
      </c>
    </row>
    <row r="130" spans="1:40" x14ac:dyDescent="0.25">
      <c r="A130" s="105">
        <v>3328</v>
      </c>
      <c r="B130" s="106" t="s">
        <v>4734</v>
      </c>
      <c r="C130" s="106" t="s">
        <v>4735</v>
      </c>
      <c r="D130" s="106" t="s">
        <v>4736</v>
      </c>
      <c r="E130" s="107">
        <v>43435</v>
      </c>
      <c r="F130" s="106" t="s">
        <v>38</v>
      </c>
      <c r="J130" s="105">
        <v>1.01</v>
      </c>
      <c r="L130" s="109" t="s">
        <v>341</v>
      </c>
      <c r="M130" s="106" t="s">
        <v>200</v>
      </c>
      <c r="N130" s="106" t="s">
        <v>48</v>
      </c>
      <c r="O130" s="110">
        <v>168</v>
      </c>
      <c r="P130" s="106" t="s">
        <v>377</v>
      </c>
      <c r="Q130" s="106" t="s">
        <v>15</v>
      </c>
      <c r="R130" s="105">
        <v>1</v>
      </c>
      <c r="S130" s="105">
        <v>0</v>
      </c>
      <c r="T130" s="105">
        <v>0</v>
      </c>
      <c r="U130" s="105">
        <v>1</v>
      </c>
      <c r="V130" s="105">
        <v>0</v>
      </c>
      <c r="W130" s="105">
        <v>0</v>
      </c>
      <c r="X130" s="105">
        <v>0</v>
      </c>
      <c r="Y130" s="105">
        <v>0</v>
      </c>
      <c r="Z130" s="105">
        <v>1</v>
      </c>
      <c r="AA130" s="105">
        <v>0</v>
      </c>
      <c r="AB130" s="105">
        <v>0</v>
      </c>
      <c r="AC130" s="105">
        <v>0</v>
      </c>
      <c r="AD130" s="105">
        <v>0</v>
      </c>
      <c r="AE130" s="105">
        <v>1</v>
      </c>
      <c r="AF130" s="105">
        <v>0</v>
      </c>
      <c r="AG130" s="105">
        <v>0</v>
      </c>
      <c r="AH130" s="105">
        <v>0</v>
      </c>
      <c r="AI130" s="105">
        <v>0</v>
      </c>
      <c r="AJ130" s="9">
        <f t="shared" si="8"/>
        <v>1</v>
      </c>
      <c r="AK130" s="9">
        <f t="shared" si="9"/>
        <v>0</v>
      </c>
      <c r="AL130" s="9">
        <f t="shared" si="10"/>
        <v>0</v>
      </c>
      <c r="AM130" s="9">
        <f t="shared" si="11"/>
        <v>0</v>
      </c>
      <c r="AN130" s="106" t="s">
        <v>4737</v>
      </c>
    </row>
    <row r="131" spans="1:40" x14ac:dyDescent="0.25">
      <c r="A131" s="105">
        <v>3352</v>
      </c>
      <c r="B131" s="106" t="s">
        <v>3354</v>
      </c>
      <c r="C131" s="106" t="s">
        <v>3355</v>
      </c>
      <c r="D131" s="106" t="s">
        <v>3356</v>
      </c>
      <c r="E131" s="107">
        <v>43500</v>
      </c>
      <c r="F131" s="106" t="s">
        <v>38</v>
      </c>
      <c r="J131" s="105">
        <v>4</v>
      </c>
      <c r="L131" s="109" t="s">
        <v>342</v>
      </c>
      <c r="M131" s="106" t="s">
        <v>39</v>
      </c>
      <c r="N131" s="106" t="s">
        <v>40</v>
      </c>
      <c r="O131" s="110">
        <v>420</v>
      </c>
      <c r="P131" s="106" t="s">
        <v>1323</v>
      </c>
      <c r="Q131" s="106" t="s">
        <v>15</v>
      </c>
      <c r="R131" s="105">
        <v>1</v>
      </c>
      <c r="S131" s="105">
        <v>0</v>
      </c>
      <c r="T131" s="105">
        <v>0</v>
      </c>
      <c r="U131" s="105">
        <v>1</v>
      </c>
      <c r="V131" s="105">
        <v>0</v>
      </c>
      <c r="W131" s="105">
        <v>0</v>
      </c>
      <c r="X131" s="105">
        <v>0</v>
      </c>
      <c r="Y131" s="105">
        <v>0</v>
      </c>
      <c r="Z131" s="105">
        <v>1</v>
      </c>
      <c r="AA131" s="105">
        <v>0</v>
      </c>
      <c r="AB131" s="105">
        <v>0</v>
      </c>
      <c r="AC131" s="105">
        <v>1</v>
      </c>
      <c r="AD131" s="105">
        <v>0</v>
      </c>
      <c r="AE131" s="105">
        <v>1</v>
      </c>
      <c r="AF131" s="105">
        <v>0</v>
      </c>
      <c r="AG131" s="105">
        <v>0</v>
      </c>
      <c r="AH131" s="105">
        <v>0</v>
      </c>
      <c r="AI131" s="105">
        <v>0</v>
      </c>
      <c r="AJ131" s="9">
        <f t="shared" si="8"/>
        <v>1</v>
      </c>
      <c r="AK131" s="9">
        <f t="shared" si="9"/>
        <v>0</v>
      </c>
      <c r="AL131" s="9">
        <f t="shared" si="10"/>
        <v>0</v>
      </c>
      <c r="AM131" s="9">
        <f t="shared" si="11"/>
        <v>0</v>
      </c>
      <c r="AN131" s="106" t="s">
        <v>3357</v>
      </c>
    </row>
    <row r="132" spans="1:40" x14ac:dyDescent="0.25">
      <c r="A132" s="105">
        <v>3365</v>
      </c>
      <c r="B132" s="106" t="s">
        <v>4739</v>
      </c>
      <c r="C132" s="106" t="s">
        <v>4740</v>
      </c>
      <c r="D132" s="106" t="s">
        <v>4741</v>
      </c>
      <c r="E132" s="107">
        <v>43373</v>
      </c>
      <c r="F132" s="106" t="s">
        <v>38</v>
      </c>
      <c r="J132" s="105">
        <v>9.0999999999999998E-2</v>
      </c>
      <c r="L132" s="109" t="s">
        <v>341</v>
      </c>
      <c r="M132" s="106" t="s">
        <v>283</v>
      </c>
      <c r="N132" s="106" t="s">
        <v>48</v>
      </c>
      <c r="O132" s="110">
        <v>2856</v>
      </c>
      <c r="P132" s="106" t="s">
        <v>231</v>
      </c>
      <c r="Q132" s="106" t="s">
        <v>15</v>
      </c>
      <c r="R132" s="105">
        <v>1</v>
      </c>
      <c r="S132" s="105">
        <v>0</v>
      </c>
      <c r="T132" s="105">
        <v>0</v>
      </c>
      <c r="U132" s="105">
        <v>1</v>
      </c>
      <c r="V132" s="105">
        <v>0</v>
      </c>
      <c r="W132" s="105">
        <v>0</v>
      </c>
      <c r="X132" s="105">
        <v>0</v>
      </c>
      <c r="Y132" s="105">
        <v>0</v>
      </c>
      <c r="Z132" s="105">
        <v>1</v>
      </c>
      <c r="AA132" s="105">
        <v>0</v>
      </c>
      <c r="AB132" s="105">
        <v>0</v>
      </c>
      <c r="AC132" s="105">
        <v>1</v>
      </c>
      <c r="AD132" s="105">
        <v>0</v>
      </c>
      <c r="AE132" s="105">
        <v>0</v>
      </c>
      <c r="AF132" s="105">
        <v>0</v>
      </c>
      <c r="AG132" s="105">
        <v>0</v>
      </c>
      <c r="AH132" s="105">
        <v>0</v>
      </c>
      <c r="AI132" s="105">
        <v>0</v>
      </c>
      <c r="AJ132" s="9">
        <f t="shared" si="8"/>
        <v>1</v>
      </c>
      <c r="AK132" s="9">
        <f t="shared" si="9"/>
        <v>0</v>
      </c>
      <c r="AL132" s="9">
        <f t="shared" si="10"/>
        <v>0</v>
      </c>
      <c r="AM132" s="9">
        <f t="shared" si="11"/>
        <v>0</v>
      </c>
      <c r="AN132" s="106" t="s">
        <v>4742</v>
      </c>
    </row>
    <row r="133" spans="1:40" x14ac:dyDescent="0.25">
      <c r="A133" s="105">
        <v>3402</v>
      </c>
      <c r="B133" s="106" t="s">
        <v>3059</v>
      </c>
      <c r="C133" s="106" t="s">
        <v>3060</v>
      </c>
      <c r="D133" s="106" t="s">
        <v>3061</v>
      </c>
      <c r="E133" s="107">
        <v>43031</v>
      </c>
      <c r="F133" s="106" t="s">
        <v>38</v>
      </c>
      <c r="I133" s="110">
        <v>248</v>
      </c>
      <c r="J133" s="105">
        <v>1.46E-2</v>
      </c>
      <c r="L133" s="109" t="s">
        <v>342</v>
      </c>
      <c r="M133" s="106" t="s">
        <v>136</v>
      </c>
      <c r="N133" s="106" t="s">
        <v>40</v>
      </c>
      <c r="O133" s="110">
        <v>30</v>
      </c>
      <c r="P133" s="106" t="s">
        <v>923</v>
      </c>
      <c r="Q133" s="106" t="s">
        <v>15</v>
      </c>
      <c r="R133" s="105">
        <v>0</v>
      </c>
      <c r="S133" s="105">
        <v>0</v>
      </c>
      <c r="T133" s="105">
        <v>0</v>
      </c>
      <c r="U133" s="105">
        <v>1</v>
      </c>
      <c r="V133" s="105">
        <v>0</v>
      </c>
      <c r="W133" s="105">
        <v>0</v>
      </c>
      <c r="X133" s="105">
        <v>0</v>
      </c>
      <c r="Y133" s="105">
        <v>0</v>
      </c>
      <c r="Z133" s="105">
        <v>1</v>
      </c>
      <c r="AA133" s="105">
        <v>0</v>
      </c>
      <c r="AB133" s="105">
        <v>0</v>
      </c>
      <c r="AC133" s="105">
        <v>1</v>
      </c>
      <c r="AD133" s="105">
        <v>0</v>
      </c>
      <c r="AE133" s="105">
        <v>1</v>
      </c>
      <c r="AF133" s="105">
        <v>0</v>
      </c>
      <c r="AG133" s="105">
        <v>0</v>
      </c>
      <c r="AH133" s="105">
        <v>0</v>
      </c>
      <c r="AI133" s="105">
        <v>0</v>
      </c>
      <c r="AJ133" s="9">
        <f t="shared" si="8"/>
        <v>1</v>
      </c>
      <c r="AK133" s="9">
        <f t="shared" si="9"/>
        <v>0</v>
      </c>
      <c r="AL133" s="9">
        <f t="shared" si="10"/>
        <v>0</v>
      </c>
      <c r="AM133" s="9">
        <f t="shared" si="11"/>
        <v>0</v>
      </c>
      <c r="AN133" s="106" t="s">
        <v>3062</v>
      </c>
    </row>
    <row r="134" spans="1:40" x14ac:dyDescent="0.25">
      <c r="A134" s="105">
        <v>3506</v>
      </c>
      <c r="B134" s="106" t="s">
        <v>843</v>
      </c>
      <c r="C134" s="106" t="s">
        <v>844</v>
      </c>
      <c r="D134" s="106" t="s">
        <v>845</v>
      </c>
      <c r="E134" s="107">
        <v>43313</v>
      </c>
      <c r="F134" s="106" t="s">
        <v>38</v>
      </c>
      <c r="J134" s="105">
        <v>1E-3</v>
      </c>
      <c r="K134" s="110">
        <v>5</v>
      </c>
      <c r="L134" s="109" t="s">
        <v>342</v>
      </c>
      <c r="M134" s="106" t="s">
        <v>185</v>
      </c>
      <c r="N134" s="106" t="s">
        <v>48</v>
      </c>
      <c r="O134" s="110">
        <v>13870</v>
      </c>
      <c r="P134" s="106" t="s">
        <v>195</v>
      </c>
      <c r="Q134" s="106" t="s">
        <v>15</v>
      </c>
      <c r="R134" s="105">
        <v>0</v>
      </c>
      <c r="S134" s="105">
        <v>0</v>
      </c>
      <c r="T134" s="105">
        <v>0</v>
      </c>
      <c r="U134" s="105">
        <v>1</v>
      </c>
      <c r="V134" s="105">
        <v>0</v>
      </c>
      <c r="W134" s="105">
        <v>0</v>
      </c>
      <c r="X134" s="105">
        <v>0</v>
      </c>
      <c r="Y134" s="105">
        <v>0</v>
      </c>
      <c r="Z134" s="105">
        <v>1</v>
      </c>
      <c r="AA134" s="105">
        <v>0</v>
      </c>
      <c r="AB134" s="105">
        <v>0</v>
      </c>
      <c r="AC134" s="105">
        <v>1</v>
      </c>
      <c r="AD134" s="105">
        <v>0</v>
      </c>
      <c r="AE134" s="105">
        <v>1</v>
      </c>
      <c r="AF134" s="105">
        <v>0</v>
      </c>
      <c r="AG134" s="105">
        <v>1</v>
      </c>
      <c r="AH134" s="105">
        <v>0</v>
      </c>
      <c r="AI134" s="105">
        <v>0</v>
      </c>
      <c r="AJ134" s="9">
        <f t="shared" si="8"/>
        <v>1</v>
      </c>
      <c r="AK134" s="9">
        <f t="shared" si="9"/>
        <v>1</v>
      </c>
      <c r="AL134" s="9">
        <f t="shared" si="10"/>
        <v>0</v>
      </c>
      <c r="AM134" s="9">
        <f t="shared" si="11"/>
        <v>0</v>
      </c>
      <c r="AN134" s="106" t="s">
        <v>846</v>
      </c>
    </row>
    <row r="135" spans="1:40" x14ac:dyDescent="0.25">
      <c r="A135" s="105">
        <v>3526</v>
      </c>
      <c r="B135" s="106" t="s">
        <v>4773</v>
      </c>
      <c r="C135" s="106" t="s">
        <v>4774</v>
      </c>
      <c r="D135" s="106" t="s">
        <v>4775</v>
      </c>
      <c r="E135" s="107">
        <v>43627</v>
      </c>
      <c r="F135" s="106" t="s">
        <v>38</v>
      </c>
      <c r="J135" s="105">
        <v>0.23</v>
      </c>
      <c r="K135" s="110">
        <v>17.5</v>
      </c>
      <c r="L135" s="109" t="s">
        <v>342</v>
      </c>
      <c r="M135" s="106" t="s">
        <v>424</v>
      </c>
      <c r="N135" s="106" t="s">
        <v>48</v>
      </c>
      <c r="O135" s="110">
        <v>45</v>
      </c>
      <c r="P135" s="106" t="s">
        <v>526</v>
      </c>
      <c r="Q135" s="106" t="s">
        <v>15</v>
      </c>
      <c r="R135" s="105">
        <v>1</v>
      </c>
      <c r="S135" s="105">
        <v>0</v>
      </c>
      <c r="T135" s="105">
        <v>0</v>
      </c>
      <c r="U135" s="105">
        <v>1</v>
      </c>
      <c r="V135" s="105">
        <v>0</v>
      </c>
      <c r="W135" s="105">
        <v>0</v>
      </c>
      <c r="X135" s="105">
        <v>0</v>
      </c>
      <c r="Y135" s="105">
        <v>0</v>
      </c>
      <c r="Z135" s="105">
        <v>1</v>
      </c>
      <c r="AA135" s="105">
        <v>0</v>
      </c>
      <c r="AB135" s="105">
        <v>0</v>
      </c>
      <c r="AC135" s="105">
        <v>0</v>
      </c>
      <c r="AD135" s="105">
        <v>0</v>
      </c>
      <c r="AE135" s="105">
        <v>1</v>
      </c>
      <c r="AF135" s="105">
        <v>0</v>
      </c>
      <c r="AG135" s="105">
        <v>0</v>
      </c>
      <c r="AH135" s="105">
        <v>0</v>
      </c>
      <c r="AI135" s="105">
        <v>0</v>
      </c>
      <c r="AJ135" s="9">
        <f t="shared" si="8"/>
        <v>1</v>
      </c>
      <c r="AK135" s="9">
        <f t="shared" si="9"/>
        <v>0</v>
      </c>
      <c r="AL135" s="9">
        <f t="shared" si="10"/>
        <v>0</v>
      </c>
      <c r="AM135" s="9">
        <f t="shared" si="11"/>
        <v>0</v>
      </c>
      <c r="AN135" s="106" t="s">
        <v>4776</v>
      </c>
    </row>
    <row r="136" spans="1:40" x14ac:dyDescent="0.25">
      <c r="A136" s="105">
        <v>3537</v>
      </c>
      <c r="B136" s="106" t="s">
        <v>2780</v>
      </c>
      <c r="C136" s="106" t="s">
        <v>2781</v>
      </c>
      <c r="D136" s="106" t="s">
        <v>2782</v>
      </c>
      <c r="E136" s="107">
        <v>42552</v>
      </c>
      <c r="F136" s="106" t="s">
        <v>38</v>
      </c>
      <c r="J136" s="105">
        <v>0.97399999999999998</v>
      </c>
      <c r="L136" s="109" t="s">
        <v>342</v>
      </c>
      <c r="M136" s="106" t="s">
        <v>185</v>
      </c>
      <c r="N136" s="106" t="s">
        <v>48</v>
      </c>
      <c r="O136" s="110">
        <v>60</v>
      </c>
      <c r="P136" s="106" t="s">
        <v>891</v>
      </c>
      <c r="Q136" s="106" t="s">
        <v>15</v>
      </c>
      <c r="R136" s="105">
        <v>1</v>
      </c>
      <c r="S136" s="105">
        <v>0</v>
      </c>
      <c r="T136" s="105">
        <v>0</v>
      </c>
      <c r="U136" s="105">
        <v>1</v>
      </c>
      <c r="V136" s="105">
        <v>0</v>
      </c>
      <c r="W136" s="105">
        <v>0</v>
      </c>
      <c r="X136" s="105">
        <v>0</v>
      </c>
      <c r="Y136" s="105">
        <v>0</v>
      </c>
      <c r="Z136" s="105">
        <v>1</v>
      </c>
      <c r="AA136" s="105">
        <v>0</v>
      </c>
      <c r="AB136" s="105">
        <v>0</v>
      </c>
      <c r="AC136" s="105">
        <v>0</v>
      </c>
      <c r="AD136" s="105">
        <v>0</v>
      </c>
      <c r="AE136" s="105">
        <v>1</v>
      </c>
      <c r="AF136" s="105">
        <v>0</v>
      </c>
      <c r="AG136" s="105">
        <v>0</v>
      </c>
      <c r="AH136" s="105">
        <v>0</v>
      </c>
      <c r="AI136" s="105">
        <v>0</v>
      </c>
      <c r="AJ136" s="9">
        <f t="shared" si="8"/>
        <v>1</v>
      </c>
      <c r="AK136" s="9">
        <f t="shared" si="9"/>
        <v>0</v>
      </c>
      <c r="AL136" s="9">
        <f t="shared" si="10"/>
        <v>0</v>
      </c>
      <c r="AM136" s="9">
        <f t="shared" si="11"/>
        <v>0</v>
      </c>
      <c r="AN136" s="106" t="s">
        <v>2783</v>
      </c>
    </row>
    <row r="137" spans="1:40" x14ac:dyDescent="0.25">
      <c r="A137" s="105">
        <v>3539</v>
      </c>
      <c r="B137" s="106" t="s">
        <v>1103</v>
      </c>
      <c r="C137" s="106" t="s">
        <v>1104</v>
      </c>
      <c r="D137" s="106" t="s">
        <v>1105</v>
      </c>
      <c r="E137" s="107">
        <v>43344</v>
      </c>
      <c r="F137" s="106" t="s">
        <v>38</v>
      </c>
      <c r="J137" s="105">
        <v>9.0999999999999998E-2</v>
      </c>
      <c r="L137" s="109" t="s">
        <v>341</v>
      </c>
      <c r="M137" s="106" t="s">
        <v>283</v>
      </c>
      <c r="N137" s="106" t="s">
        <v>48</v>
      </c>
      <c r="O137" s="110">
        <v>4380</v>
      </c>
      <c r="P137" s="106" t="s">
        <v>738</v>
      </c>
      <c r="Q137" s="106" t="s">
        <v>15</v>
      </c>
      <c r="R137" s="105">
        <v>0</v>
      </c>
      <c r="S137" s="105">
        <v>0</v>
      </c>
      <c r="T137" s="105">
        <v>0</v>
      </c>
      <c r="U137" s="105">
        <v>1</v>
      </c>
      <c r="V137" s="105">
        <v>0</v>
      </c>
      <c r="W137" s="105">
        <v>0</v>
      </c>
      <c r="X137" s="105">
        <v>0</v>
      </c>
      <c r="Y137" s="105">
        <v>0</v>
      </c>
      <c r="Z137" s="105">
        <v>1</v>
      </c>
      <c r="AA137" s="105">
        <v>0</v>
      </c>
      <c r="AB137" s="105">
        <v>0</v>
      </c>
      <c r="AC137" s="105">
        <v>0</v>
      </c>
      <c r="AD137" s="105">
        <v>0</v>
      </c>
      <c r="AE137" s="105">
        <v>0</v>
      </c>
      <c r="AF137" s="105">
        <v>0</v>
      </c>
      <c r="AG137" s="105">
        <v>0</v>
      </c>
      <c r="AH137" s="105">
        <v>0</v>
      </c>
      <c r="AI137" s="105">
        <v>1</v>
      </c>
      <c r="AJ137" s="9">
        <f t="shared" si="8"/>
        <v>0</v>
      </c>
      <c r="AK137" s="9">
        <f t="shared" si="9"/>
        <v>0</v>
      </c>
      <c r="AL137" s="9">
        <f t="shared" si="10"/>
        <v>1</v>
      </c>
      <c r="AM137" s="9">
        <f t="shared" si="11"/>
        <v>0</v>
      </c>
      <c r="AN137" s="106" t="s">
        <v>1106</v>
      </c>
    </row>
    <row r="138" spans="1:40" x14ac:dyDescent="0.25">
      <c r="A138" s="105">
        <v>3546</v>
      </c>
      <c r="B138" s="106" t="s">
        <v>4781</v>
      </c>
      <c r="C138" s="106" t="s">
        <v>4782</v>
      </c>
      <c r="D138" s="106" t="s">
        <v>4783</v>
      </c>
      <c r="E138" s="107">
        <v>43794</v>
      </c>
      <c r="F138" s="106" t="s">
        <v>38</v>
      </c>
      <c r="J138" s="105">
        <v>2.2000000000000002</v>
      </c>
      <c r="K138" s="110">
        <v>80</v>
      </c>
      <c r="L138" s="109" t="s">
        <v>342</v>
      </c>
      <c r="M138" s="106" t="s">
        <v>1977</v>
      </c>
      <c r="N138" s="106" t="s">
        <v>219</v>
      </c>
      <c r="O138" s="110">
        <v>84</v>
      </c>
      <c r="P138" s="106" t="s">
        <v>4784</v>
      </c>
      <c r="Q138" s="106" t="s">
        <v>15</v>
      </c>
      <c r="R138" s="105">
        <v>0</v>
      </c>
      <c r="S138" s="105">
        <v>0</v>
      </c>
      <c r="T138" s="105">
        <v>0</v>
      </c>
      <c r="U138" s="105">
        <v>1</v>
      </c>
      <c r="V138" s="105">
        <v>0</v>
      </c>
      <c r="W138" s="105">
        <v>0</v>
      </c>
      <c r="X138" s="105">
        <v>0</v>
      </c>
      <c r="Y138" s="105">
        <v>0</v>
      </c>
      <c r="Z138" s="105">
        <v>1</v>
      </c>
      <c r="AA138" s="105">
        <v>0</v>
      </c>
      <c r="AB138" s="105">
        <v>0</v>
      </c>
      <c r="AC138" s="105">
        <v>1</v>
      </c>
      <c r="AD138" s="105">
        <v>0</v>
      </c>
      <c r="AE138" s="105">
        <v>1</v>
      </c>
      <c r="AF138" s="105">
        <v>0</v>
      </c>
      <c r="AG138" s="105">
        <v>0</v>
      </c>
      <c r="AH138" s="105">
        <v>0</v>
      </c>
      <c r="AI138" s="105">
        <v>0</v>
      </c>
      <c r="AJ138" s="9">
        <f t="shared" si="8"/>
        <v>1</v>
      </c>
      <c r="AK138" s="9">
        <f t="shared" si="9"/>
        <v>0</v>
      </c>
      <c r="AL138" s="9">
        <f t="shared" si="10"/>
        <v>0</v>
      </c>
      <c r="AM138" s="9">
        <f t="shared" si="11"/>
        <v>0</v>
      </c>
      <c r="AN138" s="106" t="s">
        <v>4786</v>
      </c>
    </row>
    <row r="139" spans="1:40" x14ac:dyDescent="0.25">
      <c r="A139" s="105">
        <v>3553</v>
      </c>
      <c r="B139" s="106" t="s">
        <v>3067</v>
      </c>
      <c r="C139" s="106" t="s">
        <v>3068</v>
      </c>
      <c r="D139" s="106" t="s">
        <v>3069</v>
      </c>
      <c r="E139" s="107">
        <v>40057</v>
      </c>
      <c r="F139" s="106" t="s">
        <v>38</v>
      </c>
      <c r="J139" s="105">
        <v>0.2</v>
      </c>
      <c r="L139" s="109" t="s">
        <v>342</v>
      </c>
      <c r="M139" s="106" t="s">
        <v>575</v>
      </c>
      <c r="N139" s="106" t="s">
        <v>48</v>
      </c>
      <c r="O139" s="110">
        <v>80</v>
      </c>
      <c r="P139" s="106" t="s">
        <v>2220</v>
      </c>
      <c r="Q139" s="106" t="s">
        <v>15</v>
      </c>
      <c r="R139" s="105">
        <v>0</v>
      </c>
      <c r="S139" s="105">
        <v>0</v>
      </c>
      <c r="T139" s="105">
        <v>0</v>
      </c>
      <c r="U139" s="105">
        <v>1</v>
      </c>
      <c r="V139" s="105">
        <v>0</v>
      </c>
      <c r="W139" s="105">
        <v>0</v>
      </c>
      <c r="X139" s="105">
        <v>0</v>
      </c>
      <c r="Y139" s="105">
        <v>0</v>
      </c>
      <c r="Z139" s="105">
        <v>1</v>
      </c>
      <c r="AA139" s="105">
        <v>0</v>
      </c>
      <c r="AB139" s="105">
        <v>0</v>
      </c>
      <c r="AC139" s="105">
        <v>0</v>
      </c>
      <c r="AD139" s="105">
        <v>0</v>
      </c>
      <c r="AE139" s="105">
        <v>1</v>
      </c>
      <c r="AF139" s="105">
        <v>0</v>
      </c>
      <c r="AG139" s="105">
        <v>0</v>
      </c>
      <c r="AH139" s="105">
        <v>0</v>
      </c>
      <c r="AI139" s="105">
        <v>0</v>
      </c>
      <c r="AJ139" s="9">
        <f t="shared" si="8"/>
        <v>1</v>
      </c>
      <c r="AK139" s="9">
        <f t="shared" si="9"/>
        <v>0</v>
      </c>
      <c r="AL139" s="9">
        <f t="shared" si="10"/>
        <v>0</v>
      </c>
      <c r="AM139" s="9">
        <f t="shared" si="11"/>
        <v>0</v>
      </c>
      <c r="AN139" s="106" t="s">
        <v>3070</v>
      </c>
    </row>
    <row r="140" spans="1:40" x14ac:dyDescent="0.25">
      <c r="A140" s="105">
        <v>3618</v>
      </c>
      <c r="B140" s="106" t="s">
        <v>5828</v>
      </c>
      <c r="C140" s="106" t="s">
        <v>5829</v>
      </c>
      <c r="D140" s="106" t="s">
        <v>5830</v>
      </c>
      <c r="E140" s="107">
        <v>41306</v>
      </c>
      <c r="F140" s="106" t="s">
        <v>38</v>
      </c>
      <c r="J140" s="105">
        <v>0.48</v>
      </c>
      <c r="L140" s="109" t="s">
        <v>342</v>
      </c>
      <c r="M140" s="106" t="s">
        <v>136</v>
      </c>
      <c r="N140" s="106" t="s">
        <v>219</v>
      </c>
      <c r="O140" s="110">
        <v>0.16666666666666671</v>
      </c>
      <c r="P140" s="106" t="s">
        <v>5831</v>
      </c>
      <c r="Q140" s="106" t="s">
        <v>15</v>
      </c>
      <c r="R140" s="105">
        <v>1</v>
      </c>
      <c r="S140" s="105">
        <v>0</v>
      </c>
      <c r="T140" s="105">
        <v>0</v>
      </c>
      <c r="U140" s="105">
        <v>1</v>
      </c>
      <c r="V140" s="105">
        <v>0</v>
      </c>
      <c r="W140" s="105">
        <v>0</v>
      </c>
      <c r="X140" s="105">
        <v>0</v>
      </c>
      <c r="Y140" s="105">
        <v>0</v>
      </c>
      <c r="Z140" s="105">
        <v>1</v>
      </c>
      <c r="AA140" s="105">
        <v>0</v>
      </c>
      <c r="AB140" s="105">
        <v>0</v>
      </c>
      <c r="AC140" s="105">
        <v>0</v>
      </c>
      <c r="AD140" s="105">
        <v>0</v>
      </c>
      <c r="AE140" s="105">
        <v>0</v>
      </c>
      <c r="AF140" s="105">
        <v>0</v>
      </c>
      <c r="AG140" s="105">
        <v>0</v>
      </c>
      <c r="AH140" s="105">
        <v>0</v>
      </c>
      <c r="AI140" s="105">
        <v>1</v>
      </c>
      <c r="AJ140" s="9">
        <f t="shared" si="8"/>
        <v>0</v>
      </c>
      <c r="AK140" s="9">
        <f t="shared" si="9"/>
        <v>0</v>
      </c>
      <c r="AL140" s="9">
        <f t="shared" si="10"/>
        <v>1</v>
      </c>
      <c r="AM140" s="9">
        <f t="shared" si="11"/>
        <v>0</v>
      </c>
      <c r="AN140" s="106" t="s">
        <v>5832</v>
      </c>
    </row>
    <row r="141" spans="1:40" x14ac:dyDescent="0.25">
      <c r="A141" s="105">
        <v>3642</v>
      </c>
      <c r="B141" s="106" t="s">
        <v>6751</v>
      </c>
      <c r="C141" s="106" t="s">
        <v>6752</v>
      </c>
      <c r="D141" s="106" t="s">
        <v>6753</v>
      </c>
      <c r="E141" s="107">
        <v>33604</v>
      </c>
      <c r="F141" s="106" t="s">
        <v>332</v>
      </c>
      <c r="G141" s="105">
        <v>41500</v>
      </c>
      <c r="H141" s="105">
        <v>41250</v>
      </c>
      <c r="I141" s="110">
        <v>3000</v>
      </c>
      <c r="J141" s="105">
        <v>2E-3</v>
      </c>
      <c r="L141" s="109" t="s">
        <v>342</v>
      </c>
      <c r="M141" s="106" t="s">
        <v>6754</v>
      </c>
      <c r="N141" s="106" t="s">
        <v>219</v>
      </c>
      <c r="O141" s="110">
        <v>0.16666666666666671</v>
      </c>
      <c r="P141" s="106" t="s">
        <v>4560</v>
      </c>
      <c r="Q141" s="106" t="s">
        <v>15</v>
      </c>
      <c r="R141" s="105">
        <v>1</v>
      </c>
      <c r="S141" s="105">
        <v>0</v>
      </c>
      <c r="T141" s="105">
        <v>0</v>
      </c>
      <c r="U141" s="105">
        <v>0</v>
      </c>
      <c r="V141" s="105">
        <v>0</v>
      </c>
      <c r="W141" s="105">
        <v>1</v>
      </c>
      <c r="X141" s="105">
        <v>0</v>
      </c>
      <c r="Y141" s="105">
        <v>1</v>
      </c>
      <c r="Z141" s="105">
        <v>0</v>
      </c>
      <c r="AA141" s="105">
        <v>0</v>
      </c>
      <c r="AB141" s="105">
        <v>0</v>
      </c>
      <c r="AC141" s="105">
        <v>0</v>
      </c>
      <c r="AD141" s="105">
        <v>0</v>
      </c>
      <c r="AE141" s="105">
        <v>0</v>
      </c>
      <c r="AF141" s="105">
        <v>0</v>
      </c>
      <c r="AG141" s="105">
        <v>0</v>
      </c>
      <c r="AH141" s="105">
        <v>0</v>
      </c>
      <c r="AI141" s="105">
        <v>1</v>
      </c>
      <c r="AJ141" s="9">
        <f t="shared" si="8"/>
        <v>0</v>
      </c>
      <c r="AK141" s="9">
        <f t="shared" si="9"/>
        <v>0</v>
      </c>
      <c r="AL141" s="9">
        <f t="shared" si="10"/>
        <v>1</v>
      </c>
      <c r="AM141" s="9">
        <f t="shared" si="11"/>
        <v>0</v>
      </c>
      <c r="AN141" s="106" t="s">
        <v>6755</v>
      </c>
    </row>
    <row r="142" spans="1:40" x14ac:dyDescent="0.25">
      <c r="A142" s="105">
        <v>3648</v>
      </c>
      <c r="B142" s="106" t="s">
        <v>8736</v>
      </c>
      <c r="C142" s="106" t="s">
        <v>8737</v>
      </c>
      <c r="D142" s="106" t="s">
        <v>8738</v>
      </c>
      <c r="E142" s="107">
        <v>41760</v>
      </c>
      <c r="F142" s="106" t="s">
        <v>38</v>
      </c>
      <c r="J142" s="105">
        <v>1.1000000000000001E-3</v>
      </c>
      <c r="K142" s="110">
        <v>12</v>
      </c>
      <c r="L142" s="109" t="s">
        <v>342</v>
      </c>
      <c r="M142" s="106" t="s">
        <v>1462</v>
      </c>
      <c r="N142" s="106" t="s">
        <v>219</v>
      </c>
      <c r="O142" s="110">
        <v>24</v>
      </c>
      <c r="P142" s="106" t="s">
        <v>2570</v>
      </c>
      <c r="Q142" s="106" t="s">
        <v>15</v>
      </c>
      <c r="R142" s="105">
        <v>1</v>
      </c>
      <c r="S142" s="105">
        <v>0</v>
      </c>
      <c r="T142" s="105">
        <v>0</v>
      </c>
      <c r="U142" s="105">
        <v>0</v>
      </c>
      <c r="V142" s="105">
        <v>0</v>
      </c>
      <c r="W142" s="105">
        <v>0</v>
      </c>
      <c r="X142" s="105">
        <v>0</v>
      </c>
      <c r="Y142" s="105">
        <v>1</v>
      </c>
      <c r="Z142" s="105">
        <v>0</v>
      </c>
      <c r="AA142" s="105">
        <v>0</v>
      </c>
      <c r="AB142" s="105">
        <v>0</v>
      </c>
      <c r="AC142" s="105">
        <v>0</v>
      </c>
      <c r="AD142" s="105">
        <v>0</v>
      </c>
      <c r="AE142" s="105">
        <v>0</v>
      </c>
      <c r="AF142" s="105">
        <v>0</v>
      </c>
      <c r="AG142" s="105">
        <v>0</v>
      </c>
      <c r="AH142" s="105">
        <v>0</v>
      </c>
      <c r="AI142" s="105">
        <v>1</v>
      </c>
      <c r="AJ142" s="9">
        <f t="shared" si="8"/>
        <v>0</v>
      </c>
      <c r="AK142" s="9">
        <f t="shared" si="9"/>
        <v>0</v>
      </c>
      <c r="AL142" s="9">
        <f t="shared" si="10"/>
        <v>1</v>
      </c>
      <c r="AM142" s="9">
        <f t="shared" si="11"/>
        <v>0</v>
      </c>
      <c r="AN142" s="106" t="s">
        <v>8739</v>
      </c>
    </row>
    <row r="143" spans="1:40" x14ac:dyDescent="0.25">
      <c r="A143" s="105">
        <v>3676</v>
      </c>
      <c r="B143" s="106" t="s">
        <v>8740</v>
      </c>
      <c r="C143" s="106" t="s">
        <v>8741</v>
      </c>
      <c r="D143" s="106" t="s">
        <v>8742</v>
      </c>
      <c r="E143" s="107">
        <v>43983</v>
      </c>
      <c r="F143" s="106" t="s">
        <v>38</v>
      </c>
      <c r="I143" s="110">
        <v>290000</v>
      </c>
      <c r="L143" s="109" t="s">
        <v>342</v>
      </c>
      <c r="M143" s="106" t="s">
        <v>136</v>
      </c>
      <c r="N143" s="106" t="s">
        <v>219</v>
      </c>
      <c r="O143" s="110">
        <v>60</v>
      </c>
      <c r="P143" s="106" t="s">
        <v>8743</v>
      </c>
      <c r="Q143" s="106" t="s">
        <v>15</v>
      </c>
      <c r="R143" s="105">
        <v>1</v>
      </c>
      <c r="S143" s="105">
        <v>0</v>
      </c>
      <c r="T143" s="105">
        <v>1</v>
      </c>
      <c r="U143" s="105">
        <v>0</v>
      </c>
      <c r="V143" s="105">
        <v>0</v>
      </c>
      <c r="W143" s="105">
        <v>0</v>
      </c>
      <c r="X143" s="105">
        <v>0</v>
      </c>
      <c r="Y143" s="105">
        <v>0</v>
      </c>
      <c r="Z143" s="105">
        <v>1</v>
      </c>
      <c r="AA143" s="105">
        <v>0</v>
      </c>
      <c r="AB143" s="105">
        <v>0</v>
      </c>
      <c r="AC143" s="105">
        <v>0</v>
      </c>
      <c r="AD143" s="105">
        <v>0</v>
      </c>
      <c r="AE143" s="105">
        <v>1</v>
      </c>
      <c r="AF143" s="105">
        <v>0</v>
      </c>
      <c r="AG143" s="105">
        <v>0</v>
      </c>
      <c r="AH143" s="105">
        <v>0</v>
      </c>
      <c r="AI143" s="105">
        <v>0</v>
      </c>
      <c r="AJ143" s="9">
        <f t="shared" si="8"/>
        <v>1</v>
      </c>
      <c r="AK143" s="9">
        <f t="shared" si="9"/>
        <v>0</v>
      </c>
      <c r="AL143" s="9">
        <f t="shared" si="10"/>
        <v>0</v>
      </c>
      <c r="AM143" s="9">
        <f t="shared" si="11"/>
        <v>0</v>
      </c>
      <c r="AN143" s="106" t="s">
        <v>8744</v>
      </c>
    </row>
    <row r="144" spans="1:40" x14ac:dyDescent="0.25">
      <c r="A144" s="105">
        <v>3788</v>
      </c>
      <c r="B144" s="106" t="s">
        <v>4815</v>
      </c>
      <c r="C144" s="106" t="s">
        <v>4816</v>
      </c>
      <c r="D144" s="106" t="s">
        <v>4817</v>
      </c>
      <c r="E144" s="107">
        <v>43061</v>
      </c>
      <c r="F144" s="106" t="s">
        <v>38</v>
      </c>
      <c r="I144" s="110">
        <v>2500</v>
      </c>
      <c r="J144" s="105">
        <v>0.09</v>
      </c>
      <c r="L144" s="109" t="s">
        <v>342</v>
      </c>
      <c r="M144" s="106" t="s">
        <v>136</v>
      </c>
      <c r="N144" s="106" t="s">
        <v>219</v>
      </c>
      <c r="O144" s="110">
        <v>60</v>
      </c>
      <c r="P144" s="106" t="s">
        <v>923</v>
      </c>
      <c r="Q144" s="106" t="s">
        <v>15</v>
      </c>
      <c r="R144" s="105">
        <v>1</v>
      </c>
      <c r="S144" s="105">
        <v>0</v>
      </c>
      <c r="T144" s="105">
        <v>0</v>
      </c>
      <c r="U144" s="105">
        <v>1</v>
      </c>
      <c r="V144" s="105">
        <v>0</v>
      </c>
      <c r="W144" s="105">
        <v>0</v>
      </c>
      <c r="X144" s="105">
        <v>0</v>
      </c>
      <c r="Y144" s="105">
        <v>0</v>
      </c>
      <c r="Z144" s="105">
        <v>1</v>
      </c>
      <c r="AA144" s="105">
        <v>0</v>
      </c>
      <c r="AB144" s="105">
        <v>0</v>
      </c>
      <c r="AC144" s="105">
        <v>0</v>
      </c>
      <c r="AD144" s="105">
        <v>0</v>
      </c>
      <c r="AE144" s="105">
        <v>0</v>
      </c>
      <c r="AF144" s="105">
        <v>0</v>
      </c>
      <c r="AG144" s="105">
        <v>0</v>
      </c>
      <c r="AH144" s="105">
        <v>0</v>
      </c>
      <c r="AI144" s="105">
        <v>1</v>
      </c>
      <c r="AJ144" s="9">
        <f t="shared" si="8"/>
        <v>0</v>
      </c>
      <c r="AK144" s="9">
        <f t="shared" si="9"/>
        <v>0</v>
      </c>
      <c r="AL144" s="9">
        <f t="shared" si="10"/>
        <v>1</v>
      </c>
      <c r="AM144" s="9">
        <f t="shared" si="11"/>
        <v>0</v>
      </c>
      <c r="AN144" s="106" t="s">
        <v>4818</v>
      </c>
    </row>
    <row r="145" spans="1:40" x14ac:dyDescent="0.25">
      <c r="A145" s="105">
        <v>3798</v>
      </c>
      <c r="B145" s="106" t="s">
        <v>6126</v>
      </c>
      <c r="C145" s="106" t="s">
        <v>6127</v>
      </c>
      <c r="D145" s="106" t="s">
        <v>6128</v>
      </c>
      <c r="E145" s="107">
        <v>43151</v>
      </c>
      <c r="F145" s="106" t="s">
        <v>332</v>
      </c>
      <c r="I145" s="110">
        <v>8000</v>
      </c>
      <c r="J145" s="105">
        <v>20</v>
      </c>
      <c r="L145" s="109" t="s">
        <v>342</v>
      </c>
      <c r="M145" s="106" t="s">
        <v>136</v>
      </c>
      <c r="N145" s="106" t="s">
        <v>40</v>
      </c>
      <c r="O145" s="110">
        <v>0.33333333333333331</v>
      </c>
      <c r="P145" s="106" t="s">
        <v>6129</v>
      </c>
      <c r="Q145" s="106" t="s">
        <v>15</v>
      </c>
      <c r="R145" s="105">
        <v>1</v>
      </c>
      <c r="S145" s="105">
        <v>0</v>
      </c>
      <c r="T145" s="105">
        <v>0</v>
      </c>
      <c r="U145" s="105">
        <v>0</v>
      </c>
      <c r="V145" s="105">
        <v>0</v>
      </c>
      <c r="W145" s="105">
        <v>0</v>
      </c>
      <c r="X145" s="105">
        <v>0</v>
      </c>
      <c r="Y145" s="105">
        <v>1</v>
      </c>
      <c r="Z145" s="105">
        <v>0</v>
      </c>
      <c r="AA145" s="105">
        <v>0</v>
      </c>
      <c r="AB145" s="105">
        <v>0</v>
      </c>
      <c r="AC145" s="105">
        <v>1</v>
      </c>
      <c r="AD145" s="105">
        <v>0</v>
      </c>
      <c r="AE145" s="105">
        <v>0</v>
      </c>
      <c r="AF145" s="105">
        <v>0</v>
      </c>
      <c r="AG145" s="105">
        <v>0</v>
      </c>
      <c r="AH145" s="105">
        <v>0</v>
      </c>
      <c r="AI145" s="105">
        <v>0</v>
      </c>
      <c r="AJ145" s="9">
        <f t="shared" si="8"/>
        <v>1</v>
      </c>
      <c r="AK145" s="9">
        <f t="shared" si="9"/>
        <v>0</v>
      </c>
      <c r="AL145" s="9">
        <f t="shared" si="10"/>
        <v>0</v>
      </c>
      <c r="AM145" s="9">
        <f t="shared" si="11"/>
        <v>0</v>
      </c>
      <c r="AN145" s="106" t="s">
        <v>6131</v>
      </c>
    </row>
    <row r="146" spans="1:40" x14ac:dyDescent="0.25">
      <c r="A146" s="105">
        <v>3855</v>
      </c>
      <c r="B146" s="106" t="s">
        <v>6879</v>
      </c>
      <c r="C146" s="106" t="s">
        <v>6880</v>
      </c>
      <c r="D146" s="106" t="s">
        <v>6881</v>
      </c>
      <c r="E146" s="107">
        <v>44105</v>
      </c>
      <c r="F146" s="106" t="s">
        <v>38</v>
      </c>
      <c r="G146" s="105">
        <v>2100</v>
      </c>
      <c r="H146" s="105">
        <v>800</v>
      </c>
      <c r="L146" s="109" t="s">
        <v>341</v>
      </c>
      <c r="M146" s="106" t="s">
        <v>54</v>
      </c>
      <c r="N146" s="106" t="s">
        <v>48</v>
      </c>
      <c r="O146" s="110">
        <v>3650</v>
      </c>
      <c r="P146" s="106" t="s">
        <v>111</v>
      </c>
      <c r="Q146" s="106" t="s">
        <v>15</v>
      </c>
      <c r="R146" s="105">
        <v>1</v>
      </c>
      <c r="S146" s="105">
        <v>0</v>
      </c>
      <c r="T146" s="105">
        <v>0</v>
      </c>
      <c r="U146" s="105">
        <v>0</v>
      </c>
      <c r="V146" s="105">
        <v>0</v>
      </c>
      <c r="W146" s="105">
        <v>0</v>
      </c>
      <c r="X146" s="105">
        <v>0</v>
      </c>
      <c r="Y146" s="105">
        <v>0</v>
      </c>
      <c r="Z146" s="105">
        <v>0</v>
      </c>
      <c r="AA146" s="105">
        <v>0</v>
      </c>
      <c r="AB146" s="105">
        <v>1</v>
      </c>
      <c r="AC146" s="105">
        <v>0</v>
      </c>
      <c r="AD146" s="105">
        <v>0</v>
      </c>
      <c r="AE146" s="105">
        <v>0</v>
      </c>
      <c r="AF146" s="105">
        <v>1</v>
      </c>
      <c r="AG146" s="105">
        <v>0</v>
      </c>
      <c r="AH146" s="105">
        <v>0</v>
      </c>
      <c r="AI146" s="105">
        <v>0</v>
      </c>
      <c r="AJ146" s="9">
        <f t="shared" si="8"/>
        <v>0</v>
      </c>
      <c r="AK146" s="9">
        <f t="shared" si="9"/>
        <v>1</v>
      </c>
      <c r="AL146" s="9">
        <f t="shared" si="10"/>
        <v>0</v>
      </c>
      <c r="AM146" s="9">
        <f t="shared" si="11"/>
        <v>0</v>
      </c>
      <c r="AN146" s="106" t="s">
        <v>6882</v>
      </c>
    </row>
    <row r="147" spans="1:40" x14ac:dyDescent="0.25">
      <c r="A147" s="105">
        <v>3899</v>
      </c>
      <c r="B147" s="106" t="s">
        <v>8745</v>
      </c>
      <c r="C147" s="106" t="s">
        <v>8746</v>
      </c>
      <c r="D147" s="106" t="s">
        <v>8747</v>
      </c>
      <c r="E147" s="107">
        <v>35618</v>
      </c>
      <c r="F147" s="106" t="s">
        <v>332</v>
      </c>
      <c r="G147" s="105">
        <v>51688</v>
      </c>
      <c r="H147" s="105">
        <v>51665</v>
      </c>
      <c r="I147" s="110">
        <v>30000</v>
      </c>
      <c r="L147" s="109" t="s">
        <v>342</v>
      </c>
      <c r="M147" s="106" t="s">
        <v>224</v>
      </c>
      <c r="N147" s="106" t="s">
        <v>48</v>
      </c>
      <c r="O147" s="110">
        <v>0.16666666666666671</v>
      </c>
      <c r="P147" s="106" t="s">
        <v>6704</v>
      </c>
      <c r="Q147" s="106" t="s">
        <v>15</v>
      </c>
      <c r="R147" s="105">
        <v>0</v>
      </c>
      <c r="S147" s="105">
        <v>0</v>
      </c>
      <c r="T147" s="105">
        <v>0</v>
      </c>
      <c r="U147" s="105">
        <v>0</v>
      </c>
      <c r="V147" s="105">
        <v>0</v>
      </c>
      <c r="W147" s="105">
        <v>1</v>
      </c>
      <c r="X147" s="105">
        <v>0</v>
      </c>
      <c r="Y147" s="105">
        <v>1</v>
      </c>
      <c r="Z147" s="105">
        <v>0</v>
      </c>
      <c r="AA147" s="105">
        <v>0</v>
      </c>
      <c r="AB147" s="105">
        <v>0</v>
      </c>
      <c r="AC147" s="105">
        <v>1</v>
      </c>
      <c r="AD147" s="105">
        <v>0</v>
      </c>
      <c r="AE147" s="105">
        <v>1</v>
      </c>
      <c r="AF147" s="105">
        <v>0</v>
      </c>
      <c r="AG147" s="105">
        <v>0</v>
      </c>
      <c r="AH147" s="105">
        <v>0</v>
      </c>
      <c r="AI147" s="105">
        <v>0</v>
      </c>
      <c r="AJ147" s="9">
        <f t="shared" si="8"/>
        <v>1</v>
      </c>
      <c r="AK147" s="9">
        <f t="shared" si="9"/>
        <v>0</v>
      </c>
      <c r="AL147" s="9">
        <f t="shared" si="10"/>
        <v>0</v>
      </c>
      <c r="AM147" s="9">
        <f t="shared" si="11"/>
        <v>0</v>
      </c>
      <c r="AN147" s="106" t="s">
        <v>8748</v>
      </c>
    </row>
    <row r="148" spans="1:40" x14ac:dyDescent="0.25">
      <c r="A148" s="105">
        <v>3919</v>
      </c>
      <c r="B148" s="106" t="s">
        <v>4836</v>
      </c>
      <c r="C148" s="106" t="s">
        <v>4837</v>
      </c>
      <c r="D148" s="106" t="s">
        <v>4838</v>
      </c>
      <c r="E148" s="107">
        <v>44280</v>
      </c>
      <c r="F148" s="106" t="s">
        <v>38</v>
      </c>
      <c r="I148" s="110">
        <v>28000</v>
      </c>
      <c r="J148" s="105">
        <v>1.82</v>
      </c>
      <c r="L148" s="109" t="s">
        <v>342</v>
      </c>
      <c r="M148" s="106" t="s">
        <v>136</v>
      </c>
      <c r="N148" s="106" t="s">
        <v>48</v>
      </c>
      <c r="O148" s="110">
        <v>44</v>
      </c>
      <c r="P148" s="106" t="s">
        <v>3096</v>
      </c>
      <c r="Q148" s="106" t="s">
        <v>15</v>
      </c>
      <c r="R148" s="105">
        <v>1</v>
      </c>
      <c r="S148" s="105">
        <v>0</v>
      </c>
      <c r="T148" s="105">
        <v>0</v>
      </c>
      <c r="U148" s="105">
        <v>1</v>
      </c>
      <c r="V148" s="105">
        <v>0</v>
      </c>
      <c r="W148" s="105">
        <v>0</v>
      </c>
      <c r="X148" s="105">
        <v>0</v>
      </c>
      <c r="Y148" s="105">
        <v>0</v>
      </c>
      <c r="Z148" s="105">
        <v>1</v>
      </c>
      <c r="AA148" s="105">
        <v>0</v>
      </c>
      <c r="AB148" s="105">
        <v>0</v>
      </c>
      <c r="AC148" s="105">
        <v>1</v>
      </c>
      <c r="AD148" s="105">
        <v>0</v>
      </c>
      <c r="AE148" s="105">
        <v>0</v>
      </c>
      <c r="AF148" s="105">
        <v>0</v>
      </c>
      <c r="AG148" s="105">
        <v>0</v>
      </c>
      <c r="AH148" s="105">
        <v>0</v>
      </c>
      <c r="AI148" s="105">
        <v>0</v>
      </c>
      <c r="AJ148" s="9">
        <f t="shared" si="8"/>
        <v>1</v>
      </c>
      <c r="AK148" s="9">
        <f t="shared" si="9"/>
        <v>0</v>
      </c>
      <c r="AL148" s="9">
        <f t="shared" si="10"/>
        <v>0</v>
      </c>
      <c r="AM148" s="9">
        <f t="shared" si="11"/>
        <v>0</v>
      </c>
      <c r="AN148" s="106" t="s">
        <v>4840</v>
      </c>
    </row>
    <row r="149" spans="1:40" x14ac:dyDescent="0.25">
      <c r="A149" s="105">
        <v>3924</v>
      </c>
      <c r="B149" s="106" t="s">
        <v>8749</v>
      </c>
      <c r="C149" s="106" t="s">
        <v>8750</v>
      </c>
      <c r="D149" s="106" t="s">
        <v>8751</v>
      </c>
      <c r="E149" s="107">
        <v>42892</v>
      </c>
      <c r="F149" s="106" t="s">
        <v>332</v>
      </c>
      <c r="I149" s="110">
        <v>600</v>
      </c>
      <c r="L149" s="109" t="s">
        <v>342</v>
      </c>
      <c r="M149" s="106" t="s">
        <v>136</v>
      </c>
      <c r="N149" s="106" t="s">
        <v>40</v>
      </c>
      <c r="O149" s="110">
        <v>0.5</v>
      </c>
      <c r="P149" s="106" t="s">
        <v>8752</v>
      </c>
      <c r="Q149" s="106" t="s">
        <v>15</v>
      </c>
      <c r="R149" s="105">
        <v>1</v>
      </c>
      <c r="S149" s="105">
        <v>0</v>
      </c>
      <c r="T149" s="105">
        <v>0</v>
      </c>
      <c r="U149" s="105">
        <v>0</v>
      </c>
      <c r="V149" s="105">
        <v>0</v>
      </c>
      <c r="W149" s="105">
        <v>1</v>
      </c>
      <c r="X149" s="105">
        <v>0</v>
      </c>
      <c r="Y149" s="105">
        <v>1</v>
      </c>
      <c r="Z149" s="105">
        <v>0</v>
      </c>
      <c r="AA149" s="105">
        <v>0</v>
      </c>
      <c r="AB149" s="105">
        <v>0</v>
      </c>
      <c r="AC149" s="105">
        <v>1</v>
      </c>
      <c r="AD149" s="105">
        <v>0</v>
      </c>
      <c r="AE149" s="105">
        <v>0</v>
      </c>
      <c r="AF149" s="105">
        <v>0</v>
      </c>
      <c r="AG149" s="105">
        <v>0</v>
      </c>
      <c r="AH149" s="105">
        <v>0</v>
      </c>
      <c r="AI149" s="105">
        <v>0</v>
      </c>
      <c r="AJ149" s="9">
        <f t="shared" si="8"/>
        <v>1</v>
      </c>
      <c r="AK149" s="9">
        <f t="shared" si="9"/>
        <v>0</v>
      </c>
      <c r="AL149" s="9">
        <f t="shared" si="10"/>
        <v>0</v>
      </c>
      <c r="AM149" s="9">
        <f t="shared" si="11"/>
        <v>0</v>
      </c>
      <c r="AN149" s="106" t="s">
        <v>8753</v>
      </c>
    </row>
    <row r="150" spans="1:40" x14ac:dyDescent="0.25">
      <c r="A150" s="105">
        <v>3937</v>
      </c>
      <c r="B150" s="106" t="s">
        <v>4853</v>
      </c>
      <c r="C150" s="106" t="s">
        <v>4854</v>
      </c>
      <c r="D150" s="106" t="s">
        <v>4855</v>
      </c>
      <c r="E150" s="107">
        <v>34091</v>
      </c>
      <c r="F150" s="106" t="s">
        <v>332</v>
      </c>
      <c r="I150" s="110">
        <v>10</v>
      </c>
      <c r="L150" s="109" t="s">
        <v>342</v>
      </c>
      <c r="M150" s="106" t="s">
        <v>136</v>
      </c>
      <c r="N150" s="103" t="s">
        <v>219</v>
      </c>
      <c r="O150" s="110">
        <v>0.16666666666666671</v>
      </c>
      <c r="P150" s="106" t="s">
        <v>4856</v>
      </c>
      <c r="Q150" s="106" t="s">
        <v>15</v>
      </c>
      <c r="R150" s="105">
        <v>0</v>
      </c>
      <c r="S150" s="105">
        <v>0</v>
      </c>
      <c r="T150" s="105">
        <v>0</v>
      </c>
      <c r="U150" s="105">
        <v>0</v>
      </c>
      <c r="V150" s="105">
        <v>0</v>
      </c>
      <c r="W150" s="105">
        <v>1</v>
      </c>
      <c r="X150" s="105">
        <v>0</v>
      </c>
      <c r="Y150" s="105">
        <v>1</v>
      </c>
      <c r="Z150" s="105">
        <v>0</v>
      </c>
      <c r="AA150" s="105">
        <v>0</v>
      </c>
      <c r="AB150" s="105">
        <v>0</v>
      </c>
      <c r="AC150" s="105">
        <v>0</v>
      </c>
      <c r="AD150" s="105">
        <v>0</v>
      </c>
      <c r="AE150" s="105">
        <v>0</v>
      </c>
      <c r="AF150" s="105">
        <v>0</v>
      </c>
      <c r="AG150" s="105">
        <v>0</v>
      </c>
      <c r="AH150" s="105">
        <v>0</v>
      </c>
      <c r="AI150" s="105">
        <v>1</v>
      </c>
      <c r="AJ150" s="9">
        <f t="shared" si="8"/>
        <v>0</v>
      </c>
      <c r="AK150" s="9">
        <f t="shared" si="9"/>
        <v>0</v>
      </c>
      <c r="AL150" s="9">
        <f t="shared" si="10"/>
        <v>1</v>
      </c>
      <c r="AM150" s="9">
        <f t="shared" si="11"/>
        <v>0</v>
      </c>
      <c r="AN150" s="106" t="s">
        <v>4857</v>
      </c>
    </row>
    <row r="151" spans="1:40" x14ac:dyDescent="0.25">
      <c r="A151" s="105">
        <v>3976</v>
      </c>
      <c r="B151" s="106" t="s">
        <v>2616</v>
      </c>
      <c r="C151" s="106" t="s">
        <v>2617</v>
      </c>
      <c r="D151" s="106" t="s">
        <v>2618</v>
      </c>
      <c r="E151" s="107">
        <v>34121</v>
      </c>
      <c r="F151" s="106" t="s">
        <v>332</v>
      </c>
      <c r="I151" s="110">
        <v>200</v>
      </c>
      <c r="L151" s="109" t="s">
        <v>342</v>
      </c>
      <c r="M151" s="106" t="s">
        <v>136</v>
      </c>
      <c r="N151" s="106" t="s">
        <v>48</v>
      </c>
      <c r="O151" s="110">
        <v>170</v>
      </c>
      <c r="P151" s="106" t="s">
        <v>2619</v>
      </c>
      <c r="Q151" s="106" t="s">
        <v>15</v>
      </c>
      <c r="R151" s="105">
        <v>0</v>
      </c>
      <c r="S151" s="105">
        <v>0</v>
      </c>
      <c r="T151" s="105">
        <v>0</v>
      </c>
      <c r="U151" s="105">
        <v>1</v>
      </c>
      <c r="V151" s="105">
        <v>0</v>
      </c>
      <c r="W151" s="105">
        <v>0</v>
      </c>
      <c r="X151" s="105">
        <v>0</v>
      </c>
      <c r="Y151" s="105">
        <v>0</v>
      </c>
      <c r="Z151" s="105">
        <v>1</v>
      </c>
      <c r="AA151" s="105">
        <v>0</v>
      </c>
      <c r="AB151" s="105">
        <v>0</v>
      </c>
      <c r="AC151" s="105">
        <v>1</v>
      </c>
      <c r="AD151" s="105">
        <v>0</v>
      </c>
      <c r="AE151" s="105">
        <v>0</v>
      </c>
      <c r="AF151" s="105">
        <v>0</v>
      </c>
      <c r="AG151" s="105">
        <v>0</v>
      </c>
      <c r="AH151" s="105">
        <v>0</v>
      </c>
      <c r="AI151" s="105">
        <v>0</v>
      </c>
      <c r="AJ151" s="9">
        <f t="shared" ref="AJ151:AJ201" si="12">IF(OR(AC151=1,AE151=1),1,0)</f>
        <v>1</v>
      </c>
      <c r="AK151" s="9">
        <f t="shared" ref="AK151:AK201" si="13">IF(OR(AF151=1,AG151=1),1,0)</f>
        <v>0</v>
      </c>
      <c r="AL151" s="9">
        <f t="shared" ref="AL151:AL201" si="14">IF(OR(AD151=1,AH151=1,AI151=1),1,0)</f>
        <v>0</v>
      </c>
      <c r="AM151" s="9">
        <f t="shared" ref="AM151:AM201" si="15">IF(OR(AD151=1,AH151=1),1,0)</f>
        <v>0</v>
      </c>
      <c r="AN151" s="106" t="s">
        <v>2620</v>
      </c>
    </row>
    <row r="152" spans="1:40" x14ac:dyDescent="0.25">
      <c r="A152" s="105">
        <v>3977</v>
      </c>
      <c r="B152" s="106" t="s">
        <v>3075</v>
      </c>
      <c r="C152" s="106" t="s">
        <v>3076</v>
      </c>
      <c r="D152" s="106" t="s">
        <v>3077</v>
      </c>
      <c r="E152" s="107">
        <v>43907</v>
      </c>
      <c r="F152" s="106" t="s">
        <v>38</v>
      </c>
      <c r="I152" s="110">
        <v>7.3699999999999998E-3</v>
      </c>
      <c r="J152" s="105">
        <v>0.23100000000000001</v>
      </c>
      <c r="L152" s="109" t="s">
        <v>342</v>
      </c>
      <c r="M152" s="106" t="s">
        <v>136</v>
      </c>
      <c r="N152" s="106" t="s">
        <v>219</v>
      </c>
      <c r="O152" s="110">
        <v>90</v>
      </c>
      <c r="P152" s="106" t="s">
        <v>377</v>
      </c>
      <c r="Q152" s="106" t="s">
        <v>15</v>
      </c>
      <c r="R152" s="105">
        <v>1</v>
      </c>
      <c r="S152" s="105">
        <v>0</v>
      </c>
      <c r="T152" s="105">
        <v>0</v>
      </c>
      <c r="U152" s="105">
        <v>1</v>
      </c>
      <c r="V152" s="105">
        <v>0</v>
      </c>
      <c r="W152" s="105">
        <v>0</v>
      </c>
      <c r="X152" s="105">
        <v>0</v>
      </c>
      <c r="Y152" s="105">
        <v>0</v>
      </c>
      <c r="Z152" s="105">
        <v>1</v>
      </c>
      <c r="AA152" s="105">
        <v>0</v>
      </c>
      <c r="AB152" s="105">
        <v>0</v>
      </c>
      <c r="AC152" s="105">
        <v>1</v>
      </c>
      <c r="AD152" s="105">
        <v>0</v>
      </c>
      <c r="AE152" s="105">
        <v>1</v>
      </c>
      <c r="AF152" s="105">
        <v>0</v>
      </c>
      <c r="AG152" s="105">
        <v>0</v>
      </c>
      <c r="AH152" s="105">
        <v>0</v>
      </c>
      <c r="AI152" s="105">
        <v>0</v>
      </c>
      <c r="AJ152" s="9">
        <f t="shared" si="12"/>
        <v>1</v>
      </c>
      <c r="AK152" s="9">
        <f t="shared" si="13"/>
        <v>0</v>
      </c>
      <c r="AL152" s="9">
        <f t="shared" si="14"/>
        <v>0</v>
      </c>
      <c r="AM152" s="9">
        <f t="shared" si="15"/>
        <v>0</v>
      </c>
      <c r="AN152" s="106" t="s">
        <v>3078</v>
      </c>
    </row>
    <row r="153" spans="1:40" x14ac:dyDescent="0.25">
      <c r="A153" s="105">
        <v>4013</v>
      </c>
      <c r="B153" s="106" t="s">
        <v>2640</v>
      </c>
      <c r="C153" s="106" t="s">
        <v>2641</v>
      </c>
      <c r="D153" s="106" t="s">
        <v>2642</v>
      </c>
      <c r="E153" s="107">
        <v>44317</v>
      </c>
      <c r="F153" s="106" t="s">
        <v>38</v>
      </c>
      <c r="J153" s="105">
        <v>8.6999999999999994E-2</v>
      </c>
      <c r="L153" s="109" t="s">
        <v>341</v>
      </c>
      <c r="M153" s="106" t="s">
        <v>151</v>
      </c>
      <c r="N153" s="106" t="s">
        <v>48</v>
      </c>
      <c r="O153" s="110">
        <v>39.96</v>
      </c>
      <c r="P153" s="106" t="s">
        <v>923</v>
      </c>
      <c r="Q153" s="106" t="s">
        <v>15</v>
      </c>
      <c r="R153" s="105">
        <v>1</v>
      </c>
      <c r="S153" s="105">
        <v>0</v>
      </c>
      <c r="T153" s="105">
        <v>0</v>
      </c>
      <c r="U153" s="105">
        <v>1</v>
      </c>
      <c r="V153" s="105">
        <v>0</v>
      </c>
      <c r="W153" s="105">
        <v>0</v>
      </c>
      <c r="X153" s="105">
        <v>0</v>
      </c>
      <c r="Y153" s="105">
        <v>1</v>
      </c>
      <c r="Z153" s="105">
        <v>0</v>
      </c>
      <c r="AA153" s="105">
        <v>0</v>
      </c>
      <c r="AB153" s="105">
        <v>0</v>
      </c>
      <c r="AC153" s="105">
        <v>0</v>
      </c>
      <c r="AD153" s="105">
        <v>0</v>
      </c>
      <c r="AE153" s="105">
        <v>1</v>
      </c>
      <c r="AF153" s="105">
        <v>0</v>
      </c>
      <c r="AG153" s="105">
        <v>0</v>
      </c>
      <c r="AH153" s="105">
        <v>0</v>
      </c>
      <c r="AI153" s="105">
        <v>0</v>
      </c>
      <c r="AJ153" s="9">
        <f t="shared" si="12"/>
        <v>1</v>
      </c>
      <c r="AK153" s="9">
        <f t="shared" si="13"/>
        <v>0</v>
      </c>
      <c r="AL153" s="9">
        <f t="shared" si="14"/>
        <v>0</v>
      </c>
      <c r="AM153" s="9">
        <f t="shared" si="15"/>
        <v>0</v>
      </c>
      <c r="AN153" s="106" t="s">
        <v>2643</v>
      </c>
    </row>
    <row r="154" spans="1:40" x14ac:dyDescent="0.25">
      <c r="A154" s="105">
        <v>4030</v>
      </c>
      <c r="B154" s="106" t="s">
        <v>2644</v>
      </c>
      <c r="C154" s="106" t="s">
        <v>2645</v>
      </c>
      <c r="D154" s="106" t="s">
        <v>2646</v>
      </c>
      <c r="E154" s="107">
        <v>43586</v>
      </c>
      <c r="F154" s="106" t="s">
        <v>38</v>
      </c>
      <c r="I154" s="110">
        <v>200</v>
      </c>
      <c r="J154" s="105">
        <v>1.075</v>
      </c>
      <c r="L154" s="109" t="s">
        <v>342</v>
      </c>
      <c r="M154" s="106" t="s">
        <v>136</v>
      </c>
      <c r="N154" s="106" t="s">
        <v>219</v>
      </c>
      <c r="O154" s="110">
        <v>112</v>
      </c>
      <c r="P154" s="106" t="s">
        <v>377</v>
      </c>
      <c r="Q154" s="106" t="s">
        <v>15</v>
      </c>
      <c r="R154" s="105">
        <v>1</v>
      </c>
      <c r="S154" s="105">
        <v>0</v>
      </c>
      <c r="T154" s="105">
        <v>0</v>
      </c>
      <c r="U154" s="105">
        <v>1</v>
      </c>
      <c r="V154" s="105">
        <v>0</v>
      </c>
      <c r="W154" s="105">
        <v>0</v>
      </c>
      <c r="X154" s="105">
        <v>0</v>
      </c>
      <c r="Y154" s="105">
        <v>0</v>
      </c>
      <c r="Z154" s="105">
        <v>1</v>
      </c>
      <c r="AA154" s="105">
        <v>0</v>
      </c>
      <c r="AB154" s="105">
        <v>0</v>
      </c>
      <c r="AC154" s="105">
        <v>0</v>
      </c>
      <c r="AD154" s="105">
        <v>0</v>
      </c>
      <c r="AE154" s="105">
        <v>0</v>
      </c>
      <c r="AF154" s="105">
        <v>1</v>
      </c>
      <c r="AG154" s="105">
        <v>0</v>
      </c>
      <c r="AH154" s="105">
        <v>0</v>
      </c>
      <c r="AI154" s="105">
        <v>0</v>
      </c>
      <c r="AJ154" s="9">
        <f t="shared" si="12"/>
        <v>0</v>
      </c>
      <c r="AK154" s="9">
        <f t="shared" si="13"/>
        <v>1</v>
      </c>
      <c r="AL154" s="9">
        <f t="shared" si="14"/>
        <v>0</v>
      </c>
      <c r="AM154" s="9">
        <f t="shared" si="15"/>
        <v>0</v>
      </c>
      <c r="AN154" s="106" t="s">
        <v>2647</v>
      </c>
    </row>
    <row r="155" spans="1:40" x14ac:dyDescent="0.25">
      <c r="A155" s="105">
        <v>4071</v>
      </c>
      <c r="B155" s="106" t="s">
        <v>7121</v>
      </c>
      <c r="C155" s="106" t="s">
        <v>7122</v>
      </c>
      <c r="D155" s="106" t="s">
        <v>7123</v>
      </c>
      <c r="E155" s="107">
        <v>41623</v>
      </c>
      <c r="F155" s="106" t="s">
        <v>38</v>
      </c>
      <c r="L155" s="109" t="s">
        <v>342</v>
      </c>
      <c r="M155" s="106" t="s">
        <v>185</v>
      </c>
      <c r="N155" s="106" t="s">
        <v>48</v>
      </c>
      <c r="O155" s="110">
        <v>30</v>
      </c>
      <c r="P155" s="106" t="s">
        <v>225</v>
      </c>
      <c r="Q155" s="106" t="s">
        <v>15</v>
      </c>
      <c r="R155" s="105">
        <v>1</v>
      </c>
      <c r="S155" s="105">
        <v>0</v>
      </c>
      <c r="T155" s="105">
        <v>0</v>
      </c>
      <c r="U155" s="105">
        <v>1</v>
      </c>
      <c r="V155" s="105">
        <v>0</v>
      </c>
      <c r="W155" s="105">
        <v>0</v>
      </c>
      <c r="X155" s="105">
        <v>0</v>
      </c>
      <c r="Y155" s="105">
        <v>0</v>
      </c>
      <c r="Z155" s="105">
        <v>1</v>
      </c>
      <c r="AA155" s="105">
        <v>0</v>
      </c>
      <c r="AB155" s="105">
        <v>0</v>
      </c>
      <c r="AC155" s="105">
        <v>0</v>
      </c>
      <c r="AD155" s="105">
        <v>0</v>
      </c>
      <c r="AE155" s="105">
        <v>0</v>
      </c>
      <c r="AF155" s="105">
        <v>0</v>
      </c>
      <c r="AG155" s="105">
        <v>0</v>
      </c>
      <c r="AH155" s="105">
        <v>0</v>
      </c>
      <c r="AI155" s="105">
        <v>1</v>
      </c>
      <c r="AJ155" s="9">
        <f t="shared" si="12"/>
        <v>0</v>
      </c>
      <c r="AK155" s="9">
        <f t="shared" si="13"/>
        <v>0</v>
      </c>
      <c r="AL155" s="9">
        <f t="shared" si="14"/>
        <v>1</v>
      </c>
      <c r="AM155" s="9">
        <f t="shared" si="15"/>
        <v>0</v>
      </c>
      <c r="AN155" s="106" t="s">
        <v>7124</v>
      </c>
    </row>
    <row r="156" spans="1:40" x14ac:dyDescent="0.25">
      <c r="A156" s="105">
        <v>4115</v>
      </c>
      <c r="B156" s="106" t="s">
        <v>5554</v>
      </c>
      <c r="C156" s="106" t="s">
        <v>5555</v>
      </c>
      <c r="D156" s="106" t="s">
        <v>5556</v>
      </c>
      <c r="E156" s="107">
        <v>44409</v>
      </c>
      <c r="F156" s="106" t="s">
        <v>38</v>
      </c>
      <c r="I156" s="110">
        <v>50</v>
      </c>
      <c r="K156" s="110">
        <v>6</v>
      </c>
      <c r="L156" s="109" t="s">
        <v>341</v>
      </c>
      <c r="M156" s="106" t="s">
        <v>283</v>
      </c>
      <c r="N156" s="106" t="s">
        <v>48</v>
      </c>
      <c r="O156" s="110">
        <v>1</v>
      </c>
      <c r="P156" s="106" t="s">
        <v>8254</v>
      </c>
      <c r="Q156" s="106" t="s">
        <v>15</v>
      </c>
      <c r="R156" s="105">
        <v>1</v>
      </c>
      <c r="S156" s="105">
        <v>0</v>
      </c>
      <c r="T156" s="105">
        <v>0</v>
      </c>
      <c r="U156" s="105">
        <v>0</v>
      </c>
      <c r="V156" s="105">
        <v>0</v>
      </c>
      <c r="W156" s="105">
        <v>1</v>
      </c>
      <c r="X156" s="105">
        <v>0</v>
      </c>
      <c r="Y156" s="105">
        <v>1</v>
      </c>
      <c r="Z156" s="105">
        <v>0</v>
      </c>
      <c r="AA156" s="105">
        <v>0</v>
      </c>
      <c r="AB156" s="105">
        <v>0</v>
      </c>
      <c r="AC156" s="105">
        <v>0</v>
      </c>
      <c r="AD156" s="105">
        <v>0</v>
      </c>
      <c r="AE156" s="105">
        <v>1</v>
      </c>
      <c r="AF156" s="105">
        <v>0</v>
      </c>
      <c r="AG156" s="105">
        <v>0</v>
      </c>
      <c r="AH156" s="105">
        <v>0</v>
      </c>
      <c r="AI156" s="105">
        <v>0</v>
      </c>
      <c r="AJ156" s="9">
        <f t="shared" si="12"/>
        <v>1</v>
      </c>
      <c r="AK156" s="9">
        <f t="shared" si="13"/>
        <v>0</v>
      </c>
      <c r="AL156" s="9">
        <f t="shared" si="14"/>
        <v>0</v>
      </c>
      <c r="AM156" s="9">
        <f t="shared" si="15"/>
        <v>0</v>
      </c>
      <c r="AN156" s="106" t="s">
        <v>5558</v>
      </c>
    </row>
    <row r="157" spans="1:40" x14ac:dyDescent="0.25">
      <c r="A157" s="105">
        <v>4165</v>
      </c>
      <c r="B157" s="106" t="s">
        <v>2671</v>
      </c>
      <c r="C157" s="106" t="s">
        <v>2672</v>
      </c>
      <c r="D157" s="106" t="s">
        <v>2673</v>
      </c>
      <c r="E157" s="107">
        <v>43115</v>
      </c>
      <c r="F157" s="106" t="s">
        <v>38</v>
      </c>
      <c r="I157" s="110">
        <v>300000</v>
      </c>
      <c r="L157" s="109" t="s">
        <v>342</v>
      </c>
      <c r="M157" s="106" t="s">
        <v>224</v>
      </c>
      <c r="N157" s="103" t="s">
        <v>219</v>
      </c>
      <c r="O157" s="110">
        <v>1.5</v>
      </c>
      <c r="P157" s="106" t="s">
        <v>367</v>
      </c>
      <c r="Q157" s="106" t="s">
        <v>15</v>
      </c>
      <c r="R157" s="105">
        <v>0</v>
      </c>
      <c r="S157" s="105">
        <v>0</v>
      </c>
      <c r="T157" s="105">
        <v>0</v>
      </c>
      <c r="U157" s="105">
        <v>1</v>
      </c>
      <c r="V157" s="105">
        <v>0</v>
      </c>
      <c r="W157" s="105">
        <v>0</v>
      </c>
      <c r="X157" s="105">
        <v>0</v>
      </c>
      <c r="Y157" s="105">
        <v>0</v>
      </c>
      <c r="Z157" s="105">
        <v>1</v>
      </c>
      <c r="AA157" s="105">
        <v>0</v>
      </c>
      <c r="AB157" s="105">
        <v>0</v>
      </c>
      <c r="AC157" s="105">
        <v>1</v>
      </c>
      <c r="AD157" s="105">
        <v>0</v>
      </c>
      <c r="AE157" s="105">
        <v>0</v>
      </c>
      <c r="AF157" s="105">
        <v>0</v>
      </c>
      <c r="AG157" s="105">
        <v>0</v>
      </c>
      <c r="AH157" s="105">
        <v>0</v>
      </c>
      <c r="AI157" s="105">
        <v>0</v>
      </c>
      <c r="AJ157" s="9">
        <f t="shared" si="12"/>
        <v>1</v>
      </c>
      <c r="AK157" s="9">
        <f t="shared" si="13"/>
        <v>0</v>
      </c>
      <c r="AL157" s="9">
        <f t="shared" si="14"/>
        <v>0</v>
      </c>
      <c r="AM157" s="9">
        <f t="shared" si="15"/>
        <v>0</v>
      </c>
      <c r="AN157" s="106" t="s">
        <v>2674</v>
      </c>
    </row>
    <row r="158" spans="1:40" x14ac:dyDescent="0.25">
      <c r="A158" s="105">
        <v>4184</v>
      </c>
      <c r="B158" s="106" t="s">
        <v>4943</v>
      </c>
      <c r="C158" s="106" t="s">
        <v>4944</v>
      </c>
      <c r="D158" s="106" t="s">
        <v>4945</v>
      </c>
      <c r="E158" s="107">
        <v>42200</v>
      </c>
      <c r="F158" s="106" t="s">
        <v>38</v>
      </c>
      <c r="G158" s="105">
        <v>910</v>
      </c>
      <c r="H158" s="105">
        <v>860</v>
      </c>
      <c r="I158" s="110">
        <v>100</v>
      </c>
      <c r="L158" s="109" t="s">
        <v>342</v>
      </c>
      <c r="M158" s="106" t="s">
        <v>185</v>
      </c>
      <c r="N158" s="106" t="s">
        <v>48</v>
      </c>
      <c r="O158" s="110">
        <v>504</v>
      </c>
      <c r="P158" s="106" t="s">
        <v>4946</v>
      </c>
      <c r="Q158" s="106" t="s">
        <v>15</v>
      </c>
      <c r="R158" s="105">
        <v>1</v>
      </c>
      <c r="S158" s="105">
        <v>0</v>
      </c>
      <c r="T158" s="105">
        <v>0</v>
      </c>
      <c r="U158" s="105">
        <v>0</v>
      </c>
      <c r="V158" s="105">
        <v>1</v>
      </c>
      <c r="W158" s="105">
        <v>0</v>
      </c>
      <c r="X158" s="105">
        <v>0</v>
      </c>
      <c r="Y158" s="105">
        <v>0</v>
      </c>
      <c r="Z158" s="105">
        <v>1</v>
      </c>
      <c r="AA158" s="105">
        <v>0</v>
      </c>
      <c r="AB158" s="105">
        <v>0</v>
      </c>
      <c r="AC158" s="105">
        <v>1</v>
      </c>
      <c r="AD158" s="105">
        <v>0</v>
      </c>
      <c r="AE158" s="105">
        <v>0</v>
      </c>
      <c r="AF158" s="105">
        <v>0</v>
      </c>
      <c r="AG158" s="105">
        <v>0</v>
      </c>
      <c r="AH158" s="105">
        <v>0</v>
      </c>
      <c r="AI158" s="105">
        <v>0</v>
      </c>
      <c r="AJ158" s="9">
        <f t="shared" si="12"/>
        <v>1</v>
      </c>
      <c r="AK158" s="9">
        <f t="shared" si="13"/>
        <v>0</v>
      </c>
      <c r="AL158" s="9">
        <f t="shared" si="14"/>
        <v>0</v>
      </c>
      <c r="AM158" s="9">
        <f t="shared" si="15"/>
        <v>0</v>
      </c>
      <c r="AN158" s="106" t="s">
        <v>4947</v>
      </c>
    </row>
    <row r="159" spans="1:40" x14ac:dyDescent="0.25">
      <c r="A159" s="105">
        <v>4187</v>
      </c>
      <c r="B159" s="106" t="s">
        <v>8754</v>
      </c>
      <c r="C159" s="106" t="s">
        <v>8755</v>
      </c>
      <c r="D159" s="106" t="s">
        <v>8756</v>
      </c>
      <c r="E159" s="107">
        <v>40544</v>
      </c>
      <c r="F159" s="106" t="s">
        <v>38</v>
      </c>
      <c r="G159" s="105">
        <v>1800</v>
      </c>
      <c r="H159" s="105">
        <v>900</v>
      </c>
      <c r="L159" s="109" t="s">
        <v>341</v>
      </c>
      <c r="M159" s="106" t="s">
        <v>151</v>
      </c>
      <c r="N159" s="106" t="s">
        <v>48</v>
      </c>
      <c r="O159" s="110">
        <v>23.52</v>
      </c>
      <c r="P159" s="106" t="s">
        <v>2220</v>
      </c>
      <c r="Q159" s="106" t="s">
        <v>15</v>
      </c>
      <c r="R159" s="105">
        <v>1</v>
      </c>
      <c r="S159" s="105">
        <v>0</v>
      </c>
      <c r="T159" s="105">
        <v>0</v>
      </c>
      <c r="U159" s="105">
        <v>1</v>
      </c>
      <c r="V159" s="105">
        <v>0</v>
      </c>
      <c r="W159" s="105">
        <v>0</v>
      </c>
      <c r="X159" s="105">
        <v>0</v>
      </c>
      <c r="Y159" s="105">
        <v>0</v>
      </c>
      <c r="Z159" s="105">
        <v>1</v>
      </c>
      <c r="AA159" s="105">
        <v>0</v>
      </c>
      <c r="AB159" s="105">
        <v>0</v>
      </c>
      <c r="AC159" s="105">
        <v>0</v>
      </c>
      <c r="AD159" s="105">
        <v>0</v>
      </c>
      <c r="AE159" s="105">
        <v>0</v>
      </c>
      <c r="AF159" s="105">
        <v>0</v>
      </c>
      <c r="AG159" s="105">
        <v>0</v>
      </c>
      <c r="AH159" s="105">
        <v>0</v>
      </c>
      <c r="AI159" s="105">
        <v>1</v>
      </c>
      <c r="AJ159" s="9">
        <f t="shared" si="12"/>
        <v>0</v>
      </c>
      <c r="AK159" s="9">
        <f t="shared" si="13"/>
        <v>0</v>
      </c>
      <c r="AL159" s="9">
        <f t="shared" si="14"/>
        <v>1</v>
      </c>
      <c r="AM159" s="9">
        <f t="shared" si="15"/>
        <v>0</v>
      </c>
      <c r="AN159" s="106" t="s">
        <v>8757</v>
      </c>
    </row>
    <row r="160" spans="1:40" x14ac:dyDescent="0.25">
      <c r="A160" s="105">
        <v>4188</v>
      </c>
      <c r="B160" s="106" t="s">
        <v>8758</v>
      </c>
      <c r="C160" s="106" t="s">
        <v>8759</v>
      </c>
      <c r="D160" s="106" t="s">
        <v>8760</v>
      </c>
      <c r="E160" s="107">
        <v>41318</v>
      </c>
      <c r="F160" s="106" t="s">
        <v>38</v>
      </c>
      <c r="G160" s="105">
        <v>1800</v>
      </c>
      <c r="H160" s="105">
        <v>900</v>
      </c>
      <c r="L160" s="109" t="s">
        <v>341</v>
      </c>
      <c r="M160" s="106" t="s">
        <v>54</v>
      </c>
      <c r="N160" s="106" t="s">
        <v>48</v>
      </c>
      <c r="O160" s="110">
        <v>56</v>
      </c>
      <c r="P160" s="106" t="s">
        <v>2220</v>
      </c>
      <c r="Q160" s="106" t="s">
        <v>15</v>
      </c>
      <c r="R160" s="105">
        <v>1</v>
      </c>
      <c r="S160" s="105">
        <v>0</v>
      </c>
      <c r="T160" s="105">
        <v>0</v>
      </c>
      <c r="U160" s="105">
        <v>1</v>
      </c>
      <c r="V160" s="105">
        <v>0</v>
      </c>
      <c r="W160" s="105">
        <v>0</v>
      </c>
      <c r="X160" s="105">
        <v>0</v>
      </c>
      <c r="Y160" s="105">
        <v>0</v>
      </c>
      <c r="Z160" s="105">
        <v>1</v>
      </c>
      <c r="AA160" s="105">
        <v>0</v>
      </c>
      <c r="AB160" s="105">
        <v>0</v>
      </c>
      <c r="AC160" s="105">
        <v>0</v>
      </c>
      <c r="AD160" s="105">
        <v>0</v>
      </c>
      <c r="AE160" s="105">
        <v>0</v>
      </c>
      <c r="AF160" s="105">
        <v>0</v>
      </c>
      <c r="AG160" s="105">
        <v>0</v>
      </c>
      <c r="AH160" s="105">
        <v>0</v>
      </c>
      <c r="AI160" s="105">
        <v>1</v>
      </c>
      <c r="AJ160" s="9">
        <f t="shared" si="12"/>
        <v>0</v>
      </c>
      <c r="AK160" s="9">
        <f t="shared" si="13"/>
        <v>0</v>
      </c>
      <c r="AL160" s="9">
        <f t="shared" si="14"/>
        <v>1</v>
      </c>
      <c r="AM160" s="9">
        <f t="shared" si="15"/>
        <v>0</v>
      </c>
      <c r="AN160" s="106" t="s">
        <v>8761</v>
      </c>
    </row>
    <row r="161" spans="1:40" x14ac:dyDescent="0.25">
      <c r="A161" s="105">
        <v>4198</v>
      </c>
      <c r="B161" s="106" t="s">
        <v>8762</v>
      </c>
      <c r="C161" s="106" t="s">
        <v>8763</v>
      </c>
      <c r="D161" s="106" t="s">
        <v>8764</v>
      </c>
      <c r="E161" s="107">
        <v>44455</v>
      </c>
      <c r="F161" s="106" t="s">
        <v>38</v>
      </c>
      <c r="I161" s="110">
        <v>1</v>
      </c>
      <c r="L161" s="109" t="s">
        <v>342</v>
      </c>
      <c r="M161" s="106" t="s">
        <v>39</v>
      </c>
      <c r="N161" s="106" t="s">
        <v>40</v>
      </c>
      <c r="O161" s="110">
        <v>1.5</v>
      </c>
      <c r="P161" s="106" t="s">
        <v>8765</v>
      </c>
      <c r="Q161" s="106" t="s">
        <v>15</v>
      </c>
      <c r="R161" s="105">
        <v>1</v>
      </c>
      <c r="S161" s="105">
        <v>0</v>
      </c>
      <c r="T161" s="105">
        <v>0</v>
      </c>
      <c r="U161" s="105">
        <v>0</v>
      </c>
      <c r="V161" s="105">
        <v>0</v>
      </c>
      <c r="W161" s="105">
        <v>0</v>
      </c>
      <c r="X161" s="105">
        <v>0</v>
      </c>
      <c r="Y161" s="105">
        <v>1</v>
      </c>
      <c r="Z161" s="105">
        <v>0</v>
      </c>
      <c r="AA161" s="105">
        <v>0</v>
      </c>
      <c r="AB161" s="105">
        <v>0</v>
      </c>
      <c r="AC161" s="105">
        <v>1</v>
      </c>
      <c r="AD161" s="105">
        <v>0</v>
      </c>
      <c r="AE161" s="105">
        <v>1</v>
      </c>
      <c r="AF161" s="105">
        <v>0</v>
      </c>
      <c r="AG161" s="105">
        <v>0</v>
      </c>
      <c r="AH161" s="105">
        <v>0</v>
      </c>
      <c r="AI161" s="105">
        <v>0</v>
      </c>
      <c r="AJ161" s="9">
        <f t="shared" si="12"/>
        <v>1</v>
      </c>
      <c r="AK161" s="9">
        <f t="shared" si="13"/>
        <v>0</v>
      </c>
      <c r="AL161" s="9">
        <f t="shared" si="14"/>
        <v>0</v>
      </c>
      <c r="AM161" s="9">
        <f t="shared" si="15"/>
        <v>0</v>
      </c>
      <c r="AN161" s="106" t="s">
        <v>8766</v>
      </c>
    </row>
    <row r="162" spans="1:40" x14ac:dyDescent="0.25">
      <c r="A162" s="105">
        <v>4210</v>
      </c>
      <c r="B162" s="106" t="s">
        <v>3962</v>
      </c>
      <c r="C162" s="106" t="s">
        <v>3963</v>
      </c>
      <c r="D162" s="106" t="s">
        <v>3964</v>
      </c>
      <c r="E162" s="107">
        <v>43999</v>
      </c>
      <c r="F162" s="106" t="s">
        <v>38</v>
      </c>
      <c r="J162" s="105">
        <v>0.95</v>
      </c>
      <c r="L162" s="109" t="s">
        <v>341</v>
      </c>
      <c r="M162" s="106" t="s">
        <v>151</v>
      </c>
      <c r="N162" s="106" t="s">
        <v>48</v>
      </c>
      <c r="O162" s="110">
        <v>30</v>
      </c>
      <c r="P162" s="106" t="s">
        <v>4983</v>
      </c>
      <c r="Q162" s="106" t="s">
        <v>15</v>
      </c>
      <c r="R162" s="105">
        <v>1</v>
      </c>
      <c r="S162" s="105">
        <v>0</v>
      </c>
      <c r="T162" s="105">
        <v>0</v>
      </c>
      <c r="U162" s="105">
        <v>1</v>
      </c>
      <c r="V162" s="105">
        <v>0</v>
      </c>
      <c r="W162" s="105">
        <v>0</v>
      </c>
      <c r="X162" s="105">
        <v>0</v>
      </c>
      <c r="Y162" s="105">
        <v>0</v>
      </c>
      <c r="Z162" s="105">
        <v>1</v>
      </c>
      <c r="AA162" s="105">
        <v>0</v>
      </c>
      <c r="AB162" s="105">
        <v>0</v>
      </c>
      <c r="AC162" s="105">
        <v>0</v>
      </c>
      <c r="AD162" s="105">
        <v>0</v>
      </c>
      <c r="AE162" s="105">
        <v>0</v>
      </c>
      <c r="AF162" s="105">
        <v>0</v>
      </c>
      <c r="AG162" s="105">
        <v>0</v>
      </c>
      <c r="AH162" s="105">
        <v>0</v>
      </c>
      <c r="AI162" s="105">
        <v>1</v>
      </c>
      <c r="AJ162" s="9">
        <f t="shared" si="12"/>
        <v>0</v>
      </c>
      <c r="AK162" s="9">
        <f t="shared" si="13"/>
        <v>0</v>
      </c>
      <c r="AL162" s="9">
        <f t="shared" si="14"/>
        <v>1</v>
      </c>
      <c r="AM162" s="9">
        <f t="shared" si="15"/>
        <v>0</v>
      </c>
      <c r="AN162" s="106" t="s">
        <v>3966</v>
      </c>
    </row>
    <row r="163" spans="1:40" x14ac:dyDescent="0.25">
      <c r="A163" s="105">
        <v>4232</v>
      </c>
      <c r="B163" s="106" t="s">
        <v>3972</v>
      </c>
      <c r="C163" s="106" t="s">
        <v>3973</v>
      </c>
      <c r="D163" s="106" t="s">
        <v>3974</v>
      </c>
      <c r="E163" s="107">
        <v>43344</v>
      </c>
      <c r="F163" s="106" t="s">
        <v>38</v>
      </c>
      <c r="I163" s="110">
        <v>0.248</v>
      </c>
      <c r="J163" s="105">
        <v>1.46E-2</v>
      </c>
      <c r="L163" s="109" t="s">
        <v>342</v>
      </c>
      <c r="M163" s="106" t="s">
        <v>3975</v>
      </c>
      <c r="N163" s="106" t="s">
        <v>40</v>
      </c>
      <c r="O163" s="110">
        <v>30</v>
      </c>
      <c r="P163" s="106" t="s">
        <v>923</v>
      </c>
      <c r="Q163" s="106" t="s">
        <v>15</v>
      </c>
      <c r="R163" s="105">
        <v>0</v>
      </c>
      <c r="S163" s="105">
        <v>0</v>
      </c>
      <c r="T163" s="105">
        <v>0</v>
      </c>
      <c r="U163" s="105">
        <v>0</v>
      </c>
      <c r="V163" s="105">
        <v>0</v>
      </c>
      <c r="W163" s="105">
        <v>0</v>
      </c>
      <c r="X163" s="105">
        <v>0</v>
      </c>
      <c r="Y163" s="105">
        <v>0</v>
      </c>
      <c r="Z163" s="105">
        <v>0</v>
      </c>
      <c r="AA163" s="105">
        <v>0</v>
      </c>
      <c r="AB163" s="105">
        <v>0</v>
      </c>
      <c r="AC163" s="105">
        <v>1</v>
      </c>
      <c r="AD163" s="105">
        <v>0</v>
      </c>
      <c r="AE163" s="105">
        <v>0</v>
      </c>
      <c r="AF163" s="105">
        <v>0</v>
      </c>
      <c r="AG163" s="105">
        <v>0</v>
      </c>
      <c r="AH163" s="105">
        <v>0</v>
      </c>
      <c r="AI163" s="105">
        <v>0</v>
      </c>
      <c r="AJ163" s="9">
        <f t="shared" si="12"/>
        <v>1</v>
      </c>
      <c r="AK163" s="9">
        <f t="shared" si="13"/>
        <v>0</v>
      </c>
      <c r="AL163" s="9">
        <f t="shared" si="14"/>
        <v>0</v>
      </c>
      <c r="AM163" s="9">
        <f t="shared" si="15"/>
        <v>0</v>
      </c>
      <c r="AN163" s="106" t="s">
        <v>3977</v>
      </c>
    </row>
    <row r="164" spans="1:40" x14ac:dyDescent="0.25">
      <c r="A164" s="105">
        <v>4234</v>
      </c>
      <c r="B164" s="106" t="s">
        <v>2679</v>
      </c>
      <c r="C164" s="106" t="s">
        <v>2680</v>
      </c>
      <c r="D164" s="106" t="s">
        <v>2681</v>
      </c>
      <c r="E164" s="107">
        <v>42826</v>
      </c>
      <c r="F164" s="106" t="s">
        <v>328</v>
      </c>
      <c r="J164" s="105">
        <v>3.8000000000000002E-4</v>
      </c>
      <c r="K164" s="110">
        <v>3</v>
      </c>
      <c r="L164" s="109" t="s">
        <v>342</v>
      </c>
      <c r="M164" s="106" t="s">
        <v>185</v>
      </c>
      <c r="N164" s="106" t="s">
        <v>48</v>
      </c>
      <c r="O164" s="110">
        <v>504</v>
      </c>
      <c r="P164" s="106" t="s">
        <v>2682</v>
      </c>
      <c r="Q164" s="106" t="s">
        <v>55</v>
      </c>
      <c r="R164" s="105">
        <v>0</v>
      </c>
      <c r="S164" s="105">
        <v>0</v>
      </c>
      <c r="T164" s="105">
        <v>0</v>
      </c>
      <c r="U164" s="105">
        <v>1</v>
      </c>
      <c r="V164" s="105">
        <v>0</v>
      </c>
      <c r="W164" s="105">
        <v>0</v>
      </c>
      <c r="X164" s="105">
        <v>0</v>
      </c>
      <c r="Y164" s="105">
        <v>0</v>
      </c>
      <c r="Z164" s="105">
        <v>1</v>
      </c>
      <c r="AA164" s="105">
        <v>0</v>
      </c>
      <c r="AB164" s="105">
        <v>0</v>
      </c>
      <c r="AC164" s="105">
        <v>1</v>
      </c>
      <c r="AD164" s="105">
        <v>0</v>
      </c>
      <c r="AE164" s="105">
        <v>0</v>
      </c>
      <c r="AF164" s="105">
        <v>0</v>
      </c>
      <c r="AG164" s="105">
        <v>0</v>
      </c>
      <c r="AH164" s="105">
        <v>0</v>
      </c>
      <c r="AI164" s="105">
        <v>0</v>
      </c>
      <c r="AJ164" s="9">
        <f t="shared" si="12"/>
        <v>1</v>
      </c>
      <c r="AK164" s="9">
        <f t="shared" si="13"/>
        <v>0</v>
      </c>
      <c r="AL164" s="9">
        <f t="shared" si="14"/>
        <v>0</v>
      </c>
      <c r="AM164" s="9">
        <f t="shared" si="15"/>
        <v>0</v>
      </c>
      <c r="AN164" s="106" t="s">
        <v>2683</v>
      </c>
    </row>
    <row r="165" spans="1:40" x14ac:dyDescent="0.25">
      <c r="A165" s="105">
        <v>4246</v>
      </c>
      <c r="B165" s="106" t="s">
        <v>8767</v>
      </c>
      <c r="C165" s="106" t="s">
        <v>8768</v>
      </c>
      <c r="D165" s="106" t="s">
        <v>8769</v>
      </c>
      <c r="E165" s="107">
        <v>44105</v>
      </c>
      <c r="F165" s="106" t="s">
        <v>38</v>
      </c>
      <c r="G165" s="105">
        <v>2100</v>
      </c>
      <c r="H165" s="105">
        <v>450</v>
      </c>
      <c r="I165" s="110">
        <v>18</v>
      </c>
      <c r="L165" s="109" t="s">
        <v>341</v>
      </c>
      <c r="M165" s="106" t="s">
        <v>151</v>
      </c>
      <c r="N165" s="106" t="s">
        <v>48</v>
      </c>
      <c r="O165" s="110">
        <v>21</v>
      </c>
      <c r="P165" s="106" t="s">
        <v>2682</v>
      </c>
      <c r="Q165" s="106" t="s">
        <v>15</v>
      </c>
      <c r="R165" s="105">
        <v>1</v>
      </c>
      <c r="S165" s="105">
        <v>0</v>
      </c>
      <c r="T165" s="105">
        <v>0</v>
      </c>
      <c r="U165" s="105">
        <v>1</v>
      </c>
      <c r="V165" s="105">
        <v>0</v>
      </c>
      <c r="W165" s="105">
        <v>0</v>
      </c>
      <c r="X165" s="105">
        <v>0</v>
      </c>
      <c r="Y165" s="105">
        <v>0</v>
      </c>
      <c r="Z165" s="105">
        <v>1</v>
      </c>
      <c r="AA165" s="105">
        <v>0</v>
      </c>
      <c r="AB165" s="105">
        <v>0</v>
      </c>
      <c r="AC165" s="105">
        <v>0</v>
      </c>
      <c r="AD165" s="105">
        <v>0</v>
      </c>
      <c r="AE165" s="105">
        <v>0</v>
      </c>
      <c r="AF165" s="105">
        <v>0</v>
      </c>
      <c r="AG165" s="105">
        <v>0</v>
      </c>
      <c r="AH165" s="105">
        <v>0</v>
      </c>
      <c r="AI165" s="105">
        <v>1</v>
      </c>
      <c r="AJ165" s="9">
        <f t="shared" si="12"/>
        <v>0</v>
      </c>
      <c r="AK165" s="9">
        <f t="shared" si="13"/>
        <v>0</v>
      </c>
      <c r="AL165" s="9">
        <f t="shared" si="14"/>
        <v>1</v>
      </c>
      <c r="AM165" s="9">
        <f t="shared" si="15"/>
        <v>0</v>
      </c>
      <c r="AN165" s="106" t="s">
        <v>8770</v>
      </c>
    </row>
    <row r="166" spans="1:40" x14ac:dyDescent="0.25">
      <c r="A166" s="105">
        <v>4263</v>
      </c>
      <c r="B166" s="106" t="s">
        <v>2684</v>
      </c>
      <c r="C166" s="106" t="s">
        <v>2685</v>
      </c>
      <c r="D166" s="106" t="s">
        <v>2686</v>
      </c>
      <c r="E166" s="107">
        <v>43405</v>
      </c>
      <c r="F166" s="106" t="s">
        <v>38</v>
      </c>
      <c r="J166" s="105">
        <v>2.3300000000000001E-2</v>
      </c>
      <c r="K166" s="110">
        <v>3.7</v>
      </c>
      <c r="L166" s="109" t="s">
        <v>342</v>
      </c>
      <c r="M166" s="106" t="s">
        <v>136</v>
      </c>
      <c r="N166" s="106" t="s">
        <v>40</v>
      </c>
      <c r="O166" s="110">
        <v>30</v>
      </c>
      <c r="P166" s="106" t="s">
        <v>377</v>
      </c>
      <c r="Q166" s="106" t="s">
        <v>15</v>
      </c>
      <c r="R166" s="105">
        <v>0</v>
      </c>
      <c r="S166" s="105">
        <v>0</v>
      </c>
      <c r="T166" s="105">
        <v>0</v>
      </c>
      <c r="U166" s="105">
        <v>1</v>
      </c>
      <c r="V166" s="105">
        <v>0</v>
      </c>
      <c r="W166" s="105">
        <v>0</v>
      </c>
      <c r="X166" s="105">
        <v>0</v>
      </c>
      <c r="Y166" s="105">
        <v>0</v>
      </c>
      <c r="Z166" s="105">
        <v>1</v>
      </c>
      <c r="AA166" s="105">
        <v>0</v>
      </c>
      <c r="AB166" s="105">
        <v>0</v>
      </c>
      <c r="AC166" s="105">
        <v>0</v>
      </c>
      <c r="AD166" s="105">
        <v>0</v>
      </c>
      <c r="AE166" s="105">
        <v>0</v>
      </c>
      <c r="AF166" s="105">
        <v>0</v>
      </c>
      <c r="AG166" s="105">
        <v>0</v>
      </c>
      <c r="AH166" s="105">
        <v>0</v>
      </c>
      <c r="AI166" s="105">
        <v>1</v>
      </c>
      <c r="AJ166" s="9">
        <f t="shared" si="12"/>
        <v>0</v>
      </c>
      <c r="AK166" s="9">
        <f t="shared" si="13"/>
        <v>0</v>
      </c>
      <c r="AL166" s="9">
        <f t="shared" si="14"/>
        <v>1</v>
      </c>
      <c r="AM166" s="9">
        <f t="shared" si="15"/>
        <v>0</v>
      </c>
      <c r="AN166" s="106" t="s">
        <v>2687</v>
      </c>
    </row>
    <row r="167" spans="1:40" x14ac:dyDescent="0.25">
      <c r="A167" s="105">
        <v>4268</v>
      </c>
      <c r="B167" s="106" t="s">
        <v>3982</v>
      </c>
      <c r="C167" s="106" t="s">
        <v>3983</v>
      </c>
      <c r="D167" s="106" t="s">
        <v>3984</v>
      </c>
      <c r="E167" s="107">
        <v>41102</v>
      </c>
      <c r="F167" s="106" t="s">
        <v>38</v>
      </c>
      <c r="J167" s="105">
        <v>0.19</v>
      </c>
      <c r="K167" s="110">
        <v>47.5</v>
      </c>
      <c r="L167" s="109" t="s">
        <v>342</v>
      </c>
      <c r="M167" s="106" t="s">
        <v>2797</v>
      </c>
      <c r="N167" s="106" t="s">
        <v>1346</v>
      </c>
      <c r="O167" s="110">
        <v>2</v>
      </c>
      <c r="P167" s="106" t="s">
        <v>225</v>
      </c>
      <c r="Q167" s="106" t="s">
        <v>70</v>
      </c>
      <c r="R167" s="105">
        <v>0</v>
      </c>
      <c r="S167" s="105">
        <v>0</v>
      </c>
      <c r="T167" s="105">
        <v>0</v>
      </c>
      <c r="U167" s="105">
        <v>1</v>
      </c>
      <c r="V167" s="105">
        <v>0</v>
      </c>
      <c r="W167" s="105">
        <v>0</v>
      </c>
      <c r="X167" s="105">
        <v>0</v>
      </c>
      <c r="Y167" s="105">
        <v>0</v>
      </c>
      <c r="Z167" s="105">
        <v>1</v>
      </c>
      <c r="AA167" s="105">
        <v>0</v>
      </c>
      <c r="AB167" s="105">
        <v>0</v>
      </c>
      <c r="AC167" s="105">
        <v>1</v>
      </c>
      <c r="AD167" s="105">
        <v>0</v>
      </c>
      <c r="AE167" s="105">
        <v>0</v>
      </c>
      <c r="AF167" s="105">
        <v>0</v>
      </c>
      <c r="AG167" s="105">
        <v>0</v>
      </c>
      <c r="AH167" s="105">
        <v>0</v>
      </c>
      <c r="AI167" s="105">
        <v>0</v>
      </c>
      <c r="AJ167" s="9">
        <f t="shared" si="12"/>
        <v>1</v>
      </c>
      <c r="AK167" s="9">
        <f t="shared" si="13"/>
        <v>0</v>
      </c>
      <c r="AL167" s="9">
        <f t="shared" si="14"/>
        <v>0</v>
      </c>
      <c r="AM167" s="9">
        <f t="shared" si="15"/>
        <v>0</v>
      </c>
      <c r="AN167" s="106" t="s">
        <v>3985</v>
      </c>
    </row>
    <row r="168" spans="1:40" x14ac:dyDescent="0.25">
      <c r="A168" s="105">
        <v>4271</v>
      </c>
      <c r="B168" s="106" t="s">
        <v>3087</v>
      </c>
      <c r="C168" s="106" t="s">
        <v>3088</v>
      </c>
      <c r="D168" s="106" t="s">
        <v>3089</v>
      </c>
      <c r="E168" s="107">
        <v>43709</v>
      </c>
      <c r="F168" s="106" t="s">
        <v>38</v>
      </c>
      <c r="I168" s="110">
        <v>122.7</v>
      </c>
      <c r="J168" s="105">
        <v>6.1600000000000002E-2</v>
      </c>
      <c r="L168" s="109" t="s">
        <v>342</v>
      </c>
      <c r="M168" s="106" t="s">
        <v>136</v>
      </c>
      <c r="N168" s="106" t="s">
        <v>48</v>
      </c>
      <c r="O168" s="110">
        <v>28</v>
      </c>
      <c r="P168" s="106" t="s">
        <v>1230</v>
      </c>
      <c r="Q168" s="106" t="s">
        <v>15</v>
      </c>
      <c r="R168" s="105">
        <v>1</v>
      </c>
      <c r="S168" s="105">
        <v>0</v>
      </c>
      <c r="T168" s="105">
        <v>0</v>
      </c>
      <c r="U168" s="105">
        <v>1</v>
      </c>
      <c r="V168" s="105">
        <v>0</v>
      </c>
      <c r="W168" s="105">
        <v>0</v>
      </c>
      <c r="X168" s="105">
        <v>0</v>
      </c>
      <c r="Y168" s="105">
        <v>0</v>
      </c>
      <c r="Z168" s="105">
        <v>1</v>
      </c>
      <c r="AA168" s="105">
        <v>0</v>
      </c>
      <c r="AB168" s="105">
        <v>0</v>
      </c>
      <c r="AC168" s="105">
        <v>0</v>
      </c>
      <c r="AD168" s="105">
        <v>0</v>
      </c>
      <c r="AE168" s="105">
        <v>1</v>
      </c>
      <c r="AF168" s="105">
        <v>0</v>
      </c>
      <c r="AG168" s="105">
        <v>0</v>
      </c>
      <c r="AH168" s="105">
        <v>0</v>
      </c>
      <c r="AI168" s="105">
        <v>0</v>
      </c>
      <c r="AJ168" s="9">
        <f t="shared" si="12"/>
        <v>1</v>
      </c>
      <c r="AK168" s="9">
        <f t="shared" si="13"/>
        <v>0</v>
      </c>
      <c r="AL168" s="9">
        <f t="shared" si="14"/>
        <v>0</v>
      </c>
      <c r="AM168" s="9">
        <f t="shared" si="15"/>
        <v>0</v>
      </c>
      <c r="AN168" s="106" t="s">
        <v>3090</v>
      </c>
    </row>
    <row r="169" spans="1:40" x14ac:dyDescent="0.25">
      <c r="A169" s="105">
        <v>4278</v>
      </c>
      <c r="B169" s="106" t="s">
        <v>6150</v>
      </c>
      <c r="C169" s="106" t="s">
        <v>6151</v>
      </c>
      <c r="D169" s="106" t="s">
        <v>6152</v>
      </c>
      <c r="E169" s="107">
        <v>44013</v>
      </c>
      <c r="F169" s="106" t="s">
        <v>38</v>
      </c>
      <c r="G169" s="105">
        <v>2500</v>
      </c>
      <c r="H169" s="105">
        <v>2000</v>
      </c>
      <c r="J169" s="105">
        <v>4.8799999999999998E-3</v>
      </c>
      <c r="K169" s="110">
        <v>45.5</v>
      </c>
      <c r="L169" s="109" t="s">
        <v>342</v>
      </c>
      <c r="M169" s="106" t="s">
        <v>185</v>
      </c>
      <c r="N169" s="106" t="s">
        <v>48</v>
      </c>
      <c r="O169" s="110">
        <v>30</v>
      </c>
      <c r="P169" s="106" t="s">
        <v>891</v>
      </c>
      <c r="Q169" s="106" t="s">
        <v>15</v>
      </c>
      <c r="R169" s="105">
        <v>1</v>
      </c>
      <c r="S169" s="105">
        <v>0</v>
      </c>
      <c r="T169" s="105">
        <v>0</v>
      </c>
      <c r="U169" s="105">
        <v>1</v>
      </c>
      <c r="V169" s="105">
        <v>0</v>
      </c>
      <c r="W169" s="105">
        <v>0</v>
      </c>
      <c r="X169" s="105">
        <v>0</v>
      </c>
      <c r="Y169" s="105">
        <v>0</v>
      </c>
      <c r="Z169" s="105">
        <v>1</v>
      </c>
      <c r="AA169" s="105">
        <v>0</v>
      </c>
      <c r="AB169" s="105">
        <v>0</v>
      </c>
      <c r="AC169" s="105">
        <v>0</v>
      </c>
      <c r="AD169" s="105">
        <v>0</v>
      </c>
      <c r="AE169" s="105">
        <v>0</v>
      </c>
      <c r="AF169" s="105">
        <v>0</v>
      </c>
      <c r="AG169" s="105">
        <v>0</v>
      </c>
      <c r="AH169" s="105">
        <v>0</v>
      </c>
      <c r="AI169" s="105">
        <v>1</v>
      </c>
      <c r="AJ169" s="9">
        <f t="shared" si="12"/>
        <v>0</v>
      </c>
      <c r="AK169" s="9">
        <f t="shared" si="13"/>
        <v>0</v>
      </c>
      <c r="AL169" s="9">
        <f t="shared" si="14"/>
        <v>1</v>
      </c>
      <c r="AM169" s="9">
        <f t="shared" si="15"/>
        <v>0</v>
      </c>
      <c r="AN169" s="106" t="s">
        <v>6153</v>
      </c>
    </row>
    <row r="170" spans="1:40" x14ac:dyDescent="0.25">
      <c r="A170" s="105">
        <v>4280</v>
      </c>
      <c r="B170" s="106" t="s">
        <v>3389</v>
      </c>
      <c r="C170" s="106" t="s">
        <v>3390</v>
      </c>
      <c r="D170" s="106" t="s">
        <v>3391</v>
      </c>
      <c r="E170" s="107">
        <v>43171</v>
      </c>
      <c r="F170" s="106" t="s">
        <v>38</v>
      </c>
      <c r="I170" s="110">
        <v>28000</v>
      </c>
      <c r="J170" s="105">
        <v>5.24</v>
      </c>
      <c r="L170" s="109" t="s">
        <v>342</v>
      </c>
      <c r="M170" s="106" t="s">
        <v>224</v>
      </c>
      <c r="N170" s="106" t="s">
        <v>48</v>
      </c>
      <c r="O170" s="110">
        <v>147</v>
      </c>
      <c r="P170" s="106" t="s">
        <v>1258</v>
      </c>
      <c r="Q170" s="106" t="s">
        <v>15</v>
      </c>
      <c r="R170" s="105">
        <v>1</v>
      </c>
      <c r="S170" s="105">
        <v>0</v>
      </c>
      <c r="T170" s="105">
        <v>0</v>
      </c>
      <c r="U170" s="105">
        <v>1</v>
      </c>
      <c r="V170" s="105">
        <v>0</v>
      </c>
      <c r="W170" s="105">
        <v>0</v>
      </c>
      <c r="X170" s="105">
        <v>0</v>
      </c>
      <c r="Y170" s="105">
        <v>0</v>
      </c>
      <c r="Z170" s="105">
        <v>1</v>
      </c>
      <c r="AA170" s="105">
        <v>0</v>
      </c>
      <c r="AB170" s="105">
        <v>0</v>
      </c>
      <c r="AC170" s="105">
        <v>1</v>
      </c>
      <c r="AD170" s="105">
        <v>0</v>
      </c>
      <c r="AE170" s="105">
        <v>0</v>
      </c>
      <c r="AF170" s="105">
        <v>0</v>
      </c>
      <c r="AG170" s="105">
        <v>0</v>
      </c>
      <c r="AH170" s="105">
        <v>0</v>
      </c>
      <c r="AI170" s="105">
        <v>0</v>
      </c>
      <c r="AJ170" s="9">
        <f t="shared" si="12"/>
        <v>1</v>
      </c>
      <c r="AK170" s="9">
        <f t="shared" si="13"/>
        <v>0</v>
      </c>
      <c r="AL170" s="9">
        <f t="shared" si="14"/>
        <v>0</v>
      </c>
      <c r="AM170" s="9">
        <f t="shared" si="15"/>
        <v>0</v>
      </c>
      <c r="AN170" s="106" t="s">
        <v>3392</v>
      </c>
    </row>
    <row r="171" spans="1:40" x14ac:dyDescent="0.25">
      <c r="A171" s="105">
        <v>4282</v>
      </c>
      <c r="B171" s="106" t="s">
        <v>8771</v>
      </c>
      <c r="C171" s="106" t="s">
        <v>8772</v>
      </c>
      <c r="D171" s="106" t="s">
        <v>8773</v>
      </c>
      <c r="E171" s="107">
        <v>43862</v>
      </c>
      <c r="F171" s="106" t="s">
        <v>38</v>
      </c>
      <c r="L171" s="109" t="s">
        <v>341</v>
      </c>
      <c r="M171" s="106" t="s">
        <v>54</v>
      </c>
      <c r="N171" s="106" t="s">
        <v>48</v>
      </c>
      <c r="O171" s="110">
        <v>56</v>
      </c>
      <c r="P171" s="106" t="s">
        <v>526</v>
      </c>
      <c r="Q171" s="106" t="s">
        <v>15</v>
      </c>
      <c r="R171" s="105">
        <v>1</v>
      </c>
      <c r="S171" s="105">
        <v>0</v>
      </c>
      <c r="T171" s="105">
        <v>0</v>
      </c>
      <c r="U171" s="105">
        <v>1</v>
      </c>
      <c r="V171" s="105">
        <v>0</v>
      </c>
      <c r="W171" s="105">
        <v>0</v>
      </c>
      <c r="X171" s="105">
        <v>0</v>
      </c>
      <c r="Y171" s="105">
        <v>0</v>
      </c>
      <c r="Z171" s="105">
        <v>1</v>
      </c>
      <c r="AA171" s="105">
        <v>0</v>
      </c>
      <c r="AB171" s="105">
        <v>0</v>
      </c>
      <c r="AC171" s="105">
        <v>0</v>
      </c>
      <c r="AD171" s="105">
        <v>0</v>
      </c>
      <c r="AE171" s="105">
        <v>1</v>
      </c>
      <c r="AF171" s="105">
        <v>0</v>
      </c>
      <c r="AG171" s="105">
        <v>0</v>
      </c>
      <c r="AH171" s="105">
        <v>0</v>
      </c>
      <c r="AI171" s="105">
        <v>0</v>
      </c>
      <c r="AJ171" s="9">
        <f t="shared" si="12"/>
        <v>1</v>
      </c>
      <c r="AK171" s="9">
        <f t="shared" si="13"/>
        <v>0</v>
      </c>
      <c r="AL171" s="9">
        <f t="shared" si="14"/>
        <v>0</v>
      </c>
      <c r="AM171" s="9">
        <f t="shared" si="15"/>
        <v>0</v>
      </c>
      <c r="AN171" s="106" t="s">
        <v>8774</v>
      </c>
    </row>
    <row r="172" spans="1:40" x14ac:dyDescent="0.25">
      <c r="A172" s="105">
        <v>4284</v>
      </c>
      <c r="B172" s="106" t="s">
        <v>3992</v>
      </c>
      <c r="C172" s="106" t="s">
        <v>3993</v>
      </c>
      <c r="D172" s="106" t="s">
        <v>3994</v>
      </c>
      <c r="E172" s="107">
        <v>43344</v>
      </c>
      <c r="F172" s="106" t="s">
        <v>38</v>
      </c>
      <c r="J172" s="105">
        <v>2.2699999999999999E-3</v>
      </c>
      <c r="L172" s="109" t="s">
        <v>342</v>
      </c>
      <c r="M172" s="106" t="s">
        <v>185</v>
      </c>
      <c r="N172" s="106" t="s">
        <v>48</v>
      </c>
      <c r="O172" s="110">
        <v>30</v>
      </c>
      <c r="P172" s="106" t="s">
        <v>891</v>
      </c>
      <c r="Q172" s="106" t="s">
        <v>15</v>
      </c>
      <c r="R172" s="105">
        <v>1</v>
      </c>
      <c r="S172" s="105">
        <v>0</v>
      </c>
      <c r="T172" s="105">
        <v>0</v>
      </c>
      <c r="U172" s="105">
        <v>1</v>
      </c>
      <c r="V172" s="105">
        <v>0</v>
      </c>
      <c r="W172" s="105">
        <v>0</v>
      </c>
      <c r="X172" s="105">
        <v>0</v>
      </c>
      <c r="Y172" s="105">
        <v>0</v>
      </c>
      <c r="Z172" s="105">
        <v>1</v>
      </c>
      <c r="AA172" s="105">
        <v>0</v>
      </c>
      <c r="AB172" s="105">
        <v>0</v>
      </c>
      <c r="AC172" s="105">
        <v>0</v>
      </c>
      <c r="AD172" s="105">
        <v>0</v>
      </c>
      <c r="AE172" s="105">
        <v>1</v>
      </c>
      <c r="AF172" s="105">
        <v>0</v>
      </c>
      <c r="AG172" s="105">
        <v>0</v>
      </c>
      <c r="AH172" s="105">
        <v>0</v>
      </c>
      <c r="AI172" s="105">
        <v>0</v>
      </c>
      <c r="AJ172" s="9">
        <f t="shared" si="12"/>
        <v>1</v>
      </c>
      <c r="AK172" s="9">
        <f t="shared" si="13"/>
        <v>0</v>
      </c>
      <c r="AL172" s="9">
        <f t="shared" si="14"/>
        <v>0</v>
      </c>
      <c r="AM172" s="9">
        <f t="shared" si="15"/>
        <v>0</v>
      </c>
      <c r="AN172" s="106" t="s">
        <v>3996</v>
      </c>
    </row>
    <row r="173" spans="1:40" x14ac:dyDescent="0.25">
      <c r="A173" s="105">
        <v>4289</v>
      </c>
      <c r="B173" s="106" t="s">
        <v>7826</v>
      </c>
      <c r="C173" s="106" t="s">
        <v>7827</v>
      </c>
      <c r="D173" s="106" t="s">
        <v>7828</v>
      </c>
      <c r="E173" s="107">
        <v>43790</v>
      </c>
      <c r="F173" s="106" t="s">
        <v>38</v>
      </c>
      <c r="K173" s="110">
        <v>11</v>
      </c>
      <c r="L173" s="109" t="s">
        <v>341</v>
      </c>
      <c r="M173" s="106" t="s">
        <v>283</v>
      </c>
      <c r="N173" s="106" t="s">
        <v>48</v>
      </c>
      <c r="O173" s="110">
        <v>168</v>
      </c>
      <c r="P173" s="106" t="s">
        <v>7829</v>
      </c>
      <c r="Q173" s="106" t="s">
        <v>15</v>
      </c>
      <c r="R173" s="105">
        <v>1</v>
      </c>
      <c r="S173" s="105">
        <v>0</v>
      </c>
      <c r="T173" s="105">
        <v>0</v>
      </c>
      <c r="U173" s="105">
        <v>1</v>
      </c>
      <c r="V173" s="105">
        <v>0</v>
      </c>
      <c r="W173" s="105">
        <v>0</v>
      </c>
      <c r="X173" s="105">
        <v>0</v>
      </c>
      <c r="Y173" s="105">
        <v>0</v>
      </c>
      <c r="Z173" s="105">
        <v>1</v>
      </c>
      <c r="AA173" s="105">
        <v>0</v>
      </c>
      <c r="AB173" s="105">
        <v>0</v>
      </c>
      <c r="AC173" s="105">
        <v>0</v>
      </c>
      <c r="AD173" s="105">
        <v>0</v>
      </c>
      <c r="AE173" s="105">
        <v>0</v>
      </c>
      <c r="AF173" s="105">
        <v>0</v>
      </c>
      <c r="AG173" s="105">
        <v>0</v>
      </c>
      <c r="AH173" s="105">
        <v>0</v>
      </c>
      <c r="AI173" s="105">
        <v>1</v>
      </c>
      <c r="AJ173" s="9">
        <f t="shared" si="12"/>
        <v>0</v>
      </c>
      <c r="AK173" s="9">
        <f t="shared" si="13"/>
        <v>0</v>
      </c>
      <c r="AL173" s="9">
        <f t="shared" si="14"/>
        <v>1</v>
      </c>
      <c r="AM173" s="9">
        <f t="shared" si="15"/>
        <v>0</v>
      </c>
      <c r="AN173" s="106" t="s">
        <v>7830</v>
      </c>
    </row>
    <row r="174" spans="1:40" x14ac:dyDescent="0.25">
      <c r="A174" s="105">
        <v>4295</v>
      </c>
      <c r="B174" s="106" t="s">
        <v>5862</v>
      </c>
      <c r="C174" s="106" t="s">
        <v>5863</v>
      </c>
      <c r="D174" s="106" t="s">
        <v>5864</v>
      </c>
      <c r="E174" s="107">
        <v>43088</v>
      </c>
      <c r="F174" s="106" t="s">
        <v>38</v>
      </c>
      <c r="I174" s="110">
        <v>28000</v>
      </c>
      <c r="L174" s="109" t="s">
        <v>342</v>
      </c>
      <c r="M174" s="106" t="s">
        <v>136</v>
      </c>
      <c r="N174" s="106" t="s">
        <v>48</v>
      </c>
      <c r="O174" s="110">
        <v>63</v>
      </c>
      <c r="P174" s="106" t="s">
        <v>377</v>
      </c>
      <c r="Q174" s="106" t="s">
        <v>15</v>
      </c>
      <c r="R174" s="105">
        <v>1</v>
      </c>
      <c r="S174" s="105">
        <v>0</v>
      </c>
      <c r="T174" s="105">
        <v>0</v>
      </c>
      <c r="U174" s="105">
        <v>1</v>
      </c>
      <c r="V174" s="105">
        <v>0</v>
      </c>
      <c r="W174" s="105">
        <v>0</v>
      </c>
      <c r="X174" s="105">
        <v>0</v>
      </c>
      <c r="Y174" s="105">
        <v>0</v>
      </c>
      <c r="Z174" s="105">
        <v>1</v>
      </c>
      <c r="AA174" s="105">
        <v>0</v>
      </c>
      <c r="AB174" s="105">
        <v>0</v>
      </c>
      <c r="AC174" s="105">
        <v>1</v>
      </c>
      <c r="AD174" s="105">
        <v>0</v>
      </c>
      <c r="AE174" s="105">
        <v>0</v>
      </c>
      <c r="AF174" s="105">
        <v>0</v>
      </c>
      <c r="AG174" s="105">
        <v>0</v>
      </c>
      <c r="AH174" s="105">
        <v>0</v>
      </c>
      <c r="AI174" s="105">
        <v>0</v>
      </c>
      <c r="AJ174" s="9">
        <f t="shared" si="12"/>
        <v>1</v>
      </c>
      <c r="AK174" s="9">
        <f t="shared" si="13"/>
        <v>0</v>
      </c>
      <c r="AL174" s="9">
        <f t="shared" si="14"/>
        <v>0</v>
      </c>
      <c r="AM174" s="9">
        <f t="shared" si="15"/>
        <v>0</v>
      </c>
      <c r="AN174" s="106" t="s">
        <v>5866</v>
      </c>
    </row>
    <row r="175" spans="1:40" x14ac:dyDescent="0.25">
      <c r="A175" s="105">
        <v>4317</v>
      </c>
      <c r="B175" s="106" t="s">
        <v>5867</v>
      </c>
      <c r="C175" s="106" t="s">
        <v>5868</v>
      </c>
      <c r="D175" s="106" t="s">
        <v>5869</v>
      </c>
      <c r="E175" s="107">
        <v>43922</v>
      </c>
      <c r="F175" s="106" t="s">
        <v>38</v>
      </c>
      <c r="I175" s="110">
        <v>3.125</v>
      </c>
      <c r="J175" s="105">
        <v>9.1999999999999998E-2</v>
      </c>
      <c r="K175" s="110">
        <v>1.06</v>
      </c>
      <c r="L175" s="109" t="s">
        <v>341</v>
      </c>
      <c r="M175" s="106" t="s">
        <v>283</v>
      </c>
      <c r="N175" s="106" t="s">
        <v>48</v>
      </c>
      <c r="O175" s="110">
        <v>8</v>
      </c>
      <c r="P175" s="106" t="s">
        <v>2476</v>
      </c>
      <c r="Q175" s="106" t="s">
        <v>15</v>
      </c>
      <c r="R175" s="105">
        <v>1</v>
      </c>
      <c r="S175" s="105">
        <v>0</v>
      </c>
      <c r="T175" s="105">
        <v>0</v>
      </c>
      <c r="U175" s="105">
        <v>0</v>
      </c>
      <c r="V175" s="105">
        <v>0</v>
      </c>
      <c r="W175" s="105">
        <v>0</v>
      </c>
      <c r="X175" s="105">
        <v>0</v>
      </c>
      <c r="Y175" s="105">
        <v>0</v>
      </c>
      <c r="Z175" s="105">
        <v>0</v>
      </c>
      <c r="AA175" s="105">
        <v>0</v>
      </c>
      <c r="AB175" s="105">
        <v>0</v>
      </c>
      <c r="AC175" s="105">
        <v>0</v>
      </c>
      <c r="AD175" s="105">
        <v>0</v>
      </c>
      <c r="AE175" s="105">
        <v>1</v>
      </c>
      <c r="AF175" s="105">
        <v>0</v>
      </c>
      <c r="AG175" s="105">
        <v>0</v>
      </c>
      <c r="AH175" s="105">
        <v>0</v>
      </c>
      <c r="AI175" s="105">
        <v>0</v>
      </c>
      <c r="AJ175" s="9">
        <f t="shared" si="12"/>
        <v>1</v>
      </c>
      <c r="AK175" s="9">
        <f t="shared" si="13"/>
        <v>0</v>
      </c>
      <c r="AL175" s="9">
        <f t="shared" si="14"/>
        <v>0</v>
      </c>
      <c r="AM175" s="9">
        <f t="shared" si="15"/>
        <v>0</v>
      </c>
      <c r="AN175" s="106" t="s">
        <v>5870</v>
      </c>
    </row>
    <row r="176" spans="1:40" x14ac:dyDescent="0.25">
      <c r="A176" s="105">
        <v>4318</v>
      </c>
      <c r="B176" s="106" t="s">
        <v>5014</v>
      </c>
      <c r="C176" s="106" t="s">
        <v>5015</v>
      </c>
      <c r="D176" s="106" t="s">
        <v>5016</v>
      </c>
      <c r="E176" s="107">
        <v>44050</v>
      </c>
      <c r="F176" s="106" t="s">
        <v>38</v>
      </c>
      <c r="J176" s="105">
        <v>0.01</v>
      </c>
      <c r="L176" s="109" t="s">
        <v>341</v>
      </c>
      <c r="M176" s="106" t="s">
        <v>283</v>
      </c>
      <c r="N176" s="106" t="s">
        <v>48</v>
      </c>
      <c r="O176" s="110">
        <v>960</v>
      </c>
      <c r="P176" s="106" t="s">
        <v>738</v>
      </c>
      <c r="Q176" s="106" t="s">
        <v>15</v>
      </c>
      <c r="R176" s="105">
        <v>1</v>
      </c>
      <c r="S176" s="105">
        <v>0</v>
      </c>
      <c r="T176" s="105">
        <v>0</v>
      </c>
      <c r="U176" s="105">
        <v>1</v>
      </c>
      <c r="V176" s="105">
        <v>0</v>
      </c>
      <c r="W176" s="105">
        <v>0</v>
      </c>
      <c r="X176" s="105">
        <v>0</v>
      </c>
      <c r="Y176" s="105">
        <v>0</v>
      </c>
      <c r="Z176" s="105">
        <v>1</v>
      </c>
      <c r="AA176" s="105">
        <v>0</v>
      </c>
      <c r="AB176" s="105">
        <v>0</v>
      </c>
      <c r="AC176" s="105">
        <v>0</v>
      </c>
      <c r="AD176" s="105">
        <v>0</v>
      </c>
      <c r="AE176" s="105">
        <v>0</v>
      </c>
      <c r="AF176" s="105">
        <v>0</v>
      </c>
      <c r="AG176" s="105">
        <v>0</v>
      </c>
      <c r="AH176" s="105">
        <v>0</v>
      </c>
      <c r="AI176" s="105">
        <v>0</v>
      </c>
      <c r="AJ176" s="9">
        <f t="shared" si="12"/>
        <v>0</v>
      </c>
      <c r="AK176" s="9">
        <f t="shared" si="13"/>
        <v>0</v>
      </c>
      <c r="AL176" s="9">
        <f t="shared" si="14"/>
        <v>0</v>
      </c>
      <c r="AM176" s="9">
        <f t="shared" si="15"/>
        <v>0</v>
      </c>
      <c r="AN176" s="106" t="s">
        <v>5017</v>
      </c>
    </row>
    <row r="177" spans="1:40" x14ac:dyDescent="0.25">
      <c r="A177" s="105">
        <v>4319</v>
      </c>
      <c r="B177" s="106" t="s">
        <v>5871</v>
      </c>
      <c r="C177" s="106" t="s">
        <v>5872</v>
      </c>
      <c r="D177" s="106" t="s">
        <v>5873</v>
      </c>
      <c r="E177" s="107">
        <v>42278</v>
      </c>
      <c r="F177" s="106" t="s">
        <v>38</v>
      </c>
      <c r="J177" s="105">
        <v>9.0999999999999998E-2</v>
      </c>
      <c r="L177" s="109" t="s">
        <v>341</v>
      </c>
      <c r="M177" s="106" t="s">
        <v>283</v>
      </c>
      <c r="N177" s="106" t="s">
        <v>48</v>
      </c>
      <c r="O177" s="110">
        <v>14</v>
      </c>
      <c r="P177" s="106" t="s">
        <v>377</v>
      </c>
      <c r="Q177" s="106" t="s">
        <v>15</v>
      </c>
      <c r="R177" s="105">
        <v>0</v>
      </c>
      <c r="S177" s="105">
        <v>0</v>
      </c>
      <c r="T177" s="105">
        <v>0</v>
      </c>
      <c r="U177" s="105">
        <v>1</v>
      </c>
      <c r="V177" s="105">
        <v>0</v>
      </c>
      <c r="W177" s="105">
        <v>0</v>
      </c>
      <c r="X177" s="105">
        <v>0</v>
      </c>
      <c r="Y177" s="105">
        <v>0</v>
      </c>
      <c r="Z177" s="105">
        <v>1</v>
      </c>
      <c r="AA177" s="105">
        <v>0</v>
      </c>
      <c r="AB177" s="105">
        <v>0</v>
      </c>
      <c r="AC177" s="105">
        <v>0</v>
      </c>
      <c r="AD177" s="105">
        <v>0</v>
      </c>
      <c r="AE177" s="105">
        <v>1</v>
      </c>
      <c r="AF177" s="105">
        <v>0</v>
      </c>
      <c r="AG177" s="105">
        <v>0</v>
      </c>
      <c r="AH177" s="105">
        <v>0</v>
      </c>
      <c r="AI177" s="105">
        <v>0</v>
      </c>
      <c r="AJ177" s="9">
        <f t="shared" si="12"/>
        <v>1</v>
      </c>
      <c r="AK177" s="9">
        <f t="shared" si="13"/>
        <v>0</v>
      </c>
      <c r="AL177" s="9">
        <f t="shared" si="14"/>
        <v>0</v>
      </c>
      <c r="AM177" s="9">
        <f t="shared" si="15"/>
        <v>0</v>
      </c>
      <c r="AN177" s="106" t="s">
        <v>5875</v>
      </c>
    </row>
    <row r="178" spans="1:40" x14ac:dyDescent="0.25">
      <c r="A178" s="105">
        <v>4321</v>
      </c>
      <c r="B178" s="106" t="s">
        <v>3997</v>
      </c>
      <c r="C178" s="106" t="s">
        <v>3998</v>
      </c>
      <c r="D178" s="106" t="s">
        <v>3999</v>
      </c>
      <c r="E178" s="107">
        <v>43370</v>
      </c>
      <c r="F178" s="106" t="s">
        <v>38</v>
      </c>
      <c r="I178" s="110">
        <v>28000</v>
      </c>
      <c r="L178" s="109" t="s">
        <v>342</v>
      </c>
      <c r="M178" s="106" t="s">
        <v>136</v>
      </c>
      <c r="N178" s="106" t="s">
        <v>48</v>
      </c>
      <c r="O178" s="110">
        <v>42</v>
      </c>
      <c r="P178" s="106" t="s">
        <v>589</v>
      </c>
      <c r="Q178" s="106" t="s">
        <v>15</v>
      </c>
      <c r="R178" s="105">
        <v>1</v>
      </c>
      <c r="S178" s="105">
        <v>0</v>
      </c>
      <c r="T178" s="105">
        <v>0</v>
      </c>
      <c r="U178" s="105">
        <v>1</v>
      </c>
      <c r="V178" s="105">
        <v>0</v>
      </c>
      <c r="W178" s="105">
        <v>0</v>
      </c>
      <c r="X178" s="105">
        <v>0</v>
      </c>
      <c r="Y178" s="105">
        <v>0</v>
      </c>
      <c r="Z178" s="105">
        <v>1</v>
      </c>
      <c r="AA178" s="105">
        <v>0</v>
      </c>
      <c r="AB178" s="105">
        <v>0</v>
      </c>
      <c r="AC178" s="105">
        <v>1</v>
      </c>
      <c r="AD178" s="105">
        <v>0</v>
      </c>
      <c r="AE178" s="105">
        <v>0</v>
      </c>
      <c r="AF178" s="105">
        <v>0</v>
      </c>
      <c r="AG178" s="105">
        <v>0</v>
      </c>
      <c r="AH178" s="105">
        <v>0</v>
      </c>
      <c r="AI178" s="105">
        <v>0</v>
      </c>
      <c r="AJ178" s="9">
        <f t="shared" si="12"/>
        <v>1</v>
      </c>
      <c r="AK178" s="9">
        <f t="shared" si="13"/>
        <v>0</v>
      </c>
      <c r="AL178" s="9">
        <f t="shared" si="14"/>
        <v>0</v>
      </c>
      <c r="AM178" s="9">
        <f t="shared" si="15"/>
        <v>0</v>
      </c>
      <c r="AN178" s="106" t="s">
        <v>4000</v>
      </c>
    </row>
    <row r="179" spans="1:40" x14ac:dyDescent="0.25">
      <c r="A179" s="105">
        <v>4333</v>
      </c>
      <c r="B179" s="106" t="s">
        <v>2696</v>
      </c>
      <c r="C179" s="106" t="s">
        <v>2697</v>
      </c>
      <c r="D179" s="106" t="s">
        <v>2698</v>
      </c>
      <c r="E179" s="107">
        <v>35975</v>
      </c>
      <c r="F179" s="106" t="s">
        <v>38</v>
      </c>
      <c r="J179" s="105">
        <v>1</v>
      </c>
      <c r="L179" s="109" t="s">
        <v>342</v>
      </c>
      <c r="M179" s="106" t="s">
        <v>136</v>
      </c>
      <c r="N179" s="106" t="s">
        <v>40</v>
      </c>
      <c r="O179" s="110">
        <v>10920</v>
      </c>
      <c r="P179" s="106" t="s">
        <v>2699</v>
      </c>
      <c r="Q179" s="106" t="s">
        <v>55</v>
      </c>
      <c r="R179" s="105">
        <v>0</v>
      </c>
      <c r="S179" s="105">
        <v>0</v>
      </c>
      <c r="T179" s="105">
        <v>0</v>
      </c>
      <c r="U179" s="105">
        <v>1</v>
      </c>
      <c r="V179" s="105">
        <v>0</v>
      </c>
      <c r="W179" s="105">
        <v>0</v>
      </c>
      <c r="X179" s="105">
        <v>0</v>
      </c>
      <c r="Y179" s="105">
        <v>0</v>
      </c>
      <c r="Z179" s="105">
        <v>1</v>
      </c>
      <c r="AA179" s="105">
        <v>0</v>
      </c>
      <c r="AB179" s="105">
        <v>0</v>
      </c>
      <c r="AC179" s="105">
        <v>1</v>
      </c>
      <c r="AD179" s="105">
        <v>0</v>
      </c>
      <c r="AE179" s="105">
        <v>0</v>
      </c>
      <c r="AF179" s="105">
        <v>0</v>
      </c>
      <c r="AG179" s="105">
        <v>0</v>
      </c>
      <c r="AH179" s="105">
        <v>0</v>
      </c>
      <c r="AI179" s="105">
        <v>0</v>
      </c>
      <c r="AJ179" s="9">
        <f t="shared" si="12"/>
        <v>1</v>
      </c>
      <c r="AK179" s="9">
        <f t="shared" si="13"/>
        <v>0</v>
      </c>
      <c r="AL179" s="9">
        <f t="shared" si="14"/>
        <v>0</v>
      </c>
      <c r="AM179" s="9">
        <f t="shared" si="15"/>
        <v>0</v>
      </c>
      <c r="AN179" s="106" t="s">
        <v>2700</v>
      </c>
    </row>
    <row r="180" spans="1:40" x14ac:dyDescent="0.25">
      <c r="A180" s="105">
        <v>4334</v>
      </c>
      <c r="B180" s="106" t="s">
        <v>8775</v>
      </c>
      <c r="C180" s="106" t="s">
        <v>8776</v>
      </c>
      <c r="D180" s="106" t="s">
        <v>8777</v>
      </c>
      <c r="E180" s="107">
        <v>35796</v>
      </c>
      <c r="F180" s="106" t="s">
        <v>38</v>
      </c>
      <c r="J180" s="105">
        <v>0.3</v>
      </c>
      <c r="L180" s="109" t="s">
        <v>342</v>
      </c>
      <c r="M180" s="106" t="s">
        <v>2055</v>
      </c>
      <c r="N180" s="106" t="s">
        <v>40</v>
      </c>
      <c r="O180" s="110">
        <v>10950</v>
      </c>
      <c r="P180" s="106" t="s">
        <v>2699</v>
      </c>
      <c r="Q180" s="106" t="s">
        <v>70</v>
      </c>
      <c r="R180" s="105">
        <v>0</v>
      </c>
      <c r="S180" s="105">
        <v>0</v>
      </c>
      <c r="T180" s="105">
        <v>0</v>
      </c>
      <c r="U180" s="105">
        <v>1</v>
      </c>
      <c r="V180" s="105">
        <v>0</v>
      </c>
      <c r="W180" s="105">
        <v>0</v>
      </c>
      <c r="X180" s="105">
        <v>0</v>
      </c>
      <c r="Y180" s="105">
        <v>0</v>
      </c>
      <c r="Z180" s="105">
        <v>1</v>
      </c>
      <c r="AA180" s="105">
        <v>0</v>
      </c>
      <c r="AB180" s="105">
        <v>0</v>
      </c>
      <c r="AC180" s="105">
        <v>1</v>
      </c>
      <c r="AD180" s="105">
        <v>0</v>
      </c>
      <c r="AE180" s="105">
        <v>0</v>
      </c>
      <c r="AF180" s="105">
        <v>0</v>
      </c>
      <c r="AG180" s="105">
        <v>0</v>
      </c>
      <c r="AH180" s="105">
        <v>0</v>
      </c>
      <c r="AI180" s="105">
        <v>0</v>
      </c>
      <c r="AJ180" s="9">
        <f t="shared" si="12"/>
        <v>1</v>
      </c>
      <c r="AK180" s="9">
        <f t="shared" si="13"/>
        <v>0</v>
      </c>
      <c r="AL180" s="9">
        <f t="shared" si="14"/>
        <v>0</v>
      </c>
      <c r="AM180" s="9">
        <f t="shared" si="15"/>
        <v>0</v>
      </c>
      <c r="AN180" s="106" t="s">
        <v>8778</v>
      </c>
    </row>
    <row r="181" spans="1:40" x14ac:dyDescent="0.25">
      <c r="A181" s="105">
        <v>4335</v>
      </c>
      <c r="B181" s="106" t="s">
        <v>3098</v>
      </c>
      <c r="C181" s="106" t="s">
        <v>3099</v>
      </c>
      <c r="D181" s="106" t="s">
        <v>3100</v>
      </c>
      <c r="E181" s="107">
        <v>43394</v>
      </c>
      <c r="F181" s="106" t="s">
        <v>38</v>
      </c>
      <c r="I181" s="110">
        <v>160</v>
      </c>
      <c r="J181" s="105">
        <v>1.7000000000000001E-2</v>
      </c>
      <c r="L181" s="109" t="s">
        <v>341</v>
      </c>
      <c r="M181" s="106" t="s">
        <v>3101</v>
      </c>
      <c r="N181" s="106" t="s">
        <v>48</v>
      </c>
      <c r="O181" s="110">
        <v>80</v>
      </c>
      <c r="P181" s="106" t="s">
        <v>225</v>
      </c>
      <c r="Q181" s="106" t="s">
        <v>15</v>
      </c>
      <c r="R181" s="105">
        <v>1</v>
      </c>
      <c r="S181" s="105">
        <v>0</v>
      </c>
      <c r="T181" s="105">
        <v>0</v>
      </c>
      <c r="U181" s="105">
        <v>1</v>
      </c>
      <c r="V181" s="105">
        <v>0</v>
      </c>
      <c r="W181" s="105">
        <v>0</v>
      </c>
      <c r="X181" s="105">
        <v>0</v>
      </c>
      <c r="Y181" s="105">
        <v>0</v>
      </c>
      <c r="Z181" s="105">
        <v>1</v>
      </c>
      <c r="AA181" s="105">
        <v>0</v>
      </c>
      <c r="AB181" s="105">
        <v>0</v>
      </c>
      <c r="AC181" s="105">
        <v>0</v>
      </c>
      <c r="AD181" s="105">
        <v>0</v>
      </c>
      <c r="AE181" s="105">
        <v>1</v>
      </c>
      <c r="AF181" s="105">
        <v>0</v>
      </c>
      <c r="AG181" s="105">
        <v>0</v>
      </c>
      <c r="AH181" s="105">
        <v>0</v>
      </c>
      <c r="AI181" s="105">
        <v>0</v>
      </c>
      <c r="AJ181" s="9">
        <f t="shared" si="12"/>
        <v>1</v>
      </c>
      <c r="AK181" s="9">
        <f t="shared" si="13"/>
        <v>0</v>
      </c>
      <c r="AL181" s="9">
        <f t="shared" si="14"/>
        <v>0</v>
      </c>
      <c r="AM181" s="9">
        <f t="shared" si="15"/>
        <v>0</v>
      </c>
      <c r="AN181" s="106" t="s">
        <v>3102</v>
      </c>
    </row>
    <row r="182" spans="1:40" x14ac:dyDescent="0.25">
      <c r="A182" s="105">
        <v>4349</v>
      </c>
      <c r="B182" s="106" t="s">
        <v>1839</v>
      </c>
      <c r="C182" s="106" t="s">
        <v>1840</v>
      </c>
      <c r="D182" s="106" t="s">
        <v>1841</v>
      </c>
      <c r="E182" s="107">
        <v>43647</v>
      </c>
      <c r="F182" s="106" t="s">
        <v>38</v>
      </c>
      <c r="J182" s="105">
        <v>0.79</v>
      </c>
      <c r="L182" s="109" t="s">
        <v>342</v>
      </c>
      <c r="M182" s="106" t="s">
        <v>1842</v>
      </c>
      <c r="N182" s="106" t="s">
        <v>40</v>
      </c>
      <c r="O182" s="110">
        <v>0.5</v>
      </c>
      <c r="P182" s="106" t="s">
        <v>891</v>
      </c>
      <c r="Q182" s="106" t="s">
        <v>15</v>
      </c>
      <c r="R182" s="105">
        <v>0</v>
      </c>
      <c r="S182" s="105">
        <v>0</v>
      </c>
      <c r="T182" s="105">
        <v>0</v>
      </c>
      <c r="U182" s="105">
        <v>0</v>
      </c>
      <c r="V182" s="105">
        <v>0</v>
      </c>
      <c r="W182" s="105">
        <v>0</v>
      </c>
      <c r="X182" s="105">
        <v>0</v>
      </c>
      <c r="Y182" s="105">
        <v>0</v>
      </c>
      <c r="Z182" s="105">
        <v>0</v>
      </c>
      <c r="AA182" s="105">
        <v>0</v>
      </c>
      <c r="AB182" s="105">
        <v>0</v>
      </c>
      <c r="AC182" s="105">
        <v>1</v>
      </c>
      <c r="AD182" s="105">
        <v>0</v>
      </c>
      <c r="AE182" s="105">
        <v>0</v>
      </c>
      <c r="AF182" s="105">
        <v>0</v>
      </c>
      <c r="AG182" s="105">
        <v>0</v>
      </c>
      <c r="AH182" s="105">
        <v>0</v>
      </c>
      <c r="AI182" s="105">
        <v>0</v>
      </c>
      <c r="AJ182" s="9">
        <f t="shared" si="12"/>
        <v>1</v>
      </c>
      <c r="AK182" s="9">
        <f t="shared" si="13"/>
        <v>0</v>
      </c>
      <c r="AL182" s="9">
        <f t="shared" si="14"/>
        <v>0</v>
      </c>
      <c r="AM182" s="9">
        <f t="shared" si="15"/>
        <v>0</v>
      </c>
      <c r="AN182" s="106" t="s">
        <v>1843</v>
      </c>
    </row>
    <row r="183" spans="1:40" x14ac:dyDescent="0.25">
      <c r="A183" s="105">
        <v>4353</v>
      </c>
      <c r="B183" s="106" t="s">
        <v>8779</v>
      </c>
      <c r="C183" s="106" t="s">
        <v>8780</v>
      </c>
      <c r="D183" s="106" t="s">
        <v>8781</v>
      </c>
      <c r="E183" s="107">
        <v>44522</v>
      </c>
      <c r="F183" s="106" t="s">
        <v>38</v>
      </c>
      <c r="J183" s="105">
        <v>4</v>
      </c>
      <c r="L183" s="109" t="s">
        <v>342</v>
      </c>
      <c r="M183" s="106" t="s">
        <v>185</v>
      </c>
      <c r="N183" s="106" t="s">
        <v>48</v>
      </c>
      <c r="O183" s="110">
        <v>48</v>
      </c>
      <c r="P183" s="106" t="s">
        <v>8782</v>
      </c>
      <c r="Q183" s="106" t="s">
        <v>15</v>
      </c>
      <c r="R183" s="105">
        <v>1</v>
      </c>
      <c r="S183" s="105">
        <v>0</v>
      </c>
      <c r="T183" s="105">
        <v>0</v>
      </c>
      <c r="U183" s="105">
        <v>1</v>
      </c>
      <c r="V183" s="105">
        <v>0</v>
      </c>
      <c r="W183" s="105">
        <v>0</v>
      </c>
      <c r="X183" s="105">
        <v>0</v>
      </c>
      <c r="Y183" s="105">
        <v>1</v>
      </c>
      <c r="Z183" s="105">
        <v>0</v>
      </c>
      <c r="AA183" s="105">
        <v>0</v>
      </c>
      <c r="AB183" s="105">
        <v>0</v>
      </c>
      <c r="AC183" s="105">
        <v>1</v>
      </c>
      <c r="AD183" s="105">
        <v>0</v>
      </c>
      <c r="AE183" s="105">
        <v>0</v>
      </c>
      <c r="AF183" s="105">
        <v>0</v>
      </c>
      <c r="AG183" s="105">
        <v>0</v>
      </c>
      <c r="AH183" s="105">
        <v>0</v>
      </c>
      <c r="AI183" s="105">
        <v>0</v>
      </c>
      <c r="AJ183" s="9">
        <f t="shared" si="12"/>
        <v>1</v>
      </c>
      <c r="AK183" s="9">
        <f t="shared" si="13"/>
        <v>0</v>
      </c>
      <c r="AL183" s="9">
        <f t="shared" si="14"/>
        <v>0</v>
      </c>
      <c r="AM183" s="9">
        <f t="shared" si="15"/>
        <v>0</v>
      </c>
      <c r="AN183" s="106" t="s">
        <v>8783</v>
      </c>
    </row>
    <row r="184" spans="1:40" x14ac:dyDescent="0.25">
      <c r="A184" s="105">
        <v>4514</v>
      </c>
      <c r="B184" s="106" t="s">
        <v>8784</v>
      </c>
      <c r="C184" s="106" t="s">
        <v>8785</v>
      </c>
      <c r="D184" s="106" t="s">
        <v>8786</v>
      </c>
      <c r="E184" s="107">
        <v>44826</v>
      </c>
      <c r="F184" s="106" t="s">
        <v>38</v>
      </c>
      <c r="L184" s="109" t="s">
        <v>341</v>
      </c>
      <c r="M184" s="106" t="s">
        <v>283</v>
      </c>
      <c r="N184" s="106" t="s">
        <v>219</v>
      </c>
      <c r="O184" s="110">
        <v>252</v>
      </c>
      <c r="P184" s="106" t="s">
        <v>367</v>
      </c>
      <c r="Q184" s="106" t="s">
        <v>15</v>
      </c>
      <c r="R184" s="105">
        <v>1</v>
      </c>
      <c r="S184" s="105">
        <v>0</v>
      </c>
      <c r="T184" s="105">
        <v>0</v>
      </c>
      <c r="U184" s="105">
        <v>0</v>
      </c>
      <c r="V184" s="105">
        <v>0</v>
      </c>
      <c r="W184" s="105">
        <v>0</v>
      </c>
      <c r="X184" s="105">
        <v>0</v>
      </c>
      <c r="Y184" s="105">
        <v>0</v>
      </c>
      <c r="Z184" s="105">
        <v>1</v>
      </c>
      <c r="AA184" s="105">
        <v>0</v>
      </c>
      <c r="AB184" s="105">
        <v>0</v>
      </c>
      <c r="AC184" s="105">
        <v>1</v>
      </c>
      <c r="AD184" s="105">
        <v>0</v>
      </c>
      <c r="AE184" s="105">
        <v>0</v>
      </c>
      <c r="AF184" s="105">
        <v>0</v>
      </c>
      <c r="AG184" s="105">
        <v>0</v>
      </c>
      <c r="AH184" s="105">
        <v>0</v>
      </c>
      <c r="AI184" s="105">
        <v>0</v>
      </c>
      <c r="AJ184" s="9">
        <f t="shared" si="12"/>
        <v>1</v>
      </c>
      <c r="AK184" s="9">
        <f t="shared" si="13"/>
        <v>0</v>
      </c>
      <c r="AL184" s="9">
        <f t="shared" si="14"/>
        <v>0</v>
      </c>
      <c r="AM184" s="9">
        <f t="shared" si="15"/>
        <v>0</v>
      </c>
      <c r="AN184" s="106" t="s">
        <v>8787</v>
      </c>
    </row>
    <row r="185" spans="1:40" x14ac:dyDescent="0.25">
      <c r="A185" s="105">
        <v>4542</v>
      </c>
      <c r="B185" s="106" t="s">
        <v>5048</v>
      </c>
      <c r="C185" s="106" t="s">
        <v>5049</v>
      </c>
      <c r="D185" s="106" t="s">
        <v>5050</v>
      </c>
      <c r="E185" s="107">
        <v>44868</v>
      </c>
      <c r="F185" s="106" t="s">
        <v>38</v>
      </c>
      <c r="J185" s="105">
        <v>1.51</v>
      </c>
      <c r="L185" s="109" t="s">
        <v>342</v>
      </c>
      <c r="M185" s="106" t="s">
        <v>136</v>
      </c>
      <c r="N185" s="106" t="s">
        <v>40</v>
      </c>
      <c r="O185" s="110">
        <v>8</v>
      </c>
      <c r="P185" s="106" t="s">
        <v>377</v>
      </c>
      <c r="Q185" s="106" t="s">
        <v>15</v>
      </c>
      <c r="R185" s="105">
        <v>1</v>
      </c>
      <c r="S185" s="105">
        <v>0</v>
      </c>
      <c r="T185" s="105">
        <v>0</v>
      </c>
      <c r="U185" s="105">
        <v>1</v>
      </c>
      <c r="V185" s="105">
        <v>0</v>
      </c>
      <c r="W185" s="105">
        <v>0</v>
      </c>
      <c r="X185" s="105">
        <v>0</v>
      </c>
      <c r="Y185" s="105">
        <v>0</v>
      </c>
      <c r="Z185" s="105">
        <v>1</v>
      </c>
      <c r="AA185" s="105">
        <v>0</v>
      </c>
      <c r="AB185" s="105">
        <v>0</v>
      </c>
      <c r="AC185" s="105">
        <v>1</v>
      </c>
      <c r="AD185" s="105">
        <v>0</v>
      </c>
      <c r="AE185" s="105">
        <v>1</v>
      </c>
      <c r="AF185" s="105">
        <v>0</v>
      </c>
      <c r="AG185" s="105">
        <v>0</v>
      </c>
      <c r="AH185" s="105">
        <v>0</v>
      </c>
      <c r="AI185" s="105">
        <v>0</v>
      </c>
      <c r="AJ185" s="9">
        <f t="shared" si="12"/>
        <v>1</v>
      </c>
      <c r="AK185" s="9">
        <f t="shared" si="13"/>
        <v>0</v>
      </c>
      <c r="AL185" s="9">
        <f t="shared" si="14"/>
        <v>0</v>
      </c>
      <c r="AM185" s="9">
        <f t="shared" si="15"/>
        <v>0</v>
      </c>
      <c r="AN185" s="106" t="s">
        <v>5052</v>
      </c>
    </row>
    <row r="186" spans="1:40" x14ac:dyDescent="0.25">
      <c r="A186" s="105">
        <v>4642</v>
      </c>
      <c r="B186" s="106" t="s">
        <v>4015</v>
      </c>
      <c r="C186" s="106" t="s">
        <v>4016</v>
      </c>
      <c r="D186" s="106" t="s">
        <v>4017</v>
      </c>
      <c r="E186" s="107">
        <v>42643</v>
      </c>
      <c r="F186" s="106" t="s">
        <v>38</v>
      </c>
      <c r="I186" s="110">
        <v>1029</v>
      </c>
      <c r="L186" s="109" t="s">
        <v>342</v>
      </c>
      <c r="M186" s="106" t="s">
        <v>136</v>
      </c>
      <c r="N186" s="106" t="s">
        <v>40</v>
      </c>
      <c r="O186" s="110">
        <v>3</v>
      </c>
      <c r="P186" s="106" t="s">
        <v>5077</v>
      </c>
      <c r="Q186" s="106" t="s">
        <v>15</v>
      </c>
      <c r="R186" s="105">
        <v>1</v>
      </c>
      <c r="S186" s="105">
        <v>0</v>
      </c>
      <c r="T186" s="105">
        <v>0</v>
      </c>
      <c r="U186" s="105">
        <v>1</v>
      </c>
      <c r="V186" s="105">
        <v>0</v>
      </c>
      <c r="W186" s="105">
        <v>0</v>
      </c>
      <c r="X186" s="105">
        <v>0</v>
      </c>
      <c r="Y186" s="105">
        <v>1</v>
      </c>
      <c r="Z186" s="105">
        <v>0</v>
      </c>
      <c r="AA186" s="105">
        <v>0</v>
      </c>
      <c r="AB186" s="105">
        <v>0</v>
      </c>
      <c r="AC186" s="105">
        <v>1</v>
      </c>
      <c r="AD186" s="105">
        <v>0</v>
      </c>
      <c r="AE186" s="105">
        <v>1</v>
      </c>
      <c r="AF186" s="105">
        <v>0</v>
      </c>
      <c r="AG186" s="105">
        <v>0</v>
      </c>
      <c r="AH186" s="105">
        <v>0</v>
      </c>
      <c r="AI186" s="105">
        <v>0</v>
      </c>
      <c r="AJ186" s="9">
        <f t="shared" si="12"/>
        <v>1</v>
      </c>
      <c r="AK186" s="9">
        <f t="shared" si="13"/>
        <v>0</v>
      </c>
      <c r="AL186" s="9">
        <f t="shared" si="14"/>
        <v>0</v>
      </c>
      <c r="AM186" s="9">
        <f t="shared" si="15"/>
        <v>0</v>
      </c>
      <c r="AN186" s="106" t="s">
        <v>4019</v>
      </c>
    </row>
    <row r="187" spans="1:40" x14ac:dyDescent="0.25">
      <c r="A187" s="105">
        <v>4644</v>
      </c>
      <c r="B187" s="106" t="s">
        <v>5575</v>
      </c>
      <c r="C187" s="106" t="s">
        <v>5576</v>
      </c>
      <c r="D187" s="106" t="s">
        <v>5577</v>
      </c>
      <c r="E187" s="107">
        <v>44621</v>
      </c>
      <c r="F187" s="106" t="s">
        <v>38</v>
      </c>
      <c r="G187" s="105">
        <v>2100</v>
      </c>
      <c r="H187" s="105">
        <v>700</v>
      </c>
      <c r="J187" s="105">
        <v>1.6</v>
      </c>
      <c r="L187" s="109" t="s">
        <v>341</v>
      </c>
      <c r="M187" s="106" t="s">
        <v>54</v>
      </c>
      <c r="N187" s="106" t="s">
        <v>48</v>
      </c>
      <c r="O187" s="110">
        <v>547.5</v>
      </c>
      <c r="P187" s="106" t="s">
        <v>49</v>
      </c>
      <c r="Q187" s="106" t="s">
        <v>15</v>
      </c>
      <c r="R187" s="105">
        <v>1</v>
      </c>
      <c r="S187" s="105">
        <v>0</v>
      </c>
      <c r="T187" s="105">
        <v>0</v>
      </c>
      <c r="U187" s="105">
        <v>0</v>
      </c>
      <c r="V187" s="105">
        <v>0</v>
      </c>
      <c r="W187" s="105">
        <v>0</v>
      </c>
      <c r="X187" s="105">
        <v>0</v>
      </c>
      <c r="Y187" s="105">
        <v>0</v>
      </c>
      <c r="Z187" s="105">
        <v>0</v>
      </c>
      <c r="AA187" s="105">
        <v>0</v>
      </c>
      <c r="AB187" s="105">
        <v>1</v>
      </c>
      <c r="AC187" s="105">
        <v>0</v>
      </c>
      <c r="AD187" s="105">
        <v>0</v>
      </c>
      <c r="AE187" s="105">
        <v>0</v>
      </c>
      <c r="AF187" s="105">
        <v>0</v>
      </c>
      <c r="AG187" s="105">
        <v>0</v>
      </c>
      <c r="AH187" s="105">
        <v>0</v>
      </c>
      <c r="AI187" s="105">
        <v>0</v>
      </c>
      <c r="AJ187" s="9">
        <f t="shared" si="12"/>
        <v>0</v>
      </c>
      <c r="AK187" s="9">
        <f t="shared" si="13"/>
        <v>0</v>
      </c>
      <c r="AL187" s="9">
        <f t="shared" si="14"/>
        <v>0</v>
      </c>
      <c r="AM187" s="9">
        <f t="shared" si="15"/>
        <v>0</v>
      </c>
      <c r="AN187" s="106" t="s">
        <v>5579</v>
      </c>
    </row>
    <row r="188" spans="1:40" x14ac:dyDescent="0.25">
      <c r="A188" s="105">
        <v>4648</v>
      </c>
      <c r="B188" s="106" t="s">
        <v>4020</v>
      </c>
      <c r="C188" s="106" t="s">
        <v>4021</v>
      </c>
      <c r="D188" s="106" t="s">
        <v>4022</v>
      </c>
      <c r="E188" s="107">
        <v>43579</v>
      </c>
      <c r="F188" s="106" t="s">
        <v>38</v>
      </c>
      <c r="I188" s="110">
        <v>9.6</v>
      </c>
      <c r="J188" s="105">
        <v>9.5999999999999992E-3</v>
      </c>
      <c r="K188" s="110">
        <v>8.59</v>
      </c>
      <c r="L188" s="109" t="s">
        <v>342</v>
      </c>
      <c r="M188" s="106" t="s">
        <v>136</v>
      </c>
      <c r="N188" s="106" t="s">
        <v>40</v>
      </c>
      <c r="O188" s="110">
        <v>25</v>
      </c>
      <c r="P188" s="106" t="s">
        <v>891</v>
      </c>
      <c r="Q188" s="106" t="s">
        <v>15</v>
      </c>
      <c r="R188" s="105">
        <v>1</v>
      </c>
      <c r="S188" s="105">
        <v>0</v>
      </c>
      <c r="T188" s="105">
        <v>0</v>
      </c>
      <c r="U188" s="105">
        <v>1</v>
      </c>
      <c r="V188" s="105">
        <v>0</v>
      </c>
      <c r="W188" s="105">
        <v>0</v>
      </c>
      <c r="X188" s="105">
        <v>0</v>
      </c>
      <c r="Y188" s="105">
        <v>0</v>
      </c>
      <c r="Z188" s="105">
        <v>1</v>
      </c>
      <c r="AA188" s="105">
        <v>0</v>
      </c>
      <c r="AB188" s="105">
        <v>0</v>
      </c>
      <c r="AC188" s="105">
        <v>0</v>
      </c>
      <c r="AD188" s="105">
        <v>0</v>
      </c>
      <c r="AE188" s="105">
        <v>0</v>
      </c>
      <c r="AF188" s="105">
        <v>0</v>
      </c>
      <c r="AG188" s="105">
        <v>0</v>
      </c>
      <c r="AH188" s="105">
        <v>0</v>
      </c>
      <c r="AI188" s="105">
        <v>1</v>
      </c>
      <c r="AJ188" s="9">
        <f t="shared" si="12"/>
        <v>0</v>
      </c>
      <c r="AK188" s="9">
        <f t="shared" si="13"/>
        <v>0</v>
      </c>
      <c r="AL188" s="9">
        <f t="shared" si="14"/>
        <v>1</v>
      </c>
      <c r="AM188" s="9">
        <f t="shared" si="15"/>
        <v>0</v>
      </c>
      <c r="AN188" s="106" t="s">
        <v>4024</v>
      </c>
    </row>
    <row r="189" spans="1:40" x14ac:dyDescent="0.25">
      <c r="A189" s="105">
        <v>4671</v>
      </c>
      <c r="B189" s="106" t="s">
        <v>5079</v>
      </c>
      <c r="C189" s="106" t="s">
        <v>5080</v>
      </c>
      <c r="D189" s="106" t="s">
        <v>5081</v>
      </c>
      <c r="E189" s="107">
        <v>43466</v>
      </c>
      <c r="F189" s="106" t="s">
        <v>38</v>
      </c>
      <c r="L189" s="109" t="s">
        <v>341</v>
      </c>
      <c r="M189" s="106" t="s">
        <v>54</v>
      </c>
      <c r="N189" s="106" t="s">
        <v>48</v>
      </c>
      <c r="O189" s="110">
        <v>0.75</v>
      </c>
      <c r="P189" s="106" t="s">
        <v>5082</v>
      </c>
      <c r="Q189" s="106" t="s">
        <v>15</v>
      </c>
      <c r="R189" s="105">
        <v>0</v>
      </c>
      <c r="S189" s="105">
        <v>0</v>
      </c>
      <c r="T189" s="105">
        <v>0</v>
      </c>
      <c r="U189" s="105">
        <v>0</v>
      </c>
      <c r="V189" s="105">
        <v>0</v>
      </c>
      <c r="W189" s="105">
        <v>0</v>
      </c>
      <c r="X189" s="105">
        <v>0</v>
      </c>
      <c r="Y189" s="105">
        <v>1</v>
      </c>
      <c r="Z189" s="105">
        <v>0</v>
      </c>
      <c r="AA189" s="105">
        <v>0</v>
      </c>
      <c r="AB189" s="105">
        <v>0</v>
      </c>
      <c r="AC189" s="105">
        <v>1</v>
      </c>
      <c r="AD189" s="105">
        <v>0</v>
      </c>
      <c r="AE189" s="105">
        <v>0</v>
      </c>
      <c r="AF189" s="105">
        <v>0</v>
      </c>
      <c r="AG189" s="105">
        <v>0</v>
      </c>
      <c r="AH189" s="105">
        <v>0</v>
      </c>
      <c r="AI189" s="105">
        <v>0</v>
      </c>
      <c r="AJ189" s="9">
        <f t="shared" si="12"/>
        <v>1</v>
      </c>
      <c r="AK189" s="9">
        <f t="shared" si="13"/>
        <v>0</v>
      </c>
      <c r="AL189" s="9">
        <f t="shared" si="14"/>
        <v>0</v>
      </c>
      <c r="AM189" s="9">
        <f t="shared" si="15"/>
        <v>0</v>
      </c>
      <c r="AN189" s="106" t="s">
        <v>5084</v>
      </c>
    </row>
    <row r="190" spans="1:40" x14ac:dyDescent="0.25">
      <c r="A190" s="105">
        <v>4687</v>
      </c>
      <c r="B190" s="106" t="s">
        <v>4031</v>
      </c>
      <c r="C190" s="106" t="s">
        <v>4032</v>
      </c>
      <c r="D190" s="106" t="s">
        <v>4033</v>
      </c>
      <c r="E190" s="107">
        <v>39508</v>
      </c>
      <c r="F190" s="106" t="s">
        <v>2852</v>
      </c>
      <c r="J190" s="105">
        <v>4</v>
      </c>
      <c r="L190" s="109" t="s">
        <v>341</v>
      </c>
      <c r="M190" s="106" t="s">
        <v>1411</v>
      </c>
      <c r="N190" s="106" t="s">
        <v>48</v>
      </c>
      <c r="O190" s="110">
        <v>1</v>
      </c>
      <c r="P190" s="106" t="s">
        <v>5085</v>
      </c>
      <c r="Q190" s="106" t="s">
        <v>15</v>
      </c>
      <c r="R190" s="105">
        <v>1</v>
      </c>
      <c r="S190" s="105">
        <v>0</v>
      </c>
      <c r="T190" s="105">
        <v>0</v>
      </c>
      <c r="U190" s="105">
        <v>1</v>
      </c>
      <c r="V190" s="105">
        <v>0</v>
      </c>
      <c r="W190" s="105">
        <v>0</v>
      </c>
      <c r="X190" s="105">
        <v>0</v>
      </c>
      <c r="Y190" s="105">
        <v>1</v>
      </c>
      <c r="Z190" s="105">
        <v>1</v>
      </c>
      <c r="AA190" s="105">
        <v>0</v>
      </c>
      <c r="AB190" s="105">
        <v>0</v>
      </c>
      <c r="AC190" s="105">
        <v>1</v>
      </c>
      <c r="AD190" s="105">
        <v>0</v>
      </c>
      <c r="AE190" s="105">
        <v>1</v>
      </c>
      <c r="AF190" s="105">
        <v>0</v>
      </c>
      <c r="AG190" s="105">
        <v>0</v>
      </c>
      <c r="AH190" s="105">
        <v>0</v>
      </c>
      <c r="AI190" s="105">
        <v>0</v>
      </c>
      <c r="AJ190" s="9">
        <f t="shared" si="12"/>
        <v>1</v>
      </c>
      <c r="AK190" s="9">
        <f t="shared" si="13"/>
        <v>0</v>
      </c>
      <c r="AL190" s="9">
        <f t="shared" si="14"/>
        <v>0</v>
      </c>
      <c r="AM190" s="9">
        <f t="shared" si="15"/>
        <v>0</v>
      </c>
      <c r="AN190" s="106" t="s">
        <v>4035</v>
      </c>
    </row>
    <row r="191" spans="1:40" x14ac:dyDescent="0.25">
      <c r="A191" s="105">
        <v>4692</v>
      </c>
      <c r="B191" s="106" t="s">
        <v>7007</v>
      </c>
      <c r="C191" s="106" t="s">
        <v>7008</v>
      </c>
      <c r="D191" s="106" t="s">
        <v>7009</v>
      </c>
      <c r="E191" s="107">
        <v>42339</v>
      </c>
      <c r="F191" s="106" t="s">
        <v>38</v>
      </c>
      <c r="G191" s="105">
        <v>2100</v>
      </c>
      <c r="H191" s="105">
        <v>900</v>
      </c>
      <c r="J191" s="105">
        <v>1.75</v>
      </c>
      <c r="L191" s="109" t="s">
        <v>341</v>
      </c>
      <c r="M191" s="106" t="s">
        <v>54</v>
      </c>
      <c r="N191" s="106" t="s">
        <v>48</v>
      </c>
      <c r="O191" s="110">
        <v>0</v>
      </c>
      <c r="P191" s="106" t="s">
        <v>7010</v>
      </c>
      <c r="Q191" s="106" t="s">
        <v>15</v>
      </c>
      <c r="R191" s="105">
        <v>1</v>
      </c>
      <c r="S191" s="105">
        <v>0</v>
      </c>
      <c r="T191" s="105">
        <v>0</v>
      </c>
      <c r="U191" s="105">
        <v>0</v>
      </c>
      <c r="V191" s="105">
        <v>0</v>
      </c>
      <c r="W191" s="105">
        <v>0</v>
      </c>
      <c r="X191" s="105">
        <v>0</v>
      </c>
      <c r="Y191" s="105">
        <v>0</v>
      </c>
      <c r="Z191" s="105">
        <v>0</v>
      </c>
      <c r="AA191" s="105">
        <v>0</v>
      </c>
      <c r="AB191" s="105">
        <v>1</v>
      </c>
      <c r="AC191" s="105">
        <v>0</v>
      </c>
      <c r="AD191" s="105">
        <v>0</v>
      </c>
      <c r="AE191" s="105">
        <v>0</v>
      </c>
      <c r="AF191" s="105">
        <v>0</v>
      </c>
      <c r="AG191" s="105">
        <v>0</v>
      </c>
      <c r="AH191" s="105">
        <v>0</v>
      </c>
      <c r="AI191" s="105">
        <v>1</v>
      </c>
      <c r="AJ191" s="9">
        <f t="shared" si="12"/>
        <v>0</v>
      </c>
      <c r="AK191" s="9">
        <f t="shared" si="13"/>
        <v>0</v>
      </c>
      <c r="AL191" s="9">
        <f t="shared" si="14"/>
        <v>1</v>
      </c>
      <c r="AM191" s="9">
        <f t="shared" si="15"/>
        <v>0</v>
      </c>
      <c r="AN191" s="106" t="s">
        <v>7011</v>
      </c>
    </row>
    <row r="192" spans="1:40" x14ac:dyDescent="0.25">
      <c r="A192" s="105">
        <v>4702</v>
      </c>
      <c r="B192" s="106" t="s">
        <v>6171</v>
      </c>
      <c r="C192" s="106" t="s">
        <v>6172</v>
      </c>
      <c r="D192" s="106" t="s">
        <v>6173</v>
      </c>
      <c r="E192" s="107">
        <v>44682</v>
      </c>
      <c r="F192" s="106" t="s">
        <v>332</v>
      </c>
      <c r="I192" s="110">
        <v>26000</v>
      </c>
      <c r="L192" s="109" t="s">
        <v>342</v>
      </c>
      <c r="M192" s="106" t="s">
        <v>1869</v>
      </c>
      <c r="N192" s="106" t="s">
        <v>40</v>
      </c>
      <c r="O192" s="110">
        <v>20.104166666666668</v>
      </c>
      <c r="P192" s="106" t="s">
        <v>6043</v>
      </c>
      <c r="Q192" s="106" t="s">
        <v>15</v>
      </c>
      <c r="R192" s="105">
        <v>0</v>
      </c>
      <c r="S192" s="105">
        <v>0</v>
      </c>
      <c r="T192" s="105">
        <v>0</v>
      </c>
      <c r="U192" s="105">
        <v>0</v>
      </c>
      <c r="V192" s="105">
        <v>0</v>
      </c>
      <c r="W192" s="105">
        <v>0</v>
      </c>
      <c r="X192" s="105">
        <v>0</v>
      </c>
      <c r="Y192" s="105">
        <v>0</v>
      </c>
      <c r="Z192" s="105">
        <v>1</v>
      </c>
      <c r="AA192" s="105">
        <v>0</v>
      </c>
      <c r="AB192" s="105">
        <v>0</v>
      </c>
      <c r="AC192" s="105">
        <v>1</v>
      </c>
      <c r="AD192" s="105">
        <v>0</v>
      </c>
      <c r="AE192" s="105">
        <v>0</v>
      </c>
      <c r="AF192" s="105">
        <v>0</v>
      </c>
      <c r="AG192" s="105">
        <v>0</v>
      </c>
      <c r="AH192" s="105">
        <v>0</v>
      </c>
      <c r="AI192" s="105">
        <v>0</v>
      </c>
      <c r="AJ192" s="9">
        <f t="shared" si="12"/>
        <v>1</v>
      </c>
      <c r="AK192" s="9">
        <f t="shared" si="13"/>
        <v>0</v>
      </c>
      <c r="AL192" s="9">
        <f t="shared" si="14"/>
        <v>0</v>
      </c>
      <c r="AM192" s="9">
        <f t="shared" si="15"/>
        <v>0</v>
      </c>
      <c r="AN192" s="106" t="s">
        <v>6174</v>
      </c>
    </row>
    <row r="193" spans="1:46" x14ac:dyDescent="0.25">
      <c r="A193" s="105">
        <v>4715</v>
      </c>
      <c r="B193" s="106" t="s">
        <v>5877</v>
      </c>
      <c r="C193" s="106" t="s">
        <v>5878</v>
      </c>
      <c r="D193" s="106" t="s">
        <v>5879</v>
      </c>
      <c r="E193" s="107">
        <v>41671</v>
      </c>
      <c r="F193" s="106" t="s">
        <v>38</v>
      </c>
      <c r="G193" s="105">
        <v>2100</v>
      </c>
      <c r="H193" s="105">
        <v>900</v>
      </c>
      <c r="L193" s="109" t="s">
        <v>341</v>
      </c>
      <c r="M193" s="106" t="s">
        <v>54</v>
      </c>
      <c r="N193" s="106" t="s">
        <v>48</v>
      </c>
      <c r="O193" s="110">
        <v>0</v>
      </c>
      <c r="P193" s="106" t="s">
        <v>49</v>
      </c>
      <c r="Q193" s="106" t="s">
        <v>15</v>
      </c>
      <c r="R193" s="105">
        <v>1</v>
      </c>
      <c r="S193" s="105">
        <v>0</v>
      </c>
      <c r="T193" s="105">
        <v>0</v>
      </c>
      <c r="U193" s="105">
        <v>0</v>
      </c>
      <c r="V193" s="105">
        <v>0</v>
      </c>
      <c r="W193" s="105">
        <v>0</v>
      </c>
      <c r="X193" s="105">
        <v>0</v>
      </c>
      <c r="Y193" s="105">
        <v>0</v>
      </c>
      <c r="Z193" s="105">
        <v>0</v>
      </c>
      <c r="AA193" s="105">
        <v>0</v>
      </c>
      <c r="AB193" s="105">
        <v>1</v>
      </c>
      <c r="AC193" s="105">
        <v>1</v>
      </c>
      <c r="AD193" s="105">
        <v>0</v>
      </c>
      <c r="AE193" s="105">
        <v>0</v>
      </c>
      <c r="AF193" s="105">
        <v>0</v>
      </c>
      <c r="AG193" s="105">
        <v>0</v>
      </c>
      <c r="AH193" s="105">
        <v>0</v>
      </c>
      <c r="AI193" s="105">
        <v>0</v>
      </c>
      <c r="AJ193" s="9">
        <f t="shared" si="12"/>
        <v>1</v>
      </c>
      <c r="AK193" s="9">
        <f t="shared" si="13"/>
        <v>0</v>
      </c>
      <c r="AL193" s="9">
        <f t="shared" si="14"/>
        <v>0</v>
      </c>
      <c r="AM193" s="9">
        <f t="shared" si="15"/>
        <v>0</v>
      </c>
      <c r="AN193" s="106" t="s">
        <v>5881</v>
      </c>
    </row>
    <row r="194" spans="1:46" x14ac:dyDescent="0.25">
      <c r="A194" s="105">
        <v>4749</v>
      </c>
      <c r="B194" s="106" t="s">
        <v>5588</v>
      </c>
      <c r="C194" s="106" t="s">
        <v>5589</v>
      </c>
      <c r="D194" s="106" t="s">
        <v>5590</v>
      </c>
      <c r="E194" s="107">
        <v>44384</v>
      </c>
      <c r="F194" s="106" t="s">
        <v>332</v>
      </c>
      <c r="I194" s="110">
        <v>170000000</v>
      </c>
      <c r="K194" s="110">
        <v>800000</v>
      </c>
      <c r="L194" s="109" t="s">
        <v>342</v>
      </c>
      <c r="M194" s="106" t="s">
        <v>5591</v>
      </c>
      <c r="N194" s="106" t="s">
        <v>48</v>
      </c>
      <c r="O194" s="110">
        <v>0</v>
      </c>
      <c r="P194" s="106" t="s">
        <v>6176</v>
      </c>
      <c r="Q194" s="106" t="s">
        <v>15</v>
      </c>
      <c r="R194" s="105">
        <v>1</v>
      </c>
      <c r="S194" s="105">
        <v>0</v>
      </c>
      <c r="T194" s="105">
        <v>0</v>
      </c>
      <c r="U194" s="105">
        <v>0</v>
      </c>
      <c r="V194" s="105">
        <v>0</v>
      </c>
      <c r="W194" s="105">
        <v>1</v>
      </c>
      <c r="X194" s="105">
        <v>0</v>
      </c>
      <c r="Y194" s="105">
        <v>1</v>
      </c>
      <c r="Z194" s="105">
        <v>0</v>
      </c>
      <c r="AA194" s="105">
        <v>0</v>
      </c>
      <c r="AB194" s="105">
        <v>0</v>
      </c>
      <c r="AC194" s="105">
        <v>1</v>
      </c>
      <c r="AD194" s="105">
        <v>0</v>
      </c>
      <c r="AE194" s="105">
        <v>1</v>
      </c>
      <c r="AF194" s="105">
        <v>0</v>
      </c>
      <c r="AG194" s="105">
        <v>0</v>
      </c>
      <c r="AH194" s="105">
        <v>0</v>
      </c>
      <c r="AI194" s="105">
        <v>0</v>
      </c>
      <c r="AJ194" s="9">
        <f t="shared" si="12"/>
        <v>1</v>
      </c>
      <c r="AK194" s="9">
        <f t="shared" si="13"/>
        <v>0</v>
      </c>
      <c r="AL194" s="9">
        <f t="shared" si="14"/>
        <v>0</v>
      </c>
      <c r="AM194" s="9">
        <f t="shared" si="15"/>
        <v>0</v>
      </c>
      <c r="AN194" s="106" t="s">
        <v>5592</v>
      </c>
    </row>
    <row r="195" spans="1:46" x14ac:dyDescent="0.25">
      <c r="A195" s="105">
        <v>4767</v>
      </c>
      <c r="B195" s="106" t="s">
        <v>4041</v>
      </c>
      <c r="C195" s="106" t="s">
        <v>4042</v>
      </c>
      <c r="D195" s="106" t="s">
        <v>3960</v>
      </c>
      <c r="E195" s="107">
        <v>44209</v>
      </c>
      <c r="F195" s="106" t="s">
        <v>38</v>
      </c>
      <c r="J195" s="105">
        <v>0.44</v>
      </c>
      <c r="K195" s="110">
        <v>21.74</v>
      </c>
      <c r="L195" s="109" t="s">
        <v>342</v>
      </c>
      <c r="M195" s="106" t="s">
        <v>136</v>
      </c>
      <c r="N195" s="106" t="s">
        <v>48</v>
      </c>
      <c r="O195" s="110">
        <v>10.714285714285714</v>
      </c>
      <c r="P195" s="106" t="s">
        <v>526</v>
      </c>
      <c r="Q195" s="106" t="s">
        <v>15</v>
      </c>
      <c r="R195" s="105">
        <v>1</v>
      </c>
      <c r="S195" s="105">
        <v>0</v>
      </c>
      <c r="T195" s="105">
        <v>0</v>
      </c>
      <c r="U195" s="105">
        <v>1</v>
      </c>
      <c r="V195" s="105">
        <v>0</v>
      </c>
      <c r="W195" s="105">
        <v>0</v>
      </c>
      <c r="X195" s="105">
        <v>0</v>
      </c>
      <c r="Y195" s="105">
        <v>0</v>
      </c>
      <c r="Z195" s="105">
        <v>1</v>
      </c>
      <c r="AA195" s="105">
        <v>0</v>
      </c>
      <c r="AB195" s="105">
        <v>0</v>
      </c>
      <c r="AC195" s="105">
        <v>0</v>
      </c>
      <c r="AD195" s="105">
        <v>0</v>
      </c>
      <c r="AE195" s="105">
        <v>1</v>
      </c>
      <c r="AF195" s="105">
        <v>0</v>
      </c>
      <c r="AG195" s="105">
        <v>0</v>
      </c>
      <c r="AH195" s="105">
        <v>0</v>
      </c>
      <c r="AI195" s="105">
        <v>0</v>
      </c>
      <c r="AJ195" s="9">
        <f t="shared" si="12"/>
        <v>1</v>
      </c>
      <c r="AK195" s="9">
        <f t="shared" si="13"/>
        <v>0</v>
      </c>
      <c r="AL195" s="9">
        <f t="shared" si="14"/>
        <v>0</v>
      </c>
      <c r="AM195" s="9">
        <f t="shared" si="15"/>
        <v>0</v>
      </c>
      <c r="AN195" s="106" t="s">
        <v>3961</v>
      </c>
    </row>
    <row r="196" spans="1:46" x14ac:dyDescent="0.25">
      <c r="A196" s="105">
        <v>4772</v>
      </c>
      <c r="B196" s="106" t="s">
        <v>5886</v>
      </c>
      <c r="C196" s="106" t="s">
        <v>5887</v>
      </c>
      <c r="D196" s="106" t="s">
        <v>5888</v>
      </c>
      <c r="E196" s="107">
        <v>40848</v>
      </c>
      <c r="F196" s="106" t="s">
        <v>38</v>
      </c>
      <c r="G196" s="105">
        <v>2100</v>
      </c>
      <c r="H196" s="105">
        <v>800</v>
      </c>
      <c r="L196" s="109" t="s">
        <v>341</v>
      </c>
      <c r="M196" s="106" t="s">
        <v>47</v>
      </c>
      <c r="N196" s="106" t="s">
        <v>48</v>
      </c>
      <c r="O196" s="110">
        <v>168</v>
      </c>
      <c r="P196" s="106" t="s">
        <v>2962</v>
      </c>
      <c r="Q196" s="106" t="s">
        <v>15</v>
      </c>
      <c r="R196" s="105">
        <v>1</v>
      </c>
      <c r="S196" s="105">
        <v>0</v>
      </c>
      <c r="T196" s="105">
        <v>0</v>
      </c>
      <c r="U196" s="105">
        <v>1</v>
      </c>
      <c r="V196" s="105">
        <v>0</v>
      </c>
      <c r="W196" s="105">
        <v>0</v>
      </c>
      <c r="X196" s="105">
        <v>0</v>
      </c>
      <c r="Y196" s="105">
        <v>0</v>
      </c>
      <c r="Z196" s="105">
        <v>1</v>
      </c>
      <c r="AA196" s="105">
        <v>0</v>
      </c>
      <c r="AB196" s="105">
        <v>0</v>
      </c>
      <c r="AC196" s="105">
        <v>0</v>
      </c>
      <c r="AD196" s="105">
        <v>0</v>
      </c>
      <c r="AE196" s="105">
        <v>0</v>
      </c>
      <c r="AF196" s="105">
        <v>0</v>
      </c>
      <c r="AG196" s="105">
        <v>0</v>
      </c>
      <c r="AH196" s="105">
        <v>0</v>
      </c>
      <c r="AI196" s="105">
        <v>1</v>
      </c>
      <c r="AJ196" s="9">
        <f t="shared" si="12"/>
        <v>0</v>
      </c>
      <c r="AK196" s="9">
        <f t="shared" si="13"/>
        <v>0</v>
      </c>
      <c r="AL196" s="9">
        <f t="shared" si="14"/>
        <v>1</v>
      </c>
      <c r="AM196" s="9">
        <f t="shared" si="15"/>
        <v>0</v>
      </c>
      <c r="AN196" s="106" t="s">
        <v>5889</v>
      </c>
    </row>
    <row r="197" spans="1:46" x14ac:dyDescent="0.25">
      <c r="A197" s="105">
        <v>4808</v>
      </c>
      <c r="B197" s="106" t="s">
        <v>5894</v>
      </c>
      <c r="C197" s="106" t="s">
        <v>5895</v>
      </c>
      <c r="D197" s="106" t="s">
        <v>5896</v>
      </c>
      <c r="E197" s="107">
        <v>44770</v>
      </c>
      <c r="F197" s="106" t="s">
        <v>38</v>
      </c>
      <c r="G197" s="105">
        <v>2100</v>
      </c>
      <c r="H197" s="105">
        <v>900</v>
      </c>
      <c r="L197" s="109" t="s">
        <v>341</v>
      </c>
      <c r="M197" s="106" t="s">
        <v>54</v>
      </c>
      <c r="N197" s="106" t="s">
        <v>48</v>
      </c>
      <c r="O197" s="110">
        <v>0</v>
      </c>
      <c r="P197" s="106" t="s">
        <v>5897</v>
      </c>
      <c r="Q197" s="106" t="s">
        <v>15</v>
      </c>
      <c r="R197" s="105">
        <v>1</v>
      </c>
      <c r="S197" s="105">
        <v>0</v>
      </c>
      <c r="T197" s="105">
        <v>0</v>
      </c>
      <c r="U197" s="105">
        <v>0</v>
      </c>
      <c r="V197" s="105">
        <v>0</v>
      </c>
      <c r="W197" s="105">
        <v>0</v>
      </c>
      <c r="X197" s="105">
        <v>0</v>
      </c>
      <c r="Y197" s="105">
        <v>0</v>
      </c>
      <c r="Z197" s="105">
        <v>0</v>
      </c>
      <c r="AA197" s="105">
        <v>0</v>
      </c>
      <c r="AB197" s="105">
        <v>1</v>
      </c>
      <c r="AC197" s="105">
        <v>0</v>
      </c>
      <c r="AD197" s="105">
        <v>0</v>
      </c>
      <c r="AE197" s="105">
        <v>1</v>
      </c>
      <c r="AF197" s="105">
        <v>0</v>
      </c>
      <c r="AG197" s="105">
        <v>0</v>
      </c>
      <c r="AH197" s="105">
        <v>0</v>
      </c>
      <c r="AI197" s="105">
        <v>0</v>
      </c>
      <c r="AJ197" s="9">
        <f t="shared" si="12"/>
        <v>1</v>
      </c>
      <c r="AK197" s="9">
        <f t="shared" si="13"/>
        <v>0</v>
      </c>
      <c r="AL197" s="9">
        <f t="shared" si="14"/>
        <v>0</v>
      </c>
      <c r="AM197" s="9">
        <f t="shared" si="15"/>
        <v>0</v>
      </c>
      <c r="AN197" s="106" t="s">
        <v>5898</v>
      </c>
    </row>
    <row r="198" spans="1:46" x14ac:dyDescent="0.25">
      <c r="A198" s="105">
        <v>4809</v>
      </c>
      <c r="B198" s="106" t="s">
        <v>4049</v>
      </c>
      <c r="C198" s="106" t="s">
        <v>4050</v>
      </c>
      <c r="D198" s="106" t="s">
        <v>4051</v>
      </c>
      <c r="E198" s="107">
        <v>42220</v>
      </c>
      <c r="F198" s="106" t="s">
        <v>38</v>
      </c>
      <c r="I198" s="110">
        <v>10000</v>
      </c>
      <c r="J198" s="105">
        <v>0.66</v>
      </c>
      <c r="L198" s="109" t="s">
        <v>342</v>
      </c>
      <c r="M198" s="106" t="s">
        <v>136</v>
      </c>
      <c r="N198" s="106" t="s">
        <v>2360</v>
      </c>
      <c r="O198" s="110">
        <v>100</v>
      </c>
      <c r="P198" s="106" t="s">
        <v>195</v>
      </c>
      <c r="Q198" s="106" t="s">
        <v>15</v>
      </c>
      <c r="R198" s="105">
        <v>1</v>
      </c>
      <c r="S198" s="105">
        <v>0</v>
      </c>
      <c r="T198" s="105">
        <v>0</v>
      </c>
      <c r="U198" s="105">
        <v>1</v>
      </c>
      <c r="V198" s="105">
        <v>0</v>
      </c>
      <c r="W198" s="105">
        <v>0</v>
      </c>
      <c r="X198" s="105">
        <v>0</v>
      </c>
      <c r="Y198" s="105">
        <v>0</v>
      </c>
      <c r="Z198" s="105">
        <v>1</v>
      </c>
      <c r="AA198" s="105">
        <v>0</v>
      </c>
      <c r="AB198" s="105">
        <v>0</v>
      </c>
      <c r="AC198" s="105">
        <v>1</v>
      </c>
      <c r="AD198" s="105">
        <v>0</v>
      </c>
      <c r="AE198" s="105">
        <v>0</v>
      </c>
      <c r="AF198" s="105">
        <v>0</v>
      </c>
      <c r="AG198" s="105">
        <v>0</v>
      </c>
      <c r="AH198" s="105">
        <v>0</v>
      </c>
      <c r="AI198" s="105">
        <v>0</v>
      </c>
      <c r="AJ198" s="9">
        <f t="shared" si="12"/>
        <v>1</v>
      </c>
      <c r="AK198" s="9">
        <f t="shared" si="13"/>
        <v>0</v>
      </c>
      <c r="AL198" s="9">
        <f t="shared" si="14"/>
        <v>0</v>
      </c>
      <c r="AM198" s="9">
        <f t="shared" si="15"/>
        <v>0</v>
      </c>
      <c r="AN198" s="106" t="s">
        <v>4053</v>
      </c>
    </row>
    <row r="199" spans="1:46" x14ac:dyDescent="0.25">
      <c r="A199" s="105">
        <v>5143</v>
      </c>
      <c r="B199" s="106" t="s">
        <v>3118</v>
      </c>
      <c r="C199" s="106" t="s">
        <v>3119</v>
      </c>
      <c r="D199" s="106" t="s">
        <v>3120</v>
      </c>
      <c r="E199" s="107">
        <v>45237</v>
      </c>
      <c r="F199" s="106" t="s">
        <v>332</v>
      </c>
      <c r="J199" s="105">
        <v>0.54</v>
      </c>
      <c r="L199" s="109" t="s">
        <v>341</v>
      </c>
      <c r="M199" s="106" t="s">
        <v>283</v>
      </c>
      <c r="N199" s="106" t="s">
        <v>48</v>
      </c>
      <c r="O199" s="110">
        <v>8</v>
      </c>
      <c r="P199" s="106" t="s">
        <v>377</v>
      </c>
      <c r="Q199" s="106" t="s">
        <v>15</v>
      </c>
      <c r="R199" s="105">
        <v>1</v>
      </c>
      <c r="S199" s="105">
        <v>0</v>
      </c>
      <c r="T199" s="105">
        <v>0</v>
      </c>
      <c r="U199" s="105">
        <v>1</v>
      </c>
      <c r="V199" s="105">
        <v>0</v>
      </c>
      <c r="W199" s="105">
        <v>0</v>
      </c>
      <c r="X199" s="105">
        <v>0</v>
      </c>
      <c r="Y199" s="105">
        <v>0</v>
      </c>
      <c r="Z199" s="105">
        <v>1</v>
      </c>
      <c r="AA199" s="105">
        <v>0</v>
      </c>
      <c r="AB199" s="105">
        <v>0</v>
      </c>
      <c r="AC199" s="105">
        <v>0</v>
      </c>
      <c r="AD199" s="105">
        <v>0</v>
      </c>
      <c r="AE199" s="105">
        <v>0</v>
      </c>
      <c r="AF199" s="105">
        <v>0</v>
      </c>
      <c r="AG199" s="105">
        <v>0</v>
      </c>
      <c r="AH199" s="105">
        <v>0</v>
      </c>
      <c r="AI199" s="105">
        <v>0</v>
      </c>
      <c r="AJ199" s="9">
        <f t="shared" si="12"/>
        <v>0</v>
      </c>
      <c r="AK199" s="9">
        <f t="shared" si="13"/>
        <v>0</v>
      </c>
      <c r="AL199" s="9">
        <f t="shared" si="14"/>
        <v>0</v>
      </c>
      <c r="AM199" s="9">
        <f t="shared" si="15"/>
        <v>0</v>
      </c>
      <c r="AN199" s="106" t="s">
        <v>3121</v>
      </c>
    </row>
    <row r="200" spans="1:46" x14ac:dyDescent="0.25">
      <c r="A200" s="105">
        <v>5183</v>
      </c>
      <c r="B200" s="106" t="s">
        <v>8322</v>
      </c>
      <c r="C200" s="106" t="s">
        <v>8323</v>
      </c>
      <c r="D200" s="106" t="s">
        <v>8324</v>
      </c>
      <c r="E200" s="107">
        <v>45736</v>
      </c>
      <c r="F200" s="106" t="s">
        <v>328</v>
      </c>
      <c r="K200" s="110">
        <v>1.5</v>
      </c>
      <c r="L200" s="109" t="s">
        <v>341</v>
      </c>
      <c r="M200" s="106" t="s">
        <v>200</v>
      </c>
      <c r="N200" s="106" t="s">
        <v>40</v>
      </c>
      <c r="O200" s="110">
        <v>28</v>
      </c>
      <c r="P200" s="106" t="s">
        <v>8325</v>
      </c>
      <c r="Q200" s="106" t="s">
        <v>15</v>
      </c>
      <c r="R200" s="105">
        <v>0</v>
      </c>
      <c r="S200" s="105">
        <v>0</v>
      </c>
      <c r="T200" s="105">
        <v>0</v>
      </c>
      <c r="U200" s="105">
        <v>0</v>
      </c>
      <c r="V200" s="105">
        <v>0</v>
      </c>
      <c r="W200" s="105">
        <v>0</v>
      </c>
      <c r="X200" s="105">
        <v>0</v>
      </c>
      <c r="Y200" s="105">
        <v>0</v>
      </c>
      <c r="Z200" s="105">
        <v>0</v>
      </c>
      <c r="AA200" s="105">
        <v>0</v>
      </c>
      <c r="AB200" s="105">
        <v>0</v>
      </c>
      <c r="AC200" s="105">
        <v>0</v>
      </c>
      <c r="AD200" s="105">
        <v>0</v>
      </c>
      <c r="AE200" s="105">
        <v>0</v>
      </c>
      <c r="AF200" s="105">
        <v>0</v>
      </c>
      <c r="AG200" s="105">
        <v>0</v>
      </c>
      <c r="AH200" s="105">
        <v>0</v>
      </c>
      <c r="AI200" s="105">
        <v>0</v>
      </c>
      <c r="AJ200" s="9">
        <f t="shared" si="12"/>
        <v>0</v>
      </c>
      <c r="AK200" s="9">
        <f t="shared" si="13"/>
        <v>0</v>
      </c>
      <c r="AL200" s="9">
        <f t="shared" si="14"/>
        <v>0</v>
      </c>
      <c r="AM200" s="9">
        <f t="shared" si="15"/>
        <v>0</v>
      </c>
      <c r="AN200" s="106" t="s">
        <v>8326</v>
      </c>
    </row>
    <row r="201" spans="1:46" x14ac:dyDescent="0.25">
      <c r="A201" s="105">
        <v>5270</v>
      </c>
      <c r="B201" s="106" t="s">
        <v>5611</v>
      </c>
      <c r="C201" s="106" t="s">
        <v>5612</v>
      </c>
      <c r="D201" s="106" t="s">
        <v>5613</v>
      </c>
      <c r="E201" s="107">
        <v>45902</v>
      </c>
      <c r="F201" s="106" t="s">
        <v>38</v>
      </c>
      <c r="J201" s="105">
        <v>0.08</v>
      </c>
      <c r="K201" s="110">
        <v>30.2</v>
      </c>
      <c r="L201" s="109" t="s">
        <v>342</v>
      </c>
      <c r="M201" s="106" t="s">
        <v>575</v>
      </c>
      <c r="N201" s="106" t="s">
        <v>5614</v>
      </c>
      <c r="O201" s="110">
        <v>80</v>
      </c>
      <c r="P201" s="106" t="s">
        <v>539</v>
      </c>
      <c r="Q201" s="106" t="s">
        <v>15</v>
      </c>
      <c r="R201" s="105">
        <v>0</v>
      </c>
      <c r="S201" s="105">
        <v>0</v>
      </c>
      <c r="T201" s="105">
        <v>0</v>
      </c>
      <c r="U201" s="105">
        <v>1</v>
      </c>
      <c r="V201" s="105">
        <v>0</v>
      </c>
      <c r="W201" s="105">
        <v>0</v>
      </c>
      <c r="X201" s="105">
        <v>0</v>
      </c>
      <c r="Y201" s="105">
        <v>1</v>
      </c>
      <c r="Z201" s="105">
        <v>1</v>
      </c>
      <c r="AA201" s="105">
        <v>0</v>
      </c>
      <c r="AB201" s="105">
        <v>0</v>
      </c>
      <c r="AC201" s="105">
        <v>1</v>
      </c>
      <c r="AD201" s="105">
        <v>0</v>
      </c>
      <c r="AE201" s="105">
        <v>0</v>
      </c>
      <c r="AF201" s="105">
        <v>0</v>
      </c>
      <c r="AG201" s="105">
        <v>0</v>
      </c>
      <c r="AH201" s="105">
        <v>0</v>
      </c>
      <c r="AI201" s="105">
        <v>0</v>
      </c>
      <c r="AJ201" s="9">
        <f t="shared" si="12"/>
        <v>1</v>
      </c>
      <c r="AK201" s="9">
        <f t="shared" si="13"/>
        <v>0</v>
      </c>
      <c r="AL201" s="9">
        <f t="shared" si="14"/>
        <v>0</v>
      </c>
      <c r="AM201" s="9">
        <f t="shared" si="15"/>
        <v>0</v>
      </c>
      <c r="AN201" s="106" t="s">
        <v>5615</v>
      </c>
    </row>
    <row r="203" spans="1:46" x14ac:dyDescent="0.25">
      <c r="L203" s="92"/>
      <c r="N203" s="92"/>
      <c r="O203" s="92"/>
      <c r="Q203" s="92"/>
      <c r="R203" s="92"/>
      <c r="S203" s="92"/>
      <c r="T203" s="92"/>
      <c r="U203" s="92"/>
      <c r="V203" s="92"/>
      <c r="W203" s="92"/>
      <c r="X203" s="92"/>
      <c r="Y203" s="92"/>
      <c r="Z203" s="92"/>
      <c r="AA203" s="92"/>
      <c r="AB203" s="92"/>
      <c r="AC203" s="92"/>
      <c r="AD203" s="92"/>
      <c r="AE203" s="92"/>
      <c r="AF203" s="92"/>
      <c r="AG203" s="92"/>
      <c r="AH203" s="92"/>
      <c r="AI203" s="92"/>
      <c r="AJ203" s="9"/>
      <c r="AK203" s="9"/>
      <c r="AL203" s="9"/>
      <c r="AM203" s="9"/>
      <c r="AN203" s="100" t="s">
        <v>8024</v>
      </c>
      <c r="AO203" s="101">
        <f>COUNTIF(AD2:AD201,"=1")</f>
        <v>9</v>
      </c>
      <c r="AP203" s="19" t="s">
        <v>343</v>
      </c>
      <c r="AR203" s="100" t="s">
        <v>8808</v>
      </c>
      <c r="AS203" s="101">
        <f>COUNTIF(AE2:AE201,"=1")</f>
        <v>60</v>
      </c>
      <c r="AT203" s="19" t="s">
        <v>343</v>
      </c>
    </row>
    <row r="204" spans="1:46" x14ac:dyDescent="0.25">
      <c r="L204" s="92"/>
      <c r="N204" s="92"/>
      <c r="O204" s="92"/>
      <c r="Q204" s="92"/>
      <c r="R204" s="92"/>
      <c r="S204" s="92"/>
      <c r="T204" s="92"/>
      <c r="U204" s="92"/>
      <c r="V204" s="92"/>
      <c r="W204" s="92"/>
      <c r="X204" s="92"/>
      <c r="Y204" s="92"/>
      <c r="Z204" s="92"/>
      <c r="AA204" s="92"/>
      <c r="AB204" s="92"/>
      <c r="AC204" s="92"/>
      <c r="AD204" s="92"/>
      <c r="AE204" s="92"/>
      <c r="AF204" s="92"/>
      <c r="AG204" s="92"/>
      <c r="AH204" s="92"/>
      <c r="AI204" s="92"/>
      <c r="AJ204" s="9"/>
      <c r="AK204" s="9"/>
      <c r="AL204" s="9"/>
      <c r="AM204" s="9"/>
      <c r="AN204" s="21" t="s">
        <v>15</v>
      </c>
      <c r="AO204" s="19">
        <f>COUNTIFS(AD2:AD201,"=1",R2:R201,"=1")</f>
        <v>3</v>
      </c>
      <c r="AP204" s="102">
        <f>AO204/AO203*100</f>
        <v>33.333333333333329</v>
      </c>
      <c r="AR204" s="21" t="s">
        <v>15</v>
      </c>
      <c r="AS204" s="19">
        <f>COUNTIFS(AE2:AE201,"=1",R2:R201,"=1")</f>
        <v>45</v>
      </c>
      <c r="AT204" s="102">
        <f>AS204/AS203*100</f>
        <v>75</v>
      </c>
    </row>
    <row r="205" spans="1:46" x14ac:dyDescent="0.25">
      <c r="L205" s="65"/>
      <c r="M205" s="65"/>
      <c r="N205" s="65" t="s">
        <v>4092</v>
      </c>
      <c r="O205" s="92"/>
      <c r="P205" s="15" t="s">
        <v>8799</v>
      </c>
      <c r="Q205" s="46">
        <f>SUM(Q206:Q207)</f>
        <v>200</v>
      </c>
      <c r="R205" s="92" t="s">
        <v>343</v>
      </c>
      <c r="S205" s="92"/>
      <c r="T205" s="92"/>
      <c r="U205" s="92"/>
      <c r="V205" s="92"/>
      <c r="W205" s="92"/>
      <c r="X205" s="92"/>
      <c r="Y205" s="92"/>
      <c r="Z205" s="92"/>
      <c r="AA205" s="92"/>
      <c r="AB205" s="92"/>
      <c r="AC205" s="92"/>
      <c r="AD205" s="92"/>
      <c r="AE205" s="92"/>
      <c r="AF205" s="92"/>
      <c r="AG205" s="92"/>
      <c r="AH205" s="92"/>
      <c r="AI205" s="92"/>
      <c r="AJ205" s="9"/>
      <c r="AK205" s="9"/>
      <c r="AL205" s="9"/>
      <c r="AM205" s="9"/>
      <c r="AN205" s="21" t="s">
        <v>340</v>
      </c>
      <c r="AO205" s="19">
        <f>COUNTIFS(AD2:AD201,"=1",R2:R201,"=0")</f>
        <v>6</v>
      </c>
      <c r="AP205" s="102">
        <f>AO205/AO203*100</f>
        <v>66.666666666666657</v>
      </c>
      <c r="AR205" s="21" t="s">
        <v>340</v>
      </c>
      <c r="AS205" s="19">
        <f>COUNTIFS(AE2:AE201,"=1",R2:R201,"=0")</f>
        <v>15</v>
      </c>
      <c r="AT205" s="102">
        <f>AS205/AS203*100</f>
        <v>25</v>
      </c>
    </row>
    <row r="206" spans="1:46" x14ac:dyDescent="0.25">
      <c r="L206" s="65" t="s">
        <v>15</v>
      </c>
      <c r="M206" s="65">
        <f>COUNTIFS(Q2:Q201,"Effect")</f>
        <v>179</v>
      </c>
      <c r="N206" s="66">
        <f>M206/M210</f>
        <v>0.89500000000000002</v>
      </c>
      <c r="O206" s="92"/>
      <c r="P206" s="103" t="s">
        <v>15</v>
      </c>
      <c r="Q206" s="92">
        <f>COUNTIF(R2:R201,"=1")</f>
        <v>135</v>
      </c>
      <c r="R206" s="13">
        <f>Q206/Q205*100</f>
        <v>67.5</v>
      </c>
      <c r="S206" s="92"/>
      <c r="T206" s="92"/>
      <c r="U206" s="92"/>
      <c r="V206" s="92"/>
      <c r="W206" s="92"/>
      <c r="X206" s="92"/>
      <c r="Y206" s="92"/>
      <c r="Z206" s="92"/>
      <c r="AA206" s="92"/>
      <c r="AB206" s="92"/>
      <c r="AC206" s="92"/>
      <c r="AD206" s="92"/>
      <c r="AE206" s="92"/>
      <c r="AF206" s="92"/>
      <c r="AG206" s="92"/>
      <c r="AH206" s="92"/>
      <c r="AI206" s="92"/>
      <c r="AJ206" s="9"/>
      <c r="AK206" s="9"/>
      <c r="AL206" s="9"/>
      <c r="AM206" s="9"/>
      <c r="AO206" s="92"/>
      <c r="AP206" s="92"/>
    </row>
    <row r="207" spans="1:46" x14ac:dyDescent="0.25">
      <c r="L207" s="65" t="s">
        <v>70</v>
      </c>
      <c r="M207" s="65">
        <f>COUNTIFS(Q2:Q201,"No Effect")</f>
        <v>13</v>
      </c>
      <c r="N207" s="66">
        <f>M207/M210</f>
        <v>6.5000000000000002E-2</v>
      </c>
      <c r="O207" s="92"/>
      <c r="P207" s="103" t="s">
        <v>340</v>
      </c>
      <c r="Q207" s="92">
        <f>COUNTIF(R2:R201,"=0")</f>
        <v>65</v>
      </c>
      <c r="R207" s="13">
        <f>Q207/Q205*100</f>
        <v>32.5</v>
      </c>
      <c r="S207" s="92"/>
      <c r="T207" s="92"/>
      <c r="U207" s="92"/>
      <c r="V207" s="92"/>
      <c r="W207" s="92"/>
      <c r="X207" s="92"/>
      <c r="Y207" s="92"/>
      <c r="Z207" s="92"/>
      <c r="AA207" s="92"/>
      <c r="AB207" s="92"/>
      <c r="AC207" s="92"/>
      <c r="AD207" s="92"/>
      <c r="AE207" s="92"/>
      <c r="AF207" s="92"/>
      <c r="AG207" s="92"/>
      <c r="AH207" s="92"/>
      <c r="AI207" s="92"/>
      <c r="AJ207" s="9"/>
      <c r="AK207" s="9"/>
      <c r="AL207" s="9"/>
      <c r="AM207" s="9"/>
      <c r="AN207" s="100" t="s">
        <v>8386</v>
      </c>
      <c r="AO207" s="101">
        <f>COUNTIF(AJ2:AJ201,"=1")</f>
        <v>124</v>
      </c>
      <c r="AP207" s="19" t="s">
        <v>343</v>
      </c>
    </row>
    <row r="208" spans="1:46" x14ac:dyDescent="0.25">
      <c r="L208" s="65" t="s">
        <v>55</v>
      </c>
      <c r="M208" s="65">
        <f>COUNTIFS(Q2:Q201,"Uncertain Effect")</f>
        <v>8</v>
      </c>
      <c r="N208" s="66">
        <f>M208/M210</f>
        <v>0.04</v>
      </c>
      <c r="O208" s="92"/>
      <c r="Q208" s="92"/>
      <c r="R208" s="92"/>
      <c r="S208" s="92"/>
      <c r="T208" s="92"/>
      <c r="U208" s="92"/>
      <c r="V208" s="92"/>
      <c r="W208" s="92"/>
      <c r="X208" s="92"/>
      <c r="Y208" s="92"/>
      <c r="Z208" s="92"/>
      <c r="AA208" s="92"/>
      <c r="AB208" s="92"/>
      <c r="AC208" s="92"/>
      <c r="AD208" s="92"/>
      <c r="AE208" s="92"/>
      <c r="AF208" s="92"/>
      <c r="AG208" s="92"/>
      <c r="AH208" s="92"/>
      <c r="AI208" s="92"/>
      <c r="AJ208" s="9"/>
      <c r="AK208" s="9"/>
      <c r="AL208" s="9"/>
      <c r="AM208" s="9"/>
      <c r="AN208" s="21" t="s">
        <v>15</v>
      </c>
      <c r="AO208" s="19">
        <f>COUNTIFS(AJ2:AJ201,"=1",R2:R201,"=1")</f>
        <v>76</v>
      </c>
      <c r="AP208" s="102">
        <f>AO208/AO207*100</f>
        <v>61.29032258064516</v>
      </c>
    </row>
    <row r="209" spans="12:42" x14ac:dyDescent="0.25">
      <c r="L209" s="65"/>
      <c r="M209" s="65"/>
      <c r="N209" s="65"/>
      <c r="O209" s="92"/>
      <c r="P209" s="15" t="s">
        <v>341</v>
      </c>
      <c r="Q209" s="92">
        <f>COUNTIFS(L2:L201,"=Real")</f>
        <v>64</v>
      </c>
      <c r="R209" s="92" t="s">
        <v>343</v>
      </c>
      <c r="S209" s="92"/>
      <c r="T209" s="92"/>
      <c r="U209" s="92"/>
      <c r="V209" s="92"/>
      <c r="W209" s="92"/>
      <c r="X209" s="92"/>
      <c r="Y209" s="92"/>
      <c r="Z209" s="92"/>
      <c r="AA209" s="92"/>
      <c r="AB209" s="92"/>
      <c r="AC209" s="92"/>
      <c r="AD209" s="92"/>
      <c r="AE209" s="92"/>
      <c r="AF209" s="92"/>
      <c r="AG209" s="92"/>
      <c r="AH209" s="92"/>
      <c r="AI209" s="92"/>
      <c r="AJ209" s="9"/>
      <c r="AK209" s="9"/>
      <c r="AL209" s="9"/>
      <c r="AM209" s="9"/>
      <c r="AN209" s="21" t="s">
        <v>340</v>
      </c>
      <c r="AO209" s="19">
        <f>COUNTIFS(AJ2:AJ201,"=1",R2:R201,"=0")</f>
        <v>48</v>
      </c>
      <c r="AP209" s="102">
        <f>AO209/AO207*100</f>
        <v>38.70967741935484</v>
      </c>
    </row>
    <row r="210" spans="12:42" x14ac:dyDescent="0.25">
      <c r="L210" s="65" t="s">
        <v>4093</v>
      </c>
      <c r="M210" s="65">
        <f>SUM(M206:M208)</f>
        <v>200</v>
      </c>
      <c r="N210" s="65"/>
      <c r="O210" s="92"/>
      <c r="P210" s="103" t="s">
        <v>15</v>
      </c>
      <c r="Q210" s="92">
        <f>COUNTIFS(L2:L201,"=Real",R2:R201,"=1")</f>
        <v>47</v>
      </c>
      <c r="R210" s="13">
        <f>Q210/Q209*100</f>
        <v>73.4375</v>
      </c>
      <c r="S210" s="92"/>
      <c r="T210" s="92"/>
      <c r="U210" s="92"/>
      <c r="V210" s="92"/>
      <c r="W210" s="92"/>
      <c r="X210" s="92"/>
      <c r="Y210" s="92"/>
      <c r="Z210" s="92"/>
      <c r="AA210" s="92"/>
      <c r="AB210" s="92"/>
      <c r="AC210" s="92"/>
      <c r="AD210" s="92"/>
      <c r="AE210" s="92"/>
      <c r="AF210" s="92"/>
      <c r="AG210" s="92"/>
      <c r="AH210" s="92"/>
      <c r="AI210" s="92"/>
      <c r="AJ210" s="9"/>
      <c r="AK210" s="9"/>
      <c r="AL210" s="9"/>
      <c r="AM210" s="9"/>
    </row>
    <row r="211" spans="12:42" x14ac:dyDescent="0.25">
      <c r="L211" s="92"/>
      <c r="N211" s="92"/>
      <c r="O211" s="92"/>
      <c r="P211" s="103" t="s">
        <v>340</v>
      </c>
      <c r="Q211" s="92">
        <f>COUNTIFS(L2:L201,"=Real",R2:R201,"=0")</f>
        <v>17</v>
      </c>
      <c r="R211" s="13">
        <f>Q211/Q209*100</f>
        <v>26.5625</v>
      </c>
      <c r="S211" s="92"/>
      <c r="T211" s="92"/>
      <c r="U211" s="92"/>
      <c r="V211" s="92"/>
      <c r="W211" s="92"/>
      <c r="X211" s="92"/>
      <c r="Y211" s="92"/>
      <c r="Z211" s="92"/>
      <c r="AA211" s="92"/>
      <c r="AB211" s="92"/>
      <c r="AC211" s="92"/>
      <c r="AD211" s="92"/>
      <c r="AE211" s="92"/>
      <c r="AF211" s="92"/>
      <c r="AG211" s="92"/>
      <c r="AH211" s="92"/>
      <c r="AI211" s="92"/>
      <c r="AJ211" s="9"/>
      <c r="AK211" s="9"/>
      <c r="AL211" s="9"/>
      <c r="AM211" s="9"/>
      <c r="AN211" s="15" t="s">
        <v>8026</v>
      </c>
      <c r="AO211" s="46">
        <f>COUNTIF(AK2:AK201,"=1")</f>
        <v>9</v>
      </c>
      <c r="AP211" s="92" t="s">
        <v>343</v>
      </c>
    </row>
    <row r="212" spans="12:42" x14ac:dyDescent="0.25">
      <c r="L212" s="92"/>
      <c r="N212" s="92"/>
      <c r="O212" s="92"/>
      <c r="Q212" s="92"/>
      <c r="R212" s="92"/>
      <c r="S212" s="92"/>
      <c r="T212" s="92"/>
      <c r="U212" s="92"/>
      <c r="V212" s="92"/>
      <c r="W212" s="92"/>
      <c r="X212" s="92"/>
      <c r="Y212" s="92"/>
      <c r="Z212" s="92"/>
      <c r="AA212" s="92"/>
      <c r="AB212" s="92"/>
      <c r="AC212" s="92"/>
      <c r="AD212" s="92"/>
      <c r="AE212" s="92"/>
      <c r="AF212" s="92"/>
      <c r="AG212" s="92"/>
      <c r="AH212" s="92"/>
      <c r="AI212" s="92"/>
      <c r="AJ212" s="9"/>
      <c r="AK212" s="9"/>
      <c r="AL212" s="9"/>
      <c r="AM212" s="9"/>
      <c r="AN212" s="103" t="s">
        <v>15</v>
      </c>
      <c r="AO212" s="92">
        <f>COUNTIFS(AK2:AK201,"=1",R2:R201,"=1")</f>
        <v>7</v>
      </c>
      <c r="AP212" s="13">
        <f>AO212/AO211*100</f>
        <v>77.777777777777786</v>
      </c>
    </row>
    <row r="213" spans="12:42" x14ac:dyDescent="0.25">
      <c r="L213" s="92"/>
      <c r="N213" s="92"/>
      <c r="O213" s="92"/>
      <c r="P213" s="15" t="s">
        <v>342</v>
      </c>
      <c r="Q213" s="92">
        <f>COUNTIFS(L2:L201,"=Simulated")</f>
        <v>136</v>
      </c>
      <c r="R213" s="92" t="s">
        <v>343</v>
      </c>
      <c r="S213" s="92"/>
      <c r="T213" s="92"/>
      <c r="U213" s="92"/>
      <c r="V213" s="92"/>
      <c r="W213" s="92"/>
      <c r="X213" s="92"/>
      <c r="Y213" s="92"/>
      <c r="Z213" s="92"/>
      <c r="AA213" s="92"/>
      <c r="AB213" s="92"/>
      <c r="AC213" s="92"/>
      <c r="AD213" s="92"/>
      <c r="AE213" s="92"/>
      <c r="AF213" s="92"/>
      <c r="AG213" s="92"/>
      <c r="AH213" s="92"/>
      <c r="AI213" s="92"/>
      <c r="AJ213" s="9"/>
      <c r="AK213" s="9"/>
      <c r="AL213" s="9"/>
      <c r="AM213" s="9"/>
      <c r="AN213" s="103" t="s">
        <v>340</v>
      </c>
      <c r="AO213" s="92">
        <f>COUNTIFS(AK2:AK201,"=1",R2:R201,"=0")</f>
        <v>2</v>
      </c>
      <c r="AP213" s="13">
        <f>AO213/AO211*100</f>
        <v>22.222222222222221</v>
      </c>
    </row>
    <row r="214" spans="12:42" x14ac:dyDescent="0.25">
      <c r="L214" s="92"/>
      <c r="N214" s="92"/>
      <c r="O214" s="92"/>
      <c r="P214" s="103" t="s">
        <v>15</v>
      </c>
      <c r="Q214" s="92">
        <f>COUNTIFS(L2:L201,"=Simulated",R2:R201,"=1")</f>
        <v>88</v>
      </c>
      <c r="R214" s="13">
        <f>Q214/Q213*100</f>
        <v>64.705882352941174</v>
      </c>
      <c r="S214" s="92"/>
      <c r="T214" s="92"/>
      <c r="U214" s="92"/>
      <c r="V214" s="92"/>
      <c r="W214" s="92"/>
      <c r="X214" s="92"/>
      <c r="Y214" s="92"/>
      <c r="Z214" s="92"/>
      <c r="AA214" s="92"/>
      <c r="AB214" s="92"/>
      <c r="AC214" s="92"/>
      <c r="AD214" s="92"/>
      <c r="AE214" s="92"/>
      <c r="AF214" s="92"/>
      <c r="AG214" s="92"/>
      <c r="AH214" s="92"/>
      <c r="AI214" s="92"/>
      <c r="AJ214" s="9"/>
      <c r="AK214" s="9"/>
      <c r="AL214" s="9"/>
      <c r="AM214" s="9"/>
    </row>
    <row r="215" spans="12:42" x14ac:dyDescent="0.25">
      <c r="L215" s="92"/>
      <c r="N215" s="92"/>
      <c r="O215" s="92"/>
      <c r="P215" s="103" t="s">
        <v>340</v>
      </c>
      <c r="Q215" s="92">
        <f>COUNTIFS(L2:L201,"=Simulated",R2:R201,"=0")</f>
        <v>48</v>
      </c>
      <c r="R215" s="13">
        <f>Q215/Q213*100</f>
        <v>35.294117647058826</v>
      </c>
      <c r="S215" s="92"/>
      <c r="T215" s="92"/>
      <c r="U215" s="92"/>
      <c r="V215" s="92"/>
      <c r="W215" s="92"/>
      <c r="X215" s="92"/>
      <c r="Y215" s="92"/>
      <c r="Z215" s="92"/>
      <c r="AA215" s="92"/>
      <c r="AB215" s="92"/>
      <c r="AC215" s="92"/>
      <c r="AD215" s="92"/>
      <c r="AE215" s="92"/>
      <c r="AF215" s="92"/>
      <c r="AG215" s="92"/>
      <c r="AH215" s="92"/>
      <c r="AI215" s="92"/>
      <c r="AJ215" s="9"/>
      <c r="AK215" s="9"/>
      <c r="AL215" s="9"/>
      <c r="AM215" s="9"/>
      <c r="AN215" s="15" t="s">
        <v>8382</v>
      </c>
      <c r="AO215" s="46">
        <f>COUNTIF(AL2:AL201,"=1")</f>
        <v>74</v>
      </c>
      <c r="AP215" s="92" t="s">
        <v>343</v>
      </c>
    </row>
    <row r="216" spans="12:42" x14ac:dyDescent="0.25">
      <c r="L216" s="92"/>
      <c r="N216" s="92"/>
      <c r="O216" s="92"/>
      <c r="Q216" s="92"/>
      <c r="R216" s="92"/>
      <c r="S216" s="92"/>
      <c r="T216" s="92"/>
      <c r="U216" s="92"/>
      <c r="V216" s="92"/>
      <c r="W216" s="92"/>
      <c r="X216" s="92"/>
      <c r="Y216" s="92"/>
      <c r="Z216" s="92"/>
      <c r="AA216" s="92"/>
      <c r="AB216" s="92"/>
      <c r="AC216" s="92"/>
      <c r="AD216" s="92"/>
      <c r="AE216" s="92"/>
      <c r="AF216" s="92"/>
      <c r="AG216" s="92"/>
      <c r="AH216" s="92"/>
      <c r="AI216" s="92"/>
      <c r="AJ216" s="9"/>
      <c r="AK216" s="9"/>
      <c r="AL216" s="9"/>
      <c r="AM216" s="9"/>
      <c r="AN216" s="103" t="s">
        <v>15</v>
      </c>
      <c r="AO216" s="92">
        <f>COUNTIFS(AL2:AL201,"=1",R2:R201,"=1")</f>
        <v>55</v>
      </c>
      <c r="AP216" s="13">
        <f>AO216/AO215*100</f>
        <v>74.324324324324323</v>
      </c>
    </row>
    <row r="217" spans="12:42" x14ac:dyDescent="0.25">
      <c r="L217" s="92"/>
      <c r="N217" s="92"/>
      <c r="O217" s="92"/>
      <c r="P217" s="15" t="s">
        <v>48</v>
      </c>
      <c r="Q217" s="92">
        <f>COUNTIFS(N2:N201,"=Pulsed")</f>
        <v>120</v>
      </c>
      <c r="R217" s="92" t="s">
        <v>343</v>
      </c>
      <c r="S217" s="92"/>
      <c r="T217" s="92"/>
      <c r="U217" s="92"/>
      <c r="V217" s="92"/>
      <c r="W217" s="92"/>
      <c r="X217" s="92"/>
      <c r="Y217" s="92"/>
      <c r="Z217" s="92"/>
      <c r="AA217" s="92"/>
      <c r="AB217" s="92"/>
      <c r="AC217" s="92"/>
      <c r="AD217" s="92"/>
      <c r="AE217" s="92"/>
      <c r="AF217" s="92"/>
      <c r="AG217" s="92"/>
      <c r="AH217" s="92"/>
      <c r="AI217" s="92"/>
      <c r="AJ217" s="9"/>
      <c r="AK217" s="9"/>
      <c r="AL217" s="9"/>
      <c r="AM217" s="9"/>
      <c r="AN217" s="103" t="s">
        <v>340</v>
      </c>
      <c r="AO217" s="92">
        <f>COUNTIFS(AL2:AL201,"=1",R2:R201,"=0")</f>
        <v>19</v>
      </c>
      <c r="AP217" s="13">
        <f>AO217/AO215*100</f>
        <v>25.675675675675674</v>
      </c>
    </row>
    <row r="218" spans="12:42" x14ac:dyDescent="0.25">
      <c r="L218" s="92"/>
      <c r="N218" s="92"/>
      <c r="O218" s="92"/>
      <c r="P218" s="103" t="s">
        <v>15</v>
      </c>
      <c r="Q218" s="92">
        <f>COUNTIFS(N2:N201,"=Pulsed",R2:R201,"=1")</f>
        <v>81</v>
      </c>
      <c r="R218" s="13">
        <f>Q218/Q217*100</f>
        <v>67.5</v>
      </c>
      <c r="S218" s="92"/>
      <c r="T218" s="92"/>
      <c r="U218" s="92"/>
      <c r="V218" s="92"/>
      <c r="W218" s="92"/>
      <c r="X218" s="92"/>
      <c r="Y218" s="92"/>
      <c r="Z218" s="92"/>
      <c r="AA218" s="92"/>
      <c r="AB218" s="92"/>
      <c r="AC218" s="92"/>
      <c r="AD218" s="92"/>
      <c r="AE218" s="92"/>
      <c r="AF218" s="92"/>
      <c r="AG218" s="92"/>
      <c r="AH218" s="92"/>
      <c r="AI218" s="92"/>
      <c r="AJ218" s="9"/>
      <c r="AK218" s="9"/>
      <c r="AL218" s="9"/>
      <c r="AM218" s="9"/>
    </row>
    <row r="219" spans="12:42" x14ac:dyDescent="0.25">
      <c r="L219" s="92"/>
      <c r="N219" s="92"/>
      <c r="O219" s="92"/>
      <c r="P219" s="103" t="s">
        <v>340</v>
      </c>
      <c r="Q219" s="92">
        <f>COUNTIFS(N2:N201,"=Pulsed",R2:R201,"=0")</f>
        <v>39</v>
      </c>
      <c r="R219" s="13">
        <f>Q219/Q217*100</f>
        <v>32.5</v>
      </c>
      <c r="S219" s="92"/>
      <c r="T219" s="92"/>
      <c r="U219" s="92"/>
      <c r="V219" s="92"/>
      <c r="W219" s="92"/>
      <c r="X219" s="92"/>
      <c r="Y219" s="92"/>
      <c r="Z219" s="92"/>
      <c r="AA219" s="92"/>
      <c r="AB219" s="92"/>
      <c r="AC219" s="92"/>
      <c r="AD219" s="92"/>
      <c r="AE219" s="92"/>
      <c r="AF219" s="92"/>
      <c r="AG219" s="92"/>
      <c r="AH219" s="92"/>
      <c r="AI219" s="92"/>
      <c r="AJ219" s="9"/>
      <c r="AK219" s="9"/>
      <c r="AL219" s="9"/>
      <c r="AM219" s="9"/>
      <c r="AN219" s="15" t="s">
        <v>8387</v>
      </c>
      <c r="AO219" s="46">
        <f>COUNTIF(AM2:AM201,"=1")</f>
        <v>9</v>
      </c>
      <c r="AP219" s="92" t="s">
        <v>343</v>
      </c>
    </row>
    <row r="220" spans="12:42" x14ac:dyDescent="0.25">
      <c r="L220" s="92"/>
      <c r="N220" s="92"/>
      <c r="O220" s="92"/>
      <c r="Q220" s="92"/>
      <c r="R220" s="92"/>
      <c r="S220" s="92"/>
      <c r="T220" s="92"/>
      <c r="U220" s="92"/>
      <c r="V220" s="92"/>
      <c r="W220" s="92"/>
      <c r="X220" s="92"/>
      <c r="Y220" s="92"/>
      <c r="Z220" s="92"/>
      <c r="AA220" s="92"/>
      <c r="AB220" s="92"/>
      <c r="AC220" s="92"/>
      <c r="AD220" s="92"/>
      <c r="AE220" s="92"/>
      <c r="AF220" s="92"/>
      <c r="AG220" s="92"/>
      <c r="AH220" s="92"/>
      <c r="AI220" s="92"/>
      <c r="AJ220" s="9"/>
      <c r="AK220" s="9"/>
      <c r="AL220" s="9"/>
      <c r="AM220" s="9"/>
      <c r="AN220" s="103" t="s">
        <v>15</v>
      </c>
      <c r="AO220" s="92">
        <f>COUNTIFS(AM2:AM201,"=1",R2:R201,"=1")</f>
        <v>3</v>
      </c>
      <c r="AP220" s="13">
        <f>AO220/AO219*100</f>
        <v>33.333333333333329</v>
      </c>
    </row>
    <row r="221" spans="12:42" x14ac:dyDescent="0.25">
      <c r="L221" s="92"/>
      <c r="N221" s="92"/>
      <c r="O221" s="92"/>
      <c r="P221" s="15" t="s">
        <v>7985</v>
      </c>
      <c r="Q221" s="46">
        <f>COUNTIFS(N2:N201,"=Continuous")</f>
        <v>40</v>
      </c>
      <c r="R221" s="92" t="s">
        <v>343</v>
      </c>
      <c r="S221" s="92"/>
      <c r="T221" s="92"/>
      <c r="U221" s="92"/>
      <c r="V221" s="92"/>
      <c r="W221" s="92"/>
      <c r="X221" s="92"/>
      <c r="Y221" s="92"/>
      <c r="Z221" s="92"/>
      <c r="AA221" s="92"/>
      <c r="AB221" s="92"/>
      <c r="AC221" s="92"/>
      <c r="AD221" s="92"/>
      <c r="AE221" s="92"/>
      <c r="AF221" s="92"/>
      <c r="AG221" s="92"/>
      <c r="AH221" s="92"/>
      <c r="AI221" s="92"/>
      <c r="AJ221" s="9"/>
      <c r="AK221" s="9"/>
      <c r="AL221" s="9"/>
      <c r="AM221" s="9"/>
      <c r="AN221" s="103" t="s">
        <v>340</v>
      </c>
      <c r="AO221" s="92">
        <f>COUNTIFS(AM2:AM201,"=1",R2:R201,"=0")</f>
        <v>6</v>
      </c>
      <c r="AP221" s="13">
        <f>AO221/AO219*100</f>
        <v>66.666666666666657</v>
      </c>
    </row>
    <row r="222" spans="12:42" x14ac:dyDescent="0.25">
      <c r="L222" s="92"/>
      <c r="N222" s="92"/>
      <c r="O222" s="92"/>
      <c r="P222" s="103" t="s">
        <v>15</v>
      </c>
      <c r="Q222" s="92">
        <f>COUNTIFS(N2:N201,"=Continuous",R2:R201,"=1")</f>
        <v>26</v>
      </c>
      <c r="R222" s="13">
        <f>Q222/Q221*100</f>
        <v>65</v>
      </c>
      <c r="S222" s="92"/>
      <c r="T222" s="92"/>
      <c r="U222" s="92"/>
      <c r="V222" s="92"/>
      <c r="W222" s="92"/>
      <c r="X222" s="92"/>
      <c r="Y222" s="92"/>
      <c r="Z222" s="92"/>
      <c r="AA222" s="92"/>
      <c r="AB222" s="92"/>
      <c r="AC222" s="92"/>
      <c r="AD222" s="92"/>
      <c r="AE222" s="92"/>
      <c r="AF222" s="92"/>
      <c r="AG222" s="92"/>
      <c r="AH222" s="92"/>
      <c r="AI222" s="92"/>
      <c r="AJ222" s="9"/>
      <c r="AK222" s="9"/>
      <c r="AL222" s="9"/>
      <c r="AM222" s="9"/>
    </row>
    <row r="223" spans="12:42" x14ac:dyDescent="0.25">
      <c r="L223" s="92"/>
      <c r="N223" s="92"/>
      <c r="O223" s="92"/>
      <c r="P223" s="103" t="s">
        <v>340</v>
      </c>
      <c r="Q223" s="92">
        <f>COUNTIFS(N2:N201,"=Continuous",R2:R201,"=0")</f>
        <v>14</v>
      </c>
      <c r="R223" s="13">
        <f>Q223/Q221*100</f>
        <v>35</v>
      </c>
      <c r="S223" s="92"/>
      <c r="T223" s="92"/>
      <c r="U223" s="92"/>
      <c r="V223" s="92"/>
      <c r="W223" s="92"/>
      <c r="X223" s="92"/>
      <c r="Y223" s="92"/>
      <c r="Z223" s="92"/>
      <c r="AA223" s="92"/>
      <c r="AB223" s="92"/>
      <c r="AC223" s="92"/>
      <c r="AD223" s="92"/>
      <c r="AE223" s="92"/>
      <c r="AF223" s="92"/>
      <c r="AG223" s="92"/>
      <c r="AH223" s="92"/>
      <c r="AI223" s="92"/>
      <c r="AJ223" s="9"/>
      <c r="AK223" s="9"/>
      <c r="AL223" s="9"/>
      <c r="AM223" s="9"/>
      <c r="AN223" s="15" t="s">
        <v>8028</v>
      </c>
      <c r="AO223" s="46">
        <f>COUNTIF(AF2:AF201,"=1")</f>
        <v>3</v>
      </c>
      <c r="AP223" s="92" t="s">
        <v>343</v>
      </c>
    </row>
    <row r="224" spans="12:42" x14ac:dyDescent="0.25">
      <c r="L224" s="92"/>
      <c r="N224" s="92"/>
      <c r="O224" s="92"/>
      <c r="Q224" s="92"/>
      <c r="R224" s="92"/>
      <c r="S224" s="92"/>
      <c r="T224" s="92"/>
      <c r="U224" s="92"/>
      <c r="V224" s="92"/>
      <c r="W224" s="92"/>
      <c r="X224" s="92"/>
      <c r="Y224" s="92"/>
      <c r="Z224" s="92"/>
      <c r="AA224" s="92"/>
      <c r="AB224" s="92"/>
      <c r="AC224" s="92"/>
      <c r="AD224" s="92"/>
      <c r="AE224" s="92"/>
      <c r="AF224" s="92"/>
      <c r="AG224" s="92"/>
      <c r="AH224" s="92"/>
      <c r="AI224" s="92"/>
      <c r="AJ224" s="9"/>
      <c r="AK224" s="9"/>
      <c r="AL224" s="9"/>
      <c r="AM224" s="9"/>
      <c r="AN224" s="103" t="s">
        <v>15</v>
      </c>
      <c r="AO224" s="92">
        <f>COUNTIFS(AF2:AF201,"=1",R2:R201,"=1")</f>
        <v>3</v>
      </c>
      <c r="AP224" s="13">
        <f>AO224/AO223*100</f>
        <v>100</v>
      </c>
    </row>
    <row r="225" spans="12:42" x14ac:dyDescent="0.25">
      <c r="L225" s="92"/>
      <c r="N225" s="92"/>
      <c r="O225" s="92"/>
      <c r="Q225" s="92"/>
      <c r="R225" s="92"/>
      <c r="S225" s="92"/>
      <c r="T225" s="92"/>
      <c r="U225" s="92"/>
      <c r="V225" s="92"/>
      <c r="W225" s="92"/>
      <c r="X225" s="92"/>
      <c r="Y225" s="92"/>
      <c r="Z225" s="92"/>
      <c r="AA225" s="92"/>
      <c r="AB225" s="92"/>
      <c r="AC225" s="92"/>
      <c r="AD225" s="92"/>
      <c r="AE225" s="92"/>
      <c r="AF225" s="92"/>
      <c r="AG225" s="92"/>
      <c r="AH225" s="92"/>
      <c r="AI225" s="92"/>
      <c r="AJ225" s="9"/>
      <c r="AK225" s="9"/>
      <c r="AL225" s="9"/>
      <c r="AM225" s="9"/>
      <c r="AN225" s="103" t="s">
        <v>340</v>
      </c>
      <c r="AO225" s="92">
        <f>COUNTIFS(AF2:AF201,"=1",R2:R201,"=0")</f>
        <v>0</v>
      </c>
      <c r="AP225" s="13">
        <f>AO225/AO223*100</f>
        <v>0</v>
      </c>
    </row>
    <row r="226" spans="12:42" x14ac:dyDescent="0.25">
      <c r="L226" s="92"/>
      <c r="N226" s="92"/>
      <c r="O226" s="92"/>
      <c r="Q226" s="92"/>
      <c r="R226" s="92"/>
      <c r="S226" s="92"/>
      <c r="T226" s="92"/>
      <c r="U226" s="92"/>
      <c r="V226" s="92"/>
      <c r="W226" s="92"/>
      <c r="X226" s="92"/>
      <c r="Y226" s="92"/>
      <c r="Z226" s="92"/>
      <c r="AA226" s="92"/>
      <c r="AB226" s="92"/>
      <c r="AC226" s="92"/>
      <c r="AD226" s="92"/>
      <c r="AE226" s="92"/>
      <c r="AF226" s="92"/>
      <c r="AG226" s="92"/>
      <c r="AH226" s="92"/>
      <c r="AI226" s="92"/>
      <c r="AJ226" s="9"/>
      <c r="AK226" s="9"/>
      <c r="AL226" s="9"/>
      <c r="AM226" s="9"/>
    </row>
    <row r="227" spans="12:42" x14ac:dyDescent="0.25">
      <c r="L227" s="92"/>
      <c r="N227" s="92"/>
      <c r="O227" s="92"/>
      <c r="Q227" s="92"/>
      <c r="R227" s="92"/>
      <c r="S227" s="92"/>
      <c r="T227" s="92"/>
      <c r="U227" s="92"/>
      <c r="V227" s="92"/>
      <c r="W227" s="92"/>
      <c r="X227" s="92"/>
      <c r="Y227" s="92"/>
      <c r="Z227" s="92"/>
      <c r="AA227" s="92"/>
      <c r="AB227" s="92"/>
      <c r="AC227" s="92"/>
      <c r="AD227" s="92"/>
      <c r="AE227" s="92"/>
      <c r="AF227" s="92"/>
      <c r="AG227" s="92"/>
      <c r="AH227" s="92"/>
      <c r="AI227" s="92"/>
      <c r="AJ227" s="9"/>
      <c r="AK227" s="9"/>
      <c r="AL227" s="9"/>
      <c r="AM227" s="9"/>
      <c r="AN227" s="100" t="s">
        <v>8427</v>
      </c>
      <c r="AO227" s="101">
        <f>COUNTIF(AI2:AI201,"=1")</f>
        <v>65</v>
      </c>
      <c r="AP227" s="19" t="s">
        <v>343</v>
      </c>
    </row>
    <row r="228" spans="12:42" x14ac:dyDescent="0.25">
      <c r="L228" s="92"/>
      <c r="N228" s="92"/>
      <c r="O228" s="92"/>
      <c r="Q228" s="92"/>
      <c r="R228" s="92"/>
      <c r="S228" s="92"/>
      <c r="T228" s="92"/>
      <c r="U228" s="92"/>
      <c r="V228" s="92"/>
      <c r="W228" s="92"/>
      <c r="X228" s="92"/>
      <c r="Y228" s="92"/>
      <c r="Z228" s="92"/>
      <c r="AA228" s="92"/>
      <c r="AB228" s="92"/>
      <c r="AC228" s="92"/>
      <c r="AD228" s="92"/>
      <c r="AE228" s="92"/>
      <c r="AF228" s="92"/>
      <c r="AG228" s="92"/>
      <c r="AH228" s="92"/>
      <c r="AI228" s="92"/>
      <c r="AJ228" s="9"/>
      <c r="AK228" s="9"/>
      <c r="AL228" s="9"/>
      <c r="AM228" s="9"/>
      <c r="AN228" s="21" t="s">
        <v>15</v>
      </c>
      <c r="AO228" s="19">
        <f>COUNTIFS(AI2:AI201,"=1",R2:R201,"=1")</f>
        <v>52</v>
      </c>
      <c r="AP228" s="102">
        <f>AO228/AO227*100</f>
        <v>80</v>
      </c>
    </row>
    <row r="229" spans="12:42" x14ac:dyDescent="0.25">
      <c r="L229" s="92"/>
      <c r="N229" s="92"/>
      <c r="O229" s="92"/>
      <c r="Q229" s="92"/>
      <c r="R229" s="92"/>
      <c r="S229" s="92"/>
      <c r="T229" s="92"/>
      <c r="U229" s="92"/>
      <c r="V229" s="92"/>
      <c r="W229" s="92"/>
      <c r="X229" s="92"/>
      <c r="Y229" s="92"/>
      <c r="Z229" s="92"/>
      <c r="AA229" s="92"/>
      <c r="AB229" s="92"/>
      <c r="AC229" s="92"/>
      <c r="AD229" s="92"/>
      <c r="AE229" s="92"/>
      <c r="AF229" s="92"/>
      <c r="AG229" s="92"/>
      <c r="AH229" s="92"/>
      <c r="AI229" s="92"/>
      <c r="AJ229" s="9"/>
      <c r="AK229" s="9"/>
      <c r="AL229" s="9"/>
      <c r="AM229" s="9"/>
      <c r="AN229" s="21" t="s">
        <v>340</v>
      </c>
      <c r="AO229" s="19">
        <f>COUNTIFS(AI2:AI201,"=1",R2:R201,"=0")</f>
        <v>13</v>
      </c>
      <c r="AP229" s="102">
        <f>AO229/AO227*100</f>
        <v>20</v>
      </c>
    </row>
    <row r="230" spans="12:42" x14ac:dyDescent="0.25">
      <c r="L230" s="92"/>
      <c r="N230" s="92"/>
      <c r="O230" s="92"/>
      <c r="Q230" s="92"/>
      <c r="R230" s="92"/>
      <c r="S230" s="92"/>
      <c r="T230" s="92"/>
      <c r="U230" s="92"/>
      <c r="V230" s="92"/>
      <c r="W230" s="92"/>
      <c r="X230" s="92"/>
      <c r="Y230" s="92"/>
      <c r="Z230" s="92"/>
      <c r="AA230" s="92"/>
      <c r="AB230" s="92"/>
      <c r="AC230" s="92"/>
      <c r="AD230" s="92"/>
      <c r="AE230" s="92"/>
      <c r="AF230" s="92"/>
      <c r="AG230" s="92"/>
      <c r="AH230" s="92"/>
      <c r="AI230" s="92"/>
      <c r="AJ230" s="9"/>
      <c r="AK230" s="9"/>
      <c r="AL230" s="9"/>
      <c r="AM230" s="9"/>
    </row>
    <row r="231" spans="12:42" x14ac:dyDescent="0.25">
      <c r="L231" s="92"/>
      <c r="N231" s="92"/>
      <c r="O231" s="92"/>
      <c r="Q231" s="92"/>
      <c r="R231" s="92"/>
      <c r="S231" s="92"/>
      <c r="T231" s="92"/>
      <c r="U231" s="92"/>
      <c r="V231" s="92"/>
      <c r="W231" s="92"/>
      <c r="X231" s="92"/>
      <c r="Y231" s="92"/>
      <c r="Z231" s="92"/>
      <c r="AA231" s="92"/>
      <c r="AB231" s="92"/>
      <c r="AC231" s="92"/>
      <c r="AD231" s="92"/>
      <c r="AE231" s="92"/>
      <c r="AF231" s="92"/>
      <c r="AG231" s="92"/>
      <c r="AH231" s="92"/>
      <c r="AI231" s="92"/>
      <c r="AJ231" s="9"/>
      <c r="AK231" s="9"/>
      <c r="AL231" s="9"/>
      <c r="AM231" s="9"/>
    </row>
    <row r="232" spans="12:42" x14ac:dyDescent="0.25">
      <c r="L232" s="92"/>
      <c r="N232" s="92"/>
      <c r="O232" s="92"/>
      <c r="Q232" s="92"/>
      <c r="R232" s="92"/>
      <c r="S232" s="92"/>
      <c r="T232" s="92"/>
      <c r="U232" s="92"/>
      <c r="V232" s="92"/>
      <c r="W232" s="92"/>
      <c r="X232" s="92"/>
      <c r="Y232" s="92"/>
      <c r="Z232" s="92"/>
      <c r="AA232" s="92"/>
      <c r="AB232" s="92"/>
      <c r="AC232" s="92"/>
      <c r="AD232" s="92"/>
      <c r="AE232" s="92"/>
      <c r="AF232" s="92"/>
      <c r="AG232" s="92"/>
      <c r="AH232" s="92"/>
      <c r="AI232" s="92"/>
      <c r="AJ232" s="9"/>
      <c r="AK232" s="9"/>
      <c r="AL232" s="9"/>
      <c r="AM232" s="9"/>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FB495-ADEC-409D-9B89-A2523095D7E9}">
  <dimension ref="A1:AT251"/>
  <sheetViews>
    <sheetView topLeftCell="AD1" workbookViewId="0">
      <pane ySplit="1" topLeftCell="A199" activePane="bottomLeft" state="frozen"/>
      <selection pane="bottomLeft" activeCell="AS214" sqref="AS214"/>
    </sheetView>
  </sheetViews>
  <sheetFormatPr defaultColWidth="21.7109375" defaultRowHeight="13.6" x14ac:dyDescent="0.25"/>
  <cols>
    <col min="1" max="1" width="7.140625" style="10" bestFit="1" customWidth="1"/>
    <col min="5" max="5" width="10.140625" style="10" bestFit="1" customWidth="1"/>
    <col min="7" max="7" width="14.5703125" style="10" bestFit="1" customWidth="1"/>
    <col min="8" max="8" width="14.28515625" style="10" bestFit="1" customWidth="1"/>
    <col min="9" max="9" width="20.140625" style="10" bestFit="1" customWidth="1"/>
    <col min="10" max="10" width="14.7109375" style="10" bestFit="1" customWidth="1"/>
    <col min="11" max="11" width="14.85546875" style="10" bestFit="1" customWidth="1"/>
    <col min="12" max="12" width="14.85546875" style="10" customWidth="1"/>
    <col min="14" max="14" width="17.85546875" style="10" bestFit="1" customWidth="1"/>
    <col min="15" max="15" width="16.85546875" style="10" bestFit="1" customWidth="1"/>
    <col min="17" max="17" width="13.140625" style="10" bestFit="1" customWidth="1"/>
    <col min="18" max="18" width="8" style="10" customWidth="1"/>
    <col min="19" max="19" width="4.85546875" style="10" bestFit="1" customWidth="1"/>
    <col min="20" max="20" width="6.7109375" style="10" bestFit="1" customWidth="1"/>
    <col min="21" max="21" width="6.28515625" style="10" bestFit="1" customWidth="1"/>
    <col min="22" max="22" width="5.85546875" style="10" bestFit="1" customWidth="1"/>
    <col min="23" max="23" width="8.140625" style="10" bestFit="1" customWidth="1"/>
    <col min="24" max="24" width="6.28515625" style="10" bestFit="1" customWidth="1"/>
    <col min="25" max="25" width="6.140625" style="10" bestFit="1" customWidth="1"/>
    <col min="26" max="26" width="5.85546875" style="10" bestFit="1" customWidth="1"/>
    <col min="27" max="27" width="9.7109375" style="10" bestFit="1" customWidth="1"/>
    <col min="28" max="28" width="11.5703125" style="10" bestFit="1" customWidth="1"/>
    <col min="29" max="29" width="6" style="10" bestFit="1" customWidth="1"/>
    <col min="30" max="30" width="7.42578125" style="10" bestFit="1" customWidth="1"/>
    <col min="31" max="31" width="7.85546875" style="10" bestFit="1" customWidth="1"/>
    <col min="32" max="32" width="5.85546875" style="10" bestFit="1" customWidth="1"/>
    <col min="33" max="33" width="7.85546875" style="10" bestFit="1" customWidth="1"/>
    <col min="34" max="34" width="7.140625" style="10" bestFit="1" customWidth="1"/>
    <col min="35" max="35" width="7.85546875" style="10" bestFit="1" customWidth="1"/>
    <col min="36" max="39" width="7.85546875" style="87" customWidth="1"/>
  </cols>
  <sheetData>
    <row r="1" spans="1:40" x14ac:dyDescent="0.25">
      <c r="A1" s="27" t="s">
        <v>0</v>
      </c>
      <c r="B1" s="27" t="s">
        <v>1</v>
      </c>
      <c r="C1" s="27" t="s">
        <v>2</v>
      </c>
      <c r="D1" s="27" t="s">
        <v>3</v>
      </c>
      <c r="E1" s="27" t="s">
        <v>4</v>
      </c>
      <c r="F1" s="27" t="s">
        <v>5</v>
      </c>
      <c r="G1" s="27" t="s">
        <v>6</v>
      </c>
      <c r="H1" s="27" t="s">
        <v>7</v>
      </c>
      <c r="I1" s="27" t="s">
        <v>8</v>
      </c>
      <c r="J1" s="27" t="s">
        <v>9</v>
      </c>
      <c r="K1" s="27" t="s">
        <v>10</v>
      </c>
      <c r="L1" s="27" t="s">
        <v>338</v>
      </c>
      <c r="M1" s="27" t="s">
        <v>11</v>
      </c>
      <c r="N1" s="27" t="s">
        <v>12</v>
      </c>
      <c r="O1" s="27" t="s">
        <v>13</v>
      </c>
      <c r="P1" s="27" t="s">
        <v>14</v>
      </c>
      <c r="Q1" s="27" t="s">
        <v>15</v>
      </c>
      <c r="R1" s="27" t="s">
        <v>965</v>
      </c>
      <c r="S1" s="27" t="s">
        <v>17</v>
      </c>
      <c r="T1" s="27" t="s">
        <v>18</v>
      </c>
      <c r="U1" s="27" t="s">
        <v>19</v>
      </c>
      <c r="V1" s="27" t="s">
        <v>20</v>
      </c>
      <c r="W1" s="27" t="s">
        <v>21</v>
      </c>
      <c r="X1" s="27" t="s">
        <v>22</v>
      </c>
      <c r="Y1" s="27" t="s">
        <v>23</v>
      </c>
      <c r="Z1" s="27" t="s">
        <v>24</v>
      </c>
      <c r="AA1" s="27" t="s">
        <v>25</v>
      </c>
      <c r="AB1" s="27" t="s">
        <v>26</v>
      </c>
      <c r="AC1" s="27" t="s">
        <v>27</v>
      </c>
      <c r="AD1" s="27" t="s">
        <v>28</v>
      </c>
      <c r="AE1" s="27" t="s">
        <v>29</v>
      </c>
      <c r="AF1" s="27" t="s">
        <v>30</v>
      </c>
      <c r="AG1" s="27" t="s">
        <v>31</v>
      </c>
      <c r="AH1" s="27" t="s">
        <v>32</v>
      </c>
      <c r="AI1" s="27" t="s">
        <v>33</v>
      </c>
      <c r="AJ1" s="1" t="s">
        <v>8023</v>
      </c>
      <c r="AK1" s="1" t="s">
        <v>8027</v>
      </c>
      <c r="AL1" s="1" t="s">
        <v>8384</v>
      </c>
      <c r="AM1" s="1" t="s">
        <v>8385</v>
      </c>
      <c r="AN1" s="27" t="s">
        <v>34</v>
      </c>
    </row>
    <row r="2" spans="1:40" x14ac:dyDescent="0.25">
      <c r="A2" s="75">
        <v>13</v>
      </c>
      <c r="B2" s="70" t="s">
        <v>346</v>
      </c>
      <c r="C2" s="70" t="s">
        <v>347</v>
      </c>
      <c r="D2" s="70" t="s">
        <v>348</v>
      </c>
      <c r="E2" s="71">
        <v>42221</v>
      </c>
      <c r="F2" s="70" t="s">
        <v>46</v>
      </c>
      <c r="G2" s="75">
        <v>2100</v>
      </c>
      <c r="H2" s="75">
        <v>800</v>
      </c>
      <c r="I2" s="75">
        <v>12.2</v>
      </c>
      <c r="J2" s="79"/>
      <c r="K2" s="79"/>
      <c r="L2" s="79" t="s">
        <v>341</v>
      </c>
      <c r="M2" s="70" t="s">
        <v>47</v>
      </c>
      <c r="N2" s="76" t="s">
        <v>48</v>
      </c>
      <c r="O2" s="75">
        <v>37960</v>
      </c>
      <c r="P2" s="70" t="s">
        <v>157</v>
      </c>
      <c r="Q2" s="76" t="s">
        <v>15</v>
      </c>
      <c r="R2" s="75">
        <v>1</v>
      </c>
      <c r="S2" s="75">
        <v>0</v>
      </c>
      <c r="T2" s="75">
        <v>0</v>
      </c>
      <c r="U2" s="75">
        <v>0</v>
      </c>
      <c r="V2" s="75">
        <v>0</v>
      </c>
      <c r="W2" s="75">
        <v>0</v>
      </c>
      <c r="X2" s="75">
        <v>0</v>
      </c>
      <c r="Y2" s="75">
        <v>0</v>
      </c>
      <c r="Z2" s="75">
        <v>0</v>
      </c>
      <c r="AA2" s="75">
        <v>0</v>
      </c>
      <c r="AB2" s="75">
        <v>1</v>
      </c>
      <c r="AC2" s="75">
        <v>0</v>
      </c>
      <c r="AD2" s="75">
        <v>0</v>
      </c>
      <c r="AE2" s="75">
        <v>1</v>
      </c>
      <c r="AF2" s="75">
        <v>0</v>
      </c>
      <c r="AG2" s="75">
        <v>0</v>
      </c>
      <c r="AH2" s="75">
        <v>0</v>
      </c>
      <c r="AI2" s="75">
        <v>0</v>
      </c>
      <c r="AJ2" s="9">
        <f>IF(OR(AC2=1,AE2=1),1,0)</f>
        <v>1</v>
      </c>
      <c r="AK2" s="9">
        <f>IF(OR(AF2=1,AG2=1),1,0)</f>
        <v>0</v>
      </c>
      <c r="AL2" s="9">
        <f>IF(OR(AD2=1,AH2=1,AI2=1),1,0)</f>
        <v>0</v>
      </c>
      <c r="AM2" s="9">
        <f>IF(OR(AD2=1,AH2=1),1,0)</f>
        <v>0</v>
      </c>
      <c r="AN2" s="70" t="s">
        <v>349</v>
      </c>
    </row>
    <row r="3" spans="1:40" x14ac:dyDescent="0.25">
      <c r="A3" s="75">
        <v>18</v>
      </c>
      <c r="B3" s="70" t="s">
        <v>2790</v>
      </c>
      <c r="C3" s="70" t="s">
        <v>2791</v>
      </c>
      <c r="D3" s="70" t="s">
        <v>2792</v>
      </c>
      <c r="E3" s="71">
        <v>42146</v>
      </c>
      <c r="F3" s="70" t="s">
        <v>38</v>
      </c>
      <c r="G3" s="79"/>
      <c r="H3" s="79"/>
      <c r="I3" s="75">
        <v>14.66</v>
      </c>
      <c r="J3" s="75">
        <v>1.1499999999999999</v>
      </c>
      <c r="K3" s="79"/>
      <c r="L3" s="79" t="s">
        <v>341</v>
      </c>
      <c r="M3" s="70" t="s">
        <v>54</v>
      </c>
      <c r="N3" s="76" t="s">
        <v>48</v>
      </c>
      <c r="O3" s="75">
        <v>28</v>
      </c>
      <c r="P3" s="70" t="s">
        <v>367</v>
      </c>
      <c r="Q3" s="76" t="s">
        <v>15</v>
      </c>
      <c r="R3" s="75">
        <v>1</v>
      </c>
      <c r="S3" s="75">
        <v>0</v>
      </c>
      <c r="T3" s="75">
        <v>0</v>
      </c>
      <c r="U3" s="75">
        <v>1</v>
      </c>
      <c r="V3" s="75">
        <v>0</v>
      </c>
      <c r="W3" s="75">
        <v>0</v>
      </c>
      <c r="X3" s="75">
        <v>0</v>
      </c>
      <c r="Y3" s="75">
        <v>0</v>
      </c>
      <c r="Z3" s="75">
        <v>1</v>
      </c>
      <c r="AA3" s="75">
        <v>0</v>
      </c>
      <c r="AB3" s="75">
        <v>0</v>
      </c>
      <c r="AC3" s="75">
        <v>1</v>
      </c>
      <c r="AD3" s="75">
        <v>0</v>
      </c>
      <c r="AE3" s="75">
        <v>0</v>
      </c>
      <c r="AF3" s="75">
        <v>0</v>
      </c>
      <c r="AG3" s="75">
        <v>0</v>
      </c>
      <c r="AH3" s="75">
        <v>0</v>
      </c>
      <c r="AI3" s="75">
        <v>0</v>
      </c>
      <c r="AJ3" s="9">
        <f t="shared" ref="AJ3:AJ20" si="0">IF(OR(AC3=1,AE3=1),1,0)</f>
        <v>1</v>
      </c>
      <c r="AK3" s="9">
        <f t="shared" ref="AK3:AK20" si="1">IF(OR(AF3=1,AG3=1),1,0)</f>
        <v>0</v>
      </c>
      <c r="AL3" s="9">
        <f>IF(OR(AD3=1,AH3=1,AI3=1),1,0)</f>
        <v>0</v>
      </c>
      <c r="AM3" s="9">
        <f>IF(OR(AD3=1,AH3=1),1,0)</f>
        <v>0</v>
      </c>
      <c r="AN3" s="70" t="s">
        <v>2793</v>
      </c>
    </row>
    <row r="4" spans="1:40" x14ac:dyDescent="0.25">
      <c r="A4" s="75">
        <v>25</v>
      </c>
      <c r="B4" s="70" t="s">
        <v>2794</v>
      </c>
      <c r="C4" s="70" t="s">
        <v>2795</v>
      </c>
      <c r="D4" s="70" t="s">
        <v>2796</v>
      </c>
      <c r="E4" s="71">
        <v>42068</v>
      </c>
      <c r="F4" s="70" t="s">
        <v>38</v>
      </c>
      <c r="G4" s="79"/>
      <c r="H4" s="79"/>
      <c r="I4" s="79"/>
      <c r="J4" s="75">
        <v>5.953E-4</v>
      </c>
      <c r="K4" s="79"/>
      <c r="L4" s="79" t="s">
        <v>342</v>
      </c>
      <c r="M4" s="70" t="s">
        <v>2797</v>
      </c>
      <c r="N4" s="76" t="s">
        <v>219</v>
      </c>
      <c r="O4" s="75">
        <v>257.14285714285717</v>
      </c>
      <c r="P4" s="70" t="s">
        <v>1153</v>
      </c>
      <c r="Q4" s="76" t="s">
        <v>15</v>
      </c>
      <c r="R4" s="75">
        <v>1</v>
      </c>
      <c r="S4" s="75">
        <v>0</v>
      </c>
      <c r="T4" s="75">
        <v>0</v>
      </c>
      <c r="U4" s="75">
        <v>1</v>
      </c>
      <c r="V4" s="75">
        <v>0</v>
      </c>
      <c r="W4" s="75">
        <v>0</v>
      </c>
      <c r="X4" s="75">
        <v>0</v>
      </c>
      <c r="Y4" s="75">
        <v>0</v>
      </c>
      <c r="Z4" s="75">
        <v>1</v>
      </c>
      <c r="AA4" s="75">
        <v>0</v>
      </c>
      <c r="AB4" s="75">
        <v>0</v>
      </c>
      <c r="AC4" s="75">
        <v>1</v>
      </c>
      <c r="AD4" s="75">
        <v>0</v>
      </c>
      <c r="AE4" s="75">
        <v>0</v>
      </c>
      <c r="AF4" s="75">
        <v>0</v>
      </c>
      <c r="AG4" s="75">
        <v>0</v>
      </c>
      <c r="AH4" s="75">
        <v>0</v>
      </c>
      <c r="AI4" s="75">
        <v>0</v>
      </c>
      <c r="AJ4" s="9">
        <f t="shared" si="0"/>
        <v>1</v>
      </c>
      <c r="AK4" s="9">
        <f t="shared" si="1"/>
        <v>0</v>
      </c>
      <c r="AL4" s="9">
        <f t="shared" ref="AL4:AL20" si="2">IF(OR(AD4=1,AH4=1,AI4=1),1,0)</f>
        <v>0</v>
      </c>
      <c r="AM4" s="9">
        <f t="shared" ref="AM4:AM20" si="3">IF(OR(AD4=1,AH4=1),1,0)</f>
        <v>0</v>
      </c>
      <c r="AN4" s="70" t="s">
        <v>2798</v>
      </c>
    </row>
    <row r="5" spans="1:40" x14ac:dyDescent="0.25">
      <c r="A5" s="75">
        <v>31</v>
      </c>
      <c r="B5" s="70" t="s">
        <v>2799</v>
      </c>
      <c r="C5" s="70" t="s">
        <v>2800</v>
      </c>
      <c r="D5" s="70" t="s">
        <v>2801</v>
      </c>
      <c r="E5" s="71">
        <v>42019</v>
      </c>
      <c r="F5" s="70" t="s">
        <v>38</v>
      </c>
      <c r="G5" s="79"/>
      <c r="H5" s="79"/>
      <c r="I5" s="79"/>
      <c r="J5" s="75">
        <v>2</v>
      </c>
      <c r="K5" s="79"/>
      <c r="L5" s="79" t="s">
        <v>342</v>
      </c>
      <c r="M5" s="70" t="s">
        <v>2173</v>
      </c>
      <c r="N5" s="76" t="s">
        <v>40</v>
      </c>
      <c r="O5" s="75">
        <v>42</v>
      </c>
      <c r="P5" s="70" t="s">
        <v>195</v>
      </c>
      <c r="Q5" s="76" t="s">
        <v>15</v>
      </c>
      <c r="R5" s="75">
        <v>1</v>
      </c>
      <c r="S5" s="75">
        <v>0</v>
      </c>
      <c r="T5" s="75">
        <v>0</v>
      </c>
      <c r="U5" s="75">
        <v>1</v>
      </c>
      <c r="V5" s="75">
        <v>0</v>
      </c>
      <c r="W5" s="75">
        <v>0</v>
      </c>
      <c r="X5" s="75">
        <v>0</v>
      </c>
      <c r="Y5" s="75">
        <v>0</v>
      </c>
      <c r="Z5" s="75">
        <v>1</v>
      </c>
      <c r="AA5" s="75">
        <v>0</v>
      </c>
      <c r="AB5" s="75">
        <v>0</v>
      </c>
      <c r="AC5" s="75">
        <v>1</v>
      </c>
      <c r="AD5" s="75">
        <v>0</v>
      </c>
      <c r="AE5" s="75">
        <v>0</v>
      </c>
      <c r="AF5" s="75">
        <v>0</v>
      </c>
      <c r="AG5" s="75">
        <v>0</v>
      </c>
      <c r="AH5" s="75">
        <v>0</v>
      </c>
      <c r="AI5" s="75">
        <v>0</v>
      </c>
      <c r="AJ5" s="9">
        <f t="shared" si="0"/>
        <v>1</v>
      </c>
      <c r="AK5" s="9">
        <f t="shared" si="1"/>
        <v>0</v>
      </c>
      <c r="AL5" s="9">
        <f t="shared" si="2"/>
        <v>0</v>
      </c>
      <c r="AM5" s="9">
        <f t="shared" si="3"/>
        <v>0</v>
      </c>
      <c r="AN5" s="70" t="s">
        <v>2802</v>
      </c>
    </row>
    <row r="6" spans="1:40" x14ac:dyDescent="0.25">
      <c r="A6" s="75">
        <v>53</v>
      </c>
      <c r="B6" s="70" t="s">
        <v>2803</v>
      </c>
      <c r="C6" s="70" t="s">
        <v>2804</v>
      </c>
      <c r="D6" s="70" t="s">
        <v>2805</v>
      </c>
      <c r="E6" s="71">
        <v>41974</v>
      </c>
      <c r="F6" s="70" t="s">
        <v>38</v>
      </c>
      <c r="G6" s="79"/>
      <c r="H6" s="79"/>
      <c r="I6" s="79"/>
      <c r="J6" s="75">
        <v>0.99</v>
      </c>
      <c r="K6" s="79"/>
      <c r="L6" s="79" t="s">
        <v>341</v>
      </c>
      <c r="M6" s="70" t="s">
        <v>54</v>
      </c>
      <c r="N6" s="76" t="s">
        <v>48</v>
      </c>
      <c r="O6" s="75">
        <v>60</v>
      </c>
      <c r="P6" s="70" t="s">
        <v>377</v>
      </c>
      <c r="Q6" s="76" t="s">
        <v>15</v>
      </c>
      <c r="R6" s="75">
        <v>1</v>
      </c>
      <c r="S6" s="75">
        <v>0</v>
      </c>
      <c r="T6" s="75">
        <v>0</v>
      </c>
      <c r="U6" s="75">
        <v>1</v>
      </c>
      <c r="V6" s="75">
        <v>0</v>
      </c>
      <c r="W6" s="75">
        <v>0</v>
      </c>
      <c r="X6" s="75">
        <v>0</v>
      </c>
      <c r="Y6" s="75">
        <v>0</v>
      </c>
      <c r="Z6" s="75">
        <v>1</v>
      </c>
      <c r="AA6" s="75">
        <v>0</v>
      </c>
      <c r="AB6" s="75">
        <v>0</v>
      </c>
      <c r="AC6" s="75">
        <v>1</v>
      </c>
      <c r="AD6" s="75">
        <v>0</v>
      </c>
      <c r="AE6" s="75">
        <v>0</v>
      </c>
      <c r="AF6" s="75">
        <v>0</v>
      </c>
      <c r="AG6" s="75">
        <v>0</v>
      </c>
      <c r="AH6" s="75">
        <v>0</v>
      </c>
      <c r="AI6" s="75">
        <v>0</v>
      </c>
      <c r="AJ6" s="9">
        <f t="shared" si="0"/>
        <v>1</v>
      </c>
      <c r="AK6" s="9">
        <f t="shared" si="1"/>
        <v>0</v>
      </c>
      <c r="AL6" s="9">
        <f t="shared" si="2"/>
        <v>0</v>
      </c>
      <c r="AM6" s="9">
        <f t="shared" si="3"/>
        <v>0</v>
      </c>
      <c r="AN6" s="70" t="s">
        <v>2806</v>
      </c>
    </row>
    <row r="7" spans="1:40" x14ac:dyDescent="0.25">
      <c r="A7" s="75">
        <v>60</v>
      </c>
      <c r="B7" s="70" t="s">
        <v>2807</v>
      </c>
      <c r="C7" s="70" t="s">
        <v>2808</v>
      </c>
      <c r="D7" s="70" t="s">
        <v>2809</v>
      </c>
      <c r="E7" s="71">
        <v>41704</v>
      </c>
      <c r="F7" s="70" t="s">
        <v>38</v>
      </c>
      <c r="G7" s="79"/>
      <c r="H7" s="79"/>
      <c r="I7" s="79"/>
      <c r="J7" s="75">
        <v>0.9</v>
      </c>
      <c r="K7" s="79"/>
      <c r="L7" s="79" t="s">
        <v>341</v>
      </c>
      <c r="M7" s="70" t="s">
        <v>54</v>
      </c>
      <c r="N7" s="76" t="s">
        <v>48</v>
      </c>
      <c r="O7" s="75">
        <v>966</v>
      </c>
      <c r="P7" s="70" t="s">
        <v>1225</v>
      </c>
      <c r="Q7" s="76" t="s">
        <v>15</v>
      </c>
      <c r="R7" s="75">
        <v>1</v>
      </c>
      <c r="S7" s="75">
        <v>0</v>
      </c>
      <c r="T7" s="75">
        <v>0</v>
      </c>
      <c r="U7" s="75">
        <v>1</v>
      </c>
      <c r="V7" s="75">
        <v>0</v>
      </c>
      <c r="W7" s="75">
        <v>0</v>
      </c>
      <c r="X7" s="75">
        <v>0</v>
      </c>
      <c r="Y7" s="75">
        <v>0</v>
      </c>
      <c r="Z7" s="75">
        <v>1</v>
      </c>
      <c r="AA7" s="75">
        <v>0</v>
      </c>
      <c r="AB7" s="75">
        <v>0</v>
      </c>
      <c r="AC7" s="75">
        <v>0</v>
      </c>
      <c r="AD7" s="75">
        <v>0</v>
      </c>
      <c r="AE7" s="75">
        <v>1</v>
      </c>
      <c r="AF7" s="75">
        <v>0</v>
      </c>
      <c r="AG7" s="75">
        <v>0</v>
      </c>
      <c r="AH7" s="75">
        <v>0</v>
      </c>
      <c r="AI7" s="75">
        <v>0</v>
      </c>
      <c r="AJ7" s="9">
        <f t="shared" si="0"/>
        <v>1</v>
      </c>
      <c r="AK7" s="9">
        <f t="shared" si="1"/>
        <v>0</v>
      </c>
      <c r="AL7" s="9">
        <f t="shared" si="2"/>
        <v>0</v>
      </c>
      <c r="AM7" s="9">
        <f t="shared" si="3"/>
        <v>0</v>
      </c>
      <c r="AN7" s="70" t="s">
        <v>2810</v>
      </c>
    </row>
    <row r="8" spans="1:40" x14ac:dyDescent="0.25">
      <c r="A8" s="75">
        <v>61</v>
      </c>
      <c r="B8" s="70" t="s">
        <v>2811</v>
      </c>
      <c r="C8" s="70" t="s">
        <v>2812</v>
      </c>
      <c r="D8" s="70" t="s">
        <v>2813</v>
      </c>
      <c r="E8" s="71">
        <v>41640</v>
      </c>
      <c r="F8" s="70" t="s">
        <v>38</v>
      </c>
      <c r="G8" s="79"/>
      <c r="H8" s="79"/>
      <c r="I8" s="79"/>
      <c r="J8" s="75">
        <v>0.18</v>
      </c>
      <c r="K8" s="79"/>
      <c r="L8" s="79" t="s">
        <v>342</v>
      </c>
      <c r="M8" s="70" t="s">
        <v>2814</v>
      </c>
      <c r="N8" s="76" t="s">
        <v>219</v>
      </c>
      <c r="O8" s="75">
        <v>21</v>
      </c>
      <c r="P8" s="70" t="s">
        <v>589</v>
      </c>
      <c r="Q8" s="76" t="s">
        <v>15</v>
      </c>
      <c r="R8" s="75">
        <v>1</v>
      </c>
      <c r="S8" s="75">
        <v>0</v>
      </c>
      <c r="T8" s="75">
        <v>0</v>
      </c>
      <c r="U8" s="75">
        <v>1</v>
      </c>
      <c r="V8" s="75">
        <v>0</v>
      </c>
      <c r="W8" s="75">
        <v>0</v>
      </c>
      <c r="X8" s="75">
        <v>0</v>
      </c>
      <c r="Y8" s="75">
        <v>0</v>
      </c>
      <c r="Z8" s="75">
        <v>1</v>
      </c>
      <c r="AA8" s="75">
        <v>0</v>
      </c>
      <c r="AB8" s="75">
        <v>0</v>
      </c>
      <c r="AC8" s="75">
        <v>0</v>
      </c>
      <c r="AD8" s="75">
        <v>0</v>
      </c>
      <c r="AE8" s="75">
        <v>1</v>
      </c>
      <c r="AF8" s="75">
        <v>0</v>
      </c>
      <c r="AG8" s="75">
        <v>0</v>
      </c>
      <c r="AH8" s="75">
        <v>0</v>
      </c>
      <c r="AI8" s="75">
        <v>0</v>
      </c>
      <c r="AJ8" s="9">
        <f t="shared" si="0"/>
        <v>1</v>
      </c>
      <c r="AK8" s="9">
        <f t="shared" si="1"/>
        <v>0</v>
      </c>
      <c r="AL8" s="9">
        <f t="shared" si="2"/>
        <v>0</v>
      </c>
      <c r="AM8" s="9">
        <f t="shared" si="3"/>
        <v>0</v>
      </c>
      <c r="AN8" s="70" t="s">
        <v>2815</v>
      </c>
    </row>
    <row r="9" spans="1:40" x14ac:dyDescent="0.25">
      <c r="A9" s="75">
        <v>67</v>
      </c>
      <c r="B9" s="70" t="s">
        <v>1988</v>
      </c>
      <c r="C9" s="70" t="s">
        <v>1989</v>
      </c>
      <c r="D9" s="70" t="s">
        <v>1990</v>
      </c>
      <c r="E9" s="71">
        <v>41365</v>
      </c>
      <c r="F9" s="70" t="s">
        <v>38</v>
      </c>
      <c r="G9" s="79"/>
      <c r="H9" s="79"/>
      <c r="I9" s="79"/>
      <c r="J9" s="75">
        <v>8.4738000000000001E-5</v>
      </c>
      <c r="K9" s="79"/>
      <c r="L9" s="79" t="s">
        <v>342</v>
      </c>
      <c r="M9" s="70" t="s">
        <v>575</v>
      </c>
      <c r="N9" s="76" t="s">
        <v>219</v>
      </c>
      <c r="O9" s="75">
        <v>42.857142857142854</v>
      </c>
      <c r="P9" s="70" t="s">
        <v>1991</v>
      </c>
      <c r="Q9" s="76" t="s">
        <v>15</v>
      </c>
      <c r="R9" s="75">
        <v>1</v>
      </c>
      <c r="S9" s="75">
        <v>0</v>
      </c>
      <c r="T9" s="75">
        <v>0</v>
      </c>
      <c r="U9" s="75">
        <v>1</v>
      </c>
      <c r="V9" s="75">
        <v>0</v>
      </c>
      <c r="W9" s="75">
        <v>0</v>
      </c>
      <c r="X9" s="75">
        <v>0</v>
      </c>
      <c r="Y9" s="75">
        <v>0</v>
      </c>
      <c r="Z9" s="75">
        <v>1</v>
      </c>
      <c r="AA9" s="75">
        <v>0</v>
      </c>
      <c r="AB9" s="75">
        <v>0</v>
      </c>
      <c r="AC9" s="75">
        <v>1</v>
      </c>
      <c r="AD9" s="75">
        <v>0</v>
      </c>
      <c r="AE9" s="75">
        <v>0</v>
      </c>
      <c r="AF9" s="75">
        <v>0</v>
      </c>
      <c r="AG9" s="75">
        <v>0</v>
      </c>
      <c r="AH9" s="75">
        <v>0</v>
      </c>
      <c r="AI9" s="75">
        <v>0</v>
      </c>
      <c r="AJ9" s="9">
        <f t="shared" si="0"/>
        <v>1</v>
      </c>
      <c r="AK9" s="9">
        <f t="shared" si="1"/>
        <v>0</v>
      </c>
      <c r="AL9" s="9">
        <f t="shared" si="2"/>
        <v>0</v>
      </c>
      <c r="AM9" s="9">
        <f t="shared" si="3"/>
        <v>0</v>
      </c>
      <c r="AN9" s="70" t="s">
        <v>1992</v>
      </c>
    </row>
    <row r="10" spans="1:40" x14ac:dyDescent="0.25">
      <c r="A10" s="75">
        <v>86</v>
      </c>
      <c r="B10" s="70" t="s">
        <v>2816</v>
      </c>
      <c r="C10" s="70" t="s">
        <v>2817</v>
      </c>
      <c r="D10" s="70" t="s">
        <v>2818</v>
      </c>
      <c r="E10" s="71">
        <v>41334</v>
      </c>
      <c r="F10" s="70" t="s">
        <v>38</v>
      </c>
      <c r="G10" s="79"/>
      <c r="H10" s="79"/>
      <c r="I10" s="79"/>
      <c r="J10" s="75">
        <v>0.11</v>
      </c>
      <c r="K10" s="75">
        <v>12</v>
      </c>
      <c r="L10" s="79" t="s">
        <v>341</v>
      </c>
      <c r="M10" s="70" t="s">
        <v>54</v>
      </c>
      <c r="N10" s="76" t="s">
        <v>48</v>
      </c>
      <c r="O10" s="75">
        <v>99</v>
      </c>
      <c r="P10" s="70" t="s">
        <v>817</v>
      </c>
      <c r="Q10" s="76" t="s">
        <v>15</v>
      </c>
      <c r="R10" s="75">
        <v>1</v>
      </c>
      <c r="S10" s="75">
        <v>0</v>
      </c>
      <c r="T10" s="75">
        <v>0</v>
      </c>
      <c r="U10" s="75">
        <v>1</v>
      </c>
      <c r="V10" s="75">
        <v>0</v>
      </c>
      <c r="W10" s="75">
        <v>0</v>
      </c>
      <c r="X10" s="75">
        <v>0</v>
      </c>
      <c r="Y10" s="75">
        <v>0</v>
      </c>
      <c r="Z10" s="75">
        <v>1</v>
      </c>
      <c r="AA10" s="75">
        <v>0</v>
      </c>
      <c r="AB10" s="75">
        <v>0</v>
      </c>
      <c r="AC10" s="75">
        <v>1</v>
      </c>
      <c r="AD10" s="75">
        <v>0</v>
      </c>
      <c r="AE10" s="75">
        <v>0</v>
      </c>
      <c r="AF10" s="75">
        <v>0</v>
      </c>
      <c r="AG10" s="75">
        <v>0</v>
      </c>
      <c r="AH10" s="75">
        <v>0</v>
      </c>
      <c r="AI10" s="75">
        <v>0</v>
      </c>
      <c r="AJ10" s="9">
        <f t="shared" si="0"/>
        <v>1</v>
      </c>
      <c r="AK10" s="9">
        <f t="shared" si="1"/>
        <v>0</v>
      </c>
      <c r="AL10" s="9">
        <f t="shared" si="2"/>
        <v>0</v>
      </c>
      <c r="AM10" s="9">
        <f t="shared" si="3"/>
        <v>0</v>
      </c>
      <c r="AN10" s="70" t="s">
        <v>2819</v>
      </c>
    </row>
    <row r="11" spans="1:40" x14ac:dyDescent="0.25">
      <c r="A11" s="75">
        <v>109</v>
      </c>
      <c r="B11" s="70" t="s">
        <v>2820</v>
      </c>
      <c r="C11" s="70" t="s">
        <v>2821</v>
      </c>
      <c r="D11" s="70" t="s">
        <v>2822</v>
      </c>
      <c r="E11" s="71">
        <v>42290</v>
      </c>
      <c r="F11" s="70" t="s">
        <v>46</v>
      </c>
      <c r="G11" s="75">
        <v>2450</v>
      </c>
      <c r="H11" s="75">
        <v>800</v>
      </c>
      <c r="I11" s="79"/>
      <c r="J11" s="79"/>
      <c r="K11" s="79"/>
      <c r="L11" s="79" t="s">
        <v>341</v>
      </c>
      <c r="M11" s="70" t="s">
        <v>145</v>
      </c>
      <c r="N11" s="76" t="s">
        <v>48</v>
      </c>
      <c r="O11" s="75">
        <v>0</v>
      </c>
      <c r="P11" s="70" t="s">
        <v>170</v>
      </c>
      <c r="Q11" s="76" t="s">
        <v>15</v>
      </c>
      <c r="R11" s="75">
        <v>1</v>
      </c>
      <c r="S11" s="75">
        <v>0</v>
      </c>
      <c r="T11" s="75">
        <v>0</v>
      </c>
      <c r="U11" s="75">
        <v>0</v>
      </c>
      <c r="V11" s="75">
        <v>0</v>
      </c>
      <c r="W11" s="75">
        <v>0</v>
      </c>
      <c r="X11" s="75">
        <v>0</v>
      </c>
      <c r="Y11" s="75">
        <v>0</v>
      </c>
      <c r="Z11" s="75">
        <v>0</v>
      </c>
      <c r="AA11" s="75">
        <v>0</v>
      </c>
      <c r="AB11" s="75">
        <v>1</v>
      </c>
      <c r="AC11" s="75">
        <v>1</v>
      </c>
      <c r="AD11" s="75">
        <v>0</v>
      </c>
      <c r="AE11" s="75">
        <v>0</v>
      </c>
      <c r="AF11" s="75">
        <v>0</v>
      </c>
      <c r="AG11" s="75">
        <v>0</v>
      </c>
      <c r="AH11" s="75">
        <v>0</v>
      </c>
      <c r="AI11" s="75">
        <v>0</v>
      </c>
      <c r="AJ11" s="9">
        <f t="shared" si="0"/>
        <v>1</v>
      </c>
      <c r="AK11" s="9">
        <f t="shared" si="1"/>
        <v>0</v>
      </c>
      <c r="AL11" s="9">
        <f t="shared" si="2"/>
        <v>0</v>
      </c>
      <c r="AM11" s="9">
        <f t="shared" si="3"/>
        <v>0</v>
      </c>
      <c r="AN11" s="70" t="s">
        <v>2823</v>
      </c>
    </row>
    <row r="12" spans="1:40" x14ac:dyDescent="0.25">
      <c r="A12" s="75">
        <v>129</v>
      </c>
      <c r="B12" s="70" t="s">
        <v>43</v>
      </c>
      <c r="C12" s="70" t="s">
        <v>44</v>
      </c>
      <c r="D12" s="70" t="s">
        <v>45</v>
      </c>
      <c r="E12" s="71">
        <v>41518</v>
      </c>
      <c r="F12" s="70" t="s">
        <v>46</v>
      </c>
      <c r="G12" s="75">
        <v>2100</v>
      </c>
      <c r="H12" s="75">
        <v>800</v>
      </c>
      <c r="I12" s="79"/>
      <c r="J12" s="79"/>
      <c r="K12" s="79"/>
      <c r="L12" s="79" t="s">
        <v>341</v>
      </c>
      <c r="M12" s="70" t="s">
        <v>47</v>
      </c>
      <c r="N12" s="76" t="s">
        <v>48</v>
      </c>
      <c r="O12" s="75">
        <v>0</v>
      </c>
      <c r="P12" s="70" t="s">
        <v>49</v>
      </c>
      <c r="Q12" s="76" t="s">
        <v>15</v>
      </c>
      <c r="R12" s="75">
        <v>1</v>
      </c>
      <c r="S12" s="75">
        <v>0</v>
      </c>
      <c r="T12" s="75">
        <v>0</v>
      </c>
      <c r="U12" s="75">
        <v>0</v>
      </c>
      <c r="V12" s="75">
        <v>0</v>
      </c>
      <c r="W12" s="75">
        <v>0</v>
      </c>
      <c r="X12" s="75">
        <v>0</v>
      </c>
      <c r="Y12" s="75">
        <v>0</v>
      </c>
      <c r="Z12" s="75">
        <v>0</v>
      </c>
      <c r="AA12" s="75">
        <v>0</v>
      </c>
      <c r="AB12" s="75">
        <v>1</v>
      </c>
      <c r="AC12" s="75">
        <v>0</v>
      </c>
      <c r="AD12" s="75">
        <v>0</v>
      </c>
      <c r="AE12" s="75">
        <v>0</v>
      </c>
      <c r="AF12" s="75">
        <v>0</v>
      </c>
      <c r="AG12" s="75">
        <v>0</v>
      </c>
      <c r="AH12" s="75">
        <v>0</v>
      </c>
      <c r="AI12" s="75">
        <v>1</v>
      </c>
      <c r="AJ12" s="9">
        <f t="shared" si="0"/>
        <v>0</v>
      </c>
      <c r="AK12" s="9">
        <f>IF(OR(AF12=1,AG12=1),1,0)</f>
        <v>0</v>
      </c>
      <c r="AL12" s="9">
        <f t="shared" si="2"/>
        <v>1</v>
      </c>
      <c r="AM12" s="9">
        <f t="shared" si="3"/>
        <v>0</v>
      </c>
      <c r="AN12" s="70" t="s">
        <v>50</v>
      </c>
    </row>
    <row r="13" spans="1:40" x14ac:dyDescent="0.25">
      <c r="A13" s="75">
        <v>145</v>
      </c>
      <c r="B13" s="70" t="s">
        <v>1459</v>
      </c>
      <c r="C13" s="70" t="s">
        <v>1460</v>
      </c>
      <c r="D13" s="70" t="s">
        <v>1461</v>
      </c>
      <c r="E13" s="71">
        <v>41997</v>
      </c>
      <c r="F13" s="70" t="s">
        <v>38</v>
      </c>
      <c r="G13" s="79"/>
      <c r="H13" s="79"/>
      <c r="I13" s="75">
        <v>50000</v>
      </c>
      <c r="J13" s="79"/>
      <c r="K13" s="79"/>
      <c r="L13" s="79" t="s">
        <v>342</v>
      </c>
      <c r="M13" s="70" t="s">
        <v>1462</v>
      </c>
      <c r="N13" s="76" t="s">
        <v>48</v>
      </c>
      <c r="O13" s="75">
        <v>1.8</v>
      </c>
      <c r="P13" s="70" t="s">
        <v>367</v>
      </c>
      <c r="Q13" s="76" t="s">
        <v>15</v>
      </c>
      <c r="R13" s="75">
        <v>1</v>
      </c>
      <c r="S13" s="75">
        <v>0</v>
      </c>
      <c r="T13" s="75">
        <v>0</v>
      </c>
      <c r="U13" s="75">
        <v>1</v>
      </c>
      <c r="V13" s="75">
        <v>0</v>
      </c>
      <c r="W13" s="75">
        <v>0</v>
      </c>
      <c r="X13" s="75">
        <v>0</v>
      </c>
      <c r="Y13" s="75">
        <v>0</v>
      </c>
      <c r="Z13" s="75">
        <v>1</v>
      </c>
      <c r="AA13" s="75">
        <v>0</v>
      </c>
      <c r="AB13" s="75">
        <v>0</v>
      </c>
      <c r="AC13" s="75">
        <v>1</v>
      </c>
      <c r="AD13" s="75">
        <v>0</v>
      </c>
      <c r="AE13" s="75">
        <v>0</v>
      </c>
      <c r="AF13" s="75">
        <v>0</v>
      </c>
      <c r="AG13" s="75">
        <v>0</v>
      </c>
      <c r="AH13" s="75">
        <v>0</v>
      </c>
      <c r="AI13" s="75">
        <v>0</v>
      </c>
      <c r="AJ13" s="9">
        <f t="shared" si="0"/>
        <v>1</v>
      </c>
      <c r="AK13" s="9">
        <f>IF(OR(AF13=1,AG13=1),1,0)</f>
        <v>0</v>
      </c>
      <c r="AL13" s="9">
        <f t="shared" si="2"/>
        <v>0</v>
      </c>
      <c r="AM13" s="9">
        <f t="shared" si="3"/>
        <v>0</v>
      </c>
      <c r="AN13" s="70" t="s">
        <v>1463</v>
      </c>
    </row>
    <row r="14" spans="1:40" x14ac:dyDescent="0.25">
      <c r="A14" s="75">
        <v>148</v>
      </c>
      <c r="B14" s="70" t="s">
        <v>2824</v>
      </c>
      <c r="C14" s="70" t="s">
        <v>2825</v>
      </c>
      <c r="D14" s="70" t="s">
        <v>2826</v>
      </c>
      <c r="E14" s="71">
        <v>41609</v>
      </c>
      <c r="F14" s="70" t="s">
        <v>38</v>
      </c>
      <c r="G14" s="79"/>
      <c r="H14" s="79"/>
      <c r="I14" s="75">
        <v>50000</v>
      </c>
      <c r="J14" s="75">
        <v>3.5</v>
      </c>
      <c r="K14" s="79"/>
      <c r="L14" s="79" t="s">
        <v>342</v>
      </c>
      <c r="M14" s="70" t="s">
        <v>136</v>
      </c>
      <c r="N14" s="76" t="s">
        <v>48</v>
      </c>
      <c r="O14" s="75">
        <v>0.1</v>
      </c>
      <c r="P14" s="70" t="s">
        <v>367</v>
      </c>
      <c r="Q14" s="76" t="s">
        <v>15</v>
      </c>
      <c r="R14" s="75">
        <v>1</v>
      </c>
      <c r="S14" s="75">
        <v>0</v>
      </c>
      <c r="T14" s="75">
        <v>0</v>
      </c>
      <c r="U14" s="75">
        <v>1</v>
      </c>
      <c r="V14" s="75">
        <v>0</v>
      </c>
      <c r="W14" s="75">
        <v>0</v>
      </c>
      <c r="X14" s="75">
        <v>0</v>
      </c>
      <c r="Y14" s="75">
        <v>0</v>
      </c>
      <c r="Z14" s="75">
        <v>1</v>
      </c>
      <c r="AA14" s="75">
        <v>0</v>
      </c>
      <c r="AB14" s="75">
        <v>0</v>
      </c>
      <c r="AC14" s="75">
        <v>0</v>
      </c>
      <c r="AD14" s="75">
        <v>0</v>
      </c>
      <c r="AE14" s="75">
        <v>0</v>
      </c>
      <c r="AF14" s="75">
        <v>0</v>
      </c>
      <c r="AG14" s="75">
        <v>0</v>
      </c>
      <c r="AH14" s="75">
        <v>0</v>
      </c>
      <c r="AI14" s="75">
        <v>1</v>
      </c>
      <c r="AJ14" s="9">
        <f t="shared" si="0"/>
        <v>0</v>
      </c>
      <c r="AK14" s="9">
        <f t="shared" si="1"/>
        <v>0</v>
      </c>
      <c r="AL14" s="9">
        <f t="shared" si="2"/>
        <v>1</v>
      </c>
      <c r="AM14" s="9">
        <f t="shared" si="3"/>
        <v>0</v>
      </c>
      <c r="AN14" s="70" t="s">
        <v>2827</v>
      </c>
    </row>
    <row r="15" spans="1:40" x14ac:dyDescent="0.25">
      <c r="A15" s="75">
        <v>150</v>
      </c>
      <c r="B15" s="70" t="s">
        <v>2828</v>
      </c>
      <c r="C15" s="70" t="s">
        <v>2829</v>
      </c>
      <c r="D15" s="70" t="s">
        <v>2830</v>
      </c>
      <c r="E15" s="71">
        <v>41730</v>
      </c>
      <c r="F15" s="70" t="s">
        <v>38</v>
      </c>
      <c r="G15" s="79"/>
      <c r="H15" s="79"/>
      <c r="I15" s="75">
        <v>300000</v>
      </c>
      <c r="J15" s="75">
        <v>14</v>
      </c>
      <c r="K15" s="79"/>
      <c r="L15" s="79" t="s">
        <v>342</v>
      </c>
      <c r="M15" s="70" t="s">
        <v>224</v>
      </c>
      <c r="N15" s="76" t="s">
        <v>48</v>
      </c>
      <c r="O15" s="75">
        <v>8.3333333333333301E-2</v>
      </c>
      <c r="P15" s="70" t="s">
        <v>367</v>
      </c>
      <c r="Q15" s="76" t="s">
        <v>15</v>
      </c>
      <c r="R15" s="75">
        <v>1</v>
      </c>
      <c r="S15" s="75">
        <v>0</v>
      </c>
      <c r="T15" s="75">
        <v>0</v>
      </c>
      <c r="U15" s="75">
        <v>1</v>
      </c>
      <c r="V15" s="75">
        <v>0</v>
      </c>
      <c r="W15" s="75">
        <v>0</v>
      </c>
      <c r="X15" s="75">
        <v>0</v>
      </c>
      <c r="Y15" s="75">
        <v>0</v>
      </c>
      <c r="Z15" s="75">
        <v>1</v>
      </c>
      <c r="AA15" s="75">
        <v>0</v>
      </c>
      <c r="AB15" s="75">
        <v>0</v>
      </c>
      <c r="AC15" s="75">
        <v>1</v>
      </c>
      <c r="AD15" s="75">
        <v>0</v>
      </c>
      <c r="AE15" s="75">
        <v>0</v>
      </c>
      <c r="AF15" s="75">
        <v>0</v>
      </c>
      <c r="AG15" s="75">
        <v>0</v>
      </c>
      <c r="AH15" s="75">
        <v>0</v>
      </c>
      <c r="AI15" s="75">
        <v>0</v>
      </c>
      <c r="AJ15" s="9">
        <f t="shared" si="0"/>
        <v>1</v>
      </c>
      <c r="AK15" s="9">
        <f t="shared" si="1"/>
        <v>0</v>
      </c>
      <c r="AL15" s="9">
        <f t="shared" si="2"/>
        <v>0</v>
      </c>
      <c r="AM15" s="9">
        <f t="shared" si="3"/>
        <v>0</v>
      </c>
      <c r="AN15" s="70" t="s">
        <v>2831</v>
      </c>
    </row>
    <row r="16" spans="1:40" x14ac:dyDescent="0.25">
      <c r="A16" s="75">
        <v>172</v>
      </c>
      <c r="B16" s="70" t="s">
        <v>1269</v>
      </c>
      <c r="C16" s="70" t="s">
        <v>1270</v>
      </c>
      <c r="D16" s="70" t="s">
        <v>1271</v>
      </c>
      <c r="E16" s="71">
        <v>39142</v>
      </c>
      <c r="F16" s="70" t="s">
        <v>46</v>
      </c>
      <c r="G16" s="79"/>
      <c r="H16" s="79"/>
      <c r="I16" s="79"/>
      <c r="J16" s="79"/>
      <c r="K16" s="79"/>
      <c r="L16" s="79" t="s">
        <v>341</v>
      </c>
      <c r="M16" s="70" t="s">
        <v>47</v>
      </c>
      <c r="N16" s="76" t="s">
        <v>48</v>
      </c>
      <c r="O16" s="75">
        <v>0</v>
      </c>
      <c r="P16" s="70" t="s">
        <v>60</v>
      </c>
      <c r="Q16" s="76" t="s">
        <v>15</v>
      </c>
      <c r="R16" s="75">
        <v>1</v>
      </c>
      <c r="S16" s="75">
        <v>0</v>
      </c>
      <c r="T16" s="75">
        <v>0</v>
      </c>
      <c r="U16" s="75">
        <v>0</v>
      </c>
      <c r="V16" s="75">
        <v>0</v>
      </c>
      <c r="W16" s="75">
        <v>0</v>
      </c>
      <c r="X16" s="75">
        <v>0</v>
      </c>
      <c r="Y16" s="75">
        <v>0</v>
      </c>
      <c r="Z16" s="75">
        <v>0</v>
      </c>
      <c r="AA16" s="75">
        <v>0</v>
      </c>
      <c r="AB16" s="75">
        <v>1</v>
      </c>
      <c r="AC16" s="75">
        <v>0</v>
      </c>
      <c r="AD16" s="75">
        <v>0</v>
      </c>
      <c r="AE16" s="75">
        <v>0</v>
      </c>
      <c r="AF16" s="75">
        <v>0</v>
      </c>
      <c r="AG16" s="75">
        <v>0</v>
      </c>
      <c r="AH16" s="75">
        <v>0</v>
      </c>
      <c r="AI16" s="75">
        <v>1</v>
      </c>
      <c r="AJ16" s="9">
        <f t="shared" si="0"/>
        <v>0</v>
      </c>
      <c r="AK16" s="9">
        <f t="shared" si="1"/>
        <v>0</v>
      </c>
      <c r="AL16" s="9">
        <f t="shared" si="2"/>
        <v>1</v>
      </c>
      <c r="AM16" s="9">
        <f t="shared" si="3"/>
        <v>0</v>
      </c>
      <c r="AN16" s="70" t="s">
        <v>1272</v>
      </c>
    </row>
    <row r="17" spans="1:40" x14ac:dyDescent="0.25">
      <c r="A17" s="75">
        <v>180</v>
      </c>
      <c r="B17" s="70" t="s">
        <v>57</v>
      </c>
      <c r="C17" s="70" t="s">
        <v>58</v>
      </c>
      <c r="D17" s="70" t="s">
        <v>59</v>
      </c>
      <c r="E17" s="71">
        <v>39142</v>
      </c>
      <c r="F17" s="70" t="s">
        <v>38</v>
      </c>
      <c r="G17" s="79"/>
      <c r="H17" s="79"/>
      <c r="I17" s="79"/>
      <c r="J17" s="79"/>
      <c r="K17" s="79"/>
      <c r="L17" s="79" t="s">
        <v>341</v>
      </c>
      <c r="M17" s="70" t="s">
        <v>54</v>
      </c>
      <c r="N17" s="76" t="s">
        <v>48</v>
      </c>
      <c r="O17" s="75">
        <v>0</v>
      </c>
      <c r="P17" s="70" t="s">
        <v>60</v>
      </c>
      <c r="Q17" s="76" t="s">
        <v>15</v>
      </c>
      <c r="R17" s="75">
        <v>1</v>
      </c>
      <c r="S17" s="75">
        <v>0</v>
      </c>
      <c r="T17" s="75">
        <v>0</v>
      </c>
      <c r="U17" s="75">
        <v>0</v>
      </c>
      <c r="V17" s="75">
        <v>0</v>
      </c>
      <c r="W17" s="75">
        <v>0</v>
      </c>
      <c r="X17" s="75">
        <v>0</v>
      </c>
      <c r="Y17" s="75">
        <v>0</v>
      </c>
      <c r="Z17" s="75">
        <v>0</v>
      </c>
      <c r="AA17" s="75">
        <v>0</v>
      </c>
      <c r="AB17" s="75">
        <v>1</v>
      </c>
      <c r="AC17" s="75">
        <v>0</v>
      </c>
      <c r="AD17" s="75">
        <v>0</v>
      </c>
      <c r="AE17" s="75">
        <v>0</v>
      </c>
      <c r="AF17" s="75">
        <v>0</v>
      </c>
      <c r="AG17" s="75">
        <v>0</v>
      </c>
      <c r="AH17" s="75">
        <v>0</v>
      </c>
      <c r="AI17" s="75">
        <v>1</v>
      </c>
      <c r="AJ17" s="9">
        <f t="shared" si="0"/>
        <v>0</v>
      </c>
      <c r="AK17" s="9">
        <f t="shared" si="1"/>
        <v>0</v>
      </c>
      <c r="AL17" s="9">
        <f t="shared" si="2"/>
        <v>1</v>
      </c>
      <c r="AM17" s="9">
        <f t="shared" si="3"/>
        <v>0</v>
      </c>
      <c r="AN17" s="70" t="s">
        <v>61</v>
      </c>
    </row>
    <row r="18" spans="1:40" x14ac:dyDescent="0.25">
      <c r="A18" s="75">
        <v>197</v>
      </c>
      <c r="B18" s="70" t="s">
        <v>1360</v>
      </c>
      <c r="C18" s="70" t="s">
        <v>1361</v>
      </c>
      <c r="D18" s="70" t="s">
        <v>1362</v>
      </c>
      <c r="E18" s="71">
        <v>38384</v>
      </c>
      <c r="F18" s="70" t="s">
        <v>38</v>
      </c>
      <c r="G18" s="75">
        <v>1800</v>
      </c>
      <c r="H18" s="75">
        <v>900</v>
      </c>
      <c r="I18" s="79"/>
      <c r="J18" s="79"/>
      <c r="K18" s="79"/>
      <c r="L18" s="79" t="s">
        <v>341</v>
      </c>
      <c r="M18" s="70" t="s">
        <v>54</v>
      </c>
      <c r="N18" s="76" t="s">
        <v>48</v>
      </c>
      <c r="O18" s="75">
        <v>0</v>
      </c>
      <c r="P18" s="70" t="s">
        <v>60</v>
      </c>
      <c r="Q18" s="76" t="s">
        <v>15</v>
      </c>
      <c r="R18" s="75">
        <v>1</v>
      </c>
      <c r="S18" s="75">
        <v>0</v>
      </c>
      <c r="T18" s="75">
        <v>0</v>
      </c>
      <c r="U18" s="75">
        <v>0</v>
      </c>
      <c r="V18" s="75">
        <v>0</v>
      </c>
      <c r="W18" s="75">
        <v>0</v>
      </c>
      <c r="X18" s="75">
        <v>0</v>
      </c>
      <c r="Y18" s="75">
        <v>0</v>
      </c>
      <c r="Z18" s="75">
        <v>0</v>
      </c>
      <c r="AA18" s="75">
        <v>0</v>
      </c>
      <c r="AB18" s="75">
        <v>1</v>
      </c>
      <c r="AC18" s="75">
        <v>0</v>
      </c>
      <c r="AD18" s="75">
        <v>0</v>
      </c>
      <c r="AE18" s="75">
        <v>0</v>
      </c>
      <c r="AF18" s="75">
        <v>0</v>
      </c>
      <c r="AG18" s="75">
        <v>0</v>
      </c>
      <c r="AH18" s="75">
        <v>0</v>
      </c>
      <c r="AI18" s="75">
        <v>1</v>
      </c>
      <c r="AJ18" s="9">
        <f t="shared" si="0"/>
        <v>0</v>
      </c>
      <c r="AK18" s="9">
        <f t="shared" si="1"/>
        <v>0</v>
      </c>
      <c r="AL18" s="9">
        <f t="shared" si="2"/>
        <v>1</v>
      </c>
      <c r="AM18" s="9">
        <f t="shared" si="3"/>
        <v>0</v>
      </c>
      <c r="AN18" s="70" t="s">
        <v>1363</v>
      </c>
    </row>
    <row r="19" spans="1:40" x14ac:dyDescent="0.25">
      <c r="A19" s="75">
        <v>213</v>
      </c>
      <c r="B19" s="70" t="s">
        <v>62</v>
      </c>
      <c r="C19" s="70" t="s">
        <v>63</v>
      </c>
      <c r="D19" s="70" t="s">
        <v>64</v>
      </c>
      <c r="E19" s="71">
        <v>40913</v>
      </c>
      <c r="F19" s="70" t="s">
        <v>46</v>
      </c>
      <c r="G19" s="75">
        <v>2200</v>
      </c>
      <c r="H19" s="75">
        <v>800</v>
      </c>
      <c r="I19" s="79"/>
      <c r="J19" s="79"/>
      <c r="K19" s="75">
        <v>3.2</v>
      </c>
      <c r="L19" s="79" t="s">
        <v>341</v>
      </c>
      <c r="M19" s="70" t="s">
        <v>47</v>
      </c>
      <c r="N19" s="76" t="s">
        <v>48</v>
      </c>
      <c r="O19" s="75">
        <v>0</v>
      </c>
      <c r="P19" s="70" t="s">
        <v>60</v>
      </c>
      <c r="Q19" s="76" t="s">
        <v>15</v>
      </c>
      <c r="R19" s="75">
        <v>1</v>
      </c>
      <c r="S19" s="75">
        <v>0</v>
      </c>
      <c r="T19" s="75">
        <v>0</v>
      </c>
      <c r="U19" s="75">
        <v>0</v>
      </c>
      <c r="V19" s="75">
        <v>0</v>
      </c>
      <c r="W19" s="75">
        <v>0</v>
      </c>
      <c r="X19" s="75">
        <v>0</v>
      </c>
      <c r="Y19" s="75">
        <v>0</v>
      </c>
      <c r="Z19" s="75">
        <v>0</v>
      </c>
      <c r="AA19" s="75">
        <v>0</v>
      </c>
      <c r="AB19" s="75">
        <v>1</v>
      </c>
      <c r="AC19" s="75">
        <v>1</v>
      </c>
      <c r="AD19" s="75">
        <v>0</v>
      </c>
      <c r="AE19" s="75">
        <v>0</v>
      </c>
      <c r="AF19" s="75">
        <v>0</v>
      </c>
      <c r="AG19" s="75">
        <v>0</v>
      </c>
      <c r="AH19" s="75">
        <v>0</v>
      </c>
      <c r="AI19" s="75">
        <v>0</v>
      </c>
      <c r="AJ19" s="9">
        <f t="shared" si="0"/>
        <v>1</v>
      </c>
      <c r="AK19" s="9">
        <f t="shared" si="1"/>
        <v>0</v>
      </c>
      <c r="AL19" s="9">
        <f t="shared" si="2"/>
        <v>0</v>
      </c>
      <c r="AM19" s="9">
        <f t="shared" si="3"/>
        <v>0</v>
      </c>
      <c r="AN19" s="70" t="s">
        <v>65</v>
      </c>
    </row>
    <row r="20" spans="1:40" x14ac:dyDescent="0.25">
      <c r="A20" s="75">
        <v>225</v>
      </c>
      <c r="B20" s="70" t="s">
        <v>1368</v>
      </c>
      <c r="C20" s="70" t="s">
        <v>1369</v>
      </c>
      <c r="D20" s="70" t="s">
        <v>1370</v>
      </c>
      <c r="E20" s="71">
        <v>36831</v>
      </c>
      <c r="F20" s="70" t="s">
        <v>38</v>
      </c>
      <c r="G20" s="75">
        <v>1800</v>
      </c>
      <c r="H20" s="75">
        <v>900</v>
      </c>
      <c r="I20" s="79"/>
      <c r="J20" s="79"/>
      <c r="K20" s="79"/>
      <c r="L20" s="79" t="s">
        <v>341</v>
      </c>
      <c r="M20" s="70" t="s">
        <v>151</v>
      </c>
      <c r="N20" s="76" t="s">
        <v>48</v>
      </c>
      <c r="O20" s="75">
        <v>0</v>
      </c>
      <c r="P20" s="70" t="s">
        <v>60</v>
      </c>
      <c r="Q20" s="76" t="s">
        <v>15</v>
      </c>
      <c r="R20" s="75">
        <v>0</v>
      </c>
      <c r="S20" s="75">
        <v>0</v>
      </c>
      <c r="T20" s="75">
        <v>0</v>
      </c>
      <c r="U20" s="75">
        <v>0</v>
      </c>
      <c r="V20" s="75">
        <v>0</v>
      </c>
      <c r="W20" s="75">
        <v>0</v>
      </c>
      <c r="X20" s="75">
        <v>0</v>
      </c>
      <c r="Y20" s="75">
        <v>0</v>
      </c>
      <c r="Z20" s="75">
        <v>0</v>
      </c>
      <c r="AA20" s="75">
        <v>0</v>
      </c>
      <c r="AB20" s="75">
        <v>1</v>
      </c>
      <c r="AC20" s="75">
        <v>0</v>
      </c>
      <c r="AD20" s="75">
        <v>0</v>
      </c>
      <c r="AE20" s="75">
        <v>1</v>
      </c>
      <c r="AF20" s="75">
        <v>0</v>
      </c>
      <c r="AG20" s="75">
        <v>0</v>
      </c>
      <c r="AH20" s="75">
        <v>0</v>
      </c>
      <c r="AI20" s="75">
        <v>0</v>
      </c>
      <c r="AJ20" s="9">
        <f t="shared" si="0"/>
        <v>1</v>
      </c>
      <c r="AK20" s="9">
        <f t="shared" si="1"/>
        <v>0</v>
      </c>
      <c r="AL20" s="9">
        <f t="shared" si="2"/>
        <v>0</v>
      </c>
      <c r="AM20" s="9">
        <f t="shared" si="3"/>
        <v>0</v>
      </c>
      <c r="AN20" s="70" t="s">
        <v>1371</v>
      </c>
    </row>
    <row r="21" spans="1:40" x14ac:dyDescent="0.25">
      <c r="A21" s="75">
        <v>338</v>
      </c>
      <c r="B21" s="70" t="s">
        <v>88</v>
      </c>
      <c r="C21" s="70" t="s">
        <v>89</v>
      </c>
      <c r="D21" s="70" t="s">
        <v>90</v>
      </c>
      <c r="E21" s="71">
        <v>40179</v>
      </c>
      <c r="F21" s="70" t="s">
        <v>38</v>
      </c>
      <c r="G21" s="79"/>
      <c r="H21" s="79"/>
      <c r="I21" s="79"/>
      <c r="J21" s="79"/>
      <c r="K21" s="79"/>
      <c r="L21" s="79"/>
      <c r="M21" s="72"/>
      <c r="N21" s="79"/>
      <c r="O21" s="79"/>
      <c r="P21" s="72"/>
      <c r="Q21" s="76" t="s">
        <v>15</v>
      </c>
      <c r="R21" s="75">
        <v>1</v>
      </c>
      <c r="S21" s="75">
        <v>0</v>
      </c>
      <c r="T21" s="75">
        <v>0</v>
      </c>
      <c r="U21" s="75">
        <v>0</v>
      </c>
      <c r="V21" s="75">
        <v>0</v>
      </c>
      <c r="W21" s="75">
        <v>0</v>
      </c>
      <c r="X21" s="75">
        <v>0</v>
      </c>
      <c r="Y21" s="75">
        <v>0</v>
      </c>
      <c r="Z21" s="75">
        <v>0</v>
      </c>
      <c r="AA21" s="75">
        <v>0</v>
      </c>
      <c r="AB21" s="75">
        <v>1</v>
      </c>
      <c r="AC21" s="75">
        <v>1</v>
      </c>
      <c r="AD21" s="75">
        <v>0</v>
      </c>
      <c r="AE21" s="75">
        <v>0</v>
      </c>
      <c r="AF21" s="75">
        <v>1</v>
      </c>
      <c r="AG21" s="75">
        <v>0</v>
      </c>
      <c r="AH21" s="75">
        <v>0</v>
      </c>
      <c r="AI21" s="75">
        <v>0</v>
      </c>
      <c r="AJ21" s="9">
        <f t="shared" ref="AJ21:AJ84" si="4">IF(OR(AC21=1,AE21=1),1,0)</f>
        <v>1</v>
      </c>
      <c r="AK21" s="9">
        <f t="shared" ref="AK21:AK84" si="5">IF(OR(AF21=1,AG21=1),1,0)</f>
        <v>1</v>
      </c>
      <c r="AL21" s="9">
        <f t="shared" ref="AL21:AL84" si="6">IF(OR(AD21=1,AH21=1,AI21=1),1,0)</f>
        <v>0</v>
      </c>
      <c r="AM21" s="9">
        <f t="shared" ref="AM21:AM84" si="7">IF(OR(AD21=1,AH21=1),1,0)</f>
        <v>0</v>
      </c>
      <c r="AN21" s="70" t="s">
        <v>91</v>
      </c>
    </row>
    <row r="22" spans="1:40" x14ac:dyDescent="0.25">
      <c r="A22" s="75">
        <v>340</v>
      </c>
      <c r="B22" s="70" t="s">
        <v>1880</v>
      </c>
      <c r="C22" s="70" t="s">
        <v>1881</v>
      </c>
      <c r="D22" s="70" t="s">
        <v>1882</v>
      </c>
      <c r="E22" s="71">
        <v>41001</v>
      </c>
      <c r="F22" s="70" t="s">
        <v>38</v>
      </c>
      <c r="G22" s="79"/>
      <c r="H22" s="79"/>
      <c r="I22" s="79"/>
      <c r="J22" s="79"/>
      <c r="K22" s="79"/>
      <c r="L22" s="79"/>
      <c r="M22" s="72"/>
      <c r="N22" s="79"/>
      <c r="O22" s="79"/>
      <c r="P22" s="72"/>
      <c r="Q22" s="76" t="s">
        <v>15</v>
      </c>
      <c r="R22" s="75">
        <v>1</v>
      </c>
      <c r="S22" s="75">
        <v>0</v>
      </c>
      <c r="T22" s="75">
        <v>0</v>
      </c>
      <c r="U22" s="75">
        <v>0</v>
      </c>
      <c r="V22" s="75">
        <v>0</v>
      </c>
      <c r="W22" s="75">
        <v>0</v>
      </c>
      <c r="X22" s="75">
        <v>0</v>
      </c>
      <c r="Y22" s="75">
        <v>0</v>
      </c>
      <c r="Z22" s="75">
        <v>0</v>
      </c>
      <c r="AA22" s="75">
        <v>0</v>
      </c>
      <c r="AB22" s="75">
        <v>1</v>
      </c>
      <c r="AC22" s="75">
        <v>0</v>
      </c>
      <c r="AD22" s="75">
        <v>0</v>
      </c>
      <c r="AE22" s="75">
        <v>1</v>
      </c>
      <c r="AF22" s="75">
        <v>1</v>
      </c>
      <c r="AG22" s="75">
        <v>1</v>
      </c>
      <c r="AH22" s="75">
        <v>0</v>
      </c>
      <c r="AI22" s="75">
        <v>0</v>
      </c>
      <c r="AJ22" s="9">
        <f t="shared" si="4"/>
        <v>1</v>
      </c>
      <c r="AK22" s="9">
        <f t="shared" si="5"/>
        <v>1</v>
      </c>
      <c r="AL22" s="9">
        <f t="shared" si="6"/>
        <v>0</v>
      </c>
      <c r="AM22" s="9">
        <f t="shared" si="7"/>
        <v>0</v>
      </c>
      <c r="AN22" s="70" t="s">
        <v>1883</v>
      </c>
    </row>
    <row r="23" spans="1:40" x14ac:dyDescent="0.25">
      <c r="A23" s="75">
        <v>401</v>
      </c>
      <c r="B23" s="70" t="s">
        <v>401</v>
      </c>
      <c r="C23" s="70" t="s">
        <v>402</v>
      </c>
      <c r="D23" s="70" t="s">
        <v>403</v>
      </c>
      <c r="E23" s="71">
        <v>37773</v>
      </c>
      <c r="F23" s="70" t="s">
        <v>46</v>
      </c>
      <c r="G23" s="75">
        <v>1800</v>
      </c>
      <c r="H23" s="75">
        <v>900</v>
      </c>
      <c r="I23" s="75">
        <v>1.1000000000000001E-3</v>
      </c>
      <c r="J23" s="79"/>
      <c r="K23" s="79"/>
      <c r="L23" s="79" t="s">
        <v>341</v>
      </c>
      <c r="M23" s="70" t="s">
        <v>47</v>
      </c>
      <c r="N23" s="76" t="s">
        <v>48</v>
      </c>
      <c r="O23" s="75">
        <v>2190</v>
      </c>
      <c r="P23" s="70" t="s">
        <v>60</v>
      </c>
      <c r="Q23" s="76" t="s">
        <v>15</v>
      </c>
      <c r="R23" s="75">
        <v>0</v>
      </c>
      <c r="S23" s="75">
        <v>0</v>
      </c>
      <c r="T23" s="75">
        <v>0</v>
      </c>
      <c r="U23" s="75">
        <v>0</v>
      </c>
      <c r="V23" s="75">
        <v>0</v>
      </c>
      <c r="W23" s="75">
        <v>0</v>
      </c>
      <c r="X23" s="75">
        <v>0</v>
      </c>
      <c r="Y23" s="75">
        <v>0</v>
      </c>
      <c r="Z23" s="75">
        <v>0</v>
      </c>
      <c r="AA23" s="75">
        <v>0</v>
      </c>
      <c r="AB23" s="75">
        <v>1</v>
      </c>
      <c r="AC23" s="75">
        <v>0</v>
      </c>
      <c r="AD23" s="75">
        <v>0</v>
      </c>
      <c r="AE23" s="75">
        <v>0</v>
      </c>
      <c r="AF23" s="75">
        <v>0</v>
      </c>
      <c r="AG23" s="75">
        <v>0</v>
      </c>
      <c r="AH23" s="75">
        <v>0</v>
      </c>
      <c r="AI23" s="75">
        <v>1</v>
      </c>
      <c r="AJ23" s="9">
        <f t="shared" si="4"/>
        <v>0</v>
      </c>
      <c r="AK23" s="9">
        <f t="shared" si="5"/>
        <v>0</v>
      </c>
      <c r="AL23" s="9">
        <f t="shared" si="6"/>
        <v>1</v>
      </c>
      <c r="AM23" s="9">
        <f t="shared" si="7"/>
        <v>0</v>
      </c>
      <c r="AN23" s="70" t="s">
        <v>404</v>
      </c>
    </row>
    <row r="24" spans="1:40" x14ac:dyDescent="0.25">
      <c r="A24" s="75">
        <v>404</v>
      </c>
      <c r="B24" s="70" t="s">
        <v>405</v>
      </c>
      <c r="C24" s="70" t="s">
        <v>406</v>
      </c>
      <c r="D24" s="70" t="s">
        <v>407</v>
      </c>
      <c r="E24" s="71">
        <v>38108</v>
      </c>
      <c r="F24" s="70" t="s">
        <v>38</v>
      </c>
      <c r="G24" s="79"/>
      <c r="H24" s="79"/>
      <c r="I24" s="79"/>
      <c r="J24" s="79"/>
      <c r="K24" s="79"/>
      <c r="L24" s="79"/>
      <c r="M24" s="72"/>
      <c r="N24" s="79"/>
      <c r="O24" s="79"/>
      <c r="P24" s="72"/>
      <c r="Q24" s="76" t="s">
        <v>15</v>
      </c>
      <c r="R24" s="75">
        <v>1</v>
      </c>
      <c r="S24" s="75">
        <v>0</v>
      </c>
      <c r="T24" s="75">
        <v>0</v>
      </c>
      <c r="U24" s="75">
        <v>0</v>
      </c>
      <c r="V24" s="75">
        <v>0</v>
      </c>
      <c r="W24" s="75">
        <v>0</v>
      </c>
      <c r="X24" s="75">
        <v>0</v>
      </c>
      <c r="Y24" s="75">
        <v>0</v>
      </c>
      <c r="Z24" s="75">
        <v>0</v>
      </c>
      <c r="AA24" s="75">
        <v>0</v>
      </c>
      <c r="AB24" s="75">
        <v>1</v>
      </c>
      <c r="AC24" s="75">
        <v>1</v>
      </c>
      <c r="AD24" s="75">
        <v>0</v>
      </c>
      <c r="AE24" s="75">
        <v>0</v>
      </c>
      <c r="AF24" s="75">
        <v>0</v>
      </c>
      <c r="AG24" s="75">
        <v>0</v>
      </c>
      <c r="AH24" s="75">
        <v>0</v>
      </c>
      <c r="AI24" s="75">
        <v>0</v>
      </c>
      <c r="AJ24" s="9">
        <f t="shared" si="4"/>
        <v>1</v>
      </c>
      <c r="AK24" s="9">
        <f t="shared" si="5"/>
        <v>0</v>
      </c>
      <c r="AL24" s="9">
        <f t="shared" si="6"/>
        <v>0</v>
      </c>
      <c r="AM24" s="9">
        <f t="shared" si="7"/>
        <v>0</v>
      </c>
      <c r="AN24" s="70" t="s">
        <v>408</v>
      </c>
    </row>
    <row r="25" spans="1:40" x14ac:dyDescent="0.25">
      <c r="A25" s="75">
        <v>405</v>
      </c>
      <c r="B25" s="70" t="s">
        <v>1376</v>
      </c>
      <c r="C25" s="70" t="s">
        <v>1377</v>
      </c>
      <c r="D25" s="70" t="s">
        <v>1378</v>
      </c>
      <c r="E25" s="71">
        <v>36574</v>
      </c>
      <c r="F25" s="70" t="s">
        <v>38</v>
      </c>
      <c r="G25" s="79"/>
      <c r="H25" s="79"/>
      <c r="I25" s="79"/>
      <c r="J25" s="79"/>
      <c r="K25" s="79"/>
      <c r="L25" s="79" t="s">
        <v>341</v>
      </c>
      <c r="M25" s="70" t="s">
        <v>54</v>
      </c>
      <c r="N25" s="76" t="s">
        <v>48</v>
      </c>
      <c r="O25" s="75">
        <v>0</v>
      </c>
      <c r="P25" s="70" t="s">
        <v>60</v>
      </c>
      <c r="Q25" s="76" t="s">
        <v>15</v>
      </c>
      <c r="R25" s="75">
        <v>1</v>
      </c>
      <c r="S25" s="75">
        <v>0</v>
      </c>
      <c r="T25" s="75">
        <v>0</v>
      </c>
      <c r="U25" s="75">
        <v>0</v>
      </c>
      <c r="V25" s="75">
        <v>0</v>
      </c>
      <c r="W25" s="75">
        <v>0</v>
      </c>
      <c r="X25" s="75">
        <v>0</v>
      </c>
      <c r="Y25" s="75">
        <v>0</v>
      </c>
      <c r="Z25" s="75">
        <v>0</v>
      </c>
      <c r="AA25" s="75">
        <v>0</v>
      </c>
      <c r="AB25" s="75">
        <v>1</v>
      </c>
      <c r="AC25" s="75">
        <v>1</v>
      </c>
      <c r="AD25" s="75">
        <v>1</v>
      </c>
      <c r="AE25" s="75">
        <v>0</v>
      </c>
      <c r="AF25" s="75">
        <v>0</v>
      </c>
      <c r="AG25" s="75">
        <v>0</v>
      </c>
      <c r="AH25" s="75">
        <v>0</v>
      </c>
      <c r="AI25" s="75">
        <v>0</v>
      </c>
      <c r="AJ25" s="9">
        <f t="shared" si="4"/>
        <v>1</v>
      </c>
      <c r="AK25" s="9">
        <f t="shared" si="5"/>
        <v>0</v>
      </c>
      <c r="AL25" s="9">
        <f t="shared" si="6"/>
        <v>1</v>
      </c>
      <c r="AM25" s="9">
        <f t="shared" si="7"/>
        <v>1</v>
      </c>
      <c r="AN25" s="70" t="s">
        <v>1379</v>
      </c>
    </row>
    <row r="26" spans="1:40" x14ac:dyDescent="0.25">
      <c r="A26" s="75">
        <v>427</v>
      </c>
      <c r="B26" s="70" t="s">
        <v>1273</v>
      </c>
      <c r="C26" s="70" t="s">
        <v>1274</v>
      </c>
      <c r="D26" s="70" t="s">
        <v>1275</v>
      </c>
      <c r="E26" s="71">
        <v>37438</v>
      </c>
      <c r="F26" s="70" t="s">
        <v>46</v>
      </c>
      <c r="G26" s="75">
        <v>1800</v>
      </c>
      <c r="H26" s="75">
        <v>900</v>
      </c>
      <c r="I26" s="79"/>
      <c r="J26" s="79"/>
      <c r="K26" s="79"/>
      <c r="L26" s="79" t="s">
        <v>341</v>
      </c>
      <c r="M26" s="70" t="s">
        <v>47</v>
      </c>
      <c r="N26" s="76" t="s">
        <v>48</v>
      </c>
      <c r="O26" s="75">
        <v>0</v>
      </c>
      <c r="P26" s="70" t="s">
        <v>60</v>
      </c>
      <c r="Q26" s="76" t="s">
        <v>15</v>
      </c>
      <c r="R26" s="75">
        <v>1</v>
      </c>
      <c r="S26" s="75">
        <v>0</v>
      </c>
      <c r="T26" s="75">
        <v>0</v>
      </c>
      <c r="U26" s="75">
        <v>0</v>
      </c>
      <c r="V26" s="75">
        <v>0</v>
      </c>
      <c r="W26" s="75">
        <v>0</v>
      </c>
      <c r="X26" s="75">
        <v>0</v>
      </c>
      <c r="Y26" s="75">
        <v>0</v>
      </c>
      <c r="Z26" s="75">
        <v>0</v>
      </c>
      <c r="AA26" s="75">
        <v>0</v>
      </c>
      <c r="AB26" s="75">
        <v>1</v>
      </c>
      <c r="AC26" s="75">
        <v>0</v>
      </c>
      <c r="AD26" s="75">
        <v>0</v>
      </c>
      <c r="AE26" s="75">
        <v>0</v>
      </c>
      <c r="AF26" s="75">
        <v>0</v>
      </c>
      <c r="AG26" s="75">
        <v>0</v>
      </c>
      <c r="AH26" s="75">
        <v>0</v>
      </c>
      <c r="AI26" s="75">
        <v>1</v>
      </c>
      <c r="AJ26" s="9">
        <f t="shared" si="4"/>
        <v>0</v>
      </c>
      <c r="AK26" s="9">
        <f t="shared" si="5"/>
        <v>0</v>
      </c>
      <c r="AL26" s="9">
        <f t="shared" si="6"/>
        <v>1</v>
      </c>
      <c r="AM26" s="9">
        <f t="shared" si="7"/>
        <v>0</v>
      </c>
      <c r="AN26" s="70" t="s">
        <v>1276</v>
      </c>
    </row>
    <row r="27" spans="1:40" x14ac:dyDescent="0.25">
      <c r="A27" s="75">
        <v>478</v>
      </c>
      <c r="B27" s="70" t="s">
        <v>1388</v>
      </c>
      <c r="C27" s="70" t="s">
        <v>1389</v>
      </c>
      <c r="D27" s="70" t="s">
        <v>1390</v>
      </c>
      <c r="E27" s="71">
        <v>37712</v>
      </c>
      <c r="F27" s="70" t="s">
        <v>38</v>
      </c>
      <c r="G27" s="79"/>
      <c r="H27" s="79"/>
      <c r="I27" s="79"/>
      <c r="J27" s="75">
        <v>0.5</v>
      </c>
      <c r="K27" s="79"/>
      <c r="L27" s="79" t="s">
        <v>341</v>
      </c>
      <c r="M27" s="70" t="s">
        <v>54</v>
      </c>
      <c r="N27" s="76" t="s">
        <v>48</v>
      </c>
      <c r="O27" s="75">
        <v>0</v>
      </c>
      <c r="P27" s="70" t="s">
        <v>152</v>
      </c>
      <c r="Q27" s="76" t="s">
        <v>15</v>
      </c>
      <c r="R27" s="75">
        <v>1</v>
      </c>
      <c r="S27" s="75">
        <v>0</v>
      </c>
      <c r="T27" s="75">
        <v>0</v>
      </c>
      <c r="U27" s="75">
        <v>0</v>
      </c>
      <c r="V27" s="75">
        <v>0</v>
      </c>
      <c r="W27" s="75">
        <v>0</v>
      </c>
      <c r="X27" s="75">
        <v>0</v>
      </c>
      <c r="Y27" s="75">
        <v>0</v>
      </c>
      <c r="Z27" s="75">
        <v>0</v>
      </c>
      <c r="AA27" s="75">
        <v>0</v>
      </c>
      <c r="AB27" s="75">
        <v>1</v>
      </c>
      <c r="AC27" s="75">
        <v>0</v>
      </c>
      <c r="AD27" s="75">
        <v>0</v>
      </c>
      <c r="AE27" s="75">
        <v>0</v>
      </c>
      <c r="AF27" s="75">
        <v>0</v>
      </c>
      <c r="AG27" s="75">
        <v>0</v>
      </c>
      <c r="AH27" s="75">
        <v>0</v>
      </c>
      <c r="AI27" s="75">
        <v>1</v>
      </c>
      <c r="AJ27" s="9">
        <f t="shared" si="4"/>
        <v>0</v>
      </c>
      <c r="AK27" s="9">
        <f t="shared" si="5"/>
        <v>0</v>
      </c>
      <c r="AL27" s="9">
        <f t="shared" si="6"/>
        <v>1</v>
      </c>
      <c r="AM27" s="9">
        <f t="shared" si="7"/>
        <v>0</v>
      </c>
      <c r="AN27" s="70" t="s">
        <v>1391</v>
      </c>
    </row>
    <row r="28" spans="1:40" x14ac:dyDescent="0.25">
      <c r="A28" s="28">
        <v>509</v>
      </c>
      <c r="B28" s="29" t="s">
        <v>966</v>
      </c>
      <c r="C28" s="29" t="s">
        <v>967</v>
      </c>
      <c r="D28" s="29" t="s">
        <v>968</v>
      </c>
      <c r="E28" s="30">
        <v>42339</v>
      </c>
      <c r="F28" s="29" t="s">
        <v>38</v>
      </c>
      <c r="J28" s="28">
        <v>9.2200000000000004E-2</v>
      </c>
      <c r="L28" s="10" t="s">
        <v>341</v>
      </c>
      <c r="M28" s="29" t="s">
        <v>283</v>
      </c>
      <c r="N28" s="31" t="s">
        <v>48</v>
      </c>
      <c r="O28" s="28">
        <v>1</v>
      </c>
      <c r="P28" s="29" t="s">
        <v>152</v>
      </c>
      <c r="Q28" s="31" t="s">
        <v>70</v>
      </c>
      <c r="R28" s="28">
        <v>0</v>
      </c>
      <c r="S28" s="28">
        <v>0</v>
      </c>
      <c r="T28" s="28">
        <v>0</v>
      </c>
      <c r="U28" s="28">
        <v>0</v>
      </c>
      <c r="V28" s="28">
        <v>0</v>
      </c>
      <c r="W28" s="28">
        <v>0</v>
      </c>
      <c r="X28" s="28">
        <v>0</v>
      </c>
      <c r="Y28" s="28">
        <v>0</v>
      </c>
      <c r="Z28" s="28">
        <v>0</v>
      </c>
      <c r="AA28" s="28">
        <v>1</v>
      </c>
      <c r="AB28" s="28">
        <v>0</v>
      </c>
      <c r="AC28" s="28">
        <v>1</v>
      </c>
      <c r="AD28" s="28">
        <v>0</v>
      </c>
      <c r="AE28" s="28">
        <v>0</v>
      </c>
      <c r="AF28" s="28">
        <v>0</v>
      </c>
      <c r="AG28" s="28">
        <v>0</v>
      </c>
      <c r="AH28" s="28">
        <v>0</v>
      </c>
      <c r="AI28" s="28">
        <v>0</v>
      </c>
      <c r="AJ28" s="9">
        <f t="shared" si="4"/>
        <v>1</v>
      </c>
      <c r="AK28" s="9">
        <f t="shared" si="5"/>
        <v>0</v>
      </c>
      <c r="AL28" s="9">
        <f t="shared" si="6"/>
        <v>0</v>
      </c>
      <c r="AM28" s="9">
        <f t="shared" si="7"/>
        <v>0</v>
      </c>
      <c r="AN28" s="29" t="s">
        <v>969</v>
      </c>
    </row>
    <row r="29" spans="1:40" x14ac:dyDescent="0.25">
      <c r="A29" s="28">
        <v>521</v>
      </c>
      <c r="B29" s="29" t="s">
        <v>413</v>
      </c>
      <c r="C29" s="29" t="s">
        <v>414</v>
      </c>
      <c r="D29" s="29" t="s">
        <v>415</v>
      </c>
      <c r="E29" s="30">
        <v>42235</v>
      </c>
      <c r="F29" s="38" t="s">
        <v>8016</v>
      </c>
      <c r="L29" s="25" t="s">
        <v>342</v>
      </c>
      <c r="M29" s="38" t="s">
        <v>47</v>
      </c>
      <c r="N29" s="36" t="s">
        <v>48</v>
      </c>
      <c r="Q29" s="31" t="s">
        <v>70</v>
      </c>
      <c r="R29" s="28">
        <v>0</v>
      </c>
      <c r="S29" s="28">
        <v>0</v>
      </c>
      <c r="T29" s="28">
        <v>0</v>
      </c>
      <c r="U29" s="28">
        <v>0</v>
      </c>
      <c r="V29" s="28">
        <v>0</v>
      </c>
      <c r="W29" s="28">
        <v>0</v>
      </c>
      <c r="X29" s="28">
        <v>0</v>
      </c>
      <c r="Y29" s="28">
        <v>0</v>
      </c>
      <c r="Z29" s="28">
        <v>0</v>
      </c>
      <c r="AA29" s="28">
        <v>0</v>
      </c>
      <c r="AB29" s="28">
        <v>1</v>
      </c>
      <c r="AC29" s="28">
        <v>0</v>
      </c>
      <c r="AD29" s="28">
        <v>1</v>
      </c>
      <c r="AE29" s="28">
        <v>0</v>
      </c>
      <c r="AF29" s="28">
        <v>0</v>
      </c>
      <c r="AG29" s="28">
        <v>0</v>
      </c>
      <c r="AH29" s="28">
        <v>0</v>
      </c>
      <c r="AI29" s="28">
        <v>0</v>
      </c>
      <c r="AJ29" s="9">
        <f t="shared" si="4"/>
        <v>0</v>
      </c>
      <c r="AK29" s="9">
        <f t="shared" si="5"/>
        <v>0</v>
      </c>
      <c r="AL29" s="9">
        <f t="shared" si="6"/>
        <v>1</v>
      </c>
      <c r="AM29" s="9">
        <f t="shared" si="7"/>
        <v>1</v>
      </c>
      <c r="AN29" s="89" t="s">
        <v>416</v>
      </c>
    </row>
    <row r="30" spans="1:40" x14ac:dyDescent="0.25">
      <c r="A30" s="75">
        <v>548</v>
      </c>
      <c r="B30" s="70" t="s">
        <v>2832</v>
      </c>
      <c r="C30" s="70" t="s">
        <v>2833</v>
      </c>
      <c r="D30" s="70" t="s">
        <v>2834</v>
      </c>
      <c r="E30" s="71">
        <v>42186</v>
      </c>
      <c r="F30" s="70" t="s">
        <v>38</v>
      </c>
      <c r="G30" s="79"/>
      <c r="H30" s="79"/>
      <c r="I30" s="79"/>
      <c r="J30" s="75">
        <v>1.5</v>
      </c>
      <c r="K30" s="79"/>
      <c r="L30" s="79" t="s">
        <v>342</v>
      </c>
      <c r="M30" s="70" t="s">
        <v>714</v>
      </c>
      <c r="N30" s="76" t="s">
        <v>48</v>
      </c>
      <c r="O30" s="75">
        <v>0</v>
      </c>
      <c r="P30" s="70" t="s">
        <v>103</v>
      </c>
      <c r="Q30" s="76" t="s">
        <v>15</v>
      </c>
      <c r="R30" s="75">
        <v>1</v>
      </c>
      <c r="S30" s="75">
        <v>0</v>
      </c>
      <c r="T30" s="75">
        <v>0</v>
      </c>
      <c r="U30" s="75">
        <v>0</v>
      </c>
      <c r="V30" s="75">
        <v>0</v>
      </c>
      <c r="W30" s="75">
        <v>0</v>
      </c>
      <c r="X30" s="75">
        <v>0</v>
      </c>
      <c r="Y30" s="75">
        <v>0</v>
      </c>
      <c r="Z30" s="75">
        <v>0</v>
      </c>
      <c r="AA30" s="75">
        <v>1</v>
      </c>
      <c r="AB30" s="75">
        <v>0</v>
      </c>
      <c r="AC30" s="75">
        <v>1</v>
      </c>
      <c r="AD30" s="75">
        <v>0</v>
      </c>
      <c r="AE30" s="75">
        <v>0</v>
      </c>
      <c r="AF30" s="75">
        <v>0</v>
      </c>
      <c r="AG30" s="75">
        <v>0</v>
      </c>
      <c r="AH30" s="75">
        <v>0</v>
      </c>
      <c r="AI30" s="75">
        <v>0</v>
      </c>
      <c r="AJ30" s="9">
        <f t="shared" si="4"/>
        <v>1</v>
      </c>
      <c r="AK30" s="9">
        <f t="shared" si="5"/>
        <v>0</v>
      </c>
      <c r="AL30" s="9">
        <f t="shared" si="6"/>
        <v>0</v>
      </c>
      <c r="AM30" s="9">
        <f t="shared" si="7"/>
        <v>0</v>
      </c>
      <c r="AN30" s="70" t="s">
        <v>2835</v>
      </c>
    </row>
    <row r="31" spans="1:40" x14ac:dyDescent="0.25">
      <c r="A31" s="75">
        <v>568</v>
      </c>
      <c r="B31" s="70" t="s">
        <v>1284</v>
      </c>
      <c r="C31" s="70" t="s">
        <v>1285</v>
      </c>
      <c r="D31" s="70" t="s">
        <v>1286</v>
      </c>
      <c r="E31" s="71">
        <v>42064</v>
      </c>
      <c r="F31" s="70" t="s">
        <v>332</v>
      </c>
      <c r="G31" s="79"/>
      <c r="H31" s="79"/>
      <c r="I31" s="79"/>
      <c r="J31" s="75">
        <v>2</v>
      </c>
      <c r="K31" s="75">
        <v>200</v>
      </c>
      <c r="L31" s="79" t="s">
        <v>342</v>
      </c>
      <c r="M31" s="70" t="s">
        <v>136</v>
      </c>
      <c r="N31" s="76" t="s">
        <v>219</v>
      </c>
      <c r="O31" s="75">
        <v>174</v>
      </c>
      <c r="P31" s="70" t="s">
        <v>1287</v>
      </c>
      <c r="Q31" s="76" t="s">
        <v>15</v>
      </c>
      <c r="R31" s="75">
        <v>1</v>
      </c>
      <c r="S31" s="75">
        <v>0</v>
      </c>
      <c r="T31" s="75">
        <v>0</v>
      </c>
      <c r="U31" s="75">
        <v>1</v>
      </c>
      <c r="V31" s="75">
        <v>0</v>
      </c>
      <c r="W31" s="75">
        <v>0</v>
      </c>
      <c r="X31" s="75">
        <v>0</v>
      </c>
      <c r="Y31" s="75">
        <v>0</v>
      </c>
      <c r="Z31" s="75">
        <v>1</v>
      </c>
      <c r="AA31" s="75">
        <v>0</v>
      </c>
      <c r="AB31" s="75">
        <v>0</v>
      </c>
      <c r="AC31" s="75">
        <v>1</v>
      </c>
      <c r="AD31" s="75">
        <v>0</v>
      </c>
      <c r="AE31" s="75">
        <v>0</v>
      </c>
      <c r="AF31" s="75">
        <v>0</v>
      </c>
      <c r="AG31" s="75">
        <v>0</v>
      </c>
      <c r="AH31" s="75">
        <v>0</v>
      </c>
      <c r="AI31" s="75">
        <v>0</v>
      </c>
      <c r="AJ31" s="9">
        <f t="shared" si="4"/>
        <v>1</v>
      </c>
      <c r="AK31" s="9">
        <f t="shared" si="5"/>
        <v>0</v>
      </c>
      <c r="AL31" s="9">
        <f t="shared" si="6"/>
        <v>0</v>
      </c>
      <c r="AM31" s="9">
        <f t="shared" si="7"/>
        <v>0</v>
      </c>
      <c r="AN31" s="70" t="s">
        <v>1288</v>
      </c>
    </row>
    <row r="32" spans="1:40" x14ac:dyDescent="0.25">
      <c r="A32" s="75">
        <v>577</v>
      </c>
      <c r="B32" s="70" t="s">
        <v>2836</v>
      </c>
      <c r="C32" s="70" t="s">
        <v>2837</v>
      </c>
      <c r="D32" s="70" t="s">
        <v>2838</v>
      </c>
      <c r="E32" s="71">
        <v>41913</v>
      </c>
      <c r="F32" s="70" t="s">
        <v>38</v>
      </c>
      <c r="G32" s="79"/>
      <c r="H32" s="79"/>
      <c r="I32" s="79"/>
      <c r="J32" s="75">
        <v>0.7</v>
      </c>
      <c r="K32" s="79"/>
      <c r="L32" s="79" t="s">
        <v>342</v>
      </c>
      <c r="M32" s="70" t="s">
        <v>185</v>
      </c>
      <c r="N32" s="76" t="s">
        <v>48</v>
      </c>
      <c r="O32" s="75">
        <v>0</v>
      </c>
      <c r="P32" s="70" t="s">
        <v>738</v>
      </c>
      <c r="Q32" s="76" t="s">
        <v>70</v>
      </c>
      <c r="R32" s="75">
        <v>0</v>
      </c>
      <c r="S32" s="75">
        <v>0</v>
      </c>
      <c r="T32" s="75">
        <v>0</v>
      </c>
      <c r="U32" s="75">
        <v>1</v>
      </c>
      <c r="V32" s="75">
        <v>0</v>
      </c>
      <c r="W32" s="75">
        <v>0</v>
      </c>
      <c r="X32" s="75">
        <v>0</v>
      </c>
      <c r="Y32" s="75">
        <v>0</v>
      </c>
      <c r="Z32" s="75">
        <v>1</v>
      </c>
      <c r="AA32" s="75">
        <v>0</v>
      </c>
      <c r="AB32" s="75">
        <v>0</v>
      </c>
      <c r="AC32" s="75">
        <v>1</v>
      </c>
      <c r="AD32" s="75">
        <v>0</v>
      </c>
      <c r="AE32" s="75">
        <v>0</v>
      </c>
      <c r="AF32" s="75">
        <v>0</v>
      </c>
      <c r="AG32" s="75">
        <v>0</v>
      </c>
      <c r="AH32" s="75">
        <v>0</v>
      </c>
      <c r="AI32" s="75">
        <v>0</v>
      </c>
      <c r="AJ32" s="9">
        <f t="shared" si="4"/>
        <v>1</v>
      </c>
      <c r="AK32" s="9">
        <f t="shared" si="5"/>
        <v>0</v>
      </c>
      <c r="AL32" s="9">
        <f t="shared" si="6"/>
        <v>0</v>
      </c>
      <c r="AM32" s="9">
        <f t="shared" si="7"/>
        <v>0</v>
      </c>
      <c r="AN32" s="70" t="s">
        <v>2839</v>
      </c>
    </row>
    <row r="33" spans="1:40" x14ac:dyDescent="0.25">
      <c r="A33" s="28">
        <v>579</v>
      </c>
      <c r="B33" s="29" t="s">
        <v>970</v>
      </c>
      <c r="C33" s="29" t="s">
        <v>971</v>
      </c>
      <c r="D33" s="29" t="s">
        <v>972</v>
      </c>
      <c r="E33" s="30">
        <v>41730</v>
      </c>
      <c r="F33" s="29" t="s">
        <v>38</v>
      </c>
      <c r="J33" s="28">
        <v>1.45</v>
      </c>
      <c r="L33" s="10" t="s">
        <v>341</v>
      </c>
      <c r="M33" s="29" t="s">
        <v>151</v>
      </c>
      <c r="N33" s="31" t="s">
        <v>48</v>
      </c>
      <c r="O33" s="28">
        <v>0</v>
      </c>
      <c r="P33" s="29" t="s">
        <v>293</v>
      </c>
      <c r="Q33" s="31" t="s">
        <v>15</v>
      </c>
      <c r="R33" s="28">
        <v>1</v>
      </c>
      <c r="S33" s="28">
        <v>0</v>
      </c>
      <c r="T33" s="28">
        <v>0</v>
      </c>
      <c r="U33" s="28">
        <v>0</v>
      </c>
      <c r="V33" s="28">
        <v>0</v>
      </c>
      <c r="W33" s="28">
        <v>0</v>
      </c>
      <c r="X33" s="28">
        <v>0</v>
      </c>
      <c r="Y33" s="28">
        <v>0</v>
      </c>
      <c r="Z33" s="28">
        <v>0</v>
      </c>
      <c r="AA33" s="28">
        <v>1</v>
      </c>
      <c r="AB33" s="28">
        <v>0</v>
      </c>
      <c r="AC33" s="28">
        <v>0</v>
      </c>
      <c r="AD33" s="28">
        <v>0</v>
      </c>
      <c r="AE33" s="28">
        <v>0</v>
      </c>
      <c r="AF33" s="28">
        <v>1</v>
      </c>
      <c r="AG33" s="28">
        <v>0</v>
      </c>
      <c r="AH33" s="28">
        <v>0</v>
      </c>
      <c r="AI33" s="28">
        <v>0</v>
      </c>
      <c r="AJ33" s="9">
        <f t="shared" si="4"/>
        <v>0</v>
      </c>
      <c r="AK33" s="9">
        <f t="shared" si="5"/>
        <v>1</v>
      </c>
      <c r="AL33" s="9">
        <f t="shared" si="6"/>
        <v>0</v>
      </c>
      <c r="AM33" s="9">
        <f t="shared" si="7"/>
        <v>0</v>
      </c>
      <c r="AN33" s="29" t="s">
        <v>973</v>
      </c>
    </row>
    <row r="34" spans="1:40" x14ac:dyDescent="0.25">
      <c r="A34" s="28">
        <v>640</v>
      </c>
      <c r="B34" s="29" t="s">
        <v>1132</v>
      </c>
      <c r="C34" s="29" t="s">
        <v>1133</v>
      </c>
      <c r="D34" s="29" t="s">
        <v>1134</v>
      </c>
      <c r="E34" s="30">
        <v>41640</v>
      </c>
      <c r="F34" s="29" t="s">
        <v>332</v>
      </c>
      <c r="I34" s="28">
        <v>250</v>
      </c>
      <c r="J34" s="28">
        <v>0.17899999999999999</v>
      </c>
      <c r="L34" s="10" t="s">
        <v>342</v>
      </c>
      <c r="M34" s="29" t="s">
        <v>136</v>
      </c>
      <c r="N34" s="31" t="s">
        <v>219</v>
      </c>
      <c r="O34" s="28">
        <v>60</v>
      </c>
      <c r="P34" s="29" t="s">
        <v>1135</v>
      </c>
      <c r="Q34" s="31" t="s">
        <v>15</v>
      </c>
      <c r="R34" s="28">
        <v>1</v>
      </c>
      <c r="S34" s="28">
        <v>0</v>
      </c>
      <c r="T34" s="28">
        <v>0</v>
      </c>
      <c r="U34" s="28">
        <v>1</v>
      </c>
      <c r="V34" s="28">
        <v>0</v>
      </c>
      <c r="W34" s="28">
        <v>0</v>
      </c>
      <c r="X34" s="28">
        <v>0</v>
      </c>
      <c r="Y34" s="28">
        <v>0</v>
      </c>
      <c r="Z34" s="28">
        <v>1</v>
      </c>
      <c r="AA34" s="28">
        <v>0</v>
      </c>
      <c r="AB34" s="28">
        <v>0</v>
      </c>
      <c r="AC34" s="28">
        <v>0</v>
      </c>
      <c r="AD34" s="28">
        <v>0</v>
      </c>
      <c r="AE34" s="28">
        <v>1</v>
      </c>
      <c r="AF34" s="28">
        <v>0</v>
      </c>
      <c r="AG34" s="28">
        <v>0</v>
      </c>
      <c r="AH34" s="28">
        <v>0</v>
      </c>
      <c r="AI34" s="28">
        <v>0</v>
      </c>
      <c r="AJ34" s="9">
        <f t="shared" si="4"/>
        <v>1</v>
      </c>
      <c r="AK34" s="9">
        <f t="shared" si="5"/>
        <v>0</v>
      </c>
      <c r="AL34" s="9">
        <f t="shared" si="6"/>
        <v>0</v>
      </c>
      <c r="AM34" s="9">
        <f t="shared" si="7"/>
        <v>0</v>
      </c>
      <c r="AN34" s="29" t="s">
        <v>1136</v>
      </c>
    </row>
    <row r="35" spans="1:40" x14ac:dyDescent="0.25">
      <c r="A35" s="75">
        <v>641</v>
      </c>
      <c r="B35" s="70" t="s">
        <v>2061</v>
      </c>
      <c r="C35" s="70" t="s">
        <v>2062</v>
      </c>
      <c r="D35" s="70" t="s">
        <v>2063</v>
      </c>
      <c r="E35" s="71">
        <v>41244</v>
      </c>
      <c r="F35" s="70" t="s">
        <v>38</v>
      </c>
      <c r="G35" s="79"/>
      <c r="H35" s="79"/>
      <c r="I35" s="75">
        <v>1680</v>
      </c>
      <c r="J35" s="75">
        <v>5.953E-4</v>
      </c>
      <c r="K35" s="79"/>
      <c r="L35" s="79" t="s">
        <v>342</v>
      </c>
      <c r="M35" s="70" t="s">
        <v>39</v>
      </c>
      <c r="N35" s="76" t="s">
        <v>219</v>
      </c>
      <c r="O35" s="75">
        <v>42.857142857142854</v>
      </c>
      <c r="P35" s="70" t="s">
        <v>1153</v>
      </c>
      <c r="Q35" s="76" t="s">
        <v>15</v>
      </c>
      <c r="R35" s="75">
        <v>1</v>
      </c>
      <c r="S35" s="75">
        <v>0</v>
      </c>
      <c r="T35" s="75">
        <v>0</v>
      </c>
      <c r="U35" s="75">
        <v>1</v>
      </c>
      <c r="V35" s="75">
        <v>0</v>
      </c>
      <c r="W35" s="75">
        <v>0</v>
      </c>
      <c r="X35" s="75">
        <v>0</v>
      </c>
      <c r="Y35" s="75">
        <v>0</v>
      </c>
      <c r="Z35" s="75">
        <v>1</v>
      </c>
      <c r="AA35" s="75">
        <v>0</v>
      </c>
      <c r="AB35" s="75">
        <v>0</v>
      </c>
      <c r="AC35" s="75">
        <v>1</v>
      </c>
      <c r="AD35" s="75">
        <v>0</v>
      </c>
      <c r="AE35" s="75">
        <v>0</v>
      </c>
      <c r="AF35" s="75">
        <v>0</v>
      </c>
      <c r="AG35" s="75">
        <v>0</v>
      </c>
      <c r="AH35" s="75">
        <v>0</v>
      </c>
      <c r="AI35" s="75">
        <v>0</v>
      </c>
      <c r="AJ35" s="9">
        <f t="shared" si="4"/>
        <v>1</v>
      </c>
      <c r="AK35" s="9">
        <f t="shared" si="5"/>
        <v>0</v>
      </c>
      <c r="AL35" s="9">
        <f t="shared" si="6"/>
        <v>0</v>
      </c>
      <c r="AM35" s="9">
        <f t="shared" si="7"/>
        <v>0</v>
      </c>
      <c r="AN35" s="70" t="s">
        <v>2064</v>
      </c>
    </row>
    <row r="36" spans="1:40" x14ac:dyDescent="0.25">
      <c r="A36" s="28">
        <v>666</v>
      </c>
      <c r="B36" s="29" t="s">
        <v>1137</v>
      </c>
      <c r="C36" s="29" t="s">
        <v>1138</v>
      </c>
      <c r="D36" s="29" t="s">
        <v>1139</v>
      </c>
      <c r="E36" s="30">
        <v>41306</v>
      </c>
      <c r="F36" s="29" t="s">
        <v>38</v>
      </c>
      <c r="J36" s="28">
        <v>1.4</v>
      </c>
      <c r="L36" s="10" t="s">
        <v>342</v>
      </c>
      <c r="M36" s="29" t="s">
        <v>424</v>
      </c>
      <c r="N36" s="31" t="s">
        <v>48</v>
      </c>
      <c r="O36" s="28">
        <v>0.5</v>
      </c>
      <c r="P36" s="29" t="s">
        <v>103</v>
      </c>
      <c r="Q36" s="31" t="s">
        <v>70</v>
      </c>
      <c r="R36" s="28">
        <v>0</v>
      </c>
      <c r="S36" s="28">
        <v>0</v>
      </c>
      <c r="T36" s="28">
        <v>0</v>
      </c>
      <c r="U36" s="28">
        <v>0</v>
      </c>
      <c r="V36" s="28">
        <v>0</v>
      </c>
      <c r="W36" s="28">
        <v>0</v>
      </c>
      <c r="X36" s="28">
        <v>0</v>
      </c>
      <c r="Y36" s="28">
        <v>0</v>
      </c>
      <c r="Z36" s="28">
        <v>0</v>
      </c>
      <c r="AA36" s="28">
        <v>1</v>
      </c>
      <c r="AB36" s="28">
        <v>0</v>
      </c>
      <c r="AC36" s="28">
        <v>1</v>
      </c>
      <c r="AD36" s="28">
        <v>0</v>
      </c>
      <c r="AE36" s="28">
        <v>0</v>
      </c>
      <c r="AF36" s="28">
        <v>0</v>
      </c>
      <c r="AG36" s="28">
        <v>0</v>
      </c>
      <c r="AH36" s="28">
        <v>0</v>
      </c>
      <c r="AI36" s="28">
        <v>0</v>
      </c>
      <c r="AJ36" s="9">
        <f t="shared" si="4"/>
        <v>1</v>
      </c>
      <c r="AK36" s="9">
        <f t="shared" si="5"/>
        <v>0</v>
      </c>
      <c r="AL36" s="9">
        <f t="shared" si="6"/>
        <v>0</v>
      </c>
      <c r="AM36" s="9">
        <f t="shared" si="7"/>
        <v>0</v>
      </c>
      <c r="AN36" s="29" t="s">
        <v>1140</v>
      </c>
    </row>
    <row r="37" spans="1:40" x14ac:dyDescent="0.25">
      <c r="A37" s="75">
        <v>742</v>
      </c>
      <c r="B37" s="70" t="s">
        <v>2840</v>
      </c>
      <c r="C37" s="70" t="s">
        <v>2841</v>
      </c>
      <c r="D37" s="70" t="s">
        <v>2842</v>
      </c>
      <c r="E37" s="71">
        <v>39567</v>
      </c>
      <c r="F37" s="70" t="s">
        <v>38</v>
      </c>
      <c r="G37" s="79"/>
      <c r="H37" s="79"/>
      <c r="I37" s="75">
        <v>33</v>
      </c>
      <c r="J37" s="75">
        <v>5.9999999999999995E-4</v>
      </c>
      <c r="K37" s="79"/>
      <c r="L37" s="79" t="s">
        <v>341</v>
      </c>
      <c r="M37" s="70" t="s">
        <v>151</v>
      </c>
      <c r="N37" s="76" t="s">
        <v>48</v>
      </c>
      <c r="O37" s="75">
        <v>110.02380952380952</v>
      </c>
      <c r="P37" s="70" t="s">
        <v>1991</v>
      </c>
      <c r="Q37" s="76" t="s">
        <v>15</v>
      </c>
      <c r="R37" s="75">
        <v>1</v>
      </c>
      <c r="S37" s="75">
        <v>0</v>
      </c>
      <c r="T37" s="75">
        <v>0</v>
      </c>
      <c r="U37" s="75">
        <v>1</v>
      </c>
      <c r="V37" s="75">
        <v>0</v>
      </c>
      <c r="W37" s="75">
        <v>0</v>
      </c>
      <c r="X37" s="75">
        <v>0</v>
      </c>
      <c r="Y37" s="75">
        <v>0</v>
      </c>
      <c r="Z37" s="75">
        <v>1</v>
      </c>
      <c r="AA37" s="75">
        <v>0</v>
      </c>
      <c r="AB37" s="75">
        <v>0</v>
      </c>
      <c r="AC37" s="75">
        <v>0</v>
      </c>
      <c r="AD37" s="75">
        <v>0</v>
      </c>
      <c r="AE37" s="75">
        <v>0</v>
      </c>
      <c r="AF37" s="75">
        <v>0</v>
      </c>
      <c r="AG37" s="75">
        <v>0</v>
      </c>
      <c r="AH37" s="75">
        <v>0</v>
      </c>
      <c r="AI37" s="75">
        <v>1</v>
      </c>
      <c r="AJ37" s="9">
        <f t="shared" si="4"/>
        <v>0</v>
      </c>
      <c r="AK37" s="9">
        <f t="shared" si="5"/>
        <v>0</v>
      </c>
      <c r="AL37" s="9">
        <f t="shared" si="6"/>
        <v>1</v>
      </c>
      <c r="AM37" s="9">
        <f t="shared" si="7"/>
        <v>0</v>
      </c>
      <c r="AN37" s="70" t="s">
        <v>2843</v>
      </c>
    </row>
    <row r="38" spans="1:40" x14ac:dyDescent="0.25">
      <c r="A38" s="75">
        <v>758</v>
      </c>
      <c r="B38" s="70" t="s">
        <v>2844</v>
      </c>
      <c r="C38" s="70" t="s">
        <v>2845</v>
      </c>
      <c r="D38" s="70" t="s">
        <v>2846</v>
      </c>
      <c r="E38" s="71">
        <v>42419</v>
      </c>
      <c r="F38" s="70" t="s">
        <v>38</v>
      </c>
      <c r="G38" s="75">
        <v>2450</v>
      </c>
      <c r="H38" s="75">
        <v>800</v>
      </c>
      <c r="I38" s="79"/>
      <c r="J38" s="79"/>
      <c r="K38" s="79"/>
      <c r="L38" s="79" t="s">
        <v>341</v>
      </c>
      <c r="M38" s="70" t="s">
        <v>2847</v>
      </c>
      <c r="N38" s="76" t="s">
        <v>48</v>
      </c>
      <c r="O38" s="75">
        <v>0</v>
      </c>
      <c r="P38" s="70" t="s">
        <v>146</v>
      </c>
      <c r="Q38" s="76" t="s">
        <v>55</v>
      </c>
      <c r="R38" s="75">
        <v>1</v>
      </c>
      <c r="S38" s="75">
        <v>0</v>
      </c>
      <c r="T38" s="75">
        <v>0</v>
      </c>
      <c r="U38" s="75">
        <v>0</v>
      </c>
      <c r="V38" s="75">
        <v>0</v>
      </c>
      <c r="W38" s="75">
        <v>0</v>
      </c>
      <c r="X38" s="75">
        <v>0</v>
      </c>
      <c r="Y38" s="75">
        <v>0</v>
      </c>
      <c r="Z38" s="75">
        <v>0</v>
      </c>
      <c r="AA38" s="75">
        <v>0</v>
      </c>
      <c r="AB38" s="75">
        <v>1</v>
      </c>
      <c r="AC38" s="75">
        <v>1</v>
      </c>
      <c r="AD38" s="75">
        <v>1</v>
      </c>
      <c r="AE38" s="75">
        <v>0</v>
      </c>
      <c r="AF38" s="75">
        <v>0</v>
      </c>
      <c r="AG38" s="75">
        <v>0</v>
      </c>
      <c r="AH38" s="75">
        <v>0</v>
      </c>
      <c r="AI38" s="75">
        <v>0</v>
      </c>
      <c r="AJ38" s="9">
        <f t="shared" si="4"/>
        <v>1</v>
      </c>
      <c r="AK38" s="9">
        <f t="shared" si="5"/>
        <v>0</v>
      </c>
      <c r="AL38" s="9">
        <f t="shared" si="6"/>
        <v>1</v>
      </c>
      <c r="AM38" s="9">
        <f t="shared" si="7"/>
        <v>1</v>
      </c>
      <c r="AN38" s="86" t="s">
        <v>2848</v>
      </c>
    </row>
    <row r="39" spans="1:40" x14ac:dyDescent="0.25">
      <c r="A39" s="75">
        <v>776</v>
      </c>
      <c r="B39" s="70" t="s">
        <v>2849</v>
      </c>
      <c r="C39" s="70" t="s">
        <v>2850</v>
      </c>
      <c r="D39" s="70" t="s">
        <v>2851</v>
      </c>
      <c r="E39" s="71">
        <v>35097</v>
      </c>
      <c r="F39" s="70" t="s">
        <v>2852</v>
      </c>
      <c r="G39" s="75">
        <v>162</v>
      </c>
      <c r="H39" s="75">
        <v>154</v>
      </c>
      <c r="I39" s="75">
        <v>3.2050000000000001</v>
      </c>
      <c r="J39" s="79"/>
      <c r="K39" s="79"/>
      <c r="L39" s="79" t="s">
        <v>342</v>
      </c>
      <c r="M39" s="70" t="s">
        <v>2853</v>
      </c>
      <c r="N39" s="79"/>
      <c r="O39" s="75">
        <v>0</v>
      </c>
      <c r="P39" s="70" t="s">
        <v>146</v>
      </c>
      <c r="Q39" s="76" t="s">
        <v>15</v>
      </c>
      <c r="R39" s="75">
        <v>1</v>
      </c>
      <c r="S39" s="75">
        <v>0</v>
      </c>
      <c r="T39" s="75">
        <v>0</v>
      </c>
      <c r="U39" s="75">
        <v>0</v>
      </c>
      <c r="V39" s="75">
        <v>0</v>
      </c>
      <c r="W39" s="75">
        <v>0</v>
      </c>
      <c r="X39" s="75">
        <v>0</v>
      </c>
      <c r="Y39" s="75">
        <v>0</v>
      </c>
      <c r="Z39" s="75">
        <v>0</v>
      </c>
      <c r="AA39" s="75">
        <v>0</v>
      </c>
      <c r="AB39" s="75">
        <v>1</v>
      </c>
      <c r="AC39" s="75">
        <v>1</v>
      </c>
      <c r="AD39" s="75">
        <v>0</v>
      </c>
      <c r="AE39" s="75">
        <v>0</v>
      </c>
      <c r="AF39" s="75">
        <v>0</v>
      </c>
      <c r="AG39" s="75">
        <v>0</v>
      </c>
      <c r="AH39" s="75">
        <v>0</v>
      </c>
      <c r="AI39" s="75">
        <v>0</v>
      </c>
      <c r="AJ39" s="9">
        <f t="shared" si="4"/>
        <v>1</v>
      </c>
      <c r="AK39" s="9">
        <f t="shared" si="5"/>
        <v>0</v>
      </c>
      <c r="AL39" s="9">
        <f t="shared" si="6"/>
        <v>0</v>
      </c>
      <c r="AM39" s="9">
        <f t="shared" si="7"/>
        <v>0</v>
      </c>
      <c r="AN39" s="70" t="s">
        <v>2854</v>
      </c>
    </row>
    <row r="40" spans="1:40" x14ac:dyDescent="0.25">
      <c r="A40" s="28">
        <v>807</v>
      </c>
      <c r="B40" s="29" t="s">
        <v>1141</v>
      </c>
      <c r="C40" s="29" t="s">
        <v>1142</v>
      </c>
      <c r="D40" s="29" t="s">
        <v>1143</v>
      </c>
      <c r="E40" s="30">
        <v>40245</v>
      </c>
      <c r="F40" s="29" t="s">
        <v>38</v>
      </c>
      <c r="J40" s="28">
        <v>2</v>
      </c>
      <c r="L40" s="10" t="s">
        <v>342</v>
      </c>
      <c r="M40" s="29" t="s">
        <v>136</v>
      </c>
      <c r="O40" s="28">
        <v>0.75</v>
      </c>
      <c r="P40" s="29" t="s">
        <v>103</v>
      </c>
      <c r="Q40" s="31" t="s">
        <v>70</v>
      </c>
      <c r="R40" s="28">
        <v>0</v>
      </c>
      <c r="S40" s="28">
        <v>0</v>
      </c>
      <c r="T40" s="28">
        <v>0</v>
      </c>
      <c r="U40" s="28">
        <v>0</v>
      </c>
      <c r="V40" s="28">
        <v>0</v>
      </c>
      <c r="W40" s="28">
        <v>0</v>
      </c>
      <c r="X40" s="28">
        <v>0</v>
      </c>
      <c r="Y40" s="28">
        <v>0</v>
      </c>
      <c r="Z40" s="28">
        <v>0</v>
      </c>
      <c r="AA40" s="28">
        <v>1</v>
      </c>
      <c r="AB40" s="28">
        <v>0</v>
      </c>
      <c r="AC40" s="28">
        <v>1</v>
      </c>
      <c r="AD40" s="28">
        <v>0</v>
      </c>
      <c r="AE40" s="28">
        <v>0</v>
      </c>
      <c r="AF40" s="28">
        <v>0</v>
      </c>
      <c r="AG40" s="28">
        <v>0</v>
      </c>
      <c r="AH40" s="28">
        <v>0</v>
      </c>
      <c r="AI40" s="28">
        <v>0</v>
      </c>
      <c r="AJ40" s="9">
        <f t="shared" si="4"/>
        <v>1</v>
      </c>
      <c r="AK40" s="9">
        <f t="shared" si="5"/>
        <v>0</v>
      </c>
      <c r="AL40" s="9">
        <f t="shared" si="6"/>
        <v>0</v>
      </c>
      <c r="AM40" s="9">
        <f t="shared" si="7"/>
        <v>0</v>
      </c>
      <c r="AN40" s="29" t="s">
        <v>1144</v>
      </c>
    </row>
    <row r="41" spans="1:40" x14ac:dyDescent="0.25">
      <c r="A41" s="75">
        <v>833</v>
      </c>
      <c r="B41" s="70" t="s">
        <v>2855</v>
      </c>
      <c r="C41" s="70" t="s">
        <v>2856</v>
      </c>
      <c r="D41" s="70" t="s">
        <v>2857</v>
      </c>
      <c r="E41" s="71">
        <v>40479</v>
      </c>
      <c r="F41" s="70" t="s">
        <v>38</v>
      </c>
      <c r="G41" s="79"/>
      <c r="H41" s="79"/>
      <c r="I41" s="79"/>
      <c r="J41" s="75">
        <v>7.82</v>
      </c>
      <c r="K41" s="79"/>
      <c r="L41" s="79" t="s">
        <v>342</v>
      </c>
      <c r="M41" s="70" t="s">
        <v>185</v>
      </c>
      <c r="N41" s="79"/>
      <c r="O41" s="75">
        <v>63</v>
      </c>
      <c r="P41" s="70" t="s">
        <v>103</v>
      </c>
      <c r="Q41" s="76" t="s">
        <v>70</v>
      </c>
      <c r="R41" s="75">
        <v>0</v>
      </c>
      <c r="S41" s="75">
        <v>0</v>
      </c>
      <c r="T41" s="75">
        <v>0</v>
      </c>
      <c r="U41" s="75">
        <v>0</v>
      </c>
      <c r="V41" s="75">
        <v>0</v>
      </c>
      <c r="W41" s="75">
        <v>0</v>
      </c>
      <c r="X41" s="75">
        <v>0</v>
      </c>
      <c r="Y41" s="75">
        <v>0</v>
      </c>
      <c r="Z41" s="75">
        <v>0</v>
      </c>
      <c r="AA41" s="75">
        <v>1</v>
      </c>
      <c r="AB41" s="75">
        <v>0</v>
      </c>
      <c r="AC41" s="75">
        <v>1</v>
      </c>
      <c r="AD41" s="75">
        <v>0</v>
      </c>
      <c r="AE41" s="75">
        <v>0</v>
      </c>
      <c r="AF41" s="75">
        <v>0</v>
      </c>
      <c r="AG41" s="75">
        <v>0</v>
      </c>
      <c r="AH41" s="75">
        <v>0</v>
      </c>
      <c r="AI41" s="75">
        <v>0</v>
      </c>
      <c r="AJ41" s="9">
        <f t="shared" si="4"/>
        <v>1</v>
      </c>
      <c r="AK41" s="9">
        <f t="shared" si="5"/>
        <v>0</v>
      </c>
      <c r="AL41" s="9">
        <f t="shared" si="6"/>
        <v>0</v>
      </c>
      <c r="AM41" s="9">
        <f t="shared" si="7"/>
        <v>0</v>
      </c>
      <c r="AN41" s="70" t="s">
        <v>2858</v>
      </c>
    </row>
    <row r="42" spans="1:40" x14ac:dyDescent="0.25">
      <c r="A42" s="75">
        <v>838</v>
      </c>
      <c r="B42" s="70" t="s">
        <v>2859</v>
      </c>
      <c r="C42" s="70" t="s">
        <v>2860</v>
      </c>
      <c r="D42" s="70" t="s">
        <v>2861</v>
      </c>
      <c r="E42" s="71">
        <v>40510</v>
      </c>
      <c r="F42" s="70" t="s">
        <v>38</v>
      </c>
      <c r="G42" s="79"/>
      <c r="H42" s="79"/>
      <c r="I42" s="79"/>
      <c r="J42" s="75">
        <v>0.22</v>
      </c>
      <c r="K42" s="75">
        <v>17</v>
      </c>
      <c r="L42" s="79" t="s">
        <v>341</v>
      </c>
      <c r="M42" s="70" t="s">
        <v>54</v>
      </c>
      <c r="N42" s="76" t="s">
        <v>48</v>
      </c>
      <c r="O42" s="75">
        <v>4.5</v>
      </c>
      <c r="P42" s="70" t="s">
        <v>2164</v>
      </c>
      <c r="Q42" s="76" t="s">
        <v>15</v>
      </c>
      <c r="R42" s="75">
        <v>1</v>
      </c>
      <c r="S42" s="75">
        <v>0</v>
      </c>
      <c r="T42" s="75">
        <v>0</v>
      </c>
      <c r="U42" s="75">
        <v>1</v>
      </c>
      <c r="V42" s="75">
        <v>0</v>
      </c>
      <c r="W42" s="75">
        <v>0</v>
      </c>
      <c r="X42" s="75">
        <v>0</v>
      </c>
      <c r="Y42" s="75">
        <v>0</v>
      </c>
      <c r="Z42" s="75">
        <v>1</v>
      </c>
      <c r="AA42" s="75">
        <v>0</v>
      </c>
      <c r="AB42" s="75">
        <v>0</v>
      </c>
      <c r="AC42" s="75">
        <v>0</v>
      </c>
      <c r="AD42" s="75">
        <v>0</v>
      </c>
      <c r="AE42" s="75">
        <v>1</v>
      </c>
      <c r="AF42" s="75">
        <v>0</v>
      </c>
      <c r="AG42" s="75">
        <v>0</v>
      </c>
      <c r="AH42" s="75">
        <v>0</v>
      </c>
      <c r="AI42" s="75">
        <v>0</v>
      </c>
      <c r="AJ42" s="9">
        <f t="shared" si="4"/>
        <v>1</v>
      </c>
      <c r="AK42" s="9">
        <f t="shared" si="5"/>
        <v>0</v>
      </c>
      <c r="AL42" s="9">
        <f t="shared" si="6"/>
        <v>0</v>
      </c>
      <c r="AM42" s="9">
        <f t="shared" si="7"/>
        <v>0</v>
      </c>
      <c r="AN42" s="70" t="s">
        <v>2862</v>
      </c>
    </row>
    <row r="43" spans="1:40" x14ac:dyDescent="0.25">
      <c r="A43" s="28">
        <v>857</v>
      </c>
      <c r="B43" s="29" t="s">
        <v>974</v>
      </c>
      <c r="C43" s="29" t="s">
        <v>975</v>
      </c>
      <c r="D43" s="29" t="s">
        <v>976</v>
      </c>
      <c r="E43" s="30">
        <v>40645</v>
      </c>
      <c r="F43" s="29" t="s">
        <v>38</v>
      </c>
      <c r="I43" s="28">
        <v>1</v>
      </c>
      <c r="J43" s="28">
        <v>109</v>
      </c>
      <c r="L43" s="10" t="s">
        <v>341</v>
      </c>
      <c r="M43" s="29" t="s">
        <v>151</v>
      </c>
      <c r="N43" s="31" t="s">
        <v>48</v>
      </c>
      <c r="O43" s="28">
        <v>0</v>
      </c>
      <c r="P43" s="29" t="s">
        <v>103</v>
      </c>
      <c r="Q43" s="31" t="s">
        <v>55</v>
      </c>
      <c r="R43" s="28">
        <v>0</v>
      </c>
      <c r="S43" s="28">
        <v>0</v>
      </c>
      <c r="T43" s="28">
        <v>0</v>
      </c>
      <c r="U43" s="28">
        <v>0</v>
      </c>
      <c r="V43" s="28">
        <v>0</v>
      </c>
      <c r="W43" s="28">
        <v>0</v>
      </c>
      <c r="X43" s="28">
        <v>0</v>
      </c>
      <c r="Y43" s="28">
        <v>0</v>
      </c>
      <c r="Z43" s="28">
        <v>0</v>
      </c>
      <c r="AA43" s="28">
        <v>1</v>
      </c>
      <c r="AB43" s="28">
        <v>0</v>
      </c>
      <c r="AC43" s="28">
        <v>0</v>
      </c>
      <c r="AD43" s="28">
        <v>0</v>
      </c>
      <c r="AE43" s="28">
        <v>0</v>
      </c>
      <c r="AF43" s="28">
        <v>0</v>
      </c>
      <c r="AG43" s="28">
        <v>0</v>
      </c>
      <c r="AH43" s="28">
        <v>0</v>
      </c>
      <c r="AI43" s="28">
        <v>1</v>
      </c>
      <c r="AJ43" s="9">
        <f t="shared" si="4"/>
        <v>0</v>
      </c>
      <c r="AK43" s="9">
        <f t="shared" si="5"/>
        <v>0</v>
      </c>
      <c r="AL43" s="9">
        <f t="shared" si="6"/>
        <v>1</v>
      </c>
      <c r="AM43" s="9">
        <f t="shared" si="7"/>
        <v>0</v>
      </c>
      <c r="AN43" s="29" t="s">
        <v>977</v>
      </c>
    </row>
    <row r="44" spans="1:40" x14ac:dyDescent="0.25">
      <c r="A44" s="75">
        <v>902</v>
      </c>
      <c r="B44" s="70" t="s">
        <v>2863</v>
      </c>
      <c r="C44" s="70" t="s">
        <v>2864</v>
      </c>
      <c r="D44" s="70" t="s">
        <v>2865</v>
      </c>
      <c r="E44" s="71">
        <v>39904</v>
      </c>
      <c r="F44" s="70" t="s">
        <v>38</v>
      </c>
      <c r="G44" s="75">
        <v>1800</v>
      </c>
      <c r="H44" s="75">
        <v>900</v>
      </c>
      <c r="I44" s="79"/>
      <c r="J44" s="79"/>
      <c r="K44" s="79"/>
      <c r="L44" s="79" t="s">
        <v>341</v>
      </c>
      <c r="M44" s="70" t="s">
        <v>200</v>
      </c>
      <c r="N44" s="76" t="s">
        <v>48</v>
      </c>
      <c r="O44" s="75">
        <v>23.323999999999998</v>
      </c>
      <c r="P44" s="70" t="s">
        <v>526</v>
      </c>
      <c r="Q44" s="76" t="s">
        <v>15</v>
      </c>
      <c r="R44" s="75">
        <v>1</v>
      </c>
      <c r="S44" s="75">
        <v>0</v>
      </c>
      <c r="T44" s="75">
        <v>0</v>
      </c>
      <c r="U44" s="75">
        <v>1</v>
      </c>
      <c r="V44" s="75">
        <v>0</v>
      </c>
      <c r="W44" s="75">
        <v>0</v>
      </c>
      <c r="X44" s="75">
        <v>0</v>
      </c>
      <c r="Y44" s="75">
        <v>0</v>
      </c>
      <c r="Z44" s="75">
        <v>1</v>
      </c>
      <c r="AA44" s="75">
        <v>0</v>
      </c>
      <c r="AB44" s="75">
        <v>0</v>
      </c>
      <c r="AC44" s="75">
        <v>0</v>
      </c>
      <c r="AD44" s="75">
        <v>0</v>
      </c>
      <c r="AE44" s="75">
        <v>0</v>
      </c>
      <c r="AF44" s="75">
        <v>0</v>
      </c>
      <c r="AG44" s="75">
        <v>0</v>
      </c>
      <c r="AH44" s="75">
        <v>0</v>
      </c>
      <c r="AI44" s="75">
        <v>1</v>
      </c>
      <c r="AJ44" s="9">
        <f t="shared" si="4"/>
        <v>0</v>
      </c>
      <c r="AK44" s="9">
        <f t="shared" si="5"/>
        <v>0</v>
      </c>
      <c r="AL44" s="9">
        <f t="shared" si="6"/>
        <v>1</v>
      </c>
      <c r="AM44" s="9">
        <f t="shared" si="7"/>
        <v>0</v>
      </c>
      <c r="AN44" s="70" t="s">
        <v>2866</v>
      </c>
    </row>
    <row r="45" spans="1:40" x14ac:dyDescent="0.25">
      <c r="A45" s="75">
        <v>933</v>
      </c>
      <c r="B45" s="70" t="s">
        <v>159</v>
      </c>
      <c r="C45" s="70" t="s">
        <v>160</v>
      </c>
      <c r="D45" s="70" t="s">
        <v>161</v>
      </c>
      <c r="E45" s="71">
        <v>39448</v>
      </c>
      <c r="F45" s="70" t="s">
        <v>38</v>
      </c>
      <c r="G45" s="79"/>
      <c r="H45" s="79"/>
      <c r="I45" s="79"/>
      <c r="J45" s="75">
        <v>1</v>
      </c>
      <c r="K45" s="79"/>
      <c r="L45" s="79" t="s">
        <v>341</v>
      </c>
      <c r="M45" s="70" t="s">
        <v>47</v>
      </c>
      <c r="N45" s="76" t="s">
        <v>48</v>
      </c>
      <c r="O45" s="75">
        <v>13.035714285714285</v>
      </c>
      <c r="P45" s="70" t="s">
        <v>157</v>
      </c>
      <c r="Q45" s="76" t="s">
        <v>70</v>
      </c>
      <c r="R45" s="75">
        <v>0</v>
      </c>
      <c r="S45" s="75">
        <v>0</v>
      </c>
      <c r="T45" s="75">
        <v>0</v>
      </c>
      <c r="U45" s="75">
        <v>0</v>
      </c>
      <c r="V45" s="75">
        <v>0</v>
      </c>
      <c r="W45" s="75">
        <v>0</v>
      </c>
      <c r="X45" s="75">
        <v>0</v>
      </c>
      <c r="Y45" s="75">
        <v>0</v>
      </c>
      <c r="Z45" s="75">
        <v>0</v>
      </c>
      <c r="AA45" s="75">
        <v>1</v>
      </c>
      <c r="AB45" s="75">
        <v>0</v>
      </c>
      <c r="AC45" s="75">
        <v>0</v>
      </c>
      <c r="AD45" s="75">
        <v>0</v>
      </c>
      <c r="AE45" s="75">
        <v>1</v>
      </c>
      <c r="AF45" s="75">
        <v>0</v>
      </c>
      <c r="AG45" s="75">
        <v>1</v>
      </c>
      <c r="AH45" s="75">
        <v>0</v>
      </c>
      <c r="AI45" s="75">
        <v>0</v>
      </c>
      <c r="AJ45" s="9">
        <f t="shared" si="4"/>
        <v>1</v>
      </c>
      <c r="AK45" s="9">
        <f t="shared" si="5"/>
        <v>1</v>
      </c>
      <c r="AL45" s="9">
        <f t="shared" si="6"/>
        <v>0</v>
      </c>
      <c r="AM45" s="9">
        <f t="shared" si="7"/>
        <v>0</v>
      </c>
      <c r="AN45" s="70" t="s">
        <v>162</v>
      </c>
    </row>
    <row r="46" spans="1:40" x14ac:dyDescent="0.25">
      <c r="A46" s="75">
        <v>966</v>
      </c>
      <c r="B46" s="70" t="s">
        <v>2867</v>
      </c>
      <c r="C46" s="70" t="s">
        <v>2868</v>
      </c>
      <c r="D46" s="70" t="s">
        <v>2869</v>
      </c>
      <c r="E46" s="71">
        <v>39692</v>
      </c>
      <c r="F46" s="70" t="s">
        <v>38</v>
      </c>
      <c r="G46" s="79"/>
      <c r="H46" s="79"/>
      <c r="I46" s="79"/>
      <c r="J46" s="75">
        <v>1.4</v>
      </c>
      <c r="K46" s="79"/>
      <c r="L46" s="79" t="s">
        <v>341</v>
      </c>
      <c r="M46" s="70" t="s">
        <v>200</v>
      </c>
      <c r="N46" s="76" t="s">
        <v>48</v>
      </c>
      <c r="O46" s="75">
        <v>2.5</v>
      </c>
      <c r="P46" s="70" t="s">
        <v>157</v>
      </c>
      <c r="Q46" s="76" t="s">
        <v>15</v>
      </c>
      <c r="R46" s="75">
        <v>0</v>
      </c>
      <c r="S46" s="75">
        <v>0</v>
      </c>
      <c r="T46" s="75">
        <v>0</v>
      </c>
      <c r="U46" s="75">
        <v>0</v>
      </c>
      <c r="V46" s="75">
        <v>0</v>
      </c>
      <c r="W46" s="75">
        <v>0</v>
      </c>
      <c r="X46" s="75">
        <v>0</v>
      </c>
      <c r="Y46" s="75">
        <v>0</v>
      </c>
      <c r="Z46" s="75">
        <v>0</v>
      </c>
      <c r="AA46" s="75">
        <v>1</v>
      </c>
      <c r="AB46" s="75">
        <v>0</v>
      </c>
      <c r="AC46" s="75">
        <v>0</v>
      </c>
      <c r="AD46" s="75">
        <v>1</v>
      </c>
      <c r="AE46" s="75">
        <v>0</v>
      </c>
      <c r="AF46" s="75">
        <v>0</v>
      </c>
      <c r="AG46" s="75">
        <v>0</v>
      </c>
      <c r="AH46" s="75">
        <v>0</v>
      </c>
      <c r="AI46" s="75">
        <v>0</v>
      </c>
      <c r="AJ46" s="9">
        <f t="shared" si="4"/>
        <v>0</v>
      </c>
      <c r="AK46" s="9">
        <f t="shared" si="5"/>
        <v>0</v>
      </c>
      <c r="AL46" s="9">
        <f t="shared" si="6"/>
        <v>1</v>
      </c>
      <c r="AM46" s="9">
        <f t="shared" si="7"/>
        <v>1</v>
      </c>
      <c r="AN46" s="70" t="s">
        <v>2870</v>
      </c>
    </row>
    <row r="47" spans="1:40" x14ac:dyDescent="0.25">
      <c r="A47" s="75">
        <v>975</v>
      </c>
      <c r="B47" s="70" t="s">
        <v>1392</v>
      </c>
      <c r="C47" s="70" t="s">
        <v>1393</v>
      </c>
      <c r="D47" s="70" t="s">
        <v>1394</v>
      </c>
      <c r="E47" s="71">
        <v>42644</v>
      </c>
      <c r="F47" s="70" t="s">
        <v>38</v>
      </c>
      <c r="G47" s="79"/>
      <c r="H47" s="79"/>
      <c r="I47" s="79"/>
      <c r="J47" s="79"/>
      <c r="K47" s="79"/>
      <c r="L47" s="79"/>
      <c r="M47" s="72"/>
      <c r="N47" s="79"/>
      <c r="O47" s="79"/>
      <c r="P47" s="72"/>
      <c r="Q47" s="76" t="s">
        <v>15</v>
      </c>
      <c r="R47" s="75">
        <v>0</v>
      </c>
      <c r="S47" s="75">
        <v>0</v>
      </c>
      <c r="T47" s="75">
        <v>0</v>
      </c>
      <c r="U47" s="75">
        <v>0</v>
      </c>
      <c r="V47" s="75">
        <v>0</v>
      </c>
      <c r="W47" s="75">
        <v>0</v>
      </c>
      <c r="X47" s="75">
        <v>0</v>
      </c>
      <c r="Y47" s="75">
        <v>0</v>
      </c>
      <c r="Z47" s="75">
        <v>0</v>
      </c>
      <c r="AA47" s="75">
        <v>0</v>
      </c>
      <c r="AB47" s="75">
        <v>1</v>
      </c>
      <c r="AC47" s="75">
        <v>0</v>
      </c>
      <c r="AD47" s="75">
        <v>0</v>
      </c>
      <c r="AE47" s="75">
        <v>0</v>
      </c>
      <c r="AF47" s="75">
        <v>0</v>
      </c>
      <c r="AG47" s="75">
        <v>0</v>
      </c>
      <c r="AH47" s="75">
        <v>0</v>
      </c>
      <c r="AI47" s="75">
        <v>1</v>
      </c>
      <c r="AJ47" s="9">
        <f t="shared" si="4"/>
        <v>0</v>
      </c>
      <c r="AK47" s="9">
        <f t="shared" si="5"/>
        <v>0</v>
      </c>
      <c r="AL47" s="9">
        <f t="shared" si="6"/>
        <v>1</v>
      </c>
      <c r="AM47" s="9">
        <f t="shared" si="7"/>
        <v>0</v>
      </c>
      <c r="AN47" s="70" t="s">
        <v>1395</v>
      </c>
    </row>
    <row r="48" spans="1:40" x14ac:dyDescent="0.25">
      <c r="A48" s="75">
        <v>983</v>
      </c>
      <c r="B48" s="70" t="s">
        <v>2871</v>
      </c>
      <c r="C48" s="70" t="s">
        <v>2872</v>
      </c>
      <c r="D48" s="70" t="s">
        <v>2873</v>
      </c>
      <c r="E48" s="71">
        <v>42028</v>
      </c>
      <c r="F48" s="70" t="s">
        <v>38</v>
      </c>
      <c r="G48" s="79"/>
      <c r="H48" s="79"/>
      <c r="I48" s="75">
        <v>50000</v>
      </c>
      <c r="J48" s="79"/>
      <c r="K48" s="79"/>
      <c r="L48" s="79" t="s">
        <v>342</v>
      </c>
      <c r="M48" s="70" t="s">
        <v>39</v>
      </c>
      <c r="N48" s="76" t="s">
        <v>48</v>
      </c>
      <c r="O48" s="75">
        <v>0.1</v>
      </c>
      <c r="P48" s="70" t="s">
        <v>377</v>
      </c>
      <c r="Q48" s="76" t="s">
        <v>15</v>
      </c>
      <c r="R48" s="75">
        <v>1</v>
      </c>
      <c r="S48" s="75">
        <v>0</v>
      </c>
      <c r="T48" s="75">
        <v>0</v>
      </c>
      <c r="U48" s="75">
        <v>1</v>
      </c>
      <c r="V48" s="75">
        <v>0</v>
      </c>
      <c r="W48" s="75">
        <v>0</v>
      </c>
      <c r="X48" s="75">
        <v>0</v>
      </c>
      <c r="Y48" s="75">
        <v>0</v>
      </c>
      <c r="Z48" s="75">
        <v>1</v>
      </c>
      <c r="AA48" s="75">
        <v>0</v>
      </c>
      <c r="AB48" s="75">
        <v>0</v>
      </c>
      <c r="AC48" s="75">
        <v>1</v>
      </c>
      <c r="AD48" s="75">
        <v>0</v>
      </c>
      <c r="AE48" s="75">
        <v>0</v>
      </c>
      <c r="AF48" s="75">
        <v>0</v>
      </c>
      <c r="AG48" s="75">
        <v>0</v>
      </c>
      <c r="AH48" s="75">
        <v>0</v>
      </c>
      <c r="AI48" s="75">
        <v>0</v>
      </c>
      <c r="AJ48" s="9">
        <f t="shared" si="4"/>
        <v>1</v>
      </c>
      <c r="AK48" s="9">
        <f t="shared" si="5"/>
        <v>0</v>
      </c>
      <c r="AL48" s="9">
        <f t="shared" si="6"/>
        <v>0</v>
      </c>
      <c r="AM48" s="9">
        <f t="shared" si="7"/>
        <v>0</v>
      </c>
      <c r="AN48" s="70" t="s">
        <v>2874</v>
      </c>
    </row>
    <row r="49" spans="1:40" x14ac:dyDescent="0.25">
      <c r="A49" s="28">
        <v>991</v>
      </c>
      <c r="B49" s="29" t="s">
        <v>1145</v>
      </c>
      <c r="C49" s="29" t="s">
        <v>1146</v>
      </c>
      <c r="D49" s="29" t="s">
        <v>1147</v>
      </c>
      <c r="E49" s="30">
        <v>37867</v>
      </c>
      <c r="F49" s="29" t="s">
        <v>38</v>
      </c>
      <c r="J49" s="28">
        <v>4.5000000000000003E-5</v>
      </c>
      <c r="K49" s="28">
        <v>1</v>
      </c>
      <c r="L49" s="10" t="s">
        <v>342</v>
      </c>
      <c r="M49" s="29" t="s">
        <v>39</v>
      </c>
      <c r="N49" s="31" t="s">
        <v>48</v>
      </c>
      <c r="O49" s="28">
        <v>0.33333333333333331</v>
      </c>
      <c r="P49" s="29" t="s">
        <v>111</v>
      </c>
      <c r="Q49" s="31" t="s">
        <v>15</v>
      </c>
      <c r="R49" s="28">
        <v>1</v>
      </c>
      <c r="S49" s="28">
        <v>0</v>
      </c>
      <c r="T49" s="28">
        <v>0</v>
      </c>
      <c r="U49" s="28">
        <v>0</v>
      </c>
      <c r="V49" s="28">
        <v>0</v>
      </c>
      <c r="W49" s="28">
        <v>0</v>
      </c>
      <c r="X49" s="28">
        <v>0</v>
      </c>
      <c r="Y49" s="28">
        <v>0</v>
      </c>
      <c r="Z49" s="28">
        <v>0</v>
      </c>
      <c r="AA49" s="28">
        <v>1</v>
      </c>
      <c r="AB49" s="28">
        <v>0</v>
      </c>
      <c r="AC49" s="28">
        <v>1</v>
      </c>
      <c r="AD49" s="28">
        <v>0</v>
      </c>
      <c r="AE49" s="28">
        <v>0</v>
      </c>
      <c r="AF49" s="28">
        <v>0</v>
      </c>
      <c r="AG49" s="28">
        <v>0</v>
      </c>
      <c r="AH49" s="28">
        <v>0</v>
      </c>
      <c r="AI49" s="28">
        <v>0</v>
      </c>
      <c r="AJ49" s="9">
        <f t="shared" si="4"/>
        <v>1</v>
      </c>
      <c r="AK49" s="9">
        <f t="shared" si="5"/>
        <v>0</v>
      </c>
      <c r="AL49" s="9">
        <f t="shared" si="6"/>
        <v>0</v>
      </c>
      <c r="AM49" s="9">
        <f t="shared" si="7"/>
        <v>0</v>
      </c>
      <c r="AN49" s="29" t="s">
        <v>1148</v>
      </c>
    </row>
    <row r="50" spans="1:40" x14ac:dyDescent="0.25">
      <c r="A50" s="75">
        <v>991</v>
      </c>
      <c r="B50" s="70" t="s">
        <v>1145</v>
      </c>
      <c r="C50" s="70" t="s">
        <v>1146</v>
      </c>
      <c r="D50" s="70" t="s">
        <v>1147</v>
      </c>
      <c r="E50" s="71">
        <v>37867</v>
      </c>
      <c r="F50" s="70" t="s">
        <v>38</v>
      </c>
      <c r="G50" s="79"/>
      <c r="H50" s="79"/>
      <c r="I50" s="79"/>
      <c r="J50" s="75">
        <v>4.5000000000000003E-5</v>
      </c>
      <c r="K50" s="75">
        <v>1</v>
      </c>
      <c r="L50" s="79" t="s">
        <v>342</v>
      </c>
      <c r="M50" s="70" t="s">
        <v>39</v>
      </c>
      <c r="N50" s="76" t="s">
        <v>48</v>
      </c>
      <c r="O50" s="75">
        <v>0.33333333333333331</v>
      </c>
      <c r="P50" s="70" t="s">
        <v>111</v>
      </c>
      <c r="Q50" s="76" t="s">
        <v>15</v>
      </c>
      <c r="R50" s="75">
        <v>1</v>
      </c>
      <c r="S50" s="75">
        <v>0</v>
      </c>
      <c r="T50" s="75">
        <v>0</v>
      </c>
      <c r="U50" s="75">
        <v>0</v>
      </c>
      <c r="V50" s="75">
        <v>0</v>
      </c>
      <c r="W50" s="75">
        <v>0</v>
      </c>
      <c r="X50" s="75">
        <v>0</v>
      </c>
      <c r="Y50" s="75">
        <v>0</v>
      </c>
      <c r="Z50" s="75">
        <v>0</v>
      </c>
      <c r="AA50" s="75">
        <v>1</v>
      </c>
      <c r="AB50" s="75">
        <v>0</v>
      </c>
      <c r="AC50" s="75">
        <v>1</v>
      </c>
      <c r="AD50" s="75">
        <v>0</v>
      </c>
      <c r="AE50" s="75">
        <v>0</v>
      </c>
      <c r="AF50" s="75">
        <v>0</v>
      </c>
      <c r="AG50" s="75">
        <v>0</v>
      </c>
      <c r="AH50" s="75">
        <v>0</v>
      </c>
      <c r="AI50" s="75">
        <v>0</v>
      </c>
      <c r="AJ50" s="9">
        <f t="shared" si="4"/>
        <v>1</v>
      </c>
      <c r="AK50" s="9">
        <f t="shared" si="5"/>
        <v>0</v>
      </c>
      <c r="AL50" s="9">
        <f t="shared" si="6"/>
        <v>0</v>
      </c>
      <c r="AM50" s="9">
        <f t="shared" si="7"/>
        <v>0</v>
      </c>
      <c r="AN50" s="70" t="s">
        <v>1148</v>
      </c>
    </row>
    <row r="51" spans="1:40" x14ac:dyDescent="0.25">
      <c r="A51" s="75">
        <v>1006</v>
      </c>
      <c r="B51" s="70" t="s">
        <v>2875</v>
      </c>
      <c r="C51" s="70" t="s">
        <v>2876</v>
      </c>
      <c r="D51" s="70" t="s">
        <v>2877</v>
      </c>
      <c r="E51" s="71">
        <v>37277</v>
      </c>
      <c r="F51" s="70" t="s">
        <v>38</v>
      </c>
      <c r="G51" s="79"/>
      <c r="H51" s="79"/>
      <c r="I51" s="79"/>
      <c r="J51" s="75">
        <v>1.19</v>
      </c>
      <c r="K51" s="79"/>
      <c r="L51" s="79" t="s">
        <v>341</v>
      </c>
      <c r="M51" s="70" t="s">
        <v>54</v>
      </c>
      <c r="N51" s="76" t="s">
        <v>48</v>
      </c>
      <c r="O51" s="75">
        <v>0.5</v>
      </c>
      <c r="P51" s="70" t="s">
        <v>111</v>
      </c>
      <c r="Q51" s="76" t="s">
        <v>15</v>
      </c>
      <c r="R51" s="75">
        <v>0</v>
      </c>
      <c r="S51" s="75">
        <v>0</v>
      </c>
      <c r="T51" s="75">
        <v>0</v>
      </c>
      <c r="U51" s="75">
        <v>0</v>
      </c>
      <c r="V51" s="75">
        <v>0</v>
      </c>
      <c r="W51" s="75">
        <v>0</v>
      </c>
      <c r="X51" s="75">
        <v>0</v>
      </c>
      <c r="Y51" s="75">
        <v>0</v>
      </c>
      <c r="Z51" s="75">
        <v>0</v>
      </c>
      <c r="AA51" s="75">
        <v>1</v>
      </c>
      <c r="AB51" s="75">
        <v>0</v>
      </c>
      <c r="AC51" s="75">
        <v>0</v>
      </c>
      <c r="AD51" s="75">
        <v>0</v>
      </c>
      <c r="AE51" s="75">
        <v>0</v>
      </c>
      <c r="AF51" s="75">
        <v>0</v>
      </c>
      <c r="AG51" s="75">
        <v>0</v>
      </c>
      <c r="AH51" s="75">
        <v>0</v>
      </c>
      <c r="AI51" s="75">
        <v>1</v>
      </c>
      <c r="AJ51" s="9">
        <f t="shared" si="4"/>
        <v>0</v>
      </c>
      <c r="AK51" s="9">
        <f t="shared" si="5"/>
        <v>0</v>
      </c>
      <c r="AL51" s="9">
        <f t="shared" si="6"/>
        <v>1</v>
      </c>
      <c r="AM51" s="9">
        <f t="shared" si="7"/>
        <v>0</v>
      </c>
      <c r="AN51" s="70" t="s">
        <v>2878</v>
      </c>
    </row>
    <row r="52" spans="1:40" x14ac:dyDescent="0.25">
      <c r="A52" s="75">
        <v>1028</v>
      </c>
      <c r="B52" s="70" t="s">
        <v>465</v>
      </c>
      <c r="C52" s="70" t="s">
        <v>466</v>
      </c>
      <c r="D52" s="70" t="s">
        <v>467</v>
      </c>
      <c r="E52" s="71">
        <v>37865</v>
      </c>
      <c r="F52" s="70" t="s">
        <v>46</v>
      </c>
      <c r="G52" s="79"/>
      <c r="H52" s="79"/>
      <c r="I52" s="79"/>
      <c r="J52" s="79"/>
      <c r="K52" s="79"/>
      <c r="L52" s="79" t="s">
        <v>341</v>
      </c>
      <c r="M52" s="70" t="s">
        <v>47</v>
      </c>
      <c r="N52" s="76" t="s">
        <v>48</v>
      </c>
      <c r="O52" s="75">
        <v>0</v>
      </c>
      <c r="P52" s="70" t="s">
        <v>170</v>
      </c>
      <c r="Q52" s="76" t="s">
        <v>15</v>
      </c>
      <c r="R52" s="75">
        <v>0</v>
      </c>
      <c r="S52" s="75">
        <v>0</v>
      </c>
      <c r="T52" s="75">
        <v>0</v>
      </c>
      <c r="U52" s="75">
        <v>0</v>
      </c>
      <c r="V52" s="75">
        <v>0</v>
      </c>
      <c r="W52" s="75">
        <v>0</v>
      </c>
      <c r="X52" s="75">
        <v>0</v>
      </c>
      <c r="Y52" s="75">
        <v>0</v>
      </c>
      <c r="Z52" s="75">
        <v>0</v>
      </c>
      <c r="AA52" s="75">
        <v>0</v>
      </c>
      <c r="AB52" s="75">
        <v>1</v>
      </c>
      <c r="AC52" s="75">
        <v>0</v>
      </c>
      <c r="AD52" s="75">
        <v>0</v>
      </c>
      <c r="AE52" s="75">
        <v>0</v>
      </c>
      <c r="AF52" s="75">
        <v>0</v>
      </c>
      <c r="AG52" s="75">
        <v>0</v>
      </c>
      <c r="AH52" s="75">
        <v>0</v>
      </c>
      <c r="AI52" s="75">
        <v>1</v>
      </c>
      <c r="AJ52" s="9">
        <f t="shared" si="4"/>
        <v>0</v>
      </c>
      <c r="AK52" s="9">
        <f t="shared" si="5"/>
        <v>0</v>
      </c>
      <c r="AL52" s="9">
        <f t="shared" si="6"/>
        <v>1</v>
      </c>
      <c r="AM52" s="9">
        <f t="shared" si="7"/>
        <v>0</v>
      </c>
      <c r="AN52" s="70" t="s">
        <v>468</v>
      </c>
    </row>
    <row r="53" spans="1:40" x14ac:dyDescent="0.25">
      <c r="A53" s="75">
        <v>1030</v>
      </c>
      <c r="B53" s="70" t="s">
        <v>167</v>
      </c>
      <c r="C53" s="70" t="s">
        <v>168</v>
      </c>
      <c r="D53" s="70" t="s">
        <v>169</v>
      </c>
      <c r="E53" s="71">
        <v>41671</v>
      </c>
      <c r="F53" s="70" t="s">
        <v>38</v>
      </c>
      <c r="G53" s="79"/>
      <c r="H53" s="79"/>
      <c r="I53" s="79"/>
      <c r="J53" s="79"/>
      <c r="K53" s="79"/>
      <c r="L53" s="79" t="s">
        <v>341</v>
      </c>
      <c r="M53" s="70" t="s">
        <v>54</v>
      </c>
      <c r="N53" s="76" t="s">
        <v>48</v>
      </c>
      <c r="O53" s="75">
        <v>273.75</v>
      </c>
      <c r="P53" s="70" t="s">
        <v>170</v>
      </c>
      <c r="Q53" s="76" t="s">
        <v>15</v>
      </c>
      <c r="R53" s="75">
        <v>1</v>
      </c>
      <c r="S53" s="75">
        <v>0</v>
      </c>
      <c r="T53" s="75">
        <v>0</v>
      </c>
      <c r="U53" s="75">
        <v>0</v>
      </c>
      <c r="V53" s="75">
        <v>0</v>
      </c>
      <c r="W53" s="75">
        <v>0</v>
      </c>
      <c r="X53" s="75">
        <v>0</v>
      </c>
      <c r="Y53" s="75">
        <v>0</v>
      </c>
      <c r="Z53" s="75">
        <v>0</v>
      </c>
      <c r="AA53" s="75">
        <v>0</v>
      </c>
      <c r="AB53" s="75">
        <v>1</v>
      </c>
      <c r="AC53" s="75">
        <v>0</v>
      </c>
      <c r="AD53" s="75">
        <v>0</v>
      </c>
      <c r="AE53" s="75">
        <v>0</v>
      </c>
      <c r="AF53" s="75">
        <v>0</v>
      </c>
      <c r="AG53" s="75">
        <v>0</v>
      </c>
      <c r="AH53" s="75">
        <v>0</v>
      </c>
      <c r="AI53" s="75">
        <v>1</v>
      </c>
      <c r="AJ53" s="9">
        <f t="shared" si="4"/>
        <v>0</v>
      </c>
      <c r="AK53" s="9">
        <f t="shared" si="5"/>
        <v>0</v>
      </c>
      <c r="AL53" s="9">
        <f t="shared" si="6"/>
        <v>1</v>
      </c>
      <c r="AM53" s="9">
        <f t="shared" si="7"/>
        <v>0</v>
      </c>
      <c r="AN53" s="70" t="s">
        <v>171</v>
      </c>
    </row>
    <row r="54" spans="1:40" x14ac:dyDescent="0.25">
      <c r="A54" s="75">
        <v>1032</v>
      </c>
      <c r="B54" s="70" t="s">
        <v>2879</v>
      </c>
      <c r="C54" s="70" t="s">
        <v>2880</v>
      </c>
      <c r="D54" s="70" t="s">
        <v>2881</v>
      </c>
      <c r="E54" s="71">
        <v>38817</v>
      </c>
      <c r="F54" s="70" t="s">
        <v>38</v>
      </c>
      <c r="G54" s="79"/>
      <c r="H54" s="79"/>
      <c r="I54" s="79"/>
      <c r="J54" s="79"/>
      <c r="K54" s="75">
        <v>3</v>
      </c>
      <c r="L54" s="79" t="s">
        <v>341</v>
      </c>
      <c r="M54" s="70" t="s">
        <v>54</v>
      </c>
      <c r="N54" s="76" t="s">
        <v>48</v>
      </c>
      <c r="O54" s="75">
        <v>0</v>
      </c>
      <c r="P54" s="70" t="s">
        <v>111</v>
      </c>
      <c r="Q54" s="76" t="s">
        <v>15</v>
      </c>
      <c r="R54" s="75">
        <v>0</v>
      </c>
      <c r="S54" s="75">
        <v>0</v>
      </c>
      <c r="T54" s="75">
        <v>0</v>
      </c>
      <c r="U54" s="75">
        <v>0</v>
      </c>
      <c r="V54" s="75">
        <v>0</v>
      </c>
      <c r="W54" s="75">
        <v>0</v>
      </c>
      <c r="X54" s="75">
        <v>0</v>
      </c>
      <c r="Y54" s="75">
        <v>0</v>
      </c>
      <c r="Z54" s="75">
        <v>0</v>
      </c>
      <c r="AA54" s="75">
        <v>1</v>
      </c>
      <c r="AB54" s="75">
        <v>0</v>
      </c>
      <c r="AC54" s="75">
        <v>0</v>
      </c>
      <c r="AD54" s="75">
        <v>1</v>
      </c>
      <c r="AE54" s="75">
        <v>0</v>
      </c>
      <c r="AF54" s="75">
        <v>0</v>
      </c>
      <c r="AG54" s="75">
        <v>0</v>
      </c>
      <c r="AH54" s="75">
        <v>0</v>
      </c>
      <c r="AI54" s="75">
        <v>0</v>
      </c>
      <c r="AJ54" s="9">
        <f t="shared" si="4"/>
        <v>0</v>
      </c>
      <c r="AK54" s="9">
        <f t="shared" si="5"/>
        <v>0</v>
      </c>
      <c r="AL54" s="9">
        <f t="shared" si="6"/>
        <v>1</v>
      </c>
      <c r="AM54" s="9">
        <f t="shared" si="7"/>
        <v>1</v>
      </c>
      <c r="AN54" s="70" t="s">
        <v>2882</v>
      </c>
    </row>
    <row r="55" spans="1:40" x14ac:dyDescent="0.25">
      <c r="A55" s="28">
        <v>1047</v>
      </c>
      <c r="B55" s="29" t="s">
        <v>477</v>
      </c>
      <c r="C55" s="29" t="s">
        <v>478</v>
      </c>
      <c r="D55" s="29" t="s">
        <v>479</v>
      </c>
      <c r="E55" s="30">
        <v>38808</v>
      </c>
      <c r="F55" s="29" t="s">
        <v>38</v>
      </c>
      <c r="J55" s="28">
        <v>1</v>
      </c>
      <c r="L55" s="10" t="s">
        <v>342</v>
      </c>
      <c r="M55" s="29" t="s">
        <v>39</v>
      </c>
      <c r="N55" s="31" t="s">
        <v>48</v>
      </c>
      <c r="O55" s="28">
        <v>0.5</v>
      </c>
      <c r="P55" s="29" t="s">
        <v>111</v>
      </c>
      <c r="Q55" s="31" t="s">
        <v>55</v>
      </c>
      <c r="R55" s="28">
        <v>0</v>
      </c>
      <c r="S55" s="28">
        <v>0</v>
      </c>
      <c r="T55" s="28">
        <v>0</v>
      </c>
      <c r="U55" s="28">
        <v>0</v>
      </c>
      <c r="V55" s="28">
        <v>0</v>
      </c>
      <c r="W55" s="28">
        <v>0</v>
      </c>
      <c r="X55" s="28">
        <v>0</v>
      </c>
      <c r="Y55" s="28">
        <v>0</v>
      </c>
      <c r="Z55" s="28">
        <v>0</v>
      </c>
      <c r="AA55" s="28">
        <v>1</v>
      </c>
      <c r="AB55" s="28">
        <v>0</v>
      </c>
      <c r="AC55" s="28">
        <v>1</v>
      </c>
      <c r="AD55" s="28">
        <v>0</v>
      </c>
      <c r="AE55" s="28">
        <v>0</v>
      </c>
      <c r="AF55" s="28">
        <v>0</v>
      </c>
      <c r="AG55" s="28">
        <v>0</v>
      </c>
      <c r="AH55" s="28">
        <v>0</v>
      </c>
      <c r="AI55" s="28">
        <v>0</v>
      </c>
      <c r="AJ55" s="9">
        <f t="shared" si="4"/>
        <v>1</v>
      </c>
      <c r="AK55" s="9">
        <f t="shared" si="5"/>
        <v>0</v>
      </c>
      <c r="AL55" s="9">
        <f t="shared" si="6"/>
        <v>0</v>
      </c>
      <c r="AM55" s="9">
        <f t="shared" si="7"/>
        <v>0</v>
      </c>
      <c r="AN55" s="29" t="s">
        <v>480</v>
      </c>
    </row>
    <row r="56" spans="1:40" x14ac:dyDescent="0.25">
      <c r="A56" s="75">
        <v>1081</v>
      </c>
      <c r="B56" s="70" t="s">
        <v>493</v>
      </c>
      <c r="C56" s="70" t="s">
        <v>494</v>
      </c>
      <c r="D56" s="70" t="s">
        <v>495</v>
      </c>
      <c r="E56" s="71">
        <v>40700</v>
      </c>
      <c r="F56" s="70" t="s">
        <v>38</v>
      </c>
      <c r="G56" s="79"/>
      <c r="H56" s="79"/>
      <c r="I56" s="79"/>
      <c r="J56" s="75">
        <v>2.7099999999999997E-4</v>
      </c>
      <c r="K56" s="79"/>
      <c r="L56" s="79" t="s">
        <v>342</v>
      </c>
      <c r="M56" s="70" t="s">
        <v>496</v>
      </c>
      <c r="N56" s="76" t="s">
        <v>48</v>
      </c>
      <c r="O56" s="75">
        <v>1.25</v>
      </c>
      <c r="P56" s="70" t="s">
        <v>111</v>
      </c>
      <c r="Q56" s="76" t="s">
        <v>70</v>
      </c>
      <c r="R56" s="75">
        <v>0</v>
      </c>
      <c r="S56" s="75">
        <v>0</v>
      </c>
      <c r="T56" s="75">
        <v>0</v>
      </c>
      <c r="U56" s="75">
        <v>0</v>
      </c>
      <c r="V56" s="75">
        <v>0</v>
      </c>
      <c r="W56" s="75">
        <v>0</v>
      </c>
      <c r="X56" s="75">
        <v>0</v>
      </c>
      <c r="Y56" s="75">
        <v>0</v>
      </c>
      <c r="Z56" s="75">
        <v>0</v>
      </c>
      <c r="AA56" s="75">
        <v>1</v>
      </c>
      <c r="AB56" s="75">
        <v>0</v>
      </c>
      <c r="AC56" s="75">
        <v>1</v>
      </c>
      <c r="AD56" s="75">
        <v>1</v>
      </c>
      <c r="AE56" s="75">
        <v>0</v>
      </c>
      <c r="AF56" s="75">
        <v>0</v>
      </c>
      <c r="AG56" s="75">
        <v>0</v>
      </c>
      <c r="AH56" s="75">
        <v>0</v>
      </c>
      <c r="AI56" s="75">
        <v>0</v>
      </c>
      <c r="AJ56" s="9">
        <f t="shared" si="4"/>
        <v>1</v>
      </c>
      <c r="AK56" s="9">
        <f t="shared" si="5"/>
        <v>0</v>
      </c>
      <c r="AL56" s="9">
        <f t="shared" si="6"/>
        <v>1</v>
      </c>
      <c r="AM56" s="9">
        <f t="shared" si="7"/>
        <v>1</v>
      </c>
      <c r="AN56" s="70" t="s">
        <v>497</v>
      </c>
    </row>
    <row r="57" spans="1:40" x14ac:dyDescent="0.25">
      <c r="A57" s="28">
        <v>1088</v>
      </c>
      <c r="B57" s="29" t="s">
        <v>1149</v>
      </c>
      <c r="C57" s="29" t="s">
        <v>1150</v>
      </c>
      <c r="D57" s="29" t="s">
        <v>1151</v>
      </c>
      <c r="E57" s="30">
        <v>42705</v>
      </c>
      <c r="F57" s="29" t="s">
        <v>38</v>
      </c>
      <c r="J57" s="28">
        <v>5.953E-4</v>
      </c>
      <c r="L57" s="10" t="s">
        <v>342</v>
      </c>
      <c r="M57" s="29" t="s">
        <v>1152</v>
      </c>
      <c r="N57" s="31" t="s">
        <v>40</v>
      </c>
      <c r="O57" s="28">
        <v>128.57142857142858</v>
      </c>
      <c r="P57" s="29" t="s">
        <v>1153</v>
      </c>
      <c r="Q57" s="31" t="s">
        <v>15</v>
      </c>
      <c r="R57" s="28">
        <v>1</v>
      </c>
      <c r="S57" s="28">
        <v>0</v>
      </c>
      <c r="T57" s="28">
        <v>0</v>
      </c>
      <c r="U57" s="28">
        <v>1</v>
      </c>
      <c r="V57" s="28">
        <v>0</v>
      </c>
      <c r="W57" s="28">
        <v>0</v>
      </c>
      <c r="X57" s="28">
        <v>0</v>
      </c>
      <c r="Y57" s="28">
        <v>0</v>
      </c>
      <c r="Z57" s="28">
        <v>1</v>
      </c>
      <c r="AA57" s="28">
        <v>0</v>
      </c>
      <c r="AB57" s="28">
        <v>0</v>
      </c>
      <c r="AC57" s="28">
        <v>1</v>
      </c>
      <c r="AD57" s="28">
        <v>0</v>
      </c>
      <c r="AE57" s="28">
        <v>0</v>
      </c>
      <c r="AF57" s="28">
        <v>0</v>
      </c>
      <c r="AG57" s="28">
        <v>0</v>
      </c>
      <c r="AH57" s="28">
        <v>0</v>
      </c>
      <c r="AI57" s="28">
        <v>0</v>
      </c>
      <c r="AJ57" s="9">
        <f t="shared" si="4"/>
        <v>1</v>
      </c>
      <c r="AK57" s="9">
        <f t="shared" si="5"/>
        <v>0</v>
      </c>
      <c r="AL57" s="9">
        <f t="shared" si="6"/>
        <v>0</v>
      </c>
      <c r="AM57" s="9">
        <f t="shared" si="7"/>
        <v>0</v>
      </c>
      <c r="AN57" s="29" t="s">
        <v>1154</v>
      </c>
    </row>
    <row r="58" spans="1:40" x14ac:dyDescent="0.25">
      <c r="A58" s="75">
        <v>1090</v>
      </c>
      <c r="B58" s="70" t="s">
        <v>1400</v>
      </c>
      <c r="C58" s="70" t="s">
        <v>1401</v>
      </c>
      <c r="D58" s="70" t="s">
        <v>1402</v>
      </c>
      <c r="E58" s="71">
        <v>39691</v>
      </c>
      <c r="F58" s="70" t="s">
        <v>38</v>
      </c>
      <c r="G58" s="79"/>
      <c r="H58" s="79"/>
      <c r="I58" s="79"/>
      <c r="J58" s="75">
        <v>1.4</v>
      </c>
      <c r="K58" s="79"/>
      <c r="L58" s="79" t="s">
        <v>341</v>
      </c>
      <c r="M58" s="70" t="s">
        <v>200</v>
      </c>
      <c r="N58" s="76" t="s">
        <v>40</v>
      </c>
      <c r="O58" s="75">
        <v>0.66666666666666674</v>
      </c>
      <c r="P58" s="70" t="s">
        <v>111</v>
      </c>
      <c r="Q58" s="76" t="s">
        <v>55</v>
      </c>
      <c r="R58" s="75">
        <v>0</v>
      </c>
      <c r="S58" s="75">
        <v>0</v>
      </c>
      <c r="T58" s="75">
        <v>0</v>
      </c>
      <c r="U58" s="75">
        <v>0</v>
      </c>
      <c r="V58" s="75">
        <v>0</v>
      </c>
      <c r="W58" s="75">
        <v>0</v>
      </c>
      <c r="X58" s="75">
        <v>0</v>
      </c>
      <c r="Y58" s="75">
        <v>0</v>
      </c>
      <c r="Z58" s="75">
        <v>0</v>
      </c>
      <c r="AA58" s="75">
        <v>1</v>
      </c>
      <c r="AB58" s="75">
        <v>0</v>
      </c>
      <c r="AC58" s="75">
        <v>1</v>
      </c>
      <c r="AD58" s="75">
        <v>1</v>
      </c>
      <c r="AE58" s="75">
        <v>0</v>
      </c>
      <c r="AF58" s="75">
        <v>0</v>
      </c>
      <c r="AG58" s="75">
        <v>0</v>
      </c>
      <c r="AH58" s="75">
        <v>0</v>
      </c>
      <c r="AI58" s="75">
        <v>0</v>
      </c>
      <c r="AJ58" s="9">
        <f t="shared" si="4"/>
        <v>1</v>
      </c>
      <c r="AK58" s="9">
        <f t="shared" si="5"/>
        <v>0</v>
      </c>
      <c r="AL58" s="9">
        <f t="shared" si="6"/>
        <v>1</v>
      </c>
      <c r="AM58" s="9">
        <f t="shared" si="7"/>
        <v>1</v>
      </c>
      <c r="AN58" s="70" t="s">
        <v>1403</v>
      </c>
    </row>
    <row r="59" spans="1:40" x14ac:dyDescent="0.25">
      <c r="A59" s="75">
        <v>1153</v>
      </c>
      <c r="B59" s="70" t="s">
        <v>2883</v>
      </c>
      <c r="C59" s="70" t="s">
        <v>2884</v>
      </c>
      <c r="D59" s="70" t="s">
        <v>2885</v>
      </c>
      <c r="E59" s="71">
        <v>42633</v>
      </c>
      <c r="F59" s="70" t="s">
        <v>38</v>
      </c>
      <c r="G59" s="79"/>
      <c r="H59" s="79"/>
      <c r="I59" s="79"/>
      <c r="J59" s="79"/>
      <c r="K59" s="79"/>
      <c r="L59" s="79"/>
      <c r="M59" s="72"/>
      <c r="N59" s="79"/>
      <c r="O59" s="79"/>
      <c r="P59" s="72"/>
      <c r="Q59" s="76" t="s">
        <v>70</v>
      </c>
      <c r="R59" s="75">
        <v>0</v>
      </c>
      <c r="S59" s="75">
        <v>0</v>
      </c>
      <c r="T59" s="75">
        <v>0</v>
      </c>
      <c r="U59" s="75">
        <v>0</v>
      </c>
      <c r="V59" s="75">
        <v>0</v>
      </c>
      <c r="W59" s="75">
        <v>0</v>
      </c>
      <c r="X59" s="75">
        <v>0</v>
      </c>
      <c r="Y59" s="75">
        <v>0</v>
      </c>
      <c r="Z59" s="75">
        <v>0</v>
      </c>
      <c r="AA59" s="75">
        <v>0</v>
      </c>
      <c r="AB59" s="75">
        <v>1</v>
      </c>
      <c r="AC59" s="75">
        <v>0</v>
      </c>
      <c r="AD59" s="75">
        <v>0</v>
      </c>
      <c r="AE59" s="75">
        <v>0</v>
      </c>
      <c r="AF59" s="75">
        <v>0</v>
      </c>
      <c r="AG59" s="75">
        <v>0</v>
      </c>
      <c r="AH59" s="75">
        <v>0</v>
      </c>
      <c r="AI59" s="75">
        <v>1</v>
      </c>
      <c r="AJ59" s="9">
        <f t="shared" si="4"/>
        <v>0</v>
      </c>
      <c r="AK59" s="9">
        <f t="shared" si="5"/>
        <v>0</v>
      </c>
      <c r="AL59" s="9">
        <f t="shared" si="6"/>
        <v>1</v>
      </c>
      <c r="AM59" s="9">
        <f t="shared" si="7"/>
        <v>0</v>
      </c>
      <c r="AN59" s="70" t="s">
        <v>2886</v>
      </c>
    </row>
    <row r="60" spans="1:40" x14ac:dyDescent="0.25">
      <c r="A60" s="75">
        <v>1213</v>
      </c>
      <c r="B60" s="70" t="s">
        <v>2887</v>
      </c>
      <c r="C60" s="70" t="s">
        <v>2888</v>
      </c>
      <c r="D60" s="70" t="s">
        <v>2889</v>
      </c>
      <c r="E60" s="71">
        <v>40983</v>
      </c>
      <c r="F60" s="70" t="s">
        <v>38</v>
      </c>
      <c r="G60" s="75">
        <v>1900</v>
      </c>
      <c r="H60" s="75">
        <v>800</v>
      </c>
      <c r="I60" s="79"/>
      <c r="J60" s="75">
        <v>1.6</v>
      </c>
      <c r="K60" s="79"/>
      <c r="L60" s="79" t="s">
        <v>341</v>
      </c>
      <c r="M60" s="70" t="s">
        <v>200</v>
      </c>
      <c r="N60" s="76" t="s">
        <v>48</v>
      </c>
      <c r="O60" s="75">
        <v>408</v>
      </c>
      <c r="P60" s="70" t="s">
        <v>2890</v>
      </c>
      <c r="Q60" s="76" t="s">
        <v>15</v>
      </c>
      <c r="R60" s="75">
        <v>1</v>
      </c>
      <c r="S60" s="75">
        <v>0</v>
      </c>
      <c r="T60" s="75">
        <v>0</v>
      </c>
      <c r="U60" s="75">
        <v>1</v>
      </c>
      <c r="V60" s="75">
        <v>0</v>
      </c>
      <c r="W60" s="75">
        <v>0</v>
      </c>
      <c r="X60" s="75">
        <v>0</v>
      </c>
      <c r="Y60" s="75">
        <v>0</v>
      </c>
      <c r="Z60" s="75">
        <v>1</v>
      </c>
      <c r="AA60" s="75">
        <v>0</v>
      </c>
      <c r="AB60" s="75">
        <v>0</v>
      </c>
      <c r="AC60" s="75">
        <v>1</v>
      </c>
      <c r="AD60" s="75">
        <v>0</v>
      </c>
      <c r="AE60" s="75">
        <v>0</v>
      </c>
      <c r="AF60" s="75">
        <v>0</v>
      </c>
      <c r="AG60" s="75">
        <v>0</v>
      </c>
      <c r="AH60" s="75">
        <v>0</v>
      </c>
      <c r="AI60" s="75">
        <v>0</v>
      </c>
      <c r="AJ60" s="9">
        <f t="shared" si="4"/>
        <v>1</v>
      </c>
      <c r="AK60" s="9">
        <f t="shared" si="5"/>
        <v>0</v>
      </c>
      <c r="AL60" s="9">
        <f t="shared" si="6"/>
        <v>0</v>
      </c>
      <c r="AM60" s="9">
        <f t="shared" si="7"/>
        <v>0</v>
      </c>
      <c r="AN60" s="70" t="s">
        <v>2891</v>
      </c>
    </row>
    <row r="61" spans="1:40" x14ac:dyDescent="0.25">
      <c r="A61" s="75">
        <v>1219</v>
      </c>
      <c r="B61" s="70" t="s">
        <v>2892</v>
      </c>
      <c r="C61" s="70" t="s">
        <v>2893</v>
      </c>
      <c r="D61" s="70" t="s">
        <v>2894</v>
      </c>
      <c r="E61" s="71">
        <v>39997</v>
      </c>
      <c r="F61" s="70" t="s">
        <v>38</v>
      </c>
      <c r="G61" s="79"/>
      <c r="H61" s="79"/>
      <c r="I61" s="79"/>
      <c r="J61" s="75">
        <v>1.5</v>
      </c>
      <c r="K61" s="79"/>
      <c r="L61" s="79" t="s">
        <v>341</v>
      </c>
      <c r="M61" s="70" t="s">
        <v>200</v>
      </c>
      <c r="N61" s="76" t="s">
        <v>48</v>
      </c>
      <c r="O61" s="75">
        <v>30</v>
      </c>
      <c r="P61" s="70" t="s">
        <v>367</v>
      </c>
      <c r="Q61" s="76" t="s">
        <v>70</v>
      </c>
      <c r="R61" s="75">
        <v>0</v>
      </c>
      <c r="S61" s="75">
        <v>0</v>
      </c>
      <c r="T61" s="75">
        <v>0</v>
      </c>
      <c r="U61" s="75">
        <v>1</v>
      </c>
      <c r="V61" s="75">
        <v>0</v>
      </c>
      <c r="W61" s="75">
        <v>0</v>
      </c>
      <c r="X61" s="75">
        <v>0</v>
      </c>
      <c r="Y61" s="75">
        <v>0</v>
      </c>
      <c r="Z61" s="75">
        <v>1</v>
      </c>
      <c r="AA61" s="75">
        <v>0</v>
      </c>
      <c r="AB61" s="75">
        <v>0</v>
      </c>
      <c r="AC61" s="75">
        <v>1</v>
      </c>
      <c r="AD61" s="75">
        <v>1</v>
      </c>
      <c r="AE61" s="75">
        <v>0</v>
      </c>
      <c r="AF61" s="75">
        <v>0</v>
      </c>
      <c r="AG61" s="75">
        <v>0</v>
      </c>
      <c r="AH61" s="75">
        <v>0</v>
      </c>
      <c r="AI61" s="75">
        <v>0</v>
      </c>
      <c r="AJ61" s="9">
        <f t="shared" si="4"/>
        <v>1</v>
      </c>
      <c r="AK61" s="9">
        <f t="shared" si="5"/>
        <v>0</v>
      </c>
      <c r="AL61" s="9">
        <f t="shared" si="6"/>
        <v>1</v>
      </c>
      <c r="AM61" s="9">
        <f t="shared" si="7"/>
        <v>1</v>
      </c>
      <c r="AN61" s="70" t="s">
        <v>2895</v>
      </c>
    </row>
    <row r="62" spans="1:40" x14ac:dyDescent="0.25">
      <c r="A62" s="75">
        <v>1285</v>
      </c>
      <c r="B62" s="70" t="s">
        <v>2896</v>
      </c>
      <c r="C62" s="70" t="s">
        <v>2897</v>
      </c>
      <c r="D62" s="70" t="s">
        <v>2898</v>
      </c>
      <c r="E62" s="71">
        <v>41061</v>
      </c>
      <c r="F62" s="70" t="s">
        <v>38</v>
      </c>
      <c r="G62" s="79"/>
      <c r="H62" s="79"/>
      <c r="I62" s="75">
        <v>0.79500000000000004</v>
      </c>
      <c r="J62" s="79"/>
      <c r="K62" s="75">
        <v>1</v>
      </c>
      <c r="L62" s="79" t="s">
        <v>342</v>
      </c>
      <c r="M62" s="70" t="s">
        <v>136</v>
      </c>
      <c r="N62" s="76" t="s">
        <v>48</v>
      </c>
      <c r="O62" s="75">
        <v>0</v>
      </c>
      <c r="P62" s="70" t="s">
        <v>2899</v>
      </c>
      <c r="Q62" s="76" t="s">
        <v>15</v>
      </c>
      <c r="R62" s="75">
        <v>1</v>
      </c>
      <c r="S62" s="75">
        <v>0</v>
      </c>
      <c r="T62" s="75">
        <v>1</v>
      </c>
      <c r="U62" s="75">
        <v>0</v>
      </c>
      <c r="V62" s="75">
        <v>0</v>
      </c>
      <c r="W62" s="75">
        <v>0</v>
      </c>
      <c r="X62" s="75">
        <v>0</v>
      </c>
      <c r="Y62" s="75">
        <v>0</v>
      </c>
      <c r="Z62" s="75">
        <v>1</v>
      </c>
      <c r="AA62" s="75">
        <v>0</v>
      </c>
      <c r="AB62" s="75">
        <v>0</v>
      </c>
      <c r="AC62" s="75">
        <v>0</v>
      </c>
      <c r="AD62" s="75">
        <v>0</v>
      </c>
      <c r="AE62" s="75">
        <v>0</v>
      </c>
      <c r="AF62" s="75">
        <v>0</v>
      </c>
      <c r="AG62" s="75">
        <v>0</v>
      </c>
      <c r="AH62" s="75">
        <v>0</v>
      </c>
      <c r="AI62" s="75">
        <v>1</v>
      </c>
      <c r="AJ62" s="9">
        <f t="shared" si="4"/>
        <v>0</v>
      </c>
      <c r="AK62" s="9">
        <f t="shared" si="5"/>
        <v>0</v>
      </c>
      <c r="AL62" s="9">
        <f t="shared" si="6"/>
        <v>1</v>
      </c>
      <c r="AM62" s="9">
        <f t="shared" si="7"/>
        <v>0</v>
      </c>
      <c r="AN62" s="70" t="s">
        <v>2900</v>
      </c>
    </row>
    <row r="63" spans="1:40" x14ac:dyDescent="0.25">
      <c r="A63" s="75">
        <v>1298</v>
      </c>
      <c r="B63" s="70" t="s">
        <v>2901</v>
      </c>
      <c r="C63" s="70" t="s">
        <v>2902</v>
      </c>
      <c r="D63" s="70" t="s">
        <v>2903</v>
      </c>
      <c r="E63" s="71">
        <v>38484</v>
      </c>
      <c r="F63" s="70" t="s">
        <v>38</v>
      </c>
      <c r="G63" s="79"/>
      <c r="H63" s="79"/>
      <c r="I63" s="79"/>
      <c r="J63" s="75">
        <v>0.6</v>
      </c>
      <c r="K63" s="79"/>
      <c r="L63" s="79" t="s">
        <v>342</v>
      </c>
      <c r="M63" s="70" t="s">
        <v>136</v>
      </c>
      <c r="N63" s="76" t="s">
        <v>48</v>
      </c>
      <c r="O63" s="75">
        <v>0.75</v>
      </c>
      <c r="P63" s="70" t="s">
        <v>195</v>
      </c>
      <c r="Q63" s="76" t="s">
        <v>70</v>
      </c>
      <c r="R63" s="75">
        <v>0</v>
      </c>
      <c r="S63" s="75">
        <v>0</v>
      </c>
      <c r="T63" s="75">
        <v>0</v>
      </c>
      <c r="U63" s="75">
        <v>1</v>
      </c>
      <c r="V63" s="75">
        <v>0</v>
      </c>
      <c r="W63" s="75">
        <v>0</v>
      </c>
      <c r="X63" s="75">
        <v>0</v>
      </c>
      <c r="Y63" s="75">
        <v>0</v>
      </c>
      <c r="Z63" s="75">
        <v>1</v>
      </c>
      <c r="AA63" s="75">
        <v>0</v>
      </c>
      <c r="AB63" s="75">
        <v>0</v>
      </c>
      <c r="AC63" s="75">
        <v>1</v>
      </c>
      <c r="AD63" s="75">
        <v>1</v>
      </c>
      <c r="AE63" s="75">
        <v>0</v>
      </c>
      <c r="AF63" s="75">
        <v>0</v>
      </c>
      <c r="AG63" s="75">
        <v>0</v>
      </c>
      <c r="AH63" s="75">
        <v>0</v>
      </c>
      <c r="AI63" s="75">
        <v>0</v>
      </c>
      <c r="AJ63" s="9">
        <f t="shared" si="4"/>
        <v>1</v>
      </c>
      <c r="AK63" s="9">
        <f t="shared" si="5"/>
        <v>0</v>
      </c>
      <c r="AL63" s="9">
        <f t="shared" si="6"/>
        <v>1</v>
      </c>
      <c r="AM63" s="9">
        <f t="shared" si="7"/>
        <v>1</v>
      </c>
      <c r="AN63" s="70" t="s">
        <v>2904</v>
      </c>
    </row>
    <row r="64" spans="1:40" x14ac:dyDescent="0.25">
      <c r="A64" s="75">
        <v>1305</v>
      </c>
      <c r="B64" s="70" t="s">
        <v>2905</v>
      </c>
      <c r="C64" s="70" t="s">
        <v>2906</v>
      </c>
      <c r="D64" s="70" t="s">
        <v>2907</v>
      </c>
      <c r="E64" s="71">
        <v>40617</v>
      </c>
      <c r="F64" s="70" t="s">
        <v>38</v>
      </c>
      <c r="G64" s="79"/>
      <c r="H64" s="79"/>
      <c r="I64" s="75">
        <v>256.39999999999998</v>
      </c>
      <c r="J64" s="75">
        <v>3.5999999999999997E-2</v>
      </c>
      <c r="K64" s="79"/>
      <c r="L64" s="79" t="s">
        <v>342</v>
      </c>
      <c r="M64" s="70" t="s">
        <v>136</v>
      </c>
      <c r="N64" s="76" t="s">
        <v>40</v>
      </c>
      <c r="O64" s="75">
        <v>60</v>
      </c>
      <c r="P64" s="70" t="s">
        <v>2908</v>
      </c>
      <c r="Q64" s="76" t="s">
        <v>15</v>
      </c>
      <c r="R64" s="75">
        <v>1</v>
      </c>
      <c r="S64" s="75">
        <v>0</v>
      </c>
      <c r="T64" s="75">
        <v>0</v>
      </c>
      <c r="U64" s="75">
        <v>1</v>
      </c>
      <c r="V64" s="75">
        <v>0</v>
      </c>
      <c r="W64" s="75">
        <v>0</v>
      </c>
      <c r="X64" s="75">
        <v>0</v>
      </c>
      <c r="Y64" s="75">
        <v>0</v>
      </c>
      <c r="Z64" s="75">
        <v>1</v>
      </c>
      <c r="AA64" s="75">
        <v>0</v>
      </c>
      <c r="AB64" s="75">
        <v>0</v>
      </c>
      <c r="AC64" s="75">
        <v>1</v>
      </c>
      <c r="AD64" s="75">
        <v>0</v>
      </c>
      <c r="AE64" s="75">
        <v>0</v>
      </c>
      <c r="AF64" s="75">
        <v>0</v>
      </c>
      <c r="AG64" s="75">
        <v>0</v>
      </c>
      <c r="AH64" s="75">
        <v>0</v>
      </c>
      <c r="AI64" s="75">
        <v>0</v>
      </c>
      <c r="AJ64" s="9">
        <f t="shared" si="4"/>
        <v>1</v>
      </c>
      <c r="AK64" s="9">
        <f t="shared" si="5"/>
        <v>0</v>
      </c>
      <c r="AL64" s="9">
        <f t="shared" si="6"/>
        <v>0</v>
      </c>
      <c r="AM64" s="9">
        <f t="shared" si="7"/>
        <v>0</v>
      </c>
      <c r="AN64" s="70" t="s">
        <v>2909</v>
      </c>
    </row>
    <row r="65" spans="1:40" x14ac:dyDescent="0.25">
      <c r="A65" s="75">
        <v>1322</v>
      </c>
      <c r="B65" s="70" t="s">
        <v>2910</v>
      </c>
      <c r="C65" s="70" t="s">
        <v>2911</v>
      </c>
      <c r="D65" s="70" t="s">
        <v>2912</v>
      </c>
      <c r="E65" s="71">
        <v>37987</v>
      </c>
      <c r="F65" s="70" t="s">
        <v>38</v>
      </c>
      <c r="G65" s="79"/>
      <c r="H65" s="79"/>
      <c r="I65" s="79"/>
      <c r="J65" s="75">
        <v>0.6</v>
      </c>
      <c r="K65" s="79"/>
      <c r="L65" s="79" t="s">
        <v>342</v>
      </c>
      <c r="M65" s="70" t="s">
        <v>136</v>
      </c>
      <c r="N65" s="76" t="s">
        <v>48</v>
      </c>
      <c r="O65" s="75">
        <v>7.5</v>
      </c>
      <c r="P65" s="70" t="s">
        <v>195</v>
      </c>
      <c r="Q65" s="76" t="s">
        <v>70</v>
      </c>
      <c r="R65" s="75">
        <v>0</v>
      </c>
      <c r="S65" s="75">
        <v>0</v>
      </c>
      <c r="T65" s="75">
        <v>0</v>
      </c>
      <c r="U65" s="75">
        <v>1</v>
      </c>
      <c r="V65" s="75">
        <v>0</v>
      </c>
      <c r="W65" s="75">
        <v>0</v>
      </c>
      <c r="X65" s="75">
        <v>0</v>
      </c>
      <c r="Y65" s="75">
        <v>0</v>
      </c>
      <c r="Z65" s="75">
        <v>1</v>
      </c>
      <c r="AA65" s="75">
        <v>0</v>
      </c>
      <c r="AB65" s="75">
        <v>0</v>
      </c>
      <c r="AC65" s="75">
        <v>0</v>
      </c>
      <c r="AD65" s="75">
        <v>0</v>
      </c>
      <c r="AE65" s="75">
        <v>0</v>
      </c>
      <c r="AF65" s="75">
        <v>0</v>
      </c>
      <c r="AG65" s="75">
        <v>0</v>
      </c>
      <c r="AH65" s="75">
        <v>0</v>
      </c>
      <c r="AI65" s="75">
        <v>1</v>
      </c>
      <c r="AJ65" s="9">
        <f t="shared" si="4"/>
        <v>0</v>
      </c>
      <c r="AK65" s="9">
        <f t="shared" si="5"/>
        <v>0</v>
      </c>
      <c r="AL65" s="9">
        <f t="shared" si="6"/>
        <v>1</v>
      </c>
      <c r="AM65" s="9">
        <f t="shared" si="7"/>
        <v>0</v>
      </c>
      <c r="AN65" s="70" t="s">
        <v>2913</v>
      </c>
    </row>
    <row r="66" spans="1:40" x14ac:dyDescent="0.25">
      <c r="A66" s="75">
        <v>1327</v>
      </c>
      <c r="B66" s="70" t="s">
        <v>2914</v>
      </c>
      <c r="C66" s="70" t="s">
        <v>2915</v>
      </c>
      <c r="D66" s="70" t="s">
        <v>2916</v>
      </c>
      <c r="E66" s="71">
        <v>38434</v>
      </c>
      <c r="F66" s="70" t="s">
        <v>38</v>
      </c>
      <c r="G66" s="79"/>
      <c r="H66" s="79"/>
      <c r="I66" s="79"/>
      <c r="J66" s="75">
        <v>0.6</v>
      </c>
      <c r="K66" s="79"/>
      <c r="L66" s="79" t="s">
        <v>342</v>
      </c>
      <c r="M66" s="70" t="s">
        <v>136</v>
      </c>
      <c r="N66" s="76" t="s">
        <v>48</v>
      </c>
      <c r="O66" s="75">
        <v>0.75</v>
      </c>
      <c r="P66" s="70" t="s">
        <v>195</v>
      </c>
      <c r="Q66" s="76" t="s">
        <v>70</v>
      </c>
      <c r="R66" s="75">
        <v>0</v>
      </c>
      <c r="S66" s="75">
        <v>0</v>
      </c>
      <c r="T66" s="75">
        <v>0</v>
      </c>
      <c r="U66" s="75">
        <v>1</v>
      </c>
      <c r="V66" s="75">
        <v>0</v>
      </c>
      <c r="W66" s="75">
        <v>0</v>
      </c>
      <c r="X66" s="75">
        <v>0</v>
      </c>
      <c r="Y66" s="75">
        <v>0</v>
      </c>
      <c r="Z66" s="75">
        <v>1</v>
      </c>
      <c r="AA66" s="75">
        <v>0</v>
      </c>
      <c r="AB66" s="75">
        <v>0</v>
      </c>
      <c r="AC66" s="75">
        <v>0</v>
      </c>
      <c r="AD66" s="75">
        <v>1</v>
      </c>
      <c r="AE66" s="75">
        <v>0</v>
      </c>
      <c r="AF66" s="75">
        <v>0</v>
      </c>
      <c r="AG66" s="75">
        <v>0</v>
      </c>
      <c r="AH66" s="75">
        <v>0</v>
      </c>
      <c r="AI66" s="75">
        <v>0</v>
      </c>
      <c r="AJ66" s="9">
        <f t="shared" si="4"/>
        <v>0</v>
      </c>
      <c r="AK66" s="9">
        <f t="shared" si="5"/>
        <v>0</v>
      </c>
      <c r="AL66" s="9">
        <f t="shared" si="6"/>
        <v>1</v>
      </c>
      <c r="AM66" s="9">
        <f t="shared" si="7"/>
        <v>1</v>
      </c>
      <c r="AN66" s="70" t="s">
        <v>2917</v>
      </c>
    </row>
    <row r="67" spans="1:40" x14ac:dyDescent="0.25">
      <c r="A67" s="75">
        <v>1328</v>
      </c>
      <c r="B67" s="70" t="s">
        <v>2918</v>
      </c>
      <c r="C67" s="70" t="s">
        <v>2919</v>
      </c>
      <c r="D67" s="70" t="s">
        <v>2920</v>
      </c>
      <c r="E67" s="71">
        <v>38432</v>
      </c>
      <c r="F67" s="70" t="s">
        <v>38</v>
      </c>
      <c r="G67" s="79"/>
      <c r="H67" s="79"/>
      <c r="I67" s="79"/>
      <c r="J67" s="75">
        <v>2</v>
      </c>
      <c r="K67" s="79"/>
      <c r="L67" s="79" t="s">
        <v>342</v>
      </c>
      <c r="M67" s="70" t="s">
        <v>136</v>
      </c>
      <c r="N67" s="76" t="s">
        <v>48</v>
      </c>
      <c r="O67" s="75">
        <v>0.75</v>
      </c>
      <c r="P67" s="70" t="s">
        <v>195</v>
      </c>
      <c r="Q67" s="76" t="s">
        <v>70</v>
      </c>
      <c r="R67" s="75">
        <v>0</v>
      </c>
      <c r="S67" s="75">
        <v>0</v>
      </c>
      <c r="T67" s="75">
        <v>0</v>
      </c>
      <c r="U67" s="75">
        <v>1</v>
      </c>
      <c r="V67" s="75">
        <v>0</v>
      </c>
      <c r="W67" s="75">
        <v>0</v>
      </c>
      <c r="X67" s="75">
        <v>0</v>
      </c>
      <c r="Y67" s="75">
        <v>0</v>
      </c>
      <c r="Z67" s="75">
        <v>1</v>
      </c>
      <c r="AA67" s="75">
        <v>0</v>
      </c>
      <c r="AB67" s="75">
        <v>0</v>
      </c>
      <c r="AC67" s="75">
        <v>0</v>
      </c>
      <c r="AD67" s="75">
        <v>1</v>
      </c>
      <c r="AE67" s="75">
        <v>0</v>
      </c>
      <c r="AF67" s="75">
        <v>0</v>
      </c>
      <c r="AG67" s="75">
        <v>0</v>
      </c>
      <c r="AH67" s="75">
        <v>0</v>
      </c>
      <c r="AI67" s="75">
        <v>0</v>
      </c>
      <c r="AJ67" s="9">
        <f t="shared" si="4"/>
        <v>0</v>
      </c>
      <c r="AK67" s="9">
        <f t="shared" si="5"/>
        <v>0</v>
      </c>
      <c r="AL67" s="9">
        <f t="shared" si="6"/>
        <v>1</v>
      </c>
      <c r="AM67" s="9">
        <f t="shared" si="7"/>
        <v>1</v>
      </c>
      <c r="AN67" s="70" t="s">
        <v>2921</v>
      </c>
    </row>
    <row r="68" spans="1:40" x14ac:dyDescent="0.25">
      <c r="A68" s="75">
        <v>1330</v>
      </c>
      <c r="B68" s="70" t="s">
        <v>2922</v>
      </c>
      <c r="C68" s="70" t="s">
        <v>2923</v>
      </c>
      <c r="D68" s="70" t="s">
        <v>2924</v>
      </c>
      <c r="E68" s="71">
        <v>40099</v>
      </c>
      <c r="F68" s="70" t="s">
        <v>38</v>
      </c>
      <c r="G68" s="79"/>
      <c r="H68" s="79"/>
      <c r="I68" s="75">
        <v>0.06</v>
      </c>
      <c r="J68" s="79"/>
      <c r="K68" s="75">
        <v>8.9499999999999993</v>
      </c>
      <c r="L68" s="79" t="s">
        <v>342</v>
      </c>
      <c r="M68" s="70" t="s">
        <v>136</v>
      </c>
      <c r="N68" s="76" t="s">
        <v>48</v>
      </c>
      <c r="O68" s="75">
        <v>36</v>
      </c>
      <c r="P68" s="70" t="s">
        <v>2925</v>
      </c>
      <c r="Q68" s="76" t="s">
        <v>55</v>
      </c>
      <c r="R68" s="75">
        <v>0</v>
      </c>
      <c r="S68" s="75">
        <v>0</v>
      </c>
      <c r="T68" s="75">
        <v>0</v>
      </c>
      <c r="U68" s="75">
        <v>1</v>
      </c>
      <c r="V68" s="75">
        <v>0</v>
      </c>
      <c r="W68" s="75">
        <v>0</v>
      </c>
      <c r="X68" s="75">
        <v>0</v>
      </c>
      <c r="Y68" s="75">
        <v>0</v>
      </c>
      <c r="Z68" s="75">
        <v>1</v>
      </c>
      <c r="AA68" s="75">
        <v>0</v>
      </c>
      <c r="AB68" s="75">
        <v>0</v>
      </c>
      <c r="AC68" s="75">
        <v>0</v>
      </c>
      <c r="AD68" s="75">
        <v>0</v>
      </c>
      <c r="AE68" s="75">
        <v>0</v>
      </c>
      <c r="AF68" s="75">
        <v>0</v>
      </c>
      <c r="AG68" s="75">
        <v>0</v>
      </c>
      <c r="AH68" s="75">
        <v>0</v>
      </c>
      <c r="AI68" s="75">
        <v>1</v>
      </c>
      <c r="AJ68" s="9">
        <f t="shared" si="4"/>
        <v>0</v>
      </c>
      <c r="AK68" s="9">
        <f t="shared" si="5"/>
        <v>0</v>
      </c>
      <c r="AL68" s="9">
        <f t="shared" si="6"/>
        <v>1</v>
      </c>
      <c r="AM68" s="9">
        <f t="shared" si="7"/>
        <v>0</v>
      </c>
      <c r="AN68" s="70" t="s">
        <v>2926</v>
      </c>
    </row>
    <row r="69" spans="1:40" s="72" customFormat="1" x14ac:dyDescent="0.25">
      <c r="A69" s="75">
        <v>1364</v>
      </c>
      <c r="B69" s="70" t="s">
        <v>2927</v>
      </c>
      <c r="C69" s="70" t="s">
        <v>2928</v>
      </c>
      <c r="D69" s="70" t="s">
        <v>2929</v>
      </c>
      <c r="E69" s="71">
        <v>37099</v>
      </c>
      <c r="F69" s="70" t="s">
        <v>38</v>
      </c>
      <c r="G69" s="79"/>
      <c r="H69" s="79"/>
      <c r="I69" s="79"/>
      <c r="J69" s="75">
        <v>1</v>
      </c>
      <c r="K69" s="79"/>
      <c r="L69" s="79" t="s">
        <v>342</v>
      </c>
      <c r="M69" s="70" t="s">
        <v>185</v>
      </c>
      <c r="N69" s="76" t="s">
        <v>48</v>
      </c>
      <c r="O69" s="75">
        <v>0</v>
      </c>
      <c r="P69" s="70" t="s">
        <v>195</v>
      </c>
      <c r="Q69" s="76" t="s">
        <v>70</v>
      </c>
      <c r="R69" s="75">
        <v>0</v>
      </c>
      <c r="S69" s="75">
        <v>0</v>
      </c>
      <c r="T69" s="75">
        <v>0</v>
      </c>
      <c r="U69" s="75">
        <v>1</v>
      </c>
      <c r="V69" s="75">
        <v>0</v>
      </c>
      <c r="W69" s="75">
        <v>0</v>
      </c>
      <c r="X69" s="75">
        <v>0</v>
      </c>
      <c r="Y69" s="75">
        <v>0</v>
      </c>
      <c r="Z69" s="75">
        <v>1</v>
      </c>
      <c r="AA69" s="75">
        <v>0</v>
      </c>
      <c r="AB69" s="75">
        <v>0</v>
      </c>
      <c r="AC69" s="75">
        <v>1</v>
      </c>
      <c r="AD69" s="75">
        <v>0</v>
      </c>
      <c r="AE69" s="75">
        <v>0</v>
      </c>
      <c r="AF69" s="75">
        <v>0</v>
      </c>
      <c r="AG69" s="75">
        <v>0</v>
      </c>
      <c r="AH69" s="75">
        <v>0</v>
      </c>
      <c r="AI69" s="75">
        <v>0</v>
      </c>
      <c r="AJ69" s="9">
        <f t="shared" si="4"/>
        <v>1</v>
      </c>
      <c r="AK69" s="9">
        <f t="shared" si="5"/>
        <v>0</v>
      </c>
      <c r="AL69" s="9">
        <f t="shared" si="6"/>
        <v>0</v>
      </c>
      <c r="AM69" s="9">
        <f t="shared" si="7"/>
        <v>0</v>
      </c>
      <c r="AN69" s="70" t="s">
        <v>2930</v>
      </c>
    </row>
    <row r="70" spans="1:40" s="72" customFormat="1" x14ac:dyDescent="0.25">
      <c r="A70" s="75">
        <v>1368</v>
      </c>
      <c r="B70" s="70" t="s">
        <v>2931</v>
      </c>
      <c r="C70" s="70" t="s">
        <v>2932</v>
      </c>
      <c r="D70" s="70" t="s">
        <v>2929</v>
      </c>
      <c r="E70" s="71">
        <v>37895</v>
      </c>
      <c r="F70" s="70" t="s">
        <v>38</v>
      </c>
      <c r="G70" s="79"/>
      <c r="H70" s="79"/>
      <c r="I70" s="79"/>
      <c r="J70" s="75">
        <v>3.5</v>
      </c>
      <c r="K70" s="79"/>
      <c r="L70" s="79" t="s">
        <v>342</v>
      </c>
      <c r="M70" s="70" t="s">
        <v>185</v>
      </c>
      <c r="N70" s="76" t="s">
        <v>48</v>
      </c>
      <c r="O70" s="75">
        <v>0</v>
      </c>
      <c r="P70" s="70" t="s">
        <v>195</v>
      </c>
      <c r="Q70" s="76" t="s">
        <v>70</v>
      </c>
      <c r="R70" s="75">
        <v>0</v>
      </c>
      <c r="S70" s="75">
        <v>0</v>
      </c>
      <c r="T70" s="75">
        <v>0</v>
      </c>
      <c r="U70" s="75">
        <v>1</v>
      </c>
      <c r="V70" s="75">
        <v>0</v>
      </c>
      <c r="W70" s="75">
        <v>0</v>
      </c>
      <c r="X70" s="75">
        <v>0</v>
      </c>
      <c r="Y70" s="75">
        <v>0</v>
      </c>
      <c r="Z70" s="75">
        <v>1</v>
      </c>
      <c r="AA70" s="75">
        <v>0</v>
      </c>
      <c r="AB70" s="75">
        <v>0</v>
      </c>
      <c r="AC70" s="75">
        <v>0</v>
      </c>
      <c r="AD70" s="75">
        <v>1</v>
      </c>
      <c r="AE70" s="75">
        <v>0</v>
      </c>
      <c r="AF70" s="75">
        <v>0</v>
      </c>
      <c r="AG70" s="75">
        <v>0</v>
      </c>
      <c r="AH70" s="75">
        <v>0</v>
      </c>
      <c r="AI70" s="75">
        <v>0</v>
      </c>
      <c r="AJ70" s="9">
        <f t="shared" si="4"/>
        <v>0</v>
      </c>
      <c r="AK70" s="9">
        <f t="shared" si="5"/>
        <v>0</v>
      </c>
      <c r="AL70" s="9">
        <f t="shared" si="6"/>
        <v>1</v>
      </c>
      <c r="AM70" s="9">
        <f t="shared" si="7"/>
        <v>1</v>
      </c>
      <c r="AN70" s="70" t="s">
        <v>2933</v>
      </c>
    </row>
    <row r="71" spans="1:40" s="72" customFormat="1" x14ac:dyDescent="0.25">
      <c r="A71" s="75">
        <v>1396</v>
      </c>
      <c r="B71" s="70" t="s">
        <v>2934</v>
      </c>
      <c r="C71" s="70" t="s">
        <v>2935</v>
      </c>
      <c r="D71" s="70" t="s">
        <v>2936</v>
      </c>
      <c r="E71" s="71">
        <v>40330</v>
      </c>
      <c r="F71" s="70" t="s">
        <v>38</v>
      </c>
      <c r="G71" s="79"/>
      <c r="H71" s="79"/>
      <c r="I71" s="75">
        <v>2000</v>
      </c>
      <c r="J71" s="75">
        <v>0.98</v>
      </c>
      <c r="K71" s="75">
        <v>36</v>
      </c>
      <c r="L71" s="79" t="s">
        <v>341</v>
      </c>
      <c r="M71" s="70" t="s">
        <v>200</v>
      </c>
      <c r="N71" s="76" t="s">
        <v>48</v>
      </c>
      <c r="O71" s="75">
        <v>0</v>
      </c>
      <c r="P71" s="70" t="s">
        <v>2220</v>
      </c>
      <c r="Q71" s="76" t="s">
        <v>15</v>
      </c>
      <c r="R71" s="75">
        <v>1</v>
      </c>
      <c r="S71" s="75">
        <v>0</v>
      </c>
      <c r="T71" s="75">
        <v>0</v>
      </c>
      <c r="U71" s="75">
        <v>1</v>
      </c>
      <c r="V71" s="75">
        <v>0</v>
      </c>
      <c r="W71" s="75">
        <v>0</v>
      </c>
      <c r="X71" s="75">
        <v>0</v>
      </c>
      <c r="Y71" s="75">
        <v>0</v>
      </c>
      <c r="Z71" s="75">
        <v>1</v>
      </c>
      <c r="AA71" s="75">
        <v>0</v>
      </c>
      <c r="AB71" s="75">
        <v>0</v>
      </c>
      <c r="AC71" s="75">
        <v>0</v>
      </c>
      <c r="AD71" s="75">
        <v>0</v>
      </c>
      <c r="AE71" s="75">
        <v>1</v>
      </c>
      <c r="AF71" s="75">
        <v>0</v>
      </c>
      <c r="AG71" s="75">
        <v>0</v>
      </c>
      <c r="AH71" s="75">
        <v>0</v>
      </c>
      <c r="AI71" s="75">
        <v>0</v>
      </c>
      <c r="AJ71" s="9">
        <f t="shared" si="4"/>
        <v>1</v>
      </c>
      <c r="AK71" s="9">
        <f t="shared" si="5"/>
        <v>0</v>
      </c>
      <c r="AL71" s="9">
        <f t="shared" si="6"/>
        <v>0</v>
      </c>
      <c r="AM71" s="9">
        <f t="shared" si="7"/>
        <v>0</v>
      </c>
      <c r="AN71" s="70" t="s">
        <v>2937</v>
      </c>
    </row>
    <row r="72" spans="1:40" s="72" customFormat="1" x14ac:dyDescent="0.25">
      <c r="A72" s="75">
        <v>1417</v>
      </c>
      <c r="B72" s="70" t="s">
        <v>2938</v>
      </c>
      <c r="C72" s="70" t="s">
        <v>2939</v>
      </c>
      <c r="D72" s="70" t="s">
        <v>2940</v>
      </c>
      <c r="E72" s="71">
        <v>41640</v>
      </c>
      <c r="F72" s="70" t="s">
        <v>38</v>
      </c>
      <c r="G72" s="79"/>
      <c r="H72" s="79"/>
      <c r="I72" s="75">
        <v>2080</v>
      </c>
      <c r="J72" s="79"/>
      <c r="K72" s="79"/>
      <c r="L72" s="79" t="s">
        <v>342</v>
      </c>
      <c r="M72" s="70" t="s">
        <v>224</v>
      </c>
      <c r="N72" s="79"/>
      <c r="O72" s="75">
        <v>15</v>
      </c>
      <c r="P72" s="70" t="s">
        <v>1837</v>
      </c>
      <c r="Q72" s="76" t="s">
        <v>15</v>
      </c>
      <c r="R72" s="75">
        <v>1</v>
      </c>
      <c r="S72" s="75">
        <v>0</v>
      </c>
      <c r="T72" s="75">
        <v>0</v>
      </c>
      <c r="U72" s="75">
        <v>1</v>
      </c>
      <c r="V72" s="75">
        <v>0</v>
      </c>
      <c r="W72" s="75">
        <v>0</v>
      </c>
      <c r="X72" s="75">
        <v>0</v>
      </c>
      <c r="Y72" s="75">
        <v>0</v>
      </c>
      <c r="Z72" s="75">
        <v>1</v>
      </c>
      <c r="AA72" s="75">
        <v>0</v>
      </c>
      <c r="AB72" s="75">
        <v>0</v>
      </c>
      <c r="AC72" s="75">
        <v>0</v>
      </c>
      <c r="AD72" s="75">
        <v>0</v>
      </c>
      <c r="AE72" s="75">
        <v>0</v>
      </c>
      <c r="AF72" s="75">
        <v>0</v>
      </c>
      <c r="AG72" s="75">
        <v>0</v>
      </c>
      <c r="AH72" s="75">
        <v>0</v>
      </c>
      <c r="AI72" s="75">
        <v>1</v>
      </c>
      <c r="AJ72" s="9">
        <f t="shared" si="4"/>
        <v>0</v>
      </c>
      <c r="AK72" s="9">
        <f t="shared" si="5"/>
        <v>0</v>
      </c>
      <c r="AL72" s="9">
        <f t="shared" si="6"/>
        <v>1</v>
      </c>
      <c r="AM72" s="9">
        <f t="shared" si="7"/>
        <v>0</v>
      </c>
      <c r="AN72" s="70" t="s">
        <v>2941</v>
      </c>
    </row>
    <row r="73" spans="1:40" s="72" customFormat="1" x14ac:dyDescent="0.25">
      <c r="A73" s="75">
        <v>1435</v>
      </c>
      <c r="B73" s="70" t="s">
        <v>2942</v>
      </c>
      <c r="C73" s="70" t="s">
        <v>2943</v>
      </c>
      <c r="D73" s="70" t="s">
        <v>2944</v>
      </c>
      <c r="E73" s="71">
        <v>40963</v>
      </c>
      <c r="F73" s="70" t="s">
        <v>38</v>
      </c>
      <c r="G73" s="79"/>
      <c r="H73" s="79"/>
      <c r="I73" s="75">
        <v>10000</v>
      </c>
      <c r="J73" s="79"/>
      <c r="K73" s="79"/>
      <c r="L73" s="79" t="s">
        <v>342</v>
      </c>
      <c r="M73" s="70" t="s">
        <v>185</v>
      </c>
      <c r="N73" s="76" t="s">
        <v>40</v>
      </c>
      <c r="O73" s="75">
        <v>300</v>
      </c>
      <c r="P73" s="70" t="s">
        <v>367</v>
      </c>
      <c r="Q73" s="76" t="s">
        <v>15</v>
      </c>
      <c r="R73" s="75">
        <v>1</v>
      </c>
      <c r="S73" s="75">
        <v>0</v>
      </c>
      <c r="T73" s="75">
        <v>0</v>
      </c>
      <c r="U73" s="75">
        <v>1</v>
      </c>
      <c r="V73" s="75">
        <v>0</v>
      </c>
      <c r="W73" s="75">
        <v>0</v>
      </c>
      <c r="X73" s="75">
        <v>0</v>
      </c>
      <c r="Y73" s="75">
        <v>0</v>
      </c>
      <c r="Z73" s="75">
        <v>1</v>
      </c>
      <c r="AA73" s="75">
        <v>0</v>
      </c>
      <c r="AB73" s="75">
        <v>0</v>
      </c>
      <c r="AC73" s="75">
        <v>1</v>
      </c>
      <c r="AD73" s="75">
        <v>0</v>
      </c>
      <c r="AE73" s="75">
        <v>0</v>
      </c>
      <c r="AF73" s="75">
        <v>0</v>
      </c>
      <c r="AG73" s="75">
        <v>0</v>
      </c>
      <c r="AH73" s="75">
        <v>0</v>
      </c>
      <c r="AI73" s="75">
        <v>0</v>
      </c>
      <c r="AJ73" s="9">
        <f t="shared" si="4"/>
        <v>1</v>
      </c>
      <c r="AK73" s="9">
        <f t="shared" si="5"/>
        <v>0</v>
      </c>
      <c r="AL73" s="9">
        <f t="shared" si="6"/>
        <v>0</v>
      </c>
      <c r="AM73" s="9">
        <f t="shared" si="7"/>
        <v>0</v>
      </c>
      <c r="AN73" s="70" t="s">
        <v>2945</v>
      </c>
    </row>
    <row r="74" spans="1:40" s="72" customFormat="1" x14ac:dyDescent="0.25">
      <c r="A74" s="75">
        <v>1463</v>
      </c>
      <c r="B74" s="70" t="s">
        <v>2946</v>
      </c>
      <c r="C74" s="70" t="s">
        <v>2947</v>
      </c>
      <c r="D74" s="70" t="s">
        <v>2948</v>
      </c>
      <c r="E74" s="71">
        <v>39965</v>
      </c>
      <c r="F74" s="70" t="s">
        <v>38</v>
      </c>
      <c r="G74" s="79"/>
      <c r="H74" s="79"/>
      <c r="I74" s="75">
        <v>8350</v>
      </c>
      <c r="J74" s="79"/>
      <c r="K74" s="79"/>
      <c r="L74" s="79" t="s">
        <v>342</v>
      </c>
      <c r="M74" s="70" t="s">
        <v>691</v>
      </c>
      <c r="N74" s="76" t="s">
        <v>48</v>
      </c>
      <c r="O74" s="75">
        <v>0</v>
      </c>
      <c r="P74" s="70" t="s">
        <v>526</v>
      </c>
      <c r="Q74" s="76" t="s">
        <v>70</v>
      </c>
      <c r="R74" s="75">
        <v>0</v>
      </c>
      <c r="S74" s="75">
        <v>0</v>
      </c>
      <c r="T74" s="75">
        <v>0</v>
      </c>
      <c r="U74" s="75">
        <v>1</v>
      </c>
      <c r="V74" s="75">
        <v>0</v>
      </c>
      <c r="W74" s="75">
        <v>0</v>
      </c>
      <c r="X74" s="75">
        <v>0</v>
      </c>
      <c r="Y74" s="75">
        <v>0</v>
      </c>
      <c r="Z74" s="75">
        <v>1</v>
      </c>
      <c r="AA74" s="75">
        <v>0</v>
      </c>
      <c r="AB74" s="75">
        <v>0</v>
      </c>
      <c r="AC74" s="75">
        <v>0</v>
      </c>
      <c r="AD74" s="75">
        <v>1</v>
      </c>
      <c r="AE74" s="75">
        <v>1</v>
      </c>
      <c r="AF74" s="75">
        <v>0</v>
      </c>
      <c r="AG74" s="75">
        <v>0</v>
      </c>
      <c r="AH74" s="75">
        <v>0</v>
      </c>
      <c r="AI74" s="75">
        <v>0</v>
      </c>
      <c r="AJ74" s="9">
        <f t="shared" si="4"/>
        <v>1</v>
      </c>
      <c r="AK74" s="9">
        <f t="shared" si="5"/>
        <v>0</v>
      </c>
      <c r="AL74" s="9">
        <f t="shared" si="6"/>
        <v>1</v>
      </c>
      <c r="AM74" s="9">
        <f t="shared" si="7"/>
        <v>1</v>
      </c>
      <c r="AN74" s="70" t="s">
        <v>2949</v>
      </c>
    </row>
    <row r="75" spans="1:40" s="72" customFormat="1" x14ac:dyDescent="0.25">
      <c r="A75" s="75">
        <v>1515</v>
      </c>
      <c r="B75" s="70" t="s">
        <v>2950</v>
      </c>
      <c r="C75" s="70" t="s">
        <v>2951</v>
      </c>
      <c r="D75" s="70" t="s">
        <v>2952</v>
      </c>
      <c r="E75" s="71">
        <v>39356</v>
      </c>
      <c r="F75" s="70" t="s">
        <v>38</v>
      </c>
      <c r="G75" s="79"/>
      <c r="H75" s="79"/>
      <c r="I75" s="79"/>
      <c r="J75" s="75">
        <v>0.3</v>
      </c>
      <c r="K75" s="79"/>
      <c r="L75" s="79" t="s">
        <v>342</v>
      </c>
      <c r="M75" s="70" t="s">
        <v>185</v>
      </c>
      <c r="N75" s="76" t="s">
        <v>48</v>
      </c>
      <c r="O75" s="75">
        <v>80</v>
      </c>
      <c r="P75" s="70" t="s">
        <v>377</v>
      </c>
      <c r="Q75" s="76" t="s">
        <v>15</v>
      </c>
      <c r="R75" s="75">
        <v>0</v>
      </c>
      <c r="S75" s="75">
        <v>0</v>
      </c>
      <c r="T75" s="75">
        <v>0</v>
      </c>
      <c r="U75" s="75">
        <v>1</v>
      </c>
      <c r="V75" s="75">
        <v>0</v>
      </c>
      <c r="W75" s="75">
        <v>0</v>
      </c>
      <c r="X75" s="75">
        <v>0</v>
      </c>
      <c r="Y75" s="75">
        <v>0</v>
      </c>
      <c r="Z75" s="75">
        <v>1</v>
      </c>
      <c r="AA75" s="75">
        <v>0</v>
      </c>
      <c r="AB75" s="75">
        <v>0</v>
      </c>
      <c r="AC75" s="75">
        <v>1</v>
      </c>
      <c r="AD75" s="75">
        <v>1</v>
      </c>
      <c r="AE75" s="75">
        <v>1</v>
      </c>
      <c r="AF75" s="75">
        <v>0</v>
      </c>
      <c r="AG75" s="75">
        <v>0</v>
      </c>
      <c r="AH75" s="75">
        <v>0</v>
      </c>
      <c r="AI75" s="75">
        <v>0</v>
      </c>
      <c r="AJ75" s="9">
        <f t="shared" si="4"/>
        <v>1</v>
      </c>
      <c r="AK75" s="9">
        <f t="shared" si="5"/>
        <v>0</v>
      </c>
      <c r="AL75" s="9">
        <f t="shared" si="6"/>
        <v>1</v>
      </c>
      <c r="AM75" s="9">
        <f t="shared" si="7"/>
        <v>1</v>
      </c>
      <c r="AN75" s="70" t="s">
        <v>2953</v>
      </c>
    </row>
    <row r="76" spans="1:40" s="72" customFormat="1" x14ac:dyDescent="0.25">
      <c r="A76" s="28">
        <v>1535</v>
      </c>
      <c r="B76" s="29" t="s">
        <v>1155</v>
      </c>
      <c r="C76" s="29" t="s">
        <v>1156</v>
      </c>
      <c r="D76" s="29" t="s">
        <v>1157</v>
      </c>
      <c r="E76" s="30">
        <v>39508</v>
      </c>
      <c r="F76" s="29" t="s">
        <v>38</v>
      </c>
      <c r="G76" s="10"/>
      <c r="H76" s="10"/>
      <c r="I76" s="28">
        <v>10000</v>
      </c>
      <c r="J76" s="28">
        <v>0.2</v>
      </c>
      <c r="K76" s="10"/>
      <c r="L76" s="10" t="s">
        <v>342</v>
      </c>
      <c r="M76" s="29" t="s">
        <v>136</v>
      </c>
      <c r="N76" s="31" t="s">
        <v>48</v>
      </c>
      <c r="O76" s="28">
        <v>90</v>
      </c>
      <c r="P76" s="29" t="s">
        <v>367</v>
      </c>
      <c r="Q76" s="31" t="s">
        <v>15</v>
      </c>
      <c r="R76" s="28">
        <v>1</v>
      </c>
      <c r="S76" s="28">
        <v>0</v>
      </c>
      <c r="T76" s="28">
        <v>0</v>
      </c>
      <c r="U76" s="28">
        <v>1</v>
      </c>
      <c r="V76" s="28">
        <v>0</v>
      </c>
      <c r="W76" s="28">
        <v>0</v>
      </c>
      <c r="X76" s="28">
        <v>0</v>
      </c>
      <c r="Y76" s="28">
        <v>0</v>
      </c>
      <c r="Z76" s="28">
        <v>1</v>
      </c>
      <c r="AA76" s="28">
        <v>0</v>
      </c>
      <c r="AB76" s="28">
        <v>0</v>
      </c>
      <c r="AC76" s="28">
        <v>1</v>
      </c>
      <c r="AD76" s="28">
        <v>0</v>
      </c>
      <c r="AE76" s="28">
        <v>0</v>
      </c>
      <c r="AF76" s="28">
        <v>0</v>
      </c>
      <c r="AG76" s="28">
        <v>0</v>
      </c>
      <c r="AH76" s="28">
        <v>0</v>
      </c>
      <c r="AI76" s="28">
        <v>0</v>
      </c>
      <c r="AJ76" s="9">
        <f t="shared" si="4"/>
        <v>1</v>
      </c>
      <c r="AK76" s="9">
        <f t="shared" si="5"/>
        <v>0</v>
      </c>
      <c r="AL76" s="9">
        <f t="shared" si="6"/>
        <v>0</v>
      </c>
      <c r="AM76" s="9">
        <f t="shared" si="7"/>
        <v>0</v>
      </c>
      <c r="AN76" s="29" t="s">
        <v>1158</v>
      </c>
    </row>
    <row r="77" spans="1:40" s="72" customFormat="1" x14ac:dyDescent="0.25">
      <c r="A77" s="28">
        <v>1550</v>
      </c>
      <c r="B77" s="29" t="s">
        <v>1159</v>
      </c>
      <c r="C77" s="29" t="s">
        <v>1160</v>
      </c>
      <c r="D77" s="29" t="s">
        <v>1161</v>
      </c>
      <c r="E77" s="30">
        <v>41027</v>
      </c>
      <c r="F77" s="29" t="s">
        <v>38</v>
      </c>
      <c r="G77" s="10"/>
      <c r="H77" s="10"/>
      <c r="I77" s="28">
        <v>10000</v>
      </c>
      <c r="J77" s="28">
        <v>0.2</v>
      </c>
      <c r="K77" s="10"/>
      <c r="L77" s="10" t="s">
        <v>342</v>
      </c>
      <c r="M77" s="29" t="s">
        <v>136</v>
      </c>
      <c r="N77" s="31" t="s">
        <v>48</v>
      </c>
      <c r="O77" s="28">
        <v>90</v>
      </c>
      <c r="P77" s="29" t="s">
        <v>377</v>
      </c>
      <c r="Q77" s="31" t="s">
        <v>15</v>
      </c>
      <c r="R77" s="28">
        <v>1</v>
      </c>
      <c r="S77" s="28">
        <v>0</v>
      </c>
      <c r="T77" s="28">
        <v>0</v>
      </c>
      <c r="U77" s="28">
        <v>1</v>
      </c>
      <c r="V77" s="28">
        <v>0</v>
      </c>
      <c r="W77" s="28">
        <v>0</v>
      </c>
      <c r="X77" s="28">
        <v>0</v>
      </c>
      <c r="Y77" s="28">
        <v>0</v>
      </c>
      <c r="Z77" s="28">
        <v>1</v>
      </c>
      <c r="AA77" s="28">
        <v>0</v>
      </c>
      <c r="AB77" s="28">
        <v>0</v>
      </c>
      <c r="AC77" s="28">
        <v>1</v>
      </c>
      <c r="AD77" s="28">
        <v>0</v>
      </c>
      <c r="AE77" s="28">
        <v>0</v>
      </c>
      <c r="AF77" s="28">
        <v>0</v>
      </c>
      <c r="AG77" s="28">
        <v>0</v>
      </c>
      <c r="AH77" s="28">
        <v>0</v>
      </c>
      <c r="AI77" s="28">
        <v>0</v>
      </c>
      <c r="AJ77" s="9">
        <f t="shared" si="4"/>
        <v>1</v>
      </c>
      <c r="AK77" s="9">
        <f t="shared" si="5"/>
        <v>0</v>
      </c>
      <c r="AL77" s="9">
        <f t="shared" si="6"/>
        <v>0</v>
      </c>
      <c r="AM77" s="9">
        <f t="shared" si="7"/>
        <v>0</v>
      </c>
      <c r="AN77" s="29" t="s">
        <v>1162</v>
      </c>
    </row>
    <row r="78" spans="1:40" s="72" customFormat="1" x14ac:dyDescent="0.25">
      <c r="A78" s="75">
        <v>1632</v>
      </c>
      <c r="B78" s="70" t="s">
        <v>2954</v>
      </c>
      <c r="C78" s="70" t="s">
        <v>2955</v>
      </c>
      <c r="D78" s="70" t="s">
        <v>2956</v>
      </c>
      <c r="E78" s="71">
        <v>40668</v>
      </c>
      <c r="F78" s="70" t="s">
        <v>38</v>
      </c>
      <c r="G78" s="79"/>
      <c r="H78" s="79"/>
      <c r="I78" s="79"/>
      <c r="J78" s="75">
        <v>2</v>
      </c>
      <c r="K78" s="79"/>
      <c r="L78" s="79" t="s">
        <v>342</v>
      </c>
      <c r="M78" s="70" t="s">
        <v>39</v>
      </c>
      <c r="N78" s="76" t="s">
        <v>48</v>
      </c>
      <c r="O78" s="75">
        <v>0</v>
      </c>
      <c r="P78" s="70" t="s">
        <v>526</v>
      </c>
      <c r="Q78" s="76" t="s">
        <v>15</v>
      </c>
      <c r="R78" s="75">
        <v>0</v>
      </c>
      <c r="S78" s="75">
        <v>0</v>
      </c>
      <c r="T78" s="75">
        <v>0</v>
      </c>
      <c r="U78" s="75">
        <v>1</v>
      </c>
      <c r="V78" s="75">
        <v>0</v>
      </c>
      <c r="W78" s="75">
        <v>0</v>
      </c>
      <c r="X78" s="75">
        <v>0</v>
      </c>
      <c r="Y78" s="75">
        <v>0</v>
      </c>
      <c r="Z78" s="75">
        <v>1</v>
      </c>
      <c r="AA78" s="75">
        <v>0</v>
      </c>
      <c r="AB78" s="75">
        <v>0</v>
      </c>
      <c r="AC78" s="75">
        <v>0</v>
      </c>
      <c r="AD78" s="75">
        <v>0</v>
      </c>
      <c r="AE78" s="75">
        <v>0</v>
      </c>
      <c r="AF78" s="75">
        <v>0</v>
      </c>
      <c r="AG78" s="75">
        <v>0</v>
      </c>
      <c r="AH78" s="75">
        <v>0</v>
      </c>
      <c r="AI78" s="75">
        <v>1</v>
      </c>
      <c r="AJ78" s="9">
        <f t="shared" si="4"/>
        <v>0</v>
      </c>
      <c r="AK78" s="9">
        <f t="shared" si="5"/>
        <v>0</v>
      </c>
      <c r="AL78" s="9">
        <f t="shared" si="6"/>
        <v>1</v>
      </c>
      <c r="AM78" s="9">
        <f t="shared" si="7"/>
        <v>0</v>
      </c>
      <c r="AN78" s="70" t="s">
        <v>2957</v>
      </c>
    </row>
    <row r="79" spans="1:40" s="72" customFormat="1" x14ac:dyDescent="0.25">
      <c r="A79" s="75">
        <v>1642</v>
      </c>
      <c r="B79" s="70" t="s">
        <v>2958</v>
      </c>
      <c r="C79" s="70" t="s">
        <v>2959</v>
      </c>
      <c r="D79" s="70" t="s">
        <v>2960</v>
      </c>
      <c r="E79" s="71">
        <v>39845</v>
      </c>
      <c r="F79" s="70" t="s">
        <v>38</v>
      </c>
      <c r="G79" s="75">
        <v>960</v>
      </c>
      <c r="H79" s="75">
        <v>790</v>
      </c>
      <c r="I79" s="75">
        <v>600</v>
      </c>
      <c r="J79" s="79"/>
      <c r="K79" s="79"/>
      <c r="L79" s="79" t="s">
        <v>342</v>
      </c>
      <c r="M79" s="70" t="s">
        <v>2961</v>
      </c>
      <c r="N79" s="79"/>
      <c r="O79" s="75">
        <v>0</v>
      </c>
      <c r="P79" s="70" t="s">
        <v>2962</v>
      </c>
      <c r="Q79" s="76" t="s">
        <v>55</v>
      </c>
      <c r="R79" s="75">
        <v>0</v>
      </c>
      <c r="S79" s="75">
        <v>0</v>
      </c>
      <c r="T79" s="75">
        <v>0</v>
      </c>
      <c r="U79" s="75">
        <v>1</v>
      </c>
      <c r="V79" s="75">
        <v>0</v>
      </c>
      <c r="W79" s="75">
        <v>0</v>
      </c>
      <c r="X79" s="75">
        <v>0</v>
      </c>
      <c r="Y79" s="75">
        <v>0</v>
      </c>
      <c r="Z79" s="75">
        <v>1</v>
      </c>
      <c r="AA79" s="75">
        <v>0</v>
      </c>
      <c r="AB79" s="75">
        <v>0</v>
      </c>
      <c r="AC79" s="75">
        <v>1</v>
      </c>
      <c r="AD79" s="75">
        <v>0</v>
      </c>
      <c r="AE79" s="75">
        <v>0</v>
      </c>
      <c r="AF79" s="75">
        <v>0</v>
      </c>
      <c r="AG79" s="75">
        <v>0</v>
      </c>
      <c r="AH79" s="75">
        <v>0</v>
      </c>
      <c r="AI79" s="75">
        <v>0</v>
      </c>
      <c r="AJ79" s="9">
        <f t="shared" si="4"/>
        <v>1</v>
      </c>
      <c r="AK79" s="9">
        <f t="shared" si="5"/>
        <v>0</v>
      </c>
      <c r="AL79" s="9">
        <f t="shared" si="6"/>
        <v>0</v>
      </c>
      <c r="AM79" s="9">
        <f t="shared" si="7"/>
        <v>0</v>
      </c>
      <c r="AN79" s="70" t="s">
        <v>2963</v>
      </c>
    </row>
    <row r="80" spans="1:40" s="72" customFormat="1" x14ac:dyDescent="0.25">
      <c r="A80" s="75">
        <v>1666</v>
      </c>
      <c r="B80" s="70" t="s">
        <v>2964</v>
      </c>
      <c r="C80" s="70" t="s">
        <v>2965</v>
      </c>
      <c r="D80" s="70" t="s">
        <v>2966</v>
      </c>
      <c r="E80" s="71">
        <v>36526</v>
      </c>
      <c r="F80" s="70" t="s">
        <v>332</v>
      </c>
      <c r="G80" s="79"/>
      <c r="H80" s="79"/>
      <c r="I80" s="75">
        <v>150</v>
      </c>
      <c r="J80" s="75">
        <v>4.4999999999999998E-2</v>
      </c>
      <c r="K80" s="79"/>
      <c r="L80" s="79" t="s">
        <v>342</v>
      </c>
      <c r="M80" s="70" t="s">
        <v>224</v>
      </c>
      <c r="N80" s="76" t="s">
        <v>48</v>
      </c>
      <c r="O80" s="75">
        <v>0</v>
      </c>
      <c r="P80" s="70" t="s">
        <v>589</v>
      </c>
      <c r="Q80" s="76" t="s">
        <v>15</v>
      </c>
      <c r="R80" s="75">
        <v>1</v>
      </c>
      <c r="S80" s="75">
        <v>0</v>
      </c>
      <c r="T80" s="75">
        <v>0</v>
      </c>
      <c r="U80" s="75">
        <v>1</v>
      </c>
      <c r="V80" s="75">
        <v>0</v>
      </c>
      <c r="W80" s="75">
        <v>0</v>
      </c>
      <c r="X80" s="75">
        <v>0</v>
      </c>
      <c r="Y80" s="75">
        <v>0</v>
      </c>
      <c r="Z80" s="75">
        <v>1</v>
      </c>
      <c r="AA80" s="75">
        <v>0</v>
      </c>
      <c r="AB80" s="75">
        <v>0</v>
      </c>
      <c r="AC80" s="75">
        <v>1</v>
      </c>
      <c r="AD80" s="75">
        <v>0</v>
      </c>
      <c r="AE80" s="75">
        <v>0</v>
      </c>
      <c r="AF80" s="75">
        <v>0</v>
      </c>
      <c r="AG80" s="75">
        <v>0</v>
      </c>
      <c r="AH80" s="75">
        <v>0</v>
      </c>
      <c r="AI80" s="75">
        <v>0</v>
      </c>
      <c r="AJ80" s="9">
        <f t="shared" si="4"/>
        <v>1</v>
      </c>
      <c r="AK80" s="9">
        <f t="shared" si="5"/>
        <v>0</v>
      </c>
      <c r="AL80" s="9">
        <f t="shared" si="6"/>
        <v>0</v>
      </c>
      <c r="AM80" s="9">
        <f t="shared" si="7"/>
        <v>0</v>
      </c>
      <c r="AN80" s="70" t="s">
        <v>2967</v>
      </c>
    </row>
    <row r="81" spans="1:40" s="72" customFormat="1" x14ac:dyDescent="0.25">
      <c r="A81" s="75">
        <v>1669</v>
      </c>
      <c r="B81" s="70" t="s">
        <v>2968</v>
      </c>
      <c r="C81" s="70" t="s">
        <v>2969</v>
      </c>
      <c r="D81" s="70" t="s">
        <v>2970</v>
      </c>
      <c r="E81" s="71">
        <v>36602</v>
      </c>
      <c r="F81" s="70" t="s">
        <v>38</v>
      </c>
      <c r="G81" s="79"/>
      <c r="H81" s="79"/>
      <c r="I81" s="79"/>
      <c r="J81" s="75">
        <v>0.05</v>
      </c>
      <c r="K81" s="75">
        <v>45</v>
      </c>
      <c r="L81" s="79" t="s">
        <v>342</v>
      </c>
      <c r="M81" s="70" t="s">
        <v>2971</v>
      </c>
      <c r="N81" s="76" t="s">
        <v>48</v>
      </c>
      <c r="O81" s="75">
        <v>7.5</v>
      </c>
      <c r="P81" s="70" t="s">
        <v>2972</v>
      </c>
      <c r="Q81" s="76" t="s">
        <v>70</v>
      </c>
      <c r="R81" s="75">
        <v>0</v>
      </c>
      <c r="S81" s="75">
        <v>0</v>
      </c>
      <c r="T81" s="75">
        <v>0</v>
      </c>
      <c r="U81" s="75">
        <v>1</v>
      </c>
      <c r="V81" s="75">
        <v>0</v>
      </c>
      <c r="W81" s="75">
        <v>0</v>
      </c>
      <c r="X81" s="75">
        <v>0</v>
      </c>
      <c r="Y81" s="75">
        <v>0</v>
      </c>
      <c r="Z81" s="75">
        <v>1</v>
      </c>
      <c r="AA81" s="75">
        <v>0</v>
      </c>
      <c r="AB81" s="75">
        <v>0</v>
      </c>
      <c r="AC81" s="75">
        <v>1</v>
      </c>
      <c r="AD81" s="75">
        <v>0</v>
      </c>
      <c r="AE81" s="75">
        <v>0</v>
      </c>
      <c r="AF81" s="75">
        <v>0</v>
      </c>
      <c r="AG81" s="75">
        <v>0</v>
      </c>
      <c r="AH81" s="75">
        <v>0</v>
      </c>
      <c r="AI81" s="75">
        <v>0</v>
      </c>
      <c r="AJ81" s="9">
        <f t="shared" si="4"/>
        <v>1</v>
      </c>
      <c r="AK81" s="9">
        <f t="shared" si="5"/>
        <v>0</v>
      </c>
      <c r="AL81" s="9">
        <f t="shared" si="6"/>
        <v>0</v>
      </c>
      <c r="AM81" s="9">
        <f t="shared" si="7"/>
        <v>0</v>
      </c>
      <c r="AN81" s="70" t="s">
        <v>2973</v>
      </c>
    </row>
    <row r="82" spans="1:40" s="72" customFormat="1" x14ac:dyDescent="0.25">
      <c r="A82" s="75">
        <v>1717</v>
      </c>
      <c r="B82" s="70" t="s">
        <v>2974</v>
      </c>
      <c r="C82" s="70" t="s">
        <v>2975</v>
      </c>
      <c r="D82" s="70" t="s">
        <v>2976</v>
      </c>
      <c r="E82" s="71">
        <v>39264</v>
      </c>
      <c r="F82" s="70" t="s">
        <v>38</v>
      </c>
      <c r="G82" s="79"/>
      <c r="H82" s="79"/>
      <c r="I82" s="79"/>
      <c r="J82" s="75">
        <v>1.44</v>
      </c>
      <c r="K82" s="79"/>
      <c r="L82" s="79" t="s">
        <v>342</v>
      </c>
      <c r="M82" s="70" t="s">
        <v>224</v>
      </c>
      <c r="N82" s="79"/>
      <c r="O82" s="75">
        <v>52.5</v>
      </c>
      <c r="P82" s="70" t="s">
        <v>2977</v>
      </c>
      <c r="Q82" s="76" t="s">
        <v>55</v>
      </c>
      <c r="R82" s="75">
        <v>0</v>
      </c>
      <c r="S82" s="75">
        <v>0</v>
      </c>
      <c r="T82" s="75">
        <v>0</v>
      </c>
      <c r="U82" s="75">
        <v>1</v>
      </c>
      <c r="V82" s="75">
        <v>0</v>
      </c>
      <c r="W82" s="75">
        <v>0</v>
      </c>
      <c r="X82" s="75">
        <v>0</v>
      </c>
      <c r="Y82" s="75">
        <v>0</v>
      </c>
      <c r="Z82" s="75">
        <v>1</v>
      </c>
      <c r="AA82" s="75">
        <v>0</v>
      </c>
      <c r="AB82" s="75">
        <v>0</v>
      </c>
      <c r="AC82" s="75">
        <v>1</v>
      </c>
      <c r="AD82" s="75">
        <v>0</v>
      </c>
      <c r="AE82" s="75">
        <v>0</v>
      </c>
      <c r="AF82" s="75">
        <v>0</v>
      </c>
      <c r="AG82" s="75">
        <v>0</v>
      </c>
      <c r="AH82" s="75">
        <v>0</v>
      </c>
      <c r="AI82" s="75">
        <v>0</v>
      </c>
      <c r="AJ82" s="9">
        <f t="shared" si="4"/>
        <v>1</v>
      </c>
      <c r="AK82" s="9">
        <f t="shared" si="5"/>
        <v>0</v>
      </c>
      <c r="AL82" s="9">
        <f t="shared" si="6"/>
        <v>0</v>
      </c>
      <c r="AM82" s="9">
        <f t="shared" si="7"/>
        <v>0</v>
      </c>
      <c r="AN82" s="70" t="s">
        <v>2978</v>
      </c>
    </row>
    <row r="83" spans="1:40" s="72" customFormat="1" x14ac:dyDescent="0.25">
      <c r="A83" s="75">
        <v>1719</v>
      </c>
      <c r="B83" s="70" t="s">
        <v>2979</v>
      </c>
      <c r="C83" s="70" t="s">
        <v>2980</v>
      </c>
      <c r="D83" s="70" t="s">
        <v>2981</v>
      </c>
      <c r="E83" s="71">
        <v>36526</v>
      </c>
      <c r="F83" s="70" t="s">
        <v>38</v>
      </c>
      <c r="G83" s="79"/>
      <c r="H83" s="79"/>
      <c r="I83" s="75">
        <v>20000</v>
      </c>
      <c r="J83" s="75">
        <v>1.2</v>
      </c>
      <c r="K83" s="79"/>
      <c r="L83" s="79" t="s">
        <v>342</v>
      </c>
      <c r="M83" s="70" t="s">
        <v>136</v>
      </c>
      <c r="N83" s="76" t="s">
        <v>48</v>
      </c>
      <c r="O83" s="75">
        <v>1</v>
      </c>
      <c r="P83" s="70" t="s">
        <v>195</v>
      </c>
      <c r="Q83" s="76" t="s">
        <v>15</v>
      </c>
      <c r="R83" s="75">
        <v>1</v>
      </c>
      <c r="S83" s="75">
        <v>0</v>
      </c>
      <c r="T83" s="75">
        <v>0</v>
      </c>
      <c r="U83" s="75">
        <v>1</v>
      </c>
      <c r="V83" s="75">
        <v>0</v>
      </c>
      <c r="W83" s="75">
        <v>0</v>
      </c>
      <c r="X83" s="75">
        <v>0</v>
      </c>
      <c r="Y83" s="75">
        <v>0</v>
      </c>
      <c r="Z83" s="75">
        <v>1</v>
      </c>
      <c r="AA83" s="75">
        <v>0</v>
      </c>
      <c r="AB83" s="75">
        <v>0</v>
      </c>
      <c r="AC83" s="75">
        <v>1</v>
      </c>
      <c r="AD83" s="75">
        <v>0</v>
      </c>
      <c r="AE83" s="75">
        <v>0</v>
      </c>
      <c r="AF83" s="75">
        <v>0</v>
      </c>
      <c r="AG83" s="75">
        <v>0</v>
      </c>
      <c r="AH83" s="75">
        <v>0</v>
      </c>
      <c r="AI83" s="75">
        <v>0</v>
      </c>
      <c r="AJ83" s="9">
        <f t="shared" si="4"/>
        <v>1</v>
      </c>
      <c r="AK83" s="9">
        <f t="shared" si="5"/>
        <v>0</v>
      </c>
      <c r="AL83" s="9">
        <f t="shared" si="6"/>
        <v>0</v>
      </c>
      <c r="AM83" s="9">
        <f t="shared" si="7"/>
        <v>0</v>
      </c>
      <c r="AN83" s="70" t="s">
        <v>2982</v>
      </c>
    </row>
    <row r="84" spans="1:40" s="72" customFormat="1" x14ac:dyDescent="0.25">
      <c r="A84" s="75">
        <v>1729</v>
      </c>
      <c r="B84" s="70" t="s">
        <v>2983</v>
      </c>
      <c r="C84" s="70" t="s">
        <v>2984</v>
      </c>
      <c r="D84" s="70" t="s">
        <v>2985</v>
      </c>
      <c r="E84" s="71">
        <v>37719</v>
      </c>
      <c r="F84" s="70" t="s">
        <v>38</v>
      </c>
      <c r="G84" s="79"/>
      <c r="H84" s="79"/>
      <c r="I84" s="79"/>
      <c r="J84" s="75">
        <v>1.7</v>
      </c>
      <c r="K84" s="79"/>
      <c r="L84" s="79" t="s">
        <v>342</v>
      </c>
      <c r="M84" s="70" t="s">
        <v>593</v>
      </c>
      <c r="N84" s="76" t="s">
        <v>48</v>
      </c>
      <c r="O84" s="75">
        <v>4</v>
      </c>
      <c r="P84" s="70" t="s">
        <v>195</v>
      </c>
      <c r="Q84" s="76" t="s">
        <v>15</v>
      </c>
      <c r="R84" s="75">
        <v>1</v>
      </c>
      <c r="S84" s="75">
        <v>0</v>
      </c>
      <c r="T84" s="75">
        <v>0</v>
      </c>
      <c r="U84" s="75">
        <v>1</v>
      </c>
      <c r="V84" s="75">
        <v>0</v>
      </c>
      <c r="W84" s="75">
        <v>0</v>
      </c>
      <c r="X84" s="75">
        <v>0</v>
      </c>
      <c r="Y84" s="75">
        <v>0</v>
      </c>
      <c r="Z84" s="75">
        <v>1</v>
      </c>
      <c r="AA84" s="75">
        <v>0</v>
      </c>
      <c r="AB84" s="75">
        <v>0</v>
      </c>
      <c r="AC84" s="75">
        <v>1</v>
      </c>
      <c r="AD84" s="75">
        <v>0</v>
      </c>
      <c r="AE84" s="75">
        <v>0</v>
      </c>
      <c r="AF84" s="75">
        <v>0</v>
      </c>
      <c r="AG84" s="75">
        <v>0</v>
      </c>
      <c r="AH84" s="75">
        <v>0</v>
      </c>
      <c r="AI84" s="75">
        <v>0</v>
      </c>
      <c r="AJ84" s="9">
        <f t="shared" si="4"/>
        <v>1</v>
      </c>
      <c r="AK84" s="9">
        <f t="shared" si="5"/>
        <v>0</v>
      </c>
      <c r="AL84" s="9">
        <f t="shared" si="6"/>
        <v>0</v>
      </c>
      <c r="AM84" s="9">
        <f t="shared" si="7"/>
        <v>0</v>
      </c>
      <c r="AN84" s="70" t="s">
        <v>2986</v>
      </c>
    </row>
    <row r="85" spans="1:40" s="72" customFormat="1" x14ac:dyDescent="0.25">
      <c r="A85" s="28">
        <v>1774</v>
      </c>
      <c r="B85" s="29" t="s">
        <v>978</v>
      </c>
      <c r="C85" s="29" t="s">
        <v>979</v>
      </c>
      <c r="D85" s="29" t="s">
        <v>980</v>
      </c>
      <c r="E85" s="30">
        <v>38377</v>
      </c>
      <c r="F85" s="29" t="s">
        <v>38</v>
      </c>
      <c r="G85" s="10"/>
      <c r="H85" s="10"/>
      <c r="I85" s="10"/>
      <c r="J85" s="10"/>
      <c r="K85" s="10"/>
      <c r="L85" s="10" t="s">
        <v>341</v>
      </c>
      <c r="M85" s="29" t="s">
        <v>54</v>
      </c>
      <c r="N85" s="31" t="s">
        <v>48</v>
      </c>
      <c r="O85" s="28">
        <v>40</v>
      </c>
      <c r="P85" s="29" t="s">
        <v>111</v>
      </c>
      <c r="Q85" s="31" t="s">
        <v>70</v>
      </c>
      <c r="R85" s="28">
        <v>0</v>
      </c>
      <c r="S85" s="28">
        <v>0</v>
      </c>
      <c r="T85" s="28">
        <v>0</v>
      </c>
      <c r="U85" s="28">
        <v>0</v>
      </c>
      <c r="V85" s="28">
        <v>0</v>
      </c>
      <c r="W85" s="28">
        <v>0</v>
      </c>
      <c r="X85" s="28">
        <v>0</v>
      </c>
      <c r="Y85" s="28">
        <v>0</v>
      </c>
      <c r="Z85" s="28">
        <v>0</v>
      </c>
      <c r="AA85" s="28">
        <v>1</v>
      </c>
      <c r="AB85" s="28">
        <v>0</v>
      </c>
      <c r="AC85" s="28">
        <v>1</v>
      </c>
      <c r="AD85" s="28">
        <v>1</v>
      </c>
      <c r="AE85" s="28">
        <v>0</v>
      </c>
      <c r="AF85" s="28">
        <v>0</v>
      </c>
      <c r="AG85" s="28">
        <v>0</v>
      </c>
      <c r="AH85" s="28">
        <v>0</v>
      </c>
      <c r="AI85" s="28">
        <v>0</v>
      </c>
      <c r="AJ85" s="9">
        <f t="shared" ref="AJ85:AJ148" si="8">IF(OR(AC85=1,AE85=1),1,0)</f>
        <v>1</v>
      </c>
      <c r="AK85" s="9">
        <f t="shared" ref="AK85:AK148" si="9">IF(OR(AF85=1,AG85=1),1,0)</f>
        <v>0</v>
      </c>
      <c r="AL85" s="9">
        <f t="shared" ref="AL85:AL148" si="10">IF(OR(AD85=1,AH85=1,AI85=1),1,0)</f>
        <v>1</v>
      </c>
      <c r="AM85" s="9">
        <f t="shared" ref="AM85:AM148" si="11">IF(OR(AD85=1,AH85=1),1,0)</f>
        <v>1</v>
      </c>
      <c r="AN85" s="29" t="s">
        <v>981</v>
      </c>
    </row>
    <row r="86" spans="1:40" s="72" customFormat="1" x14ac:dyDescent="0.25">
      <c r="A86" s="28">
        <v>1781</v>
      </c>
      <c r="B86" s="29" t="s">
        <v>982</v>
      </c>
      <c r="C86" s="29" t="s">
        <v>983</v>
      </c>
      <c r="D86" s="29" t="s">
        <v>984</v>
      </c>
      <c r="E86" s="30">
        <v>39326</v>
      </c>
      <c r="F86" s="29" t="s">
        <v>38</v>
      </c>
      <c r="G86" s="10"/>
      <c r="H86" s="10"/>
      <c r="I86" s="10"/>
      <c r="J86" s="28">
        <v>1.4</v>
      </c>
      <c r="K86" s="10"/>
      <c r="L86" s="10" t="s">
        <v>341</v>
      </c>
      <c r="M86" s="29" t="s">
        <v>54</v>
      </c>
      <c r="N86" s="31" t="s">
        <v>40</v>
      </c>
      <c r="O86" s="28">
        <v>0</v>
      </c>
      <c r="P86" s="29" t="s">
        <v>111</v>
      </c>
      <c r="Q86" s="31" t="s">
        <v>70</v>
      </c>
      <c r="R86" s="28">
        <v>0</v>
      </c>
      <c r="S86" s="28">
        <v>0</v>
      </c>
      <c r="T86" s="28">
        <v>0</v>
      </c>
      <c r="U86" s="28">
        <v>0</v>
      </c>
      <c r="V86" s="28">
        <v>0</v>
      </c>
      <c r="W86" s="28">
        <v>0</v>
      </c>
      <c r="X86" s="28">
        <v>0</v>
      </c>
      <c r="Y86" s="28">
        <v>0</v>
      </c>
      <c r="Z86" s="28">
        <v>0</v>
      </c>
      <c r="AA86" s="28">
        <v>1</v>
      </c>
      <c r="AB86" s="28">
        <v>0</v>
      </c>
      <c r="AC86" s="28">
        <v>1</v>
      </c>
      <c r="AD86" s="28">
        <v>1</v>
      </c>
      <c r="AE86" s="28">
        <v>0</v>
      </c>
      <c r="AF86" s="28">
        <v>0</v>
      </c>
      <c r="AG86" s="28">
        <v>0</v>
      </c>
      <c r="AH86" s="28">
        <v>0</v>
      </c>
      <c r="AI86" s="28">
        <v>0</v>
      </c>
      <c r="AJ86" s="9">
        <f t="shared" si="8"/>
        <v>1</v>
      </c>
      <c r="AK86" s="9">
        <f t="shared" si="9"/>
        <v>0</v>
      </c>
      <c r="AL86" s="9">
        <f t="shared" si="10"/>
        <v>1</v>
      </c>
      <c r="AM86" s="9">
        <f t="shared" si="11"/>
        <v>1</v>
      </c>
      <c r="AN86" s="29" t="s">
        <v>985</v>
      </c>
    </row>
    <row r="87" spans="1:40" s="72" customFormat="1" x14ac:dyDescent="0.25">
      <c r="A87" s="28">
        <v>1782</v>
      </c>
      <c r="B87" s="29" t="s">
        <v>986</v>
      </c>
      <c r="C87" s="29" t="s">
        <v>987</v>
      </c>
      <c r="D87" s="29" t="s">
        <v>988</v>
      </c>
      <c r="E87" s="30">
        <v>39783</v>
      </c>
      <c r="F87" s="29" t="s">
        <v>38</v>
      </c>
      <c r="G87" s="10"/>
      <c r="H87" s="10"/>
      <c r="I87" s="10"/>
      <c r="J87" s="28">
        <v>1.4</v>
      </c>
      <c r="K87" s="10"/>
      <c r="L87" s="10" t="s">
        <v>341</v>
      </c>
      <c r="M87" s="29" t="s">
        <v>54</v>
      </c>
      <c r="N87" s="31" t="s">
        <v>40</v>
      </c>
      <c r="O87" s="28">
        <v>0.75</v>
      </c>
      <c r="P87" s="29" t="s">
        <v>111</v>
      </c>
      <c r="Q87" s="31" t="s">
        <v>55</v>
      </c>
      <c r="R87" s="28">
        <v>0</v>
      </c>
      <c r="S87" s="28">
        <v>0</v>
      </c>
      <c r="T87" s="28">
        <v>0</v>
      </c>
      <c r="U87" s="28">
        <v>0</v>
      </c>
      <c r="V87" s="28">
        <v>0</v>
      </c>
      <c r="W87" s="28">
        <v>0</v>
      </c>
      <c r="X87" s="28">
        <v>0</v>
      </c>
      <c r="Y87" s="28">
        <v>0</v>
      </c>
      <c r="Z87" s="28">
        <v>0</v>
      </c>
      <c r="AA87" s="28">
        <v>1</v>
      </c>
      <c r="AB87" s="28">
        <v>0</v>
      </c>
      <c r="AC87" s="28">
        <v>1</v>
      </c>
      <c r="AD87" s="28">
        <v>1</v>
      </c>
      <c r="AE87" s="28">
        <v>0</v>
      </c>
      <c r="AF87" s="28">
        <v>0</v>
      </c>
      <c r="AG87" s="28">
        <v>0</v>
      </c>
      <c r="AH87" s="28">
        <v>0</v>
      </c>
      <c r="AI87" s="28">
        <v>0</v>
      </c>
      <c r="AJ87" s="9">
        <f t="shared" si="8"/>
        <v>1</v>
      </c>
      <c r="AK87" s="9">
        <f t="shared" si="9"/>
        <v>0</v>
      </c>
      <c r="AL87" s="9">
        <f t="shared" si="10"/>
        <v>1</v>
      </c>
      <c r="AM87" s="9">
        <f t="shared" si="11"/>
        <v>1</v>
      </c>
      <c r="AN87" s="29" t="s">
        <v>989</v>
      </c>
    </row>
    <row r="88" spans="1:40" s="72" customFormat="1" x14ac:dyDescent="0.25">
      <c r="A88" s="28">
        <v>1783</v>
      </c>
      <c r="B88" s="29" t="s">
        <v>990</v>
      </c>
      <c r="C88" s="29" t="s">
        <v>991</v>
      </c>
      <c r="D88" s="29" t="s">
        <v>992</v>
      </c>
      <c r="E88" s="30">
        <v>37530</v>
      </c>
      <c r="F88" s="29" t="s">
        <v>38</v>
      </c>
      <c r="G88" s="10"/>
      <c r="H88" s="10"/>
      <c r="I88" s="10"/>
      <c r="J88" s="10"/>
      <c r="K88" s="10"/>
      <c r="L88" s="10" t="s">
        <v>341</v>
      </c>
      <c r="M88" s="29" t="s">
        <v>54</v>
      </c>
      <c r="N88" s="31" t="s">
        <v>48</v>
      </c>
      <c r="O88" s="28">
        <v>0.33333333333333331</v>
      </c>
      <c r="P88" s="29" t="s">
        <v>111</v>
      </c>
      <c r="Q88" s="31" t="s">
        <v>15</v>
      </c>
      <c r="R88" s="28">
        <v>0</v>
      </c>
      <c r="S88" s="28">
        <v>0</v>
      </c>
      <c r="T88" s="28">
        <v>0</v>
      </c>
      <c r="U88" s="28">
        <v>0</v>
      </c>
      <c r="V88" s="28">
        <v>0</v>
      </c>
      <c r="W88" s="28">
        <v>0</v>
      </c>
      <c r="X88" s="28">
        <v>0</v>
      </c>
      <c r="Y88" s="28">
        <v>0</v>
      </c>
      <c r="Z88" s="28">
        <v>0</v>
      </c>
      <c r="AA88" s="28">
        <v>1</v>
      </c>
      <c r="AB88" s="28">
        <v>0</v>
      </c>
      <c r="AC88" s="28">
        <v>0</v>
      </c>
      <c r="AD88" s="28">
        <v>1</v>
      </c>
      <c r="AE88" s="28">
        <v>0</v>
      </c>
      <c r="AF88" s="28">
        <v>0</v>
      </c>
      <c r="AG88" s="28">
        <v>0</v>
      </c>
      <c r="AH88" s="28">
        <v>0</v>
      </c>
      <c r="AI88" s="28">
        <v>0</v>
      </c>
      <c r="AJ88" s="9">
        <f t="shared" si="8"/>
        <v>0</v>
      </c>
      <c r="AK88" s="9">
        <f t="shared" si="9"/>
        <v>0</v>
      </c>
      <c r="AL88" s="9">
        <f t="shared" si="10"/>
        <v>1</v>
      </c>
      <c r="AM88" s="9">
        <f t="shared" si="11"/>
        <v>1</v>
      </c>
      <c r="AN88" s="29" t="s">
        <v>993</v>
      </c>
    </row>
    <row r="89" spans="1:40" s="72" customFormat="1" x14ac:dyDescent="0.25">
      <c r="A89" s="28">
        <v>1784</v>
      </c>
      <c r="B89" s="29" t="s">
        <v>994</v>
      </c>
      <c r="C89" s="29" t="s">
        <v>995</v>
      </c>
      <c r="D89" s="29" t="s">
        <v>992</v>
      </c>
      <c r="E89" s="30">
        <v>37469</v>
      </c>
      <c r="F89" s="29" t="s">
        <v>38</v>
      </c>
      <c r="G89" s="10"/>
      <c r="H89" s="10"/>
      <c r="I89" s="10"/>
      <c r="J89" s="10"/>
      <c r="K89" s="10"/>
      <c r="L89" s="10" t="s">
        <v>341</v>
      </c>
      <c r="M89" s="29" t="s">
        <v>54</v>
      </c>
      <c r="N89" s="31" t="s">
        <v>48</v>
      </c>
      <c r="O89" s="28">
        <v>0.33333333333333331</v>
      </c>
      <c r="P89" s="29" t="s">
        <v>111</v>
      </c>
      <c r="Q89" s="31" t="s">
        <v>15</v>
      </c>
      <c r="R89" s="28">
        <v>0</v>
      </c>
      <c r="S89" s="28">
        <v>0</v>
      </c>
      <c r="T89" s="28">
        <v>0</v>
      </c>
      <c r="U89" s="28">
        <v>0</v>
      </c>
      <c r="V89" s="28">
        <v>0</v>
      </c>
      <c r="W89" s="28">
        <v>0</v>
      </c>
      <c r="X89" s="28">
        <v>0</v>
      </c>
      <c r="Y89" s="28">
        <v>0</v>
      </c>
      <c r="Z89" s="28">
        <v>0</v>
      </c>
      <c r="AA89" s="28">
        <v>1</v>
      </c>
      <c r="AB89" s="28">
        <v>0</v>
      </c>
      <c r="AC89" s="28">
        <v>0</v>
      </c>
      <c r="AD89" s="28">
        <v>1</v>
      </c>
      <c r="AE89" s="28">
        <v>0</v>
      </c>
      <c r="AF89" s="28">
        <v>0</v>
      </c>
      <c r="AG89" s="28">
        <v>0</v>
      </c>
      <c r="AH89" s="28">
        <v>0</v>
      </c>
      <c r="AI89" s="28">
        <v>0</v>
      </c>
      <c r="AJ89" s="9">
        <f t="shared" si="8"/>
        <v>0</v>
      </c>
      <c r="AK89" s="9">
        <f t="shared" si="9"/>
        <v>0</v>
      </c>
      <c r="AL89" s="9">
        <f t="shared" si="10"/>
        <v>1</v>
      </c>
      <c r="AM89" s="9">
        <f t="shared" si="11"/>
        <v>1</v>
      </c>
      <c r="AN89" s="29" t="s">
        <v>996</v>
      </c>
    </row>
    <row r="90" spans="1:40" s="72" customFormat="1" x14ac:dyDescent="0.25">
      <c r="A90" s="28">
        <v>1786</v>
      </c>
      <c r="B90" s="29" t="s">
        <v>997</v>
      </c>
      <c r="C90" s="29" t="s">
        <v>998</v>
      </c>
      <c r="D90" s="29" t="s">
        <v>999</v>
      </c>
      <c r="E90" s="30">
        <v>38005</v>
      </c>
      <c r="F90" s="29" t="s">
        <v>38</v>
      </c>
      <c r="G90" s="10"/>
      <c r="H90" s="10"/>
      <c r="I90" s="10"/>
      <c r="J90" s="28">
        <v>0.5</v>
      </c>
      <c r="K90" s="10"/>
      <c r="L90" s="10" t="s">
        <v>341</v>
      </c>
      <c r="M90" s="29" t="s">
        <v>54</v>
      </c>
      <c r="N90" s="31" t="s">
        <v>48</v>
      </c>
      <c r="O90" s="28">
        <v>0.75</v>
      </c>
      <c r="P90" s="29" t="s">
        <v>111</v>
      </c>
      <c r="Q90" s="31" t="s">
        <v>15</v>
      </c>
      <c r="R90" s="28">
        <v>1</v>
      </c>
      <c r="S90" s="28">
        <v>0</v>
      </c>
      <c r="T90" s="28">
        <v>0</v>
      </c>
      <c r="U90" s="28">
        <v>0</v>
      </c>
      <c r="V90" s="28">
        <v>0</v>
      </c>
      <c r="W90" s="28">
        <v>0</v>
      </c>
      <c r="X90" s="28">
        <v>0</v>
      </c>
      <c r="Y90" s="28">
        <v>0</v>
      </c>
      <c r="Z90" s="28">
        <v>0</v>
      </c>
      <c r="AA90" s="28">
        <v>1</v>
      </c>
      <c r="AB90" s="28">
        <v>0</v>
      </c>
      <c r="AC90" s="28">
        <v>0</v>
      </c>
      <c r="AD90" s="28">
        <v>0</v>
      </c>
      <c r="AE90" s="28">
        <v>0</v>
      </c>
      <c r="AF90" s="28">
        <v>0</v>
      </c>
      <c r="AG90" s="28">
        <v>0</v>
      </c>
      <c r="AH90" s="28">
        <v>0</v>
      </c>
      <c r="AI90" s="28">
        <v>1</v>
      </c>
      <c r="AJ90" s="9">
        <f t="shared" si="8"/>
        <v>0</v>
      </c>
      <c r="AK90" s="9">
        <f t="shared" si="9"/>
        <v>0</v>
      </c>
      <c r="AL90" s="9">
        <f t="shared" si="10"/>
        <v>1</v>
      </c>
      <c r="AM90" s="9">
        <f t="shared" si="11"/>
        <v>0</v>
      </c>
      <c r="AN90" s="29" t="s">
        <v>1000</v>
      </c>
    </row>
    <row r="91" spans="1:40" s="72" customFormat="1" x14ac:dyDescent="0.25">
      <c r="A91" s="28">
        <v>1788</v>
      </c>
      <c r="B91" s="29" t="s">
        <v>1001</v>
      </c>
      <c r="C91" s="29" t="s">
        <v>1002</v>
      </c>
      <c r="D91" s="29" t="s">
        <v>1003</v>
      </c>
      <c r="E91" s="30">
        <v>40909</v>
      </c>
      <c r="F91" s="29" t="s">
        <v>38</v>
      </c>
      <c r="G91" s="10"/>
      <c r="H91" s="10"/>
      <c r="I91" s="10"/>
      <c r="J91" s="28">
        <v>0.5</v>
      </c>
      <c r="K91" s="10"/>
      <c r="L91" s="10" t="s">
        <v>341</v>
      </c>
      <c r="M91" s="29" t="s">
        <v>54</v>
      </c>
      <c r="N91" s="31" t="s">
        <v>48</v>
      </c>
      <c r="O91" s="28">
        <v>0.75</v>
      </c>
      <c r="P91" s="29" t="s">
        <v>111</v>
      </c>
      <c r="Q91" s="31" t="s">
        <v>70</v>
      </c>
      <c r="R91" s="28">
        <v>0</v>
      </c>
      <c r="S91" s="28">
        <v>0</v>
      </c>
      <c r="T91" s="28">
        <v>0</v>
      </c>
      <c r="U91" s="28">
        <v>0</v>
      </c>
      <c r="V91" s="28">
        <v>0</v>
      </c>
      <c r="W91" s="28">
        <v>0</v>
      </c>
      <c r="X91" s="28">
        <v>0</v>
      </c>
      <c r="Y91" s="28">
        <v>0</v>
      </c>
      <c r="Z91" s="28">
        <v>0</v>
      </c>
      <c r="AA91" s="28">
        <v>1</v>
      </c>
      <c r="AB91" s="28">
        <v>0</v>
      </c>
      <c r="AC91" s="28">
        <v>1</v>
      </c>
      <c r="AD91" s="28">
        <v>0</v>
      </c>
      <c r="AE91" s="28">
        <v>0</v>
      </c>
      <c r="AF91" s="28">
        <v>0</v>
      </c>
      <c r="AG91" s="28">
        <v>0</v>
      </c>
      <c r="AH91" s="28">
        <v>0</v>
      </c>
      <c r="AI91" s="28">
        <v>0</v>
      </c>
      <c r="AJ91" s="9">
        <f t="shared" si="8"/>
        <v>1</v>
      </c>
      <c r="AK91" s="9">
        <f t="shared" si="9"/>
        <v>0</v>
      </c>
      <c r="AL91" s="9">
        <f t="shared" si="10"/>
        <v>0</v>
      </c>
      <c r="AM91" s="9">
        <f t="shared" si="11"/>
        <v>0</v>
      </c>
      <c r="AN91" s="29" t="s">
        <v>1004</v>
      </c>
    </row>
    <row r="92" spans="1:40" s="72" customFormat="1" x14ac:dyDescent="0.25">
      <c r="A92" s="28">
        <v>1789</v>
      </c>
      <c r="B92" s="29" t="s">
        <v>1005</v>
      </c>
      <c r="C92" s="29" t="s">
        <v>1006</v>
      </c>
      <c r="D92" s="29" t="s">
        <v>1007</v>
      </c>
      <c r="E92" s="30">
        <v>39444</v>
      </c>
      <c r="F92" s="29" t="s">
        <v>38</v>
      </c>
      <c r="G92" s="10"/>
      <c r="H92" s="10"/>
      <c r="I92" s="10"/>
      <c r="J92" s="28">
        <v>0.5</v>
      </c>
      <c r="K92" s="10"/>
      <c r="L92" s="10" t="s">
        <v>341</v>
      </c>
      <c r="M92" s="29" t="s">
        <v>151</v>
      </c>
      <c r="N92" s="31" t="s">
        <v>48</v>
      </c>
      <c r="O92" s="28">
        <v>0.75</v>
      </c>
      <c r="P92" s="29" t="s">
        <v>111</v>
      </c>
      <c r="Q92" s="31" t="s">
        <v>70</v>
      </c>
      <c r="R92" s="28">
        <v>0</v>
      </c>
      <c r="S92" s="28">
        <v>0</v>
      </c>
      <c r="T92" s="28">
        <v>0</v>
      </c>
      <c r="U92" s="28">
        <v>0</v>
      </c>
      <c r="V92" s="28">
        <v>0</v>
      </c>
      <c r="W92" s="28">
        <v>0</v>
      </c>
      <c r="X92" s="28">
        <v>0</v>
      </c>
      <c r="Y92" s="28">
        <v>0</v>
      </c>
      <c r="Z92" s="28">
        <v>0</v>
      </c>
      <c r="AA92" s="28">
        <v>1</v>
      </c>
      <c r="AB92" s="28">
        <v>0</v>
      </c>
      <c r="AC92" s="28">
        <v>0</v>
      </c>
      <c r="AD92" s="28">
        <v>0</v>
      </c>
      <c r="AE92" s="28">
        <v>0</v>
      </c>
      <c r="AF92" s="28">
        <v>0</v>
      </c>
      <c r="AG92" s="28">
        <v>0</v>
      </c>
      <c r="AH92" s="28">
        <v>0</v>
      </c>
      <c r="AI92" s="28">
        <v>1</v>
      </c>
      <c r="AJ92" s="9">
        <f t="shared" si="8"/>
        <v>0</v>
      </c>
      <c r="AK92" s="9">
        <f t="shared" si="9"/>
        <v>0</v>
      </c>
      <c r="AL92" s="9">
        <f t="shared" si="10"/>
        <v>1</v>
      </c>
      <c r="AM92" s="9">
        <f t="shared" si="11"/>
        <v>0</v>
      </c>
      <c r="AN92" s="29" t="s">
        <v>1008</v>
      </c>
    </row>
    <row r="93" spans="1:40" s="72" customFormat="1" x14ac:dyDescent="0.25">
      <c r="A93" s="28">
        <v>1794</v>
      </c>
      <c r="B93" s="29" t="s">
        <v>1009</v>
      </c>
      <c r="C93" s="29" t="s">
        <v>1010</v>
      </c>
      <c r="D93" s="29" t="s">
        <v>1011</v>
      </c>
      <c r="E93" s="30">
        <v>38678</v>
      </c>
      <c r="F93" s="29" t="s">
        <v>38</v>
      </c>
      <c r="G93" s="10"/>
      <c r="H93" s="10"/>
      <c r="I93" s="10"/>
      <c r="J93" s="10"/>
      <c r="K93" s="10"/>
      <c r="L93" s="10" t="s">
        <v>341</v>
      </c>
      <c r="M93" s="29" t="s">
        <v>151</v>
      </c>
      <c r="N93" s="31" t="s">
        <v>48</v>
      </c>
      <c r="O93" s="28">
        <v>0</v>
      </c>
      <c r="P93" s="29" t="s">
        <v>111</v>
      </c>
      <c r="Q93" s="31" t="s">
        <v>15</v>
      </c>
      <c r="R93" s="28">
        <v>1</v>
      </c>
      <c r="S93" s="28">
        <v>0</v>
      </c>
      <c r="T93" s="28">
        <v>0</v>
      </c>
      <c r="U93" s="28">
        <v>0</v>
      </c>
      <c r="V93" s="28">
        <v>0</v>
      </c>
      <c r="W93" s="28">
        <v>0</v>
      </c>
      <c r="X93" s="28">
        <v>0</v>
      </c>
      <c r="Y93" s="28">
        <v>0</v>
      </c>
      <c r="Z93" s="28">
        <v>0</v>
      </c>
      <c r="AA93" s="28">
        <v>1</v>
      </c>
      <c r="AB93" s="28">
        <v>0</v>
      </c>
      <c r="AC93" s="28">
        <v>0</v>
      </c>
      <c r="AD93" s="28">
        <v>0</v>
      </c>
      <c r="AE93" s="28">
        <v>0</v>
      </c>
      <c r="AF93" s="28">
        <v>0</v>
      </c>
      <c r="AG93" s="28">
        <v>0</v>
      </c>
      <c r="AH93" s="28">
        <v>0</v>
      </c>
      <c r="AI93" s="28">
        <v>1</v>
      </c>
      <c r="AJ93" s="9">
        <f t="shared" si="8"/>
        <v>0</v>
      </c>
      <c r="AK93" s="9">
        <f t="shared" si="9"/>
        <v>0</v>
      </c>
      <c r="AL93" s="9">
        <f t="shared" si="10"/>
        <v>1</v>
      </c>
      <c r="AM93" s="9">
        <f t="shared" si="11"/>
        <v>0</v>
      </c>
      <c r="AN93" s="29" t="s">
        <v>1012</v>
      </c>
    </row>
    <row r="94" spans="1:40" s="72" customFormat="1" x14ac:dyDescent="0.25">
      <c r="A94" s="28">
        <v>1795</v>
      </c>
      <c r="B94" s="29" t="s">
        <v>1013</v>
      </c>
      <c r="C94" s="29" t="s">
        <v>1014</v>
      </c>
      <c r="D94" s="29" t="s">
        <v>1015</v>
      </c>
      <c r="E94" s="30">
        <v>38777</v>
      </c>
      <c r="F94" s="29" t="s">
        <v>38</v>
      </c>
      <c r="G94" s="10"/>
      <c r="H94" s="10"/>
      <c r="I94" s="10"/>
      <c r="J94" s="10"/>
      <c r="K94" s="10"/>
      <c r="L94" s="10" t="s">
        <v>341</v>
      </c>
      <c r="M94" s="29" t="s">
        <v>151</v>
      </c>
      <c r="N94" s="31" t="s">
        <v>48</v>
      </c>
      <c r="O94" s="28">
        <v>0</v>
      </c>
      <c r="P94" s="29" t="s">
        <v>69</v>
      </c>
      <c r="Q94" s="31" t="s">
        <v>15</v>
      </c>
      <c r="R94" s="28">
        <v>0</v>
      </c>
      <c r="S94" s="28">
        <v>0</v>
      </c>
      <c r="T94" s="28">
        <v>0</v>
      </c>
      <c r="U94" s="28">
        <v>0</v>
      </c>
      <c r="V94" s="28">
        <v>0</v>
      </c>
      <c r="W94" s="28">
        <v>0</v>
      </c>
      <c r="X94" s="28">
        <v>0</v>
      </c>
      <c r="Y94" s="28">
        <v>0</v>
      </c>
      <c r="Z94" s="28">
        <v>0</v>
      </c>
      <c r="AA94" s="28">
        <v>1</v>
      </c>
      <c r="AB94" s="28">
        <v>0</v>
      </c>
      <c r="AC94" s="28">
        <v>0</v>
      </c>
      <c r="AD94" s="28">
        <v>0</v>
      </c>
      <c r="AE94" s="28">
        <v>0</v>
      </c>
      <c r="AF94" s="28">
        <v>0</v>
      </c>
      <c r="AG94" s="28">
        <v>0</v>
      </c>
      <c r="AH94" s="28">
        <v>0</v>
      </c>
      <c r="AI94" s="28">
        <v>1</v>
      </c>
      <c r="AJ94" s="9">
        <f t="shared" si="8"/>
        <v>0</v>
      </c>
      <c r="AK94" s="9">
        <f t="shared" si="9"/>
        <v>0</v>
      </c>
      <c r="AL94" s="9">
        <f t="shared" si="10"/>
        <v>1</v>
      </c>
      <c r="AM94" s="9">
        <f t="shared" si="11"/>
        <v>0</v>
      </c>
      <c r="AN94" s="29" t="s">
        <v>1016</v>
      </c>
    </row>
    <row r="95" spans="1:40" s="72" customFormat="1" x14ac:dyDescent="0.25">
      <c r="A95" s="28">
        <v>1800</v>
      </c>
      <c r="B95" s="29" t="s">
        <v>1017</v>
      </c>
      <c r="C95" s="29" t="s">
        <v>1018</v>
      </c>
      <c r="D95" s="29" t="s">
        <v>1019</v>
      </c>
      <c r="E95" s="30">
        <v>36526</v>
      </c>
      <c r="F95" s="29" t="s">
        <v>38</v>
      </c>
      <c r="G95" s="10"/>
      <c r="H95" s="10"/>
      <c r="I95" s="10"/>
      <c r="J95" s="10"/>
      <c r="K95" s="10"/>
      <c r="L95" s="10" t="s">
        <v>341</v>
      </c>
      <c r="M95" s="29" t="s">
        <v>54</v>
      </c>
      <c r="N95" s="31" t="s">
        <v>48</v>
      </c>
      <c r="O95" s="28">
        <v>0</v>
      </c>
      <c r="P95" s="29" t="s">
        <v>111</v>
      </c>
      <c r="Q95" s="31" t="s">
        <v>15</v>
      </c>
      <c r="R95" s="28">
        <v>0</v>
      </c>
      <c r="S95" s="28">
        <v>0</v>
      </c>
      <c r="T95" s="28">
        <v>0</v>
      </c>
      <c r="U95" s="28">
        <v>0</v>
      </c>
      <c r="V95" s="28">
        <v>0</v>
      </c>
      <c r="W95" s="28">
        <v>0</v>
      </c>
      <c r="X95" s="28">
        <v>0</v>
      </c>
      <c r="Y95" s="28">
        <v>0</v>
      </c>
      <c r="Z95" s="28">
        <v>0</v>
      </c>
      <c r="AA95" s="28">
        <v>1</v>
      </c>
      <c r="AB95" s="28">
        <v>0</v>
      </c>
      <c r="AC95" s="28">
        <v>0</v>
      </c>
      <c r="AD95" s="28">
        <v>0</v>
      </c>
      <c r="AE95" s="28">
        <v>0</v>
      </c>
      <c r="AF95" s="28">
        <v>0</v>
      </c>
      <c r="AG95" s="28">
        <v>0</v>
      </c>
      <c r="AH95" s="28">
        <v>0</v>
      </c>
      <c r="AI95" s="28">
        <v>1</v>
      </c>
      <c r="AJ95" s="9">
        <f t="shared" si="8"/>
        <v>0</v>
      </c>
      <c r="AK95" s="9">
        <f t="shared" si="9"/>
        <v>0</v>
      </c>
      <c r="AL95" s="9">
        <f t="shared" si="10"/>
        <v>1</v>
      </c>
      <c r="AM95" s="9">
        <f t="shared" si="11"/>
        <v>0</v>
      </c>
      <c r="AN95" s="29" t="s">
        <v>1020</v>
      </c>
    </row>
    <row r="96" spans="1:40" s="72" customFormat="1" x14ac:dyDescent="0.25">
      <c r="A96" s="75">
        <v>1801</v>
      </c>
      <c r="B96" s="70" t="s">
        <v>1595</v>
      </c>
      <c r="C96" s="70" t="s">
        <v>1596</v>
      </c>
      <c r="D96" s="70" t="s">
        <v>1597</v>
      </c>
      <c r="E96" s="71">
        <v>39203</v>
      </c>
      <c r="F96" s="70" t="s">
        <v>38</v>
      </c>
      <c r="G96" s="79"/>
      <c r="H96" s="79"/>
      <c r="I96" s="79"/>
      <c r="J96" s="75">
        <v>1</v>
      </c>
      <c r="K96" s="79"/>
      <c r="L96" s="79" t="s">
        <v>342</v>
      </c>
      <c r="M96" s="70" t="s">
        <v>185</v>
      </c>
      <c r="N96" s="76" t="s">
        <v>48</v>
      </c>
      <c r="O96" s="75">
        <v>42</v>
      </c>
      <c r="P96" s="70" t="s">
        <v>111</v>
      </c>
      <c r="Q96" s="76" t="s">
        <v>70</v>
      </c>
      <c r="R96" s="75">
        <v>0</v>
      </c>
      <c r="S96" s="75">
        <v>0</v>
      </c>
      <c r="T96" s="75">
        <v>0</v>
      </c>
      <c r="U96" s="75">
        <v>0</v>
      </c>
      <c r="V96" s="75">
        <v>0</v>
      </c>
      <c r="W96" s="75">
        <v>0</v>
      </c>
      <c r="X96" s="75">
        <v>0</v>
      </c>
      <c r="Y96" s="75">
        <v>0</v>
      </c>
      <c r="Z96" s="75">
        <v>0</v>
      </c>
      <c r="AA96" s="75">
        <v>1</v>
      </c>
      <c r="AB96" s="75">
        <v>0</v>
      </c>
      <c r="AC96" s="75">
        <v>0</v>
      </c>
      <c r="AD96" s="75">
        <v>1</v>
      </c>
      <c r="AE96" s="75">
        <v>0</v>
      </c>
      <c r="AF96" s="75">
        <v>0</v>
      </c>
      <c r="AG96" s="75">
        <v>0</v>
      </c>
      <c r="AH96" s="75">
        <v>0</v>
      </c>
      <c r="AI96" s="75">
        <v>0</v>
      </c>
      <c r="AJ96" s="9">
        <f t="shared" si="8"/>
        <v>0</v>
      </c>
      <c r="AK96" s="9">
        <f t="shared" si="9"/>
        <v>0</v>
      </c>
      <c r="AL96" s="9">
        <f t="shared" si="10"/>
        <v>1</v>
      </c>
      <c r="AM96" s="9">
        <f t="shared" si="11"/>
        <v>1</v>
      </c>
      <c r="AN96" s="70" t="s">
        <v>1598</v>
      </c>
    </row>
    <row r="97" spans="1:40" s="72" customFormat="1" x14ac:dyDescent="0.25">
      <c r="A97" s="28">
        <v>1803</v>
      </c>
      <c r="B97" s="29" t="s">
        <v>655</v>
      </c>
      <c r="C97" s="29" t="s">
        <v>656</v>
      </c>
      <c r="D97" s="29" t="s">
        <v>657</v>
      </c>
      <c r="E97" s="30">
        <v>37939</v>
      </c>
      <c r="F97" s="29" t="s">
        <v>38</v>
      </c>
      <c r="G97" s="10"/>
      <c r="H97" s="10"/>
      <c r="I97" s="10"/>
      <c r="J97" s="28">
        <v>0.99299999999999999</v>
      </c>
      <c r="K97" s="10"/>
      <c r="L97" s="10" t="s">
        <v>341</v>
      </c>
      <c r="M97" s="29" t="s">
        <v>151</v>
      </c>
      <c r="N97" s="31" t="s">
        <v>48</v>
      </c>
      <c r="O97" s="28">
        <v>0</v>
      </c>
      <c r="P97" s="29" t="s">
        <v>111</v>
      </c>
      <c r="Q97" s="31" t="s">
        <v>55</v>
      </c>
      <c r="R97" s="28">
        <v>0</v>
      </c>
      <c r="S97" s="28">
        <v>0</v>
      </c>
      <c r="T97" s="28">
        <v>0</v>
      </c>
      <c r="U97" s="28">
        <v>0</v>
      </c>
      <c r="V97" s="28">
        <v>0</v>
      </c>
      <c r="W97" s="28">
        <v>0</v>
      </c>
      <c r="X97" s="28">
        <v>0</v>
      </c>
      <c r="Y97" s="28">
        <v>0</v>
      </c>
      <c r="Z97" s="28">
        <v>0</v>
      </c>
      <c r="AA97" s="28">
        <v>1</v>
      </c>
      <c r="AB97" s="28">
        <v>0</v>
      </c>
      <c r="AC97" s="28">
        <v>1</v>
      </c>
      <c r="AD97" s="28">
        <v>1</v>
      </c>
      <c r="AE97" s="28">
        <v>1</v>
      </c>
      <c r="AF97" s="28">
        <v>0</v>
      </c>
      <c r="AG97" s="28">
        <v>0</v>
      </c>
      <c r="AH97" s="28">
        <v>0</v>
      </c>
      <c r="AI97" s="28">
        <v>0</v>
      </c>
      <c r="AJ97" s="9">
        <f t="shared" si="8"/>
        <v>1</v>
      </c>
      <c r="AK97" s="9">
        <f t="shared" si="9"/>
        <v>0</v>
      </c>
      <c r="AL97" s="9">
        <f t="shared" si="10"/>
        <v>1</v>
      </c>
      <c r="AM97" s="9">
        <f t="shared" si="11"/>
        <v>1</v>
      </c>
      <c r="AN97" s="29" t="s">
        <v>658</v>
      </c>
    </row>
    <row r="98" spans="1:40" s="72" customFormat="1" x14ac:dyDescent="0.25">
      <c r="A98" s="28">
        <v>1804</v>
      </c>
      <c r="B98" s="29" t="s">
        <v>1021</v>
      </c>
      <c r="C98" s="29" t="s">
        <v>1022</v>
      </c>
      <c r="D98" s="29" t="s">
        <v>1023</v>
      </c>
      <c r="E98" s="30">
        <v>38562</v>
      </c>
      <c r="F98" s="29" t="s">
        <v>38</v>
      </c>
      <c r="G98" s="10"/>
      <c r="H98" s="10"/>
      <c r="I98" s="10"/>
      <c r="J98" s="28">
        <v>0.99</v>
      </c>
      <c r="K98" s="10"/>
      <c r="L98" s="10" t="s">
        <v>341</v>
      </c>
      <c r="M98" s="29" t="s">
        <v>151</v>
      </c>
      <c r="N98" s="31" t="s">
        <v>48</v>
      </c>
      <c r="O98" s="28">
        <v>1.66</v>
      </c>
      <c r="P98" s="29" t="s">
        <v>69</v>
      </c>
      <c r="Q98" s="31" t="s">
        <v>70</v>
      </c>
      <c r="R98" s="28">
        <v>0</v>
      </c>
      <c r="S98" s="28">
        <v>0</v>
      </c>
      <c r="T98" s="28">
        <v>0</v>
      </c>
      <c r="U98" s="28">
        <v>0</v>
      </c>
      <c r="V98" s="28">
        <v>0</v>
      </c>
      <c r="W98" s="28">
        <v>0</v>
      </c>
      <c r="X98" s="28">
        <v>0</v>
      </c>
      <c r="Y98" s="28">
        <v>0</v>
      </c>
      <c r="Z98" s="28">
        <v>0</v>
      </c>
      <c r="AA98" s="28">
        <v>1</v>
      </c>
      <c r="AB98" s="28">
        <v>0</v>
      </c>
      <c r="AC98" s="28">
        <v>1</v>
      </c>
      <c r="AD98" s="28">
        <v>1</v>
      </c>
      <c r="AE98" s="28">
        <v>1</v>
      </c>
      <c r="AF98" s="28">
        <v>0</v>
      </c>
      <c r="AG98" s="28">
        <v>0</v>
      </c>
      <c r="AH98" s="28">
        <v>0</v>
      </c>
      <c r="AI98" s="28">
        <v>0</v>
      </c>
      <c r="AJ98" s="9">
        <f t="shared" si="8"/>
        <v>1</v>
      </c>
      <c r="AK98" s="9">
        <f t="shared" si="9"/>
        <v>0</v>
      </c>
      <c r="AL98" s="9">
        <f t="shared" si="10"/>
        <v>1</v>
      </c>
      <c r="AM98" s="9">
        <f t="shared" si="11"/>
        <v>1</v>
      </c>
      <c r="AN98" s="29" t="s">
        <v>1024</v>
      </c>
    </row>
    <row r="99" spans="1:40" s="72" customFormat="1" x14ac:dyDescent="0.25">
      <c r="A99" s="28">
        <v>1805</v>
      </c>
      <c r="B99" s="29" t="s">
        <v>1025</v>
      </c>
      <c r="C99" s="29" t="s">
        <v>1026</v>
      </c>
      <c r="D99" s="29" t="s">
        <v>1027</v>
      </c>
      <c r="E99" s="30">
        <v>37719</v>
      </c>
      <c r="F99" s="29" t="s">
        <v>38</v>
      </c>
      <c r="G99" s="10"/>
      <c r="H99" s="10"/>
      <c r="I99" s="10"/>
      <c r="J99" s="28">
        <v>1.2</v>
      </c>
      <c r="K99" s="10"/>
      <c r="L99" s="10" t="s">
        <v>341</v>
      </c>
      <c r="M99" s="29" t="s">
        <v>151</v>
      </c>
      <c r="N99" s="31" t="s">
        <v>48</v>
      </c>
      <c r="O99" s="28">
        <v>2.16</v>
      </c>
      <c r="P99" s="29" t="s">
        <v>111</v>
      </c>
      <c r="Q99" s="31" t="s">
        <v>70</v>
      </c>
      <c r="R99" s="28">
        <v>0</v>
      </c>
      <c r="S99" s="28">
        <v>0</v>
      </c>
      <c r="T99" s="28">
        <v>0</v>
      </c>
      <c r="U99" s="28">
        <v>0</v>
      </c>
      <c r="V99" s="28">
        <v>0</v>
      </c>
      <c r="W99" s="28">
        <v>0</v>
      </c>
      <c r="X99" s="28">
        <v>0</v>
      </c>
      <c r="Y99" s="28">
        <v>0</v>
      </c>
      <c r="Z99" s="28">
        <v>0</v>
      </c>
      <c r="AA99" s="28">
        <v>1</v>
      </c>
      <c r="AB99" s="28">
        <v>0</v>
      </c>
      <c r="AC99" s="28">
        <v>1</v>
      </c>
      <c r="AD99" s="28">
        <v>1</v>
      </c>
      <c r="AE99" s="28">
        <v>1</v>
      </c>
      <c r="AF99" s="28">
        <v>0</v>
      </c>
      <c r="AG99" s="28">
        <v>0</v>
      </c>
      <c r="AH99" s="28">
        <v>0</v>
      </c>
      <c r="AI99" s="28">
        <v>0</v>
      </c>
      <c r="AJ99" s="9">
        <f t="shared" si="8"/>
        <v>1</v>
      </c>
      <c r="AK99" s="9">
        <f t="shared" si="9"/>
        <v>0</v>
      </c>
      <c r="AL99" s="9">
        <f t="shared" si="10"/>
        <v>1</v>
      </c>
      <c r="AM99" s="9">
        <f t="shared" si="11"/>
        <v>1</v>
      </c>
      <c r="AN99" s="29" t="s">
        <v>1028</v>
      </c>
    </row>
    <row r="100" spans="1:40" s="72" customFormat="1" x14ac:dyDescent="0.25">
      <c r="A100" s="28">
        <v>1806</v>
      </c>
      <c r="B100" s="29" t="s">
        <v>1029</v>
      </c>
      <c r="C100" s="29" t="s">
        <v>1030</v>
      </c>
      <c r="D100" s="29" t="s">
        <v>1031</v>
      </c>
      <c r="E100" s="30">
        <v>38231</v>
      </c>
      <c r="F100" s="29" t="s">
        <v>38</v>
      </c>
      <c r="G100" s="10"/>
      <c r="H100" s="10"/>
      <c r="I100" s="10"/>
      <c r="J100" s="28">
        <v>2.0699999999999998</v>
      </c>
      <c r="K100" s="10"/>
      <c r="L100" s="10" t="s">
        <v>341</v>
      </c>
      <c r="M100" s="29" t="s">
        <v>151</v>
      </c>
      <c r="N100" s="31" t="s">
        <v>48</v>
      </c>
      <c r="O100" s="28">
        <v>2.16</v>
      </c>
      <c r="P100" s="29" t="s">
        <v>111</v>
      </c>
      <c r="Q100" s="31" t="s">
        <v>70</v>
      </c>
      <c r="R100" s="28">
        <v>0</v>
      </c>
      <c r="S100" s="28">
        <v>0</v>
      </c>
      <c r="T100" s="28">
        <v>0</v>
      </c>
      <c r="U100" s="28">
        <v>0</v>
      </c>
      <c r="V100" s="28">
        <v>0</v>
      </c>
      <c r="W100" s="28">
        <v>0</v>
      </c>
      <c r="X100" s="28">
        <v>0</v>
      </c>
      <c r="Y100" s="28">
        <v>0</v>
      </c>
      <c r="Z100" s="28">
        <v>0</v>
      </c>
      <c r="AA100" s="28">
        <v>1</v>
      </c>
      <c r="AB100" s="28">
        <v>0</v>
      </c>
      <c r="AC100" s="28">
        <v>1</v>
      </c>
      <c r="AD100" s="28">
        <v>1</v>
      </c>
      <c r="AE100" s="28">
        <v>1</v>
      </c>
      <c r="AF100" s="28">
        <v>0</v>
      </c>
      <c r="AG100" s="28">
        <v>0</v>
      </c>
      <c r="AH100" s="28">
        <v>0</v>
      </c>
      <c r="AI100" s="28">
        <v>0</v>
      </c>
      <c r="AJ100" s="9">
        <f t="shared" si="8"/>
        <v>1</v>
      </c>
      <c r="AK100" s="9">
        <f t="shared" si="9"/>
        <v>0</v>
      </c>
      <c r="AL100" s="9">
        <f t="shared" si="10"/>
        <v>1</v>
      </c>
      <c r="AM100" s="9">
        <f t="shared" si="11"/>
        <v>1</v>
      </c>
      <c r="AN100" s="29" t="s">
        <v>1032</v>
      </c>
    </row>
    <row r="101" spans="1:40" s="72" customFormat="1" x14ac:dyDescent="0.25">
      <c r="A101" s="28">
        <v>1807</v>
      </c>
      <c r="B101" s="29" t="s">
        <v>1163</v>
      </c>
      <c r="C101" s="29" t="s">
        <v>1164</v>
      </c>
      <c r="D101" s="29" t="s">
        <v>1165</v>
      </c>
      <c r="E101" s="30">
        <v>39085</v>
      </c>
      <c r="F101" s="29" t="s">
        <v>38</v>
      </c>
      <c r="G101" s="10"/>
      <c r="H101" s="10"/>
      <c r="I101" s="10"/>
      <c r="J101" s="28">
        <v>1.18</v>
      </c>
      <c r="K101" s="10"/>
      <c r="L101" s="10" t="s">
        <v>342</v>
      </c>
      <c r="M101" s="29" t="s">
        <v>39</v>
      </c>
      <c r="N101" s="31" t="s">
        <v>40</v>
      </c>
      <c r="O101" s="28">
        <v>1.5</v>
      </c>
      <c r="P101" s="29" t="s">
        <v>111</v>
      </c>
      <c r="Q101" s="31" t="s">
        <v>70</v>
      </c>
      <c r="R101" s="28">
        <v>0</v>
      </c>
      <c r="S101" s="28">
        <v>0</v>
      </c>
      <c r="T101" s="28">
        <v>0</v>
      </c>
      <c r="U101" s="28">
        <v>0</v>
      </c>
      <c r="V101" s="28">
        <v>0</v>
      </c>
      <c r="W101" s="28">
        <v>0</v>
      </c>
      <c r="X101" s="28">
        <v>0</v>
      </c>
      <c r="Y101" s="28">
        <v>0</v>
      </c>
      <c r="Z101" s="28">
        <v>0</v>
      </c>
      <c r="AA101" s="28">
        <v>1</v>
      </c>
      <c r="AB101" s="28">
        <v>0</v>
      </c>
      <c r="AC101" s="28">
        <v>1</v>
      </c>
      <c r="AD101" s="28">
        <v>1</v>
      </c>
      <c r="AE101" s="28">
        <v>1</v>
      </c>
      <c r="AF101" s="28">
        <v>0</v>
      </c>
      <c r="AG101" s="28">
        <v>0</v>
      </c>
      <c r="AH101" s="28">
        <v>0</v>
      </c>
      <c r="AI101" s="28">
        <v>0</v>
      </c>
      <c r="AJ101" s="9">
        <f t="shared" si="8"/>
        <v>1</v>
      </c>
      <c r="AK101" s="9">
        <f t="shared" si="9"/>
        <v>0</v>
      </c>
      <c r="AL101" s="9">
        <f t="shared" si="10"/>
        <v>1</v>
      </c>
      <c r="AM101" s="9">
        <f t="shared" si="11"/>
        <v>1</v>
      </c>
      <c r="AN101" s="29" t="s">
        <v>1166</v>
      </c>
    </row>
    <row r="102" spans="1:40" s="72" customFormat="1" x14ac:dyDescent="0.25">
      <c r="A102" s="28">
        <v>1808</v>
      </c>
      <c r="B102" s="29" t="s">
        <v>1033</v>
      </c>
      <c r="C102" s="29" t="s">
        <v>1034</v>
      </c>
      <c r="D102" s="29" t="s">
        <v>1035</v>
      </c>
      <c r="E102" s="30">
        <v>38742</v>
      </c>
      <c r="F102" s="29" t="s">
        <v>38</v>
      </c>
      <c r="G102" s="10"/>
      <c r="H102" s="10"/>
      <c r="I102" s="10"/>
      <c r="J102" s="28">
        <v>0.11</v>
      </c>
      <c r="K102" s="10"/>
      <c r="L102" s="10" t="s">
        <v>341</v>
      </c>
      <c r="M102" s="29" t="s">
        <v>151</v>
      </c>
      <c r="N102" s="31" t="s">
        <v>48</v>
      </c>
      <c r="O102" s="28">
        <v>0.5</v>
      </c>
      <c r="P102" s="29" t="s">
        <v>111</v>
      </c>
      <c r="Q102" s="31" t="s">
        <v>70</v>
      </c>
      <c r="R102" s="28">
        <v>0</v>
      </c>
      <c r="S102" s="28">
        <v>0</v>
      </c>
      <c r="T102" s="28">
        <v>0</v>
      </c>
      <c r="U102" s="28">
        <v>0</v>
      </c>
      <c r="V102" s="28">
        <v>0</v>
      </c>
      <c r="W102" s="28">
        <v>0</v>
      </c>
      <c r="X102" s="28">
        <v>0</v>
      </c>
      <c r="Y102" s="28">
        <v>0</v>
      </c>
      <c r="Z102" s="28">
        <v>0</v>
      </c>
      <c r="AA102" s="28">
        <v>1</v>
      </c>
      <c r="AB102" s="28">
        <v>0</v>
      </c>
      <c r="AC102" s="28">
        <v>1</v>
      </c>
      <c r="AD102" s="28">
        <v>0</v>
      </c>
      <c r="AE102" s="28">
        <v>0</v>
      </c>
      <c r="AF102" s="28">
        <v>0</v>
      </c>
      <c r="AG102" s="28">
        <v>0</v>
      </c>
      <c r="AH102" s="28">
        <v>0</v>
      </c>
      <c r="AI102" s="28">
        <v>0</v>
      </c>
      <c r="AJ102" s="9">
        <f t="shared" si="8"/>
        <v>1</v>
      </c>
      <c r="AK102" s="9">
        <f t="shared" si="9"/>
        <v>0</v>
      </c>
      <c r="AL102" s="9">
        <f t="shared" si="10"/>
        <v>0</v>
      </c>
      <c r="AM102" s="9">
        <f t="shared" si="11"/>
        <v>0</v>
      </c>
      <c r="AN102" s="29" t="s">
        <v>1036</v>
      </c>
    </row>
    <row r="103" spans="1:40" s="72" customFormat="1" x14ac:dyDescent="0.25">
      <c r="A103" s="28">
        <v>1809</v>
      </c>
      <c r="B103" s="29" t="s">
        <v>1037</v>
      </c>
      <c r="C103" s="29" t="s">
        <v>1038</v>
      </c>
      <c r="D103" s="29" t="s">
        <v>1039</v>
      </c>
      <c r="E103" s="30">
        <v>37987</v>
      </c>
      <c r="F103" s="29" t="s">
        <v>38</v>
      </c>
      <c r="G103" s="10"/>
      <c r="H103" s="10"/>
      <c r="I103" s="10"/>
      <c r="J103" s="28">
        <v>0.87</v>
      </c>
      <c r="K103" s="10"/>
      <c r="L103" s="10" t="s">
        <v>341</v>
      </c>
      <c r="M103" s="29" t="s">
        <v>151</v>
      </c>
      <c r="N103" s="31" t="s">
        <v>48</v>
      </c>
      <c r="O103" s="28">
        <v>1</v>
      </c>
      <c r="P103" s="29" t="s">
        <v>111</v>
      </c>
      <c r="Q103" s="31" t="s">
        <v>15</v>
      </c>
      <c r="R103" s="28">
        <v>1</v>
      </c>
      <c r="S103" s="28">
        <v>0</v>
      </c>
      <c r="T103" s="28">
        <v>0</v>
      </c>
      <c r="U103" s="28">
        <v>0</v>
      </c>
      <c r="V103" s="28">
        <v>0</v>
      </c>
      <c r="W103" s="28">
        <v>0</v>
      </c>
      <c r="X103" s="28">
        <v>0</v>
      </c>
      <c r="Y103" s="28">
        <v>0</v>
      </c>
      <c r="Z103" s="28">
        <v>0</v>
      </c>
      <c r="AA103" s="28">
        <v>1</v>
      </c>
      <c r="AB103" s="28">
        <v>0</v>
      </c>
      <c r="AC103" s="28">
        <v>0</v>
      </c>
      <c r="AD103" s="28">
        <v>0</v>
      </c>
      <c r="AE103" s="28">
        <v>0</v>
      </c>
      <c r="AF103" s="28">
        <v>0</v>
      </c>
      <c r="AG103" s="28">
        <v>0</v>
      </c>
      <c r="AH103" s="28">
        <v>0</v>
      </c>
      <c r="AI103" s="28">
        <v>1</v>
      </c>
      <c r="AJ103" s="9">
        <f t="shared" si="8"/>
        <v>0</v>
      </c>
      <c r="AK103" s="9">
        <f t="shared" si="9"/>
        <v>0</v>
      </c>
      <c r="AL103" s="9">
        <f t="shared" si="10"/>
        <v>1</v>
      </c>
      <c r="AM103" s="9">
        <f t="shared" si="11"/>
        <v>0</v>
      </c>
      <c r="AN103" s="29" t="s">
        <v>1040</v>
      </c>
    </row>
    <row r="104" spans="1:40" s="72" customFormat="1" x14ac:dyDescent="0.25">
      <c r="A104" s="28">
        <v>1819</v>
      </c>
      <c r="B104" s="29" t="s">
        <v>1167</v>
      </c>
      <c r="C104" s="29" t="s">
        <v>1168</v>
      </c>
      <c r="D104" s="29" t="s">
        <v>1169</v>
      </c>
      <c r="E104" s="30">
        <v>38126</v>
      </c>
      <c r="F104" s="29" t="s">
        <v>38</v>
      </c>
      <c r="G104" s="10"/>
      <c r="H104" s="10"/>
      <c r="I104" s="10"/>
      <c r="J104" s="28">
        <v>0.61</v>
      </c>
      <c r="K104" s="10"/>
      <c r="L104" s="10" t="s">
        <v>342</v>
      </c>
      <c r="M104" s="29" t="s">
        <v>39</v>
      </c>
      <c r="N104" s="31" t="s">
        <v>48</v>
      </c>
      <c r="O104" s="28">
        <v>0.5</v>
      </c>
      <c r="P104" s="29" t="s">
        <v>111</v>
      </c>
      <c r="Q104" s="31" t="s">
        <v>15</v>
      </c>
      <c r="R104" s="28">
        <v>1</v>
      </c>
      <c r="S104" s="28">
        <v>0</v>
      </c>
      <c r="T104" s="28">
        <v>0</v>
      </c>
      <c r="U104" s="28">
        <v>0</v>
      </c>
      <c r="V104" s="28">
        <v>0</v>
      </c>
      <c r="W104" s="28">
        <v>0</v>
      </c>
      <c r="X104" s="28">
        <v>0</v>
      </c>
      <c r="Y104" s="28">
        <v>0</v>
      </c>
      <c r="Z104" s="28">
        <v>0</v>
      </c>
      <c r="AA104" s="28">
        <v>1</v>
      </c>
      <c r="AB104" s="28">
        <v>0</v>
      </c>
      <c r="AC104" s="28">
        <v>0</v>
      </c>
      <c r="AD104" s="28">
        <v>1</v>
      </c>
      <c r="AE104" s="28">
        <v>0</v>
      </c>
      <c r="AF104" s="28">
        <v>0</v>
      </c>
      <c r="AG104" s="28">
        <v>0</v>
      </c>
      <c r="AH104" s="28">
        <v>0</v>
      </c>
      <c r="AI104" s="28">
        <v>0</v>
      </c>
      <c r="AJ104" s="9">
        <f t="shared" si="8"/>
        <v>0</v>
      </c>
      <c r="AK104" s="9">
        <f t="shared" si="9"/>
        <v>0</v>
      </c>
      <c r="AL104" s="9">
        <f t="shared" si="10"/>
        <v>1</v>
      </c>
      <c r="AM104" s="9">
        <f t="shared" si="11"/>
        <v>1</v>
      </c>
      <c r="AN104" s="29" t="s">
        <v>1170</v>
      </c>
    </row>
    <row r="105" spans="1:40" s="72" customFormat="1" x14ac:dyDescent="0.25">
      <c r="A105" s="75">
        <v>1827</v>
      </c>
      <c r="B105" s="70" t="s">
        <v>1631</v>
      </c>
      <c r="C105" s="70" t="s">
        <v>1632</v>
      </c>
      <c r="D105" s="70" t="s">
        <v>1633</v>
      </c>
      <c r="E105" s="71">
        <v>39682</v>
      </c>
      <c r="F105" s="70" t="s">
        <v>38</v>
      </c>
      <c r="G105" s="79"/>
      <c r="H105" s="79"/>
      <c r="I105" s="79"/>
      <c r="J105" s="79"/>
      <c r="K105" s="79"/>
      <c r="L105" s="79" t="s">
        <v>342</v>
      </c>
      <c r="M105" s="70" t="s">
        <v>39</v>
      </c>
      <c r="N105" s="76" t="s">
        <v>40</v>
      </c>
      <c r="O105" s="75">
        <v>0</v>
      </c>
      <c r="P105" s="70" t="s">
        <v>111</v>
      </c>
      <c r="Q105" s="76" t="s">
        <v>15</v>
      </c>
      <c r="R105" s="75">
        <v>0</v>
      </c>
      <c r="S105" s="75">
        <v>0</v>
      </c>
      <c r="T105" s="75">
        <v>0</v>
      </c>
      <c r="U105" s="75">
        <v>0</v>
      </c>
      <c r="V105" s="75">
        <v>0</v>
      </c>
      <c r="W105" s="75">
        <v>0</v>
      </c>
      <c r="X105" s="75">
        <v>0</v>
      </c>
      <c r="Y105" s="75">
        <v>0</v>
      </c>
      <c r="Z105" s="75">
        <v>0</v>
      </c>
      <c r="AA105" s="75">
        <v>1</v>
      </c>
      <c r="AB105" s="75">
        <v>0</v>
      </c>
      <c r="AC105" s="75">
        <v>1</v>
      </c>
      <c r="AD105" s="75">
        <v>0</v>
      </c>
      <c r="AE105" s="75">
        <v>0</v>
      </c>
      <c r="AF105" s="75">
        <v>0</v>
      </c>
      <c r="AG105" s="75">
        <v>0</v>
      </c>
      <c r="AH105" s="75">
        <v>0</v>
      </c>
      <c r="AI105" s="75">
        <v>0</v>
      </c>
      <c r="AJ105" s="9">
        <f t="shared" si="8"/>
        <v>1</v>
      </c>
      <c r="AK105" s="9">
        <f t="shared" si="9"/>
        <v>0</v>
      </c>
      <c r="AL105" s="9">
        <f t="shared" si="10"/>
        <v>0</v>
      </c>
      <c r="AM105" s="9">
        <f t="shared" si="11"/>
        <v>0</v>
      </c>
      <c r="AN105" s="70" t="s">
        <v>1634</v>
      </c>
    </row>
    <row r="106" spans="1:40" s="72" customFormat="1" x14ac:dyDescent="0.25">
      <c r="A106" s="28">
        <v>1838</v>
      </c>
      <c r="B106" s="29" t="s">
        <v>1041</v>
      </c>
      <c r="C106" s="29" t="s">
        <v>1042</v>
      </c>
      <c r="D106" s="29" t="s">
        <v>1043</v>
      </c>
      <c r="E106" s="30">
        <v>37165</v>
      </c>
      <c r="F106" s="29" t="s">
        <v>38</v>
      </c>
      <c r="G106" s="10"/>
      <c r="H106" s="10"/>
      <c r="I106" s="10"/>
      <c r="J106" s="28">
        <v>0.06</v>
      </c>
      <c r="K106" s="10"/>
      <c r="L106" s="10" t="s">
        <v>341</v>
      </c>
      <c r="M106" s="29" t="s">
        <v>54</v>
      </c>
      <c r="N106" s="31" t="s">
        <v>48</v>
      </c>
      <c r="O106" s="28">
        <v>0.75</v>
      </c>
      <c r="P106" s="29" t="s">
        <v>1044</v>
      </c>
      <c r="Q106" s="31" t="s">
        <v>15</v>
      </c>
      <c r="R106" s="28">
        <v>1</v>
      </c>
      <c r="S106" s="28">
        <v>0</v>
      </c>
      <c r="T106" s="28">
        <v>0</v>
      </c>
      <c r="U106" s="28">
        <v>0</v>
      </c>
      <c r="V106" s="28">
        <v>0</v>
      </c>
      <c r="W106" s="28">
        <v>0</v>
      </c>
      <c r="X106" s="28">
        <v>0</v>
      </c>
      <c r="Y106" s="28">
        <v>0</v>
      </c>
      <c r="Z106" s="28">
        <v>0</v>
      </c>
      <c r="AA106" s="28">
        <v>1</v>
      </c>
      <c r="AB106" s="28">
        <v>0</v>
      </c>
      <c r="AC106" s="28">
        <v>1</v>
      </c>
      <c r="AD106" s="28">
        <v>1</v>
      </c>
      <c r="AE106" s="28">
        <v>0</v>
      </c>
      <c r="AF106" s="28">
        <v>0</v>
      </c>
      <c r="AG106" s="28">
        <v>0</v>
      </c>
      <c r="AH106" s="28">
        <v>0</v>
      </c>
      <c r="AI106" s="28">
        <v>0</v>
      </c>
      <c r="AJ106" s="9">
        <f t="shared" si="8"/>
        <v>1</v>
      </c>
      <c r="AK106" s="9">
        <f t="shared" si="9"/>
        <v>0</v>
      </c>
      <c r="AL106" s="9">
        <f t="shared" si="10"/>
        <v>1</v>
      </c>
      <c r="AM106" s="9">
        <f t="shared" si="11"/>
        <v>1</v>
      </c>
      <c r="AN106" s="29" t="s">
        <v>1045</v>
      </c>
    </row>
    <row r="107" spans="1:40" s="72" customFormat="1" x14ac:dyDescent="0.25">
      <c r="A107" s="28">
        <v>1843</v>
      </c>
      <c r="B107" s="29" t="s">
        <v>1046</v>
      </c>
      <c r="C107" s="29" t="s">
        <v>1047</v>
      </c>
      <c r="D107" s="29" t="s">
        <v>1048</v>
      </c>
      <c r="E107" s="30">
        <v>38824</v>
      </c>
      <c r="F107" s="29" t="s">
        <v>38</v>
      </c>
      <c r="G107" s="10"/>
      <c r="H107" s="10"/>
      <c r="I107" s="10"/>
      <c r="J107" s="10"/>
      <c r="K107" s="10"/>
      <c r="L107" s="10" t="s">
        <v>341</v>
      </c>
      <c r="M107" s="29" t="s">
        <v>151</v>
      </c>
      <c r="N107" s="31" t="s">
        <v>48</v>
      </c>
      <c r="O107" s="28">
        <v>1</v>
      </c>
      <c r="P107" s="29" t="s">
        <v>111</v>
      </c>
      <c r="Q107" s="31" t="s">
        <v>15</v>
      </c>
      <c r="R107" s="28">
        <v>1</v>
      </c>
      <c r="S107" s="28">
        <v>0</v>
      </c>
      <c r="T107" s="28">
        <v>0</v>
      </c>
      <c r="U107" s="28">
        <v>0</v>
      </c>
      <c r="V107" s="28">
        <v>0</v>
      </c>
      <c r="W107" s="28">
        <v>0</v>
      </c>
      <c r="X107" s="28">
        <v>0</v>
      </c>
      <c r="Y107" s="28">
        <v>0</v>
      </c>
      <c r="Z107" s="28">
        <v>0</v>
      </c>
      <c r="AA107" s="28">
        <v>1</v>
      </c>
      <c r="AB107" s="28">
        <v>0</v>
      </c>
      <c r="AC107" s="28">
        <v>1</v>
      </c>
      <c r="AD107" s="28">
        <v>1</v>
      </c>
      <c r="AE107" s="28">
        <v>0</v>
      </c>
      <c r="AF107" s="28">
        <v>0</v>
      </c>
      <c r="AG107" s="28">
        <v>0</v>
      </c>
      <c r="AH107" s="28">
        <v>0</v>
      </c>
      <c r="AI107" s="28">
        <v>0</v>
      </c>
      <c r="AJ107" s="9">
        <f t="shared" si="8"/>
        <v>1</v>
      </c>
      <c r="AK107" s="9">
        <f t="shared" si="9"/>
        <v>0</v>
      </c>
      <c r="AL107" s="9">
        <f t="shared" si="10"/>
        <v>1</v>
      </c>
      <c r="AM107" s="9">
        <f t="shared" si="11"/>
        <v>1</v>
      </c>
      <c r="AN107" s="29" t="s">
        <v>1049</v>
      </c>
    </row>
    <row r="108" spans="1:40" s="72" customFormat="1" x14ac:dyDescent="0.25">
      <c r="A108" s="28">
        <v>1846</v>
      </c>
      <c r="B108" s="29" t="s">
        <v>1050</v>
      </c>
      <c r="C108" s="29" t="s">
        <v>1051</v>
      </c>
      <c r="D108" s="29" t="s">
        <v>1052</v>
      </c>
      <c r="E108" s="30">
        <v>39560</v>
      </c>
      <c r="F108" s="29" t="s">
        <v>38</v>
      </c>
      <c r="G108" s="10"/>
      <c r="H108" s="10"/>
      <c r="I108" s="10"/>
      <c r="J108" s="10"/>
      <c r="K108" s="10"/>
      <c r="L108" s="10" t="s">
        <v>341</v>
      </c>
      <c r="M108" s="29" t="s">
        <v>151</v>
      </c>
      <c r="N108" s="31" t="s">
        <v>48</v>
      </c>
      <c r="O108" s="28">
        <v>0.5</v>
      </c>
      <c r="P108" s="29" t="s">
        <v>111</v>
      </c>
      <c r="Q108" s="31" t="s">
        <v>70</v>
      </c>
      <c r="R108" s="28">
        <v>0</v>
      </c>
      <c r="S108" s="28">
        <v>0</v>
      </c>
      <c r="T108" s="28">
        <v>0</v>
      </c>
      <c r="U108" s="28">
        <v>0</v>
      </c>
      <c r="V108" s="28">
        <v>0</v>
      </c>
      <c r="W108" s="28">
        <v>0</v>
      </c>
      <c r="X108" s="28">
        <v>0</v>
      </c>
      <c r="Y108" s="28">
        <v>0</v>
      </c>
      <c r="Z108" s="28">
        <v>0</v>
      </c>
      <c r="AA108" s="28">
        <v>1</v>
      </c>
      <c r="AB108" s="28">
        <v>0</v>
      </c>
      <c r="AC108" s="28">
        <v>0</v>
      </c>
      <c r="AD108" s="28">
        <v>1</v>
      </c>
      <c r="AE108" s="28">
        <v>0</v>
      </c>
      <c r="AF108" s="28">
        <v>0</v>
      </c>
      <c r="AG108" s="28">
        <v>0</v>
      </c>
      <c r="AH108" s="28">
        <v>0</v>
      </c>
      <c r="AI108" s="28">
        <v>0</v>
      </c>
      <c r="AJ108" s="9">
        <f t="shared" si="8"/>
        <v>0</v>
      </c>
      <c r="AK108" s="9">
        <f t="shared" si="9"/>
        <v>0</v>
      </c>
      <c r="AL108" s="9">
        <f t="shared" si="10"/>
        <v>1</v>
      </c>
      <c r="AM108" s="9">
        <f t="shared" si="11"/>
        <v>1</v>
      </c>
      <c r="AN108" s="29" t="s">
        <v>1053</v>
      </c>
    </row>
    <row r="109" spans="1:40" s="72" customFormat="1" x14ac:dyDescent="0.25">
      <c r="A109" s="28">
        <v>1847</v>
      </c>
      <c r="B109" s="29" t="s">
        <v>1054</v>
      </c>
      <c r="C109" s="29" t="s">
        <v>1055</v>
      </c>
      <c r="D109" s="29" t="s">
        <v>1052</v>
      </c>
      <c r="E109" s="30">
        <v>39555</v>
      </c>
      <c r="F109" s="29" t="s">
        <v>38</v>
      </c>
      <c r="G109" s="10"/>
      <c r="H109" s="10"/>
      <c r="I109" s="10"/>
      <c r="J109" s="28">
        <v>1</v>
      </c>
      <c r="K109" s="10"/>
      <c r="L109" s="10" t="s">
        <v>341</v>
      </c>
      <c r="M109" s="29" t="s">
        <v>151</v>
      </c>
      <c r="N109" s="31" t="s">
        <v>48</v>
      </c>
      <c r="O109" s="28">
        <v>0.5</v>
      </c>
      <c r="P109" s="29" t="s">
        <v>111</v>
      </c>
      <c r="Q109" s="31" t="s">
        <v>70</v>
      </c>
      <c r="R109" s="28">
        <v>0</v>
      </c>
      <c r="S109" s="28">
        <v>0</v>
      </c>
      <c r="T109" s="28">
        <v>0</v>
      </c>
      <c r="U109" s="28">
        <v>0</v>
      </c>
      <c r="V109" s="28">
        <v>0</v>
      </c>
      <c r="W109" s="28">
        <v>0</v>
      </c>
      <c r="X109" s="28">
        <v>0</v>
      </c>
      <c r="Y109" s="28">
        <v>0</v>
      </c>
      <c r="Z109" s="28">
        <v>0</v>
      </c>
      <c r="AA109" s="28">
        <v>1</v>
      </c>
      <c r="AB109" s="28">
        <v>0</v>
      </c>
      <c r="AC109" s="28">
        <v>0</v>
      </c>
      <c r="AD109" s="28">
        <v>1</v>
      </c>
      <c r="AE109" s="28">
        <v>0</v>
      </c>
      <c r="AF109" s="28">
        <v>0</v>
      </c>
      <c r="AG109" s="28">
        <v>0</v>
      </c>
      <c r="AH109" s="28">
        <v>0</v>
      </c>
      <c r="AI109" s="28">
        <v>0</v>
      </c>
      <c r="AJ109" s="9">
        <f t="shared" si="8"/>
        <v>0</v>
      </c>
      <c r="AK109" s="9">
        <f t="shared" si="9"/>
        <v>0</v>
      </c>
      <c r="AL109" s="9">
        <f t="shared" si="10"/>
        <v>1</v>
      </c>
      <c r="AM109" s="9">
        <f t="shared" si="11"/>
        <v>1</v>
      </c>
      <c r="AN109" s="29" t="s">
        <v>1056</v>
      </c>
    </row>
    <row r="110" spans="1:40" s="72" customFormat="1" x14ac:dyDescent="0.25">
      <c r="A110" s="28">
        <v>1849</v>
      </c>
      <c r="B110" s="29" t="s">
        <v>1057</v>
      </c>
      <c r="C110" s="29" t="s">
        <v>1058</v>
      </c>
      <c r="D110" s="29" t="s">
        <v>1059</v>
      </c>
      <c r="E110" s="30">
        <v>36678</v>
      </c>
      <c r="F110" s="29" t="s">
        <v>38</v>
      </c>
      <c r="G110" s="10"/>
      <c r="H110" s="10"/>
      <c r="I110" s="10"/>
      <c r="J110" s="10"/>
      <c r="K110" s="10"/>
      <c r="L110" s="10" t="s">
        <v>341</v>
      </c>
      <c r="M110" s="29" t="s">
        <v>151</v>
      </c>
      <c r="N110" s="31" t="s">
        <v>48</v>
      </c>
      <c r="O110" s="28">
        <v>0.5</v>
      </c>
      <c r="P110" s="29" t="s">
        <v>111</v>
      </c>
      <c r="Q110" s="31" t="s">
        <v>15</v>
      </c>
      <c r="R110" s="28">
        <v>1</v>
      </c>
      <c r="S110" s="28">
        <v>0</v>
      </c>
      <c r="T110" s="28">
        <v>0</v>
      </c>
      <c r="U110" s="28">
        <v>0</v>
      </c>
      <c r="V110" s="28">
        <v>0</v>
      </c>
      <c r="W110" s="28">
        <v>0</v>
      </c>
      <c r="X110" s="28">
        <v>0</v>
      </c>
      <c r="Y110" s="28">
        <v>0</v>
      </c>
      <c r="Z110" s="28">
        <v>0</v>
      </c>
      <c r="AA110" s="28">
        <v>1</v>
      </c>
      <c r="AB110" s="28">
        <v>0</v>
      </c>
      <c r="AC110" s="28">
        <v>0</v>
      </c>
      <c r="AD110" s="28">
        <v>1</v>
      </c>
      <c r="AE110" s="28">
        <v>1</v>
      </c>
      <c r="AF110" s="28">
        <v>0</v>
      </c>
      <c r="AG110" s="28">
        <v>0</v>
      </c>
      <c r="AH110" s="28">
        <v>0</v>
      </c>
      <c r="AI110" s="28">
        <v>0</v>
      </c>
      <c r="AJ110" s="9">
        <f t="shared" si="8"/>
        <v>1</v>
      </c>
      <c r="AK110" s="9">
        <f t="shared" si="9"/>
        <v>0</v>
      </c>
      <c r="AL110" s="9">
        <f t="shared" si="10"/>
        <v>1</v>
      </c>
      <c r="AM110" s="9">
        <f t="shared" si="11"/>
        <v>1</v>
      </c>
      <c r="AN110" s="29" t="s">
        <v>1060</v>
      </c>
    </row>
    <row r="111" spans="1:40" s="72" customFormat="1" x14ac:dyDescent="0.25">
      <c r="A111" s="28">
        <v>1850</v>
      </c>
      <c r="B111" s="29" t="s">
        <v>1061</v>
      </c>
      <c r="C111" s="29" t="s">
        <v>1062</v>
      </c>
      <c r="D111" s="29" t="s">
        <v>1063</v>
      </c>
      <c r="E111" s="30">
        <v>36557</v>
      </c>
      <c r="F111" s="29" t="s">
        <v>38</v>
      </c>
      <c r="G111" s="10"/>
      <c r="H111" s="10"/>
      <c r="I111" s="10"/>
      <c r="J111" s="10"/>
      <c r="K111" s="10"/>
      <c r="L111" s="10" t="s">
        <v>341</v>
      </c>
      <c r="M111" s="29" t="s">
        <v>151</v>
      </c>
      <c r="N111" s="31" t="s">
        <v>48</v>
      </c>
      <c r="O111" s="28">
        <v>1</v>
      </c>
      <c r="P111" s="29" t="s">
        <v>111</v>
      </c>
      <c r="Q111" s="31" t="s">
        <v>15</v>
      </c>
      <c r="R111" s="28">
        <v>1</v>
      </c>
      <c r="S111" s="28">
        <v>0</v>
      </c>
      <c r="T111" s="28">
        <v>0</v>
      </c>
      <c r="U111" s="28">
        <v>0</v>
      </c>
      <c r="V111" s="28">
        <v>0</v>
      </c>
      <c r="W111" s="28">
        <v>0</v>
      </c>
      <c r="X111" s="28">
        <v>0</v>
      </c>
      <c r="Y111" s="28">
        <v>0</v>
      </c>
      <c r="Z111" s="28">
        <v>0</v>
      </c>
      <c r="AA111" s="28">
        <v>1</v>
      </c>
      <c r="AB111" s="28">
        <v>0</v>
      </c>
      <c r="AC111" s="28">
        <v>0</v>
      </c>
      <c r="AD111" s="28">
        <v>1</v>
      </c>
      <c r="AE111" s="28">
        <v>1</v>
      </c>
      <c r="AF111" s="28">
        <v>0</v>
      </c>
      <c r="AG111" s="28">
        <v>0</v>
      </c>
      <c r="AH111" s="28">
        <v>0</v>
      </c>
      <c r="AI111" s="28">
        <v>0</v>
      </c>
      <c r="AJ111" s="9">
        <f t="shared" si="8"/>
        <v>1</v>
      </c>
      <c r="AK111" s="9">
        <f t="shared" si="9"/>
        <v>0</v>
      </c>
      <c r="AL111" s="9">
        <f t="shared" si="10"/>
        <v>1</v>
      </c>
      <c r="AM111" s="9">
        <f t="shared" si="11"/>
        <v>1</v>
      </c>
      <c r="AN111" s="29" t="s">
        <v>1064</v>
      </c>
    </row>
    <row r="112" spans="1:40" s="72" customFormat="1" x14ac:dyDescent="0.25">
      <c r="A112" s="75">
        <v>1852</v>
      </c>
      <c r="B112" s="70" t="s">
        <v>1647</v>
      </c>
      <c r="C112" s="70" t="s">
        <v>1648</v>
      </c>
      <c r="D112" s="70" t="s">
        <v>1649</v>
      </c>
      <c r="E112" s="71">
        <v>37977</v>
      </c>
      <c r="F112" s="70" t="s">
        <v>38</v>
      </c>
      <c r="G112" s="79"/>
      <c r="H112" s="79"/>
      <c r="I112" s="79"/>
      <c r="J112" s="79"/>
      <c r="K112" s="79"/>
      <c r="L112" s="79" t="s">
        <v>341</v>
      </c>
      <c r="M112" s="70" t="s">
        <v>151</v>
      </c>
      <c r="N112" s="76" t="s">
        <v>48</v>
      </c>
      <c r="O112" s="75">
        <v>0.5</v>
      </c>
      <c r="P112" s="70" t="s">
        <v>111</v>
      </c>
      <c r="Q112" s="76" t="s">
        <v>15</v>
      </c>
      <c r="R112" s="75">
        <v>0</v>
      </c>
      <c r="S112" s="75">
        <v>0</v>
      </c>
      <c r="T112" s="75">
        <v>0</v>
      </c>
      <c r="U112" s="75">
        <v>0</v>
      </c>
      <c r="V112" s="75">
        <v>0</v>
      </c>
      <c r="W112" s="75">
        <v>0</v>
      </c>
      <c r="X112" s="75">
        <v>0</v>
      </c>
      <c r="Y112" s="75">
        <v>0</v>
      </c>
      <c r="Z112" s="75">
        <v>0</v>
      </c>
      <c r="AA112" s="75">
        <v>1</v>
      </c>
      <c r="AB112" s="75">
        <v>0</v>
      </c>
      <c r="AC112" s="75">
        <v>1</v>
      </c>
      <c r="AD112" s="75">
        <v>1</v>
      </c>
      <c r="AE112" s="75">
        <v>0</v>
      </c>
      <c r="AF112" s="75">
        <v>0</v>
      </c>
      <c r="AG112" s="75">
        <v>0</v>
      </c>
      <c r="AH112" s="75">
        <v>0</v>
      </c>
      <c r="AI112" s="75">
        <v>0</v>
      </c>
      <c r="AJ112" s="9">
        <f t="shared" si="8"/>
        <v>1</v>
      </c>
      <c r="AK112" s="9">
        <f t="shared" si="9"/>
        <v>0</v>
      </c>
      <c r="AL112" s="9">
        <f t="shared" si="10"/>
        <v>1</v>
      </c>
      <c r="AM112" s="9">
        <f t="shared" si="11"/>
        <v>1</v>
      </c>
      <c r="AN112" s="70" t="s">
        <v>1650</v>
      </c>
    </row>
    <row r="113" spans="1:40" s="72" customFormat="1" x14ac:dyDescent="0.25">
      <c r="A113" s="75">
        <v>1853</v>
      </c>
      <c r="B113" s="70" t="s">
        <v>2987</v>
      </c>
      <c r="C113" s="70" t="s">
        <v>2988</v>
      </c>
      <c r="D113" s="70" t="s">
        <v>2989</v>
      </c>
      <c r="E113" s="71">
        <v>39085</v>
      </c>
      <c r="F113" s="70" t="s">
        <v>38</v>
      </c>
      <c r="G113" s="79"/>
      <c r="H113" s="79"/>
      <c r="I113" s="79"/>
      <c r="J113" s="75">
        <v>0.73799999999999999</v>
      </c>
      <c r="K113" s="79"/>
      <c r="L113" s="79" t="s">
        <v>341</v>
      </c>
      <c r="M113" s="70" t="s">
        <v>151</v>
      </c>
      <c r="N113" s="76" t="s">
        <v>40</v>
      </c>
      <c r="O113" s="75">
        <v>1.3333333333333333</v>
      </c>
      <c r="P113" s="70" t="s">
        <v>111</v>
      </c>
      <c r="Q113" s="76" t="s">
        <v>70</v>
      </c>
      <c r="R113" s="75">
        <v>0</v>
      </c>
      <c r="S113" s="75">
        <v>0</v>
      </c>
      <c r="T113" s="75">
        <v>0</v>
      </c>
      <c r="U113" s="75">
        <v>0</v>
      </c>
      <c r="V113" s="75">
        <v>0</v>
      </c>
      <c r="W113" s="75">
        <v>0</v>
      </c>
      <c r="X113" s="75">
        <v>0</v>
      </c>
      <c r="Y113" s="75">
        <v>0</v>
      </c>
      <c r="Z113" s="75">
        <v>0</v>
      </c>
      <c r="AA113" s="75">
        <v>1</v>
      </c>
      <c r="AB113" s="75">
        <v>0</v>
      </c>
      <c r="AC113" s="75">
        <v>0</v>
      </c>
      <c r="AD113" s="75">
        <v>1</v>
      </c>
      <c r="AE113" s="75">
        <v>1</v>
      </c>
      <c r="AF113" s="75">
        <v>0</v>
      </c>
      <c r="AG113" s="75">
        <v>0</v>
      </c>
      <c r="AH113" s="75">
        <v>0</v>
      </c>
      <c r="AI113" s="75">
        <v>0</v>
      </c>
      <c r="AJ113" s="9">
        <f t="shared" si="8"/>
        <v>1</v>
      </c>
      <c r="AK113" s="9">
        <f t="shared" si="9"/>
        <v>0</v>
      </c>
      <c r="AL113" s="9">
        <f t="shared" si="10"/>
        <v>1</v>
      </c>
      <c r="AM113" s="9">
        <f t="shared" si="11"/>
        <v>1</v>
      </c>
      <c r="AN113" s="70" t="s">
        <v>2990</v>
      </c>
    </row>
    <row r="114" spans="1:40" s="72" customFormat="1" x14ac:dyDescent="0.25">
      <c r="A114" s="28">
        <v>1859</v>
      </c>
      <c r="B114" s="29" t="s">
        <v>1171</v>
      </c>
      <c r="C114" s="29" t="s">
        <v>1172</v>
      </c>
      <c r="D114" s="29" t="s">
        <v>1173</v>
      </c>
      <c r="E114" s="30">
        <v>40800</v>
      </c>
      <c r="F114" s="29" t="s">
        <v>38</v>
      </c>
      <c r="G114" s="10"/>
      <c r="H114" s="10"/>
      <c r="I114" s="10"/>
      <c r="J114" s="28">
        <v>0.74</v>
      </c>
      <c r="K114" s="10"/>
      <c r="L114" s="10" t="s">
        <v>342</v>
      </c>
      <c r="M114" s="29" t="s">
        <v>185</v>
      </c>
      <c r="N114" s="31" t="s">
        <v>48</v>
      </c>
      <c r="O114" s="28">
        <v>0.55000000000000004</v>
      </c>
      <c r="P114" s="29" t="s">
        <v>111</v>
      </c>
      <c r="Q114" s="31" t="s">
        <v>15</v>
      </c>
      <c r="R114" s="28">
        <v>0</v>
      </c>
      <c r="S114" s="28">
        <v>0</v>
      </c>
      <c r="T114" s="28">
        <v>0</v>
      </c>
      <c r="U114" s="28">
        <v>0</v>
      </c>
      <c r="V114" s="28">
        <v>0</v>
      </c>
      <c r="W114" s="28">
        <v>0</v>
      </c>
      <c r="X114" s="28">
        <v>0</v>
      </c>
      <c r="Y114" s="28">
        <v>0</v>
      </c>
      <c r="Z114" s="28">
        <v>0</v>
      </c>
      <c r="AA114" s="28">
        <v>1</v>
      </c>
      <c r="AB114" s="28">
        <v>0</v>
      </c>
      <c r="AC114" s="28">
        <v>0</v>
      </c>
      <c r="AD114" s="28">
        <v>0</v>
      </c>
      <c r="AE114" s="28">
        <v>0</v>
      </c>
      <c r="AF114" s="28">
        <v>0</v>
      </c>
      <c r="AG114" s="28">
        <v>0</v>
      </c>
      <c r="AH114" s="28">
        <v>0</v>
      </c>
      <c r="AI114" s="28">
        <v>1</v>
      </c>
      <c r="AJ114" s="9">
        <f t="shared" si="8"/>
        <v>0</v>
      </c>
      <c r="AK114" s="9">
        <f t="shared" si="9"/>
        <v>0</v>
      </c>
      <c r="AL114" s="9">
        <f t="shared" si="10"/>
        <v>1</v>
      </c>
      <c r="AM114" s="9">
        <f t="shared" si="11"/>
        <v>0</v>
      </c>
      <c r="AN114" s="29" t="s">
        <v>1174</v>
      </c>
    </row>
    <row r="115" spans="1:40" s="72" customFormat="1" x14ac:dyDescent="0.25">
      <c r="A115" s="28">
        <v>1861</v>
      </c>
      <c r="B115" s="29" t="s">
        <v>1175</v>
      </c>
      <c r="C115" s="29" t="s">
        <v>1176</v>
      </c>
      <c r="D115" s="29" t="s">
        <v>1177</v>
      </c>
      <c r="E115" s="30">
        <v>39997</v>
      </c>
      <c r="F115" s="29" t="s">
        <v>38</v>
      </c>
      <c r="G115" s="10"/>
      <c r="H115" s="10"/>
      <c r="I115" s="28">
        <v>1580</v>
      </c>
      <c r="J115" s="28">
        <v>9.4999999999999998E-3</v>
      </c>
      <c r="K115" s="10"/>
      <c r="L115" s="10" t="s">
        <v>342</v>
      </c>
      <c r="M115" s="29" t="s">
        <v>224</v>
      </c>
      <c r="N115" s="31" t="s">
        <v>48</v>
      </c>
      <c r="O115" s="28">
        <v>0</v>
      </c>
      <c r="P115" s="29" t="s">
        <v>111</v>
      </c>
      <c r="Q115" s="31" t="s">
        <v>15</v>
      </c>
      <c r="R115" s="28">
        <v>1</v>
      </c>
      <c r="S115" s="28">
        <v>0</v>
      </c>
      <c r="T115" s="28">
        <v>0</v>
      </c>
      <c r="U115" s="28">
        <v>0</v>
      </c>
      <c r="V115" s="28">
        <v>0</v>
      </c>
      <c r="W115" s="28">
        <v>0</v>
      </c>
      <c r="X115" s="28">
        <v>0</v>
      </c>
      <c r="Y115" s="28">
        <v>0</v>
      </c>
      <c r="Z115" s="28">
        <v>0</v>
      </c>
      <c r="AA115" s="28">
        <v>1</v>
      </c>
      <c r="AB115" s="28">
        <v>0</v>
      </c>
      <c r="AC115" s="28">
        <v>1</v>
      </c>
      <c r="AD115" s="28">
        <v>0</v>
      </c>
      <c r="AE115" s="28">
        <v>0</v>
      </c>
      <c r="AF115" s="28">
        <v>0</v>
      </c>
      <c r="AG115" s="28">
        <v>0</v>
      </c>
      <c r="AH115" s="28">
        <v>0</v>
      </c>
      <c r="AI115" s="28">
        <v>0</v>
      </c>
      <c r="AJ115" s="9">
        <f t="shared" si="8"/>
        <v>1</v>
      </c>
      <c r="AK115" s="9">
        <f t="shared" si="9"/>
        <v>0</v>
      </c>
      <c r="AL115" s="9">
        <f t="shared" si="10"/>
        <v>0</v>
      </c>
      <c r="AM115" s="9">
        <f t="shared" si="11"/>
        <v>0</v>
      </c>
      <c r="AN115" s="29" t="s">
        <v>1178</v>
      </c>
    </row>
    <row r="116" spans="1:40" s="72" customFormat="1" x14ac:dyDescent="0.25">
      <c r="A116" s="28">
        <v>1864</v>
      </c>
      <c r="B116" s="29" t="s">
        <v>1065</v>
      </c>
      <c r="C116" s="29" t="s">
        <v>1066</v>
      </c>
      <c r="D116" s="29" t="s">
        <v>1067</v>
      </c>
      <c r="E116" s="30">
        <v>37820</v>
      </c>
      <c r="F116" s="29" t="s">
        <v>38</v>
      </c>
      <c r="G116" s="10"/>
      <c r="H116" s="10"/>
      <c r="I116" s="10"/>
      <c r="J116" s="28">
        <v>1.24</v>
      </c>
      <c r="K116" s="10"/>
      <c r="L116" s="10" t="s">
        <v>341</v>
      </c>
      <c r="M116" s="29" t="s">
        <v>151</v>
      </c>
      <c r="N116" s="31" t="s">
        <v>48</v>
      </c>
      <c r="O116" s="28">
        <v>0.41666666666666669</v>
      </c>
      <c r="P116" s="29" t="s">
        <v>69</v>
      </c>
      <c r="Q116" s="31" t="s">
        <v>15</v>
      </c>
      <c r="R116" s="28">
        <v>1</v>
      </c>
      <c r="S116" s="28">
        <v>0</v>
      </c>
      <c r="T116" s="28">
        <v>0</v>
      </c>
      <c r="U116" s="28">
        <v>0</v>
      </c>
      <c r="V116" s="28">
        <v>0</v>
      </c>
      <c r="W116" s="28">
        <v>0</v>
      </c>
      <c r="X116" s="28">
        <v>0</v>
      </c>
      <c r="Y116" s="28">
        <v>0</v>
      </c>
      <c r="Z116" s="28">
        <v>0</v>
      </c>
      <c r="AA116" s="28">
        <v>1</v>
      </c>
      <c r="AB116" s="28">
        <v>0</v>
      </c>
      <c r="AC116" s="28">
        <v>0</v>
      </c>
      <c r="AD116" s="28">
        <v>0</v>
      </c>
      <c r="AE116" s="28">
        <v>0</v>
      </c>
      <c r="AF116" s="28">
        <v>0</v>
      </c>
      <c r="AG116" s="28">
        <v>0</v>
      </c>
      <c r="AH116" s="28">
        <v>0</v>
      </c>
      <c r="AI116" s="28">
        <v>1</v>
      </c>
      <c r="AJ116" s="9">
        <f t="shared" si="8"/>
        <v>0</v>
      </c>
      <c r="AK116" s="9">
        <f t="shared" si="9"/>
        <v>0</v>
      </c>
      <c r="AL116" s="9">
        <f t="shared" si="10"/>
        <v>1</v>
      </c>
      <c r="AM116" s="9">
        <f t="shared" si="11"/>
        <v>0</v>
      </c>
      <c r="AN116" s="29" t="s">
        <v>1068</v>
      </c>
    </row>
    <row r="117" spans="1:40" s="72" customFormat="1" x14ac:dyDescent="0.25">
      <c r="A117" s="28">
        <v>1870</v>
      </c>
      <c r="B117" s="29" t="s">
        <v>1069</v>
      </c>
      <c r="C117" s="29" t="s">
        <v>1070</v>
      </c>
      <c r="D117" s="29" t="s">
        <v>1071</v>
      </c>
      <c r="E117" s="30">
        <v>39769</v>
      </c>
      <c r="F117" s="29" t="s">
        <v>38</v>
      </c>
      <c r="G117" s="10"/>
      <c r="H117" s="10"/>
      <c r="I117" s="10"/>
      <c r="J117" s="28">
        <v>1.0900000000000001</v>
      </c>
      <c r="K117" s="10"/>
      <c r="L117" s="10" t="s">
        <v>341</v>
      </c>
      <c r="M117" s="29" t="s">
        <v>151</v>
      </c>
      <c r="N117" s="31" t="s">
        <v>48</v>
      </c>
      <c r="O117" s="28">
        <v>1</v>
      </c>
      <c r="P117" s="29" t="s">
        <v>111</v>
      </c>
      <c r="Q117" s="31" t="s">
        <v>15</v>
      </c>
      <c r="R117" s="28">
        <v>1</v>
      </c>
      <c r="S117" s="28">
        <v>0</v>
      </c>
      <c r="T117" s="28">
        <v>0</v>
      </c>
      <c r="U117" s="28">
        <v>0</v>
      </c>
      <c r="V117" s="28">
        <v>0</v>
      </c>
      <c r="W117" s="28">
        <v>0</v>
      </c>
      <c r="X117" s="28">
        <v>0</v>
      </c>
      <c r="Y117" s="28">
        <v>0</v>
      </c>
      <c r="Z117" s="28">
        <v>0</v>
      </c>
      <c r="AA117" s="28">
        <v>1</v>
      </c>
      <c r="AB117" s="28">
        <v>0</v>
      </c>
      <c r="AC117" s="28">
        <v>0</v>
      </c>
      <c r="AD117" s="28">
        <v>0</v>
      </c>
      <c r="AE117" s="28">
        <v>0</v>
      </c>
      <c r="AF117" s="28">
        <v>0</v>
      </c>
      <c r="AG117" s="28">
        <v>0</v>
      </c>
      <c r="AH117" s="28">
        <v>0</v>
      </c>
      <c r="AI117" s="28">
        <v>1</v>
      </c>
      <c r="AJ117" s="9">
        <f t="shared" si="8"/>
        <v>0</v>
      </c>
      <c r="AK117" s="9">
        <f t="shared" si="9"/>
        <v>0</v>
      </c>
      <c r="AL117" s="9">
        <f t="shared" si="10"/>
        <v>1</v>
      </c>
      <c r="AM117" s="9">
        <f t="shared" si="11"/>
        <v>0</v>
      </c>
      <c r="AN117" s="29" t="s">
        <v>1072</v>
      </c>
    </row>
    <row r="118" spans="1:40" s="72" customFormat="1" x14ac:dyDescent="0.25">
      <c r="A118" s="75">
        <v>1876</v>
      </c>
      <c r="B118" s="70" t="s">
        <v>2991</v>
      </c>
      <c r="C118" s="70" t="s">
        <v>2992</v>
      </c>
      <c r="D118" s="70" t="s">
        <v>2993</v>
      </c>
      <c r="E118" s="71">
        <v>38018</v>
      </c>
      <c r="F118" s="70" t="s">
        <v>38</v>
      </c>
      <c r="G118" s="79"/>
      <c r="H118" s="79"/>
      <c r="I118" s="79"/>
      <c r="J118" s="79"/>
      <c r="K118" s="79"/>
      <c r="L118" s="79" t="s">
        <v>341</v>
      </c>
      <c r="M118" s="70" t="s">
        <v>151</v>
      </c>
      <c r="N118" s="76" t="s">
        <v>48</v>
      </c>
      <c r="O118" s="75">
        <v>0.5</v>
      </c>
      <c r="P118" s="70" t="s">
        <v>111</v>
      </c>
      <c r="Q118" s="76" t="s">
        <v>15</v>
      </c>
      <c r="R118" s="75">
        <v>1</v>
      </c>
      <c r="S118" s="75">
        <v>0</v>
      </c>
      <c r="T118" s="75">
        <v>0</v>
      </c>
      <c r="U118" s="75">
        <v>0</v>
      </c>
      <c r="V118" s="75">
        <v>0</v>
      </c>
      <c r="W118" s="75">
        <v>0</v>
      </c>
      <c r="X118" s="75">
        <v>0</v>
      </c>
      <c r="Y118" s="75">
        <v>0</v>
      </c>
      <c r="Z118" s="75">
        <v>0</v>
      </c>
      <c r="AA118" s="75">
        <v>1</v>
      </c>
      <c r="AB118" s="75">
        <v>0</v>
      </c>
      <c r="AC118" s="75">
        <v>0</v>
      </c>
      <c r="AD118" s="75">
        <v>0</v>
      </c>
      <c r="AE118" s="75">
        <v>0</v>
      </c>
      <c r="AF118" s="75">
        <v>0</v>
      </c>
      <c r="AG118" s="75">
        <v>0</v>
      </c>
      <c r="AH118" s="75">
        <v>0</v>
      </c>
      <c r="AI118" s="75">
        <v>1</v>
      </c>
      <c r="AJ118" s="9">
        <f t="shared" si="8"/>
        <v>0</v>
      </c>
      <c r="AK118" s="9">
        <f t="shared" si="9"/>
        <v>0</v>
      </c>
      <c r="AL118" s="9">
        <f t="shared" si="10"/>
        <v>1</v>
      </c>
      <c r="AM118" s="9">
        <f t="shared" si="11"/>
        <v>0</v>
      </c>
      <c r="AN118" s="70" t="s">
        <v>2994</v>
      </c>
    </row>
    <row r="119" spans="1:40" s="72" customFormat="1" x14ac:dyDescent="0.25">
      <c r="A119" s="28">
        <v>1882</v>
      </c>
      <c r="B119" s="29" t="s">
        <v>1073</v>
      </c>
      <c r="C119" s="29" t="s">
        <v>1074</v>
      </c>
      <c r="D119" s="29" t="s">
        <v>1075</v>
      </c>
      <c r="E119" s="30">
        <v>40949</v>
      </c>
      <c r="F119" s="29" t="s">
        <v>38</v>
      </c>
      <c r="G119" s="28">
        <v>1800</v>
      </c>
      <c r="H119" s="28">
        <v>900</v>
      </c>
      <c r="I119" s="10"/>
      <c r="J119" s="28">
        <v>1.23</v>
      </c>
      <c r="K119" s="10"/>
      <c r="L119" s="10" t="s">
        <v>341</v>
      </c>
      <c r="M119" s="29" t="s">
        <v>151</v>
      </c>
      <c r="N119" s="31" t="s">
        <v>48</v>
      </c>
      <c r="O119" s="28">
        <v>0.83333333333333326</v>
      </c>
      <c r="P119" s="29" t="s">
        <v>69</v>
      </c>
      <c r="Q119" s="31" t="s">
        <v>15</v>
      </c>
      <c r="R119" s="28">
        <v>1</v>
      </c>
      <c r="S119" s="28">
        <v>0</v>
      </c>
      <c r="T119" s="28">
        <v>0</v>
      </c>
      <c r="U119" s="28">
        <v>0</v>
      </c>
      <c r="V119" s="28">
        <v>0</v>
      </c>
      <c r="W119" s="28">
        <v>0</v>
      </c>
      <c r="X119" s="28">
        <v>0</v>
      </c>
      <c r="Y119" s="28">
        <v>0</v>
      </c>
      <c r="Z119" s="28">
        <v>0</v>
      </c>
      <c r="AA119" s="28">
        <v>1</v>
      </c>
      <c r="AB119" s="28">
        <v>0</v>
      </c>
      <c r="AC119" s="28">
        <v>0</v>
      </c>
      <c r="AD119" s="28">
        <v>0</v>
      </c>
      <c r="AE119" s="28">
        <v>1</v>
      </c>
      <c r="AF119" s="28">
        <v>0</v>
      </c>
      <c r="AG119" s="28">
        <v>0</v>
      </c>
      <c r="AH119" s="28">
        <v>0</v>
      </c>
      <c r="AI119" s="28">
        <v>0</v>
      </c>
      <c r="AJ119" s="9">
        <f t="shared" si="8"/>
        <v>1</v>
      </c>
      <c r="AK119" s="9">
        <f t="shared" si="9"/>
        <v>0</v>
      </c>
      <c r="AL119" s="9">
        <f t="shared" si="10"/>
        <v>0</v>
      </c>
      <c r="AM119" s="9">
        <f t="shared" si="11"/>
        <v>0</v>
      </c>
      <c r="AN119" s="29" t="s">
        <v>1076</v>
      </c>
    </row>
    <row r="120" spans="1:40" s="72" customFormat="1" x14ac:dyDescent="0.25">
      <c r="A120" s="75">
        <v>1886</v>
      </c>
      <c r="B120" s="70" t="s">
        <v>1683</v>
      </c>
      <c r="C120" s="70" t="s">
        <v>1684</v>
      </c>
      <c r="D120" s="70" t="s">
        <v>1685</v>
      </c>
      <c r="E120" s="71">
        <v>38687</v>
      </c>
      <c r="F120" s="70" t="s">
        <v>38</v>
      </c>
      <c r="G120" s="79"/>
      <c r="H120" s="79"/>
      <c r="I120" s="79"/>
      <c r="J120" s="79"/>
      <c r="K120" s="75">
        <v>3</v>
      </c>
      <c r="L120" s="79" t="s">
        <v>342</v>
      </c>
      <c r="M120" s="70" t="s">
        <v>136</v>
      </c>
      <c r="N120" s="76" t="s">
        <v>219</v>
      </c>
      <c r="O120" s="75">
        <v>0.75</v>
      </c>
      <c r="P120" s="70" t="s">
        <v>111</v>
      </c>
      <c r="Q120" s="76" t="s">
        <v>15</v>
      </c>
      <c r="R120" s="75">
        <v>0</v>
      </c>
      <c r="S120" s="75">
        <v>0</v>
      </c>
      <c r="T120" s="75">
        <v>0</v>
      </c>
      <c r="U120" s="75">
        <v>0</v>
      </c>
      <c r="V120" s="75">
        <v>0</v>
      </c>
      <c r="W120" s="75">
        <v>0</v>
      </c>
      <c r="X120" s="75">
        <v>0</v>
      </c>
      <c r="Y120" s="75">
        <v>0</v>
      </c>
      <c r="Z120" s="75">
        <v>0</v>
      </c>
      <c r="AA120" s="75">
        <v>1</v>
      </c>
      <c r="AB120" s="75">
        <v>0</v>
      </c>
      <c r="AC120" s="75">
        <v>0</v>
      </c>
      <c r="AD120" s="75">
        <v>0</v>
      </c>
      <c r="AE120" s="75">
        <v>0</v>
      </c>
      <c r="AF120" s="75">
        <v>0</v>
      </c>
      <c r="AG120" s="75">
        <v>0</v>
      </c>
      <c r="AH120" s="75">
        <v>0</v>
      </c>
      <c r="AI120" s="75">
        <v>1</v>
      </c>
      <c r="AJ120" s="9">
        <f t="shared" si="8"/>
        <v>0</v>
      </c>
      <c r="AK120" s="9">
        <f t="shared" si="9"/>
        <v>0</v>
      </c>
      <c r="AL120" s="9">
        <f t="shared" si="10"/>
        <v>1</v>
      </c>
      <c r="AM120" s="9">
        <f t="shared" si="11"/>
        <v>0</v>
      </c>
      <c r="AN120" s="70" t="s">
        <v>1686</v>
      </c>
    </row>
    <row r="121" spans="1:40" s="72" customFormat="1" x14ac:dyDescent="0.25">
      <c r="A121" s="28">
        <v>1896</v>
      </c>
      <c r="B121" s="29" t="s">
        <v>1179</v>
      </c>
      <c r="C121" s="29" t="s">
        <v>1180</v>
      </c>
      <c r="D121" s="29" t="s">
        <v>1181</v>
      </c>
      <c r="E121" s="30">
        <v>38292</v>
      </c>
      <c r="F121" s="29" t="s">
        <v>38</v>
      </c>
      <c r="G121" s="10"/>
      <c r="H121" s="10"/>
      <c r="I121" s="10"/>
      <c r="J121" s="10"/>
      <c r="K121" s="10"/>
      <c r="L121" s="10" t="s">
        <v>342</v>
      </c>
      <c r="M121" s="29" t="s">
        <v>136</v>
      </c>
      <c r="N121" s="31" t="s">
        <v>219</v>
      </c>
      <c r="O121" s="28">
        <v>0.75</v>
      </c>
      <c r="P121" s="29" t="s">
        <v>111</v>
      </c>
      <c r="Q121" s="31" t="s">
        <v>15</v>
      </c>
      <c r="R121" s="28">
        <v>0</v>
      </c>
      <c r="S121" s="28">
        <v>0</v>
      </c>
      <c r="T121" s="28">
        <v>0</v>
      </c>
      <c r="U121" s="28">
        <v>0</v>
      </c>
      <c r="V121" s="28">
        <v>0</v>
      </c>
      <c r="W121" s="28">
        <v>0</v>
      </c>
      <c r="X121" s="28">
        <v>0</v>
      </c>
      <c r="Y121" s="28">
        <v>0</v>
      </c>
      <c r="Z121" s="28">
        <v>0</v>
      </c>
      <c r="AA121" s="28">
        <v>1</v>
      </c>
      <c r="AB121" s="28">
        <v>0</v>
      </c>
      <c r="AC121" s="28">
        <v>0</v>
      </c>
      <c r="AD121" s="28">
        <v>0</v>
      </c>
      <c r="AE121" s="28">
        <v>0</v>
      </c>
      <c r="AF121" s="28">
        <v>0</v>
      </c>
      <c r="AG121" s="28">
        <v>0</v>
      </c>
      <c r="AH121" s="28">
        <v>0</v>
      </c>
      <c r="AI121" s="28">
        <v>1</v>
      </c>
      <c r="AJ121" s="9">
        <f t="shared" si="8"/>
        <v>0</v>
      </c>
      <c r="AK121" s="9">
        <f t="shared" si="9"/>
        <v>0</v>
      </c>
      <c r="AL121" s="9">
        <f t="shared" si="10"/>
        <v>1</v>
      </c>
      <c r="AM121" s="9">
        <f t="shared" si="11"/>
        <v>0</v>
      </c>
      <c r="AN121" s="29" t="s">
        <v>1182</v>
      </c>
    </row>
    <row r="122" spans="1:40" s="72" customFormat="1" x14ac:dyDescent="0.25">
      <c r="A122" s="75">
        <v>1896</v>
      </c>
      <c r="B122" s="70" t="s">
        <v>1179</v>
      </c>
      <c r="C122" s="70" t="s">
        <v>1180</v>
      </c>
      <c r="D122" s="70" t="s">
        <v>1181</v>
      </c>
      <c r="E122" s="71">
        <v>38292</v>
      </c>
      <c r="F122" s="70" t="s">
        <v>38</v>
      </c>
      <c r="G122" s="79"/>
      <c r="H122" s="79"/>
      <c r="I122" s="79"/>
      <c r="J122" s="79"/>
      <c r="K122" s="79"/>
      <c r="L122" s="79" t="s">
        <v>342</v>
      </c>
      <c r="M122" s="70" t="s">
        <v>136</v>
      </c>
      <c r="N122" s="76" t="s">
        <v>219</v>
      </c>
      <c r="O122" s="75">
        <v>0.75</v>
      </c>
      <c r="P122" s="70" t="s">
        <v>111</v>
      </c>
      <c r="Q122" s="76" t="s">
        <v>15</v>
      </c>
      <c r="R122" s="75">
        <v>0</v>
      </c>
      <c r="S122" s="75">
        <v>0</v>
      </c>
      <c r="T122" s="75">
        <v>0</v>
      </c>
      <c r="U122" s="75">
        <v>0</v>
      </c>
      <c r="V122" s="75">
        <v>0</v>
      </c>
      <c r="W122" s="75">
        <v>0</v>
      </c>
      <c r="X122" s="75">
        <v>0</v>
      </c>
      <c r="Y122" s="75">
        <v>0</v>
      </c>
      <c r="Z122" s="75">
        <v>0</v>
      </c>
      <c r="AA122" s="75">
        <v>1</v>
      </c>
      <c r="AB122" s="75">
        <v>0</v>
      </c>
      <c r="AC122" s="75">
        <v>0</v>
      </c>
      <c r="AD122" s="75">
        <v>0</v>
      </c>
      <c r="AE122" s="75">
        <v>0</v>
      </c>
      <c r="AF122" s="75">
        <v>0</v>
      </c>
      <c r="AG122" s="75">
        <v>0</v>
      </c>
      <c r="AH122" s="75">
        <v>0</v>
      </c>
      <c r="AI122" s="75">
        <v>1</v>
      </c>
      <c r="AJ122" s="9">
        <f t="shared" si="8"/>
        <v>0</v>
      </c>
      <c r="AK122" s="9">
        <f t="shared" si="9"/>
        <v>0</v>
      </c>
      <c r="AL122" s="9">
        <f t="shared" si="10"/>
        <v>1</v>
      </c>
      <c r="AM122" s="9">
        <f t="shared" si="11"/>
        <v>0</v>
      </c>
      <c r="AN122" s="70" t="s">
        <v>1182</v>
      </c>
    </row>
    <row r="123" spans="1:40" s="72" customFormat="1" x14ac:dyDescent="0.25">
      <c r="A123" s="28">
        <v>1906</v>
      </c>
      <c r="B123" s="29" t="s">
        <v>1077</v>
      </c>
      <c r="C123" s="29" t="s">
        <v>1078</v>
      </c>
      <c r="D123" s="29" t="s">
        <v>1079</v>
      </c>
      <c r="E123" s="30">
        <v>38504</v>
      </c>
      <c r="F123" s="29" t="s">
        <v>38</v>
      </c>
      <c r="G123" s="10"/>
      <c r="H123" s="10"/>
      <c r="I123" s="10"/>
      <c r="J123" s="28">
        <v>0.28000000000000003</v>
      </c>
      <c r="K123" s="10"/>
      <c r="L123" s="10" t="s">
        <v>341</v>
      </c>
      <c r="M123" s="29" t="s">
        <v>151</v>
      </c>
      <c r="N123" s="31" t="s">
        <v>48</v>
      </c>
      <c r="O123" s="28">
        <v>0.5</v>
      </c>
      <c r="P123" s="29" t="s">
        <v>111</v>
      </c>
      <c r="Q123" s="31" t="s">
        <v>55</v>
      </c>
      <c r="R123" s="28">
        <v>0</v>
      </c>
      <c r="S123" s="28">
        <v>0</v>
      </c>
      <c r="T123" s="28">
        <v>0</v>
      </c>
      <c r="U123" s="28">
        <v>0</v>
      </c>
      <c r="V123" s="28">
        <v>0</v>
      </c>
      <c r="W123" s="28">
        <v>0</v>
      </c>
      <c r="X123" s="28">
        <v>0</v>
      </c>
      <c r="Y123" s="28">
        <v>0</v>
      </c>
      <c r="Z123" s="28">
        <v>0</v>
      </c>
      <c r="AA123" s="28">
        <v>1</v>
      </c>
      <c r="AB123" s="28">
        <v>0</v>
      </c>
      <c r="AC123" s="28">
        <v>0</v>
      </c>
      <c r="AD123" s="28">
        <v>0</v>
      </c>
      <c r="AE123" s="28">
        <v>1</v>
      </c>
      <c r="AF123" s="28">
        <v>0</v>
      </c>
      <c r="AG123" s="28">
        <v>1</v>
      </c>
      <c r="AH123" s="28">
        <v>0</v>
      </c>
      <c r="AI123" s="28">
        <v>0</v>
      </c>
      <c r="AJ123" s="9">
        <f t="shared" si="8"/>
        <v>1</v>
      </c>
      <c r="AK123" s="9">
        <f t="shared" si="9"/>
        <v>1</v>
      </c>
      <c r="AL123" s="9">
        <f t="shared" si="10"/>
        <v>0</v>
      </c>
      <c r="AM123" s="9">
        <f t="shared" si="11"/>
        <v>0</v>
      </c>
      <c r="AN123" s="29" t="s">
        <v>1080</v>
      </c>
    </row>
    <row r="124" spans="1:40" s="72" customFormat="1" x14ac:dyDescent="0.25">
      <c r="A124" s="75">
        <v>1908</v>
      </c>
      <c r="B124" s="70" t="s">
        <v>1699</v>
      </c>
      <c r="C124" s="70" t="s">
        <v>1700</v>
      </c>
      <c r="D124" s="70" t="s">
        <v>1701</v>
      </c>
      <c r="E124" s="71">
        <v>39203</v>
      </c>
      <c r="F124" s="70" t="s">
        <v>38</v>
      </c>
      <c r="G124" s="79"/>
      <c r="H124" s="79"/>
      <c r="I124" s="79"/>
      <c r="J124" s="75">
        <v>1</v>
      </c>
      <c r="K124" s="79"/>
      <c r="L124" s="79" t="s">
        <v>342</v>
      </c>
      <c r="M124" s="70" t="s">
        <v>185</v>
      </c>
      <c r="N124" s="76" t="s">
        <v>48</v>
      </c>
      <c r="O124" s="75">
        <v>0.5</v>
      </c>
      <c r="P124" s="70" t="s">
        <v>111</v>
      </c>
      <c r="Q124" s="76" t="s">
        <v>15</v>
      </c>
      <c r="R124" s="75">
        <v>0</v>
      </c>
      <c r="S124" s="75">
        <v>0</v>
      </c>
      <c r="T124" s="75">
        <v>0</v>
      </c>
      <c r="U124" s="75">
        <v>0</v>
      </c>
      <c r="V124" s="75">
        <v>0</v>
      </c>
      <c r="W124" s="75">
        <v>0</v>
      </c>
      <c r="X124" s="75">
        <v>0</v>
      </c>
      <c r="Y124" s="75">
        <v>0</v>
      </c>
      <c r="Z124" s="75">
        <v>0</v>
      </c>
      <c r="AA124" s="75">
        <v>1</v>
      </c>
      <c r="AB124" s="75">
        <v>0</v>
      </c>
      <c r="AC124" s="75">
        <v>1</v>
      </c>
      <c r="AD124" s="75">
        <v>0</v>
      </c>
      <c r="AE124" s="75">
        <v>0</v>
      </c>
      <c r="AF124" s="75">
        <v>0</v>
      </c>
      <c r="AG124" s="75">
        <v>0</v>
      </c>
      <c r="AH124" s="75">
        <v>0</v>
      </c>
      <c r="AI124" s="75">
        <v>0</v>
      </c>
      <c r="AJ124" s="9">
        <f t="shared" si="8"/>
        <v>1</v>
      </c>
      <c r="AK124" s="9">
        <f t="shared" si="9"/>
        <v>0</v>
      </c>
      <c r="AL124" s="9">
        <f t="shared" si="10"/>
        <v>0</v>
      </c>
      <c r="AM124" s="9">
        <f t="shared" si="11"/>
        <v>0</v>
      </c>
      <c r="AN124" s="70" t="s">
        <v>1702</v>
      </c>
    </row>
    <row r="125" spans="1:40" s="72" customFormat="1" x14ac:dyDescent="0.25">
      <c r="A125" s="28">
        <v>1909</v>
      </c>
      <c r="B125" s="29" t="s">
        <v>1183</v>
      </c>
      <c r="C125" s="29" t="s">
        <v>1184</v>
      </c>
      <c r="D125" s="29" t="s">
        <v>1185</v>
      </c>
      <c r="E125" s="30">
        <v>38930</v>
      </c>
      <c r="F125" s="29" t="s">
        <v>38</v>
      </c>
      <c r="G125" s="10"/>
      <c r="H125" s="10"/>
      <c r="I125" s="10"/>
      <c r="J125" s="28">
        <v>6.1999999999999999E-6</v>
      </c>
      <c r="K125" s="28">
        <v>1</v>
      </c>
      <c r="L125" s="10" t="s">
        <v>342</v>
      </c>
      <c r="M125" s="29" t="s">
        <v>1186</v>
      </c>
      <c r="N125" s="31" t="s">
        <v>48</v>
      </c>
      <c r="O125" s="28">
        <v>0.75</v>
      </c>
      <c r="P125" s="29" t="s">
        <v>111</v>
      </c>
      <c r="Q125" s="31" t="s">
        <v>55</v>
      </c>
      <c r="R125" s="28">
        <v>1</v>
      </c>
      <c r="S125" s="28">
        <v>0</v>
      </c>
      <c r="T125" s="28">
        <v>0</v>
      </c>
      <c r="U125" s="28">
        <v>0</v>
      </c>
      <c r="V125" s="28">
        <v>0</v>
      </c>
      <c r="W125" s="28">
        <v>0</v>
      </c>
      <c r="X125" s="28">
        <v>0</v>
      </c>
      <c r="Y125" s="28">
        <v>0</v>
      </c>
      <c r="Z125" s="28">
        <v>0</v>
      </c>
      <c r="AA125" s="28">
        <v>1</v>
      </c>
      <c r="AB125" s="28">
        <v>0</v>
      </c>
      <c r="AC125" s="28">
        <v>0</v>
      </c>
      <c r="AD125" s="28">
        <v>1</v>
      </c>
      <c r="AE125" s="28">
        <v>1</v>
      </c>
      <c r="AF125" s="28">
        <v>0</v>
      </c>
      <c r="AG125" s="28">
        <v>0</v>
      </c>
      <c r="AH125" s="28">
        <v>0</v>
      </c>
      <c r="AI125" s="28">
        <v>0</v>
      </c>
      <c r="AJ125" s="9">
        <f t="shared" si="8"/>
        <v>1</v>
      </c>
      <c r="AK125" s="9">
        <f t="shared" si="9"/>
        <v>0</v>
      </c>
      <c r="AL125" s="9">
        <f t="shared" si="10"/>
        <v>1</v>
      </c>
      <c r="AM125" s="9">
        <f t="shared" si="11"/>
        <v>1</v>
      </c>
      <c r="AN125" s="29" t="s">
        <v>1187</v>
      </c>
    </row>
    <row r="126" spans="1:40" s="72" customFormat="1" x14ac:dyDescent="0.25">
      <c r="A126" s="28">
        <v>1910</v>
      </c>
      <c r="B126" s="29" t="s">
        <v>1188</v>
      </c>
      <c r="C126" s="29" t="s">
        <v>1189</v>
      </c>
      <c r="D126" s="29" t="s">
        <v>1190</v>
      </c>
      <c r="E126" s="30">
        <v>39311</v>
      </c>
      <c r="F126" s="29" t="s">
        <v>38</v>
      </c>
      <c r="G126" s="10"/>
      <c r="H126" s="10"/>
      <c r="I126" s="10"/>
      <c r="J126" s="28">
        <v>0.2</v>
      </c>
      <c r="K126" s="10"/>
      <c r="L126" s="10" t="s">
        <v>342</v>
      </c>
      <c r="M126" s="29" t="s">
        <v>691</v>
      </c>
      <c r="N126" s="31" t="s">
        <v>48</v>
      </c>
      <c r="O126" s="28">
        <v>0.5</v>
      </c>
      <c r="P126" s="29" t="s">
        <v>111</v>
      </c>
      <c r="Q126" s="31" t="s">
        <v>15</v>
      </c>
      <c r="R126" s="28">
        <v>1</v>
      </c>
      <c r="S126" s="28">
        <v>0</v>
      </c>
      <c r="T126" s="28">
        <v>0</v>
      </c>
      <c r="U126" s="28">
        <v>0</v>
      </c>
      <c r="V126" s="28">
        <v>0</v>
      </c>
      <c r="W126" s="28">
        <v>0</v>
      </c>
      <c r="X126" s="28">
        <v>0</v>
      </c>
      <c r="Y126" s="28">
        <v>0</v>
      </c>
      <c r="Z126" s="28">
        <v>0</v>
      </c>
      <c r="AA126" s="28">
        <v>1</v>
      </c>
      <c r="AB126" s="28">
        <v>0</v>
      </c>
      <c r="AC126" s="28">
        <v>1</v>
      </c>
      <c r="AD126" s="28">
        <v>0</v>
      </c>
      <c r="AE126" s="28">
        <v>0</v>
      </c>
      <c r="AF126" s="28">
        <v>0</v>
      </c>
      <c r="AG126" s="28">
        <v>0</v>
      </c>
      <c r="AH126" s="28">
        <v>0</v>
      </c>
      <c r="AI126" s="28">
        <v>0</v>
      </c>
      <c r="AJ126" s="9">
        <f t="shared" si="8"/>
        <v>1</v>
      </c>
      <c r="AK126" s="9">
        <f t="shared" si="9"/>
        <v>0</v>
      </c>
      <c r="AL126" s="9">
        <f t="shared" si="10"/>
        <v>0</v>
      </c>
      <c r="AM126" s="9">
        <f t="shared" si="11"/>
        <v>0</v>
      </c>
      <c r="AN126" s="29" t="s">
        <v>1191</v>
      </c>
    </row>
    <row r="127" spans="1:40" s="72" customFormat="1" x14ac:dyDescent="0.25">
      <c r="A127" s="75">
        <v>1911</v>
      </c>
      <c r="B127" s="70" t="s">
        <v>1939</v>
      </c>
      <c r="C127" s="70" t="s">
        <v>1940</v>
      </c>
      <c r="D127" s="70" t="s">
        <v>1941</v>
      </c>
      <c r="E127" s="71">
        <v>39444</v>
      </c>
      <c r="F127" s="70" t="s">
        <v>46</v>
      </c>
      <c r="G127" s="79"/>
      <c r="H127" s="79"/>
      <c r="I127" s="75">
        <v>2.6</v>
      </c>
      <c r="J127" s="79"/>
      <c r="K127" s="79"/>
      <c r="L127" s="79" t="s">
        <v>342</v>
      </c>
      <c r="M127" s="70" t="s">
        <v>1186</v>
      </c>
      <c r="N127" s="76" t="s">
        <v>40</v>
      </c>
      <c r="O127" s="75">
        <v>0</v>
      </c>
      <c r="P127" s="70" t="s">
        <v>111</v>
      </c>
      <c r="Q127" s="76" t="s">
        <v>55</v>
      </c>
      <c r="R127" s="75">
        <v>0</v>
      </c>
      <c r="S127" s="75">
        <v>0</v>
      </c>
      <c r="T127" s="75">
        <v>0</v>
      </c>
      <c r="U127" s="75">
        <v>0</v>
      </c>
      <c r="V127" s="75">
        <v>0</v>
      </c>
      <c r="W127" s="75">
        <v>0</v>
      </c>
      <c r="X127" s="75">
        <v>0</v>
      </c>
      <c r="Y127" s="75">
        <v>0</v>
      </c>
      <c r="Z127" s="75">
        <v>0</v>
      </c>
      <c r="AA127" s="75">
        <v>1</v>
      </c>
      <c r="AB127" s="75">
        <v>0</v>
      </c>
      <c r="AC127" s="75">
        <v>1</v>
      </c>
      <c r="AD127" s="75">
        <v>0</v>
      </c>
      <c r="AE127" s="75">
        <v>0</v>
      </c>
      <c r="AF127" s="75">
        <v>0</v>
      </c>
      <c r="AG127" s="75">
        <v>0</v>
      </c>
      <c r="AH127" s="75">
        <v>0</v>
      </c>
      <c r="AI127" s="75">
        <v>0</v>
      </c>
      <c r="AJ127" s="9">
        <f t="shared" si="8"/>
        <v>1</v>
      </c>
      <c r="AK127" s="9">
        <f t="shared" si="9"/>
        <v>0</v>
      </c>
      <c r="AL127" s="9">
        <f t="shared" si="10"/>
        <v>0</v>
      </c>
      <c r="AM127" s="9">
        <f t="shared" si="11"/>
        <v>0</v>
      </c>
      <c r="AN127" s="70" t="s">
        <v>1942</v>
      </c>
    </row>
    <row r="128" spans="1:40" s="72" customFormat="1" x14ac:dyDescent="0.25">
      <c r="A128" s="75">
        <v>1920</v>
      </c>
      <c r="B128" s="70" t="s">
        <v>2995</v>
      </c>
      <c r="C128" s="70" t="s">
        <v>2996</v>
      </c>
      <c r="D128" s="70" t="s">
        <v>2997</v>
      </c>
      <c r="E128" s="71">
        <v>37653</v>
      </c>
      <c r="F128" s="70" t="s">
        <v>38</v>
      </c>
      <c r="G128" s="79"/>
      <c r="H128" s="79"/>
      <c r="I128" s="79"/>
      <c r="J128" s="75">
        <v>0.79</v>
      </c>
      <c r="K128" s="79"/>
      <c r="L128" s="79" t="s">
        <v>341</v>
      </c>
      <c r="M128" s="70" t="s">
        <v>151</v>
      </c>
      <c r="N128" s="76" t="s">
        <v>48</v>
      </c>
      <c r="O128" s="75">
        <v>0.25</v>
      </c>
      <c r="P128" s="70" t="s">
        <v>111</v>
      </c>
      <c r="Q128" s="76" t="s">
        <v>15</v>
      </c>
      <c r="R128" s="75">
        <v>0</v>
      </c>
      <c r="S128" s="75">
        <v>0</v>
      </c>
      <c r="T128" s="75">
        <v>0</v>
      </c>
      <c r="U128" s="75">
        <v>0</v>
      </c>
      <c r="V128" s="75">
        <v>0</v>
      </c>
      <c r="W128" s="75">
        <v>0</v>
      </c>
      <c r="X128" s="75">
        <v>0</v>
      </c>
      <c r="Y128" s="75">
        <v>0</v>
      </c>
      <c r="Z128" s="75">
        <v>0</v>
      </c>
      <c r="AA128" s="75">
        <v>1</v>
      </c>
      <c r="AB128" s="75">
        <v>0</v>
      </c>
      <c r="AC128" s="75">
        <v>0</v>
      </c>
      <c r="AD128" s="75">
        <v>0</v>
      </c>
      <c r="AE128" s="75">
        <v>1</v>
      </c>
      <c r="AF128" s="75">
        <v>0</v>
      </c>
      <c r="AG128" s="75">
        <v>0</v>
      </c>
      <c r="AH128" s="75">
        <v>0</v>
      </c>
      <c r="AI128" s="75">
        <v>0</v>
      </c>
      <c r="AJ128" s="9">
        <f t="shared" si="8"/>
        <v>1</v>
      </c>
      <c r="AK128" s="9">
        <f t="shared" si="9"/>
        <v>0</v>
      </c>
      <c r="AL128" s="9">
        <f t="shared" si="10"/>
        <v>0</v>
      </c>
      <c r="AM128" s="9">
        <f t="shared" si="11"/>
        <v>0</v>
      </c>
      <c r="AN128" s="70" t="s">
        <v>2998</v>
      </c>
    </row>
    <row r="129" spans="1:40" s="72" customFormat="1" x14ac:dyDescent="0.25">
      <c r="A129" s="28">
        <v>1933</v>
      </c>
      <c r="B129" s="29" t="s">
        <v>1192</v>
      </c>
      <c r="C129" s="29" t="s">
        <v>1193</v>
      </c>
      <c r="D129" s="29" t="s">
        <v>1194</v>
      </c>
      <c r="E129" s="30">
        <v>39022</v>
      </c>
      <c r="F129" s="29" t="s">
        <v>38</v>
      </c>
      <c r="G129" s="10"/>
      <c r="H129" s="10"/>
      <c r="I129" s="10"/>
      <c r="J129" s="28">
        <v>5.3999999999999999E-2</v>
      </c>
      <c r="K129" s="10"/>
      <c r="L129" s="10" t="s">
        <v>342</v>
      </c>
      <c r="M129" s="29" t="s">
        <v>691</v>
      </c>
      <c r="N129" s="31" t="s">
        <v>48</v>
      </c>
      <c r="O129" s="28">
        <v>0.5</v>
      </c>
      <c r="P129" s="29" t="s">
        <v>111</v>
      </c>
      <c r="Q129" s="31" t="s">
        <v>70</v>
      </c>
      <c r="R129" s="28">
        <v>0</v>
      </c>
      <c r="S129" s="28">
        <v>0</v>
      </c>
      <c r="T129" s="28">
        <v>0</v>
      </c>
      <c r="U129" s="28">
        <v>0</v>
      </c>
      <c r="V129" s="28">
        <v>0</v>
      </c>
      <c r="W129" s="28">
        <v>0</v>
      </c>
      <c r="X129" s="28">
        <v>0</v>
      </c>
      <c r="Y129" s="28">
        <v>0</v>
      </c>
      <c r="Z129" s="28">
        <v>0</v>
      </c>
      <c r="AA129" s="28">
        <v>1</v>
      </c>
      <c r="AB129" s="28">
        <v>0</v>
      </c>
      <c r="AC129" s="28">
        <v>1</v>
      </c>
      <c r="AD129" s="28">
        <v>0</v>
      </c>
      <c r="AE129" s="28">
        <v>0</v>
      </c>
      <c r="AF129" s="28">
        <v>0</v>
      </c>
      <c r="AG129" s="28">
        <v>0</v>
      </c>
      <c r="AH129" s="28">
        <v>0</v>
      </c>
      <c r="AI129" s="28">
        <v>0</v>
      </c>
      <c r="AJ129" s="9">
        <f t="shared" si="8"/>
        <v>1</v>
      </c>
      <c r="AK129" s="9">
        <f t="shared" si="9"/>
        <v>0</v>
      </c>
      <c r="AL129" s="9">
        <f t="shared" si="10"/>
        <v>0</v>
      </c>
      <c r="AM129" s="9">
        <f t="shared" si="11"/>
        <v>0</v>
      </c>
      <c r="AN129" s="29" t="s">
        <v>1195</v>
      </c>
    </row>
    <row r="130" spans="1:40" s="72" customFormat="1" x14ac:dyDescent="0.25">
      <c r="A130" s="28">
        <v>1938</v>
      </c>
      <c r="B130" s="29" t="s">
        <v>1196</v>
      </c>
      <c r="C130" s="29" t="s">
        <v>1197</v>
      </c>
      <c r="D130" s="29" t="s">
        <v>1198</v>
      </c>
      <c r="E130" s="30">
        <v>39378</v>
      </c>
      <c r="F130" s="29" t="s">
        <v>38</v>
      </c>
      <c r="G130" s="10"/>
      <c r="H130" s="10"/>
      <c r="I130" s="10"/>
      <c r="J130" s="28">
        <v>0.63</v>
      </c>
      <c r="K130" s="10"/>
      <c r="L130" s="10" t="s">
        <v>342</v>
      </c>
      <c r="M130" s="29" t="s">
        <v>1199</v>
      </c>
      <c r="N130" s="10"/>
      <c r="O130" s="28">
        <v>1.5</v>
      </c>
      <c r="P130" s="29" t="s">
        <v>111</v>
      </c>
      <c r="Q130" s="31" t="s">
        <v>70</v>
      </c>
      <c r="R130" s="28">
        <v>0</v>
      </c>
      <c r="S130" s="28">
        <v>0</v>
      </c>
      <c r="T130" s="28">
        <v>0</v>
      </c>
      <c r="U130" s="28">
        <v>0</v>
      </c>
      <c r="V130" s="28">
        <v>0</v>
      </c>
      <c r="W130" s="28">
        <v>0</v>
      </c>
      <c r="X130" s="28">
        <v>0</v>
      </c>
      <c r="Y130" s="28">
        <v>0</v>
      </c>
      <c r="Z130" s="28">
        <v>0</v>
      </c>
      <c r="AA130" s="28">
        <v>1</v>
      </c>
      <c r="AB130" s="28">
        <v>0</v>
      </c>
      <c r="AC130" s="28">
        <v>0</v>
      </c>
      <c r="AD130" s="28">
        <v>0</v>
      </c>
      <c r="AE130" s="28">
        <v>0</v>
      </c>
      <c r="AF130" s="28">
        <v>0</v>
      </c>
      <c r="AG130" s="28">
        <v>0</v>
      </c>
      <c r="AH130" s="28">
        <v>0</v>
      </c>
      <c r="AI130" s="28">
        <v>1</v>
      </c>
      <c r="AJ130" s="9">
        <f t="shared" si="8"/>
        <v>0</v>
      </c>
      <c r="AK130" s="9">
        <f t="shared" si="9"/>
        <v>0</v>
      </c>
      <c r="AL130" s="9">
        <f t="shared" si="10"/>
        <v>1</v>
      </c>
      <c r="AM130" s="9">
        <f t="shared" si="11"/>
        <v>0</v>
      </c>
      <c r="AN130" s="29" t="s">
        <v>1200</v>
      </c>
    </row>
    <row r="131" spans="1:40" s="72" customFormat="1" x14ac:dyDescent="0.25">
      <c r="A131" s="28">
        <v>1941</v>
      </c>
      <c r="B131" s="29" t="s">
        <v>1081</v>
      </c>
      <c r="C131" s="29" t="s">
        <v>1082</v>
      </c>
      <c r="D131" s="29" t="s">
        <v>1083</v>
      </c>
      <c r="E131" s="30">
        <v>40179</v>
      </c>
      <c r="F131" s="29" t="s">
        <v>38</v>
      </c>
      <c r="G131" s="10"/>
      <c r="H131" s="10"/>
      <c r="I131" s="10"/>
      <c r="J131" s="28">
        <v>0.5</v>
      </c>
      <c r="K131" s="10"/>
      <c r="L131" s="10" t="s">
        <v>341</v>
      </c>
      <c r="M131" s="29" t="s">
        <v>151</v>
      </c>
      <c r="N131" s="31" t="s">
        <v>48</v>
      </c>
      <c r="O131" s="28">
        <v>0.75</v>
      </c>
      <c r="P131" s="29" t="s">
        <v>111</v>
      </c>
      <c r="Q131" s="31" t="s">
        <v>15</v>
      </c>
      <c r="R131" s="28">
        <v>1</v>
      </c>
      <c r="S131" s="28">
        <v>0</v>
      </c>
      <c r="T131" s="28">
        <v>0</v>
      </c>
      <c r="U131" s="28">
        <v>0</v>
      </c>
      <c r="V131" s="28">
        <v>0</v>
      </c>
      <c r="W131" s="28">
        <v>0</v>
      </c>
      <c r="X131" s="28">
        <v>0</v>
      </c>
      <c r="Y131" s="28">
        <v>0</v>
      </c>
      <c r="Z131" s="28">
        <v>0</v>
      </c>
      <c r="AA131" s="28">
        <v>1</v>
      </c>
      <c r="AB131" s="28">
        <v>0</v>
      </c>
      <c r="AC131" s="28">
        <v>0</v>
      </c>
      <c r="AD131" s="28">
        <v>0</v>
      </c>
      <c r="AE131" s="28">
        <v>0</v>
      </c>
      <c r="AF131" s="28">
        <v>0</v>
      </c>
      <c r="AG131" s="28">
        <v>0</v>
      </c>
      <c r="AH131" s="28">
        <v>0</v>
      </c>
      <c r="AI131" s="28">
        <v>1</v>
      </c>
      <c r="AJ131" s="9">
        <f t="shared" si="8"/>
        <v>0</v>
      </c>
      <c r="AK131" s="9">
        <f t="shared" si="9"/>
        <v>0</v>
      </c>
      <c r="AL131" s="9">
        <f t="shared" si="10"/>
        <v>1</v>
      </c>
      <c r="AM131" s="9">
        <f t="shared" si="11"/>
        <v>0</v>
      </c>
      <c r="AN131" s="29" t="s">
        <v>1084</v>
      </c>
    </row>
    <row r="132" spans="1:40" s="72" customFormat="1" x14ac:dyDescent="0.25">
      <c r="A132" s="75">
        <v>2057</v>
      </c>
      <c r="B132" s="70" t="s">
        <v>280</v>
      </c>
      <c r="C132" s="70" t="s">
        <v>281</v>
      </c>
      <c r="D132" s="70" t="s">
        <v>282</v>
      </c>
      <c r="E132" s="71">
        <v>42550</v>
      </c>
      <c r="F132" s="70" t="s">
        <v>38</v>
      </c>
      <c r="G132" s="79"/>
      <c r="H132" s="79"/>
      <c r="I132" s="79"/>
      <c r="J132" s="79"/>
      <c r="K132" s="79"/>
      <c r="L132" s="79" t="s">
        <v>341</v>
      </c>
      <c r="M132" s="70" t="s">
        <v>283</v>
      </c>
      <c r="N132" s="76" t="s">
        <v>48</v>
      </c>
      <c r="O132" s="75">
        <v>0</v>
      </c>
      <c r="P132" s="70" t="s">
        <v>170</v>
      </c>
      <c r="Q132" s="76" t="s">
        <v>55</v>
      </c>
      <c r="R132" s="75">
        <v>0</v>
      </c>
      <c r="S132" s="75">
        <v>0</v>
      </c>
      <c r="T132" s="75">
        <v>0</v>
      </c>
      <c r="U132" s="75">
        <v>0</v>
      </c>
      <c r="V132" s="75">
        <v>0</v>
      </c>
      <c r="W132" s="75">
        <v>0</v>
      </c>
      <c r="X132" s="75">
        <v>0</v>
      </c>
      <c r="Y132" s="75">
        <v>0</v>
      </c>
      <c r="Z132" s="75">
        <v>0</v>
      </c>
      <c r="AA132" s="75">
        <v>1</v>
      </c>
      <c r="AB132" s="75">
        <v>0</v>
      </c>
      <c r="AC132" s="75">
        <v>1</v>
      </c>
      <c r="AD132" s="75">
        <v>0</v>
      </c>
      <c r="AE132" s="75">
        <v>1</v>
      </c>
      <c r="AF132" s="75">
        <v>0</v>
      </c>
      <c r="AG132" s="75">
        <v>0</v>
      </c>
      <c r="AH132" s="75">
        <v>0</v>
      </c>
      <c r="AI132" s="75">
        <v>0</v>
      </c>
      <c r="AJ132" s="9">
        <f t="shared" si="8"/>
        <v>1</v>
      </c>
      <c r="AK132" s="9">
        <f t="shared" si="9"/>
        <v>0</v>
      </c>
      <c r="AL132" s="9">
        <f t="shared" si="10"/>
        <v>0</v>
      </c>
      <c r="AM132" s="9">
        <f t="shared" si="11"/>
        <v>0</v>
      </c>
      <c r="AN132" s="70" t="s">
        <v>284</v>
      </c>
    </row>
    <row r="133" spans="1:40" s="72" customFormat="1" x14ac:dyDescent="0.25">
      <c r="A133" s="28">
        <v>2192</v>
      </c>
      <c r="B133" s="29" t="s">
        <v>1201</v>
      </c>
      <c r="C133" s="29" t="s">
        <v>1202</v>
      </c>
      <c r="D133" s="29" t="s">
        <v>1203</v>
      </c>
      <c r="E133" s="30">
        <v>39934</v>
      </c>
      <c r="F133" s="29" t="s">
        <v>38</v>
      </c>
      <c r="G133" s="10"/>
      <c r="H133" s="10"/>
      <c r="I133" s="10"/>
      <c r="J133" s="10"/>
      <c r="K133" s="10"/>
      <c r="L133" s="10" t="s">
        <v>342</v>
      </c>
      <c r="M133" s="29" t="s">
        <v>224</v>
      </c>
      <c r="N133" s="10"/>
      <c r="O133" s="28">
        <v>0.05</v>
      </c>
      <c r="P133" s="29" t="s">
        <v>1204</v>
      </c>
      <c r="Q133" s="31" t="s">
        <v>15</v>
      </c>
      <c r="R133" s="28">
        <v>0</v>
      </c>
      <c r="S133" s="28">
        <v>0</v>
      </c>
      <c r="T133" s="28">
        <v>0</v>
      </c>
      <c r="U133" s="28">
        <v>0</v>
      </c>
      <c r="V133" s="28">
        <v>0</v>
      </c>
      <c r="W133" s="28">
        <v>0</v>
      </c>
      <c r="X133" s="28">
        <v>0</v>
      </c>
      <c r="Y133" s="28">
        <v>1</v>
      </c>
      <c r="Z133" s="28">
        <v>0</v>
      </c>
      <c r="AA133" s="28">
        <v>0</v>
      </c>
      <c r="AB133" s="28">
        <v>0</v>
      </c>
      <c r="AC133" s="28">
        <v>0</v>
      </c>
      <c r="AD133" s="28">
        <v>0</v>
      </c>
      <c r="AE133" s="28">
        <v>0</v>
      </c>
      <c r="AF133" s="28">
        <v>0</v>
      </c>
      <c r="AG133" s="28">
        <v>0</v>
      </c>
      <c r="AH133" s="28">
        <v>0</v>
      </c>
      <c r="AI133" s="28">
        <v>1</v>
      </c>
      <c r="AJ133" s="9">
        <f t="shared" si="8"/>
        <v>0</v>
      </c>
      <c r="AK133" s="9">
        <f t="shared" si="9"/>
        <v>0</v>
      </c>
      <c r="AL133" s="9">
        <f t="shared" si="10"/>
        <v>1</v>
      </c>
      <c r="AM133" s="9">
        <f t="shared" si="11"/>
        <v>0</v>
      </c>
      <c r="AN133" s="29" t="s">
        <v>1205</v>
      </c>
    </row>
    <row r="134" spans="1:40" s="72" customFormat="1" x14ac:dyDescent="0.25">
      <c r="A134" s="28">
        <v>2342</v>
      </c>
      <c r="B134" s="29" t="s">
        <v>1206</v>
      </c>
      <c r="C134" s="29" t="s">
        <v>1207</v>
      </c>
      <c r="D134" s="29" t="s">
        <v>1208</v>
      </c>
      <c r="E134" s="30">
        <v>42675</v>
      </c>
      <c r="F134" s="29" t="s">
        <v>38</v>
      </c>
      <c r="G134" s="10"/>
      <c r="H134" s="10"/>
      <c r="I134" s="10"/>
      <c r="J134" s="10"/>
      <c r="K134" s="10"/>
      <c r="L134" s="25" t="s">
        <v>341</v>
      </c>
      <c r="M134" s="38" t="s">
        <v>54</v>
      </c>
      <c r="N134" s="36" t="s">
        <v>48</v>
      </c>
      <c r="O134" s="28">
        <v>0</v>
      </c>
      <c r="P134" s="29" t="s">
        <v>69</v>
      </c>
      <c r="Q134" s="31" t="s">
        <v>70</v>
      </c>
      <c r="R134" s="28">
        <v>0</v>
      </c>
      <c r="S134" s="28">
        <v>0</v>
      </c>
      <c r="T134" s="28">
        <v>0</v>
      </c>
      <c r="U134" s="28">
        <v>0</v>
      </c>
      <c r="V134" s="28">
        <v>0</v>
      </c>
      <c r="W134" s="28">
        <v>0</v>
      </c>
      <c r="X134" s="28">
        <v>0</v>
      </c>
      <c r="Y134" s="28">
        <v>0</v>
      </c>
      <c r="Z134" s="28">
        <v>0</v>
      </c>
      <c r="AA134" s="28">
        <v>0</v>
      </c>
      <c r="AB134" s="28">
        <v>1</v>
      </c>
      <c r="AC134" s="28">
        <v>1</v>
      </c>
      <c r="AD134" s="28">
        <v>0</v>
      </c>
      <c r="AE134" s="28">
        <v>0</v>
      </c>
      <c r="AF134" s="28">
        <v>0</v>
      </c>
      <c r="AG134" s="28">
        <v>0</v>
      </c>
      <c r="AH134" s="28">
        <v>0</v>
      </c>
      <c r="AI134" s="28">
        <v>0</v>
      </c>
      <c r="AJ134" s="9">
        <f t="shared" si="8"/>
        <v>1</v>
      </c>
      <c r="AK134" s="9">
        <f t="shared" si="9"/>
        <v>0</v>
      </c>
      <c r="AL134" s="9">
        <f t="shared" si="10"/>
        <v>0</v>
      </c>
      <c r="AM134" s="9">
        <f t="shared" si="11"/>
        <v>0</v>
      </c>
      <c r="AN134" s="29" t="s">
        <v>1209</v>
      </c>
    </row>
    <row r="135" spans="1:40" s="72" customFormat="1" x14ac:dyDescent="0.25">
      <c r="A135" s="75">
        <v>2345</v>
      </c>
      <c r="B135" s="70" t="s">
        <v>1918</v>
      </c>
      <c r="C135" s="70" t="s">
        <v>1919</v>
      </c>
      <c r="D135" s="70" t="s">
        <v>1912</v>
      </c>
      <c r="E135" s="71">
        <v>42214</v>
      </c>
      <c r="F135" s="70" t="s">
        <v>38</v>
      </c>
      <c r="G135" s="79"/>
      <c r="H135" s="79"/>
      <c r="I135" s="79"/>
      <c r="J135" s="79"/>
      <c r="K135" s="79"/>
      <c r="L135" s="79" t="s">
        <v>341</v>
      </c>
      <c r="M135" s="70" t="s">
        <v>54</v>
      </c>
      <c r="N135" s="76" t="s">
        <v>48</v>
      </c>
      <c r="O135" s="75">
        <v>0</v>
      </c>
      <c r="P135" s="70" t="s">
        <v>69</v>
      </c>
      <c r="Q135" s="76" t="s">
        <v>15</v>
      </c>
      <c r="R135" s="75">
        <v>0</v>
      </c>
      <c r="S135" s="75">
        <v>0</v>
      </c>
      <c r="T135" s="75">
        <v>0</v>
      </c>
      <c r="U135" s="75">
        <v>0</v>
      </c>
      <c r="V135" s="75">
        <v>0</v>
      </c>
      <c r="W135" s="75">
        <v>0</v>
      </c>
      <c r="X135" s="75">
        <v>0</v>
      </c>
      <c r="Y135" s="75">
        <v>0</v>
      </c>
      <c r="Z135" s="75">
        <v>0</v>
      </c>
      <c r="AA135" s="75">
        <v>0</v>
      </c>
      <c r="AB135" s="75">
        <v>1</v>
      </c>
      <c r="AC135" s="75">
        <v>1</v>
      </c>
      <c r="AD135" s="75">
        <v>0</v>
      </c>
      <c r="AE135" s="75">
        <v>0</v>
      </c>
      <c r="AF135" s="75">
        <v>0</v>
      </c>
      <c r="AG135" s="75">
        <v>0</v>
      </c>
      <c r="AH135" s="75">
        <v>0</v>
      </c>
      <c r="AI135" s="75">
        <v>0</v>
      </c>
      <c r="AJ135" s="9">
        <f t="shared" si="8"/>
        <v>1</v>
      </c>
      <c r="AK135" s="9">
        <f t="shared" si="9"/>
        <v>0</v>
      </c>
      <c r="AL135" s="9">
        <f t="shared" si="10"/>
        <v>0</v>
      </c>
      <c r="AM135" s="9">
        <f t="shared" si="11"/>
        <v>0</v>
      </c>
      <c r="AN135" s="70" t="s">
        <v>1920</v>
      </c>
    </row>
    <row r="136" spans="1:40" s="72" customFormat="1" x14ac:dyDescent="0.25">
      <c r="A136" s="28">
        <v>2372</v>
      </c>
      <c r="B136" s="29" t="s">
        <v>1210</v>
      </c>
      <c r="C136" s="29" t="s">
        <v>1211</v>
      </c>
      <c r="D136" s="29" t="s">
        <v>1212</v>
      </c>
      <c r="E136" s="30">
        <v>42644</v>
      </c>
      <c r="F136" s="29" t="s">
        <v>38</v>
      </c>
      <c r="G136" s="10"/>
      <c r="H136" s="10"/>
      <c r="I136" s="10"/>
      <c r="J136" s="28">
        <v>1</v>
      </c>
      <c r="K136" s="10"/>
      <c r="L136" s="10" t="s">
        <v>342</v>
      </c>
      <c r="M136" s="29" t="s">
        <v>424</v>
      </c>
      <c r="N136" s="31" t="s">
        <v>48</v>
      </c>
      <c r="O136" s="28">
        <v>0.5</v>
      </c>
      <c r="P136" s="29" t="s">
        <v>111</v>
      </c>
      <c r="Q136" s="31" t="s">
        <v>15</v>
      </c>
      <c r="R136" s="28">
        <v>1</v>
      </c>
      <c r="S136" s="28">
        <v>0</v>
      </c>
      <c r="T136" s="28">
        <v>0</v>
      </c>
      <c r="U136" s="28">
        <v>0</v>
      </c>
      <c r="V136" s="28">
        <v>0</v>
      </c>
      <c r="W136" s="28">
        <v>0</v>
      </c>
      <c r="X136" s="28">
        <v>0</v>
      </c>
      <c r="Y136" s="28">
        <v>0</v>
      </c>
      <c r="Z136" s="28">
        <v>0</v>
      </c>
      <c r="AA136" s="28">
        <v>1</v>
      </c>
      <c r="AB136" s="28">
        <v>0</v>
      </c>
      <c r="AC136" s="28">
        <v>1</v>
      </c>
      <c r="AD136" s="28">
        <v>1</v>
      </c>
      <c r="AE136" s="28">
        <v>0</v>
      </c>
      <c r="AF136" s="28">
        <v>0</v>
      </c>
      <c r="AG136" s="28">
        <v>0</v>
      </c>
      <c r="AH136" s="28">
        <v>0</v>
      </c>
      <c r="AI136" s="28">
        <v>0</v>
      </c>
      <c r="AJ136" s="9">
        <f t="shared" si="8"/>
        <v>1</v>
      </c>
      <c r="AK136" s="9">
        <f t="shared" si="9"/>
        <v>0</v>
      </c>
      <c r="AL136" s="9">
        <f t="shared" si="10"/>
        <v>1</v>
      </c>
      <c r="AM136" s="9">
        <f t="shared" si="11"/>
        <v>1</v>
      </c>
      <c r="AN136" s="29" t="s">
        <v>1213</v>
      </c>
    </row>
    <row r="137" spans="1:40" s="72" customFormat="1" x14ac:dyDescent="0.25">
      <c r="A137" s="28">
        <v>2378</v>
      </c>
      <c r="B137" s="29" t="s">
        <v>1214</v>
      </c>
      <c r="C137" s="29" t="s">
        <v>1215</v>
      </c>
      <c r="D137" s="29" t="s">
        <v>1216</v>
      </c>
      <c r="E137" s="30">
        <v>42856</v>
      </c>
      <c r="F137" s="29" t="s">
        <v>332</v>
      </c>
      <c r="G137" s="10"/>
      <c r="H137" s="10"/>
      <c r="I137" s="28">
        <v>2500</v>
      </c>
      <c r="J137" s="28">
        <v>0.17899999999999999</v>
      </c>
      <c r="K137" s="10"/>
      <c r="L137" s="10" t="s">
        <v>342</v>
      </c>
      <c r="M137" s="29" t="s">
        <v>136</v>
      </c>
      <c r="N137" s="31" t="s">
        <v>40</v>
      </c>
      <c r="O137" s="28">
        <v>30</v>
      </c>
      <c r="P137" s="29" t="s">
        <v>817</v>
      </c>
      <c r="Q137" s="31" t="s">
        <v>15</v>
      </c>
      <c r="R137" s="28">
        <v>1</v>
      </c>
      <c r="S137" s="28">
        <v>0</v>
      </c>
      <c r="T137" s="28">
        <v>0</v>
      </c>
      <c r="U137" s="28">
        <v>1</v>
      </c>
      <c r="V137" s="28">
        <v>0</v>
      </c>
      <c r="W137" s="28">
        <v>0</v>
      </c>
      <c r="X137" s="28">
        <v>0</v>
      </c>
      <c r="Y137" s="28">
        <v>0</v>
      </c>
      <c r="Z137" s="28">
        <v>1</v>
      </c>
      <c r="AA137" s="28">
        <v>0</v>
      </c>
      <c r="AB137" s="28">
        <v>0</v>
      </c>
      <c r="AC137" s="28">
        <v>1</v>
      </c>
      <c r="AD137" s="28">
        <v>0</v>
      </c>
      <c r="AE137" s="28">
        <v>1</v>
      </c>
      <c r="AF137" s="28">
        <v>0</v>
      </c>
      <c r="AG137" s="28">
        <v>0</v>
      </c>
      <c r="AH137" s="28">
        <v>0</v>
      </c>
      <c r="AI137" s="28">
        <v>0</v>
      </c>
      <c r="AJ137" s="9">
        <f t="shared" si="8"/>
        <v>1</v>
      </c>
      <c r="AK137" s="9">
        <f t="shared" si="9"/>
        <v>0</v>
      </c>
      <c r="AL137" s="9">
        <f t="shared" si="10"/>
        <v>0</v>
      </c>
      <c r="AM137" s="9">
        <f t="shared" si="11"/>
        <v>0</v>
      </c>
      <c r="AN137" s="29" t="s">
        <v>1217</v>
      </c>
    </row>
    <row r="138" spans="1:40" s="72" customFormat="1" x14ac:dyDescent="0.25">
      <c r="A138" s="75">
        <v>2396</v>
      </c>
      <c r="B138" s="70" t="s">
        <v>2999</v>
      </c>
      <c r="C138" s="70" t="s">
        <v>3000</v>
      </c>
      <c r="D138" s="70" t="s">
        <v>3001</v>
      </c>
      <c r="E138" s="71">
        <v>42811</v>
      </c>
      <c r="F138" s="70" t="s">
        <v>38</v>
      </c>
      <c r="G138" s="79"/>
      <c r="H138" s="79"/>
      <c r="I138" s="79"/>
      <c r="J138" s="75">
        <v>3.3</v>
      </c>
      <c r="K138" s="79"/>
      <c r="L138" s="79" t="s">
        <v>342</v>
      </c>
      <c r="M138" s="70" t="s">
        <v>136</v>
      </c>
      <c r="N138" s="76" t="s">
        <v>219</v>
      </c>
      <c r="O138" s="75">
        <v>2</v>
      </c>
      <c r="P138" s="70" t="s">
        <v>817</v>
      </c>
      <c r="Q138" s="76" t="s">
        <v>15</v>
      </c>
      <c r="R138" s="75">
        <v>0</v>
      </c>
      <c r="S138" s="75">
        <v>0</v>
      </c>
      <c r="T138" s="75">
        <v>0</v>
      </c>
      <c r="U138" s="75">
        <v>1</v>
      </c>
      <c r="V138" s="75">
        <v>0</v>
      </c>
      <c r="W138" s="75">
        <v>0</v>
      </c>
      <c r="X138" s="75">
        <v>0</v>
      </c>
      <c r="Y138" s="75">
        <v>0</v>
      </c>
      <c r="Z138" s="75">
        <v>1</v>
      </c>
      <c r="AA138" s="75">
        <v>0</v>
      </c>
      <c r="AB138" s="75">
        <v>0</v>
      </c>
      <c r="AC138" s="75">
        <v>1</v>
      </c>
      <c r="AD138" s="75">
        <v>0</v>
      </c>
      <c r="AE138" s="75">
        <v>0</v>
      </c>
      <c r="AF138" s="75">
        <v>0</v>
      </c>
      <c r="AG138" s="75">
        <v>0</v>
      </c>
      <c r="AH138" s="75">
        <v>0</v>
      </c>
      <c r="AI138" s="75">
        <v>0</v>
      </c>
      <c r="AJ138" s="9">
        <f t="shared" si="8"/>
        <v>1</v>
      </c>
      <c r="AK138" s="9">
        <f t="shared" si="9"/>
        <v>0</v>
      </c>
      <c r="AL138" s="9">
        <f t="shared" si="10"/>
        <v>0</v>
      </c>
      <c r="AM138" s="9">
        <f t="shared" si="11"/>
        <v>0</v>
      </c>
      <c r="AN138" s="70" t="s">
        <v>3002</v>
      </c>
    </row>
    <row r="139" spans="1:40" s="72" customFormat="1" x14ac:dyDescent="0.25">
      <c r="A139" s="75">
        <v>2437</v>
      </c>
      <c r="B139" s="70" t="s">
        <v>3003</v>
      </c>
      <c r="C139" s="70" t="s">
        <v>3004</v>
      </c>
      <c r="D139" s="70" t="s">
        <v>3005</v>
      </c>
      <c r="E139" s="71">
        <v>42064</v>
      </c>
      <c r="F139" s="70" t="s">
        <v>38</v>
      </c>
      <c r="G139" s="75">
        <v>1900</v>
      </c>
      <c r="H139" s="75">
        <v>1800</v>
      </c>
      <c r="I139" s="79"/>
      <c r="J139" s="79"/>
      <c r="K139" s="75">
        <v>11.13</v>
      </c>
      <c r="L139" s="79" t="s">
        <v>341</v>
      </c>
      <c r="M139" s="70" t="s">
        <v>737</v>
      </c>
      <c r="N139" s="76" t="s">
        <v>48</v>
      </c>
      <c r="O139" s="75">
        <v>24</v>
      </c>
      <c r="P139" s="70" t="s">
        <v>3006</v>
      </c>
      <c r="Q139" s="76" t="s">
        <v>70</v>
      </c>
      <c r="R139" s="75">
        <v>0</v>
      </c>
      <c r="S139" s="75">
        <v>0</v>
      </c>
      <c r="T139" s="75">
        <v>0</v>
      </c>
      <c r="U139" s="75">
        <v>1</v>
      </c>
      <c r="V139" s="75">
        <v>0</v>
      </c>
      <c r="W139" s="75">
        <v>0</v>
      </c>
      <c r="X139" s="75">
        <v>0</v>
      </c>
      <c r="Y139" s="75">
        <v>0</v>
      </c>
      <c r="Z139" s="75">
        <v>1</v>
      </c>
      <c r="AA139" s="75">
        <v>0</v>
      </c>
      <c r="AB139" s="75">
        <v>0</v>
      </c>
      <c r="AC139" s="75">
        <v>1</v>
      </c>
      <c r="AD139" s="75">
        <v>0</v>
      </c>
      <c r="AE139" s="75">
        <v>0</v>
      </c>
      <c r="AF139" s="75">
        <v>0</v>
      </c>
      <c r="AG139" s="75">
        <v>0</v>
      </c>
      <c r="AH139" s="75">
        <v>0</v>
      </c>
      <c r="AI139" s="75">
        <v>0</v>
      </c>
      <c r="AJ139" s="9">
        <f t="shared" si="8"/>
        <v>1</v>
      </c>
      <c r="AK139" s="9">
        <f t="shared" si="9"/>
        <v>0</v>
      </c>
      <c r="AL139" s="9">
        <f t="shared" si="10"/>
        <v>0</v>
      </c>
      <c r="AM139" s="9">
        <f t="shared" si="11"/>
        <v>0</v>
      </c>
      <c r="AN139" s="70" t="s">
        <v>3007</v>
      </c>
    </row>
    <row r="140" spans="1:40" s="72" customFormat="1" x14ac:dyDescent="0.25">
      <c r="A140" s="28">
        <v>2731</v>
      </c>
      <c r="B140" s="29" t="s">
        <v>1085</v>
      </c>
      <c r="C140" s="29" t="s">
        <v>1086</v>
      </c>
      <c r="D140" s="29" t="s">
        <v>1087</v>
      </c>
      <c r="E140" s="30">
        <v>43052</v>
      </c>
      <c r="F140" s="29" t="s">
        <v>38</v>
      </c>
      <c r="G140" s="28">
        <v>1800</v>
      </c>
      <c r="H140" s="28">
        <v>900</v>
      </c>
      <c r="I140" s="10"/>
      <c r="J140" s="10"/>
      <c r="K140" s="10"/>
      <c r="L140" s="10" t="s">
        <v>341</v>
      </c>
      <c r="M140" s="29" t="s">
        <v>151</v>
      </c>
      <c r="N140" s="31" t="s">
        <v>48</v>
      </c>
      <c r="O140" s="28">
        <v>0</v>
      </c>
      <c r="P140" s="29" t="s">
        <v>111</v>
      </c>
      <c r="Q140" s="31" t="s">
        <v>15</v>
      </c>
      <c r="R140" s="28">
        <v>1</v>
      </c>
      <c r="S140" s="28">
        <v>0</v>
      </c>
      <c r="T140" s="28">
        <v>0</v>
      </c>
      <c r="U140" s="28">
        <v>0</v>
      </c>
      <c r="V140" s="28">
        <v>0</v>
      </c>
      <c r="W140" s="28">
        <v>0</v>
      </c>
      <c r="X140" s="28">
        <v>0</v>
      </c>
      <c r="Y140" s="28">
        <v>0</v>
      </c>
      <c r="Z140" s="28">
        <v>0</v>
      </c>
      <c r="AA140" s="28">
        <v>1</v>
      </c>
      <c r="AB140" s="28">
        <v>0</v>
      </c>
      <c r="AC140" s="28">
        <v>0</v>
      </c>
      <c r="AD140" s="28">
        <v>0</v>
      </c>
      <c r="AE140" s="28">
        <v>0</v>
      </c>
      <c r="AF140" s="28">
        <v>0</v>
      </c>
      <c r="AG140" s="28">
        <v>0</v>
      </c>
      <c r="AH140" s="28">
        <v>0</v>
      </c>
      <c r="AI140" s="28">
        <v>0</v>
      </c>
      <c r="AJ140" s="9">
        <f t="shared" si="8"/>
        <v>0</v>
      </c>
      <c r="AK140" s="9">
        <f t="shared" si="9"/>
        <v>0</v>
      </c>
      <c r="AL140" s="9">
        <f t="shared" si="10"/>
        <v>0</v>
      </c>
      <c r="AM140" s="9">
        <f t="shared" si="11"/>
        <v>0</v>
      </c>
      <c r="AN140" s="29" t="s">
        <v>1088</v>
      </c>
    </row>
    <row r="141" spans="1:40" s="72" customFormat="1" x14ac:dyDescent="0.25">
      <c r="A141" s="75">
        <v>2732</v>
      </c>
      <c r="B141" s="70" t="s">
        <v>1320</v>
      </c>
      <c r="C141" s="70" t="s">
        <v>1321</v>
      </c>
      <c r="D141" s="70" t="s">
        <v>1322</v>
      </c>
      <c r="E141" s="71">
        <v>43044</v>
      </c>
      <c r="F141" s="70" t="s">
        <v>38</v>
      </c>
      <c r="G141" s="79"/>
      <c r="H141" s="79"/>
      <c r="I141" s="75">
        <v>5300</v>
      </c>
      <c r="J141" s="75">
        <v>2.7</v>
      </c>
      <c r="K141" s="79"/>
      <c r="L141" s="79" t="s">
        <v>342</v>
      </c>
      <c r="M141" s="70" t="s">
        <v>224</v>
      </c>
      <c r="N141" s="76" t="s">
        <v>1092</v>
      </c>
      <c r="O141" s="75">
        <v>168</v>
      </c>
      <c r="P141" s="70" t="s">
        <v>1323</v>
      </c>
      <c r="Q141" s="76" t="s">
        <v>15</v>
      </c>
      <c r="R141" s="75">
        <v>0</v>
      </c>
      <c r="S141" s="75">
        <v>0</v>
      </c>
      <c r="T141" s="75">
        <v>0</v>
      </c>
      <c r="U141" s="75">
        <v>1</v>
      </c>
      <c r="V141" s="75">
        <v>0</v>
      </c>
      <c r="W141" s="75">
        <v>0</v>
      </c>
      <c r="X141" s="75">
        <v>0</v>
      </c>
      <c r="Y141" s="75">
        <v>0</v>
      </c>
      <c r="Z141" s="75">
        <v>1</v>
      </c>
      <c r="AA141" s="75">
        <v>0</v>
      </c>
      <c r="AB141" s="75">
        <v>0</v>
      </c>
      <c r="AC141" s="75">
        <v>1</v>
      </c>
      <c r="AD141" s="75">
        <v>0</v>
      </c>
      <c r="AE141" s="75">
        <v>0</v>
      </c>
      <c r="AF141" s="75">
        <v>0</v>
      </c>
      <c r="AG141" s="75">
        <v>0</v>
      </c>
      <c r="AH141" s="75">
        <v>0</v>
      </c>
      <c r="AI141" s="75">
        <v>0</v>
      </c>
      <c r="AJ141" s="9">
        <f t="shared" si="8"/>
        <v>1</v>
      </c>
      <c r="AK141" s="9">
        <f t="shared" si="9"/>
        <v>0</v>
      </c>
      <c r="AL141" s="9">
        <f t="shared" si="10"/>
        <v>0</v>
      </c>
      <c r="AM141" s="9">
        <f t="shared" si="11"/>
        <v>0</v>
      </c>
      <c r="AN141" s="70" t="s">
        <v>1324</v>
      </c>
    </row>
    <row r="142" spans="1:40" s="72" customFormat="1" x14ac:dyDescent="0.25">
      <c r="A142" s="75">
        <v>2733</v>
      </c>
      <c r="B142" s="70" t="s">
        <v>2465</v>
      </c>
      <c r="C142" s="70" t="s">
        <v>2466</v>
      </c>
      <c r="D142" s="70" t="s">
        <v>2467</v>
      </c>
      <c r="E142" s="71">
        <v>43053</v>
      </c>
      <c r="F142" s="70" t="s">
        <v>38</v>
      </c>
      <c r="G142" s="79"/>
      <c r="H142" s="79"/>
      <c r="I142" s="75">
        <v>7880</v>
      </c>
      <c r="J142" s="79"/>
      <c r="K142" s="79"/>
      <c r="L142" s="79" t="s">
        <v>342</v>
      </c>
      <c r="M142" s="70" t="s">
        <v>136</v>
      </c>
      <c r="N142" s="76" t="s">
        <v>219</v>
      </c>
      <c r="O142" s="75">
        <v>180</v>
      </c>
      <c r="P142" s="70" t="s">
        <v>891</v>
      </c>
      <c r="Q142" s="76" t="s">
        <v>15</v>
      </c>
      <c r="R142" s="75">
        <v>1</v>
      </c>
      <c r="S142" s="75">
        <v>0</v>
      </c>
      <c r="T142" s="75">
        <v>0</v>
      </c>
      <c r="U142" s="75">
        <v>1</v>
      </c>
      <c r="V142" s="75">
        <v>0</v>
      </c>
      <c r="W142" s="75">
        <v>0</v>
      </c>
      <c r="X142" s="75">
        <v>0</v>
      </c>
      <c r="Y142" s="75">
        <v>0</v>
      </c>
      <c r="Z142" s="75">
        <v>1</v>
      </c>
      <c r="AA142" s="75">
        <v>0</v>
      </c>
      <c r="AB142" s="75">
        <v>0</v>
      </c>
      <c r="AC142" s="75">
        <v>0</v>
      </c>
      <c r="AD142" s="75">
        <v>0</v>
      </c>
      <c r="AE142" s="75">
        <v>1</v>
      </c>
      <c r="AF142" s="75">
        <v>0</v>
      </c>
      <c r="AG142" s="75">
        <v>0</v>
      </c>
      <c r="AH142" s="75">
        <v>0</v>
      </c>
      <c r="AI142" s="75">
        <v>0</v>
      </c>
      <c r="AJ142" s="9">
        <f t="shared" si="8"/>
        <v>1</v>
      </c>
      <c r="AK142" s="9">
        <f t="shared" si="9"/>
        <v>0</v>
      </c>
      <c r="AL142" s="9">
        <f t="shared" si="10"/>
        <v>0</v>
      </c>
      <c r="AM142" s="9">
        <f t="shared" si="11"/>
        <v>0</v>
      </c>
      <c r="AN142" s="70" t="s">
        <v>2468</v>
      </c>
    </row>
    <row r="143" spans="1:40" s="72" customFormat="1" x14ac:dyDescent="0.25">
      <c r="A143" s="28">
        <v>2744</v>
      </c>
      <c r="B143" s="29" t="s">
        <v>1089</v>
      </c>
      <c r="C143" s="29" t="s">
        <v>1090</v>
      </c>
      <c r="D143" s="29" t="s">
        <v>1091</v>
      </c>
      <c r="E143" s="30">
        <v>43070</v>
      </c>
      <c r="F143" s="29" t="s">
        <v>38</v>
      </c>
      <c r="G143" s="10"/>
      <c r="H143" s="10"/>
      <c r="I143" s="10"/>
      <c r="J143" s="10"/>
      <c r="K143" s="10"/>
      <c r="L143" s="10" t="s">
        <v>341</v>
      </c>
      <c r="M143" s="29" t="s">
        <v>54</v>
      </c>
      <c r="N143" s="31" t="s">
        <v>1092</v>
      </c>
      <c r="O143" s="28">
        <v>2737.5</v>
      </c>
      <c r="P143" s="29" t="s">
        <v>69</v>
      </c>
      <c r="Q143" s="31" t="s">
        <v>15</v>
      </c>
      <c r="R143" s="28">
        <v>1</v>
      </c>
      <c r="S143" s="28">
        <v>0</v>
      </c>
      <c r="T143" s="28">
        <v>0</v>
      </c>
      <c r="U143" s="28">
        <v>0</v>
      </c>
      <c r="V143" s="28">
        <v>0</v>
      </c>
      <c r="W143" s="28">
        <v>0</v>
      </c>
      <c r="X143" s="28">
        <v>0</v>
      </c>
      <c r="Y143" s="28">
        <v>0</v>
      </c>
      <c r="Z143" s="28">
        <v>0</v>
      </c>
      <c r="AA143" s="28">
        <v>0</v>
      </c>
      <c r="AB143" s="28">
        <v>1</v>
      </c>
      <c r="AC143" s="28">
        <v>0</v>
      </c>
      <c r="AD143" s="28">
        <v>0</v>
      </c>
      <c r="AE143" s="28">
        <v>1</v>
      </c>
      <c r="AF143" s="28">
        <v>0</v>
      </c>
      <c r="AG143" s="28">
        <v>0</v>
      </c>
      <c r="AH143" s="28">
        <v>0</v>
      </c>
      <c r="AI143" s="28">
        <v>0</v>
      </c>
      <c r="AJ143" s="9">
        <f t="shared" si="8"/>
        <v>1</v>
      </c>
      <c r="AK143" s="9">
        <f t="shared" si="9"/>
        <v>0</v>
      </c>
      <c r="AL143" s="9">
        <f t="shared" si="10"/>
        <v>0</v>
      </c>
      <c r="AM143" s="9">
        <f t="shared" si="11"/>
        <v>0</v>
      </c>
      <c r="AN143" s="29" t="s">
        <v>1093</v>
      </c>
    </row>
    <row r="144" spans="1:40" s="72" customFormat="1" x14ac:dyDescent="0.25">
      <c r="A144" s="75">
        <v>2804</v>
      </c>
      <c r="B144" s="70" t="s">
        <v>3008</v>
      </c>
      <c r="C144" s="70" t="s">
        <v>3009</v>
      </c>
      <c r="D144" s="70" t="s">
        <v>3010</v>
      </c>
      <c r="E144" s="71">
        <v>42705</v>
      </c>
      <c r="F144" s="70" t="s">
        <v>38</v>
      </c>
      <c r="G144" s="79"/>
      <c r="H144" s="79"/>
      <c r="I144" s="79"/>
      <c r="J144" s="75">
        <v>1.5</v>
      </c>
      <c r="K144" s="79"/>
      <c r="L144" s="79" t="s">
        <v>342</v>
      </c>
      <c r="M144" s="70" t="s">
        <v>185</v>
      </c>
      <c r="N144" s="76" t="s">
        <v>48</v>
      </c>
      <c r="O144" s="75">
        <v>0.25</v>
      </c>
      <c r="P144" s="70" t="s">
        <v>225</v>
      </c>
      <c r="Q144" s="76" t="s">
        <v>15</v>
      </c>
      <c r="R144" s="75">
        <v>0</v>
      </c>
      <c r="S144" s="75">
        <v>0</v>
      </c>
      <c r="T144" s="75">
        <v>0</v>
      </c>
      <c r="U144" s="75">
        <v>1</v>
      </c>
      <c r="V144" s="75">
        <v>0</v>
      </c>
      <c r="W144" s="75">
        <v>0</v>
      </c>
      <c r="X144" s="75">
        <v>0</v>
      </c>
      <c r="Y144" s="75">
        <v>0</v>
      </c>
      <c r="Z144" s="75">
        <v>1</v>
      </c>
      <c r="AA144" s="75">
        <v>0</v>
      </c>
      <c r="AB144" s="75">
        <v>0</v>
      </c>
      <c r="AC144" s="75">
        <v>1</v>
      </c>
      <c r="AD144" s="75">
        <v>0</v>
      </c>
      <c r="AE144" s="75">
        <v>0</v>
      </c>
      <c r="AF144" s="75">
        <v>0</v>
      </c>
      <c r="AG144" s="75">
        <v>0</v>
      </c>
      <c r="AH144" s="75">
        <v>0</v>
      </c>
      <c r="AI144" s="75">
        <v>0</v>
      </c>
      <c r="AJ144" s="9">
        <f t="shared" si="8"/>
        <v>1</v>
      </c>
      <c r="AK144" s="9">
        <f t="shared" si="9"/>
        <v>0</v>
      </c>
      <c r="AL144" s="9">
        <f t="shared" si="10"/>
        <v>0</v>
      </c>
      <c r="AM144" s="9">
        <f t="shared" si="11"/>
        <v>0</v>
      </c>
      <c r="AN144" s="70" t="s">
        <v>3011</v>
      </c>
    </row>
    <row r="145" spans="1:40" s="72" customFormat="1" x14ac:dyDescent="0.25">
      <c r="A145" s="75">
        <v>2808</v>
      </c>
      <c r="B145" s="70" t="s">
        <v>2487</v>
      </c>
      <c r="C145" s="70" t="s">
        <v>2488</v>
      </c>
      <c r="D145" s="70" t="s">
        <v>2489</v>
      </c>
      <c r="E145" s="71">
        <v>42355</v>
      </c>
      <c r="F145" s="70" t="s">
        <v>38</v>
      </c>
      <c r="G145" s="79"/>
      <c r="H145" s="79"/>
      <c r="I145" s="79"/>
      <c r="J145" s="75">
        <v>1.07</v>
      </c>
      <c r="K145" s="79"/>
      <c r="L145" s="79" t="s">
        <v>341</v>
      </c>
      <c r="M145" s="70" t="s">
        <v>151</v>
      </c>
      <c r="N145" s="76" t="s">
        <v>48</v>
      </c>
      <c r="O145" s="75">
        <v>0.16666666666666671</v>
      </c>
      <c r="P145" s="70" t="s">
        <v>1323</v>
      </c>
      <c r="Q145" s="76" t="s">
        <v>15</v>
      </c>
      <c r="R145" s="75">
        <v>0</v>
      </c>
      <c r="S145" s="75">
        <v>0</v>
      </c>
      <c r="T145" s="75">
        <v>0</v>
      </c>
      <c r="U145" s="75">
        <v>1</v>
      </c>
      <c r="V145" s="75">
        <v>0</v>
      </c>
      <c r="W145" s="75">
        <v>0</v>
      </c>
      <c r="X145" s="75">
        <v>0</v>
      </c>
      <c r="Y145" s="75">
        <v>0</v>
      </c>
      <c r="Z145" s="75">
        <v>1</v>
      </c>
      <c r="AA145" s="75">
        <v>0</v>
      </c>
      <c r="AB145" s="75">
        <v>0</v>
      </c>
      <c r="AC145" s="75">
        <v>1</v>
      </c>
      <c r="AD145" s="75">
        <v>0</v>
      </c>
      <c r="AE145" s="75">
        <v>0</v>
      </c>
      <c r="AF145" s="75">
        <v>0</v>
      </c>
      <c r="AG145" s="75">
        <v>0</v>
      </c>
      <c r="AH145" s="75">
        <v>0</v>
      </c>
      <c r="AI145" s="75">
        <v>0</v>
      </c>
      <c r="AJ145" s="9">
        <f t="shared" si="8"/>
        <v>1</v>
      </c>
      <c r="AK145" s="9">
        <f t="shared" si="9"/>
        <v>0</v>
      </c>
      <c r="AL145" s="9">
        <f t="shared" si="10"/>
        <v>0</v>
      </c>
      <c r="AM145" s="9">
        <f t="shared" si="11"/>
        <v>0</v>
      </c>
      <c r="AN145" s="70" t="s">
        <v>2490</v>
      </c>
    </row>
    <row r="146" spans="1:40" s="72" customFormat="1" x14ac:dyDescent="0.25">
      <c r="A146" s="75">
        <v>2821</v>
      </c>
      <c r="B146" s="70" t="s">
        <v>3012</v>
      </c>
      <c r="C146" s="70" t="s">
        <v>3013</v>
      </c>
      <c r="D146" s="70" t="s">
        <v>3014</v>
      </c>
      <c r="E146" s="71">
        <v>41666</v>
      </c>
      <c r="F146" s="70" t="s">
        <v>38</v>
      </c>
      <c r="G146" s="79"/>
      <c r="H146" s="79"/>
      <c r="I146" s="79"/>
      <c r="J146" s="79"/>
      <c r="K146" s="75">
        <v>2</v>
      </c>
      <c r="L146" s="79" t="s">
        <v>341</v>
      </c>
      <c r="M146" s="70" t="s">
        <v>151</v>
      </c>
      <c r="N146" s="76" t="s">
        <v>48</v>
      </c>
      <c r="O146" s="75">
        <v>3</v>
      </c>
      <c r="P146" s="70" t="s">
        <v>367</v>
      </c>
      <c r="Q146" s="76" t="s">
        <v>15</v>
      </c>
      <c r="R146" s="75">
        <v>0</v>
      </c>
      <c r="S146" s="75">
        <v>0</v>
      </c>
      <c r="T146" s="75">
        <v>0</v>
      </c>
      <c r="U146" s="75">
        <v>1</v>
      </c>
      <c r="V146" s="75">
        <v>0</v>
      </c>
      <c r="W146" s="75">
        <v>0</v>
      </c>
      <c r="X146" s="75">
        <v>0</v>
      </c>
      <c r="Y146" s="75">
        <v>0</v>
      </c>
      <c r="Z146" s="75">
        <v>1</v>
      </c>
      <c r="AA146" s="75">
        <v>0</v>
      </c>
      <c r="AB146" s="75">
        <v>0</v>
      </c>
      <c r="AC146" s="75">
        <v>0</v>
      </c>
      <c r="AD146" s="75">
        <v>0</v>
      </c>
      <c r="AE146" s="75">
        <v>0</v>
      </c>
      <c r="AF146" s="75">
        <v>0</v>
      </c>
      <c r="AG146" s="75">
        <v>0</v>
      </c>
      <c r="AH146" s="75">
        <v>0</v>
      </c>
      <c r="AI146" s="75">
        <v>1</v>
      </c>
      <c r="AJ146" s="9">
        <f t="shared" si="8"/>
        <v>0</v>
      </c>
      <c r="AK146" s="9">
        <f t="shared" si="9"/>
        <v>0</v>
      </c>
      <c r="AL146" s="9">
        <f t="shared" si="10"/>
        <v>1</v>
      </c>
      <c r="AM146" s="9">
        <f t="shared" si="11"/>
        <v>0</v>
      </c>
      <c r="AN146" s="70" t="s">
        <v>3015</v>
      </c>
    </row>
    <row r="147" spans="1:40" s="72" customFormat="1" x14ac:dyDescent="0.25">
      <c r="A147" s="75">
        <v>2826</v>
      </c>
      <c r="B147" s="70" t="s">
        <v>3016</v>
      </c>
      <c r="C147" s="70" t="s">
        <v>3017</v>
      </c>
      <c r="D147" s="70" t="s">
        <v>3018</v>
      </c>
      <c r="E147" s="71">
        <v>42193</v>
      </c>
      <c r="F147" s="70" t="s">
        <v>38</v>
      </c>
      <c r="G147" s="79"/>
      <c r="H147" s="79"/>
      <c r="I147" s="79"/>
      <c r="J147" s="75">
        <v>0.9</v>
      </c>
      <c r="K147" s="79"/>
      <c r="L147" s="79" t="s">
        <v>341</v>
      </c>
      <c r="M147" s="70" t="s">
        <v>151</v>
      </c>
      <c r="N147" s="76" t="s">
        <v>48</v>
      </c>
      <c r="O147" s="75">
        <v>0.05</v>
      </c>
      <c r="P147" s="70" t="s">
        <v>3019</v>
      </c>
      <c r="Q147" s="76" t="s">
        <v>15</v>
      </c>
      <c r="R147" s="75">
        <v>0</v>
      </c>
      <c r="S147" s="75">
        <v>0</v>
      </c>
      <c r="T147" s="75">
        <v>0</v>
      </c>
      <c r="U147" s="75">
        <v>1</v>
      </c>
      <c r="V147" s="75">
        <v>0</v>
      </c>
      <c r="W147" s="75">
        <v>0</v>
      </c>
      <c r="X147" s="75">
        <v>1</v>
      </c>
      <c r="Y147" s="75">
        <v>0</v>
      </c>
      <c r="Z147" s="75">
        <v>1</v>
      </c>
      <c r="AA147" s="75">
        <v>0</v>
      </c>
      <c r="AB147" s="75">
        <v>0</v>
      </c>
      <c r="AC147" s="75">
        <v>0</v>
      </c>
      <c r="AD147" s="75">
        <v>0</v>
      </c>
      <c r="AE147" s="75">
        <v>0</v>
      </c>
      <c r="AF147" s="75">
        <v>0</v>
      </c>
      <c r="AG147" s="75">
        <v>0</v>
      </c>
      <c r="AH147" s="75">
        <v>0</v>
      </c>
      <c r="AI147" s="75">
        <v>1</v>
      </c>
      <c r="AJ147" s="9">
        <f t="shared" si="8"/>
        <v>0</v>
      </c>
      <c r="AK147" s="9">
        <f t="shared" si="9"/>
        <v>0</v>
      </c>
      <c r="AL147" s="9">
        <f t="shared" si="10"/>
        <v>1</v>
      </c>
      <c r="AM147" s="9">
        <f t="shared" si="11"/>
        <v>0</v>
      </c>
      <c r="AN147" s="70" t="s">
        <v>3020</v>
      </c>
    </row>
    <row r="148" spans="1:40" s="72" customFormat="1" x14ac:dyDescent="0.25">
      <c r="A148" s="75">
        <v>2828</v>
      </c>
      <c r="B148" s="70" t="s">
        <v>3021</v>
      </c>
      <c r="C148" s="70" t="s">
        <v>3022</v>
      </c>
      <c r="D148" s="70" t="s">
        <v>3023</v>
      </c>
      <c r="E148" s="71">
        <v>41061</v>
      </c>
      <c r="F148" s="70" t="s">
        <v>38</v>
      </c>
      <c r="G148" s="79"/>
      <c r="H148" s="79"/>
      <c r="I148" s="79"/>
      <c r="J148" s="75">
        <v>0.52</v>
      </c>
      <c r="K148" s="79"/>
      <c r="L148" s="79" t="s">
        <v>341</v>
      </c>
      <c r="M148" s="70" t="s">
        <v>151</v>
      </c>
      <c r="N148" s="76" t="s">
        <v>48</v>
      </c>
      <c r="O148" s="75">
        <v>62</v>
      </c>
      <c r="P148" s="70" t="s">
        <v>367</v>
      </c>
      <c r="Q148" s="76" t="s">
        <v>15</v>
      </c>
      <c r="R148" s="75">
        <v>0</v>
      </c>
      <c r="S148" s="75">
        <v>0</v>
      </c>
      <c r="T148" s="75">
        <v>0</v>
      </c>
      <c r="U148" s="75">
        <v>1</v>
      </c>
      <c r="V148" s="75">
        <v>0</v>
      </c>
      <c r="W148" s="75">
        <v>0</v>
      </c>
      <c r="X148" s="75">
        <v>0</v>
      </c>
      <c r="Y148" s="75">
        <v>0</v>
      </c>
      <c r="Z148" s="75">
        <v>1</v>
      </c>
      <c r="AA148" s="75">
        <v>0</v>
      </c>
      <c r="AB148" s="75">
        <v>0</v>
      </c>
      <c r="AC148" s="75">
        <v>1</v>
      </c>
      <c r="AD148" s="75">
        <v>0</v>
      </c>
      <c r="AE148" s="75">
        <v>0</v>
      </c>
      <c r="AF148" s="75">
        <v>0</v>
      </c>
      <c r="AG148" s="75">
        <v>0</v>
      </c>
      <c r="AH148" s="75">
        <v>0</v>
      </c>
      <c r="AI148" s="75">
        <v>0</v>
      </c>
      <c r="AJ148" s="9">
        <f t="shared" si="8"/>
        <v>1</v>
      </c>
      <c r="AK148" s="9">
        <f t="shared" si="9"/>
        <v>0</v>
      </c>
      <c r="AL148" s="9">
        <f t="shared" si="10"/>
        <v>0</v>
      </c>
      <c r="AM148" s="9">
        <f t="shared" si="11"/>
        <v>0</v>
      </c>
      <c r="AN148" s="70" t="s">
        <v>3024</v>
      </c>
    </row>
    <row r="149" spans="1:40" s="72" customFormat="1" x14ac:dyDescent="0.25">
      <c r="A149" s="75">
        <v>2839</v>
      </c>
      <c r="B149" s="70" t="s">
        <v>3025</v>
      </c>
      <c r="C149" s="70" t="s">
        <v>3026</v>
      </c>
      <c r="D149" s="70" t="s">
        <v>3027</v>
      </c>
      <c r="E149" s="71">
        <v>41913</v>
      </c>
      <c r="F149" s="70" t="s">
        <v>38</v>
      </c>
      <c r="G149" s="79"/>
      <c r="H149" s="79"/>
      <c r="I149" s="79"/>
      <c r="J149" s="75">
        <v>0.4</v>
      </c>
      <c r="K149" s="79"/>
      <c r="L149" s="79" t="s">
        <v>342</v>
      </c>
      <c r="M149" s="70" t="s">
        <v>185</v>
      </c>
      <c r="N149" s="76" t="s">
        <v>48</v>
      </c>
      <c r="O149" s="75">
        <v>4368</v>
      </c>
      <c r="P149" s="70" t="s">
        <v>3028</v>
      </c>
      <c r="Q149" s="76" t="s">
        <v>15</v>
      </c>
      <c r="R149" s="75">
        <v>0</v>
      </c>
      <c r="S149" s="75">
        <v>0</v>
      </c>
      <c r="T149" s="75">
        <v>0</v>
      </c>
      <c r="U149" s="75">
        <v>1</v>
      </c>
      <c r="V149" s="75">
        <v>0</v>
      </c>
      <c r="W149" s="75">
        <v>0</v>
      </c>
      <c r="X149" s="75">
        <v>0</v>
      </c>
      <c r="Y149" s="75">
        <v>0</v>
      </c>
      <c r="Z149" s="75">
        <v>1</v>
      </c>
      <c r="AA149" s="75">
        <v>0</v>
      </c>
      <c r="AB149" s="75">
        <v>0</v>
      </c>
      <c r="AC149" s="75">
        <v>1</v>
      </c>
      <c r="AD149" s="75">
        <v>0</v>
      </c>
      <c r="AE149" s="75">
        <v>0</v>
      </c>
      <c r="AF149" s="75">
        <v>0</v>
      </c>
      <c r="AG149" s="75">
        <v>0</v>
      </c>
      <c r="AH149" s="75">
        <v>0</v>
      </c>
      <c r="AI149" s="75">
        <v>0</v>
      </c>
      <c r="AJ149" s="9">
        <f t="shared" ref="AJ149:AJ198" si="12">IF(OR(AC149=1,AE149=1),1,0)</f>
        <v>1</v>
      </c>
      <c r="AK149" s="9">
        <f t="shared" ref="AK149:AK198" si="13">IF(OR(AF149=1,AG149=1),1,0)</f>
        <v>0</v>
      </c>
      <c r="AL149" s="9">
        <f t="shared" ref="AL149:AL198" si="14">IF(OR(AD149=1,AH149=1,AI149=1),1,0)</f>
        <v>0</v>
      </c>
      <c r="AM149" s="9">
        <f t="shared" ref="AM149:AM198" si="15">IF(OR(AD149=1,AH149=1),1,0)</f>
        <v>0</v>
      </c>
      <c r="AN149" s="70" t="s">
        <v>3029</v>
      </c>
    </row>
    <row r="150" spans="1:40" s="72" customFormat="1" x14ac:dyDescent="0.25">
      <c r="A150" s="75">
        <v>2843</v>
      </c>
      <c r="B150" s="70" t="s">
        <v>3030</v>
      </c>
      <c r="C150" s="70" t="s">
        <v>3031</v>
      </c>
      <c r="D150" s="70" t="s">
        <v>3032</v>
      </c>
      <c r="E150" s="71">
        <v>42614</v>
      </c>
      <c r="F150" s="70" t="s">
        <v>38</v>
      </c>
      <c r="G150" s="79"/>
      <c r="H150" s="79"/>
      <c r="I150" s="79"/>
      <c r="J150" s="75">
        <v>5</v>
      </c>
      <c r="K150" s="79"/>
      <c r="L150" s="79" t="s">
        <v>342</v>
      </c>
      <c r="M150" s="70" t="s">
        <v>451</v>
      </c>
      <c r="N150" s="79"/>
      <c r="O150" s="75">
        <v>130.35714285714286</v>
      </c>
      <c r="P150" s="70" t="s">
        <v>3033</v>
      </c>
      <c r="Q150" s="76" t="s">
        <v>70</v>
      </c>
      <c r="R150" s="75">
        <v>0</v>
      </c>
      <c r="S150" s="75">
        <v>0</v>
      </c>
      <c r="T150" s="75">
        <v>0</v>
      </c>
      <c r="U150" s="75">
        <v>1</v>
      </c>
      <c r="V150" s="75">
        <v>0</v>
      </c>
      <c r="W150" s="75">
        <v>0</v>
      </c>
      <c r="X150" s="75">
        <v>0</v>
      </c>
      <c r="Y150" s="75">
        <v>0</v>
      </c>
      <c r="Z150" s="75">
        <v>1</v>
      </c>
      <c r="AA150" s="75">
        <v>0</v>
      </c>
      <c r="AB150" s="75">
        <v>0</v>
      </c>
      <c r="AC150" s="75">
        <v>1</v>
      </c>
      <c r="AD150" s="75">
        <v>1</v>
      </c>
      <c r="AE150" s="75">
        <v>0</v>
      </c>
      <c r="AF150" s="75">
        <v>0</v>
      </c>
      <c r="AG150" s="75">
        <v>0</v>
      </c>
      <c r="AH150" s="75">
        <v>0</v>
      </c>
      <c r="AI150" s="75">
        <v>0</v>
      </c>
      <c r="AJ150" s="9">
        <f t="shared" si="12"/>
        <v>1</v>
      </c>
      <c r="AK150" s="9">
        <f t="shared" si="13"/>
        <v>0</v>
      </c>
      <c r="AL150" s="9">
        <f t="shared" si="14"/>
        <v>1</v>
      </c>
      <c r="AM150" s="9">
        <f t="shared" si="15"/>
        <v>1</v>
      </c>
      <c r="AN150" s="70" t="s">
        <v>3034</v>
      </c>
    </row>
    <row r="151" spans="1:40" s="72" customFormat="1" x14ac:dyDescent="0.25">
      <c r="A151" s="28">
        <v>2846</v>
      </c>
      <c r="B151" s="29" t="s">
        <v>1094</v>
      </c>
      <c r="C151" s="29" t="s">
        <v>1095</v>
      </c>
      <c r="D151" s="29" t="s">
        <v>1096</v>
      </c>
      <c r="E151" s="30">
        <v>41883</v>
      </c>
      <c r="F151" s="29" t="s">
        <v>38</v>
      </c>
      <c r="G151" s="10"/>
      <c r="H151" s="10"/>
      <c r="I151" s="10"/>
      <c r="J151" s="28">
        <v>1.75</v>
      </c>
      <c r="K151" s="10"/>
      <c r="L151" s="10" t="s">
        <v>341</v>
      </c>
      <c r="M151" s="29" t="s">
        <v>1097</v>
      </c>
      <c r="N151" s="31" t="s">
        <v>48</v>
      </c>
      <c r="O151" s="28">
        <v>0</v>
      </c>
      <c r="P151" s="29" t="s">
        <v>111</v>
      </c>
      <c r="Q151" s="31" t="s">
        <v>70</v>
      </c>
      <c r="R151" s="28">
        <v>0</v>
      </c>
      <c r="S151" s="28">
        <v>0</v>
      </c>
      <c r="T151" s="28">
        <v>0</v>
      </c>
      <c r="U151" s="28">
        <v>0</v>
      </c>
      <c r="V151" s="28">
        <v>0</v>
      </c>
      <c r="W151" s="28">
        <v>0</v>
      </c>
      <c r="X151" s="28">
        <v>0</v>
      </c>
      <c r="Y151" s="28">
        <v>0</v>
      </c>
      <c r="Z151" s="28">
        <v>0</v>
      </c>
      <c r="AA151" s="28">
        <v>1</v>
      </c>
      <c r="AB151" s="28">
        <v>0</v>
      </c>
      <c r="AC151" s="28">
        <v>1</v>
      </c>
      <c r="AD151" s="28">
        <v>0</v>
      </c>
      <c r="AE151" s="28">
        <v>0</v>
      </c>
      <c r="AF151" s="28">
        <v>0</v>
      </c>
      <c r="AG151" s="28">
        <v>0</v>
      </c>
      <c r="AH151" s="28">
        <v>0</v>
      </c>
      <c r="AI151" s="28">
        <v>0</v>
      </c>
      <c r="AJ151" s="9">
        <f t="shared" si="12"/>
        <v>1</v>
      </c>
      <c r="AK151" s="9">
        <f t="shared" si="13"/>
        <v>0</v>
      </c>
      <c r="AL151" s="9">
        <f t="shared" si="14"/>
        <v>0</v>
      </c>
      <c r="AM151" s="9">
        <f t="shared" si="15"/>
        <v>0</v>
      </c>
      <c r="AN151" s="29" t="s">
        <v>1098</v>
      </c>
    </row>
    <row r="152" spans="1:40" s="72" customFormat="1" x14ac:dyDescent="0.25">
      <c r="A152" s="75">
        <v>2850</v>
      </c>
      <c r="B152" s="70" t="s">
        <v>1757</v>
      </c>
      <c r="C152" s="70" t="s">
        <v>1758</v>
      </c>
      <c r="D152" s="70" t="s">
        <v>1759</v>
      </c>
      <c r="E152" s="71">
        <v>43040</v>
      </c>
      <c r="F152" s="70" t="s">
        <v>38</v>
      </c>
      <c r="G152" s="79"/>
      <c r="H152" s="79"/>
      <c r="I152" s="75">
        <v>25000</v>
      </c>
      <c r="J152" s="75">
        <v>1.75</v>
      </c>
      <c r="K152" s="79"/>
      <c r="L152" s="79" t="s">
        <v>342</v>
      </c>
      <c r="M152" s="70" t="s">
        <v>224</v>
      </c>
      <c r="N152" s="76" t="s">
        <v>48</v>
      </c>
      <c r="O152" s="75">
        <v>3</v>
      </c>
      <c r="P152" s="70" t="s">
        <v>377</v>
      </c>
      <c r="Q152" s="76" t="s">
        <v>15</v>
      </c>
      <c r="R152" s="75">
        <v>1</v>
      </c>
      <c r="S152" s="75">
        <v>0</v>
      </c>
      <c r="T152" s="75">
        <v>0</v>
      </c>
      <c r="U152" s="75">
        <v>1</v>
      </c>
      <c r="V152" s="75">
        <v>0</v>
      </c>
      <c r="W152" s="75">
        <v>0</v>
      </c>
      <c r="X152" s="75">
        <v>0</v>
      </c>
      <c r="Y152" s="75">
        <v>0</v>
      </c>
      <c r="Z152" s="75">
        <v>1</v>
      </c>
      <c r="AA152" s="75">
        <v>0</v>
      </c>
      <c r="AB152" s="75">
        <v>0</v>
      </c>
      <c r="AC152" s="75">
        <v>1</v>
      </c>
      <c r="AD152" s="75">
        <v>0</v>
      </c>
      <c r="AE152" s="75">
        <v>0</v>
      </c>
      <c r="AF152" s="75">
        <v>0</v>
      </c>
      <c r="AG152" s="75">
        <v>0</v>
      </c>
      <c r="AH152" s="75">
        <v>0</v>
      </c>
      <c r="AI152" s="75">
        <v>0</v>
      </c>
      <c r="AJ152" s="9">
        <f t="shared" si="12"/>
        <v>1</v>
      </c>
      <c r="AK152" s="9">
        <f t="shared" si="13"/>
        <v>0</v>
      </c>
      <c r="AL152" s="9">
        <f t="shared" si="14"/>
        <v>0</v>
      </c>
      <c r="AM152" s="9">
        <f t="shared" si="15"/>
        <v>0</v>
      </c>
      <c r="AN152" s="70" t="s">
        <v>1760</v>
      </c>
    </row>
    <row r="153" spans="1:40" s="72" customFormat="1" x14ac:dyDescent="0.25">
      <c r="A153" s="75">
        <v>2851</v>
      </c>
      <c r="B153" s="70" t="s">
        <v>3035</v>
      </c>
      <c r="C153" s="70" t="s">
        <v>3036</v>
      </c>
      <c r="D153" s="70" t="s">
        <v>3037</v>
      </c>
      <c r="E153" s="71">
        <v>42491</v>
      </c>
      <c r="F153" s="70" t="s">
        <v>38</v>
      </c>
      <c r="G153" s="79"/>
      <c r="H153" s="79"/>
      <c r="I153" s="75">
        <v>300000</v>
      </c>
      <c r="J153" s="79"/>
      <c r="K153" s="79"/>
      <c r="L153" s="79" t="s">
        <v>342</v>
      </c>
      <c r="M153" s="70" t="s">
        <v>224</v>
      </c>
      <c r="N153" s="79"/>
      <c r="O153" s="75">
        <v>3.32</v>
      </c>
      <c r="P153" s="70" t="s">
        <v>377</v>
      </c>
      <c r="Q153" s="76" t="s">
        <v>15</v>
      </c>
      <c r="R153" s="75">
        <v>1</v>
      </c>
      <c r="S153" s="75">
        <v>0</v>
      </c>
      <c r="T153" s="75">
        <v>0</v>
      </c>
      <c r="U153" s="75">
        <v>1</v>
      </c>
      <c r="V153" s="75">
        <v>0</v>
      </c>
      <c r="W153" s="75">
        <v>0</v>
      </c>
      <c r="X153" s="75">
        <v>0</v>
      </c>
      <c r="Y153" s="75">
        <v>0</v>
      </c>
      <c r="Z153" s="75">
        <v>1</v>
      </c>
      <c r="AA153" s="75">
        <v>0</v>
      </c>
      <c r="AB153" s="75">
        <v>0</v>
      </c>
      <c r="AC153" s="75">
        <v>1</v>
      </c>
      <c r="AD153" s="75">
        <v>0</v>
      </c>
      <c r="AE153" s="75">
        <v>0</v>
      </c>
      <c r="AF153" s="75">
        <v>0</v>
      </c>
      <c r="AG153" s="75">
        <v>0</v>
      </c>
      <c r="AH153" s="75">
        <v>0</v>
      </c>
      <c r="AI153" s="75">
        <v>0</v>
      </c>
      <c r="AJ153" s="9">
        <f t="shared" si="12"/>
        <v>1</v>
      </c>
      <c r="AK153" s="9">
        <f t="shared" si="13"/>
        <v>0</v>
      </c>
      <c r="AL153" s="9">
        <f t="shared" si="14"/>
        <v>0</v>
      </c>
      <c r="AM153" s="9">
        <f t="shared" si="15"/>
        <v>0</v>
      </c>
      <c r="AN153" s="70" t="s">
        <v>3038</v>
      </c>
    </row>
    <row r="154" spans="1:40" s="72" customFormat="1" x14ac:dyDescent="0.25">
      <c r="A154" s="75">
        <v>3075</v>
      </c>
      <c r="B154" s="70" t="s">
        <v>3039</v>
      </c>
      <c r="C154" s="70" t="s">
        <v>3040</v>
      </c>
      <c r="D154" s="70" t="s">
        <v>3041</v>
      </c>
      <c r="E154" s="71">
        <v>41722</v>
      </c>
      <c r="F154" s="70" t="s">
        <v>38</v>
      </c>
      <c r="G154" s="79"/>
      <c r="H154" s="79"/>
      <c r="I154" s="75">
        <v>122.7</v>
      </c>
      <c r="J154" s="75">
        <v>2.2700000000000001E-2</v>
      </c>
      <c r="K154" s="75"/>
      <c r="L154" s="79" t="s">
        <v>342</v>
      </c>
      <c r="M154" s="70" t="s">
        <v>136</v>
      </c>
      <c r="N154" s="76" t="s">
        <v>48</v>
      </c>
      <c r="O154" s="75">
        <v>28</v>
      </c>
      <c r="P154" s="70" t="s">
        <v>1230</v>
      </c>
      <c r="Q154" s="76" t="s">
        <v>15</v>
      </c>
      <c r="R154" s="75">
        <v>1</v>
      </c>
      <c r="S154" s="75">
        <v>0</v>
      </c>
      <c r="T154" s="75">
        <v>0</v>
      </c>
      <c r="U154" s="75">
        <v>1</v>
      </c>
      <c r="V154" s="75">
        <v>0</v>
      </c>
      <c r="W154" s="75">
        <v>0</v>
      </c>
      <c r="X154" s="75">
        <v>0</v>
      </c>
      <c r="Y154" s="75">
        <v>0</v>
      </c>
      <c r="Z154" s="75">
        <v>1</v>
      </c>
      <c r="AA154" s="75">
        <v>0</v>
      </c>
      <c r="AB154" s="75">
        <v>0</v>
      </c>
      <c r="AC154" s="75">
        <v>0</v>
      </c>
      <c r="AD154" s="75">
        <v>0</v>
      </c>
      <c r="AE154" s="75">
        <v>1</v>
      </c>
      <c r="AF154" s="75">
        <v>0</v>
      </c>
      <c r="AG154" s="75">
        <v>0</v>
      </c>
      <c r="AH154" s="75">
        <v>0</v>
      </c>
      <c r="AI154" s="75">
        <v>0</v>
      </c>
      <c r="AJ154" s="9">
        <f t="shared" si="12"/>
        <v>1</v>
      </c>
      <c r="AK154" s="9">
        <f t="shared" si="13"/>
        <v>0</v>
      </c>
      <c r="AL154" s="9">
        <f t="shared" si="14"/>
        <v>0</v>
      </c>
      <c r="AM154" s="9">
        <f t="shared" si="15"/>
        <v>0</v>
      </c>
      <c r="AN154" s="70" t="s">
        <v>3042</v>
      </c>
    </row>
    <row r="155" spans="1:40" s="72" customFormat="1" x14ac:dyDescent="0.25">
      <c r="A155" s="75">
        <v>3163</v>
      </c>
      <c r="B155" s="70" t="s">
        <v>3043</v>
      </c>
      <c r="C155" s="70" t="s">
        <v>3044</v>
      </c>
      <c r="D155" s="70" t="s">
        <v>3045</v>
      </c>
      <c r="E155" s="71">
        <v>43304</v>
      </c>
      <c r="F155" s="70" t="s">
        <v>38</v>
      </c>
      <c r="G155" s="79"/>
      <c r="H155" s="79"/>
      <c r="I155" s="79"/>
      <c r="J155" s="79"/>
      <c r="K155" s="79"/>
      <c r="L155" s="79"/>
      <c r="N155" s="79"/>
      <c r="O155" s="75">
        <v>0</v>
      </c>
      <c r="P155" s="70" t="s">
        <v>111</v>
      </c>
      <c r="Q155" s="76" t="s">
        <v>15</v>
      </c>
      <c r="R155" s="75">
        <v>0</v>
      </c>
      <c r="S155" s="75">
        <v>0</v>
      </c>
      <c r="T155" s="75">
        <v>0</v>
      </c>
      <c r="U155" s="75">
        <v>0</v>
      </c>
      <c r="V155" s="75">
        <v>0</v>
      </c>
      <c r="W155" s="75">
        <v>0</v>
      </c>
      <c r="X155" s="75">
        <v>0</v>
      </c>
      <c r="Y155" s="75">
        <v>0</v>
      </c>
      <c r="Z155" s="75">
        <v>1</v>
      </c>
      <c r="AA155" s="75">
        <v>0</v>
      </c>
      <c r="AB155" s="75">
        <v>0</v>
      </c>
      <c r="AC155" s="75">
        <v>1</v>
      </c>
      <c r="AD155" s="75">
        <v>0</v>
      </c>
      <c r="AE155" s="75">
        <v>1</v>
      </c>
      <c r="AF155" s="75">
        <v>0</v>
      </c>
      <c r="AG155" s="75">
        <v>0</v>
      </c>
      <c r="AH155" s="75">
        <v>0</v>
      </c>
      <c r="AI155" s="75">
        <v>0</v>
      </c>
      <c r="AJ155" s="9">
        <f t="shared" si="12"/>
        <v>1</v>
      </c>
      <c r="AK155" s="9">
        <f t="shared" si="13"/>
        <v>0</v>
      </c>
      <c r="AL155" s="9">
        <f t="shared" si="14"/>
        <v>0</v>
      </c>
      <c r="AM155" s="9">
        <f t="shared" si="15"/>
        <v>0</v>
      </c>
      <c r="AN155" s="70" t="s">
        <v>3046</v>
      </c>
    </row>
    <row r="156" spans="1:40" s="72" customFormat="1" x14ac:dyDescent="0.25">
      <c r="A156" s="75">
        <v>3187</v>
      </c>
      <c r="B156" s="70" t="s">
        <v>3047</v>
      </c>
      <c r="C156" s="70" t="s">
        <v>3048</v>
      </c>
      <c r="D156" s="70" t="s">
        <v>3049</v>
      </c>
      <c r="E156" s="71">
        <v>42995</v>
      </c>
      <c r="F156" s="70" t="s">
        <v>332</v>
      </c>
      <c r="G156" s="79"/>
      <c r="H156" s="79"/>
      <c r="I156" s="79"/>
      <c r="J156" s="75">
        <v>0.27</v>
      </c>
      <c r="K156" s="79"/>
      <c r="L156" s="79" t="s">
        <v>342</v>
      </c>
      <c r="M156" s="70" t="s">
        <v>2814</v>
      </c>
      <c r="N156" s="76" t="s">
        <v>2360</v>
      </c>
      <c r="O156" s="75">
        <v>144</v>
      </c>
      <c r="P156" s="70" t="s">
        <v>817</v>
      </c>
      <c r="Q156" s="76" t="s">
        <v>15</v>
      </c>
      <c r="R156" s="75">
        <v>0</v>
      </c>
      <c r="S156" s="75">
        <v>0</v>
      </c>
      <c r="T156" s="75">
        <v>0</v>
      </c>
      <c r="U156" s="75">
        <v>1</v>
      </c>
      <c r="V156" s="75">
        <v>0</v>
      </c>
      <c r="W156" s="75">
        <v>0</v>
      </c>
      <c r="X156" s="75">
        <v>0</v>
      </c>
      <c r="Y156" s="75">
        <v>0</v>
      </c>
      <c r="Z156" s="75">
        <v>1</v>
      </c>
      <c r="AA156" s="75">
        <v>0</v>
      </c>
      <c r="AB156" s="75">
        <v>0</v>
      </c>
      <c r="AC156" s="75">
        <v>0</v>
      </c>
      <c r="AD156" s="75">
        <v>0</v>
      </c>
      <c r="AE156" s="75">
        <v>1</v>
      </c>
      <c r="AF156" s="75">
        <v>0</v>
      </c>
      <c r="AG156" s="75">
        <v>0</v>
      </c>
      <c r="AH156" s="75">
        <v>0</v>
      </c>
      <c r="AI156" s="75">
        <v>0</v>
      </c>
      <c r="AJ156" s="9">
        <f t="shared" si="12"/>
        <v>1</v>
      </c>
      <c r="AK156" s="9">
        <f t="shared" si="13"/>
        <v>0</v>
      </c>
      <c r="AL156" s="9">
        <f t="shared" si="14"/>
        <v>0</v>
      </c>
      <c r="AM156" s="9">
        <f t="shared" si="15"/>
        <v>0</v>
      </c>
      <c r="AN156" s="70" t="s">
        <v>3050</v>
      </c>
    </row>
    <row r="157" spans="1:40" s="72" customFormat="1" x14ac:dyDescent="0.25">
      <c r="A157" s="75">
        <v>3263</v>
      </c>
      <c r="B157" s="70" t="s">
        <v>1432</v>
      </c>
      <c r="C157" s="70" t="s">
        <v>1433</v>
      </c>
      <c r="D157" s="70" t="s">
        <v>1434</v>
      </c>
      <c r="E157" s="71">
        <v>41730</v>
      </c>
      <c r="F157" s="70" t="s">
        <v>38</v>
      </c>
      <c r="G157" s="79"/>
      <c r="H157" s="79"/>
      <c r="I157" s="79"/>
      <c r="J157" s="79"/>
      <c r="K157" s="79"/>
      <c r="L157" s="79" t="s">
        <v>342</v>
      </c>
      <c r="M157" s="70" t="s">
        <v>47</v>
      </c>
      <c r="N157" s="76" t="s">
        <v>48</v>
      </c>
      <c r="O157" s="75">
        <v>0</v>
      </c>
      <c r="P157" s="70" t="s">
        <v>60</v>
      </c>
      <c r="Q157" s="76" t="s">
        <v>15</v>
      </c>
      <c r="R157" s="75">
        <v>0</v>
      </c>
      <c r="S157" s="75">
        <v>0</v>
      </c>
      <c r="T157" s="75">
        <v>0</v>
      </c>
      <c r="U157" s="75">
        <v>0</v>
      </c>
      <c r="V157" s="75">
        <v>0</v>
      </c>
      <c r="W157" s="75">
        <v>0</v>
      </c>
      <c r="X157" s="75">
        <v>0</v>
      </c>
      <c r="Y157" s="75">
        <v>0</v>
      </c>
      <c r="Z157" s="75">
        <v>0</v>
      </c>
      <c r="AA157" s="75">
        <v>0</v>
      </c>
      <c r="AB157" s="75">
        <v>1</v>
      </c>
      <c r="AC157" s="75">
        <v>0</v>
      </c>
      <c r="AD157" s="75">
        <v>0</v>
      </c>
      <c r="AE157" s="75">
        <v>0</v>
      </c>
      <c r="AF157" s="75">
        <v>0</v>
      </c>
      <c r="AG157" s="75">
        <v>0</v>
      </c>
      <c r="AH157" s="75">
        <v>0</v>
      </c>
      <c r="AI157" s="75">
        <v>1</v>
      </c>
      <c r="AJ157" s="9">
        <f t="shared" si="12"/>
        <v>0</v>
      </c>
      <c r="AK157" s="9">
        <f t="shared" si="13"/>
        <v>0</v>
      </c>
      <c r="AL157" s="9">
        <f t="shared" si="14"/>
        <v>1</v>
      </c>
      <c r="AM157" s="9">
        <f t="shared" si="15"/>
        <v>0</v>
      </c>
      <c r="AN157" s="70" t="s">
        <v>1435</v>
      </c>
    </row>
    <row r="158" spans="1:40" s="72" customFormat="1" x14ac:dyDescent="0.25">
      <c r="A158" s="75">
        <v>3296</v>
      </c>
      <c r="B158" s="70" t="s">
        <v>3051</v>
      </c>
      <c r="C158" s="70" t="s">
        <v>3052</v>
      </c>
      <c r="D158" s="70" t="s">
        <v>3053</v>
      </c>
      <c r="E158" s="71">
        <v>43430</v>
      </c>
      <c r="F158" s="70" t="s">
        <v>38</v>
      </c>
      <c r="G158" s="79"/>
      <c r="H158" s="79"/>
      <c r="I158" s="79"/>
      <c r="J158" s="79"/>
      <c r="K158" s="75">
        <v>25</v>
      </c>
      <c r="L158" s="79" t="s">
        <v>342</v>
      </c>
      <c r="M158" s="70" t="s">
        <v>185</v>
      </c>
      <c r="N158" s="76" t="s">
        <v>48</v>
      </c>
      <c r="O158" s="75">
        <v>840</v>
      </c>
      <c r="P158" s="70" t="s">
        <v>225</v>
      </c>
      <c r="Q158" s="76" t="s">
        <v>15</v>
      </c>
      <c r="R158" s="75">
        <v>0</v>
      </c>
      <c r="S158" s="75">
        <v>0</v>
      </c>
      <c r="T158" s="75">
        <v>0</v>
      </c>
      <c r="U158" s="75">
        <v>1</v>
      </c>
      <c r="V158" s="75">
        <v>0</v>
      </c>
      <c r="W158" s="75">
        <v>0</v>
      </c>
      <c r="X158" s="75">
        <v>0</v>
      </c>
      <c r="Y158" s="75">
        <v>0</v>
      </c>
      <c r="Z158" s="75">
        <v>1</v>
      </c>
      <c r="AA158" s="75">
        <v>0</v>
      </c>
      <c r="AB158" s="75">
        <v>0</v>
      </c>
      <c r="AC158" s="75">
        <v>0</v>
      </c>
      <c r="AD158" s="75">
        <v>0</v>
      </c>
      <c r="AE158" s="75">
        <v>0</v>
      </c>
      <c r="AF158" s="75">
        <v>0</v>
      </c>
      <c r="AG158" s="75">
        <v>0</v>
      </c>
      <c r="AH158" s="75">
        <v>0</v>
      </c>
      <c r="AI158" s="75">
        <v>1</v>
      </c>
      <c r="AJ158" s="9">
        <f t="shared" si="12"/>
        <v>0</v>
      </c>
      <c r="AK158" s="9">
        <f t="shared" si="13"/>
        <v>0</v>
      </c>
      <c r="AL158" s="9">
        <f t="shared" si="14"/>
        <v>1</v>
      </c>
      <c r="AM158" s="9">
        <f t="shared" si="15"/>
        <v>0</v>
      </c>
      <c r="AN158" s="70" t="s">
        <v>3054</v>
      </c>
    </row>
    <row r="159" spans="1:40" s="72" customFormat="1" x14ac:dyDescent="0.25">
      <c r="A159" s="75">
        <v>3316</v>
      </c>
      <c r="B159" s="70" t="s">
        <v>3055</v>
      </c>
      <c r="C159" s="70" t="s">
        <v>3056</v>
      </c>
      <c r="D159" s="70" t="s">
        <v>3057</v>
      </c>
      <c r="E159" s="71">
        <v>42194</v>
      </c>
      <c r="F159" s="70" t="s">
        <v>332</v>
      </c>
      <c r="G159" s="79"/>
      <c r="H159" s="79"/>
      <c r="I159" s="79"/>
      <c r="J159" s="75">
        <v>6.7599999999999995E-4</v>
      </c>
      <c r="K159" s="79"/>
      <c r="L159" s="79" t="s">
        <v>342</v>
      </c>
      <c r="M159" s="70" t="s">
        <v>575</v>
      </c>
      <c r="N159" s="76" t="s">
        <v>40</v>
      </c>
      <c r="O159" s="75">
        <v>0</v>
      </c>
      <c r="P159" s="70" t="s">
        <v>817</v>
      </c>
      <c r="Q159" s="76" t="s">
        <v>15</v>
      </c>
      <c r="R159" s="75">
        <v>0</v>
      </c>
      <c r="S159" s="75">
        <v>0</v>
      </c>
      <c r="T159" s="75">
        <v>0</v>
      </c>
      <c r="U159" s="75">
        <v>1</v>
      </c>
      <c r="V159" s="75">
        <v>0</v>
      </c>
      <c r="W159" s="75">
        <v>0</v>
      </c>
      <c r="X159" s="75">
        <v>0</v>
      </c>
      <c r="Y159" s="75">
        <v>0</v>
      </c>
      <c r="Z159" s="75">
        <v>1</v>
      </c>
      <c r="AA159" s="75">
        <v>0</v>
      </c>
      <c r="AB159" s="75">
        <v>0</v>
      </c>
      <c r="AC159" s="75">
        <v>0</v>
      </c>
      <c r="AD159" s="75">
        <v>0</v>
      </c>
      <c r="AE159" s="75">
        <v>0</v>
      </c>
      <c r="AF159" s="75">
        <v>0</v>
      </c>
      <c r="AG159" s="75">
        <v>0</v>
      </c>
      <c r="AH159" s="75">
        <v>0</v>
      </c>
      <c r="AI159" s="75">
        <v>1</v>
      </c>
      <c r="AJ159" s="9">
        <f t="shared" si="12"/>
        <v>0</v>
      </c>
      <c r="AK159" s="9">
        <f t="shared" si="13"/>
        <v>0</v>
      </c>
      <c r="AL159" s="9">
        <f t="shared" si="14"/>
        <v>1</v>
      </c>
      <c r="AM159" s="9">
        <f t="shared" si="15"/>
        <v>0</v>
      </c>
      <c r="AN159" s="70" t="s">
        <v>3058</v>
      </c>
    </row>
    <row r="160" spans="1:40" s="72" customFormat="1" x14ac:dyDescent="0.25">
      <c r="A160" s="28">
        <v>3353</v>
      </c>
      <c r="B160" s="29" t="s">
        <v>1099</v>
      </c>
      <c r="C160" s="29" t="s">
        <v>1100</v>
      </c>
      <c r="D160" s="29" t="s">
        <v>1101</v>
      </c>
      <c r="E160" s="30">
        <v>43499</v>
      </c>
      <c r="F160" s="29" t="s">
        <v>38</v>
      </c>
      <c r="G160" s="28">
        <v>2480</v>
      </c>
      <c r="H160" s="28">
        <v>2400</v>
      </c>
      <c r="I160" s="10"/>
      <c r="J160" s="10"/>
      <c r="K160" s="10"/>
      <c r="L160" s="10" t="s">
        <v>341</v>
      </c>
      <c r="M160" s="29" t="s">
        <v>283</v>
      </c>
      <c r="N160" s="31" t="s">
        <v>48</v>
      </c>
      <c r="O160" s="28">
        <v>0</v>
      </c>
      <c r="P160" s="29" t="s">
        <v>69</v>
      </c>
      <c r="Q160" s="31" t="s">
        <v>15</v>
      </c>
      <c r="R160" s="28">
        <v>1</v>
      </c>
      <c r="S160" s="28">
        <v>0</v>
      </c>
      <c r="T160" s="28">
        <v>0</v>
      </c>
      <c r="U160" s="28">
        <v>0</v>
      </c>
      <c r="V160" s="28">
        <v>0</v>
      </c>
      <c r="W160" s="28">
        <v>0</v>
      </c>
      <c r="X160" s="28">
        <v>0</v>
      </c>
      <c r="Y160" s="28">
        <v>0</v>
      </c>
      <c r="Z160" s="28">
        <v>0</v>
      </c>
      <c r="AA160" s="28">
        <v>1</v>
      </c>
      <c r="AB160" s="28">
        <v>0</v>
      </c>
      <c r="AC160" s="28">
        <v>0</v>
      </c>
      <c r="AD160" s="28">
        <v>0</v>
      </c>
      <c r="AE160" s="28">
        <v>0</v>
      </c>
      <c r="AF160" s="28">
        <v>0</v>
      </c>
      <c r="AG160" s="28">
        <v>0</v>
      </c>
      <c r="AH160" s="28">
        <v>0</v>
      </c>
      <c r="AI160" s="28">
        <v>1</v>
      </c>
      <c r="AJ160" s="9">
        <f t="shared" si="12"/>
        <v>0</v>
      </c>
      <c r="AK160" s="9">
        <f t="shared" si="13"/>
        <v>0</v>
      </c>
      <c r="AL160" s="9">
        <f t="shared" si="14"/>
        <v>1</v>
      </c>
      <c r="AM160" s="9">
        <f t="shared" si="15"/>
        <v>0</v>
      </c>
      <c r="AN160" s="29" t="s">
        <v>1102</v>
      </c>
    </row>
    <row r="161" spans="1:40" s="72" customFormat="1" x14ac:dyDescent="0.25">
      <c r="A161" s="75">
        <v>3402</v>
      </c>
      <c r="B161" s="70" t="s">
        <v>3059</v>
      </c>
      <c r="C161" s="70" t="s">
        <v>3060</v>
      </c>
      <c r="D161" s="70" t="s">
        <v>3061</v>
      </c>
      <c r="E161" s="71">
        <v>43031</v>
      </c>
      <c r="F161" s="70" t="s">
        <v>38</v>
      </c>
      <c r="G161" s="79"/>
      <c r="H161" s="79"/>
      <c r="I161" s="75">
        <v>248</v>
      </c>
      <c r="J161" s="75">
        <v>1.46E-2</v>
      </c>
      <c r="K161" s="79"/>
      <c r="L161" s="79" t="s">
        <v>342</v>
      </c>
      <c r="M161" s="70" t="s">
        <v>136</v>
      </c>
      <c r="N161" s="76" t="s">
        <v>40</v>
      </c>
      <c r="O161" s="75">
        <v>30</v>
      </c>
      <c r="P161" s="70" t="s">
        <v>923</v>
      </c>
      <c r="Q161" s="76" t="s">
        <v>15</v>
      </c>
      <c r="R161" s="75">
        <v>1</v>
      </c>
      <c r="S161" s="75">
        <v>0</v>
      </c>
      <c r="T161" s="75">
        <v>0</v>
      </c>
      <c r="U161" s="75">
        <v>1</v>
      </c>
      <c r="V161" s="75">
        <v>0</v>
      </c>
      <c r="W161" s="75">
        <v>0</v>
      </c>
      <c r="X161" s="75">
        <v>0</v>
      </c>
      <c r="Y161" s="75">
        <v>0</v>
      </c>
      <c r="Z161" s="75">
        <v>1</v>
      </c>
      <c r="AA161" s="75">
        <v>0</v>
      </c>
      <c r="AB161" s="75">
        <v>0</v>
      </c>
      <c r="AC161" s="75">
        <v>1</v>
      </c>
      <c r="AD161" s="75">
        <v>0</v>
      </c>
      <c r="AE161" s="75">
        <v>1</v>
      </c>
      <c r="AF161" s="75">
        <v>0</v>
      </c>
      <c r="AG161" s="75">
        <v>0</v>
      </c>
      <c r="AH161" s="75">
        <v>0</v>
      </c>
      <c r="AI161" s="75">
        <v>0</v>
      </c>
      <c r="AJ161" s="9">
        <f t="shared" si="12"/>
        <v>1</v>
      </c>
      <c r="AK161" s="9">
        <f t="shared" si="13"/>
        <v>0</v>
      </c>
      <c r="AL161" s="9">
        <f t="shared" si="14"/>
        <v>0</v>
      </c>
      <c r="AM161" s="9">
        <f t="shared" si="15"/>
        <v>0</v>
      </c>
      <c r="AN161" s="70" t="s">
        <v>3062</v>
      </c>
    </row>
    <row r="162" spans="1:40" s="72" customFormat="1" x14ac:dyDescent="0.25">
      <c r="A162" s="28">
        <v>3503</v>
      </c>
      <c r="B162" s="29" t="s">
        <v>307</v>
      </c>
      <c r="C162" s="29" t="s">
        <v>308</v>
      </c>
      <c r="D162" s="29" t="s">
        <v>309</v>
      </c>
      <c r="E162" s="30">
        <v>43466</v>
      </c>
      <c r="F162" s="29" t="s">
        <v>38</v>
      </c>
      <c r="G162" s="10"/>
      <c r="H162" s="10"/>
      <c r="I162" s="10"/>
      <c r="J162" s="10"/>
      <c r="K162" s="10"/>
      <c r="L162" s="25" t="s">
        <v>341</v>
      </c>
      <c r="M162" s="38" t="s">
        <v>54</v>
      </c>
      <c r="N162" s="36" t="s">
        <v>48</v>
      </c>
      <c r="O162" s="28">
        <v>0</v>
      </c>
      <c r="P162" s="38" t="s">
        <v>69</v>
      </c>
      <c r="Q162" s="31" t="s">
        <v>15</v>
      </c>
      <c r="R162" s="28">
        <v>1</v>
      </c>
      <c r="S162" s="28">
        <v>0</v>
      </c>
      <c r="T162" s="28">
        <v>0</v>
      </c>
      <c r="U162" s="28">
        <v>0</v>
      </c>
      <c r="V162" s="28">
        <v>0</v>
      </c>
      <c r="W162" s="28">
        <v>0</v>
      </c>
      <c r="X162" s="28">
        <v>0</v>
      </c>
      <c r="Y162" s="28">
        <v>0</v>
      </c>
      <c r="Z162" s="28">
        <v>0</v>
      </c>
      <c r="AA162" s="28">
        <v>0</v>
      </c>
      <c r="AB162" s="28">
        <v>1</v>
      </c>
      <c r="AC162" s="28">
        <v>1</v>
      </c>
      <c r="AD162" s="28">
        <v>0</v>
      </c>
      <c r="AE162" s="28">
        <v>0</v>
      </c>
      <c r="AF162" s="28">
        <v>0</v>
      </c>
      <c r="AG162" s="28">
        <v>0</v>
      </c>
      <c r="AH162" s="28">
        <v>0</v>
      </c>
      <c r="AI162" s="28">
        <v>0</v>
      </c>
      <c r="AJ162" s="9">
        <f t="shared" si="12"/>
        <v>1</v>
      </c>
      <c r="AK162" s="9">
        <f t="shared" si="13"/>
        <v>0</v>
      </c>
      <c r="AL162" s="9">
        <f t="shared" si="14"/>
        <v>0</v>
      </c>
      <c r="AM162" s="9">
        <f t="shared" si="15"/>
        <v>0</v>
      </c>
      <c r="AN162" s="29" t="s">
        <v>310</v>
      </c>
    </row>
    <row r="163" spans="1:40" s="72" customFormat="1" x14ac:dyDescent="0.25">
      <c r="A163" s="75">
        <v>3515</v>
      </c>
      <c r="B163" s="70" t="s">
        <v>3063</v>
      </c>
      <c r="C163" s="70" t="s">
        <v>3064</v>
      </c>
      <c r="D163" s="70" t="s">
        <v>3065</v>
      </c>
      <c r="E163" s="71">
        <v>42979</v>
      </c>
      <c r="F163" s="70" t="s">
        <v>38</v>
      </c>
      <c r="G163" s="79"/>
      <c r="H163" s="79"/>
      <c r="I163" s="79"/>
      <c r="J163" s="79"/>
      <c r="K163" s="79"/>
      <c r="L163" s="79" t="s">
        <v>341</v>
      </c>
      <c r="M163" s="70" t="s">
        <v>54</v>
      </c>
      <c r="N163" s="76" t="s">
        <v>48</v>
      </c>
      <c r="O163" s="75">
        <v>0</v>
      </c>
      <c r="P163" s="70" t="s">
        <v>111</v>
      </c>
      <c r="Q163" s="76" t="s">
        <v>15</v>
      </c>
      <c r="R163" s="75">
        <v>0</v>
      </c>
      <c r="S163" s="75">
        <v>0</v>
      </c>
      <c r="T163" s="75">
        <v>0</v>
      </c>
      <c r="U163" s="75">
        <v>0</v>
      </c>
      <c r="V163" s="75">
        <v>0</v>
      </c>
      <c r="W163" s="75">
        <v>0</v>
      </c>
      <c r="X163" s="75">
        <v>0</v>
      </c>
      <c r="Y163" s="75">
        <v>0</v>
      </c>
      <c r="Z163" s="75">
        <v>0</v>
      </c>
      <c r="AA163" s="75">
        <v>1</v>
      </c>
      <c r="AB163" s="75">
        <v>0</v>
      </c>
      <c r="AC163" s="75">
        <v>0</v>
      </c>
      <c r="AD163" s="75">
        <v>0</v>
      </c>
      <c r="AE163" s="75">
        <v>0</v>
      </c>
      <c r="AF163" s="75">
        <v>0</v>
      </c>
      <c r="AG163" s="75">
        <v>0</v>
      </c>
      <c r="AH163" s="75">
        <v>0</v>
      </c>
      <c r="AI163" s="75">
        <v>1</v>
      </c>
      <c r="AJ163" s="9">
        <f t="shared" si="12"/>
        <v>0</v>
      </c>
      <c r="AK163" s="9">
        <f t="shared" si="13"/>
        <v>0</v>
      </c>
      <c r="AL163" s="9">
        <f t="shared" si="14"/>
        <v>1</v>
      </c>
      <c r="AM163" s="9">
        <f t="shared" si="15"/>
        <v>0</v>
      </c>
      <c r="AN163" s="70" t="s">
        <v>3066</v>
      </c>
    </row>
    <row r="164" spans="1:40" s="72" customFormat="1" x14ac:dyDescent="0.25">
      <c r="A164" s="28">
        <v>3539</v>
      </c>
      <c r="B164" s="29" t="s">
        <v>1103</v>
      </c>
      <c r="C164" s="29" t="s">
        <v>1104</v>
      </c>
      <c r="D164" s="29" t="s">
        <v>1105</v>
      </c>
      <c r="E164" s="30">
        <v>43344</v>
      </c>
      <c r="F164" s="29" t="s">
        <v>38</v>
      </c>
      <c r="G164" s="10"/>
      <c r="H164" s="10"/>
      <c r="I164" s="10"/>
      <c r="J164" s="28">
        <v>9.0999999999999998E-2</v>
      </c>
      <c r="K164" s="10"/>
      <c r="L164" s="10" t="s">
        <v>341</v>
      </c>
      <c r="M164" s="29" t="s">
        <v>283</v>
      </c>
      <c r="N164" s="31" t="s">
        <v>48</v>
      </c>
      <c r="O164" s="28">
        <v>4380</v>
      </c>
      <c r="P164" s="29" t="s">
        <v>738</v>
      </c>
      <c r="Q164" s="31" t="s">
        <v>15</v>
      </c>
      <c r="R164" s="28">
        <v>1</v>
      </c>
      <c r="S164" s="28">
        <v>0</v>
      </c>
      <c r="T164" s="28">
        <v>0</v>
      </c>
      <c r="U164" s="28">
        <v>1</v>
      </c>
      <c r="V164" s="28">
        <v>0</v>
      </c>
      <c r="W164" s="28">
        <v>0</v>
      </c>
      <c r="X164" s="28">
        <v>0</v>
      </c>
      <c r="Y164" s="28">
        <v>0</v>
      </c>
      <c r="Z164" s="28">
        <v>1</v>
      </c>
      <c r="AA164" s="28">
        <v>0</v>
      </c>
      <c r="AB164" s="28">
        <v>0</v>
      </c>
      <c r="AC164" s="28">
        <v>0</v>
      </c>
      <c r="AD164" s="28">
        <v>0</v>
      </c>
      <c r="AE164" s="28">
        <v>0</v>
      </c>
      <c r="AF164" s="28">
        <v>0</v>
      </c>
      <c r="AG164" s="28">
        <v>0</v>
      </c>
      <c r="AH164" s="28">
        <v>0</v>
      </c>
      <c r="AI164" s="28">
        <v>1</v>
      </c>
      <c r="AJ164" s="9">
        <f t="shared" si="12"/>
        <v>0</v>
      </c>
      <c r="AK164" s="9">
        <f t="shared" si="13"/>
        <v>0</v>
      </c>
      <c r="AL164" s="9">
        <f t="shared" si="14"/>
        <v>1</v>
      </c>
      <c r="AM164" s="9">
        <f t="shared" si="15"/>
        <v>0</v>
      </c>
      <c r="AN164" s="29" t="s">
        <v>1106</v>
      </c>
    </row>
    <row r="165" spans="1:40" s="72" customFormat="1" x14ac:dyDescent="0.25">
      <c r="A165" s="28">
        <v>3545</v>
      </c>
      <c r="B165" s="29" t="s">
        <v>1107</v>
      </c>
      <c r="C165" s="29" t="s">
        <v>1108</v>
      </c>
      <c r="D165" s="29" t="s">
        <v>1109</v>
      </c>
      <c r="E165" s="30">
        <v>43454</v>
      </c>
      <c r="F165" s="29" t="s">
        <v>38</v>
      </c>
      <c r="G165" s="10"/>
      <c r="H165" s="10"/>
      <c r="I165" s="10"/>
      <c r="J165" s="10"/>
      <c r="K165" s="10"/>
      <c r="L165" s="10" t="s">
        <v>341</v>
      </c>
      <c r="M165" s="29" t="s">
        <v>230</v>
      </c>
      <c r="N165" s="31" t="s">
        <v>48</v>
      </c>
      <c r="O165" s="28">
        <v>0.33333333333333331</v>
      </c>
      <c r="P165" s="29" t="s">
        <v>111</v>
      </c>
      <c r="Q165" s="31" t="s">
        <v>15</v>
      </c>
      <c r="R165" s="28">
        <v>0</v>
      </c>
      <c r="S165" s="28">
        <v>0</v>
      </c>
      <c r="T165" s="28">
        <v>0</v>
      </c>
      <c r="U165" s="28">
        <v>0</v>
      </c>
      <c r="V165" s="28">
        <v>0</v>
      </c>
      <c r="W165" s="28">
        <v>0</v>
      </c>
      <c r="X165" s="28">
        <v>0</v>
      </c>
      <c r="Y165" s="28">
        <v>0</v>
      </c>
      <c r="Z165" s="28">
        <v>0</v>
      </c>
      <c r="AA165" s="28">
        <v>1</v>
      </c>
      <c r="AB165" s="28">
        <v>0</v>
      </c>
      <c r="AC165" s="28">
        <v>0</v>
      </c>
      <c r="AD165" s="28">
        <v>0</v>
      </c>
      <c r="AE165" s="28">
        <v>0</v>
      </c>
      <c r="AF165" s="28">
        <v>0</v>
      </c>
      <c r="AG165" s="28">
        <v>0</v>
      </c>
      <c r="AH165" s="28">
        <v>0</v>
      </c>
      <c r="AI165" s="28">
        <v>1</v>
      </c>
      <c r="AJ165" s="9">
        <f t="shared" si="12"/>
        <v>0</v>
      </c>
      <c r="AK165" s="9">
        <f t="shared" si="13"/>
        <v>0</v>
      </c>
      <c r="AL165" s="9">
        <f t="shared" si="14"/>
        <v>1</v>
      </c>
      <c r="AM165" s="9">
        <f t="shared" si="15"/>
        <v>0</v>
      </c>
      <c r="AN165" s="29" t="s">
        <v>1110</v>
      </c>
    </row>
    <row r="166" spans="1:40" s="72" customFormat="1" x14ac:dyDescent="0.25">
      <c r="A166" s="75">
        <v>3553</v>
      </c>
      <c r="B166" s="70" t="s">
        <v>3067</v>
      </c>
      <c r="C166" s="70" t="s">
        <v>3068</v>
      </c>
      <c r="D166" s="70" t="s">
        <v>3069</v>
      </c>
      <c r="E166" s="71">
        <v>40057</v>
      </c>
      <c r="F166" s="70" t="s">
        <v>38</v>
      </c>
      <c r="G166" s="79"/>
      <c r="H166" s="79"/>
      <c r="I166" s="79"/>
      <c r="J166" s="75">
        <v>0.2</v>
      </c>
      <c r="K166" s="79"/>
      <c r="L166" s="79" t="s">
        <v>342</v>
      </c>
      <c r="M166" s="70" t="s">
        <v>575</v>
      </c>
      <c r="N166" s="76" t="s">
        <v>48</v>
      </c>
      <c r="O166" s="75">
        <v>80</v>
      </c>
      <c r="P166" s="70" t="s">
        <v>2220</v>
      </c>
      <c r="Q166" s="76" t="s">
        <v>15</v>
      </c>
      <c r="R166" s="75">
        <v>0</v>
      </c>
      <c r="S166" s="75">
        <v>0</v>
      </c>
      <c r="T166" s="75">
        <v>0</v>
      </c>
      <c r="U166" s="75">
        <v>1</v>
      </c>
      <c r="V166" s="75">
        <v>0</v>
      </c>
      <c r="W166" s="75">
        <v>0</v>
      </c>
      <c r="X166" s="75">
        <v>0</v>
      </c>
      <c r="Y166" s="75">
        <v>0</v>
      </c>
      <c r="Z166" s="75">
        <v>1</v>
      </c>
      <c r="AA166" s="75">
        <v>0</v>
      </c>
      <c r="AB166" s="75">
        <v>0</v>
      </c>
      <c r="AC166" s="75">
        <v>0</v>
      </c>
      <c r="AD166" s="75">
        <v>0</v>
      </c>
      <c r="AE166" s="75">
        <v>1</v>
      </c>
      <c r="AF166" s="75">
        <v>0</v>
      </c>
      <c r="AG166" s="75">
        <v>0</v>
      </c>
      <c r="AH166" s="75">
        <v>0</v>
      </c>
      <c r="AI166" s="75">
        <v>0</v>
      </c>
      <c r="AJ166" s="9">
        <f t="shared" si="12"/>
        <v>1</v>
      </c>
      <c r="AK166" s="9">
        <f t="shared" si="13"/>
        <v>0</v>
      </c>
      <c r="AL166" s="9">
        <f t="shared" si="14"/>
        <v>0</v>
      </c>
      <c r="AM166" s="9">
        <f t="shared" si="15"/>
        <v>0</v>
      </c>
      <c r="AN166" s="70" t="s">
        <v>3070</v>
      </c>
    </row>
    <row r="167" spans="1:40" s="72" customFormat="1" x14ac:dyDescent="0.25">
      <c r="A167" s="28">
        <v>3577</v>
      </c>
      <c r="B167" s="29" t="s">
        <v>1111</v>
      </c>
      <c r="C167" s="29" t="s">
        <v>1112</v>
      </c>
      <c r="D167" s="29" t="s">
        <v>1113</v>
      </c>
      <c r="E167" s="30">
        <v>42248</v>
      </c>
      <c r="F167" s="29" t="s">
        <v>38</v>
      </c>
      <c r="G167" s="28">
        <v>2800</v>
      </c>
      <c r="H167" s="28">
        <v>1030</v>
      </c>
      <c r="I167" s="10"/>
      <c r="J167" s="10"/>
      <c r="K167" s="10"/>
      <c r="L167" s="10" t="s">
        <v>341</v>
      </c>
      <c r="M167" s="29" t="s">
        <v>394</v>
      </c>
      <c r="N167" s="31" t="s">
        <v>219</v>
      </c>
      <c r="O167" s="28">
        <v>0</v>
      </c>
      <c r="P167" s="29" t="s">
        <v>111</v>
      </c>
      <c r="Q167" s="31" t="s">
        <v>70</v>
      </c>
      <c r="R167" s="28">
        <v>0</v>
      </c>
      <c r="S167" s="28">
        <v>0</v>
      </c>
      <c r="T167" s="28">
        <v>0</v>
      </c>
      <c r="U167" s="28">
        <v>0</v>
      </c>
      <c r="V167" s="28">
        <v>0</v>
      </c>
      <c r="W167" s="28">
        <v>0</v>
      </c>
      <c r="X167" s="28">
        <v>0</v>
      </c>
      <c r="Y167" s="28">
        <v>0</v>
      </c>
      <c r="Z167" s="28">
        <v>0</v>
      </c>
      <c r="AA167" s="28">
        <v>0</v>
      </c>
      <c r="AB167" s="28">
        <v>1</v>
      </c>
      <c r="AC167" s="28">
        <v>0</v>
      </c>
      <c r="AD167" s="28">
        <v>0</v>
      </c>
      <c r="AE167" s="28">
        <v>0</v>
      </c>
      <c r="AF167" s="28">
        <v>0</v>
      </c>
      <c r="AG167" s="28">
        <v>0</v>
      </c>
      <c r="AH167" s="28">
        <v>0</v>
      </c>
      <c r="AI167" s="28">
        <v>1</v>
      </c>
      <c r="AJ167" s="9">
        <f t="shared" si="12"/>
        <v>0</v>
      </c>
      <c r="AK167" s="9">
        <f t="shared" si="13"/>
        <v>0</v>
      </c>
      <c r="AL167" s="9">
        <f t="shared" si="14"/>
        <v>1</v>
      </c>
      <c r="AM167" s="9">
        <f t="shared" si="15"/>
        <v>0</v>
      </c>
      <c r="AN167" s="29" t="s">
        <v>1114</v>
      </c>
    </row>
    <row r="168" spans="1:40" s="72" customFormat="1" x14ac:dyDescent="0.25">
      <c r="A168" s="75">
        <v>3630</v>
      </c>
      <c r="B168" s="70" t="s">
        <v>2558</v>
      </c>
      <c r="C168" s="70" t="s">
        <v>2559</v>
      </c>
      <c r="D168" s="70" t="s">
        <v>2560</v>
      </c>
      <c r="E168" s="71">
        <v>43914</v>
      </c>
      <c r="F168" s="70" t="s">
        <v>38</v>
      </c>
      <c r="G168" s="79"/>
      <c r="H168" s="79"/>
      <c r="I168" s="75">
        <v>40000</v>
      </c>
      <c r="J168" s="75">
        <v>0.36</v>
      </c>
      <c r="K168" s="79"/>
      <c r="L168" s="79" t="s">
        <v>341</v>
      </c>
      <c r="M168" s="70" t="s">
        <v>151</v>
      </c>
      <c r="N168" s="76" t="s">
        <v>48</v>
      </c>
      <c r="O168" s="75">
        <v>224</v>
      </c>
      <c r="P168" s="70" t="s">
        <v>367</v>
      </c>
      <c r="Q168" s="76" t="s">
        <v>15</v>
      </c>
      <c r="R168" s="75">
        <v>0</v>
      </c>
      <c r="S168" s="75">
        <v>0</v>
      </c>
      <c r="T168" s="75">
        <v>0</v>
      </c>
      <c r="U168" s="75">
        <v>1</v>
      </c>
      <c r="V168" s="75">
        <v>0</v>
      </c>
      <c r="W168" s="75">
        <v>0</v>
      </c>
      <c r="X168" s="75">
        <v>0</v>
      </c>
      <c r="Y168" s="75">
        <v>0</v>
      </c>
      <c r="Z168" s="75">
        <v>1</v>
      </c>
      <c r="AA168" s="75">
        <v>0</v>
      </c>
      <c r="AB168" s="75">
        <v>0</v>
      </c>
      <c r="AC168" s="75">
        <v>1</v>
      </c>
      <c r="AD168" s="75">
        <v>0</v>
      </c>
      <c r="AE168" s="75">
        <v>1</v>
      </c>
      <c r="AF168" s="75">
        <v>0</v>
      </c>
      <c r="AG168" s="75">
        <v>0</v>
      </c>
      <c r="AH168" s="75">
        <v>0</v>
      </c>
      <c r="AI168" s="75">
        <v>0</v>
      </c>
      <c r="AJ168" s="9">
        <f t="shared" si="12"/>
        <v>1</v>
      </c>
      <c r="AK168" s="9">
        <f t="shared" si="13"/>
        <v>0</v>
      </c>
      <c r="AL168" s="9">
        <f t="shared" si="14"/>
        <v>0</v>
      </c>
      <c r="AM168" s="9">
        <f t="shared" si="15"/>
        <v>0</v>
      </c>
      <c r="AN168" s="70" t="s">
        <v>2561</v>
      </c>
    </row>
    <row r="169" spans="1:40" s="72" customFormat="1" x14ac:dyDescent="0.25">
      <c r="A169" s="28">
        <v>3734</v>
      </c>
      <c r="B169" s="29" t="s">
        <v>1218</v>
      </c>
      <c r="C169" s="29" t="s">
        <v>1219</v>
      </c>
      <c r="D169" s="29" t="s">
        <v>1220</v>
      </c>
      <c r="E169" s="30">
        <v>43700</v>
      </c>
      <c r="F169" s="29" t="s">
        <v>38</v>
      </c>
      <c r="G169" s="10"/>
      <c r="H169" s="10"/>
      <c r="I169" s="28">
        <v>300000</v>
      </c>
      <c r="J169" s="28">
        <v>9.3000000000000007</v>
      </c>
      <c r="K169" s="10"/>
      <c r="L169" s="10" t="s">
        <v>342</v>
      </c>
      <c r="M169" s="29" t="s">
        <v>136</v>
      </c>
      <c r="N169" s="31" t="s">
        <v>48</v>
      </c>
      <c r="O169" s="28">
        <v>0.75</v>
      </c>
      <c r="P169" s="29" t="s">
        <v>377</v>
      </c>
      <c r="Q169" s="31" t="s">
        <v>15</v>
      </c>
      <c r="R169" s="28">
        <v>1</v>
      </c>
      <c r="S169" s="28">
        <v>0</v>
      </c>
      <c r="T169" s="28">
        <v>0</v>
      </c>
      <c r="U169" s="28">
        <v>1</v>
      </c>
      <c r="V169" s="28">
        <v>0</v>
      </c>
      <c r="W169" s="28">
        <v>0</v>
      </c>
      <c r="X169" s="28">
        <v>0</v>
      </c>
      <c r="Y169" s="28">
        <v>0</v>
      </c>
      <c r="Z169" s="28">
        <v>1</v>
      </c>
      <c r="AA169" s="28">
        <v>0</v>
      </c>
      <c r="AB169" s="28">
        <v>0</v>
      </c>
      <c r="AC169" s="28">
        <v>0</v>
      </c>
      <c r="AD169" s="28">
        <v>0</v>
      </c>
      <c r="AE169" s="28">
        <v>0</v>
      </c>
      <c r="AF169" s="28">
        <v>0</v>
      </c>
      <c r="AG169" s="28">
        <v>0</v>
      </c>
      <c r="AH169" s="28">
        <v>0</v>
      </c>
      <c r="AI169" s="28">
        <v>1</v>
      </c>
      <c r="AJ169" s="9">
        <f t="shared" si="12"/>
        <v>0</v>
      </c>
      <c r="AK169" s="9">
        <f t="shared" si="13"/>
        <v>0</v>
      </c>
      <c r="AL169" s="9">
        <f t="shared" si="14"/>
        <v>1</v>
      </c>
      <c r="AM169" s="9">
        <f t="shared" si="15"/>
        <v>0</v>
      </c>
      <c r="AN169" s="29" t="s">
        <v>1221</v>
      </c>
    </row>
    <row r="170" spans="1:40" s="72" customFormat="1" x14ac:dyDescent="0.25">
      <c r="A170" s="75">
        <v>3809</v>
      </c>
      <c r="B170" s="70" t="s">
        <v>1803</v>
      </c>
      <c r="C170" s="70" t="s">
        <v>1804</v>
      </c>
      <c r="D170" s="70" t="s">
        <v>1805</v>
      </c>
      <c r="E170" s="71">
        <v>44144</v>
      </c>
      <c r="F170" s="70" t="s">
        <v>38</v>
      </c>
      <c r="G170" s="79"/>
      <c r="H170" s="79"/>
      <c r="I170" s="79"/>
      <c r="J170" s="75">
        <v>2.5000000000000001E-2</v>
      </c>
      <c r="K170" s="79"/>
      <c r="L170" s="79" t="s">
        <v>342</v>
      </c>
      <c r="M170" s="70" t="s">
        <v>963</v>
      </c>
      <c r="N170" s="76" t="s">
        <v>48</v>
      </c>
      <c r="O170" s="75">
        <v>8</v>
      </c>
      <c r="P170" s="70" t="s">
        <v>111</v>
      </c>
      <c r="Q170" s="76" t="s">
        <v>55</v>
      </c>
      <c r="R170" s="75">
        <v>0</v>
      </c>
      <c r="S170" s="75">
        <v>0</v>
      </c>
      <c r="T170" s="75">
        <v>0</v>
      </c>
      <c r="U170" s="75">
        <v>0</v>
      </c>
      <c r="V170" s="75">
        <v>0</v>
      </c>
      <c r="W170" s="75">
        <v>0</v>
      </c>
      <c r="X170" s="75">
        <v>0</v>
      </c>
      <c r="Y170" s="75">
        <v>0</v>
      </c>
      <c r="Z170" s="75">
        <v>0</v>
      </c>
      <c r="AA170" s="75">
        <v>1</v>
      </c>
      <c r="AB170" s="75">
        <v>0</v>
      </c>
      <c r="AC170" s="75">
        <v>0</v>
      </c>
      <c r="AD170" s="75">
        <v>1</v>
      </c>
      <c r="AE170" s="75">
        <v>0</v>
      </c>
      <c r="AF170" s="75">
        <v>0</v>
      </c>
      <c r="AG170" s="75">
        <v>0</v>
      </c>
      <c r="AH170" s="75">
        <v>0</v>
      </c>
      <c r="AI170" s="75">
        <v>0</v>
      </c>
      <c r="AJ170" s="9">
        <f t="shared" si="12"/>
        <v>0</v>
      </c>
      <c r="AK170" s="9">
        <f t="shared" si="13"/>
        <v>0</v>
      </c>
      <c r="AL170" s="9">
        <f t="shared" si="14"/>
        <v>1</v>
      </c>
      <c r="AM170" s="9">
        <f t="shared" si="15"/>
        <v>1</v>
      </c>
      <c r="AN170" s="70" t="s">
        <v>1806</v>
      </c>
    </row>
    <row r="171" spans="1:40" s="72" customFormat="1" x14ac:dyDescent="0.25">
      <c r="A171" s="28">
        <v>3819</v>
      </c>
      <c r="B171" s="29" t="s">
        <v>1115</v>
      </c>
      <c r="C171" s="29" t="s">
        <v>1116</v>
      </c>
      <c r="D171" s="29" t="s">
        <v>1117</v>
      </c>
      <c r="E171" s="30">
        <v>44154</v>
      </c>
      <c r="F171" s="29" t="s">
        <v>38</v>
      </c>
      <c r="G171" s="10"/>
      <c r="H171" s="10"/>
      <c r="I171" s="10"/>
      <c r="J171" s="10"/>
      <c r="K171" s="10"/>
      <c r="L171" s="10" t="s">
        <v>341</v>
      </c>
      <c r="M171" s="29" t="s">
        <v>54</v>
      </c>
      <c r="N171" s="31" t="s">
        <v>48</v>
      </c>
      <c r="O171" s="28">
        <v>0</v>
      </c>
      <c r="P171" s="29" t="s">
        <v>293</v>
      </c>
      <c r="Q171" s="31" t="s">
        <v>55</v>
      </c>
      <c r="R171" s="28">
        <v>0</v>
      </c>
      <c r="S171" s="28">
        <v>0</v>
      </c>
      <c r="T171" s="28">
        <v>0</v>
      </c>
      <c r="U171" s="28">
        <v>0</v>
      </c>
      <c r="V171" s="28">
        <v>0</v>
      </c>
      <c r="W171" s="28">
        <v>0</v>
      </c>
      <c r="X171" s="28">
        <v>0</v>
      </c>
      <c r="Y171" s="28">
        <v>0</v>
      </c>
      <c r="Z171" s="28">
        <v>0</v>
      </c>
      <c r="AA171" s="28">
        <v>0</v>
      </c>
      <c r="AB171" s="28">
        <v>1</v>
      </c>
      <c r="AC171" s="28">
        <v>1</v>
      </c>
      <c r="AD171" s="28">
        <v>0</v>
      </c>
      <c r="AE171" s="28">
        <v>0</v>
      </c>
      <c r="AF171" s="28">
        <v>0</v>
      </c>
      <c r="AG171" s="28">
        <v>0</v>
      </c>
      <c r="AH171" s="28">
        <v>0</v>
      </c>
      <c r="AI171" s="28">
        <v>0</v>
      </c>
      <c r="AJ171" s="9">
        <f t="shared" si="12"/>
        <v>1</v>
      </c>
      <c r="AK171" s="9">
        <f t="shared" si="13"/>
        <v>0</v>
      </c>
      <c r="AL171" s="9">
        <f t="shared" si="14"/>
        <v>0</v>
      </c>
      <c r="AM171" s="9">
        <f t="shared" si="15"/>
        <v>0</v>
      </c>
      <c r="AN171" s="29" t="s">
        <v>1118</v>
      </c>
    </row>
    <row r="172" spans="1:40" s="72" customFormat="1" x14ac:dyDescent="0.25">
      <c r="A172" s="75">
        <v>3823</v>
      </c>
      <c r="B172" s="70" t="s">
        <v>3071</v>
      </c>
      <c r="C172" s="70" t="s">
        <v>3072</v>
      </c>
      <c r="D172" s="70" t="s">
        <v>3073</v>
      </c>
      <c r="E172" s="71">
        <v>44166</v>
      </c>
      <c r="F172" s="70" t="s">
        <v>38</v>
      </c>
      <c r="G172" s="79"/>
      <c r="H172" s="79"/>
      <c r="I172" s="79"/>
      <c r="J172" s="75">
        <v>1.3</v>
      </c>
      <c r="K172" s="75">
        <v>45</v>
      </c>
      <c r="L172" s="79" t="s">
        <v>342</v>
      </c>
      <c r="M172" s="70" t="s">
        <v>1199</v>
      </c>
      <c r="N172" s="76" t="s">
        <v>48</v>
      </c>
      <c r="O172" s="75">
        <v>168</v>
      </c>
      <c r="P172" s="70" t="s">
        <v>526</v>
      </c>
      <c r="Q172" s="76" t="s">
        <v>15</v>
      </c>
      <c r="R172" s="75">
        <v>1</v>
      </c>
      <c r="S172" s="75">
        <v>0</v>
      </c>
      <c r="T172" s="75">
        <v>0</v>
      </c>
      <c r="U172" s="75">
        <v>1</v>
      </c>
      <c r="V172" s="75">
        <v>0</v>
      </c>
      <c r="W172" s="75">
        <v>0</v>
      </c>
      <c r="X172" s="75">
        <v>0</v>
      </c>
      <c r="Y172" s="75">
        <v>0</v>
      </c>
      <c r="Z172" s="75">
        <v>1</v>
      </c>
      <c r="AA172" s="75">
        <v>0</v>
      </c>
      <c r="AB172" s="75">
        <v>0</v>
      </c>
      <c r="AC172" s="75">
        <v>0</v>
      </c>
      <c r="AD172" s="75">
        <v>0</v>
      </c>
      <c r="AE172" s="75">
        <v>1</v>
      </c>
      <c r="AF172" s="75">
        <v>0</v>
      </c>
      <c r="AG172" s="75">
        <v>0</v>
      </c>
      <c r="AH172" s="75">
        <v>0</v>
      </c>
      <c r="AI172" s="75">
        <v>0</v>
      </c>
      <c r="AJ172" s="9">
        <f t="shared" si="12"/>
        <v>1</v>
      </c>
      <c r="AK172" s="9">
        <f t="shared" si="13"/>
        <v>0</v>
      </c>
      <c r="AL172" s="9">
        <f t="shared" si="14"/>
        <v>0</v>
      </c>
      <c r="AM172" s="9">
        <f t="shared" si="15"/>
        <v>0</v>
      </c>
      <c r="AN172" s="70" t="s">
        <v>3074</v>
      </c>
    </row>
    <row r="173" spans="1:40" s="72" customFormat="1" x14ac:dyDescent="0.25">
      <c r="A173" s="28">
        <v>3863</v>
      </c>
      <c r="B173" s="29" t="s">
        <v>1119</v>
      </c>
      <c r="C173" s="29" t="s">
        <v>1120</v>
      </c>
      <c r="D173" s="29" t="s">
        <v>1121</v>
      </c>
      <c r="E173" s="30">
        <v>42309</v>
      </c>
      <c r="F173" s="29" t="s">
        <v>38</v>
      </c>
      <c r="G173" s="10"/>
      <c r="H173" s="10"/>
      <c r="I173" s="10"/>
      <c r="J173" s="10"/>
      <c r="K173" s="10"/>
      <c r="L173" s="10" t="s">
        <v>341</v>
      </c>
      <c r="M173" s="29" t="s">
        <v>151</v>
      </c>
      <c r="N173" s="31" t="s">
        <v>48</v>
      </c>
      <c r="O173" s="28">
        <v>0.34999999999999981</v>
      </c>
      <c r="P173" s="29" t="s">
        <v>526</v>
      </c>
      <c r="Q173" s="31" t="s">
        <v>15</v>
      </c>
      <c r="R173" s="28">
        <v>1</v>
      </c>
      <c r="S173" s="28">
        <v>0</v>
      </c>
      <c r="T173" s="28">
        <v>0</v>
      </c>
      <c r="U173" s="28">
        <v>1</v>
      </c>
      <c r="V173" s="28">
        <v>0</v>
      </c>
      <c r="W173" s="28">
        <v>0</v>
      </c>
      <c r="X173" s="28">
        <v>0</v>
      </c>
      <c r="Y173" s="28">
        <v>0</v>
      </c>
      <c r="Z173" s="28">
        <v>1</v>
      </c>
      <c r="AA173" s="28">
        <v>0</v>
      </c>
      <c r="AB173" s="28">
        <v>0</v>
      </c>
      <c r="AC173" s="28">
        <v>0</v>
      </c>
      <c r="AD173" s="28">
        <v>0</v>
      </c>
      <c r="AE173" s="28">
        <v>0</v>
      </c>
      <c r="AF173" s="28">
        <v>0</v>
      </c>
      <c r="AG173" s="28">
        <v>0</v>
      </c>
      <c r="AH173" s="28">
        <v>0</v>
      </c>
      <c r="AI173" s="28">
        <v>1</v>
      </c>
      <c r="AJ173" s="9">
        <f t="shared" si="12"/>
        <v>0</v>
      </c>
      <c r="AK173" s="9">
        <f t="shared" si="13"/>
        <v>0</v>
      </c>
      <c r="AL173" s="9">
        <f t="shared" si="14"/>
        <v>1</v>
      </c>
      <c r="AM173" s="9">
        <f t="shared" si="15"/>
        <v>0</v>
      </c>
      <c r="AN173" s="29" t="s">
        <v>1122</v>
      </c>
    </row>
    <row r="174" spans="1:40" s="72" customFormat="1" x14ac:dyDescent="0.25">
      <c r="A174" s="75">
        <v>3878</v>
      </c>
      <c r="B174" s="70" t="s">
        <v>855</v>
      </c>
      <c r="C174" s="70" t="s">
        <v>856</v>
      </c>
      <c r="D174" s="70" t="s">
        <v>857</v>
      </c>
      <c r="E174" s="71">
        <v>43466</v>
      </c>
      <c r="F174" s="70" t="s">
        <v>38</v>
      </c>
      <c r="G174" s="79"/>
      <c r="H174" s="79"/>
      <c r="I174" s="75">
        <v>20.100000000000001</v>
      </c>
      <c r="J174" s="79"/>
      <c r="K174" s="79"/>
      <c r="L174" s="79" t="s">
        <v>341</v>
      </c>
      <c r="M174" s="70" t="s">
        <v>47</v>
      </c>
      <c r="N174" s="76" t="s">
        <v>48</v>
      </c>
      <c r="O174" s="75">
        <v>3128.5714285714284</v>
      </c>
      <c r="P174" s="70" t="s">
        <v>69</v>
      </c>
      <c r="Q174" s="76" t="s">
        <v>15</v>
      </c>
      <c r="R174" s="75">
        <v>1</v>
      </c>
      <c r="S174" s="75">
        <v>0</v>
      </c>
      <c r="T174" s="75">
        <v>0</v>
      </c>
      <c r="U174" s="75">
        <v>0</v>
      </c>
      <c r="V174" s="75">
        <v>0</v>
      </c>
      <c r="W174" s="75">
        <v>0</v>
      </c>
      <c r="X174" s="75">
        <v>0</v>
      </c>
      <c r="Y174" s="75">
        <v>0</v>
      </c>
      <c r="Z174" s="75">
        <v>0</v>
      </c>
      <c r="AA174" s="75">
        <v>0</v>
      </c>
      <c r="AB174" s="75">
        <v>1</v>
      </c>
      <c r="AC174" s="75">
        <v>0</v>
      </c>
      <c r="AD174" s="75">
        <v>0</v>
      </c>
      <c r="AE174" s="75">
        <v>1</v>
      </c>
      <c r="AF174" s="75">
        <v>0</v>
      </c>
      <c r="AG174" s="75">
        <v>0</v>
      </c>
      <c r="AH174" s="75">
        <v>0</v>
      </c>
      <c r="AI174" s="75">
        <v>0</v>
      </c>
      <c r="AJ174" s="9">
        <f t="shared" si="12"/>
        <v>1</v>
      </c>
      <c r="AK174" s="9">
        <f t="shared" si="13"/>
        <v>0</v>
      </c>
      <c r="AL174" s="9">
        <f t="shared" si="14"/>
        <v>0</v>
      </c>
      <c r="AM174" s="9">
        <f t="shared" si="15"/>
        <v>0</v>
      </c>
      <c r="AN174" s="70" t="s">
        <v>858</v>
      </c>
    </row>
    <row r="175" spans="1:40" s="72" customFormat="1" x14ac:dyDescent="0.25">
      <c r="A175" s="75">
        <v>3977</v>
      </c>
      <c r="B175" s="70" t="s">
        <v>3075</v>
      </c>
      <c r="C175" s="70" t="s">
        <v>3076</v>
      </c>
      <c r="D175" s="70" t="s">
        <v>3077</v>
      </c>
      <c r="E175" s="71">
        <v>43907</v>
      </c>
      <c r="F175" s="70" t="s">
        <v>38</v>
      </c>
      <c r="G175" s="79"/>
      <c r="H175" s="79"/>
      <c r="I175" s="75">
        <v>7.3699999999999998E-3</v>
      </c>
      <c r="J175" s="75">
        <v>0.23100000000000001</v>
      </c>
      <c r="K175" s="79"/>
      <c r="L175" s="79" t="s">
        <v>342</v>
      </c>
      <c r="M175" s="70" t="s">
        <v>136</v>
      </c>
      <c r="N175" s="76" t="s">
        <v>219</v>
      </c>
      <c r="O175" s="75">
        <v>90</v>
      </c>
      <c r="P175" s="70" t="s">
        <v>377</v>
      </c>
      <c r="Q175" s="76" t="s">
        <v>15</v>
      </c>
      <c r="R175" s="75">
        <v>1</v>
      </c>
      <c r="S175" s="75">
        <v>0</v>
      </c>
      <c r="T175" s="75">
        <v>0</v>
      </c>
      <c r="U175" s="75">
        <v>1</v>
      </c>
      <c r="V175" s="75">
        <v>0</v>
      </c>
      <c r="W175" s="75">
        <v>0</v>
      </c>
      <c r="X175" s="75">
        <v>0</v>
      </c>
      <c r="Y175" s="75">
        <v>0</v>
      </c>
      <c r="Z175" s="75">
        <v>1</v>
      </c>
      <c r="AA175" s="75">
        <v>0</v>
      </c>
      <c r="AB175" s="75">
        <v>0</v>
      </c>
      <c r="AC175" s="75">
        <v>1</v>
      </c>
      <c r="AD175" s="75">
        <v>0</v>
      </c>
      <c r="AE175" s="75">
        <v>1</v>
      </c>
      <c r="AF175" s="75">
        <v>0</v>
      </c>
      <c r="AG175" s="75">
        <v>0</v>
      </c>
      <c r="AH175" s="75">
        <v>0</v>
      </c>
      <c r="AI175" s="75">
        <v>0</v>
      </c>
      <c r="AJ175" s="9">
        <f t="shared" si="12"/>
        <v>1</v>
      </c>
      <c r="AK175" s="9">
        <f t="shared" si="13"/>
        <v>0</v>
      </c>
      <c r="AL175" s="9">
        <f t="shared" si="14"/>
        <v>0</v>
      </c>
      <c r="AM175" s="9">
        <f t="shared" si="15"/>
        <v>0</v>
      </c>
      <c r="AN175" s="70" t="s">
        <v>3078</v>
      </c>
    </row>
    <row r="176" spans="1:40" s="72" customFormat="1" x14ac:dyDescent="0.25">
      <c r="A176" s="75">
        <v>3985</v>
      </c>
      <c r="B176" s="70" t="s">
        <v>3079</v>
      </c>
      <c r="C176" s="70" t="s">
        <v>3080</v>
      </c>
      <c r="D176" s="70" t="s">
        <v>3081</v>
      </c>
      <c r="E176" s="71">
        <v>44274</v>
      </c>
      <c r="F176" s="70" t="s">
        <v>38</v>
      </c>
      <c r="G176" s="79"/>
      <c r="H176" s="79"/>
      <c r="I176" s="79"/>
      <c r="J176" s="79"/>
      <c r="K176" s="79"/>
      <c r="L176" s="79" t="s">
        <v>341</v>
      </c>
      <c r="M176" s="70" t="s">
        <v>283</v>
      </c>
      <c r="N176" s="76" t="s">
        <v>48</v>
      </c>
      <c r="O176" s="75">
        <v>0</v>
      </c>
      <c r="P176" s="70" t="s">
        <v>111</v>
      </c>
      <c r="Q176" s="76" t="s">
        <v>15</v>
      </c>
      <c r="R176" s="75">
        <v>0</v>
      </c>
      <c r="S176" s="75">
        <v>0</v>
      </c>
      <c r="T176" s="75">
        <v>0</v>
      </c>
      <c r="U176" s="75">
        <v>0</v>
      </c>
      <c r="V176" s="75">
        <v>0</v>
      </c>
      <c r="W176" s="75">
        <v>0</v>
      </c>
      <c r="X176" s="75">
        <v>0</v>
      </c>
      <c r="Y176" s="75">
        <v>0</v>
      </c>
      <c r="Z176" s="75">
        <v>0</v>
      </c>
      <c r="AA176" s="75">
        <v>1</v>
      </c>
      <c r="AB176" s="75">
        <v>0</v>
      </c>
      <c r="AC176" s="75">
        <v>0</v>
      </c>
      <c r="AD176" s="75">
        <v>0</v>
      </c>
      <c r="AE176" s="75">
        <v>1</v>
      </c>
      <c r="AF176" s="75">
        <v>0</v>
      </c>
      <c r="AG176" s="75">
        <v>0</v>
      </c>
      <c r="AH176" s="75">
        <v>0</v>
      </c>
      <c r="AI176" s="75">
        <v>0</v>
      </c>
      <c r="AJ176" s="9">
        <f t="shared" si="12"/>
        <v>1</v>
      </c>
      <c r="AK176" s="9">
        <f t="shared" si="13"/>
        <v>0</v>
      </c>
      <c r="AL176" s="9">
        <f t="shared" si="14"/>
        <v>0</v>
      </c>
      <c r="AM176" s="9">
        <f t="shared" si="15"/>
        <v>0</v>
      </c>
      <c r="AN176" s="70" t="s">
        <v>3082</v>
      </c>
    </row>
    <row r="177" spans="1:40" s="72" customFormat="1" x14ac:dyDescent="0.25">
      <c r="A177" s="28">
        <v>3999</v>
      </c>
      <c r="B177" s="29" t="s">
        <v>1222</v>
      </c>
      <c r="C177" s="29" t="s">
        <v>1223</v>
      </c>
      <c r="D177" s="29" t="s">
        <v>1224</v>
      </c>
      <c r="E177" s="30">
        <v>43891</v>
      </c>
      <c r="F177" s="29" t="s">
        <v>38</v>
      </c>
      <c r="G177" s="28">
        <v>2400</v>
      </c>
      <c r="H177" s="28">
        <v>1800</v>
      </c>
      <c r="I177" s="28">
        <v>10</v>
      </c>
      <c r="J177" s="10"/>
      <c r="K177" s="10"/>
      <c r="L177" s="10" t="s">
        <v>342</v>
      </c>
      <c r="M177" s="29" t="s">
        <v>136</v>
      </c>
      <c r="N177" s="31" t="s">
        <v>219</v>
      </c>
      <c r="O177" s="28">
        <v>252</v>
      </c>
      <c r="P177" s="29" t="s">
        <v>1225</v>
      </c>
      <c r="Q177" s="31" t="s">
        <v>15</v>
      </c>
      <c r="R177" s="28">
        <v>1</v>
      </c>
      <c r="S177" s="28">
        <v>0</v>
      </c>
      <c r="T177" s="28">
        <v>0</v>
      </c>
      <c r="U177" s="28">
        <v>1</v>
      </c>
      <c r="V177" s="28">
        <v>0</v>
      </c>
      <c r="W177" s="28">
        <v>0</v>
      </c>
      <c r="X177" s="28">
        <v>0</v>
      </c>
      <c r="Y177" s="28">
        <v>0</v>
      </c>
      <c r="Z177" s="28">
        <v>1</v>
      </c>
      <c r="AA177" s="28">
        <v>0</v>
      </c>
      <c r="AB177" s="28">
        <v>0</v>
      </c>
      <c r="AC177" s="28">
        <v>1</v>
      </c>
      <c r="AD177" s="28">
        <v>0</v>
      </c>
      <c r="AE177" s="28">
        <v>0</v>
      </c>
      <c r="AF177" s="28">
        <v>0</v>
      </c>
      <c r="AG177" s="28">
        <v>0</v>
      </c>
      <c r="AH177" s="28">
        <v>0</v>
      </c>
      <c r="AI177" s="28">
        <v>0</v>
      </c>
      <c r="AJ177" s="9">
        <f t="shared" si="12"/>
        <v>1</v>
      </c>
      <c r="AK177" s="9">
        <f t="shared" si="13"/>
        <v>0</v>
      </c>
      <c r="AL177" s="9">
        <f t="shared" si="14"/>
        <v>0</v>
      </c>
      <c r="AM177" s="9">
        <f t="shared" si="15"/>
        <v>0</v>
      </c>
      <c r="AN177" s="29" t="s">
        <v>1226</v>
      </c>
    </row>
    <row r="178" spans="1:40" s="72" customFormat="1" x14ac:dyDescent="0.25">
      <c r="A178" s="75">
        <v>4191</v>
      </c>
      <c r="B178" s="70" t="s">
        <v>3083</v>
      </c>
      <c r="C178" s="70" t="s">
        <v>3084</v>
      </c>
      <c r="D178" s="70" t="s">
        <v>3085</v>
      </c>
      <c r="E178" s="71">
        <v>43644</v>
      </c>
      <c r="F178" s="70" t="s">
        <v>38</v>
      </c>
      <c r="G178" s="79"/>
      <c r="H178" s="79"/>
      <c r="I178" s="75">
        <v>466</v>
      </c>
      <c r="J178" s="79"/>
      <c r="K178" s="75">
        <v>4.0999999999999996</v>
      </c>
      <c r="L178" s="79" t="s">
        <v>341</v>
      </c>
      <c r="M178" s="70" t="s">
        <v>283</v>
      </c>
      <c r="N178" s="76" t="s">
        <v>48</v>
      </c>
      <c r="O178" s="75">
        <v>2</v>
      </c>
      <c r="P178" s="70" t="s">
        <v>69</v>
      </c>
      <c r="Q178" s="76" t="s">
        <v>70</v>
      </c>
      <c r="R178" s="75">
        <v>0</v>
      </c>
      <c r="S178" s="75">
        <v>0</v>
      </c>
      <c r="T178" s="75">
        <v>0</v>
      </c>
      <c r="U178" s="75">
        <v>0</v>
      </c>
      <c r="V178" s="75">
        <v>0</v>
      </c>
      <c r="W178" s="75">
        <v>0</v>
      </c>
      <c r="X178" s="75">
        <v>0</v>
      </c>
      <c r="Y178" s="75">
        <v>0</v>
      </c>
      <c r="Z178" s="75">
        <v>0</v>
      </c>
      <c r="AA178" s="75">
        <v>1</v>
      </c>
      <c r="AB178" s="75">
        <v>0</v>
      </c>
      <c r="AC178" s="75">
        <v>0</v>
      </c>
      <c r="AD178" s="75">
        <v>0</v>
      </c>
      <c r="AE178" s="75">
        <v>1</v>
      </c>
      <c r="AF178" s="75">
        <v>0</v>
      </c>
      <c r="AG178" s="75">
        <v>0</v>
      </c>
      <c r="AH178" s="75">
        <v>0</v>
      </c>
      <c r="AI178" s="75">
        <v>0</v>
      </c>
      <c r="AJ178" s="9">
        <f t="shared" si="12"/>
        <v>1</v>
      </c>
      <c r="AK178" s="9">
        <f t="shared" si="13"/>
        <v>0</v>
      </c>
      <c r="AL178" s="9">
        <f t="shared" si="14"/>
        <v>0</v>
      </c>
      <c r="AM178" s="9">
        <f t="shared" si="15"/>
        <v>0</v>
      </c>
      <c r="AN178" s="70" t="s">
        <v>3086</v>
      </c>
    </row>
    <row r="179" spans="1:40" s="72" customFormat="1" x14ac:dyDescent="0.25">
      <c r="A179" s="28">
        <v>4245</v>
      </c>
      <c r="B179" s="29" t="s">
        <v>1123</v>
      </c>
      <c r="C179" s="29" t="s">
        <v>1124</v>
      </c>
      <c r="D179" s="29" t="s">
        <v>1125</v>
      </c>
      <c r="E179" s="30">
        <v>44425</v>
      </c>
      <c r="F179" s="29" t="s">
        <v>38</v>
      </c>
      <c r="G179" s="10"/>
      <c r="H179" s="10"/>
      <c r="I179" s="10"/>
      <c r="J179" s="10"/>
      <c r="K179" s="28">
        <v>20</v>
      </c>
      <c r="L179" s="10" t="s">
        <v>341</v>
      </c>
      <c r="M179" s="29" t="s">
        <v>151</v>
      </c>
      <c r="N179" s="31" t="s">
        <v>48</v>
      </c>
      <c r="O179" s="28">
        <v>168</v>
      </c>
      <c r="P179" s="29" t="s">
        <v>1126</v>
      </c>
      <c r="Q179" s="31" t="s">
        <v>15</v>
      </c>
      <c r="R179" s="28">
        <v>0</v>
      </c>
      <c r="S179" s="28">
        <v>0</v>
      </c>
      <c r="T179" s="28">
        <v>0</v>
      </c>
      <c r="U179" s="28">
        <v>1</v>
      </c>
      <c r="V179" s="28">
        <v>0</v>
      </c>
      <c r="W179" s="28">
        <v>0</v>
      </c>
      <c r="X179" s="28">
        <v>0</v>
      </c>
      <c r="Y179" s="28">
        <v>0</v>
      </c>
      <c r="Z179" s="28">
        <v>1</v>
      </c>
      <c r="AA179" s="28">
        <v>0</v>
      </c>
      <c r="AB179" s="28">
        <v>0</v>
      </c>
      <c r="AC179" s="28">
        <v>0</v>
      </c>
      <c r="AD179" s="28">
        <v>0</v>
      </c>
      <c r="AE179" s="28">
        <v>1</v>
      </c>
      <c r="AF179" s="28">
        <v>1</v>
      </c>
      <c r="AG179" s="28">
        <v>0</v>
      </c>
      <c r="AH179" s="28">
        <v>0</v>
      </c>
      <c r="AI179" s="28">
        <v>0</v>
      </c>
      <c r="AJ179" s="9">
        <f t="shared" si="12"/>
        <v>1</v>
      </c>
      <c r="AK179" s="9">
        <f t="shared" si="13"/>
        <v>1</v>
      </c>
      <c r="AL179" s="9">
        <f t="shared" si="14"/>
        <v>0</v>
      </c>
      <c r="AM179" s="9">
        <f t="shared" si="15"/>
        <v>0</v>
      </c>
      <c r="AN179" s="29" t="s">
        <v>1127</v>
      </c>
    </row>
    <row r="180" spans="1:40" s="72" customFormat="1" x14ac:dyDescent="0.25">
      <c r="A180" s="28">
        <v>4270</v>
      </c>
      <c r="B180" s="29" t="s">
        <v>1227</v>
      </c>
      <c r="C180" s="29" t="s">
        <v>1228</v>
      </c>
      <c r="D180" s="29" t="s">
        <v>1229</v>
      </c>
      <c r="E180" s="30">
        <v>43252</v>
      </c>
      <c r="F180" s="29" t="s">
        <v>38</v>
      </c>
      <c r="G180" s="10"/>
      <c r="H180" s="10"/>
      <c r="I180" s="28">
        <v>122.7</v>
      </c>
      <c r="J180" s="28">
        <v>2.2700000000000001E-2</v>
      </c>
      <c r="K180" s="10"/>
      <c r="L180" s="10" t="s">
        <v>342</v>
      </c>
      <c r="M180" s="29" t="s">
        <v>136</v>
      </c>
      <c r="N180" s="31" t="s">
        <v>219</v>
      </c>
      <c r="O180" s="28">
        <v>28</v>
      </c>
      <c r="P180" s="29" t="s">
        <v>1230</v>
      </c>
      <c r="Q180" s="31" t="s">
        <v>15</v>
      </c>
      <c r="R180" s="28">
        <v>1</v>
      </c>
      <c r="S180" s="28">
        <v>0</v>
      </c>
      <c r="T180" s="28">
        <v>0</v>
      </c>
      <c r="U180" s="28">
        <v>1</v>
      </c>
      <c r="V180" s="28">
        <v>0</v>
      </c>
      <c r="W180" s="28">
        <v>0</v>
      </c>
      <c r="X180" s="28">
        <v>0</v>
      </c>
      <c r="Y180" s="28">
        <v>0</v>
      </c>
      <c r="Z180" s="28">
        <v>1</v>
      </c>
      <c r="AA180" s="28">
        <v>0</v>
      </c>
      <c r="AB180" s="28">
        <v>0</v>
      </c>
      <c r="AC180" s="28">
        <v>0</v>
      </c>
      <c r="AD180" s="28">
        <v>0</v>
      </c>
      <c r="AE180" s="28">
        <v>1</v>
      </c>
      <c r="AF180" s="28">
        <v>0</v>
      </c>
      <c r="AG180" s="28">
        <v>0</v>
      </c>
      <c r="AH180" s="28">
        <v>0</v>
      </c>
      <c r="AI180" s="28">
        <v>0</v>
      </c>
      <c r="AJ180" s="9">
        <f t="shared" si="12"/>
        <v>1</v>
      </c>
      <c r="AK180" s="9">
        <f t="shared" si="13"/>
        <v>0</v>
      </c>
      <c r="AL180" s="9">
        <f t="shared" si="14"/>
        <v>0</v>
      </c>
      <c r="AM180" s="9">
        <f t="shared" si="15"/>
        <v>0</v>
      </c>
      <c r="AN180" s="29" t="s">
        <v>1231</v>
      </c>
    </row>
    <row r="181" spans="1:40" s="72" customFormat="1" x14ac:dyDescent="0.25">
      <c r="A181" s="75">
        <v>4270</v>
      </c>
      <c r="B181" s="70" t="s">
        <v>1227</v>
      </c>
      <c r="C181" s="70" t="s">
        <v>1228</v>
      </c>
      <c r="D181" s="70" t="s">
        <v>1229</v>
      </c>
      <c r="E181" s="71">
        <v>43252</v>
      </c>
      <c r="F181" s="70" t="s">
        <v>38</v>
      </c>
      <c r="G181" s="79"/>
      <c r="H181" s="79"/>
      <c r="I181" s="75">
        <v>122.7</v>
      </c>
      <c r="J181" s="75">
        <v>2.2700000000000001E-2</v>
      </c>
      <c r="K181" s="79"/>
      <c r="L181" s="79" t="s">
        <v>342</v>
      </c>
      <c r="M181" s="70" t="s">
        <v>136</v>
      </c>
      <c r="N181" s="76" t="s">
        <v>219</v>
      </c>
      <c r="O181" s="75">
        <v>28</v>
      </c>
      <c r="P181" s="70" t="s">
        <v>1230</v>
      </c>
      <c r="Q181" s="76" t="s">
        <v>15</v>
      </c>
      <c r="R181" s="75">
        <v>0</v>
      </c>
      <c r="S181" s="75">
        <v>0</v>
      </c>
      <c r="T181" s="75">
        <v>0</v>
      </c>
      <c r="U181" s="75">
        <v>1</v>
      </c>
      <c r="V181" s="75">
        <v>0</v>
      </c>
      <c r="W181" s="75">
        <v>0</v>
      </c>
      <c r="X181" s="75">
        <v>0</v>
      </c>
      <c r="Y181" s="75">
        <v>0</v>
      </c>
      <c r="Z181" s="75">
        <v>1</v>
      </c>
      <c r="AA181" s="75">
        <v>0</v>
      </c>
      <c r="AB181" s="75">
        <v>0</v>
      </c>
      <c r="AC181" s="75">
        <v>0</v>
      </c>
      <c r="AD181" s="75">
        <v>0</v>
      </c>
      <c r="AE181" s="75">
        <v>1</v>
      </c>
      <c r="AF181" s="75">
        <v>0</v>
      </c>
      <c r="AG181" s="75">
        <v>0</v>
      </c>
      <c r="AH181" s="75">
        <v>0</v>
      </c>
      <c r="AI181" s="75">
        <v>0</v>
      </c>
      <c r="AJ181" s="9">
        <f t="shared" si="12"/>
        <v>1</v>
      </c>
      <c r="AK181" s="9">
        <f t="shared" si="13"/>
        <v>0</v>
      </c>
      <c r="AL181" s="9">
        <f t="shared" si="14"/>
        <v>0</v>
      </c>
      <c r="AM181" s="9">
        <f t="shared" si="15"/>
        <v>0</v>
      </c>
      <c r="AN181" s="70" t="s">
        <v>1231</v>
      </c>
    </row>
    <row r="182" spans="1:40" s="72" customFormat="1" x14ac:dyDescent="0.25">
      <c r="A182" s="75">
        <v>4271</v>
      </c>
      <c r="B182" s="70" t="s">
        <v>3087</v>
      </c>
      <c r="C182" s="70" t="s">
        <v>3088</v>
      </c>
      <c r="D182" s="70" t="s">
        <v>3089</v>
      </c>
      <c r="E182" s="71">
        <v>43709</v>
      </c>
      <c r="F182" s="70" t="s">
        <v>38</v>
      </c>
      <c r="G182" s="79"/>
      <c r="H182" s="79"/>
      <c r="I182" s="75">
        <v>122.7</v>
      </c>
      <c r="J182" s="75">
        <v>6.1600000000000002E-2</v>
      </c>
      <c r="K182" s="79"/>
      <c r="L182" s="79" t="s">
        <v>342</v>
      </c>
      <c r="M182" s="70" t="s">
        <v>136</v>
      </c>
      <c r="N182" s="76" t="s">
        <v>48</v>
      </c>
      <c r="O182" s="75">
        <v>28</v>
      </c>
      <c r="P182" s="70" t="s">
        <v>1230</v>
      </c>
      <c r="Q182" s="76" t="s">
        <v>15</v>
      </c>
      <c r="R182" s="75">
        <v>1</v>
      </c>
      <c r="S182" s="75">
        <v>0</v>
      </c>
      <c r="T182" s="75">
        <v>0</v>
      </c>
      <c r="U182" s="75">
        <v>1</v>
      </c>
      <c r="V182" s="75">
        <v>0</v>
      </c>
      <c r="W182" s="75">
        <v>0</v>
      </c>
      <c r="X182" s="75">
        <v>0</v>
      </c>
      <c r="Y182" s="75">
        <v>0</v>
      </c>
      <c r="Z182" s="75">
        <v>1</v>
      </c>
      <c r="AA182" s="75">
        <v>0</v>
      </c>
      <c r="AB182" s="75">
        <v>0</v>
      </c>
      <c r="AC182" s="75">
        <v>0</v>
      </c>
      <c r="AD182" s="75">
        <v>0</v>
      </c>
      <c r="AE182" s="75">
        <v>1</v>
      </c>
      <c r="AF182" s="75">
        <v>0</v>
      </c>
      <c r="AG182" s="75">
        <v>0</v>
      </c>
      <c r="AH182" s="75">
        <v>0</v>
      </c>
      <c r="AI182" s="75">
        <v>0</v>
      </c>
      <c r="AJ182" s="9">
        <f t="shared" si="12"/>
        <v>1</v>
      </c>
      <c r="AK182" s="9">
        <f t="shared" si="13"/>
        <v>0</v>
      </c>
      <c r="AL182" s="9">
        <f t="shared" si="14"/>
        <v>0</v>
      </c>
      <c r="AM182" s="9">
        <f t="shared" si="15"/>
        <v>0</v>
      </c>
      <c r="AN182" s="70" t="s">
        <v>3090</v>
      </c>
    </row>
    <row r="183" spans="1:40" s="72" customFormat="1" x14ac:dyDescent="0.25">
      <c r="A183" s="28">
        <v>4312</v>
      </c>
      <c r="B183" s="29" t="s">
        <v>1128</v>
      </c>
      <c r="C183" s="29" t="s">
        <v>1129</v>
      </c>
      <c r="D183" s="29" t="s">
        <v>1130</v>
      </c>
      <c r="E183" s="30">
        <v>43009</v>
      </c>
      <c r="F183" s="29" t="s">
        <v>38</v>
      </c>
      <c r="G183" s="10"/>
      <c r="H183" s="10"/>
      <c r="I183" s="10"/>
      <c r="J183" s="10"/>
      <c r="K183" s="10"/>
      <c r="L183" s="10" t="s">
        <v>341</v>
      </c>
      <c r="M183" s="29" t="s">
        <v>283</v>
      </c>
      <c r="N183" s="31" t="s">
        <v>48</v>
      </c>
      <c r="O183" s="28">
        <v>40</v>
      </c>
      <c r="P183" s="29" t="s">
        <v>377</v>
      </c>
      <c r="Q183" s="31" t="s">
        <v>15</v>
      </c>
      <c r="R183" s="28">
        <v>1</v>
      </c>
      <c r="S183" s="28">
        <v>0</v>
      </c>
      <c r="T183" s="28">
        <v>0</v>
      </c>
      <c r="U183" s="28">
        <v>1</v>
      </c>
      <c r="V183" s="28">
        <v>0</v>
      </c>
      <c r="W183" s="28">
        <v>0</v>
      </c>
      <c r="X183" s="28">
        <v>0</v>
      </c>
      <c r="Y183" s="28">
        <v>0</v>
      </c>
      <c r="Z183" s="28">
        <v>1</v>
      </c>
      <c r="AA183" s="28">
        <v>0</v>
      </c>
      <c r="AB183" s="28">
        <v>0</v>
      </c>
      <c r="AC183" s="28">
        <v>1</v>
      </c>
      <c r="AD183" s="28">
        <v>0</v>
      </c>
      <c r="AE183" s="28">
        <v>0</v>
      </c>
      <c r="AF183" s="28">
        <v>0</v>
      </c>
      <c r="AG183" s="28">
        <v>0</v>
      </c>
      <c r="AH183" s="28">
        <v>0</v>
      </c>
      <c r="AI183" s="28">
        <v>0</v>
      </c>
      <c r="AJ183" s="9">
        <f t="shared" si="12"/>
        <v>1</v>
      </c>
      <c r="AK183" s="9">
        <f t="shared" si="13"/>
        <v>0</v>
      </c>
      <c r="AL183" s="9">
        <f t="shared" si="14"/>
        <v>0</v>
      </c>
      <c r="AM183" s="9">
        <f t="shared" si="15"/>
        <v>0</v>
      </c>
      <c r="AN183" s="29" t="s">
        <v>1131</v>
      </c>
    </row>
    <row r="184" spans="1:40" s="72" customFormat="1" x14ac:dyDescent="0.25">
      <c r="A184" s="28">
        <v>4314</v>
      </c>
      <c r="B184" s="29" t="s">
        <v>1232</v>
      </c>
      <c r="C184" s="29" t="s">
        <v>1233</v>
      </c>
      <c r="D184" s="29" t="s">
        <v>1234</v>
      </c>
      <c r="E184" s="30">
        <v>42634</v>
      </c>
      <c r="F184" s="29" t="s">
        <v>328</v>
      </c>
      <c r="G184" s="10"/>
      <c r="H184" s="10"/>
      <c r="I184" s="10"/>
      <c r="J184" s="28">
        <v>0.4</v>
      </c>
      <c r="K184" s="10"/>
      <c r="L184" s="10" t="s">
        <v>342</v>
      </c>
      <c r="M184" s="29" t="s">
        <v>1235</v>
      </c>
      <c r="N184" s="31" t="s">
        <v>40</v>
      </c>
      <c r="O184" s="28">
        <v>840</v>
      </c>
      <c r="P184" s="29" t="s">
        <v>539</v>
      </c>
      <c r="Q184" s="31" t="s">
        <v>55</v>
      </c>
      <c r="R184" s="28">
        <v>1</v>
      </c>
      <c r="S184" s="28">
        <v>0</v>
      </c>
      <c r="T184" s="28">
        <v>0</v>
      </c>
      <c r="U184" s="28">
        <v>0</v>
      </c>
      <c r="V184" s="28">
        <v>0</v>
      </c>
      <c r="W184" s="28">
        <v>0</v>
      </c>
      <c r="X184" s="28">
        <v>0</v>
      </c>
      <c r="Y184" s="28">
        <v>0</v>
      </c>
      <c r="Z184" s="28">
        <v>0</v>
      </c>
      <c r="AA184" s="28">
        <v>0</v>
      </c>
      <c r="AB184" s="28">
        <v>0</v>
      </c>
      <c r="AC184" s="28">
        <v>1</v>
      </c>
      <c r="AD184" s="28">
        <v>0</v>
      </c>
      <c r="AE184" s="28">
        <v>0</v>
      </c>
      <c r="AF184" s="28">
        <v>0</v>
      </c>
      <c r="AG184" s="28">
        <v>0</v>
      </c>
      <c r="AH184" s="28">
        <v>0</v>
      </c>
      <c r="AI184" s="28">
        <v>0</v>
      </c>
      <c r="AJ184" s="9">
        <f t="shared" si="12"/>
        <v>1</v>
      </c>
      <c r="AK184" s="9">
        <f t="shared" si="13"/>
        <v>0</v>
      </c>
      <c r="AL184" s="9">
        <f t="shared" si="14"/>
        <v>0</v>
      </c>
      <c r="AM184" s="9">
        <f t="shared" si="15"/>
        <v>0</v>
      </c>
      <c r="AN184" s="29" t="s">
        <v>1236</v>
      </c>
    </row>
    <row r="185" spans="1:40" s="72" customFormat="1" x14ac:dyDescent="0.25">
      <c r="A185" s="75">
        <v>4316</v>
      </c>
      <c r="B185" s="70" t="s">
        <v>3093</v>
      </c>
      <c r="C185" s="70" t="s">
        <v>3094</v>
      </c>
      <c r="D185" s="70" t="s">
        <v>3095</v>
      </c>
      <c r="E185" s="71">
        <v>43313</v>
      </c>
      <c r="F185" s="70" t="s">
        <v>38</v>
      </c>
      <c r="G185" s="79"/>
      <c r="H185" s="79"/>
      <c r="I185" s="79"/>
      <c r="J185" s="75">
        <v>0.31</v>
      </c>
      <c r="K185" s="79"/>
      <c r="L185" s="79" t="s">
        <v>341</v>
      </c>
      <c r="M185" s="70" t="s">
        <v>283</v>
      </c>
      <c r="N185" s="76" t="s">
        <v>48</v>
      </c>
      <c r="O185" s="75">
        <v>24</v>
      </c>
      <c r="P185" s="70" t="s">
        <v>3096</v>
      </c>
      <c r="Q185" s="76" t="s">
        <v>15</v>
      </c>
      <c r="R185" s="75">
        <v>1</v>
      </c>
      <c r="S185" s="75">
        <v>0</v>
      </c>
      <c r="T185" s="75">
        <v>0</v>
      </c>
      <c r="U185" s="75">
        <v>1</v>
      </c>
      <c r="V185" s="75">
        <v>0</v>
      </c>
      <c r="W185" s="75">
        <v>0</v>
      </c>
      <c r="X185" s="75">
        <v>0</v>
      </c>
      <c r="Y185" s="75">
        <v>0</v>
      </c>
      <c r="Z185" s="75">
        <v>1</v>
      </c>
      <c r="AA185" s="75">
        <v>0</v>
      </c>
      <c r="AB185" s="75">
        <v>0</v>
      </c>
      <c r="AC185" s="75">
        <v>0</v>
      </c>
      <c r="AD185" s="75">
        <v>0</v>
      </c>
      <c r="AE185" s="75">
        <v>0</v>
      </c>
      <c r="AF185" s="75">
        <v>0</v>
      </c>
      <c r="AG185" s="75">
        <v>0</v>
      </c>
      <c r="AH185" s="75">
        <v>0</v>
      </c>
      <c r="AI185" s="75">
        <v>1</v>
      </c>
      <c r="AJ185" s="9">
        <f t="shared" si="12"/>
        <v>0</v>
      </c>
      <c r="AK185" s="9">
        <f t="shared" si="13"/>
        <v>0</v>
      </c>
      <c r="AL185" s="9">
        <f t="shared" si="14"/>
        <v>1</v>
      </c>
      <c r="AM185" s="9">
        <f t="shared" si="15"/>
        <v>0</v>
      </c>
      <c r="AN185" s="70" t="s">
        <v>3097</v>
      </c>
    </row>
    <row r="186" spans="1:40" s="72" customFormat="1" x14ac:dyDescent="0.25">
      <c r="A186" s="75">
        <v>4335</v>
      </c>
      <c r="B186" s="70" t="s">
        <v>3098</v>
      </c>
      <c r="C186" s="70" t="s">
        <v>3099</v>
      </c>
      <c r="D186" s="70" t="s">
        <v>3100</v>
      </c>
      <c r="E186" s="71">
        <v>43394</v>
      </c>
      <c r="F186" s="70" t="s">
        <v>38</v>
      </c>
      <c r="G186" s="79"/>
      <c r="H186" s="79"/>
      <c r="I186" s="75">
        <v>160</v>
      </c>
      <c r="J186" s="75">
        <v>1.7000000000000001E-2</v>
      </c>
      <c r="K186" s="79"/>
      <c r="L186" s="79" t="s">
        <v>341</v>
      </c>
      <c r="M186" s="70" t="s">
        <v>3101</v>
      </c>
      <c r="N186" s="76" t="s">
        <v>48</v>
      </c>
      <c r="O186" s="75">
        <v>80</v>
      </c>
      <c r="P186" s="70" t="s">
        <v>225</v>
      </c>
      <c r="Q186" s="76" t="s">
        <v>15</v>
      </c>
      <c r="R186" s="75">
        <v>1</v>
      </c>
      <c r="S186" s="75">
        <v>0</v>
      </c>
      <c r="T186" s="75">
        <v>0</v>
      </c>
      <c r="U186" s="75">
        <v>1</v>
      </c>
      <c r="V186" s="75">
        <v>0</v>
      </c>
      <c r="W186" s="75">
        <v>0</v>
      </c>
      <c r="X186" s="75">
        <v>0</v>
      </c>
      <c r="Y186" s="75">
        <v>0</v>
      </c>
      <c r="Z186" s="75">
        <v>1</v>
      </c>
      <c r="AA186" s="75">
        <v>0</v>
      </c>
      <c r="AB186" s="75">
        <v>0</v>
      </c>
      <c r="AC186" s="75">
        <v>0</v>
      </c>
      <c r="AD186" s="75">
        <v>0</v>
      </c>
      <c r="AE186" s="75">
        <v>1</v>
      </c>
      <c r="AF186" s="75">
        <v>0</v>
      </c>
      <c r="AG186" s="75">
        <v>0</v>
      </c>
      <c r="AH186" s="75">
        <v>0</v>
      </c>
      <c r="AI186" s="75">
        <v>0</v>
      </c>
      <c r="AJ186" s="9">
        <f t="shared" si="12"/>
        <v>1</v>
      </c>
      <c r="AK186" s="9">
        <f t="shared" si="13"/>
        <v>0</v>
      </c>
      <c r="AL186" s="9">
        <f t="shared" si="14"/>
        <v>0</v>
      </c>
      <c r="AM186" s="9">
        <f t="shared" si="15"/>
        <v>0</v>
      </c>
      <c r="AN186" s="70" t="s">
        <v>3102</v>
      </c>
    </row>
    <row r="187" spans="1:40" s="72" customFormat="1" x14ac:dyDescent="0.25">
      <c r="A187" s="75">
        <v>4359</v>
      </c>
      <c r="B187" s="70" t="s">
        <v>3103</v>
      </c>
      <c r="C187" s="70" t="s">
        <v>3104</v>
      </c>
      <c r="D187" s="70" t="s">
        <v>3105</v>
      </c>
      <c r="E187" s="71">
        <v>44371</v>
      </c>
      <c r="F187" s="70" t="s">
        <v>38</v>
      </c>
      <c r="G187" s="79"/>
      <c r="H187" s="79"/>
      <c r="I187" s="79"/>
      <c r="J187" s="79"/>
      <c r="K187" s="79"/>
      <c r="L187" s="79"/>
      <c r="N187" s="79"/>
      <c r="O187" s="75">
        <v>0</v>
      </c>
      <c r="P187" s="70" t="s">
        <v>3106</v>
      </c>
      <c r="Q187" s="76" t="s">
        <v>15</v>
      </c>
      <c r="R187" s="75">
        <v>1</v>
      </c>
      <c r="S187" s="75">
        <v>0</v>
      </c>
      <c r="T187" s="75">
        <v>0</v>
      </c>
      <c r="U187" s="75">
        <v>0</v>
      </c>
      <c r="V187" s="75">
        <v>0</v>
      </c>
      <c r="W187" s="75">
        <v>0</v>
      </c>
      <c r="X187" s="75">
        <v>0</v>
      </c>
      <c r="Y187" s="75">
        <v>0</v>
      </c>
      <c r="Z187" s="75">
        <v>0</v>
      </c>
      <c r="AA187" s="75">
        <v>0</v>
      </c>
      <c r="AB187" s="75">
        <v>0</v>
      </c>
      <c r="AC187" s="75">
        <v>0</v>
      </c>
      <c r="AD187" s="75">
        <v>0</v>
      </c>
      <c r="AE187" s="75">
        <v>0</v>
      </c>
      <c r="AF187" s="75">
        <v>0</v>
      </c>
      <c r="AG187" s="75">
        <v>0</v>
      </c>
      <c r="AH187" s="75">
        <v>0</v>
      </c>
      <c r="AI187" s="75">
        <v>1</v>
      </c>
      <c r="AJ187" s="9">
        <f t="shared" si="12"/>
        <v>0</v>
      </c>
      <c r="AK187" s="9">
        <f t="shared" si="13"/>
        <v>0</v>
      </c>
      <c r="AL187" s="9">
        <f t="shared" si="14"/>
        <v>1</v>
      </c>
      <c r="AM187" s="9">
        <f t="shared" si="15"/>
        <v>0</v>
      </c>
      <c r="AN187" s="70" t="s">
        <v>3107</v>
      </c>
    </row>
    <row r="188" spans="1:40" s="72" customFormat="1" x14ac:dyDescent="0.25">
      <c r="A188" s="28">
        <v>4419</v>
      </c>
      <c r="B188" s="29" t="s">
        <v>1237</v>
      </c>
      <c r="C188" s="29" t="s">
        <v>1238</v>
      </c>
      <c r="D188" s="29" t="s">
        <v>1239</v>
      </c>
      <c r="E188" s="30">
        <v>44328</v>
      </c>
      <c r="F188" s="29" t="s">
        <v>38</v>
      </c>
      <c r="G188" s="10"/>
      <c r="H188" s="10"/>
      <c r="I188" s="28">
        <v>100000</v>
      </c>
      <c r="J188" s="10"/>
      <c r="K188" s="10"/>
      <c r="L188" s="10" t="s">
        <v>342</v>
      </c>
      <c r="M188" s="29" t="s">
        <v>575</v>
      </c>
      <c r="N188" s="31" t="s">
        <v>48</v>
      </c>
      <c r="O188" s="28">
        <v>0</v>
      </c>
      <c r="P188" s="29" t="s">
        <v>377</v>
      </c>
      <c r="Q188" s="31" t="s">
        <v>70</v>
      </c>
      <c r="R188" s="28">
        <v>0</v>
      </c>
      <c r="S188" s="28">
        <v>0</v>
      </c>
      <c r="T188" s="28">
        <v>0</v>
      </c>
      <c r="U188" s="28">
        <v>1</v>
      </c>
      <c r="V188" s="28">
        <v>0</v>
      </c>
      <c r="W188" s="28">
        <v>0</v>
      </c>
      <c r="X188" s="28">
        <v>0</v>
      </c>
      <c r="Y188" s="28">
        <v>0</v>
      </c>
      <c r="Z188" s="28">
        <v>1</v>
      </c>
      <c r="AA188" s="28">
        <v>0</v>
      </c>
      <c r="AB188" s="28">
        <v>0</v>
      </c>
      <c r="AC188" s="28">
        <v>1</v>
      </c>
      <c r="AD188" s="28">
        <v>0</v>
      </c>
      <c r="AE188" s="28">
        <v>1</v>
      </c>
      <c r="AF188" s="28">
        <v>0</v>
      </c>
      <c r="AG188" s="28">
        <v>0</v>
      </c>
      <c r="AH188" s="28">
        <v>0</v>
      </c>
      <c r="AI188" s="28">
        <v>0</v>
      </c>
      <c r="AJ188" s="9">
        <f t="shared" si="12"/>
        <v>1</v>
      </c>
      <c r="AK188" s="9">
        <f t="shared" si="13"/>
        <v>0</v>
      </c>
      <c r="AL188" s="9">
        <f t="shared" si="14"/>
        <v>0</v>
      </c>
      <c r="AM188" s="9">
        <f t="shared" si="15"/>
        <v>0</v>
      </c>
      <c r="AN188" s="29" t="s">
        <v>1240</v>
      </c>
    </row>
    <row r="189" spans="1:40" s="72" customFormat="1" x14ac:dyDescent="0.25">
      <c r="A189" s="75">
        <v>4501</v>
      </c>
      <c r="B189" s="70" t="s">
        <v>1963</v>
      </c>
      <c r="C189" s="70" t="s">
        <v>1964</v>
      </c>
      <c r="D189" s="70" t="s">
        <v>1965</v>
      </c>
      <c r="E189" s="71">
        <v>43032</v>
      </c>
      <c r="F189" s="70" t="s">
        <v>38</v>
      </c>
      <c r="I189" s="79"/>
      <c r="J189" s="79" t="s">
        <v>3108</v>
      </c>
      <c r="K189" s="79"/>
      <c r="L189" s="79" t="s">
        <v>341</v>
      </c>
      <c r="M189" s="70" t="s">
        <v>54</v>
      </c>
      <c r="N189" s="76" t="s">
        <v>48</v>
      </c>
      <c r="O189" s="75">
        <v>0</v>
      </c>
      <c r="P189" s="70" t="s">
        <v>60</v>
      </c>
      <c r="Q189" s="76" t="s">
        <v>55</v>
      </c>
      <c r="R189" s="75">
        <v>1</v>
      </c>
      <c r="S189" s="75">
        <v>0</v>
      </c>
      <c r="T189" s="75">
        <v>0</v>
      </c>
      <c r="U189" s="75">
        <v>0</v>
      </c>
      <c r="V189" s="75">
        <v>0</v>
      </c>
      <c r="W189" s="75">
        <v>0</v>
      </c>
      <c r="X189" s="75">
        <v>0</v>
      </c>
      <c r="Y189" s="75">
        <v>0</v>
      </c>
      <c r="Z189" s="75">
        <v>0</v>
      </c>
      <c r="AA189" s="75">
        <v>0</v>
      </c>
      <c r="AB189" s="75">
        <v>1</v>
      </c>
      <c r="AC189" s="75">
        <v>0</v>
      </c>
      <c r="AD189" s="75">
        <v>0</v>
      </c>
      <c r="AE189" s="75">
        <v>0</v>
      </c>
      <c r="AF189" s="75">
        <v>0</v>
      </c>
      <c r="AG189" s="75">
        <v>0</v>
      </c>
      <c r="AH189" s="75">
        <v>0</v>
      </c>
      <c r="AI189" s="75">
        <v>1</v>
      </c>
      <c r="AJ189" s="9">
        <f t="shared" si="12"/>
        <v>0</v>
      </c>
      <c r="AK189" s="9">
        <f t="shared" si="13"/>
        <v>0</v>
      </c>
      <c r="AL189" s="9">
        <f t="shared" si="14"/>
        <v>1</v>
      </c>
      <c r="AM189" s="9">
        <f t="shared" si="15"/>
        <v>0</v>
      </c>
      <c r="AN189" s="86" t="s">
        <v>1966</v>
      </c>
    </row>
    <row r="190" spans="1:40" s="72" customFormat="1" x14ac:dyDescent="0.25">
      <c r="A190" s="75">
        <v>4584</v>
      </c>
      <c r="B190" s="70" t="s">
        <v>3109</v>
      </c>
      <c r="C190" s="70" t="s">
        <v>3110</v>
      </c>
      <c r="D190" s="70" t="s">
        <v>3111</v>
      </c>
      <c r="E190" s="71">
        <v>44958</v>
      </c>
      <c r="F190" s="70" t="s">
        <v>38</v>
      </c>
      <c r="G190" s="79"/>
      <c r="H190" s="79"/>
      <c r="I190" s="79"/>
      <c r="J190" s="79"/>
      <c r="K190" s="79"/>
      <c r="L190" s="79" t="s">
        <v>341</v>
      </c>
      <c r="M190" s="70" t="s">
        <v>3112</v>
      </c>
      <c r="N190" s="79"/>
      <c r="O190" s="75">
        <v>2</v>
      </c>
      <c r="P190" s="70" t="s">
        <v>225</v>
      </c>
      <c r="Q190" s="76" t="s">
        <v>15</v>
      </c>
      <c r="R190" s="75">
        <v>0</v>
      </c>
      <c r="S190" s="75">
        <v>0</v>
      </c>
      <c r="T190" s="75">
        <v>0</v>
      </c>
      <c r="U190" s="75">
        <v>1</v>
      </c>
      <c r="V190" s="75">
        <v>0</v>
      </c>
      <c r="W190" s="75">
        <v>0</v>
      </c>
      <c r="X190" s="75">
        <v>0</v>
      </c>
      <c r="Y190" s="75">
        <v>0</v>
      </c>
      <c r="Z190" s="75">
        <v>1</v>
      </c>
      <c r="AA190" s="75">
        <v>0</v>
      </c>
      <c r="AB190" s="75">
        <v>0</v>
      </c>
      <c r="AC190" s="75">
        <v>0</v>
      </c>
      <c r="AD190" s="75">
        <v>0</v>
      </c>
      <c r="AE190" s="75">
        <v>1</v>
      </c>
      <c r="AF190" s="75">
        <v>0</v>
      </c>
      <c r="AG190" s="75">
        <v>0</v>
      </c>
      <c r="AH190" s="75">
        <v>0</v>
      </c>
      <c r="AI190" s="75">
        <v>0</v>
      </c>
      <c r="AJ190" s="9">
        <f t="shared" si="12"/>
        <v>1</v>
      </c>
      <c r="AK190" s="9">
        <f t="shared" si="13"/>
        <v>0</v>
      </c>
      <c r="AL190" s="9">
        <f t="shared" si="14"/>
        <v>0</v>
      </c>
      <c r="AM190" s="9">
        <f t="shared" si="15"/>
        <v>0</v>
      </c>
      <c r="AN190" s="70" t="s">
        <v>3113</v>
      </c>
    </row>
    <row r="191" spans="1:40" s="72" customFormat="1" x14ac:dyDescent="0.25">
      <c r="A191" s="28">
        <v>4615</v>
      </c>
      <c r="B191" s="29" t="s">
        <v>1241</v>
      </c>
      <c r="C191" s="29" t="s">
        <v>1242</v>
      </c>
      <c r="D191" s="29" t="s">
        <v>1243</v>
      </c>
      <c r="E191" s="30">
        <v>44899</v>
      </c>
      <c r="F191" s="29" t="s">
        <v>38</v>
      </c>
      <c r="G191" s="10"/>
      <c r="H191" s="10"/>
      <c r="I191" s="28">
        <v>40000</v>
      </c>
      <c r="J191" s="10"/>
      <c r="K191" s="10"/>
      <c r="L191" s="10" t="s">
        <v>342</v>
      </c>
      <c r="M191" s="29" t="s">
        <v>39</v>
      </c>
      <c r="N191" s="31" t="s">
        <v>48</v>
      </c>
      <c r="O191" s="28">
        <v>720</v>
      </c>
      <c r="P191" s="29" t="s">
        <v>377</v>
      </c>
      <c r="Q191" s="31" t="s">
        <v>15</v>
      </c>
      <c r="R191" s="28">
        <v>1</v>
      </c>
      <c r="S191" s="28">
        <v>0</v>
      </c>
      <c r="T191" s="28">
        <v>0</v>
      </c>
      <c r="U191" s="28">
        <v>1</v>
      </c>
      <c r="V191" s="28">
        <v>0</v>
      </c>
      <c r="W191" s="28">
        <v>0</v>
      </c>
      <c r="X191" s="28">
        <v>0</v>
      </c>
      <c r="Y191" s="28">
        <v>0</v>
      </c>
      <c r="Z191" s="28">
        <v>1</v>
      </c>
      <c r="AA191" s="28">
        <v>0</v>
      </c>
      <c r="AB191" s="28">
        <v>0</v>
      </c>
      <c r="AC191" s="28">
        <v>0</v>
      </c>
      <c r="AD191" s="28">
        <v>0</v>
      </c>
      <c r="AE191" s="28">
        <v>0</v>
      </c>
      <c r="AF191" s="28">
        <v>0</v>
      </c>
      <c r="AG191" s="28">
        <v>0</v>
      </c>
      <c r="AH191" s="28">
        <v>0</v>
      </c>
      <c r="AI191" s="28">
        <v>1</v>
      </c>
      <c r="AJ191" s="9">
        <f t="shared" si="12"/>
        <v>0</v>
      </c>
      <c r="AK191" s="9">
        <f t="shared" si="13"/>
        <v>0</v>
      </c>
      <c r="AL191" s="9">
        <f t="shared" si="14"/>
        <v>1</v>
      </c>
      <c r="AM191" s="9">
        <f t="shared" si="15"/>
        <v>0</v>
      </c>
      <c r="AN191" s="29" t="s">
        <v>1244</v>
      </c>
    </row>
    <row r="192" spans="1:40" s="72" customFormat="1" x14ac:dyDescent="0.25">
      <c r="A192" s="75">
        <v>4617</v>
      </c>
      <c r="B192" s="70" t="s">
        <v>3114</v>
      </c>
      <c r="C192" s="70" t="s">
        <v>3115</v>
      </c>
      <c r="D192" s="70" t="s">
        <v>3116</v>
      </c>
      <c r="E192" s="71">
        <v>45045</v>
      </c>
      <c r="F192" s="70" t="s">
        <v>38</v>
      </c>
      <c r="G192" s="79"/>
      <c r="H192" s="79"/>
      <c r="I192" s="79"/>
      <c r="J192" s="79"/>
      <c r="K192" s="79"/>
      <c r="L192" s="79" t="s">
        <v>341</v>
      </c>
      <c r="M192" s="70" t="s">
        <v>54</v>
      </c>
      <c r="N192" s="76" t="s">
        <v>48</v>
      </c>
      <c r="O192" s="75">
        <v>0</v>
      </c>
      <c r="P192" s="70" t="s">
        <v>111</v>
      </c>
      <c r="Q192" s="76" t="s">
        <v>70</v>
      </c>
      <c r="R192" s="75">
        <v>0</v>
      </c>
      <c r="S192" s="75">
        <v>0</v>
      </c>
      <c r="T192" s="75">
        <v>0</v>
      </c>
      <c r="U192" s="75">
        <v>0</v>
      </c>
      <c r="V192" s="75">
        <v>0</v>
      </c>
      <c r="W192" s="75">
        <v>0</v>
      </c>
      <c r="X192" s="75">
        <v>0</v>
      </c>
      <c r="Y192" s="75">
        <v>0</v>
      </c>
      <c r="Z192" s="75">
        <v>0</v>
      </c>
      <c r="AA192" s="75">
        <v>0</v>
      </c>
      <c r="AB192" s="75">
        <v>1</v>
      </c>
      <c r="AC192" s="75">
        <v>1</v>
      </c>
      <c r="AD192" s="75">
        <v>0</v>
      </c>
      <c r="AE192" s="75">
        <v>1</v>
      </c>
      <c r="AF192" s="75">
        <v>0</v>
      </c>
      <c r="AG192" s="75">
        <v>0</v>
      </c>
      <c r="AH192" s="75">
        <v>0</v>
      </c>
      <c r="AI192" s="75">
        <v>0</v>
      </c>
      <c r="AJ192" s="9">
        <f t="shared" si="12"/>
        <v>1</v>
      </c>
      <c r="AK192" s="9">
        <f t="shared" si="13"/>
        <v>0</v>
      </c>
      <c r="AL192" s="9">
        <f t="shared" si="14"/>
        <v>0</v>
      </c>
      <c r="AM192" s="9">
        <f t="shared" si="15"/>
        <v>0</v>
      </c>
      <c r="AN192" s="70" t="s">
        <v>3117</v>
      </c>
    </row>
    <row r="193" spans="1:46" s="72" customFormat="1" x14ac:dyDescent="0.25">
      <c r="A193" s="28">
        <v>4634</v>
      </c>
      <c r="B193" s="29" t="s">
        <v>1245</v>
      </c>
      <c r="C193" s="29" t="s">
        <v>1246</v>
      </c>
      <c r="D193" s="29" t="s">
        <v>1247</v>
      </c>
      <c r="E193" s="30">
        <v>45000</v>
      </c>
      <c r="F193" s="29" t="s">
        <v>38</v>
      </c>
      <c r="G193" s="10"/>
      <c r="H193" s="10"/>
      <c r="I193" s="10"/>
      <c r="J193" s="28">
        <v>5</v>
      </c>
      <c r="K193" s="10"/>
      <c r="L193" s="10" t="s">
        <v>342</v>
      </c>
      <c r="M193" s="29" t="s">
        <v>501</v>
      </c>
      <c r="N193" s="31" t="s">
        <v>48</v>
      </c>
      <c r="O193" s="28">
        <v>260.71428571428572</v>
      </c>
      <c r="P193" s="29" t="s">
        <v>1248</v>
      </c>
      <c r="Q193" s="31" t="s">
        <v>15</v>
      </c>
      <c r="R193" s="28">
        <v>1</v>
      </c>
      <c r="S193" s="28">
        <v>0</v>
      </c>
      <c r="T193" s="28">
        <v>0</v>
      </c>
      <c r="U193" s="28">
        <v>1</v>
      </c>
      <c r="V193" s="28">
        <v>0</v>
      </c>
      <c r="W193" s="28">
        <v>0</v>
      </c>
      <c r="X193" s="28">
        <v>0</v>
      </c>
      <c r="Y193" s="28">
        <v>0</v>
      </c>
      <c r="Z193" s="28">
        <v>1</v>
      </c>
      <c r="AA193" s="28">
        <v>0</v>
      </c>
      <c r="AB193" s="28">
        <v>0</v>
      </c>
      <c r="AC193" s="28">
        <v>0</v>
      </c>
      <c r="AD193" s="28">
        <v>0</v>
      </c>
      <c r="AE193" s="28">
        <v>0</v>
      </c>
      <c r="AF193" s="28">
        <v>0</v>
      </c>
      <c r="AG193" s="28">
        <v>0</v>
      </c>
      <c r="AH193" s="28">
        <v>0</v>
      </c>
      <c r="AI193" s="28">
        <v>1</v>
      </c>
      <c r="AJ193" s="9">
        <f t="shared" si="12"/>
        <v>0</v>
      </c>
      <c r="AK193" s="9">
        <f t="shared" si="13"/>
        <v>0</v>
      </c>
      <c r="AL193" s="9">
        <f t="shared" si="14"/>
        <v>1</v>
      </c>
      <c r="AM193" s="9">
        <f t="shared" si="15"/>
        <v>0</v>
      </c>
      <c r="AN193" s="29" t="s">
        <v>1249</v>
      </c>
    </row>
    <row r="194" spans="1:46" s="72" customFormat="1" x14ac:dyDescent="0.25">
      <c r="A194" s="28">
        <v>4757</v>
      </c>
      <c r="B194" s="29" t="s">
        <v>1250</v>
      </c>
      <c r="C194" s="29" t="s">
        <v>1251</v>
      </c>
      <c r="D194" s="29" t="s">
        <v>1252</v>
      </c>
      <c r="E194" s="30">
        <v>42186</v>
      </c>
      <c r="F194" s="29" t="s">
        <v>38</v>
      </c>
      <c r="G194" s="10"/>
      <c r="H194" s="10"/>
      <c r="I194" s="10"/>
      <c r="J194" s="10"/>
      <c r="K194" s="28">
        <v>48</v>
      </c>
      <c r="L194" s="10" t="s">
        <v>342</v>
      </c>
      <c r="M194" s="29" t="s">
        <v>136</v>
      </c>
      <c r="N194" s="31" t="s">
        <v>48</v>
      </c>
      <c r="O194" s="28">
        <v>0</v>
      </c>
      <c r="P194" s="29" t="s">
        <v>589</v>
      </c>
      <c r="Q194" s="31" t="s">
        <v>15</v>
      </c>
      <c r="R194" s="28">
        <v>1</v>
      </c>
      <c r="S194" s="28">
        <v>0</v>
      </c>
      <c r="T194" s="28">
        <v>0</v>
      </c>
      <c r="U194" s="28">
        <v>1</v>
      </c>
      <c r="V194" s="28">
        <v>0</v>
      </c>
      <c r="W194" s="28">
        <v>0</v>
      </c>
      <c r="X194" s="28">
        <v>0</v>
      </c>
      <c r="Y194" s="28">
        <v>0</v>
      </c>
      <c r="Z194" s="28">
        <v>1</v>
      </c>
      <c r="AA194" s="28">
        <v>0</v>
      </c>
      <c r="AB194" s="28">
        <v>0</v>
      </c>
      <c r="AC194" s="28">
        <v>0</v>
      </c>
      <c r="AD194" s="28">
        <v>0</v>
      </c>
      <c r="AE194" s="28">
        <v>0</v>
      </c>
      <c r="AF194" s="28">
        <v>0</v>
      </c>
      <c r="AG194" s="28">
        <v>0</v>
      </c>
      <c r="AH194" s="28">
        <v>0</v>
      </c>
      <c r="AI194" s="28">
        <v>1</v>
      </c>
      <c r="AJ194" s="9">
        <f t="shared" si="12"/>
        <v>0</v>
      </c>
      <c r="AK194" s="9">
        <f t="shared" si="13"/>
        <v>0</v>
      </c>
      <c r="AL194" s="9">
        <f t="shared" si="14"/>
        <v>1</v>
      </c>
      <c r="AM194" s="9">
        <f t="shared" si="15"/>
        <v>0</v>
      </c>
      <c r="AN194" s="29" t="s">
        <v>1253</v>
      </c>
    </row>
    <row r="195" spans="1:46" s="72" customFormat="1" x14ac:dyDescent="0.25">
      <c r="A195" s="75">
        <v>4999</v>
      </c>
      <c r="B195" s="70" t="s">
        <v>330</v>
      </c>
      <c r="C195" s="70" t="s">
        <v>331</v>
      </c>
      <c r="D195" s="70" t="s">
        <v>327</v>
      </c>
      <c r="E195" s="71">
        <v>45107</v>
      </c>
      <c r="F195" s="70" t="s">
        <v>332</v>
      </c>
      <c r="G195" s="79"/>
      <c r="H195" s="79"/>
      <c r="I195" s="75">
        <v>1200</v>
      </c>
      <c r="J195" s="79"/>
      <c r="K195" s="79"/>
      <c r="L195" s="79" t="s">
        <v>341</v>
      </c>
      <c r="M195" s="70" t="s">
        <v>47</v>
      </c>
      <c r="N195" s="76" t="s">
        <v>48</v>
      </c>
      <c r="O195" s="75">
        <v>0</v>
      </c>
      <c r="P195" s="70" t="s">
        <v>49</v>
      </c>
      <c r="Q195" s="76" t="s">
        <v>15</v>
      </c>
      <c r="R195" s="75">
        <v>1</v>
      </c>
      <c r="S195" s="75">
        <v>0</v>
      </c>
      <c r="T195" s="75">
        <v>0</v>
      </c>
      <c r="U195" s="75">
        <v>0</v>
      </c>
      <c r="V195" s="75">
        <v>0</v>
      </c>
      <c r="W195" s="75">
        <v>0</v>
      </c>
      <c r="X195" s="75">
        <v>0</v>
      </c>
      <c r="Y195" s="75">
        <v>0</v>
      </c>
      <c r="Z195" s="75">
        <v>0</v>
      </c>
      <c r="AA195" s="75">
        <v>0</v>
      </c>
      <c r="AB195" s="75">
        <v>1</v>
      </c>
      <c r="AC195" s="75">
        <v>0</v>
      </c>
      <c r="AD195" s="75">
        <v>0</v>
      </c>
      <c r="AE195" s="75">
        <v>0</v>
      </c>
      <c r="AF195" s="75">
        <v>0</v>
      </c>
      <c r="AG195" s="75">
        <v>1</v>
      </c>
      <c r="AH195" s="75">
        <v>0</v>
      </c>
      <c r="AI195" s="75">
        <v>0</v>
      </c>
      <c r="AJ195" s="9">
        <f>IF(OR(AC195=1,AE195=1),1,0)</f>
        <v>0</v>
      </c>
      <c r="AK195" s="9">
        <f>IF(OR(AF195=1,AG195=1),1,0)</f>
        <v>1</v>
      </c>
      <c r="AL195" s="9">
        <f>IF(OR(AD195=1,AH195=1,AI195=1),1,0)</f>
        <v>0</v>
      </c>
      <c r="AM195" s="9">
        <f>IF(OR(AD195=1,AH195=1),1,0)</f>
        <v>0</v>
      </c>
      <c r="AN195" s="70" t="s">
        <v>333</v>
      </c>
    </row>
    <row r="196" spans="1:46" s="72" customFormat="1" x14ac:dyDescent="0.25">
      <c r="A196" s="28">
        <v>5058</v>
      </c>
      <c r="B196" s="29" t="s">
        <v>1254</v>
      </c>
      <c r="C196" s="29" t="s">
        <v>1255</v>
      </c>
      <c r="D196" s="29" t="s">
        <v>1256</v>
      </c>
      <c r="E196" s="30">
        <v>45416</v>
      </c>
      <c r="F196" s="29" t="s">
        <v>38</v>
      </c>
      <c r="G196" s="10"/>
      <c r="H196" s="10"/>
      <c r="I196" s="10"/>
      <c r="J196" s="28">
        <v>8.0000000000000002E-3</v>
      </c>
      <c r="K196" s="10"/>
      <c r="L196" s="10" t="s">
        <v>342</v>
      </c>
      <c r="M196" s="29" t="s">
        <v>39</v>
      </c>
      <c r="N196" s="36" t="s">
        <v>40</v>
      </c>
      <c r="O196" s="28">
        <v>840</v>
      </c>
      <c r="P196" s="29" t="s">
        <v>1258</v>
      </c>
      <c r="Q196" s="31" t="s">
        <v>70</v>
      </c>
      <c r="R196" s="28">
        <v>0</v>
      </c>
      <c r="S196" s="28">
        <v>0</v>
      </c>
      <c r="T196" s="28">
        <v>0</v>
      </c>
      <c r="U196" s="28">
        <v>1</v>
      </c>
      <c r="V196" s="28">
        <v>0</v>
      </c>
      <c r="W196" s="28">
        <v>0</v>
      </c>
      <c r="X196" s="28">
        <v>0</v>
      </c>
      <c r="Y196" s="28">
        <v>0</v>
      </c>
      <c r="Z196" s="28">
        <v>1</v>
      </c>
      <c r="AA196" s="28">
        <v>0</v>
      </c>
      <c r="AB196" s="28">
        <v>0</v>
      </c>
      <c r="AC196" s="28">
        <v>0</v>
      </c>
      <c r="AD196" s="28">
        <v>0</v>
      </c>
      <c r="AE196" s="28">
        <v>1</v>
      </c>
      <c r="AF196" s="28">
        <v>0</v>
      </c>
      <c r="AG196" s="28">
        <v>0</v>
      </c>
      <c r="AH196" s="28">
        <v>0</v>
      </c>
      <c r="AI196" s="28">
        <v>0</v>
      </c>
      <c r="AJ196" s="9">
        <f t="shared" si="12"/>
        <v>1</v>
      </c>
      <c r="AK196" s="9">
        <f t="shared" si="13"/>
        <v>0</v>
      </c>
      <c r="AL196" s="9">
        <f t="shared" si="14"/>
        <v>0</v>
      </c>
      <c r="AM196" s="9">
        <f t="shared" si="15"/>
        <v>0</v>
      </c>
      <c r="AN196" s="29" t="s">
        <v>1259</v>
      </c>
    </row>
    <row r="197" spans="1:46" s="72" customFormat="1" x14ac:dyDescent="0.25">
      <c r="A197" s="75">
        <v>5143</v>
      </c>
      <c r="B197" s="70" t="s">
        <v>3118</v>
      </c>
      <c r="C197" s="70" t="s">
        <v>3119</v>
      </c>
      <c r="D197" s="70" t="s">
        <v>3120</v>
      </c>
      <c r="E197" s="71">
        <v>45237</v>
      </c>
      <c r="F197" s="70" t="s">
        <v>332</v>
      </c>
      <c r="G197" s="79"/>
      <c r="H197" s="79"/>
      <c r="I197" s="79"/>
      <c r="J197" s="75">
        <v>0.54</v>
      </c>
      <c r="K197" s="79"/>
      <c r="L197" s="79" t="s">
        <v>341</v>
      </c>
      <c r="M197" s="70" t="s">
        <v>283</v>
      </c>
      <c r="N197" s="76" t="s">
        <v>48</v>
      </c>
      <c r="O197" s="75">
        <v>8</v>
      </c>
      <c r="P197" s="70" t="s">
        <v>377</v>
      </c>
      <c r="Q197" s="76" t="s">
        <v>15</v>
      </c>
      <c r="R197" s="75">
        <v>1</v>
      </c>
      <c r="S197" s="75">
        <v>0</v>
      </c>
      <c r="T197" s="75">
        <v>0</v>
      </c>
      <c r="U197" s="75">
        <v>1</v>
      </c>
      <c r="V197" s="75">
        <v>0</v>
      </c>
      <c r="W197" s="75">
        <v>0</v>
      </c>
      <c r="X197" s="75">
        <v>0</v>
      </c>
      <c r="Y197" s="75">
        <v>0</v>
      </c>
      <c r="Z197" s="75">
        <v>1</v>
      </c>
      <c r="AA197" s="75">
        <v>0</v>
      </c>
      <c r="AB197" s="75">
        <v>0</v>
      </c>
      <c r="AC197" s="75">
        <v>0</v>
      </c>
      <c r="AD197" s="75">
        <v>0</v>
      </c>
      <c r="AE197" s="75">
        <v>0</v>
      </c>
      <c r="AF197" s="75">
        <v>0</v>
      </c>
      <c r="AG197" s="75">
        <v>0</v>
      </c>
      <c r="AH197" s="75">
        <v>0</v>
      </c>
      <c r="AI197" s="75">
        <v>0</v>
      </c>
      <c r="AJ197" s="9">
        <f t="shared" si="12"/>
        <v>0</v>
      </c>
      <c r="AK197" s="9">
        <f t="shared" si="13"/>
        <v>0</v>
      </c>
      <c r="AL197" s="9">
        <f t="shared" si="14"/>
        <v>0</v>
      </c>
      <c r="AM197" s="9">
        <f t="shared" si="15"/>
        <v>0</v>
      </c>
      <c r="AN197" s="70" t="s">
        <v>3121</v>
      </c>
    </row>
    <row r="198" spans="1:46" s="72" customFormat="1" x14ac:dyDescent="0.25">
      <c r="A198" s="75">
        <v>5399</v>
      </c>
      <c r="B198" s="70" t="s">
        <v>3122</v>
      </c>
      <c r="C198" s="70" t="s">
        <v>3123</v>
      </c>
      <c r="D198" s="70" t="s">
        <v>3124</v>
      </c>
      <c r="E198" s="71">
        <v>44826</v>
      </c>
      <c r="F198" s="70" t="s">
        <v>38</v>
      </c>
      <c r="G198" s="79"/>
      <c r="H198" s="79"/>
      <c r="I198" s="79"/>
      <c r="J198" s="75">
        <v>2</v>
      </c>
      <c r="K198" s="79"/>
      <c r="L198" s="79"/>
      <c r="N198" s="79"/>
      <c r="O198" s="75">
        <v>0</v>
      </c>
      <c r="P198" s="70" t="s">
        <v>111</v>
      </c>
      <c r="Q198" s="76" t="s">
        <v>70</v>
      </c>
      <c r="R198" s="75">
        <v>0</v>
      </c>
      <c r="S198" s="75">
        <v>0</v>
      </c>
      <c r="T198" s="75">
        <v>0</v>
      </c>
      <c r="U198" s="75">
        <v>0</v>
      </c>
      <c r="V198" s="75">
        <v>0</v>
      </c>
      <c r="W198" s="75">
        <v>0</v>
      </c>
      <c r="X198" s="75">
        <v>0</v>
      </c>
      <c r="Y198" s="75">
        <v>0</v>
      </c>
      <c r="Z198" s="75">
        <v>0</v>
      </c>
      <c r="AA198" s="75">
        <v>1</v>
      </c>
      <c r="AB198" s="75">
        <v>0</v>
      </c>
      <c r="AC198" s="75">
        <v>0</v>
      </c>
      <c r="AD198" s="75">
        <v>0</v>
      </c>
      <c r="AE198" s="75">
        <v>0</v>
      </c>
      <c r="AF198" s="75">
        <v>0</v>
      </c>
      <c r="AG198" s="75">
        <v>0</v>
      </c>
      <c r="AH198" s="75">
        <v>0</v>
      </c>
      <c r="AI198" s="75">
        <v>0</v>
      </c>
      <c r="AJ198" s="9">
        <f t="shared" si="12"/>
        <v>0</v>
      </c>
      <c r="AK198" s="9">
        <f t="shared" si="13"/>
        <v>0</v>
      </c>
      <c r="AL198" s="9">
        <f t="shared" si="14"/>
        <v>0</v>
      </c>
      <c r="AM198" s="9">
        <f t="shared" si="15"/>
        <v>0</v>
      </c>
      <c r="AN198" s="70" t="s">
        <v>3125</v>
      </c>
    </row>
    <row r="199" spans="1:46" x14ac:dyDescent="0.25">
      <c r="J199" s="28"/>
      <c r="M199" s="29"/>
      <c r="N199" s="31"/>
      <c r="O199" s="28"/>
      <c r="P199" s="29"/>
    </row>
    <row r="200" spans="1:46" x14ac:dyDescent="0.25">
      <c r="I200" s="28"/>
      <c r="J200" s="28"/>
      <c r="O200" s="28"/>
      <c r="P200" s="29"/>
      <c r="AN200" s="100" t="s">
        <v>8024</v>
      </c>
      <c r="AO200" s="101">
        <f>COUNTIF(AD2:AD198,"=1")</f>
        <v>38</v>
      </c>
      <c r="AP200" s="19" t="s">
        <v>343</v>
      </c>
      <c r="AR200" s="100" t="s">
        <v>8808</v>
      </c>
      <c r="AS200" s="101">
        <f>COUNTIF(AE2:AE198,"=1")</f>
        <v>47</v>
      </c>
      <c r="AT200" s="19" t="s">
        <v>343</v>
      </c>
    </row>
    <row r="201" spans="1:46" x14ac:dyDescent="0.25">
      <c r="J201" s="28"/>
      <c r="K201" s="28"/>
      <c r="L201" s="65"/>
      <c r="M201" s="65"/>
      <c r="N201" s="65" t="s">
        <v>4092</v>
      </c>
      <c r="O201" s="28"/>
      <c r="P201" s="15" t="s">
        <v>1971</v>
      </c>
      <c r="Q201" s="46">
        <f>SUM(Q202:Q203)</f>
        <v>197</v>
      </c>
      <c r="R201" s="10" t="s">
        <v>343</v>
      </c>
      <c r="AN201" s="21" t="s">
        <v>15</v>
      </c>
      <c r="AO201" s="19">
        <f>COUNTIFS(AD2:AD198,"=1",R2:R198,"=1")</f>
        <v>9</v>
      </c>
      <c r="AP201" s="102">
        <f>AO201/AO200*100</f>
        <v>23.684210526315788</v>
      </c>
      <c r="AR201" s="21" t="s">
        <v>15</v>
      </c>
      <c r="AS201" s="19">
        <f>COUNTIFS(AE2:AE198,"=1",R2:R198,"=1")</f>
        <v>22</v>
      </c>
      <c r="AT201" s="102">
        <f>AS201/AS200*100</f>
        <v>46.808510638297875</v>
      </c>
    </row>
    <row r="202" spans="1:46" x14ac:dyDescent="0.25">
      <c r="J202" s="28"/>
      <c r="K202" s="28"/>
      <c r="L202" s="65" t="s">
        <v>15</v>
      </c>
      <c r="M202" s="65">
        <f>COUNTIFS(Q2:Q198,"Effect")</f>
        <v>137</v>
      </c>
      <c r="N202" s="66">
        <f>M202/M206</f>
        <v>0.69543147208121825</v>
      </c>
      <c r="O202" s="28"/>
      <c r="P202" t="s">
        <v>15</v>
      </c>
      <c r="Q202" s="10">
        <f>COUNTIF(R2:R198,"=1")</f>
        <v>97</v>
      </c>
      <c r="R202" s="13">
        <f>Q202/Q201*100</f>
        <v>49.238578680203041</v>
      </c>
      <c r="AN202" s="21" t="s">
        <v>340</v>
      </c>
      <c r="AO202" s="19">
        <f>COUNTIFS(AD2:AD198,"=1",R2:R198,"=0")</f>
        <v>29</v>
      </c>
      <c r="AP202" s="102">
        <f>AO202/AO200*100</f>
        <v>76.31578947368422</v>
      </c>
      <c r="AR202" s="21" t="s">
        <v>340</v>
      </c>
      <c r="AS202" s="19">
        <f>COUNTIFS(AE2:AE198,"=1",R2:R198,"=0")</f>
        <v>25</v>
      </c>
      <c r="AT202" s="102">
        <f>AS202/AS200*100</f>
        <v>53.191489361702125</v>
      </c>
    </row>
    <row r="203" spans="1:46" x14ac:dyDescent="0.25">
      <c r="J203" s="28"/>
      <c r="K203" s="28"/>
      <c r="L203" s="65" t="s">
        <v>70</v>
      </c>
      <c r="M203" s="65">
        <f>COUNTIFS(Q2:Q198,"No Effect")</f>
        <v>43</v>
      </c>
      <c r="N203" s="66">
        <f>M203/M206</f>
        <v>0.21827411167512689</v>
      </c>
      <c r="O203" s="28"/>
      <c r="P203" t="s">
        <v>340</v>
      </c>
      <c r="Q203" s="10">
        <f>COUNTIF(R2:R198,"=0")</f>
        <v>100</v>
      </c>
      <c r="R203" s="13">
        <f>Q203/Q201*100</f>
        <v>50.761421319796952</v>
      </c>
      <c r="AO203" s="87"/>
      <c r="AP203" s="87"/>
    </row>
    <row r="204" spans="1:46" x14ac:dyDescent="0.25">
      <c r="J204" s="28"/>
      <c r="K204" s="28"/>
      <c r="L204" s="65" t="s">
        <v>55</v>
      </c>
      <c r="M204" s="65">
        <f>COUNTIFS(Q2:Q198,"Uncertain Effect")</f>
        <v>17</v>
      </c>
      <c r="N204" s="66">
        <f>M204/M206</f>
        <v>8.6294416243654817E-2</v>
      </c>
      <c r="O204" s="28"/>
      <c r="AN204" s="100" t="s">
        <v>8386</v>
      </c>
      <c r="AO204" s="101">
        <f>COUNTIF(AJ2:AJ198,"=1")</f>
        <v>124</v>
      </c>
      <c r="AP204" s="19" t="s">
        <v>343</v>
      </c>
    </row>
    <row r="205" spans="1:46" x14ac:dyDescent="0.25">
      <c r="J205" s="28"/>
      <c r="K205" s="28"/>
      <c r="L205" s="65"/>
      <c r="M205" s="65"/>
      <c r="N205" s="65"/>
      <c r="O205" s="28"/>
      <c r="P205" s="15" t="s">
        <v>341</v>
      </c>
      <c r="Q205" s="10">
        <f>COUNTIFS(L2:L198,"=Real")</f>
        <v>97</v>
      </c>
      <c r="R205" s="10" t="s">
        <v>343</v>
      </c>
      <c r="AN205" s="21" t="s">
        <v>15</v>
      </c>
      <c r="AO205" s="19">
        <f>COUNTIFS(AJ2:AJ198,"=1",R2:R198,"=1")</f>
        <v>63</v>
      </c>
      <c r="AP205" s="102">
        <f>AO205/AO204*100</f>
        <v>50.806451612903224</v>
      </c>
    </row>
    <row r="206" spans="1:46" x14ac:dyDescent="0.25">
      <c r="J206" s="28"/>
      <c r="K206" s="28"/>
      <c r="L206" s="65" t="s">
        <v>4093</v>
      </c>
      <c r="M206" s="65">
        <f>SUM(M202:M204)</f>
        <v>197</v>
      </c>
      <c r="N206" s="65"/>
      <c r="O206" s="28"/>
      <c r="P206" t="s">
        <v>15</v>
      </c>
      <c r="Q206" s="10">
        <f>COUNTIFS(L2:L198,"=Real",R2:R198,"=1")</f>
        <v>47</v>
      </c>
      <c r="R206" s="13">
        <f>Q206/Q205*100</f>
        <v>48.453608247422679</v>
      </c>
      <c r="AN206" s="21" t="s">
        <v>340</v>
      </c>
      <c r="AO206" s="19">
        <f>COUNTIFS(AJ2:AJ198,"=1",R2:R198,"=0")</f>
        <v>61</v>
      </c>
      <c r="AP206" s="102">
        <f>AO206/AO204*100</f>
        <v>49.193548387096776</v>
      </c>
    </row>
    <row r="207" spans="1:46" x14ac:dyDescent="0.25">
      <c r="J207" s="28"/>
      <c r="K207" s="28"/>
      <c r="L207" s="28"/>
      <c r="M207" s="29"/>
      <c r="N207" s="31"/>
      <c r="O207" s="28"/>
      <c r="P207" t="s">
        <v>340</v>
      </c>
      <c r="Q207" s="10">
        <f>COUNTIFS(L2:L198,"=Real",R2:R198,"=0")</f>
        <v>50</v>
      </c>
      <c r="R207" s="13">
        <f>Q207/Q205*100</f>
        <v>51.546391752577314</v>
      </c>
    </row>
    <row r="208" spans="1:46" x14ac:dyDescent="0.25">
      <c r="J208" s="28"/>
      <c r="M208" s="29"/>
      <c r="N208" s="31"/>
      <c r="O208" s="28"/>
      <c r="AN208" s="15" t="s">
        <v>8026</v>
      </c>
      <c r="AO208" s="46">
        <f>COUNTIF(AK2:AK198,"=1")</f>
        <v>7</v>
      </c>
      <c r="AP208" s="87" t="s">
        <v>343</v>
      </c>
    </row>
    <row r="209" spans="10:42" x14ac:dyDescent="0.25">
      <c r="J209" s="28"/>
      <c r="M209" s="29"/>
      <c r="N209" s="31"/>
      <c r="O209" s="28"/>
      <c r="P209" s="15" t="s">
        <v>342</v>
      </c>
      <c r="Q209" s="10">
        <f>COUNTIFS(L2:L198,"=Simulated")</f>
        <v>92</v>
      </c>
      <c r="R209" s="10" t="s">
        <v>343</v>
      </c>
      <c r="AN209" t="s">
        <v>15</v>
      </c>
      <c r="AO209" s="87">
        <f>COUNTIFS(AK2:AK198,"=1",R2:R198,"=1")</f>
        <v>4</v>
      </c>
      <c r="AP209" s="13">
        <f>AO209/AO208*100</f>
        <v>57.142857142857139</v>
      </c>
    </row>
    <row r="210" spans="10:42" x14ac:dyDescent="0.25">
      <c r="J210" s="28"/>
      <c r="M210" s="29"/>
      <c r="N210" s="31"/>
      <c r="O210" s="28"/>
      <c r="P210" t="s">
        <v>15</v>
      </c>
      <c r="Q210" s="10">
        <f>COUNTIFS(L2:L198,"=Simulated",R2:R198,"=1")</f>
        <v>46</v>
      </c>
      <c r="R210" s="13">
        <f>Q210/Q209*100</f>
        <v>50</v>
      </c>
      <c r="AN210" t="s">
        <v>340</v>
      </c>
      <c r="AO210" s="87">
        <f>COUNTIFS(AK2:AK198,"=1",R2:R198,"=0")</f>
        <v>3</v>
      </c>
      <c r="AP210" s="13">
        <f>AO210/AO208*100</f>
        <v>42.857142857142854</v>
      </c>
    </row>
    <row r="211" spans="10:42" x14ac:dyDescent="0.25">
      <c r="J211" s="28"/>
      <c r="M211" s="29"/>
      <c r="N211" s="31"/>
      <c r="O211" s="28"/>
      <c r="P211" t="s">
        <v>340</v>
      </c>
      <c r="Q211" s="10">
        <f>COUNTIFS(L2:L198,"=Simulated",R2:R198,"=0")</f>
        <v>46</v>
      </c>
      <c r="R211" s="13">
        <f>Q211/Q209*100</f>
        <v>50</v>
      </c>
    </row>
    <row r="212" spans="10:42" x14ac:dyDescent="0.25">
      <c r="J212" s="28"/>
      <c r="M212" s="29"/>
      <c r="N212" s="31"/>
      <c r="O212" s="28"/>
      <c r="P212" s="29"/>
      <c r="AN212" s="15" t="s">
        <v>8382</v>
      </c>
      <c r="AO212" s="46">
        <f>COUNTIF(AL2:AL198,"=1")</f>
        <v>93</v>
      </c>
      <c r="AP212" s="87" t="s">
        <v>343</v>
      </c>
    </row>
    <row r="213" spans="10:42" x14ac:dyDescent="0.25">
      <c r="J213" s="28"/>
      <c r="M213" s="29"/>
      <c r="N213" s="31"/>
      <c r="O213" s="28"/>
      <c r="P213" s="15" t="s">
        <v>48</v>
      </c>
      <c r="Q213" s="10">
        <f>COUNTIFS(N2:N198,"=Pulsed")</f>
        <v>143</v>
      </c>
      <c r="R213" s="10" t="s">
        <v>343</v>
      </c>
      <c r="AN213" t="s">
        <v>15</v>
      </c>
      <c r="AO213" s="87">
        <f>COUNTIFS(AL2:AL198,"=1",R2:R198,"=1")</f>
        <v>38</v>
      </c>
      <c r="AP213" s="13">
        <f>AO213/AO212*100</f>
        <v>40.86021505376344</v>
      </c>
    </row>
    <row r="214" spans="10:42" x14ac:dyDescent="0.25">
      <c r="J214" s="28"/>
      <c r="M214" s="29"/>
      <c r="N214" s="31"/>
      <c r="O214" s="28"/>
      <c r="P214" t="s">
        <v>15</v>
      </c>
      <c r="Q214" s="10">
        <f>COUNTIFS(N2:N198,"=Pulsed",R2:R198,"=1")</f>
        <v>72</v>
      </c>
      <c r="R214" s="13">
        <f>Q214/Q213*100</f>
        <v>50.349650349650354</v>
      </c>
      <c r="AN214" t="s">
        <v>340</v>
      </c>
      <c r="AO214" s="87">
        <f>COUNTIFS(AL2:AL198,"=1",R2:R198,"=0")</f>
        <v>55</v>
      </c>
      <c r="AP214" s="13">
        <f>AO214/AO212*100</f>
        <v>59.13978494623656</v>
      </c>
    </row>
    <row r="215" spans="10:42" x14ac:dyDescent="0.25">
      <c r="M215" s="29"/>
      <c r="N215" s="31"/>
      <c r="O215" s="28"/>
      <c r="P215" t="s">
        <v>340</v>
      </c>
      <c r="Q215" s="10">
        <f>COUNTIFS(N2:N198,"=Pulsed",R2:R198,"=0")</f>
        <v>71</v>
      </c>
      <c r="R215" s="13">
        <f>Q215/Q213*100</f>
        <v>49.650349650349654</v>
      </c>
    </row>
    <row r="216" spans="10:42" x14ac:dyDescent="0.25">
      <c r="J216" s="28"/>
      <c r="M216" s="29"/>
      <c r="N216" s="31"/>
      <c r="O216" s="28"/>
      <c r="AN216" s="15" t="s">
        <v>8387</v>
      </c>
      <c r="AO216" s="46">
        <f>COUNTIF(AM2:AM198,"=1")</f>
        <v>38</v>
      </c>
      <c r="AP216" s="87" t="s">
        <v>343</v>
      </c>
    </row>
    <row r="217" spans="10:42" x14ac:dyDescent="0.25">
      <c r="J217" s="28"/>
      <c r="K217" s="28"/>
      <c r="L217" s="28"/>
      <c r="M217" s="29"/>
      <c r="N217" s="31"/>
      <c r="O217" s="28"/>
      <c r="P217" s="15" t="s">
        <v>7985</v>
      </c>
      <c r="Q217" s="46">
        <f>COUNTIFS(N2:N198,"=Continuous")</f>
        <v>16</v>
      </c>
      <c r="R217" s="10" t="s">
        <v>343</v>
      </c>
      <c r="AN217" t="s">
        <v>15</v>
      </c>
      <c r="AO217" s="87">
        <f>COUNTIFS(AM2:AM198,"=1",R2:R198,"=1")</f>
        <v>9</v>
      </c>
      <c r="AP217" s="13">
        <f>AO217/AO216*100</f>
        <v>23.684210526315788</v>
      </c>
    </row>
    <row r="218" spans="10:42" x14ac:dyDescent="0.25">
      <c r="J218" s="28"/>
      <c r="M218" s="29"/>
      <c r="N218" s="31"/>
      <c r="O218" s="28"/>
      <c r="P218" t="s">
        <v>15</v>
      </c>
      <c r="Q218" s="10">
        <f>COUNTIFS(N2:N198,"=Continuous",R2:R198,"=1")</f>
        <v>7</v>
      </c>
      <c r="R218" s="13">
        <f>Q218/Q217*100</f>
        <v>43.75</v>
      </c>
      <c r="AN218" t="s">
        <v>340</v>
      </c>
      <c r="AO218" s="87">
        <f>COUNTIFS(AM2:AM198,"=1",R2:R198,"=0")</f>
        <v>29</v>
      </c>
      <c r="AP218" s="13">
        <f>AO218/AO216*100</f>
        <v>76.31578947368422</v>
      </c>
    </row>
    <row r="219" spans="10:42" x14ac:dyDescent="0.25">
      <c r="J219" s="28"/>
      <c r="M219" s="29"/>
      <c r="N219" s="31"/>
      <c r="O219" s="28"/>
      <c r="P219" t="s">
        <v>340</v>
      </c>
      <c r="Q219" s="10">
        <f>COUNTIFS(N2:N198,"=Continuous",R2:R198,"=0")</f>
        <v>9</v>
      </c>
      <c r="R219" s="13">
        <f>Q219/Q217*100</f>
        <v>56.25</v>
      </c>
    </row>
    <row r="220" spans="10:42" x14ac:dyDescent="0.25">
      <c r="J220" s="28"/>
      <c r="M220" s="29"/>
      <c r="N220" s="31"/>
      <c r="O220" s="28"/>
      <c r="P220" s="29"/>
      <c r="AN220" s="15" t="s">
        <v>8028</v>
      </c>
      <c r="AO220" s="46">
        <f>COUNTIF(AF2:AF198,"=1")</f>
        <v>4</v>
      </c>
      <c r="AP220" s="87" t="s">
        <v>343</v>
      </c>
    </row>
    <row r="221" spans="10:42" x14ac:dyDescent="0.25">
      <c r="J221" s="28"/>
      <c r="M221" s="29"/>
      <c r="N221" s="31"/>
      <c r="O221" s="28"/>
      <c r="P221" s="29"/>
      <c r="AN221" t="s">
        <v>15</v>
      </c>
      <c r="AO221" s="87">
        <f>COUNTIFS(AF2:AF198,"=1",R2:R198,"=1")</f>
        <v>3</v>
      </c>
      <c r="AP221" s="13">
        <f>AO221/AO220*100</f>
        <v>75</v>
      </c>
    </row>
    <row r="222" spans="10:42" x14ac:dyDescent="0.25">
      <c r="J222" s="28"/>
      <c r="M222" s="29"/>
      <c r="N222" s="31"/>
      <c r="O222" s="28"/>
      <c r="P222" s="29"/>
      <c r="AN222" t="s">
        <v>340</v>
      </c>
      <c r="AO222" s="87">
        <f>COUNTIFS(AF2:AF198,"=1",R2:R198,"=0")</f>
        <v>1</v>
      </c>
      <c r="AP222" s="13">
        <f>AO222/AO220*100</f>
        <v>25</v>
      </c>
    </row>
    <row r="223" spans="10:42" x14ac:dyDescent="0.25">
      <c r="J223" s="28"/>
      <c r="M223" s="29"/>
      <c r="N223" s="31"/>
      <c r="O223" s="28"/>
      <c r="P223" s="29"/>
    </row>
    <row r="224" spans="10:42" x14ac:dyDescent="0.25">
      <c r="J224" s="28"/>
      <c r="M224" s="29"/>
      <c r="N224" s="31"/>
      <c r="O224" s="28"/>
      <c r="P224" s="29"/>
      <c r="AN224" s="100" t="s">
        <v>8427</v>
      </c>
      <c r="AO224" s="101">
        <f>COUNTIF(AI2:AI198,"=1")</f>
        <v>55</v>
      </c>
      <c r="AP224" s="19" t="s">
        <v>343</v>
      </c>
    </row>
    <row r="225" spans="9:42" x14ac:dyDescent="0.25">
      <c r="J225" s="28"/>
      <c r="M225" s="29"/>
      <c r="N225" s="31"/>
      <c r="O225" s="28"/>
      <c r="P225" s="29"/>
      <c r="AN225" s="21" t="s">
        <v>15</v>
      </c>
      <c r="AO225" s="19">
        <f>COUNTIFS(AI2:AI198,"=1",R2:R198,"=1")</f>
        <v>29</v>
      </c>
      <c r="AP225" s="102">
        <f>AO225/AO224*100</f>
        <v>52.72727272727272</v>
      </c>
    </row>
    <row r="226" spans="9:42" x14ac:dyDescent="0.25">
      <c r="J226" s="28"/>
      <c r="M226" s="29"/>
      <c r="N226" s="31"/>
      <c r="O226" s="28"/>
      <c r="P226" s="29"/>
      <c r="AN226" s="21" t="s">
        <v>340</v>
      </c>
      <c r="AO226" s="19">
        <f>COUNTIFS(AI2:AI198,"=1",R2:R198,"=0")</f>
        <v>26</v>
      </c>
      <c r="AP226" s="102">
        <f>AO226/AO224*100</f>
        <v>47.272727272727273</v>
      </c>
    </row>
    <row r="227" spans="9:42" x14ac:dyDescent="0.25">
      <c r="J227" s="28"/>
      <c r="M227" s="29"/>
      <c r="N227" s="31"/>
      <c r="O227" s="28"/>
      <c r="P227" s="29"/>
    </row>
    <row r="228" spans="9:42" x14ac:dyDescent="0.25">
      <c r="M228" s="29"/>
      <c r="N228" s="31"/>
      <c r="O228" s="28"/>
      <c r="P228" s="29"/>
    </row>
    <row r="229" spans="9:42" x14ac:dyDescent="0.25">
      <c r="M229" s="29"/>
      <c r="N229" s="31"/>
      <c r="O229" s="28"/>
      <c r="P229" s="29"/>
    </row>
    <row r="230" spans="9:42" x14ac:dyDescent="0.25">
      <c r="M230" s="29"/>
      <c r="N230" s="31"/>
      <c r="O230" s="28"/>
      <c r="P230" s="29"/>
    </row>
    <row r="231" spans="9:42" x14ac:dyDescent="0.25">
      <c r="M231" s="29"/>
      <c r="N231" s="31"/>
      <c r="O231" s="28"/>
      <c r="P231" s="29"/>
    </row>
    <row r="232" spans="9:42" x14ac:dyDescent="0.25">
      <c r="I232" s="28"/>
      <c r="J232" s="28"/>
      <c r="M232" s="29"/>
      <c r="N232" s="31"/>
      <c r="O232" s="28"/>
      <c r="P232" s="29"/>
    </row>
    <row r="233" spans="9:42" x14ac:dyDescent="0.25">
      <c r="I233" s="28"/>
      <c r="J233" s="28"/>
      <c r="M233" s="29"/>
      <c r="N233" s="31"/>
      <c r="O233" s="28"/>
      <c r="P233" s="29"/>
    </row>
    <row r="234" spans="9:42" x14ac:dyDescent="0.25">
      <c r="I234" s="28"/>
      <c r="J234" s="28"/>
      <c r="M234" s="29"/>
      <c r="N234" s="31"/>
      <c r="O234" s="28"/>
      <c r="P234" s="29"/>
    </row>
    <row r="235" spans="9:42" x14ac:dyDescent="0.25">
      <c r="I235" s="28"/>
      <c r="J235" s="28"/>
      <c r="M235" s="29"/>
      <c r="N235" s="31"/>
      <c r="O235" s="28"/>
      <c r="P235" s="29"/>
    </row>
    <row r="236" spans="9:42" x14ac:dyDescent="0.25">
      <c r="I236" s="28"/>
      <c r="J236" s="28"/>
      <c r="M236" s="29"/>
      <c r="N236" s="31"/>
      <c r="O236" s="28"/>
      <c r="P236" s="29"/>
    </row>
    <row r="237" spans="9:42" x14ac:dyDescent="0.25">
      <c r="I237" s="28"/>
      <c r="J237" s="28"/>
      <c r="M237" s="29"/>
      <c r="N237" s="31"/>
      <c r="O237" s="28"/>
      <c r="P237" s="29"/>
    </row>
    <row r="238" spans="9:42" x14ac:dyDescent="0.25">
      <c r="M238" s="29"/>
      <c r="N238" s="31"/>
      <c r="O238" s="28"/>
      <c r="P238" s="29"/>
    </row>
    <row r="239" spans="9:42" x14ac:dyDescent="0.25">
      <c r="M239" s="29"/>
      <c r="N239" s="31"/>
      <c r="O239" s="28"/>
      <c r="P239" s="29"/>
    </row>
    <row r="240" spans="9:42" x14ac:dyDescent="0.25">
      <c r="M240" s="29"/>
      <c r="N240" s="31"/>
      <c r="O240" s="28"/>
      <c r="P240" s="29"/>
    </row>
    <row r="241" spans="7:16" x14ac:dyDescent="0.25">
      <c r="M241" s="29"/>
      <c r="N241" s="31"/>
      <c r="O241" s="28"/>
      <c r="P241" s="29"/>
    </row>
    <row r="242" spans="7:16" x14ac:dyDescent="0.25">
      <c r="G242" s="28"/>
      <c r="H242" s="28"/>
      <c r="I242" s="28"/>
      <c r="M242" s="29"/>
      <c r="N242" s="31"/>
      <c r="O242" s="28"/>
      <c r="P242" s="29"/>
    </row>
    <row r="243" spans="7:16" x14ac:dyDescent="0.25">
      <c r="G243" s="28"/>
      <c r="H243" s="28"/>
      <c r="I243" s="28"/>
      <c r="M243" s="29"/>
      <c r="N243" s="31"/>
      <c r="O243" s="28"/>
      <c r="P243" s="29"/>
    </row>
    <row r="244" spans="7:16" x14ac:dyDescent="0.25">
      <c r="I244" s="28"/>
      <c r="J244" s="28"/>
      <c r="M244" s="29"/>
      <c r="N244" s="31"/>
      <c r="O244" s="28"/>
      <c r="P244" s="29"/>
    </row>
    <row r="245" spans="7:16" x14ac:dyDescent="0.25">
      <c r="I245" s="28"/>
      <c r="J245" s="28"/>
      <c r="M245" s="29"/>
      <c r="N245" s="31"/>
      <c r="O245" s="28"/>
      <c r="P245" s="29"/>
    </row>
    <row r="246" spans="7:16" x14ac:dyDescent="0.25">
      <c r="J246" s="28"/>
      <c r="M246" s="29"/>
      <c r="N246" s="31"/>
      <c r="O246" s="28"/>
      <c r="P246" s="29"/>
    </row>
    <row r="247" spans="7:16" x14ac:dyDescent="0.25">
      <c r="I247" s="28"/>
      <c r="M247" s="29"/>
      <c r="N247" s="31"/>
      <c r="O247" s="28"/>
      <c r="P247" s="29"/>
    </row>
    <row r="248" spans="7:16" x14ac:dyDescent="0.25">
      <c r="I248" s="28"/>
      <c r="M248" s="29"/>
      <c r="N248" s="31"/>
      <c r="O248" s="28"/>
      <c r="P248" s="29"/>
    </row>
    <row r="249" spans="7:16" x14ac:dyDescent="0.25">
      <c r="J249" s="28"/>
      <c r="M249" s="29"/>
      <c r="N249" s="31"/>
      <c r="O249" s="28"/>
      <c r="P249" s="29"/>
    </row>
    <row r="250" spans="7:16" x14ac:dyDescent="0.25">
      <c r="J250" s="28"/>
      <c r="M250" s="29"/>
      <c r="N250" s="31"/>
      <c r="O250" s="28"/>
      <c r="P250" s="29"/>
    </row>
    <row r="251" spans="7:16" x14ac:dyDescent="0.25">
      <c r="J251" s="28"/>
      <c r="M251" s="29"/>
      <c r="N251" s="31"/>
      <c r="O251" s="28"/>
      <c r="P251" s="29"/>
    </row>
  </sheetData>
  <autoFilter ref="A1:AN198" xr:uid="{BF1FB495-ADEC-409D-9B89-A2523095D7E9}"/>
  <sortState xmlns:xlrd2="http://schemas.microsoft.com/office/spreadsheetml/2017/richdata2" ref="A2:AN198">
    <sortCondition ref="A2:A198"/>
  </sortState>
  <hyperlinks>
    <hyperlink ref="AN38" r:id="rId1" xr:uid="{9343C411-DAD1-4ADA-A762-300B2976EF4E}"/>
    <hyperlink ref="AN189" r:id="rId2" xr:uid="{8EFF1BAD-B83D-47AC-8A52-44DBE992052C}"/>
    <hyperlink ref="AN29" r:id="rId3" xr:uid="{3C23998D-FAE7-4643-ACC9-B8FA2E221989}"/>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1F833-EADD-4B0D-B6E6-3D397EAA4604}">
  <dimension ref="A1:AT65"/>
  <sheetViews>
    <sheetView topLeftCell="AD30" workbookViewId="0">
      <selection activeCell="AS41" sqref="AS41"/>
    </sheetView>
  </sheetViews>
  <sheetFormatPr defaultColWidth="21.7109375" defaultRowHeight="13.6" x14ac:dyDescent="0.25"/>
  <cols>
    <col min="1" max="1" width="7.140625" style="10" bestFit="1" customWidth="1"/>
    <col min="5" max="5" width="10.140625" style="10" bestFit="1" customWidth="1"/>
    <col min="6" max="6" width="30.28515625" customWidth="1"/>
    <col min="7" max="7" width="14.5703125" style="10" bestFit="1" customWidth="1"/>
    <col min="8" max="8" width="14.28515625" style="10" bestFit="1" customWidth="1"/>
    <col min="9" max="9" width="20.140625" style="10" bestFit="1" customWidth="1"/>
    <col min="10" max="10" width="14.7109375" style="10" bestFit="1" customWidth="1"/>
    <col min="11" max="11" width="14.85546875" style="10" bestFit="1" customWidth="1"/>
    <col min="12" max="12" width="14.85546875" style="10" customWidth="1"/>
    <col min="14" max="14" width="17.42578125" style="10" bestFit="1" customWidth="1"/>
    <col min="15" max="15" width="16.85546875" style="10" bestFit="1" customWidth="1"/>
    <col min="17" max="17" width="18.5703125" style="10" customWidth="1"/>
    <col min="18" max="18" width="6" style="10" customWidth="1"/>
    <col min="19" max="19" width="4.85546875" style="10" bestFit="1" customWidth="1"/>
    <col min="20" max="20" width="6.7109375" style="10" bestFit="1" customWidth="1"/>
    <col min="21" max="21" width="6.28515625" style="10" bestFit="1" customWidth="1"/>
    <col min="22" max="22" width="5.85546875" style="10" bestFit="1" customWidth="1"/>
    <col min="23" max="23" width="8.140625" style="10" bestFit="1" customWidth="1"/>
    <col min="24" max="24" width="6.28515625" style="10" bestFit="1" customWidth="1"/>
    <col min="25" max="25" width="6.140625" style="10" bestFit="1" customWidth="1"/>
    <col min="26" max="26" width="5.85546875" style="10" bestFit="1" customWidth="1"/>
    <col min="27" max="27" width="9.7109375" style="10" bestFit="1" customWidth="1"/>
    <col min="28" max="28" width="11.5703125" style="10" bestFit="1" customWidth="1"/>
    <col min="29" max="29" width="6" style="10" bestFit="1" customWidth="1"/>
    <col min="30" max="30" width="7.42578125" style="10" bestFit="1" customWidth="1"/>
    <col min="31" max="31" width="7.85546875" style="10" bestFit="1" customWidth="1"/>
    <col min="32" max="32" width="5.85546875" style="10" bestFit="1" customWidth="1"/>
    <col min="33" max="33" width="7.85546875" style="10" bestFit="1" customWidth="1"/>
    <col min="34" max="34" width="7.140625" style="10" bestFit="1" customWidth="1"/>
    <col min="35" max="35" width="7.85546875" style="10" bestFit="1" customWidth="1"/>
    <col min="36" max="39" width="7.85546875" style="87" customWidth="1"/>
  </cols>
  <sheetData>
    <row r="1" spans="1:40" x14ac:dyDescent="0.25">
      <c r="A1" s="27" t="s">
        <v>0</v>
      </c>
      <c r="B1" s="27" t="s">
        <v>1</v>
      </c>
      <c r="C1" s="27" t="s">
        <v>2</v>
      </c>
      <c r="D1" s="27" t="s">
        <v>3</v>
      </c>
      <c r="E1" s="27" t="s">
        <v>4</v>
      </c>
      <c r="F1" s="27" t="s">
        <v>5</v>
      </c>
      <c r="G1" s="27" t="s">
        <v>6</v>
      </c>
      <c r="H1" s="27" t="s">
        <v>7</v>
      </c>
      <c r="I1" s="27" t="s">
        <v>8</v>
      </c>
      <c r="J1" s="27" t="s">
        <v>9</v>
      </c>
      <c r="K1" s="27" t="s">
        <v>10</v>
      </c>
      <c r="L1" s="27" t="s">
        <v>338</v>
      </c>
      <c r="M1" s="27" t="s">
        <v>11</v>
      </c>
      <c r="N1" s="27" t="s">
        <v>12</v>
      </c>
      <c r="O1" s="27" t="s">
        <v>13</v>
      </c>
      <c r="P1" s="27" t="s">
        <v>14</v>
      </c>
      <c r="Q1" s="27" t="s">
        <v>15</v>
      </c>
      <c r="R1" s="27" t="s">
        <v>1260</v>
      </c>
      <c r="S1" s="27" t="s">
        <v>17</v>
      </c>
      <c r="T1" s="27" t="s">
        <v>18</v>
      </c>
      <c r="U1" s="27" t="s">
        <v>19</v>
      </c>
      <c r="V1" s="27" t="s">
        <v>20</v>
      </c>
      <c r="W1" s="27" t="s">
        <v>21</v>
      </c>
      <c r="X1" s="27" t="s">
        <v>22</v>
      </c>
      <c r="Y1" s="27" t="s">
        <v>23</v>
      </c>
      <c r="Z1" s="27" t="s">
        <v>24</v>
      </c>
      <c r="AA1" s="27" t="s">
        <v>25</v>
      </c>
      <c r="AB1" s="27" t="s">
        <v>26</v>
      </c>
      <c r="AC1" s="27" t="s">
        <v>27</v>
      </c>
      <c r="AD1" s="27" t="s">
        <v>28</v>
      </c>
      <c r="AE1" s="27" t="s">
        <v>29</v>
      </c>
      <c r="AF1" s="27" t="s">
        <v>30</v>
      </c>
      <c r="AG1" s="27" t="s">
        <v>31</v>
      </c>
      <c r="AH1" s="27" t="s">
        <v>32</v>
      </c>
      <c r="AI1" s="27" t="s">
        <v>33</v>
      </c>
      <c r="AJ1" s="1" t="s">
        <v>8023</v>
      </c>
      <c r="AK1" s="1" t="s">
        <v>8027</v>
      </c>
      <c r="AL1" s="1" t="s">
        <v>8384</v>
      </c>
      <c r="AM1" s="1" t="s">
        <v>8385</v>
      </c>
      <c r="AN1" s="27" t="s">
        <v>34</v>
      </c>
    </row>
    <row r="2" spans="1:40" x14ac:dyDescent="0.25">
      <c r="A2" s="28">
        <v>13</v>
      </c>
      <c r="B2" s="29" t="s">
        <v>346</v>
      </c>
      <c r="C2" s="29" t="s">
        <v>347</v>
      </c>
      <c r="D2" s="29" t="s">
        <v>348</v>
      </c>
      <c r="E2" s="30">
        <v>42221</v>
      </c>
      <c r="F2" s="29" t="s">
        <v>46</v>
      </c>
      <c r="G2" s="28">
        <v>2100</v>
      </c>
      <c r="H2" s="28">
        <v>800</v>
      </c>
      <c r="I2" s="28">
        <v>12.2</v>
      </c>
      <c r="L2" s="10" t="s">
        <v>341</v>
      </c>
      <c r="M2" s="29" t="s">
        <v>47</v>
      </c>
      <c r="N2" s="31" t="s">
        <v>48</v>
      </c>
      <c r="O2" s="28">
        <v>37960</v>
      </c>
      <c r="P2" s="29" t="s">
        <v>157</v>
      </c>
      <c r="Q2" s="31" t="s">
        <v>15</v>
      </c>
      <c r="R2" s="28">
        <v>0</v>
      </c>
      <c r="S2" s="28">
        <v>0</v>
      </c>
      <c r="T2" s="28">
        <v>0</v>
      </c>
      <c r="U2" s="28">
        <v>0</v>
      </c>
      <c r="V2" s="28">
        <v>0</v>
      </c>
      <c r="W2" s="28">
        <v>0</v>
      </c>
      <c r="X2" s="28">
        <v>0</v>
      </c>
      <c r="Y2" s="28">
        <v>0</v>
      </c>
      <c r="Z2" s="28">
        <v>0</v>
      </c>
      <c r="AA2" s="28">
        <v>0</v>
      </c>
      <c r="AB2" s="28">
        <v>1</v>
      </c>
      <c r="AC2" s="28">
        <v>0</v>
      </c>
      <c r="AD2" s="28">
        <v>0</v>
      </c>
      <c r="AE2" s="28">
        <v>1</v>
      </c>
      <c r="AF2" s="28">
        <v>0</v>
      </c>
      <c r="AG2" s="28">
        <v>0</v>
      </c>
      <c r="AH2" s="28">
        <v>0</v>
      </c>
      <c r="AI2" s="28">
        <v>0</v>
      </c>
      <c r="AJ2" s="9">
        <f>IF(OR(AC2=1,AE2=1),1,0)</f>
        <v>1</v>
      </c>
      <c r="AK2" s="9">
        <f>IF(OR(AF2=1,AG2=1),1,0)</f>
        <v>0</v>
      </c>
      <c r="AL2" s="9">
        <f>IF(OR(AD2=1,AH2=1,AI2=1),1,0)</f>
        <v>0</v>
      </c>
      <c r="AM2" s="9">
        <f>IF(OR(AD2=1,AH2=1),1,0)</f>
        <v>0</v>
      </c>
      <c r="AN2" s="29" t="s">
        <v>349</v>
      </c>
    </row>
    <row r="3" spans="1:40" x14ac:dyDescent="0.25">
      <c r="A3" s="28">
        <v>29</v>
      </c>
      <c r="B3" s="29" t="s">
        <v>1261</v>
      </c>
      <c r="C3" s="29" t="s">
        <v>1262</v>
      </c>
      <c r="D3" s="29" t="s">
        <v>1263</v>
      </c>
      <c r="E3" s="30">
        <v>42669</v>
      </c>
      <c r="F3" s="29" t="s">
        <v>38</v>
      </c>
      <c r="G3" s="28">
        <v>2200</v>
      </c>
      <c r="H3" s="28">
        <v>800</v>
      </c>
      <c r="L3" s="10" t="s">
        <v>341</v>
      </c>
      <c r="M3" s="29" t="s">
        <v>54</v>
      </c>
      <c r="N3" s="31" t="s">
        <v>48</v>
      </c>
      <c r="O3" s="28">
        <v>0</v>
      </c>
      <c r="P3" s="29" t="s">
        <v>111</v>
      </c>
      <c r="Q3" s="31" t="s">
        <v>15</v>
      </c>
      <c r="R3" s="28">
        <v>0</v>
      </c>
      <c r="S3" s="28">
        <v>0</v>
      </c>
      <c r="T3" s="28">
        <v>0</v>
      </c>
      <c r="U3" s="28">
        <v>0</v>
      </c>
      <c r="V3" s="28">
        <v>0</v>
      </c>
      <c r="W3" s="28">
        <v>0</v>
      </c>
      <c r="X3" s="28">
        <v>0</v>
      </c>
      <c r="Y3" s="28">
        <v>0</v>
      </c>
      <c r="Z3" s="28">
        <v>0</v>
      </c>
      <c r="AA3" s="28">
        <v>0</v>
      </c>
      <c r="AB3" s="28">
        <v>1</v>
      </c>
      <c r="AC3" s="28">
        <v>1</v>
      </c>
      <c r="AD3" s="28">
        <v>1</v>
      </c>
      <c r="AE3" s="28">
        <v>1</v>
      </c>
      <c r="AF3" s="28">
        <v>0</v>
      </c>
      <c r="AG3" s="28">
        <v>0</v>
      </c>
      <c r="AH3" s="28">
        <v>0</v>
      </c>
      <c r="AI3" s="28">
        <v>0</v>
      </c>
      <c r="AJ3" s="9">
        <f t="shared" ref="AJ3:AJ27" si="0">IF(OR(AC3=1,AE3=1),1,0)</f>
        <v>1</v>
      </c>
      <c r="AK3" s="9">
        <f t="shared" ref="AK3:AK27" si="1">IF(OR(AF3=1,AG3=1),1,0)</f>
        <v>0</v>
      </c>
      <c r="AL3" s="9">
        <f>IF(OR(AD3=1,AH3=1,AI3=1),1,0)</f>
        <v>1</v>
      </c>
      <c r="AM3" s="9">
        <f>IF(OR(AD3=1,AH3=1),1,0)</f>
        <v>1</v>
      </c>
      <c r="AN3" s="29" t="s">
        <v>1264</v>
      </c>
    </row>
    <row r="4" spans="1:40" x14ac:dyDescent="0.25">
      <c r="A4" s="28">
        <v>112</v>
      </c>
      <c r="B4" s="29" t="s">
        <v>369</v>
      </c>
      <c r="C4" s="29" t="s">
        <v>370</v>
      </c>
      <c r="D4" s="29" t="s">
        <v>371</v>
      </c>
      <c r="E4" s="30">
        <v>42135</v>
      </c>
      <c r="F4" s="29" t="s">
        <v>46</v>
      </c>
      <c r="G4" s="28">
        <v>2100</v>
      </c>
      <c r="H4" s="28">
        <v>800</v>
      </c>
      <c r="L4" s="10" t="s">
        <v>341</v>
      </c>
      <c r="M4" s="29" t="s">
        <v>54</v>
      </c>
      <c r="N4" s="31" t="s">
        <v>48</v>
      </c>
      <c r="O4" s="28">
        <v>0</v>
      </c>
      <c r="P4" s="29" t="s">
        <v>372</v>
      </c>
      <c r="Q4" s="31" t="s">
        <v>15</v>
      </c>
      <c r="R4" s="28">
        <v>0</v>
      </c>
      <c r="S4" s="28">
        <v>0</v>
      </c>
      <c r="T4" s="28">
        <v>0</v>
      </c>
      <c r="U4" s="28">
        <v>0</v>
      </c>
      <c r="V4" s="28">
        <v>0</v>
      </c>
      <c r="W4" s="28">
        <v>0</v>
      </c>
      <c r="X4" s="28">
        <v>0</v>
      </c>
      <c r="Y4" s="28">
        <v>0</v>
      </c>
      <c r="Z4" s="28">
        <v>0</v>
      </c>
      <c r="AA4" s="28">
        <v>0</v>
      </c>
      <c r="AB4" s="28">
        <v>1</v>
      </c>
      <c r="AC4" s="28">
        <v>1</v>
      </c>
      <c r="AD4" s="28">
        <v>0</v>
      </c>
      <c r="AE4" s="28">
        <v>0</v>
      </c>
      <c r="AF4" s="28">
        <v>0</v>
      </c>
      <c r="AG4" s="28">
        <v>0</v>
      </c>
      <c r="AH4" s="28">
        <v>0</v>
      </c>
      <c r="AI4" s="28">
        <v>0</v>
      </c>
      <c r="AJ4" s="9">
        <f>IF(OR(AC4=1,AE4=1),1,0)</f>
        <v>1</v>
      </c>
      <c r="AK4" s="9">
        <f>IF(OR(AF4=1,AG4=1),1,0)</f>
        <v>0</v>
      </c>
      <c r="AL4" s="9">
        <f>IF(OR(AD4=1,AH4=1,AI4=1),1,0)</f>
        <v>0</v>
      </c>
      <c r="AM4" s="9">
        <f>IF(OR(AD4=1,AH4=1),1,0)</f>
        <v>0</v>
      </c>
      <c r="AN4" s="29" t="s">
        <v>373</v>
      </c>
    </row>
    <row r="5" spans="1:40" x14ac:dyDescent="0.25">
      <c r="A5" s="28">
        <v>126</v>
      </c>
      <c r="B5" s="29" t="s">
        <v>1265</v>
      </c>
      <c r="C5" s="29" t="s">
        <v>1266</v>
      </c>
      <c r="D5" s="29" t="s">
        <v>1267</v>
      </c>
      <c r="E5" s="30">
        <v>41609</v>
      </c>
      <c r="F5" s="29" t="s">
        <v>46</v>
      </c>
      <c r="G5" s="28">
        <v>1800</v>
      </c>
      <c r="H5" s="28">
        <v>800</v>
      </c>
      <c r="L5" s="10" t="s">
        <v>341</v>
      </c>
      <c r="M5" s="29" t="s">
        <v>47</v>
      </c>
      <c r="N5" s="31" t="s">
        <v>48</v>
      </c>
      <c r="O5" s="28">
        <v>0</v>
      </c>
      <c r="P5" s="29" t="s">
        <v>60</v>
      </c>
      <c r="Q5" s="31" t="s">
        <v>15</v>
      </c>
      <c r="R5" s="28">
        <v>1</v>
      </c>
      <c r="S5" s="28">
        <v>0</v>
      </c>
      <c r="T5" s="28">
        <v>0</v>
      </c>
      <c r="U5" s="28">
        <v>0</v>
      </c>
      <c r="V5" s="28">
        <v>0</v>
      </c>
      <c r="W5" s="28">
        <v>0</v>
      </c>
      <c r="X5" s="28">
        <v>0</v>
      </c>
      <c r="Y5" s="28">
        <v>0</v>
      </c>
      <c r="Z5" s="28">
        <v>0</v>
      </c>
      <c r="AA5" s="28">
        <v>0</v>
      </c>
      <c r="AB5" s="28">
        <v>1</v>
      </c>
      <c r="AC5" s="28">
        <v>1</v>
      </c>
      <c r="AD5" s="28">
        <v>0</v>
      </c>
      <c r="AE5" s="28">
        <v>0</v>
      </c>
      <c r="AF5" s="28">
        <v>0</v>
      </c>
      <c r="AG5" s="28">
        <v>0</v>
      </c>
      <c r="AH5" s="28">
        <v>0</v>
      </c>
      <c r="AI5" s="28">
        <v>0</v>
      </c>
      <c r="AJ5" s="9">
        <f t="shared" si="0"/>
        <v>1</v>
      </c>
      <c r="AK5" s="9">
        <f t="shared" si="1"/>
        <v>0</v>
      </c>
      <c r="AL5" s="9">
        <f t="shared" ref="AL5:AL27" si="2">IF(OR(AD5=1,AH5=1,AI5=1),1,0)</f>
        <v>0</v>
      </c>
      <c r="AM5" s="9">
        <f t="shared" ref="AM5:AM27" si="3">IF(OR(AD5=1,AH5=1),1,0)</f>
        <v>0</v>
      </c>
      <c r="AN5" s="29" t="s">
        <v>1268</v>
      </c>
    </row>
    <row r="6" spans="1:40" x14ac:dyDescent="0.25">
      <c r="A6" s="28">
        <v>129</v>
      </c>
      <c r="B6" s="29" t="s">
        <v>43</v>
      </c>
      <c r="C6" s="29" t="s">
        <v>44</v>
      </c>
      <c r="D6" s="29" t="s">
        <v>45</v>
      </c>
      <c r="E6" s="30">
        <v>41518</v>
      </c>
      <c r="F6" s="29" t="s">
        <v>46</v>
      </c>
      <c r="G6" s="28">
        <v>2100</v>
      </c>
      <c r="H6" s="28">
        <v>800</v>
      </c>
      <c r="L6" s="10" t="s">
        <v>341</v>
      </c>
      <c r="M6" s="29" t="s">
        <v>47</v>
      </c>
      <c r="N6" s="31" t="s">
        <v>48</v>
      </c>
      <c r="O6" s="28">
        <v>0</v>
      </c>
      <c r="P6" s="29" t="s">
        <v>49</v>
      </c>
      <c r="Q6" s="31" t="s">
        <v>15</v>
      </c>
      <c r="R6" s="28">
        <v>1</v>
      </c>
      <c r="S6" s="28">
        <v>0</v>
      </c>
      <c r="T6" s="28">
        <v>0</v>
      </c>
      <c r="U6" s="28">
        <v>0</v>
      </c>
      <c r="V6" s="28">
        <v>0</v>
      </c>
      <c r="W6" s="28">
        <v>0</v>
      </c>
      <c r="X6" s="28">
        <v>0</v>
      </c>
      <c r="Y6" s="28">
        <v>0</v>
      </c>
      <c r="Z6" s="28">
        <v>0</v>
      </c>
      <c r="AA6" s="28">
        <v>0</v>
      </c>
      <c r="AB6" s="28">
        <v>1</v>
      </c>
      <c r="AC6" s="28">
        <v>0</v>
      </c>
      <c r="AD6" s="28">
        <v>0</v>
      </c>
      <c r="AE6" s="28">
        <v>0</v>
      </c>
      <c r="AF6" s="28">
        <v>0</v>
      </c>
      <c r="AG6" s="28">
        <v>0</v>
      </c>
      <c r="AH6" s="28">
        <v>0</v>
      </c>
      <c r="AI6" s="28">
        <v>1</v>
      </c>
      <c r="AJ6" s="9">
        <f t="shared" si="0"/>
        <v>0</v>
      </c>
      <c r="AK6" s="9">
        <f t="shared" si="1"/>
        <v>0</v>
      </c>
      <c r="AL6" s="9">
        <f t="shared" si="2"/>
        <v>1</v>
      </c>
      <c r="AM6" s="9">
        <f t="shared" si="3"/>
        <v>0</v>
      </c>
      <c r="AN6" s="29" t="s">
        <v>50</v>
      </c>
    </row>
    <row r="7" spans="1:40" x14ac:dyDescent="0.25">
      <c r="A7" s="28">
        <v>172</v>
      </c>
      <c r="B7" s="29" t="s">
        <v>1269</v>
      </c>
      <c r="C7" s="29" t="s">
        <v>1270</v>
      </c>
      <c r="D7" s="29" t="s">
        <v>1271</v>
      </c>
      <c r="E7" s="30">
        <v>39142</v>
      </c>
      <c r="F7" s="29" t="s">
        <v>46</v>
      </c>
      <c r="L7" s="10" t="s">
        <v>341</v>
      </c>
      <c r="M7" s="29" t="s">
        <v>47</v>
      </c>
      <c r="N7" s="31" t="s">
        <v>48</v>
      </c>
      <c r="O7" s="28">
        <v>0</v>
      </c>
      <c r="P7" s="29" t="s">
        <v>60</v>
      </c>
      <c r="Q7" s="31" t="s">
        <v>15</v>
      </c>
      <c r="R7" s="28">
        <v>1</v>
      </c>
      <c r="S7" s="28">
        <v>0</v>
      </c>
      <c r="T7" s="28">
        <v>0</v>
      </c>
      <c r="U7" s="28">
        <v>0</v>
      </c>
      <c r="V7" s="28">
        <v>0</v>
      </c>
      <c r="W7" s="28">
        <v>0</v>
      </c>
      <c r="X7" s="28">
        <v>0</v>
      </c>
      <c r="Y7" s="28">
        <v>0</v>
      </c>
      <c r="Z7" s="28">
        <v>0</v>
      </c>
      <c r="AA7" s="28">
        <v>0</v>
      </c>
      <c r="AB7" s="28">
        <v>1</v>
      </c>
      <c r="AC7" s="28">
        <v>0</v>
      </c>
      <c r="AD7" s="28">
        <v>0</v>
      </c>
      <c r="AE7" s="28">
        <v>0</v>
      </c>
      <c r="AF7" s="28">
        <v>0</v>
      </c>
      <c r="AG7" s="28">
        <v>0</v>
      </c>
      <c r="AH7" s="28">
        <v>0</v>
      </c>
      <c r="AI7" s="28">
        <v>1</v>
      </c>
      <c r="AJ7" s="9">
        <f t="shared" si="0"/>
        <v>0</v>
      </c>
      <c r="AK7" s="9">
        <f t="shared" si="1"/>
        <v>0</v>
      </c>
      <c r="AL7" s="9">
        <f t="shared" si="2"/>
        <v>1</v>
      </c>
      <c r="AM7" s="9">
        <f t="shared" si="3"/>
        <v>0</v>
      </c>
      <c r="AN7" s="29" t="s">
        <v>1272</v>
      </c>
    </row>
    <row r="8" spans="1:40" x14ac:dyDescent="0.25">
      <c r="A8" s="28">
        <v>213</v>
      </c>
      <c r="B8" s="29" t="s">
        <v>62</v>
      </c>
      <c r="C8" s="29" t="s">
        <v>63</v>
      </c>
      <c r="D8" s="29" t="s">
        <v>64</v>
      </c>
      <c r="E8" s="30">
        <v>40913</v>
      </c>
      <c r="F8" s="29" t="s">
        <v>46</v>
      </c>
      <c r="G8" s="28">
        <v>2200</v>
      </c>
      <c r="H8" s="28">
        <v>800</v>
      </c>
      <c r="K8" s="28">
        <v>3.2</v>
      </c>
      <c r="L8" s="10" t="s">
        <v>341</v>
      </c>
      <c r="M8" s="29" t="s">
        <v>47</v>
      </c>
      <c r="N8" s="31" t="s">
        <v>48</v>
      </c>
      <c r="O8" s="28">
        <v>0</v>
      </c>
      <c r="P8" s="29" t="s">
        <v>60</v>
      </c>
      <c r="Q8" s="31" t="s">
        <v>15</v>
      </c>
      <c r="R8" s="28">
        <v>0</v>
      </c>
      <c r="S8" s="28">
        <v>0</v>
      </c>
      <c r="T8" s="28">
        <v>0</v>
      </c>
      <c r="U8" s="28">
        <v>0</v>
      </c>
      <c r="V8" s="28">
        <v>0</v>
      </c>
      <c r="W8" s="28">
        <v>0</v>
      </c>
      <c r="X8" s="28">
        <v>0</v>
      </c>
      <c r="Y8" s="28">
        <v>0</v>
      </c>
      <c r="Z8" s="28">
        <v>0</v>
      </c>
      <c r="AA8" s="28">
        <v>0</v>
      </c>
      <c r="AB8" s="28">
        <v>1</v>
      </c>
      <c r="AC8" s="28">
        <v>1</v>
      </c>
      <c r="AD8" s="28">
        <v>0</v>
      </c>
      <c r="AE8" s="28">
        <v>0</v>
      </c>
      <c r="AF8" s="28">
        <v>0</v>
      </c>
      <c r="AG8" s="28">
        <v>0</v>
      </c>
      <c r="AH8" s="28">
        <v>0</v>
      </c>
      <c r="AI8" s="28">
        <v>0</v>
      </c>
      <c r="AJ8" s="9">
        <f t="shared" si="0"/>
        <v>1</v>
      </c>
      <c r="AK8" s="9">
        <f t="shared" si="1"/>
        <v>0</v>
      </c>
      <c r="AL8" s="9">
        <f t="shared" si="2"/>
        <v>0</v>
      </c>
      <c r="AM8" s="9">
        <f t="shared" si="3"/>
        <v>0</v>
      </c>
      <c r="AN8" s="29" t="s">
        <v>65</v>
      </c>
    </row>
    <row r="9" spans="1:40" x14ac:dyDescent="0.25">
      <c r="A9" s="28">
        <v>255</v>
      </c>
      <c r="B9" s="29" t="s">
        <v>379</v>
      </c>
      <c r="C9" s="29" t="s">
        <v>380</v>
      </c>
      <c r="D9" s="29" t="s">
        <v>381</v>
      </c>
      <c r="E9" s="30">
        <v>38231</v>
      </c>
      <c r="F9" s="29" t="s">
        <v>46</v>
      </c>
      <c r="G9" s="28">
        <v>1850</v>
      </c>
      <c r="H9" s="28">
        <v>940</v>
      </c>
      <c r="K9" s="28">
        <v>1.2</v>
      </c>
      <c r="L9" s="10" t="s">
        <v>341</v>
      </c>
      <c r="M9" s="29" t="s">
        <v>47</v>
      </c>
      <c r="N9" s="31" t="s">
        <v>48</v>
      </c>
      <c r="O9" s="28">
        <v>0</v>
      </c>
      <c r="P9" s="29" t="s">
        <v>60</v>
      </c>
      <c r="Q9" s="31" t="s">
        <v>15</v>
      </c>
      <c r="R9" s="28">
        <v>1</v>
      </c>
      <c r="S9" s="28">
        <v>0</v>
      </c>
      <c r="T9" s="28">
        <v>0</v>
      </c>
      <c r="U9" s="28">
        <v>0</v>
      </c>
      <c r="V9" s="28">
        <v>0</v>
      </c>
      <c r="W9" s="28">
        <v>0</v>
      </c>
      <c r="X9" s="28">
        <v>0</v>
      </c>
      <c r="Y9" s="28">
        <v>0</v>
      </c>
      <c r="Z9" s="28">
        <v>0</v>
      </c>
      <c r="AA9" s="28">
        <v>0</v>
      </c>
      <c r="AB9" s="28">
        <v>1</v>
      </c>
      <c r="AC9" s="28">
        <v>0</v>
      </c>
      <c r="AD9" s="28">
        <v>0</v>
      </c>
      <c r="AE9" s="28">
        <v>0</v>
      </c>
      <c r="AF9" s="28">
        <v>0</v>
      </c>
      <c r="AG9" s="28">
        <v>0</v>
      </c>
      <c r="AH9" s="28">
        <v>0</v>
      </c>
      <c r="AI9" s="28">
        <v>1</v>
      </c>
      <c r="AJ9" s="9">
        <f t="shared" si="0"/>
        <v>0</v>
      </c>
      <c r="AK9" s="9">
        <f t="shared" si="1"/>
        <v>0</v>
      </c>
      <c r="AL9" s="9">
        <f t="shared" si="2"/>
        <v>1</v>
      </c>
      <c r="AM9" s="9">
        <f t="shared" si="3"/>
        <v>0</v>
      </c>
      <c r="AN9" s="29" t="s">
        <v>382</v>
      </c>
    </row>
    <row r="10" spans="1:40" x14ac:dyDescent="0.25">
      <c r="A10" s="28">
        <v>401</v>
      </c>
      <c r="B10" s="29" t="s">
        <v>401</v>
      </c>
      <c r="C10" s="29" t="s">
        <v>402</v>
      </c>
      <c r="D10" s="29" t="s">
        <v>403</v>
      </c>
      <c r="E10" s="30">
        <v>37773</v>
      </c>
      <c r="F10" s="29" t="s">
        <v>46</v>
      </c>
      <c r="G10" s="28">
        <v>1800</v>
      </c>
      <c r="H10" s="28">
        <v>900</v>
      </c>
      <c r="I10" s="28">
        <v>1.1000000000000001E-3</v>
      </c>
      <c r="L10" s="10" t="s">
        <v>341</v>
      </c>
      <c r="M10" s="29" t="s">
        <v>47</v>
      </c>
      <c r="N10" s="31" t="s">
        <v>48</v>
      </c>
      <c r="O10" s="28">
        <v>2190</v>
      </c>
      <c r="P10" s="29" t="s">
        <v>60</v>
      </c>
      <c r="Q10" s="31" t="s">
        <v>15</v>
      </c>
      <c r="R10" s="28">
        <v>1</v>
      </c>
      <c r="S10" s="28">
        <v>0</v>
      </c>
      <c r="T10" s="28">
        <v>0</v>
      </c>
      <c r="U10" s="28">
        <v>0</v>
      </c>
      <c r="V10" s="28">
        <v>0</v>
      </c>
      <c r="W10" s="28">
        <v>0</v>
      </c>
      <c r="X10" s="28">
        <v>0</v>
      </c>
      <c r="Y10" s="28">
        <v>0</v>
      </c>
      <c r="Z10" s="28">
        <v>0</v>
      </c>
      <c r="AA10" s="28">
        <v>0</v>
      </c>
      <c r="AB10" s="28">
        <v>1</v>
      </c>
      <c r="AC10" s="28">
        <v>0</v>
      </c>
      <c r="AD10" s="28">
        <v>0</v>
      </c>
      <c r="AE10" s="28">
        <v>0</v>
      </c>
      <c r="AF10" s="28">
        <v>0</v>
      </c>
      <c r="AG10" s="28">
        <v>0</v>
      </c>
      <c r="AH10" s="28">
        <v>0</v>
      </c>
      <c r="AI10" s="28">
        <v>1</v>
      </c>
      <c r="AJ10" s="9">
        <f t="shared" si="0"/>
        <v>0</v>
      </c>
      <c r="AK10" s="9">
        <f t="shared" si="1"/>
        <v>0</v>
      </c>
      <c r="AL10" s="9">
        <f t="shared" si="2"/>
        <v>1</v>
      </c>
      <c r="AM10" s="9">
        <f t="shared" si="3"/>
        <v>0</v>
      </c>
      <c r="AN10" s="29" t="s">
        <v>404</v>
      </c>
    </row>
    <row r="11" spans="1:40" x14ac:dyDescent="0.25">
      <c r="A11" s="28">
        <v>404</v>
      </c>
      <c r="B11" s="29" t="s">
        <v>405</v>
      </c>
      <c r="C11" s="29" t="s">
        <v>406</v>
      </c>
      <c r="D11" s="29" t="s">
        <v>407</v>
      </c>
      <c r="E11" s="30">
        <v>38108</v>
      </c>
      <c r="F11" s="29" t="s">
        <v>38</v>
      </c>
      <c r="L11" s="25" t="s">
        <v>341</v>
      </c>
      <c r="M11" s="38" t="s">
        <v>47</v>
      </c>
      <c r="N11" s="36" t="s">
        <v>48</v>
      </c>
      <c r="Q11" s="31" t="s">
        <v>15</v>
      </c>
      <c r="R11" s="28">
        <v>1</v>
      </c>
      <c r="S11" s="28">
        <v>0</v>
      </c>
      <c r="T11" s="28">
        <v>0</v>
      </c>
      <c r="U11" s="28">
        <v>0</v>
      </c>
      <c r="V11" s="28">
        <v>0</v>
      </c>
      <c r="W11" s="28">
        <v>0</v>
      </c>
      <c r="X11" s="28">
        <v>0</v>
      </c>
      <c r="Y11" s="28">
        <v>0</v>
      </c>
      <c r="Z11" s="28">
        <v>0</v>
      </c>
      <c r="AA11" s="28">
        <v>0</v>
      </c>
      <c r="AB11" s="28">
        <v>1</v>
      </c>
      <c r="AC11" s="28">
        <v>1</v>
      </c>
      <c r="AD11" s="28">
        <v>0</v>
      </c>
      <c r="AE11" s="28">
        <v>0</v>
      </c>
      <c r="AF11" s="28">
        <v>0</v>
      </c>
      <c r="AG11" s="28">
        <v>0</v>
      </c>
      <c r="AH11" s="28">
        <v>0</v>
      </c>
      <c r="AI11" s="28">
        <v>0</v>
      </c>
      <c r="AJ11" s="9">
        <f t="shared" si="0"/>
        <v>1</v>
      </c>
      <c r="AK11" s="9">
        <f t="shared" si="1"/>
        <v>0</v>
      </c>
      <c r="AL11" s="9">
        <f t="shared" si="2"/>
        <v>0</v>
      </c>
      <c r="AM11" s="9">
        <f t="shared" si="3"/>
        <v>0</v>
      </c>
      <c r="AN11" s="29" t="s">
        <v>408</v>
      </c>
    </row>
    <row r="12" spans="1:40" x14ac:dyDescent="0.25">
      <c r="A12" s="28">
        <v>427</v>
      </c>
      <c r="B12" s="29" t="s">
        <v>1273</v>
      </c>
      <c r="C12" s="29" t="s">
        <v>1274</v>
      </c>
      <c r="D12" s="29" t="s">
        <v>1275</v>
      </c>
      <c r="E12" s="30">
        <v>37438</v>
      </c>
      <c r="F12" s="29" t="s">
        <v>46</v>
      </c>
      <c r="G12" s="28">
        <v>1800</v>
      </c>
      <c r="H12" s="28">
        <v>900</v>
      </c>
      <c r="L12" s="10" t="s">
        <v>341</v>
      </c>
      <c r="M12" s="29" t="s">
        <v>47</v>
      </c>
      <c r="N12" s="31" t="s">
        <v>48</v>
      </c>
      <c r="O12" s="28">
        <v>0</v>
      </c>
      <c r="P12" s="29" t="s">
        <v>60</v>
      </c>
      <c r="Q12" s="31" t="s">
        <v>15</v>
      </c>
      <c r="R12" s="28">
        <v>1</v>
      </c>
      <c r="S12" s="28">
        <v>0</v>
      </c>
      <c r="T12" s="28">
        <v>0</v>
      </c>
      <c r="U12" s="28">
        <v>0</v>
      </c>
      <c r="V12" s="28">
        <v>0</v>
      </c>
      <c r="W12" s="28">
        <v>0</v>
      </c>
      <c r="X12" s="28">
        <v>0</v>
      </c>
      <c r="Y12" s="28">
        <v>0</v>
      </c>
      <c r="Z12" s="28">
        <v>0</v>
      </c>
      <c r="AA12" s="28">
        <v>0</v>
      </c>
      <c r="AB12" s="28">
        <v>1</v>
      </c>
      <c r="AC12" s="28">
        <v>0</v>
      </c>
      <c r="AD12" s="28">
        <v>0</v>
      </c>
      <c r="AE12" s="28">
        <v>0</v>
      </c>
      <c r="AF12" s="28">
        <v>0</v>
      </c>
      <c r="AG12" s="28">
        <v>0</v>
      </c>
      <c r="AH12" s="28">
        <v>0</v>
      </c>
      <c r="AI12" s="28">
        <v>1</v>
      </c>
      <c r="AJ12" s="9">
        <f t="shared" si="0"/>
        <v>0</v>
      </c>
      <c r="AK12" s="9">
        <f>IF(OR(AF12=1,AG12=1),1,0)</f>
        <v>0</v>
      </c>
      <c r="AL12" s="9">
        <f t="shared" si="2"/>
        <v>1</v>
      </c>
      <c r="AM12" s="9">
        <f t="shared" si="3"/>
        <v>0</v>
      </c>
      <c r="AN12" s="29" t="s">
        <v>1276</v>
      </c>
    </row>
    <row r="13" spans="1:40" x14ac:dyDescent="0.25">
      <c r="A13" s="28">
        <v>429</v>
      </c>
      <c r="B13" s="29" t="s">
        <v>1277</v>
      </c>
      <c r="C13" s="29" t="s">
        <v>1278</v>
      </c>
      <c r="D13" s="29" t="s">
        <v>467</v>
      </c>
      <c r="E13" s="30">
        <v>37773</v>
      </c>
      <c r="F13" s="29" t="s">
        <v>46</v>
      </c>
      <c r="L13" s="25" t="s">
        <v>341</v>
      </c>
      <c r="M13" s="38" t="s">
        <v>47</v>
      </c>
      <c r="N13" s="36" t="s">
        <v>48</v>
      </c>
      <c r="Q13" s="31" t="s">
        <v>15</v>
      </c>
      <c r="R13" s="28">
        <v>0</v>
      </c>
      <c r="S13" s="28">
        <v>0</v>
      </c>
      <c r="T13" s="28">
        <v>0</v>
      </c>
      <c r="U13" s="28">
        <v>0</v>
      </c>
      <c r="V13" s="28">
        <v>0</v>
      </c>
      <c r="W13" s="28">
        <v>0</v>
      </c>
      <c r="X13" s="28">
        <v>0</v>
      </c>
      <c r="Y13" s="28">
        <v>0</v>
      </c>
      <c r="Z13" s="28">
        <v>0</v>
      </c>
      <c r="AA13" s="28">
        <v>0</v>
      </c>
      <c r="AB13" s="28">
        <v>1</v>
      </c>
      <c r="AC13" s="28">
        <v>0</v>
      </c>
      <c r="AD13" s="28">
        <v>0</v>
      </c>
      <c r="AE13" s="28">
        <v>0</v>
      </c>
      <c r="AF13" s="28">
        <v>0</v>
      </c>
      <c r="AG13" s="28">
        <v>0</v>
      </c>
      <c r="AH13" s="28">
        <v>0</v>
      </c>
      <c r="AI13" s="28">
        <v>1</v>
      </c>
      <c r="AJ13" s="9">
        <f t="shared" si="0"/>
        <v>0</v>
      </c>
      <c r="AK13" s="9">
        <f>IF(OR(AF13=1,AG13=1),1,0)</f>
        <v>0</v>
      </c>
      <c r="AL13" s="9">
        <f t="shared" si="2"/>
        <v>1</v>
      </c>
      <c r="AM13" s="9">
        <f t="shared" si="3"/>
        <v>0</v>
      </c>
      <c r="AN13" s="29" t="s">
        <v>1279</v>
      </c>
    </row>
    <row r="14" spans="1:40" x14ac:dyDescent="0.25">
      <c r="A14" s="28">
        <v>464</v>
      </c>
      <c r="B14" s="29" t="s">
        <v>1280</v>
      </c>
      <c r="C14" s="29" t="s">
        <v>1281</v>
      </c>
      <c r="D14" s="29" t="s">
        <v>1282</v>
      </c>
      <c r="E14" s="30">
        <v>40574</v>
      </c>
      <c r="F14" s="29" t="s">
        <v>38</v>
      </c>
      <c r="L14" s="25" t="s">
        <v>341</v>
      </c>
      <c r="M14" s="38" t="s">
        <v>47</v>
      </c>
      <c r="N14" s="36" t="s">
        <v>48</v>
      </c>
      <c r="Q14" s="31" t="s">
        <v>15</v>
      </c>
      <c r="R14" s="28">
        <v>1</v>
      </c>
      <c r="S14" s="28">
        <v>0</v>
      </c>
      <c r="T14" s="28">
        <v>0</v>
      </c>
      <c r="U14" s="28">
        <v>0</v>
      </c>
      <c r="V14" s="28">
        <v>0</v>
      </c>
      <c r="W14" s="28">
        <v>0</v>
      </c>
      <c r="X14" s="28">
        <v>0</v>
      </c>
      <c r="Y14" s="28">
        <v>0</v>
      </c>
      <c r="Z14" s="28">
        <v>0</v>
      </c>
      <c r="AA14" s="28">
        <v>0</v>
      </c>
      <c r="AB14" s="28">
        <v>1</v>
      </c>
      <c r="AC14" s="28">
        <v>1</v>
      </c>
      <c r="AD14" s="28">
        <v>0</v>
      </c>
      <c r="AE14" s="28">
        <v>0</v>
      </c>
      <c r="AF14" s="28">
        <v>0</v>
      </c>
      <c r="AG14" s="28">
        <v>0</v>
      </c>
      <c r="AH14" s="28">
        <v>0</v>
      </c>
      <c r="AI14" s="28">
        <v>0</v>
      </c>
      <c r="AJ14" s="9">
        <f t="shared" si="0"/>
        <v>1</v>
      </c>
      <c r="AK14" s="9">
        <f t="shared" si="1"/>
        <v>0</v>
      </c>
      <c r="AL14" s="9">
        <f t="shared" si="2"/>
        <v>0</v>
      </c>
      <c r="AM14" s="9">
        <f t="shared" si="3"/>
        <v>0</v>
      </c>
      <c r="AN14" s="29" t="s">
        <v>1283</v>
      </c>
    </row>
    <row r="15" spans="1:40" x14ac:dyDescent="0.25">
      <c r="A15" s="28">
        <v>568</v>
      </c>
      <c r="B15" s="29" t="s">
        <v>1284</v>
      </c>
      <c r="C15" s="29" t="s">
        <v>1285</v>
      </c>
      <c r="D15" s="29" t="s">
        <v>1286</v>
      </c>
      <c r="E15" s="30">
        <v>42064</v>
      </c>
      <c r="F15" s="29" t="s">
        <v>332</v>
      </c>
      <c r="J15" s="28">
        <v>2</v>
      </c>
      <c r="K15" s="28">
        <v>200</v>
      </c>
      <c r="L15" s="28" t="s">
        <v>342</v>
      </c>
      <c r="M15" s="29" t="s">
        <v>136</v>
      </c>
      <c r="N15" s="31" t="s">
        <v>219</v>
      </c>
      <c r="O15" s="28">
        <v>174</v>
      </c>
      <c r="P15" s="29" t="s">
        <v>1287</v>
      </c>
      <c r="Q15" s="31" t="s">
        <v>15</v>
      </c>
      <c r="R15" s="28">
        <v>1</v>
      </c>
      <c r="S15" s="28">
        <v>0</v>
      </c>
      <c r="T15" s="28">
        <v>0</v>
      </c>
      <c r="U15" s="28">
        <v>1</v>
      </c>
      <c r="V15" s="28">
        <v>0</v>
      </c>
      <c r="W15" s="28">
        <v>0</v>
      </c>
      <c r="X15" s="28">
        <v>0</v>
      </c>
      <c r="Y15" s="28">
        <v>0</v>
      </c>
      <c r="Z15" s="28">
        <v>1</v>
      </c>
      <c r="AA15" s="28">
        <v>0</v>
      </c>
      <c r="AB15" s="28">
        <v>0</v>
      </c>
      <c r="AC15" s="28">
        <v>1</v>
      </c>
      <c r="AD15" s="28">
        <v>0</v>
      </c>
      <c r="AE15" s="28">
        <v>0</v>
      </c>
      <c r="AF15" s="28">
        <v>0</v>
      </c>
      <c r="AG15" s="28">
        <v>0</v>
      </c>
      <c r="AH15" s="28">
        <v>0</v>
      </c>
      <c r="AI15" s="28">
        <v>0</v>
      </c>
      <c r="AJ15" s="9">
        <f t="shared" si="0"/>
        <v>1</v>
      </c>
      <c r="AK15" s="9">
        <f t="shared" si="1"/>
        <v>0</v>
      </c>
      <c r="AL15" s="9">
        <f t="shared" si="2"/>
        <v>0</v>
      </c>
      <c r="AM15" s="9">
        <f t="shared" si="3"/>
        <v>0</v>
      </c>
      <c r="AN15" s="29" t="s">
        <v>1288</v>
      </c>
    </row>
    <row r="16" spans="1:40" x14ac:dyDescent="0.25">
      <c r="A16" s="28">
        <v>764</v>
      </c>
      <c r="B16" s="29" t="s">
        <v>1289</v>
      </c>
      <c r="C16" s="29" t="s">
        <v>1290</v>
      </c>
      <c r="D16" s="29" t="s">
        <v>1291</v>
      </c>
      <c r="E16" s="30">
        <v>41626</v>
      </c>
      <c r="F16" s="29" t="s">
        <v>38</v>
      </c>
      <c r="L16" s="25" t="s">
        <v>341</v>
      </c>
      <c r="M16" s="38" t="s">
        <v>47</v>
      </c>
      <c r="N16" s="36" t="s">
        <v>48</v>
      </c>
      <c r="Q16" s="31" t="s">
        <v>15</v>
      </c>
      <c r="R16" s="28">
        <v>0</v>
      </c>
      <c r="S16" s="28">
        <v>0</v>
      </c>
      <c r="T16" s="28">
        <v>0</v>
      </c>
      <c r="U16" s="28">
        <v>0</v>
      </c>
      <c r="V16" s="28">
        <v>0</v>
      </c>
      <c r="W16" s="28">
        <v>0</v>
      </c>
      <c r="X16" s="28">
        <v>0</v>
      </c>
      <c r="Y16" s="28">
        <v>0</v>
      </c>
      <c r="Z16" s="28">
        <v>0</v>
      </c>
      <c r="AA16" s="28">
        <v>0</v>
      </c>
      <c r="AB16" s="28">
        <v>1</v>
      </c>
      <c r="AC16" s="28">
        <v>0</v>
      </c>
      <c r="AD16" s="28">
        <v>0</v>
      </c>
      <c r="AE16" s="28">
        <v>0</v>
      </c>
      <c r="AF16" s="28">
        <v>0</v>
      </c>
      <c r="AG16" s="28">
        <v>0</v>
      </c>
      <c r="AH16" s="28">
        <v>0</v>
      </c>
      <c r="AI16" s="28">
        <v>1</v>
      </c>
      <c r="AJ16" s="9">
        <f t="shared" si="0"/>
        <v>0</v>
      </c>
      <c r="AK16" s="9">
        <f t="shared" si="1"/>
        <v>0</v>
      </c>
      <c r="AL16" s="9">
        <f t="shared" si="2"/>
        <v>1</v>
      </c>
      <c r="AM16" s="9">
        <f t="shared" si="3"/>
        <v>0</v>
      </c>
      <c r="AN16" s="29" t="s">
        <v>1292</v>
      </c>
    </row>
    <row r="17" spans="1:40" x14ac:dyDescent="0.25">
      <c r="A17" s="28">
        <v>939</v>
      </c>
      <c r="B17" s="29" t="s">
        <v>1293</v>
      </c>
      <c r="C17" s="29" t="s">
        <v>1294</v>
      </c>
      <c r="D17" s="29" t="s">
        <v>1295</v>
      </c>
      <c r="E17" s="30">
        <v>39533</v>
      </c>
      <c r="F17" s="29" t="s">
        <v>38</v>
      </c>
      <c r="L17" s="28" t="s">
        <v>342</v>
      </c>
      <c r="M17" s="29" t="s">
        <v>1296</v>
      </c>
      <c r="O17" s="28">
        <v>0</v>
      </c>
      <c r="P17" s="29" t="s">
        <v>157</v>
      </c>
      <c r="Q17" s="31" t="s">
        <v>15</v>
      </c>
      <c r="R17" s="28">
        <v>1</v>
      </c>
      <c r="S17" s="28">
        <v>0</v>
      </c>
      <c r="T17" s="28">
        <v>0</v>
      </c>
      <c r="U17" s="28">
        <v>0</v>
      </c>
      <c r="V17" s="28">
        <v>0</v>
      </c>
      <c r="W17" s="28">
        <v>0</v>
      </c>
      <c r="X17" s="28">
        <v>0</v>
      </c>
      <c r="Y17" s="28">
        <v>0</v>
      </c>
      <c r="Z17" s="28">
        <v>0</v>
      </c>
      <c r="AA17" s="28">
        <v>1</v>
      </c>
      <c r="AB17" s="28">
        <v>0</v>
      </c>
      <c r="AC17" s="28">
        <v>1</v>
      </c>
      <c r="AD17" s="28">
        <v>0</v>
      </c>
      <c r="AE17" s="28">
        <v>0</v>
      </c>
      <c r="AF17" s="28">
        <v>0</v>
      </c>
      <c r="AG17" s="28">
        <v>0</v>
      </c>
      <c r="AH17" s="28">
        <v>0</v>
      </c>
      <c r="AI17" s="28">
        <v>0</v>
      </c>
      <c r="AJ17" s="9">
        <f t="shared" si="0"/>
        <v>1</v>
      </c>
      <c r="AK17" s="9">
        <f t="shared" si="1"/>
        <v>0</v>
      </c>
      <c r="AL17" s="9">
        <f t="shared" si="2"/>
        <v>0</v>
      </c>
      <c r="AM17" s="9">
        <f t="shared" si="3"/>
        <v>0</v>
      </c>
      <c r="AN17" s="29" t="s">
        <v>1297</v>
      </c>
    </row>
    <row r="18" spans="1:40" x14ac:dyDescent="0.25">
      <c r="A18" s="28">
        <v>988</v>
      </c>
      <c r="B18" s="29" t="s">
        <v>163</v>
      </c>
      <c r="C18" s="29" t="s">
        <v>164</v>
      </c>
      <c r="D18" s="29" t="s">
        <v>165</v>
      </c>
      <c r="E18" s="30">
        <v>42542</v>
      </c>
      <c r="F18" s="29" t="s">
        <v>46</v>
      </c>
      <c r="O18" s="28">
        <v>0</v>
      </c>
      <c r="P18" s="29" t="s">
        <v>60</v>
      </c>
      <c r="Q18" s="31" t="s">
        <v>15</v>
      </c>
      <c r="R18" s="28">
        <v>1</v>
      </c>
      <c r="S18" s="28">
        <v>0</v>
      </c>
      <c r="T18" s="28">
        <v>0</v>
      </c>
      <c r="U18" s="28">
        <v>0</v>
      </c>
      <c r="V18" s="28">
        <v>0</v>
      </c>
      <c r="W18" s="28">
        <v>0</v>
      </c>
      <c r="X18" s="28">
        <v>0</v>
      </c>
      <c r="Y18" s="28">
        <v>0</v>
      </c>
      <c r="Z18" s="28">
        <v>0</v>
      </c>
      <c r="AA18" s="28">
        <v>0</v>
      </c>
      <c r="AB18" s="28">
        <v>1</v>
      </c>
      <c r="AC18" s="28">
        <v>0</v>
      </c>
      <c r="AD18" s="28">
        <v>0</v>
      </c>
      <c r="AE18" s="28">
        <v>0</v>
      </c>
      <c r="AF18" s="28">
        <v>0</v>
      </c>
      <c r="AG18" s="28">
        <v>0</v>
      </c>
      <c r="AH18" s="28">
        <v>0</v>
      </c>
      <c r="AI18" s="28">
        <v>1</v>
      </c>
      <c r="AJ18" s="9">
        <f t="shared" si="0"/>
        <v>0</v>
      </c>
      <c r="AK18" s="9">
        <f t="shared" si="1"/>
        <v>0</v>
      </c>
      <c r="AL18" s="9">
        <f t="shared" si="2"/>
        <v>1</v>
      </c>
      <c r="AM18" s="9">
        <f t="shared" si="3"/>
        <v>0</v>
      </c>
      <c r="AN18" s="29" t="s">
        <v>166</v>
      </c>
    </row>
    <row r="19" spans="1:40" x14ac:dyDescent="0.25">
      <c r="A19" s="28">
        <v>991</v>
      </c>
      <c r="B19" s="29" t="s">
        <v>1145</v>
      </c>
      <c r="C19" s="29" t="s">
        <v>1146</v>
      </c>
      <c r="D19" s="29" t="s">
        <v>1147</v>
      </c>
      <c r="E19" s="30">
        <v>37867</v>
      </c>
      <c r="F19" s="29" t="s">
        <v>38</v>
      </c>
      <c r="J19" s="28">
        <v>4.5000000000000003E-5</v>
      </c>
      <c r="K19" s="28">
        <v>1</v>
      </c>
      <c r="L19" s="28" t="s">
        <v>342</v>
      </c>
      <c r="M19" s="29" t="s">
        <v>39</v>
      </c>
      <c r="N19" s="31" t="s">
        <v>48</v>
      </c>
      <c r="O19" s="28">
        <v>0.33333333333333331</v>
      </c>
      <c r="P19" s="29" t="s">
        <v>111</v>
      </c>
      <c r="Q19" s="31" t="s">
        <v>15</v>
      </c>
      <c r="R19" s="28">
        <v>0</v>
      </c>
      <c r="S19" s="28">
        <v>0</v>
      </c>
      <c r="T19" s="28">
        <v>0</v>
      </c>
      <c r="U19" s="28">
        <v>0</v>
      </c>
      <c r="V19" s="28">
        <v>0</v>
      </c>
      <c r="W19" s="28">
        <v>0</v>
      </c>
      <c r="X19" s="28">
        <v>0</v>
      </c>
      <c r="Y19" s="28">
        <v>0</v>
      </c>
      <c r="Z19" s="28">
        <v>0</v>
      </c>
      <c r="AA19" s="28">
        <v>1</v>
      </c>
      <c r="AB19" s="28">
        <v>0</v>
      </c>
      <c r="AC19" s="28">
        <v>1</v>
      </c>
      <c r="AD19" s="28">
        <v>0</v>
      </c>
      <c r="AE19" s="28">
        <v>0</v>
      </c>
      <c r="AF19" s="28">
        <v>0</v>
      </c>
      <c r="AG19" s="28">
        <v>0</v>
      </c>
      <c r="AH19" s="28">
        <v>0</v>
      </c>
      <c r="AI19" s="28">
        <v>0</v>
      </c>
      <c r="AJ19" s="9">
        <f t="shared" si="0"/>
        <v>1</v>
      </c>
      <c r="AK19" s="9">
        <f t="shared" si="1"/>
        <v>0</v>
      </c>
      <c r="AL19" s="9">
        <f t="shared" si="2"/>
        <v>0</v>
      </c>
      <c r="AM19" s="9">
        <f t="shared" si="3"/>
        <v>0</v>
      </c>
      <c r="AN19" s="29" t="s">
        <v>1148</v>
      </c>
    </row>
    <row r="20" spans="1:40" x14ac:dyDescent="0.25">
      <c r="A20" s="28">
        <v>1028</v>
      </c>
      <c r="B20" s="29" t="s">
        <v>465</v>
      </c>
      <c r="C20" s="29" t="s">
        <v>466</v>
      </c>
      <c r="D20" s="29" t="s">
        <v>467</v>
      </c>
      <c r="E20" s="30">
        <v>37865</v>
      </c>
      <c r="F20" s="29" t="s">
        <v>46</v>
      </c>
      <c r="L20" s="10" t="s">
        <v>341</v>
      </c>
      <c r="M20" s="29" t="s">
        <v>47</v>
      </c>
      <c r="N20" s="31" t="s">
        <v>48</v>
      </c>
      <c r="O20" s="28">
        <v>0</v>
      </c>
      <c r="P20" s="29" t="s">
        <v>170</v>
      </c>
      <c r="Q20" s="31" t="s">
        <v>15</v>
      </c>
      <c r="R20" s="28">
        <v>0</v>
      </c>
      <c r="S20" s="28">
        <v>0</v>
      </c>
      <c r="T20" s="28">
        <v>0</v>
      </c>
      <c r="U20" s="28">
        <v>0</v>
      </c>
      <c r="V20" s="28">
        <v>0</v>
      </c>
      <c r="W20" s="28">
        <v>0</v>
      </c>
      <c r="X20" s="28">
        <v>0</v>
      </c>
      <c r="Y20" s="28">
        <v>0</v>
      </c>
      <c r="Z20" s="28">
        <v>0</v>
      </c>
      <c r="AA20" s="28">
        <v>0</v>
      </c>
      <c r="AB20" s="28">
        <v>1</v>
      </c>
      <c r="AC20" s="28">
        <v>0</v>
      </c>
      <c r="AD20" s="28">
        <v>0</v>
      </c>
      <c r="AE20" s="28">
        <v>0</v>
      </c>
      <c r="AF20" s="28">
        <v>0</v>
      </c>
      <c r="AG20" s="28">
        <v>0</v>
      </c>
      <c r="AH20" s="28">
        <v>0</v>
      </c>
      <c r="AI20" s="28">
        <v>1</v>
      </c>
      <c r="AJ20" s="9">
        <f t="shared" si="0"/>
        <v>0</v>
      </c>
      <c r="AK20" s="9">
        <f t="shared" si="1"/>
        <v>0</v>
      </c>
      <c r="AL20" s="9">
        <f t="shared" si="2"/>
        <v>1</v>
      </c>
      <c r="AM20" s="9">
        <f t="shared" si="3"/>
        <v>0</v>
      </c>
      <c r="AN20" s="29" t="s">
        <v>468</v>
      </c>
    </row>
    <row r="21" spans="1:40" x14ac:dyDescent="0.25">
      <c r="A21" s="28">
        <v>1029</v>
      </c>
      <c r="B21" s="29" t="s">
        <v>469</v>
      </c>
      <c r="C21" s="29" t="s">
        <v>470</v>
      </c>
      <c r="D21" s="29" t="s">
        <v>471</v>
      </c>
      <c r="E21" s="30">
        <v>37987</v>
      </c>
      <c r="F21" s="29" t="s">
        <v>46</v>
      </c>
      <c r="L21" s="10" t="s">
        <v>341</v>
      </c>
      <c r="M21" s="29" t="s">
        <v>47</v>
      </c>
      <c r="N21" s="31" t="s">
        <v>48</v>
      </c>
      <c r="O21" s="28">
        <v>0</v>
      </c>
      <c r="P21" s="29" t="s">
        <v>170</v>
      </c>
      <c r="Q21" s="31" t="s">
        <v>15</v>
      </c>
      <c r="R21" s="28">
        <v>1</v>
      </c>
      <c r="S21" s="28">
        <v>0</v>
      </c>
      <c r="T21" s="28">
        <v>0</v>
      </c>
      <c r="U21" s="28">
        <v>0</v>
      </c>
      <c r="V21" s="28">
        <v>0</v>
      </c>
      <c r="W21" s="28">
        <v>0</v>
      </c>
      <c r="X21" s="28">
        <v>0</v>
      </c>
      <c r="Y21" s="28">
        <v>0</v>
      </c>
      <c r="Z21" s="28">
        <v>0</v>
      </c>
      <c r="AA21" s="28">
        <v>0</v>
      </c>
      <c r="AB21" s="28">
        <v>1</v>
      </c>
      <c r="AC21" s="28">
        <v>0</v>
      </c>
      <c r="AD21" s="28">
        <v>0</v>
      </c>
      <c r="AE21" s="28">
        <v>0</v>
      </c>
      <c r="AF21" s="28">
        <v>0</v>
      </c>
      <c r="AG21" s="28">
        <v>0</v>
      </c>
      <c r="AH21" s="28">
        <v>0</v>
      </c>
      <c r="AI21" s="28">
        <v>1</v>
      </c>
      <c r="AJ21" s="9">
        <f t="shared" si="0"/>
        <v>0</v>
      </c>
      <c r="AK21" s="9">
        <f t="shared" si="1"/>
        <v>0</v>
      </c>
      <c r="AL21" s="9">
        <f t="shared" si="2"/>
        <v>1</v>
      </c>
      <c r="AM21" s="9">
        <f t="shared" si="3"/>
        <v>0</v>
      </c>
      <c r="AN21" s="29" t="s">
        <v>472</v>
      </c>
    </row>
    <row r="22" spans="1:40" x14ac:dyDescent="0.25">
      <c r="A22" s="28">
        <v>1083</v>
      </c>
      <c r="B22" s="29" t="s">
        <v>1298</v>
      </c>
      <c r="C22" s="29" t="s">
        <v>1299</v>
      </c>
      <c r="D22" s="29" t="s">
        <v>1300</v>
      </c>
      <c r="E22" s="30">
        <v>40640</v>
      </c>
      <c r="F22" s="29" t="s">
        <v>38</v>
      </c>
      <c r="J22" s="28">
        <v>1.3</v>
      </c>
      <c r="L22" s="28" t="s">
        <v>342</v>
      </c>
      <c r="M22" s="29" t="s">
        <v>1301</v>
      </c>
      <c r="N22" s="31" t="s">
        <v>48</v>
      </c>
      <c r="O22" s="28">
        <v>0.83333333333333326</v>
      </c>
      <c r="P22" s="29" t="s">
        <v>111</v>
      </c>
      <c r="Q22" s="31" t="s">
        <v>15</v>
      </c>
      <c r="R22" s="28">
        <v>0</v>
      </c>
      <c r="S22" s="28">
        <v>0</v>
      </c>
      <c r="T22" s="28">
        <v>0</v>
      </c>
      <c r="U22" s="28">
        <v>0</v>
      </c>
      <c r="V22" s="28">
        <v>0</v>
      </c>
      <c r="W22" s="28">
        <v>0</v>
      </c>
      <c r="X22" s="28">
        <v>0</v>
      </c>
      <c r="Y22" s="28">
        <v>0</v>
      </c>
      <c r="Z22" s="28">
        <v>0</v>
      </c>
      <c r="AA22" s="28">
        <v>1</v>
      </c>
      <c r="AB22" s="28">
        <v>0</v>
      </c>
      <c r="AC22" s="28">
        <v>1</v>
      </c>
      <c r="AD22" s="28">
        <v>1</v>
      </c>
      <c r="AE22" s="28">
        <v>0</v>
      </c>
      <c r="AF22" s="28">
        <v>0</v>
      </c>
      <c r="AG22" s="28">
        <v>0</v>
      </c>
      <c r="AH22" s="28">
        <v>0</v>
      </c>
      <c r="AI22" s="28">
        <v>0</v>
      </c>
      <c r="AJ22" s="9">
        <f t="shared" si="0"/>
        <v>1</v>
      </c>
      <c r="AK22" s="9">
        <f t="shared" si="1"/>
        <v>0</v>
      </c>
      <c r="AL22" s="9">
        <f t="shared" si="2"/>
        <v>1</v>
      </c>
      <c r="AM22" s="9">
        <f t="shared" si="3"/>
        <v>1</v>
      </c>
      <c r="AN22" s="29" t="s">
        <v>1302</v>
      </c>
    </row>
    <row r="23" spans="1:40" s="21" customFormat="1" x14ac:dyDescent="0.25">
      <c r="A23" s="32">
        <v>1095</v>
      </c>
      <c r="B23" s="33" t="s">
        <v>1303</v>
      </c>
      <c r="C23" s="33" t="s">
        <v>1304</v>
      </c>
      <c r="D23" s="33" t="s">
        <v>1305</v>
      </c>
      <c r="E23" s="34">
        <v>40577</v>
      </c>
      <c r="F23" s="33" t="s">
        <v>38</v>
      </c>
      <c r="G23" s="19"/>
      <c r="H23" s="19"/>
      <c r="I23" s="19"/>
      <c r="J23" s="19"/>
      <c r="K23" s="19"/>
      <c r="L23" s="25" t="s">
        <v>341</v>
      </c>
      <c r="M23" s="38" t="s">
        <v>54</v>
      </c>
      <c r="N23" s="36" t="s">
        <v>48</v>
      </c>
      <c r="O23" s="19"/>
      <c r="P23" s="38" t="s">
        <v>111</v>
      </c>
      <c r="Q23" s="36" t="s">
        <v>344</v>
      </c>
      <c r="R23" s="32">
        <v>1</v>
      </c>
      <c r="S23" s="32">
        <v>0</v>
      </c>
      <c r="T23" s="32">
        <v>0</v>
      </c>
      <c r="U23" s="32">
        <v>0</v>
      </c>
      <c r="V23" s="32">
        <v>0</v>
      </c>
      <c r="W23" s="32">
        <v>0</v>
      </c>
      <c r="X23" s="32">
        <v>0</v>
      </c>
      <c r="Y23" s="32">
        <v>0</v>
      </c>
      <c r="Z23" s="32">
        <v>0</v>
      </c>
      <c r="AA23" s="32">
        <v>0</v>
      </c>
      <c r="AB23" s="32">
        <v>1</v>
      </c>
      <c r="AC23" s="32">
        <v>0</v>
      </c>
      <c r="AD23" s="32">
        <v>0</v>
      </c>
      <c r="AE23" s="32">
        <v>0</v>
      </c>
      <c r="AF23" s="32">
        <v>0</v>
      </c>
      <c r="AG23" s="32">
        <v>0</v>
      </c>
      <c r="AH23" s="32">
        <v>0</v>
      </c>
      <c r="AI23" s="32">
        <v>1</v>
      </c>
      <c r="AJ23" s="9">
        <f t="shared" si="0"/>
        <v>0</v>
      </c>
      <c r="AK23" s="9">
        <f t="shared" si="1"/>
        <v>0</v>
      </c>
      <c r="AL23" s="9">
        <f t="shared" si="2"/>
        <v>1</v>
      </c>
      <c r="AM23" s="9">
        <f t="shared" si="3"/>
        <v>0</v>
      </c>
      <c r="AN23" s="22" t="s">
        <v>1306</v>
      </c>
    </row>
    <row r="24" spans="1:40" x14ac:dyDescent="0.25">
      <c r="A24" s="28">
        <v>1763</v>
      </c>
      <c r="B24" s="29" t="s">
        <v>1307</v>
      </c>
      <c r="C24" s="29" t="s">
        <v>1308</v>
      </c>
      <c r="D24" s="29" t="s">
        <v>1309</v>
      </c>
      <c r="E24" s="30">
        <v>39292</v>
      </c>
      <c r="F24" s="29" t="s">
        <v>38</v>
      </c>
      <c r="I24" s="28">
        <v>9000</v>
      </c>
      <c r="J24" s="28">
        <v>2</v>
      </c>
      <c r="L24" s="28" t="s">
        <v>342</v>
      </c>
      <c r="M24" s="29" t="s">
        <v>224</v>
      </c>
      <c r="N24" s="31" t="s">
        <v>48</v>
      </c>
      <c r="O24" s="28">
        <v>0.5</v>
      </c>
      <c r="P24" s="29" t="s">
        <v>1310</v>
      </c>
      <c r="Q24" s="31" t="s">
        <v>15</v>
      </c>
      <c r="R24" s="28">
        <v>0</v>
      </c>
      <c r="S24" s="28">
        <v>0</v>
      </c>
      <c r="T24" s="28">
        <v>0</v>
      </c>
      <c r="U24" s="28">
        <v>0</v>
      </c>
      <c r="V24" s="28">
        <v>0</v>
      </c>
      <c r="W24" s="28">
        <v>0</v>
      </c>
      <c r="X24" s="28">
        <v>0</v>
      </c>
      <c r="Y24" s="28">
        <v>0</v>
      </c>
      <c r="Z24" s="28">
        <v>0</v>
      </c>
      <c r="AA24" s="28">
        <v>1</v>
      </c>
      <c r="AB24" s="28">
        <v>0</v>
      </c>
      <c r="AC24" s="28">
        <v>1</v>
      </c>
      <c r="AD24" s="28">
        <v>0</v>
      </c>
      <c r="AE24" s="28">
        <v>0</v>
      </c>
      <c r="AF24" s="28">
        <v>0</v>
      </c>
      <c r="AG24" s="28">
        <v>0</v>
      </c>
      <c r="AH24" s="28">
        <v>0</v>
      </c>
      <c r="AI24" s="28">
        <v>0</v>
      </c>
      <c r="AJ24" s="9">
        <f t="shared" si="0"/>
        <v>1</v>
      </c>
      <c r="AK24" s="9">
        <f t="shared" si="1"/>
        <v>0</v>
      </c>
      <c r="AL24" s="9">
        <f t="shared" si="2"/>
        <v>0</v>
      </c>
      <c r="AM24" s="9">
        <f t="shared" si="3"/>
        <v>0</v>
      </c>
      <c r="AN24" s="29" t="s">
        <v>1311</v>
      </c>
    </row>
    <row r="25" spans="1:40" x14ac:dyDescent="0.25">
      <c r="A25" s="28">
        <v>1927</v>
      </c>
      <c r="B25" s="29" t="s">
        <v>1312</v>
      </c>
      <c r="C25" s="29" t="s">
        <v>1313</v>
      </c>
      <c r="D25" s="29" t="s">
        <v>1314</v>
      </c>
      <c r="E25" s="30">
        <v>39448</v>
      </c>
      <c r="F25" s="29" t="s">
        <v>38</v>
      </c>
      <c r="I25" s="28">
        <v>16000</v>
      </c>
      <c r="J25" s="28">
        <v>0.3</v>
      </c>
      <c r="L25" s="28" t="s">
        <v>342</v>
      </c>
      <c r="M25" s="29" t="s">
        <v>224</v>
      </c>
      <c r="N25" s="31" t="s">
        <v>48</v>
      </c>
      <c r="O25" s="28">
        <v>0.5</v>
      </c>
      <c r="P25" s="29" t="s">
        <v>111</v>
      </c>
      <c r="Q25" s="31" t="s">
        <v>15</v>
      </c>
      <c r="R25" s="28">
        <v>0</v>
      </c>
      <c r="S25" s="28">
        <v>0</v>
      </c>
      <c r="T25" s="28">
        <v>0</v>
      </c>
      <c r="U25" s="28">
        <v>0</v>
      </c>
      <c r="V25" s="28">
        <v>0</v>
      </c>
      <c r="W25" s="28">
        <v>0</v>
      </c>
      <c r="X25" s="28">
        <v>0</v>
      </c>
      <c r="Y25" s="28">
        <v>0</v>
      </c>
      <c r="Z25" s="28">
        <v>0</v>
      </c>
      <c r="AA25" s="28">
        <v>1</v>
      </c>
      <c r="AB25" s="28">
        <v>0</v>
      </c>
      <c r="AC25" s="28">
        <v>0</v>
      </c>
      <c r="AD25" s="28">
        <v>0</v>
      </c>
      <c r="AE25" s="28">
        <v>0</v>
      </c>
      <c r="AF25" s="28">
        <v>0</v>
      </c>
      <c r="AG25" s="28">
        <v>0</v>
      </c>
      <c r="AH25" s="28">
        <v>0</v>
      </c>
      <c r="AI25" s="28">
        <v>1</v>
      </c>
      <c r="AJ25" s="9">
        <f t="shared" si="0"/>
        <v>0</v>
      </c>
      <c r="AK25" s="9">
        <f t="shared" si="1"/>
        <v>0</v>
      </c>
      <c r="AL25" s="9">
        <f t="shared" si="2"/>
        <v>1</v>
      </c>
      <c r="AM25" s="9">
        <f t="shared" si="3"/>
        <v>0</v>
      </c>
      <c r="AN25" s="29" t="s">
        <v>1315</v>
      </c>
    </row>
    <row r="26" spans="1:40" x14ac:dyDescent="0.25">
      <c r="A26" s="28">
        <v>2339</v>
      </c>
      <c r="B26" s="29" t="s">
        <v>1316</v>
      </c>
      <c r="C26" s="29" t="s">
        <v>1317</v>
      </c>
      <c r="D26" s="29" t="s">
        <v>1318</v>
      </c>
      <c r="E26" s="30">
        <v>42733</v>
      </c>
      <c r="F26" s="29" t="s">
        <v>38</v>
      </c>
      <c r="L26" s="10" t="s">
        <v>341</v>
      </c>
      <c r="M26" s="29" t="s">
        <v>54</v>
      </c>
      <c r="N26" s="31" t="s">
        <v>48</v>
      </c>
      <c r="O26" s="28">
        <v>0</v>
      </c>
      <c r="P26" s="29" t="s">
        <v>60</v>
      </c>
      <c r="Q26" s="31" t="s">
        <v>15</v>
      </c>
      <c r="R26" s="28">
        <v>1</v>
      </c>
      <c r="S26" s="28">
        <v>0</v>
      </c>
      <c r="T26" s="28">
        <v>0</v>
      </c>
      <c r="U26" s="28">
        <v>0</v>
      </c>
      <c r="V26" s="28">
        <v>0</v>
      </c>
      <c r="W26" s="28">
        <v>0</v>
      </c>
      <c r="X26" s="28">
        <v>0</v>
      </c>
      <c r="Y26" s="28">
        <v>0</v>
      </c>
      <c r="Z26" s="28">
        <v>0</v>
      </c>
      <c r="AA26" s="28">
        <v>0</v>
      </c>
      <c r="AB26" s="28">
        <v>1</v>
      </c>
      <c r="AC26" s="28">
        <v>1</v>
      </c>
      <c r="AD26" s="28">
        <v>1</v>
      </c>
      <c r="AE26" s="28">
        <v>1</v>
      </c>
      <c r="AF26" s="28">
        <v>0</v>
      </c>
      <c r="AG26" s="28">
        <v>0</v>
      </c>
      <c r="AH26" s="28">
        <v>0</v>
      </c>
      <c r="AI26" s="28">
        <v>0</v>
      </c>
      <c r="AJ26" s="9">
        <f t="shared" si="0"/>
        <v>1</v>
      </c>
      <c r="AK26" s="9">
        <f t="shared" si="1"/>
        <v>0</v>
      </c>
      <c r="AL26" s="9">
        <f t="shared" si="2"/>
        <v>1</v>
      </c>
      <c r="AM26" s="9">
        <f t="shared" si="3"/>
        <v>1</v>
      </c>
      <c r="AN26" s="29" t="s">
        <v>1319</v>
      </c>
    </row>
    <row r="27" spans="1:40" x14ac:dyDescent="0.25">
      <c r="A27" s="28">
        <v>2732</v>
      </c>
      <c r="B27" s="29" t="s">
        <v>1320</v>
      </c>
      <c r="C27" s="29" t="s">
        <v>1321</v>
      </c>
      <c r="D27" s="29" t="s">
        <v>1322</v>
      </c>
      <c r="E27" s="30">
        <v>43044</v>
      </c>
      <c r="F27" s="29" t="s">
        <v>38</v>
      </c>
      <c r="I27" s="28">
        <v>5300</v>
      </c>
      <c r="J27" s="28">
        <v>2.7</v>
      </c>
      <c r="L27" s="28" t="s">
        <v>342</v>
      </c>
      <c r="M27" s="29" t="s">
        <v>224</v>
      </c>
      <c r="N27" s="31" t="s">
        <v>1092</v>
      </c>
      <c r="O27" s="28">
        <v>168</v>
      </c>
      <c r="P27" s="29" t="s">
        <v>1323</v>
      </c>
      <c r="Q27" s="31" t="s">
        <v>15</v>
      </c>
      <c r="R27" s="28">
        <v>0</v>
      </c>
      <c r="S27" s="28">
        <v>0</v>
      </c>
      <c r="T27" s="28">
        <v>0</v>
      </c>
      <c r="U27" s="28">
        <v>1</v>
      </c>
      <c r="V27" s="28">
        <v>0</v>
      </c>
      <c r="W27" s="28">
        <v>0</v>
      </c>
      <c r="X27" s="28">
        <v>0</v>
      </c>
      <c r="Y27" s="28">
        <v>0</v>
      </c>
      <c r="Z27" s="28">
        <v>1</v>
      </c>
      <c r="AA27" s="28">
        <v>0</v>
      </c>
      <c r="AB27" s="28">
        <v>0</v>
      </c>
      <c r="AC27" s="28">
        <v>1</v>
      </c>
      <c r="AD27" s="28">
        <v>0</v>
      </c>
      <c r="AE27" s="28">
        <v>0</v>
      </c>
      <c r="AF27" s="28">
        <v>0</v>
      </c>
      <c r="AG27" s="28">
        <v>0</v>
      </c>
      <c r="AH27" s="28">
        <v>0</v>
      </c>
      <c r="AI27" s="28">
        <v>0</v>
      </c>
      <c r="AJ27" s="9">
        <f t="shared" si="0"/>
        <v>1</v>
      </c>
      <c r="AK27" s="9">
        <f t="shared" si="1"/>
        <v>0</v>
      </c>
      <c r="AL27" s="9">
        <f t="shared" si="2"/>
        <v>0</v>
      </c>
      <c r="AM27" s="9">
        <f t="shared" si="3"/>
        <v>0</v>
      </c>
      <c r="AN27" s="29" t="s">
        <v>1324</v>
      </c>
    </row>
    <row r="28" spans="1:40" x14ac:dyDescent="0.25">
      <c r="A28" s="28">
        <v>2744</v>
      </c>
      <c r="B28" s="29" t="s">
        <v>1089</v>
      </c>
      <c r="C28" s="29" t="s">
        <v>1090</v>
      </c>
      <c r="D28" s="29" t="s">
        <v>1091</v>
      </c>
      <c r="E28" s="30">
        <v>43070</v>
      </c>
      <c r="F28" s="29" t="s">
        <v>38</v>
      </c>
      <c r="L28" s="10" t="s">
        <v>341</v>
      </c>
      <c r="M28" s="29" t="s">
        <v>54</v>
      </c>
      <c r="N28" s="31" t="s">
        <v>1092</v>
      </c>
      <c r="O28" s="28">
        <v>2737.5</v>
      </c>
      <c r="P28" s="29" t="s">
        <v>69</v>
      </c>
      <c r="Q28" s="31" t="s">
        <v>15</v>
      </c>
      <c r="R28" s="28">
        <v>0</v>
      </c>
      <c r="S28" s="28">
        <v>0</v>
      </c>
      <c r="T28" s="28">
        <v>0</v>
      </c>
      <c r="U28" s="28">
        <v>0</v>
      </c>
      <c r="V28" s="28">
        <v>0</v>
      </c>
      <c r="W28" s="28">
        <v>0</v>
      </c>
      <c r="X28" s="28">
        <v>0</v>
      </c>
      <c r="Y28" s="28">
        <v>0</v>
      </c>
      <c r="Z28" s="28">
        <v>0</v>
      </c>
      <c r="AA28" s="28">
        <v>0</v>
      </c>
      <c r="AB28" s="28">
        <v>1</v>
      </c>
      <c r="AC28" s="28">
        <v>0</v>
      </c>
      <c r="AD28" s="28">
        <v>0</v>
      </c>
      <c r="AE28" s="28">
        <v>1</v>
      </c>
      <c r="AF28" s="28">
        <v>0</v>
      </c>
      <c r="AG28" s="28">
        <v>0</v>
      </c>
      <c r="AH28" s="28">
        <v>0</v>
      </c>
      <c r="AI28" s="28">
        <v>0</v>
      </c>
      <c r="AJ28" s="9">
        <f t="shared" ref="AJ28:AJ37" si="4">IF(OR(AC28=1,AE28=1),1,0)</f>
        <v>1</v>
      </c>
      <c r="AK28" s="9">
        <f t="shared" ref="AK28:AK37" si="5">IF(OR(AF28=1,AG28=1),1,0)</f>
        <v>0</v>
      </c>
      <c r="AL28" s="9">
        <f t="shared" ref="AL28:AL37" si="6">IF(OR(AD28=1,AH28=1,AI28=1),1,0)</f>
        <v>0</v>
      </c>
      <c r="AM28" s="9">
        <f t="shared" ref="AM28:AM37" si="7">IF(OR(AD28=1,AH28=1),1,0)</f>
        <v>0</v>
      </c>
      <c r="AN28" s="29" t="s">
        <v>1093</v>
      </c>
    </row>
    <row r="29" spans="1:40" x14ac:dyDescent="0.25">
      <c r="A29" s="28">
        <v>3130</v>
      </c>
      <c r="B29" s="29" t="s">
        <v>1325</v>
      </c>
      <c r="C29" s="29" t="s">
        <v>1326</v>
      </c>
      <c r="D29" s="29" t="s">
        <v>1327</v>
      </c>
      <c r="E29" s="30">
        <v>42888</v>
      </c>
      <c r="F29" s="29" t="s">
        <v>38</v>
      </c>
      <c r="L29" s="10" t="s">
        <v>341</v>
      </c>
      <c r="M29" s="29" t="s">
        <v>151</v>
      </c>
      <c r="N29" s="31" t="s">
        <v>48</v>
      </c>
      <c r="O29" s="28">
        <v>0</v>
      </c>
      <c r="P29" s="29" t="s">
        <v>69</v>
      </c>
      <c r="Q29" s="31" t="s">
        <v>15</v>
      </c>
      <c r="R29" s="28">
        <v>1</v>
      </c>
      <c r="S29" s="28">
        <v>0</v>
      </c>
      <c r="T29" s="28">
        <v>0</v>
      </c>
      <c r="U29" s="28">
        <v>0</v>
      </c>
      <c r="V29" s="28">
        <v>0</v>
      </c>
      <c r="W29" s="28">
        <v>0</v>
      </c>
      <c r="X29" s="28">
        <v>0</v>
      </c>
      <c r="Y29" s="28">
        <v>0</v>
      </c>
      <c r="Z29" s="28">
        <v>0</v>
      </c>
      <c r="AA29" s="28">
        <v>0</v>
      </c>
      <c r="AB29" s="28">
        <v>1</v>
      </c>
      <c r="AC29" s="28">
        <v>1</v>
      </c>
      <c r="AD29" s="28">
        <v>0</v>
      </c>
      <c r="AE29" s="28">
        <v>0</v>
      </c>
      <c r="AF29" s="28">
        <v>0</v>
      </c>
      <c r="AG29" s="28">
        <v>0</v>
      </c>
      <c r="AH29" s="28">
        <v>0</v>
      </c>
      <c r="AI29" s="28">
        <v>0</v>
      </c>
      <c r="AJ29" s="9">
        <f t="shared" si="4"/>
        <v>1</v>
      </c>
      <c r="AK29" s="9">
        <f t="shared" si="5"/>
        <v>0</v>
      </c>
      <c r="AL29" s="9">
        <f t="shared" si="6"/>
        <v>0</v>
      </c>
      <c r="AM29" s="9">
        <f t="shared" si="7"/>
        <v>0</v>
      </c>
      <c r="AN29" s="29" t="s">
        <v>1328</v>
      </c>
    </row>
    <row r="30" spans="1:40" x14ac:dyDescent="0.25">
      <c r="A30" s="28">
        <v>3260</v>
      </c>
      <c r="B30" s="29" t="s">
        <v>819</v>
      </c>
      <c r="C30" s="29" t="s">
        <v>820</v>
      </c>
      <c r="D30" s="29" t="s">
        <v>821</v>
      </c>
      <c r="E30" s="30">
        <v>40544</v>
      </c>
      <c r="F30" s="29" t="s">
        <v>46</v>
      </c>
      <c r="G30" s="28">
        <v>1900</v>
      </c>
      <c r="H30" s="28">
        <v>800</v>
      </c>
      <c r="L30" s="10" t="s">
        <v>341</v>
      </c>
      <c r="M30" s="29" t="s">
        <v>47</v>
      </c>
      <c r="N30" s="31" t="s">
        <v>48</v>
      </c>
      <c r="O30" s="28">
        <v>0</v>
      </c>
      <c r="P30" s="29" t="s">
        <v>60</v>
      </c>
      <c r="Q30" s="31" t="s">
        <v>15</v>
      </c>
      <c r="R30" s="28">
        <v>0</v>
      </c>
      <c r="S30" s="28">
        <v>0</v>
      </c>
      <c r="T30" s="28">
        <v>0</v>
      </c>
      <c r="U30" s="28">
        <v>0</v>
      </c>
      <c r="V30" s="28">
        <v>0</v>
      </c>
      <c r="W30" s="28">
        <v>0</v>
      </c>
      <c r="X30" s="28">
        <v>0</v>
      </c>
      <c r="Y30" s="28">
        <v>0</v>
      </c>
      <c r="Z30" s="28">
        <v>0</v>
      </c>
      <c r="AA30" s="28">
        <v>0</v>
      </c>
      <c r="AB30" s="28">
        <v>1</v>
      </c>
      <c r="AC30" s="28">
        <v>0</v>
      </c>
      <c r="AD30" s="28">
        <v>0</v>
      </c>
      <c r="AE30" s="28">
        <v>0</v>
      </c>
      <c r="AF30" s="28">
        <v>0</v>
      </c>
      <c r="AG30" s="28">
        <v>0</v>
      </c>
      <c r="AH30" s="28">
        <v>0</v>
      </c>
      <c r="AI30" s="28">
        <v>1</v>
      </c>
      <c r="AJ30" s="9">
        <f t="shared" si="4"/>
        <v>0</v>
      </c>
      <c r="AK30" s="9">
        <f t="shared" si="5"/>
        <v>0</v>
      </c>
      <c r="AL30" s="9">
        <f t="shared" si="6"/>
        <v>1</v>
      </c>
      <c r="AM30" s="9">
        <f t="shared" si="7"/>
        <v>0</v>
      </c>
      <c r="AN30" s="29" t="s">
        <v>822</v>
      </c>
    </row>
    <row r="31" spans="1:40" s="21" customFormat="1" x14ac:dyDescent="0.25">
      <c r="A31" s="32">
        <v>3264</v>
      </c>
      <c r="B31" s="33" t="s">
        <v>1329</v>
      </c>
      <c r="C31" s="33" t="s">
        <v>1330</v>
      </c>
      <c r="D31" s="33" t="s">
        <v>1331</v>
      </c>
      <c r="E31" s="34">
        <v>41871</v>
      </c>
      <c r="F31" s="33" t="s">
        <v>46</v>
      </c>
      <c r="G31" s="19"/>
      <c r="H31" s="19"/>
      <c r="I31" s="19"/>
      <c r="J31" s="19"/>
      <c r="K31" s="19"/>
      <c r="L31" s="25" t="s">
        <v>341</v>
      </c>
      <c r="M31" s="38" t="s">
        <v>47</v>
      </c>
      <c r="N31" s="36" t="s">
        <v>48</v>
      </c>
      <c r="O31" s="19"/>
      <c r="P31" s="38" t="s">
        <v>60</v>
      </c>
      <c r="Q31" s="36" t="s">
        <v>55</v>
      </c>
      <c r="R31" s="37">
        <v>0</v>
      </c>
      <c r="S31" s="32">
        <v>0</v>
      </c>
      <c r="T31" s="32">
        <v>0</v>
      </c>
      <c r="U31" s="32">
        <v>0</v>
      </c>
      <c r="V31" s="32">
        <v>0</v>
      </c>
      <c r="W31" s="32">
        <v>0</v>
      </c>
      <c r="X31" s="32">
        <v>0</v>
      </c>
      <c r="Y31" s="32">
        <v>0</v>
      </c>
      <c r="Z31" s="32">
        <v>0</v>
      </c>
      <c r="AA31" s="32">
        <v>0</v>
      </c>
      <c r="AB31" s="32">
        <v>1</v>
      </c>
      <c r="AC31" s="32">
        <v>0</v>
      </c>
      <c r="AD31" s="32">
        <v>0</v>
      </c>
      <c r="AE31" s="32">
        <v>0</v>
      </c>
      <c r="AF31" s="32">
        <v>0</v>
      </c>
      <c r="AG31" s="32">
        <v>0</v>
      </c>
      <c r="AH31" s="32">
        <v>0</v>
      </c>
      <c r="AI31" s="32">
        <v>1</v>
      </c>
      <c r="AJ31" s="9">
        <f t="shared" si="4"/>
        <v>0</v>
      </c>
      <c r="AK31" s="9">
        <f t="shared" si="5"/>
        <v>0</v>
      </c>
      <c r="AL31" s="9">
        <f t="shared" si="6"/>
        <v>1</v>
      </c>
      <c r="AM31" s="9">
        <f t="shared" si="7"/>
        <v>0</v>
      </c>
      <c r="AN31" s="22" t="s">
        <v>1332</v>
      </c>
    </row>
    <row r="32" spans="1:40" x14ac:dyDescent="0.25">
      <c r="A32" s="28">
        <v>3266</v>
      </c>
      <c r="B32" s="29" t="s">
        <v>1333</v>
      </c>
      <c r="C32" s="29" t="s">
        <v>1334</v>
      </c>
      <c r="D32" s="29" t="s">
        <v>1335</v>
      </c>
      <c r="E32" s="30">
        <v>42433</v>
      </c>
      <c r="F32" s="29" t="s">
        <v>38</v>
      </c>
      <c r="L32" s="10" t="s">
        <v>341</v>
      </c>
      <c r="M32" s="29" t="s">
        <v>47</v>
      </c>
      <c r="N32" s="31" t="s">
        <v>48</v>
      </c>
      <c r="O32" s="28">
        <v>0</v>
      </c>
      <c r="P32" s="29" t="s">
        <v>69</v>
      </c>
      <c r="Q32" s="31" t="s">
        <v>15</v>
      </c>
      <c r="R32" s="28">
        <v>1</v>
      </c>
      <c r="S32" s="28">
        <v>0</v>
      </c>
      <c r="T32" s="28">
        <v>0</v>
      </c>
      <c r="U32" s="28">
        <v>0</v>
      </c>
      <c r="V32" s="28">
        <v>0</v>
      </c>
      <c r="W32" s="28">
        <v>0</v>
      </c>
      <c r="X32" s="28">
        <v>0</v>
      </c>
      <c r="Y32" s="28">
        <v>0</v>
      </c>
      <c r="Z32" s="28">
        <v>0</v>
      </c>
      <c r="AA32" s="28">
        <v>0</v>
      </c>
      <c r="AB32" s="28">
        <v>1</v>
      </c>
      <c r="AC32" s="28">
        <v>0</v>
      </c>
      <c r="AD32" s="28">
        <v>0</v>
      </c>
      <c r="AE32" s="28">
        <v>0</v>
      </c>
      <c r="AF32" s="28">
        <v>0</v>
      </c>
      <c r="AG32" s="28">
        <v>0</v>
      </c>
      <c r="AH32" s="28">
        <v>0</v>
      </c>
      <c r="AI32" s="28">
        <v>0</v>
      </c>
      <c r="AJ32" s="9">
        <f t="shared" si="4"/>
        <v>0</v>
      </c>
      <c r="AK32" s="9">
        <f t="shared" si="5"/>
        <v>0</v>
      </c>
      <c r="AL32" s="9">
        <f t="shared" si="6"/>
        <v>0</v>
      </c>
      <c r="AM32" s="9">
        <f t="shared" si="7"/>
        <v>0</v>
      </c>
      <c r="AN32" s="29" t="s">
        <v>1336</v>
      </c>
    </row>
    <row r="33" spans="1:46" x14ac:dyDescent="0.25">
      <c r="A33" s="28">
        <v>4237</v>
      </c>
      <c r="B33" s="29" t="s">
        <v>1337</v>
      </c>
      <c r="C33" s="29" t="s">
        <v>1338</v>
      </c>
      <c r="D33" s="29" t="s">
        <v>1339</v>
      </c>
      <c r="E33" s="30">
        <v>43452</v>
      </c>
      <c r="F33" s="29" t="s">
        <v>38</v>
      </c>
      <c r="G33" s="28">
        <v>1800</v>
      </c>
      <c r="H33" s="28">
        <v>900</v>
      </c>
      <c r="L33" s="10" t="s">
        <v>341</v>
      </c>
      <c r="M33" s="29" t="s">
        <v>1340</v>
      </c>
      <c r="N33" s="31" t="s">
        <v>48</v>
      </c>
      <c r="O33" s="28">
        <v>0</v>
      </c>
      <c r="P33" s="29" t="s">
        <v>1341</v>
      </c>
      <c r="Q33" s="31" t="s">
        <v>15</v>
      </c>
      <c r="R33" s="28">
        <v>1</v>
      </c>
      <c r="S33" s="28">
        <v>0</v>
      </c>
      <c r="T33" s="28">
        <v>0</v>
      </c>
      <c r="U33" s="28">
        <v>0</v>
      </c>
      <c r="V33" s="28">
        <v>0</v>
      </c>
      <c r="W33" s="28">
        <v>0</v>
      </c>
      <c r="X33" s="28">
        <v>0</v>
      </c>
      <c r="Y33" s="28">
        <v>0</v>
      </c>
      <c r="Z33" s="28">
        <v>0</v>
      </c>
      <c r="AA33" s="28">
        <v>0</v>
      </c>
      <c r="AB33" s="28">
        <v>1</v>
      </c>
      <c r="AC33" s="28">
        <v>0</v>
      </c>
      <c r="AD33" s="28">
        <v>0</v>
      </c>
      <c r="AE33" s="28">
        <v>0</v>
      </c>
      <c r="AF33" s="28">
        <v>0</v>
      </c>
      <c r="AG33" s="28">
        <v>0</v>
      </c>
      <c r="AH33" s="28">
        <v>0</v>
      </c>
      <c r="AI33" s="28">
        <v>1</v>
      </c>
      <c r="AJ33" s="9">
        <f t="shared" si="4"/>
        <v>0</v>
      </c>
      <c r="AK33" s="9">
        <f t="shared" si="5"/>
        <v>0</v>
      </c>
      <c r="AL33" s="9">
        <f t="shared" si="6"/>
        <v>1</v>
      </c>
      <c r="AM33" s="9">
        <f t="shared" si="7"/>
        <v>0</v>
      </c>
      <c r="AN33" s="29" t="s">
        <v>1342</v>
      </c>
    </row>
    <row r="34" spans="1:46" x14ac:dyDescent="0.25">
      <c r="A34" s="28">
        <v>4273</v>
      </c>
      <c r="B34" s="29" t="s">
        <v>1343</v>
      </c>
      <c r="C34" s="29" t="s">
        <v>1344</v>
      </c>
      <c r="D34" s="29" t="s">
        <v>1345</v>
      </c>
      <c r="E34" s="30">
        <v>42735</v>
      </c>
      <c r="F34" s="29" t="s">
        <v>38</v>
      </c>
      <c r="I34" s="28">
        <v>290</v>
      </c>
      <c r="J34" s="28">
        <v>1.9E-2</v>
      </c>
      <c r="L34" s="28" t="s">
        <v>342</v>
      </c>
      <c r="M34" s="29" t="s">
        <v>136</v>
      </c>
      <c r="N34" s="36" t="s">
        <v>40</v>
      </c>
      <c r="O34" s="28">
        <v>60</v>
      </c>
      <c r="P34" s="29" t="s">
        <v>1347</v>
      </c>
      <c r="Q34" s="31" t="s">
        <v>15</v>
      </c>
      <c r="R34" s="28">
        <v>0</v>
      </c>
      <c r="S34" s="28">
        <v>0</v>
      </c>
      <c r="T34" s="28">
        <v>0</v>
      </c>
      <c r="U34" s="28">
        <v>1</v>
      </c>
      <c r="V34" s="28">
        <v>0</v>
      </c>
      <c r="W34" s="28">
        <v>0</v>
      </c>
      <c r="X34" s="28">
        <v>0</v>
      </c>
      <c r="Y34" s="28">
        <v>0</v>
      </c>
      <c r="Z34" s="28">
        <v>1</v>
      </c>
      <c r="AA34" s="28">
        <v>0</v>
      </c>
      <c r="AB34" s="28">
        <v>0</v>
      </c>
      <c r="AC34" s="28">
        <v>1</v>
      </c>
      <c r="AD34" s="28">
        <v>0</v>
      </c>
      <c r="AE34" s="28">
        <v>0</v>
      </c>
      <c r="AF34" s="28">
        <v>0</v>
      </c>
      <c r="AG34" s="28">
        <v>0</v>
      </c>
      <c r="AH34" s="28">
        <v>0</v>
      </c>
      <c r="AI34" s="28">
        <v>0</v>
      </c>
      <c r="AJ34" s="9">
        <f t="shared" si="4"/>
        <v>1</v>
      </c>
      <c r="AK34" s="9">
        <f t="shared" si="5"/>
        <v>0</v>
      </c>
      <c r="AL34" s="9">
        <f t="shared" si="6"/>
        <v>0</v>
      </c>
      <c r="AM34" s="9">
        <f t="shared" si="7"/>
        <v>0</v>
      </c>
      <c r="AN34" s="29" t="s">
        <v>1348</v>
      </c>
    </row>
    <row r="35" spans="1:46" x14ac:dyDescent="0.25">
      <c r="A35" s="28">
        <v>4281</v>
      </c>
      <c r="B35" s="29" t="s">
        <v>1349</v>
      </c>
      <c r="C35" s="29" t="s">
        <v>1350</v>
      </c>
      <c r="D35" s="29" t="s">
        <v>1351</v>
      </c>
      <c r="E35" s="30">
        <v>42064</v>
      </c>
      <c r="F35" s="29" t="s">
        <v>38</v>
      </c>
      <c r="L35" s="10" t="s">
        <v>341</v>
      </c>
      <c r="M35" s="29" t="s">
        <v>1352</v>
      </c>
      <c r="N35" s="31" t="s">
        <v>48</v>
      </c>
      <c r="O35" s="28">
        <v>120</v>
      </c>
      <c r="P35" s="29" t="s">
        <v>923</v>
      </c>
      <c r="Q35" s="31" t="s">
        <v>70</v>
      </c>
      <c r="R35" s="28">
        <v>0</v>
      </c>
      <c r="S35" s="28">
        <v>0</v>
      </c>
      <c r="T35" s="28">
        <v>0</v>
      </c>
      <c r="U35" s="28">
        <v>1</v>
      </c>
      <c r="V35" s="28">
        <v>0</v>
      </c>
      <c r="W35" s="28">
        <v>0</v>
      </c>
      <c r="X35" s="28">
        <v>0</v>
      </c>
      <c r="Y35" s="28">
        <v>0</v>
      </c>
      <c r="Z35" s="28">
        <v>1</v>
      </c>
      <c r="AA35" s="28">
        <v>0</v>
      </c>
      <c r="AB35" s="28">
        <v>0</v>
      </c>
      <c r="AC35" s="28">
        <v>0</v>
      </c>
      <c r="AD35" s="28">
        <v>0</v>
      </c>
      <c r="AE35" s="28">
        <v>1</v>
      </c>
      <c r="AF35" s="28">
        <v>1</v>
      </c>
      <c r="AG35" s="28">
        <v>0</v>
      </c>
      <c r="AH35" s="28">
        <v>0</v>
      </c>
      <c r="AI35" s="28">
        <v>0</v>
      </c>
      <c r="AJ35" s="9">
        <f t="shared" si="4"/>
        <v>1</v>
      </c>
      <c r="AK35" s="9">
        <f t="shared" si="5"/>
        <v>1</v>
      </c>
      <c r="AL35" s="9">
        <f t="shared" si="6"/>
        <v>0</v>
      </c>
      <c r="AM35" s="9">
        <f t="shared" si="7"/>
        <v>0</v>
      </c>
      <c r="AN35" s="29" t="s">
        <v>1353</v>
      </c>
    </row>
    <row r="36" spans="1:46" x14ac:dyDescent="0.25">
      <c r="A36" s="28">
        <v>4998</v>
      </c>
      <c r="B36" s="29" t="s">
        <v>325</v>
      </c>
      <c r="C36" s="29" t="s">
        <v>326</v>
      </c>
      <c r="D36" s="29" t="s">
        <v>327</v>
      </c>
      <c r="E36" s="30">
        <v>44961</v>
      </c>
      <c r="F36" s="29" t="s">
        <v>328</v>
      </c>
      <c r="I36" s="28">
        <v>1180</v>
      </c>
      <c r="L36" s="10" t="s">
        <v>341</v>
      </c>
      <c r="M36" s="29" t="s">
        <v>47</v>
      </c>
      <c r="N36" s="31" t="s">
        <v>48</v>
      </c>
      <c r="O36" s="28">
        <v>0</v>
      </c>
      <c r="P36" s="29" t="s">
        <v>49</v>
      </c>
      <c r="Q36" s="31" t="s">
        <v>15</v>
      </c>
      <c r="R36" s="28">
        <v>1</v>
      </c>
      <c r="S36" s="28">
        <v>0</v>
      </c>
      <c r="T36" s="28">
        <v>0</v>
      </c>
      <c r="U36" s="28">
        <v>0</v>
      </c>
      <c r="V36" s="28">
        <v>0</v>
      </c>
      <c r="W36" s="28">
        <v>0</v>
      </c>
      <c r="X36" s="28">
        <v>0</v>
      </c>
      <c r="Y36" s="28">
        <v>0</v>
      </c>
      <c r="Z36" s="28">
        <v>0</v>
      </c>
      <c r="AA36" s="28">
        <v>0</v>
      </c>
      <c r="AB36" s="28">
        <v>1</v>
      </c>
      <c r="AC36" s="28">
        <v>0</v>
      </c>
      <c r="AD36" s="28">
        <v>0</v>
      </c>
      <c r="AE36" s="28">
        <v>0</v>
      </c>
      <c r="AF36" s="28">
        <v>0</v>
      </c>
      <c r="AG36" s="28">
        <v>1</v>
      </c>
      <c r="AH36" s="28">
        <v>0</v>
      </c>
      <c r="AI36" s="28">
        <v>0</v>
      </c>
      <c r="AJ36" s="9">
        <f t="shared" si="4"/>
        <v>0</v>
      </c>
      <c r="AK36" s="9">
        <f t="shared" si="5"/>
        <v>1</v>
      </c>
      <c r="AL36" s="9">
        <f t="shared" si="6"/>
        <v>0</v>
      </c>
      <c r="AM36" s="9">
        <f t="shared" si="7"/>
        <v>0</v>
      </c>
      <c r="AN36" s="29" t="s">
        <v>329</v>
      </c>
    </row>
    <row r="37" spans="1:46" x14ac:dyDescent="0.25">
      <c r="A37" s="28">
        <v>4999</v>
      </c>
      <c r="B37" s="29" t="s">
        <v>330</v>
      </c>
      <c r="C37" s="29" t="s">
        <v>331</v>
      </c>
      <c r="D37" s="29" t="s">
        <v>327</v>
      </c>
      <c r="E37" s="30">
        <v>45107</v>
      </c>
      <c r="F37" s="29" t="s">
        <v>332</v>
      </c>
      <c r="I37" s="28">
        <v>1200</v>
      </c>
      <c r="L37" s="10" t="s">
        <v>341</v>
      </c>
      <c r="M37" s="29" t="s">
        <v>47</v>
      </c>
      <c r="N37" s="31" t="s">
        <v>48</v>
      </c>
      <c r="O37" s="28">
        <v>0</v>
      </c>
      <c r="P37" s="29" t="s">
        <v>49</v>
      </c>
      <c r="Q37" s="31" t="s">
        <v>15</v>
      </c>
      <c r="R37" s="28">
        <v>1</v>
      </c>
      <c r="S37" s="28">
        <v>0</v>
      </c>
      <c r="T37" s="28">
        <v>0</v>
      </c>
      <c r="U37" s="28">
        <v>0</v>
      </c>
      <c r="V37" s="28">
        <v>0</v>
      </c>
      <c r="W37" s="28">
        <v>0</v>
      </c>
      <c r="X37" s="28">
        <v>0</v>
      </c>
      <c r="Y37" s="28">
        <v>0</v>
      </c>
      <c r="Z37" s="28">
        <v>0</v>
      </c>
      <c r="AA37" s="28">
        <v>0</v>
      </c>
      <c r="AB37" s="28">
        <v>1</v>
      </c>
      <c r="AC37" s="28">
        <v>0</v>
      </c>
      <c r="AD37" s="28">
        <v>0</v>
      </c>
      <c r="AE37" s="28">
        <v>0</v>
      </c>
      <c r="AF37" s="28">
        <v>0</v>
      </c>
      <c r="AG37" s="28">
        <v>1</v>
      </c>
      <c r="AH37" s="28">
        <v>0</v>
      </c>
      <c r="AI37" s="28">
        <v>0</v>
      </c>
      <c r="AJ37" s="9">
        <f t="shared" si="4"/>
        <v>0</v>
      </c>
      <c r="AK37" s="9">
        <f t="shared" si="5"/>
        <v>1</v>
      </c>
      <c r="AL37" s="9">
        <f t="shared" si="6"/>
        <v>0</v>
      </c>
      <c r="AM37" s="9">
        <f t="shared" si="7"/>
        <v>0</v>
      </c>
      <c r="AN37" s="29" t="s">
        <v>333</v>
      </c>
    </row>
    <row r="39" spans="1:46" x14ac:dyDescent="0.25">
      <c r="AN39" s="100" t="s">
        <v>8024</v>
      </c>
      <c r="AO39" s="101">
        <f>COUNTIF(AD2:AD37,"=1")</f>
        <v>3</v>
      </c>
      <c r="AP39" s="19" t="s">
        <v>343</v>
      </c>
      <c r="AR39" s="100" t="s">
        <v>8808</v>
      </c>
      <c r="AS39" s="101">
        <f>COUNTIF(AE2:AE37,"=1")</f>
        <v>5</v>
      </c>
      <c r="AT39" s="19" t="s">
        <v>343</v>
      </c>
    </row>
    <row r="40" spans="1:46" x14ac:dyDescent="0.25">
      <c r="AN40" s="21" t="s">
        <v>15</v>
      </c>
      <c r="AO40" s="19">
        <f>COUNTIFS(AD2:AD37,"=1",R2:R37,"=1")</f>
        <v>1</v>
      </c>
      <c r="AP40" s="102">
        <f>AO40/AO39*100</f>
        <v>33.333333333333329</v>
      </c>
      <c r="AR40" s="21" t="s">
        <v>15</v>
      </c>
      <c r="AS40" s="19">
        <f>COUNTIFS(AE2:AE37,"=1",R2:R37,"=1")</f>
        <v>1</v>
      </c>
      <c r="AT40" s="102">
        <f>AS40/AS39*100</f>
        <v>20</v>
      </c>
    </row>
    <row r="41" spans="1:46" x14ac:dyDescent="0.25">
      <c r="L41" s="65"/>
      <c r="M41" s="65"/>
      <c r="N41" s="65" t="s">
        <v>4092</v>
      </c>
      <c r="P41" s="15" t="s">
        <v>1354</v>
      </c>
      <c r="Q41" s="46">
        <f>SUM(Q42:Q43)</f>
        <v>36</v>
      </c>
      <c r="R41" s="10" t="s">
        <v>343</v>
      </c>
      <c r="AN41" s="21" t="s">
        <v>340</v>
      </c>
      <c r="AO41" s="19">
        <f>COUNTIFS(AD2:AD37,"=1",R2:R37,"=0")</f>
        <v>2</v>
      </c>
      <c r="AP41" s="102">
        <f>AO41/AO39*100</f>
        <v>66.666666666666657</v>
      </c>
      <c r="AR41" s="21" t="s">
        <v>340</v>
      </c>
      <c r="AS41" s="19">
        <f>COUNTIFS(AE2:AE37,"=1",R2:R37,"=0")</f>
        <v>4</v>
      </c>
      <c r="AT41" s="102">
        <f>AS41/AS39*100</f>
        <v>80</v>
      </c>
    </row>
    <row r="42" spans="1:46" x14ac:dyDescent="0.25">
      <c r="L42" s="65" t="s">
        <v>15</v>
      </c>
      <c r="M42" s="65">
        <f>COUNTIFS(Q2:Q37,"Effect")</f>
        <v>33</v>
      </c>
      <c r="N42" s="66">
        <f>M42/M46</f>
        <v>0.94285714285714284</v>
      </c>
      <c r="P42" t="s">
        <v>15</v>
      </c>
      <c r="Q42" s="10">
        <f>COUNTIF(R2:R37,"=1")</f>
        <v>19</v>
      </c>
      <c r="R42" s="13">
        <f>Q42/Q41*100</f>
        <v>52.777777777777779</v>
      </c>
      <c r="AO42" s="87"/>
      <c r="AP42" s="87"/>
    </row>
    <row r="43" spans="1:46" x14ac:dyDescent="0.25">
      <c r="L43" s="65" t="s">
        <v>70</v>
      </c>
      <c r="M43" s="65">
        <f>COUNTIFS(Q2:Q37,"No Effect")</f>
        <v>1</v>
      </c>
      <c r="N43" s="66">
        <f>M43/M46</f>
        <v>2.8571428571428571E-2</v>
      </c>
      <c r="P43" t="s">
        <v>340</v>
      </c>
      <c r="Q43" s="10">
        <f>COUNTIF(R2:R37,"=0")</f>
        <v>17</v>
      </c>
      <c r="R43" s="13">
        <f>Q43/Q41*100</f>
        <v>47.222222222222221</v>
      </c>
      <c r="AN43" s="100" t="s">
        <v>8386</v>
      </c>
      <c r="AO43" s="101">
        <f>COUNTIF(AJ2:AJ37,"=1")</f>
        <v>18</v>
      </c>
      <c r="AP43" s="19" t="s">
        <v>343</v>
      </c>
    </row>
    <row r="44" spans="1:46" x14ac:dyDescent="0.25">
      <c r="L44" s="65" t="s">
        <v>55</v>
      </c>
      <c r="M44" s="65">
        <f>COUNTIFS(Q2:Q37,"Uncertain Effect")</f>
        <v>1</v>
      </c>
      <c r="N44" s="66">
        <f>M44/M46</f>
        <v>2.8571428571428571E-2</v>
      </c>
      <c r="AN44" s="21" t="s">
        <v>15</v>
      </c>
      <c r="AO44" s="19">
        <f>COUNTIFS(AJ2:AJ37,"=1",R2:R37,"=1")</f>
        <v>7</v>
      </c>
      <c r="AP44" s="102">
        <f>AO44/AO43*100</f>
        <v>38.888888888888893</v>
      </c>
    </row>
    <row r="45" spans="1:46" x14ac:dyDescent="0.25">
      <c r="L45" s="65"/>
      <c r="M45" s="65"/>
      <c r="N45" s="65"/>
      <c r="P45" s="15" t="s">
        <v>341</v>
      </c>
      <c r="Q45" s="10">
        <f>COUNTIFS(L2:L37,"=Real")</f>
        <v>27</v>
      </c>
      <c r="R45" s="10" t="s">
        <v>343</v>
      </c>
      <c r="AN45" s="21" t="s">
        <v>340</v>
      </c>
      <c r="AO45" s="19">
        <f>COUNTIFS(AJ2:AJ37,"=1",R2:R37,"=0")</f>
        <v>11</v>
      </c>
      <c r="AP45" s="102">
        <f>AO45/AO43*100</f>
        <v>61.111111111111114</v>
      </c>
    </row>
    <row r="46" spans="1:46" x14ac:dyDescent="0.25">
      <c r="L46" s="65" t="s">
        <v>4093</v>
      </c>
      <c r="M46" s="65">
        <f>SUM(M42:M44)</f>
        <v>35</v>
      </c>
      <c r="N46" s="65"/>
      <c r="P46" t="s">
        <v>15</v>
      </c>
      <c r="Q46" s="10">
        <f>COUNTIFS(L2:L37,"=Real",R2:R37,"=1")</f>
        <v>16</v>
      </c>
      <c r="R46" s="13">
        <f>Q46/Q45*100</f>
        <v>59.259259259259252</v>
      </c>
    </row>
    <row r="47" spans="1:46" x14ac:dyDescent="0.25">
      <c r="P47" t="s">
        <v>340</v>
      </c>
      <c r="Q47" s="10">
        <f>COUNTIFS(L2:L37,"=Real",R2:R37,"=0")</f>
        <v>11</v>
      </c>
      <c r="R47" s="13">
        <f>Q47/Q45*100</f>
        <v>40.74074074074074</v>
      </c>
      <c r="AN47" s="15" t="s">
        <v>8026</v>
      </c>
      <c r="AO47" s="46">
        <f>COUNTIF(AK2:AK37,"=1")</f>
        <v>3</v>
      </c>
      <c r="AP47" s="87" t="s">
        <v>343</v>
      </c>
    </row>
    <row r="48" spans="1:46" x14ac:dyDescent="0.25">
      <c r="AN48" t="s">
        <v>15</v>
      </c>
      <c r="AO48" s="87">
        <f>COUNTIFS(AK2:AK37,"=1",R2:R37,"=1")</f>
        <v>2</v>
      </c>
      <c r="AP48" s="13">
        <f>AO48/AO47*100</f>
        <v>66.666666666666657</v>
      </c>
    </row>
    <row r="49" spans="16:42" x14ac:dyDescent="0.25">
      <c r="P49" s="15" t="s">
        <v>342</v>
      </c>
      <c r="Q49" s="10">
        <f>COUNTIFS(L2:L37,"=Simulated")</f>
        <v>8</v>
      </c>
      <c r="R49" s="10" t="s">
        <v>343</v>
      </c>
      <c r="AN49" t="s">
        <v>340</v>
      </c>
      <c r="AO49" s="87">
        <f>COUNTIFS(AK2:AK37,"=1",R2:R37,"=0")</f>
        <v>1</v>
      </c>
      <c r="AP49" s="13">
        <f>AO49/AO47*100</f>
        <v>33.333333333333329</v>
      </c>
    </row>
    <row r="50" spans="16:42" x14ac:dyDescent="0.25">
      <c r="P50" t="s">
        <v>15</v>
      </c>
      <c r="Q50" s="10">
        <f>COUNTIFS(L2:L37,"=Simulated",R2:R37,"=1")</f>
        <v>2</v>
      </c>
      <c r="R50" s="13">
        <f>Q50/Q49*100</f>
        <v>25</v>
      </c>
    </row>
    <row r="51" spans="16:42" x14ac:dyDescent="0.25">
      <c r="P51" t="s">
        <v>340</v>
      </c>
      <c r="Q51" s="10">
        <f>COUNTIFS(L2:L37,"=Simulated",R2:R37,"=0")</f>
        <v>6</v>
      </c>
      <c r="R51" s="13">
        <f>Q51/Q49*100</f>
        <v>75</v>
      </c>
      <c r="AN51" s="15" t="s">
        <v>8382</v>
      </c>
      <c r="AO51" s="46">
        <f>COUNTIF(AL2:AL37,"=1")</f>
        <v>18</v>
      </c>
      <c r="AP51" s="87" t="s">
        <v>343</v>
      </c>
    </row>
    <row r="52" spans="16:42" x14ac:dyDescent="0.25">
      <c r="AN52" t="s">
        <v>15</v>
      </c>
      <c r="AO52" s="87">
        <f>COUNTIFS(AL2:AL37,"=1",R2:R37,"=1")</f>
        <v>10</v>
      </c>
      <c r="AP52" s="13">
        <f>AO52/AO51*100</f>
        <v>55.555555555555557</v>
      </c>
    </row>
    <row r="53" spans="16:42" x14ac:dyDescent="0.25">
      <c r="P53" s="15" t="s">
        <v>48</v>
      </c>
      <c r="Q53" s="10">
        <f>COUNTIFS(N2:N37,"=Pulsed")</f>
        <v>30</v>
      </c>
      <c r="R53" s="10" t="s">
        <v>343</v>
      </c>
      <c r="AN53" t="s">
        <v>340</v>
      </c>
      <c r="AO53" s="87">
        <f>COUNTIFS(AL2:AL37,"=1",R2:R37,"=0")</f>
        <v>8</v>
      </c>
      <c r="AP53" s="13">
        <f>AO53/AO51*100</f>
        <v>44.444444444444443</v>
      </c>
    </row>
    <row r="54" spans="16:42" x14ac:dyDescent="0.25">
      <c r="P54" t="s">
        <v>15</v>
      </c>
      <c r="Q54" s="10">
        <f>COUNTIFS(N2:N37,"=Pulsed",R2:R37,"=1")</f>
        <v>16</v>
      </c>
      <c r="R54" s="13">
        <f>Q54/Q53*100</f>
        <v>53.333333333333336</v>
      </c>
    </row>
    <row r="55" spans="16:42" x14ac:dyDescent="0.25">
      <c r="P55" t="s">
        <v>340</v>
      </c>
      <c r="Q55" s="10">
        <f>COUNTIFS(N2:N37,"=Pulsed",R2:R37,"=0")</f>
        <v>14</v>
      </c>
      <c r="R55" s="13">
        <f>Q55/Q53*100</f>
        <v>46.666666666666664</v>
      </c>
      <c r="AN55" s="15" t="s">
        <v>8387</v>
      </c>
      <c r="AO55" s="46">
        <f>COUNTIF(AM2:AM37,"=1")</f>
        <v>3</v>
      </c>
      <c r="AP55" s="87" t="s">
        <v>343</v>
      </c>
    </row>
    <row r="56" spans="16:42" x14ac:dyDescent="0.25">
      <c r="AN56" t="s">
        <v>15</v>
      </c>
      <c r="AO56" s="87">
        <f>COUNTIFS(AM2:AM37,"=1",R2:R37,"=1")</f>
        <v>1</v>
      </c>
      <c r="AP56" s="13">
        <f>AO56/AO55*100</f>
        <v>33.333333333333329</v>
      </c>
    </row>
    <row r="57" spans="16:42" x14ac:dyDescent="0.25">
      <c r="P57" s="15" t="s">
        <v>7985</v>
      </c>
      <c r="Q57" s="46">
        <f>COUNTIFS(N2:N37,"=Continuous")</f>
        <v>1</v>
      </c>
      <c r="R57" s="10" t="s">
        <v>343</v>
      </c>
      <c r="AN57" t="s">
        <v>340</v>
      </c>
      <c r="AO57" s="87">
        <f>COUNTIFS(AM2:AM37,"=1",R2:R37,"=0")</f>
        <v>2</v>
      </c>
      <c r="AP57" s="13">
        <f>AO57/AO55*100</f>
        <v>66.666666666666657</v>
      </c>
    </row>
    <row r="58" spans="16:42" x14ac:dyDescent="0.25">
      <c r="P58" t="s">
        <v>15</v>
      </c>
      <c r="Q58" s="10">
        <f>COUNTIFS(N2:N37,"=Continuous",R2:R37,"=1")</f>
        <v>0</v>
      </c>
      <c r="R58" s="13">
        <f>Q58/Q57*100</f>
        <v>0</v>
      </c>
    </row>
    <row r="59" spans="16:42" x14ac:dyDescent="0.25">
      <c r="P59" t="s">
        <v>340</v>
      </c>
      <c r="Q59" s="10">
        <f>COUNTIFS(N2:N37,"=Continuous",R2:R37,"=0")</f>
        <v>1</v>
      </c>
      <c r="R59" s="13">
        <f>Q59/Q57*100</f>
        <v>100</v>
      </c>
      <c r="AN59" s="15" t="s">
        <v>8028</v>
      </c>
      <c r="AO59" s="46">
        <f>COUNTIF(AF2:AF37,"=1")</f>
        <v>1</v>
      </c>
      <c r="AP59" s="87" t="s">
        <v>343</v>
      </c>
    </row>
    <row r="60" spans="16:42" x14ac:dyDescent="0.25">
      <c r="AN60" t="s">
        <v>15</v>
      </c>
      <c r="AO60" s="87">
        <f>COUNTIFS(AF2:AF37,"=1",R2:R37,"=1")</f>
        <v>0</v>
      </c>
      <c r="AP60" s="13">
        <f>AO60/AO59*100</f>
        <v>0</v>
      </c>
    </row>
    <row r="61" spans="16:42" x14ac:dyDescent="0.25">
      <c r="AN61" t="s">
        <v>340</v>
      </c>
      <c r="AO61" s="87">
        <f>COUNTIFS(AF2:AF37,"=1",R2:R37,"=0")</f>
        <v>1</v>
      </c>
      <c r="AP61" s="13">
        <f>AO61/AO59*100</f>
        <v>100</v>
      </c>
    </row>
    <row r="63" spans="16:42" x14ac:dyDescent="0.25">
      <c r="AN63" s="100" t="s">
        <v>8427</v>
      </c>
      <c r="AO63" s="101">
        <f>COUNTIF(AI2:AI37,"=1")</f>
        <v>15</v>
      </c>
      <c r="AP63" s="19" t="s">
        <v>343</v>
      </c>
    </row>
    <row r="64" spans="16:42" x14ac:dyDescent="0.25">
      <c r="AN64" s="21" t="s">
        <v>15</v>
      </c>
      <c r="AO64" s="19">
        <f>COUNTIFS(AI2:AI37,"=1",R2:R37,"=1")</f>
        <v>9</v>
      </c>
      <c r="AP64" s="102">
        <f>AO64/AO63*100</f>
        <v>60</v>
      </c>
    </row>
    <row r="65" spans="40:42" x14ac:dyDescent="0.25">
      <c r="AN65" s="21" t="s">
        <v>340</v>
      </c>
      <c r="AO65" s="19">
        <f>COUNTIFS(AI2:AI37,"=1",R2:R37,"=0")</f>
        <v>6</v>
      </c>
      <c r="AP65" s="102">
        <f>AO65/AO63*100</f>
        <v>40</v>
      </c>
    </row>
  </sheetData>
  <autoFilter ref="A1:AN37" xr:uid="{2191F833-EADD-4B0D-B6E6-3D397EAA4604}"/>
  <hyperlinks>
    <hyperlink ref="AN23" r:id="rId1" xr:uid="{08403E49-C517-4D53-8822-382D3A6DA04D}"/>
    <hyperlink ref="AN31" r:id="rId2" xr:uid="{F74A7C7E-01FC-454B-BCC8-5F31FAA86507}"/>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76477-8E03-4F05-B5ED-4659D925B57C}">
  <dimension ref="A1:AT80"/>
  <sheetViews>
    <sheetView topLeftCell="AD53" workbookViewId="0">
      <selection activeCell="AR62" sqref="AR62"/>
    </sheetView>
  </sheetViews>
  <sheetFormatPr defaultColWidth="21.7109375" defaultRowHeight="13.6" x14ac:dyDescent="0.25"/>
  <cols>
    <col min="1" max="1" width="7.140625" style="10" bestFit="1" customWidth="1"/>
    <col min="5" max="5" width="15.5703125" style="10" customWidth="1"/>
    <col min="6" max="6" width="28.28515625" customWidth="1"/>
    <col min="7" max="7" width="14.5703125" style="10" bestFit="1" customWidth="1"/>
    <col min="8" max="8" width="14.28515625" style="10" bestFit="1" customWidth="1"/>
    <col min="9" max="9" width="20.140625" style="10" bestFit="1" customWidth="1"/>
    <col min="10" max="10" width="14.7109375" style="10" bestFit="1" customWidth="1"/>
    <col min="11" max="11" width="14.85546875" style="10" bestFit="1" customWidth="1"/>
    <col min="12" max="12" width="14.85546875" style="10" customWidth="1"/>
    <col min="14" max="14" width="21.7109375" style="10"/>
    <col min="17" max="17" width="13.140625" style="10" bestFit="1" customWidth="1"/>
    <col min="18" max="18" width="6.28515625" style="10" customWidth="1"/>
    <col min="19" max="19" width="4.85546875" style="10" bestFit="1" customWidth="1"/>
    <col min="20" max="20" width="6.7109375" style="10" bestFit="1" customWidth="1"/>
    <col min="21" max="21" width="6.28515625" style="10" bestFit="1" customWidth="1"/>
    <col min="22" max="22" width="5.85546875" style="10" bestFit="1" customWidth="1"/>
    <col min="23" max="23" width="8.140625" style="10" bestFit="1" customWidth="1"/>
    <col min="24" max="24" width="6.28515625" style="10" bestFit="1" customWidth="1"/>
    <col min="25" max="25" width="6.140625" style="10" bestFit="1" customWidth="1"/>
    <col min="26" max="26" width="5.85546875" style="10" bestFit="1" customWidth="1"/>
    <col min="27" max="27" width="9.7109375" style="10" bestFit="1" customWidth="1"/>
    <col min="28" max="28" width="11.5703125" style="10" bestFit="1" customWidth="1"/>
    <col min="29" max="29" width="6" style="10" bestFit="1" customWidth="1"/>
    <col min="30" max="30" width="7.42578125" style="10" bestFit="1" customWidth="1"/>
    <col min="31" max="31" width="7.85546875" style="10" bestFit="1" customWidth="1"/>
    <col min="32" max="32" width="5.85546875" style="10" bestFit="1" customWidth="1"/>
    <col min="33" max="33" width="7.85546875" style="10" bestFit="1" customWidth="1"/>
    <col min="34" max="34" width="7.140625" style="10" bestFit="1" customWidth="1"/>
    <col min="35" max="35" width="7.85546875" style="10" bestFit="1" customWidth="1"/>
    <col min="36" max="39" width="7.85546875" style="87" customWidth="1"/>
  </cols>
  <sheetData>
    <row r="1" spans="1:40" x14ac:dyDescent="0.25">
      <c r="A1" s="27" t="s">
        <v>0</v>
      </c>
      <c r="B1" s="27" t="s">
        <v>1</v>
      </c>
      <c r="C1" s="27" t="s">
        <v>2</v>
      </c>
      <c r="D1" s="27" t="s">
        <v>3</v>
      </c>
      <c r="E1" s="27" t="s">
        <v>4</v>
      </c>
      <c r="F1" s="27" t="s">
        <v>5</v>
      </c>
      <c r="G1" s="27" t="s">
        <v>6</v>
      </c>
      <c r="H1" s="27" t="s">
        <v>7</v>
      </c>
      <c r="I1" s="27" t="s">
        <v>8</v>
      </c>
      <c r="J1" s="27" t="s">
        <v>9</v>
      </c>
      <c r="K1" s="27" t="s">
        <v>10</v>
      </c>
      <c r="L1" s="27" t="s">
        <v>338</v>
      </c>
      <c r="M1" s="27" t="s">
        <v>11</v>
      </c>
      <c r="N1" s="27" t="s">
        <v>12</v>
      </c>
      <c r="O1" s="27" t="s">
        <v>13</v>
      </c>
      <c r="P1" s="27" t="s">
        <v>14</v>
      </c>
      <c r="Q1" s="27" t="s">
        <v>15</v>
      </c>
      <c r="R1" s="27" t="s">
        <v>1355</v>
      </c>
      <c r="S1" s="27" t="s">
        <v>17</v>
      </c>
      <c r="T1" s="27" t="s">
        <v>18</v>
      </c>
      <c r="U1" s="27" t="s">
        <v>19</v>
      </c>
      <c r="V1" s="27" t="s">
        <v>20</v>
      </c>
      <c r="W1" s="27" t="s">
        <v>21</v>
      </c>
      <c r="X1" s="27" t="s">
        <v>22</v>
      </c>
      <c r="Y1" s="27" t="s">
        <v>23</v>
      </c>
      <c r="Z1" s="27" t="s">
        <v>24</v>
      </c>
      <c r="AA1" s="27" t="s">
        <v>25</v>
      </c>
      <c r="AB1" s="27" t="s">
        <v>26</v>
      </c>
      <c r="AC1" s="27" t="s">
        <v>27</v>
      </c>
      <c r="AD1" s="27" t="s">
        <v>28</v>
      </c>
      <c r="AE1" s="27" t="s">
        <v>29</v>
      </c>
      <c r="AF1" s="27" t="s">
        <v>30</v>
      </c>
      <c r="AG1" s="27" t="s">
        <v>31</v>
      </c>
      <c r="AH1" s="27" t="s">
        <v>32</v>
      </c>
      <c r="AI1" s="27" t="s">
        <v>33</v>
      </c>
      <c r="AJ1" s="1" t="s">
        <v>8023</v>
      </c>
      <c r="AK1" s="1" t="s">
        <v>8027</v>
      </c>
      <c r="AL1" s="1" t="s">
        <v>8384</v>
      </c>
      <c r="AM1" s="1" t="s">
        <v>8385</v>
      </c>
      <c r="AN1" s="27" t="s">
        <v>34</v>
      </c>
    </row>
    <row r="2" spans="1:40" x14ac:dyDescent="0.25">
      <c r="A2" s="28">
        <v>112</v>
      </c>
      <c r="B2" s="29" t="s">
        <v>369</v>
      </c>
      <c r="C2" s="29" t="s">
        <v>370</v>
      </c>
      <c r="D2" s="29" t="s">
        <v>371</v>
      </c>
      <c r="E2" s="30">
        <v>42135</v>
      </c>
      <c r="F2" s="29" t="s">
        <v>46</v>
      </c>
      <c r="G2" s="28">
        <v>2100</v>
      </c>
      <c r="H2" s="28">
        <v>800</v>
      </c>
      <c r="L2" s="10" t="s">
        <v>341</v>
      </c>
      <c r="M2" s="29" t="s">
        <v>54</v>
      </c>
      <c r="N2" s="31" t="s">
        <v>48</v>
      </c>
      <c r="O2" s="39">
        <v>0</v>
      </c>
      <c r="P2" s="29" t="s">
        <v>372</v>
      </c>
      <c r="Q2" s="31" t="s">
        <v>15</v>
      </c>
      <c r="R2" s="28">
        <v>0</v>
      </c>
      <c r="S2" s="28">
        <v>0</v>
      </c>
      <c r="T2" s="28">
        <v>0</v>
      </c>
      <c r="U2" s="28">
        <v>0</v>
      </c>
      <c r="V2" s="28">
        <v>0</v>
      </c>
      <c r="W2" s="28">
        <v>0</v>
      </c>
      <c r="X2" s="28">
        <v>0</v>
      </c>
      <c r="Y2" s="28">
        <v>0</v>
      </c>
      <c r="Z2" s="28">
        <v>0</v>
      </c>
      <c r="AA2" s="28">
        <v>0</v>
      </c>
      <c r="AB2" s="28">
        <v>1</v>
      </c>
      <c r="AC2" s="28">
        <v>1</v>
      </c>
      <c r="AD2" s="28">
        <v>0</v>
      </c>
      <c r="AE2" s="28">
        <v>0</v>
      </c>
      <c r="AF2" s="28">
        <v>0</v>
      </c>
      <c r="AG2" s="28">
        <v>0</v>
      </c>
      <c r="AH2" s="28">
        <v>0</v>
      </c>
      <c r="AI2" s="28">
        <v>0</v>
      </c>
      <c r="AJ2" s="9">
        <f>IF(OR(AC2=1,AE2=1),1,0)</f>
        <v>1</v>
      </c>
      <c r="AK2" s="9">
        <f>IF(OR(AF2=1,AG2=1),1,0)</f>
        <v>0</v>
      </c>
      <c r="AL2" s="9">
        <f>IF(OR(AD2=1,AH2=1,AI2=1),1,0)</f>
        <v>0</v>
      </c>
      <c r="AM2" s="9">
        <f>IF(OR(AD2=1,AH2=1),1,0)</f>
        <v>0</v>
      </c>
      <c r="AN2" s="29" t="s">
        <v>373</v>
      </c>
    </row>
    <row r="3" spans="1:40" x14ac:dyDescent="0.25">
      <c r="A3" s="28">
        <v>126</v>
      </c>
      <c r="B3" s="29" t="s">
        <v>1265</v>
      </c>
      <c r="C3" s="29" t="s">
        <v>1266</v>
      </c>
      <c r="D3" s="29" t="s">
        <v>1267</v>
      </c>
      <c r="E3" s="30">
        <v>41609</v>
      </c>
      <c r="F3" s="29" t="s">
        <v>46</v>
      </c>
      <c r="G3" s="28">
        <v>1800</v>
      </c>
      <c r="H3" s="28">
        <v>800</v>
      </c>
      <c r="L3" s="10" t="s">
        <v>341</v>
      </c>
      <c r="M3" s="29" t="s">
        <v>47</v>
      </c>
      <c r="N3" s="31" t="s">
        <v>48</v>
      </c>
      <c r="O3" s="39">
        <v>0</v>
      </c>
      <c r="P3" s="29" t="s">
        <v>60</v>
      </c>
      <c r="Q3" s="31" t="s">
        <v>15</v>
      </c>
      <c r="R3" s="28">
        <v>1</v>
      </c>
      <c r="S3" s="28">
        <v>0</v>
      </c>
      <c r="T3" s="28">
        <v>0</v>
      </c>
      <c r="U3" s="28">
        <v>0</v>
      </c>
      <c r="V3" s="28">
        <v>0</v>
      </c>
      <c r="W3" s="28">
        <v>0</v>
      </c>
      <c r="X3" s="28">
        <v>0</v>
      </c>
      <c r="Y3" s="28">
        <v>0</v>
      </c>
      <c r="Z3" s="28">
        <v>0</v>
      </c>
      <c r="AA3" s="28">
        <v>0</v>
      </c>
      <c r="AB3" s="28">
        <v>1</v>
      </c>
      <c r="AC3" s="28">
        <v>1</v>
      </c>
      <c r="AD3" s="28">
        <v>0</v>
      </c>
      <c r="AE3" s="28">
        <v>0</v>
      </c>
      <c r="AF3" s="28">
        <v>0</v>
      </c>
      <c r="AG3" s="28">
        <v>0</v>
      </c>
      <c r="AH3" s="28">
        <v>0</v>
      </c>
      <c r="AI3" s="28">
        <v>0</v>
      </c>
      <c r="AJ3" s="9">
        <f t="shared" ref="AJ3:AJ22" si="0">IF(OR(AC3=1,AE3=1),1,0)</f>
        <v>1</v>
      </c>
      <c r="AK3" s="9">
        <f t="shared" ref="AK3:AK22" si="1">IF(OR(AF3=1,AG3=1),1,0)</f>
        <v>0</v>
      </c>
      <c r="AL3" s="9">
        <f>IF(OR(AD3=1,AH3=1,AI3=1),1,0)</f>
        <v>0</v>
      </c>
      <c r="AM3" s="9">
        <f>IF(OR(AD3=1,AH3=1),1,0)</f>
        <v>0</v>
      </c>
      <c r="AN3" s="29" t="s">
        <v>1268</v>
      </c>
    </row>
    <row r="4" spans="1:40" x14ac:dyDescent="0.25">
      <c r="A4" s="28">
        <v>129</v>
      </c>
      <c r="B4" s="29" t="s">
        <v>43</v>
      </c>
      <c r="C4" s="29" t="s">
        <v>44</v>
      </c>
      <c r="D4" s="29" t="s">
        <v>45</v>
      </c>
      <c r="E4" s="30">
        <v>41518</v>
      </c>
      <c r="F4" s="29" t="s">
        <v>46</v>
      </c>
      <c r="G4" s="28">
        <v>2100</v>
      </c>
      <c r="H4" s="28">
        <v>800</v>
      </c>
      <c r="L4" s="10" t="s">
        <v>341</v>
      </c>
      <c r="M4" s="29" t="s">
        <v>47</v>
      </c>
      <c r="N4" s="31" t="s">
        <v>48</v>
      </c>
      <c r="O4" s="39">
        <v>0</v>
      </c>
      <c r="P4" s="29" t="s">
        <v>49</v>
      </c>
      <c r="Q4" s="31" t="s">
        <v>15</v>
      </c>
      <c r="R4" s="28">
        <v>1</v>
      </c>
      <c r="S4" s="28">
        <v>0</v>
      </c>
      <c r="T4" s="28">
        <v>0</v>
      </c>
      <c r="U4" s="28">
        <v>0</v>
      </c>
      <c r="V4" s="28">
        <v>0</v>
      </c>
      <c r="W4" s="28">
        <v>0</v>
      </c>
      <c r="X4" s="28">
        <v>0</v>
      </c>
      <c r="Y4" s="28">
        <v>0</v>
      </c>
      <c r="Z4" s="28">
        <v>0</v>
      </c>
      <c r="AA4" s="28">
        <v>0</v>
      </c>
      <c r="AB4" s="28">
        <v>1</v>
      </c>
      <c r="AC4" s="28">
        <v>0</v>
      </c>
      <c r="AD4" s="28">
        <v>0</v>
      </c>
      <c r="AE4" s="28">
        <v>0</v>
      </c>
      <c r="AF4" s="28">
        <v>0</v>
      </c>
      <c r="AG4" s="28">
        <v>0</v>
      </c>
      <c r="AH4" s="28">
        <v>0</v>
      </c>
      <c r="AI4" s="28">
        <v>1</v>
      </c>
      <c r="AJ4" s="9">
        <f>IF(OR(AC4=1,AE4=1),1,0)</f>
        <v>0</v>
      </c>
      <c r="AK4" s="9">
        <f>IF(OR(AF4=1,AG4=1),1,0)</f>
        <v>0</v>
      </c>
      <c r="AL4" s="9">
        <f>IF(OR(AD4=1,AH4=1,AI4=1),1,0)</f>
        <v>1</v>
      </c>
      <c r="AM4" s="9">
        <f>IF(OR(AD4=1,AH4=1),1,0)</f>
        <v>0</v>
      </c>
      <c r="AN4" s="29" t="s">
        <v>50</v>
      </c>
    </row>
    <row r="5" spans="1:40" x14ac:dyDescent="0.25">
      <c r="A5" s="28">
        <v>172</v>
      </c>
      <c r="B5" s="29" t="s">
        <v>1269</v>
      </c>
      <c r="C5" s="29" t="s">
        <v>1270</v>
      </c>
      <c r="D5" s="29" t="s">
        <v>1271</v>
      </c>
      <c r="E5" s="30">
        <v>39142</v>
      </c>
      <c r="F5" s="29" t="s">
        <v>46</v>
      </c>
      <c r="L5" s="10" t="s">
        <v>341</v>
      </c>
      <c r="M5" s="29" t="s">
        <v>47</v>
      </c>
      <c r="N5" s="31" t="s">
        <v>48</v>
      </c>
      <c r="O5" s="39">
        <v>0</v>
      </c>
      <c r="P5" s="29" t="s">
        <v>60</v>
      </c>
      <c r="Q5" s="31" t="s">
        <v>15</v>
      </c>
      <c r="R5" s="28">
        <v>1</v>
      </c>
      <c r="S5" s="28">
        <v>0</v>
      </c>
      <c r="T5" s="28">
        <v>0</v>
      </c>
      <c r="U5" s="28">
        <v>0</v>
      </c>
      <c r="V5" s="28">
        <v>0</v>
      </c>
      <c r="W5" s="28">
        <v>0</v>
      </c>
      <c r="X5" s="28">
        <v>0</v>
      </c>
      <c r="Y5" s="28">
        <v>0</v>
      </c>
      <c r="Z5" s="28">
        <v>0</v>
      </c>
      <c r="AA5" s="28">
        <v>0</v>
      </c>
      <c r="AB5" s="28">
        <v>1</v>
      </c>
      <c r="AC5" s="28">
        <v>0</v>
      </c>
      <c r="AD5" s="28">
        <v>0</v>
      </c>
      <c r="AE5" s="28">
        <v>0</v>
      </c>
      <c r="AF5" s="28">
        <v>0</v>
      </c>
      <c r="AG5" s="28">
        <v>0</v>
      </c>
      <c r="AH5" s="28">
        <v>0</v>
      </c>
      <c r="AI5" s="28">
        <v>1</v>
      </c>
      <c r="AJ5" s="9">
        <f t="shared" si="0"/>
        <v>0</v>
      </c>
      <c r="AK5" s="9">
        <f t="shared" si="1"/>
        <v>0</v>
      </c>
      <c r="AL5" s="9">
        <f t="shared" ref="AL5:AL22" si="2">IF(OR(AD5=1,AH5=1,AI5=1),1,0)</f>
        <v>1</v>
      </c>
      <c r="AM5" s="9">
        <f t="shared" ref="AM5:AM22" si="3">IF(OR(AD5=1,AH5=1),1,0)</f>
        <v>0</v>
      </c>
      <c r="AN5" s="29" t="s">
        <v>1272</v>
      </c>
    </row>
    <row r="6" spans="1:40" x14ac:dyDescent="0.25">
      <c r="A6" s="28">
        <v>180</v>
      </c>
      <c r="B6" s="29" t="s">
        <v>57</v>
      </c>
      <c r="C6" s="29" t="s">
        <v>58</v>
      </c>
      <c r="D6" s="29" t="s">
        <v>59</v>
      </c>
      <c r="E6" s="30">
        <v>39142</v>
      </c>
      <c r="F6" s="29" t="s">
        <v>38</v>
      </c>
      <c r="L6" s="10" t="s">
        <v>341</v>
      </c>
      <c r="M6" s="29" t="s">
        <v>54</v>
      </c>
      <c r="N6" s="31" t="s">
        <v>48</v>
      </c>
      <c r="O6" s="39">
        <v>0</v>
      </c>
      <c r="P6" s="29" t="s">
        <v>60</v>
      </c>
      <c r="Q6" s="31" t="s">
        <v>15</v>
      </c>
      <c r="R6" s="28">
        <v>0</v>
      </c>
      <c r="S6" s="28">
        <v>0</v>
      </c>
      <c r="T6" s="28">
        <v>0</v>
      </c>
      <c r="U6" s="28">
        <v>0</v>
      </c>
      <c r="V6" s="28">
        <v>0</v>
      </c>
      <c r="W6" s="28">
        <v>0</v>
      </c>
      <c r="X6" s="28">
        <v>0</v>
      </c>
      <c r="Y6" s="28">
        <v>0</v>
      </c>
      <c r="Z6" s="28">
        <v>0</v>
      </c>
      <c r="AA6" s="28">
        <v>0</v>
      </c>
      <c r="AB6" s="28">
        <v>1</v>
      </c>
      <c r="AC6" s="28">
        <v>0</v>
      </c>
      <c r="AD6" s="28">
        <v>0</v>
      </c>
      <c r="AE6" s="28">
        <v>0</v>
      </c>
      <c r="AF6" s="28">
        <v>0</v>
      </c>
      <c r="AG6" s="28">
        <v>0</v>
      </c>
      <c r="AH6" s="28">
        <v>0</v>
      </c>
      <c r="AI6" s="28">
        <v>1</v>
      </c>
      <c r="AJ6" s="9">
        <f t="shared" si="0"/>
        <v>0</v>
      </c>
      <c r="AK6" s="9">
        <f t="shared" si="1"/>
        <v>0</v>
      </c>
      <c r="AL6" s="9">
        <f t="shared" si="2"/>
        <v>1</v>
      </c>
      <c r="AM6" s="9">
        <f t="shared" si="3"/>
        <v>0</v>
      </c>
      <c r="AN6" s="29" t="s">
        <v>61</v>
      </c>
    </row>
    <row r="7" spans="1:40" x14ac:dyDescent="0.25">
      <c r="A7" s="28">
        <v>182</v>
      </c>
      <c r="B7" s="29" t="s">
        <v>1356</v>
      </c>
      <c r="C7" s="29" t="s">
        <v>1357</v>
      </c>
      <c r="D7" s="29" t="s">
        <v>1358</v>
      </c>
      <c r="E7" s="30">
        <v>41791</v>
      </c>
      <c r="F7" s="29" t="s">
        <v>38</v>
      </c>
      <c r="G7" s="28">
        <v>1800</v>
      </c>
      <c r="H7" s="28">
        <v>900</v>
      </c>
      <c r="L7" s="10" t="s">
        <v>341</v>
      </c>
      <c r="M7" s="29" t="s">
        <v>54</v>
      </c>
      <c r="N7" s="31" t="s">
        <v>48</v>
      </c>
      <c r="O7" s="39">
        <v>0</v>
      </c>
      <c r="P7" s="29" t="s">
        <v>60</v>
      </c>
      <c r="Q7" s="31" t="s">
        <v>15</v>
      </c>
      <c r="R7" s="28">
        <v>1</v>
      </c>
      <c r="S7" s="28">
        <v>0</v>
      </c>
      <c r="T7" s="28">
        <v>0</v>
      </c>
      <c r="U7" s="28">
        <v>0</v>
      </c>
      <c r="V7" s="28">
        <v>0</v>
      </c>
      <c r="W7" s="28">
        <v>0</v>
      </c>
      <c r="X7" s="28">
        <v>0</v>
      </c>
      <c r="Y7" s="28">
        <v>0</v>
      </c>
      <c r="Z7" s="28">
        <v>0</v>
      </c>
      <c r="AA7" s="28">
        <v>0</v>
      </c>
      <c r="AB7" s="28">
        <v>1</v>
      </c>
      <c r="AC7" s="28">
        <v>0</v>
      </c>
      <c r="AD7" s="28">
        <v>0</v>
      </c>
      <c r="AE7" s="28">
        <v>0</v>
      </c>
      <c r="AF7" s="28">
        <v>0</v>
      </c>
      <c r="AG7" s="28">
        <v>0</v>
      </c>
      <c r="AH7" s="28">
        <v>0</v>
      </c>
      <c r="AI7" s="28">
        <v>1</v>
      </c>
      <c r="AJ7" s="9">
        <f t="shared" si="0"/>
        <v>0</v>
      </c>
      <c r="AK7" s="9">
        <f t="shared" si="1"/>
        <v>0</v>
      </c>
      <c r="AL7" s="9">
        <f t="shared" si="2"/>
        <v>1</v>
      </c>
      <c r="AM7" s="9">
        <f t="shared" si="3"/>
        <v>0</v>
      </c>
      <c r="AN7" s="29" t="s">
        <v>1359</v>
      </c>
    </row>
    <row r="8" spans="1:40" x14ac:dyDescent="0.25">
      <c r="A8" s="28">
        <v>197</v>
      </c>
      <c r="B8" s="29" t="s">
        <v>1360</v>
      </c>
      <c r="C8" s="29" t="s">
        <v>1361</v>
      </c>
      <c r="D8" s="29" t="s">
        <v>1362</v>
      </c>
      <c r="E8" s="30">
        <v>38384</v>
      </c>
      <c r="F8" s="29" t="s">
        <v>38</v>
      </c>
      <c r="G8" s="28">
        <v>1800</v>
      </c>
      <c r="H8" s="28">
        <v>900</v>
      </c>
      <c r="L8" s="10" t="s">
        <v>341</v>
      </c>
      <c r="M8" s="29" t="s">
        <v>54</v>
      </c>
      <c r="N8" s="31" t="s">
        <v>48</v>
      </c>
      <c r="O8" s="39">
        <v>0</v>
      </c>
      <c r="P8" s="29" t="s">
        <v>60</v>
      </c>
      <c r="Q8" s="31" t="s">
        <v>15</v>
      </c>
      <c r="R8" s="28">
        <v>0</v>
      </c>
      <c r="S8" s="28">
        <v>0</v>
      </c>
      <c r="T8" s="28">
        <v>0</v>
      </c>
      <c r="U8" s="28">
        <v>0</v>
      </c>
      <c r="V8" s="28">
        <v>0</v>
      </c>
      <c r="W8" s="28">
        <v>0</v>
      </c>
      <c r="X8" s="28">
        <v>0</v>
      </c>
      <c r="Y8" s="28">
        <v>0</v>
      </c>
      <c r="Z8" s="28">
        <v>0</v>
      </c>
      <c r="AA8" s="28">
        <v>0</v>
      </c>
      <c r="AB8" s="28">
        <v>1</v>
      </c>
      <c r="AC8" s="28">
        <v>0</v>
      </c>
      <c r="AD8" s="28">
        <v>0</v>
      </c>
      <c r="AE8" s="28">
        <v>0</v>
      </c>
      <c r="AF8" s="28">
        <v>0</v>
      </c>
      <c r="AG8" s="28">
        <v>0</v>
      </c>
      <c r="AH8" s="28">
        <v>0</v>
      </c>
      <c r="AI8" s="28">
        <v>1</v>
      </c>
      <c r="AJ8" s="9">
        <f t="shared" si="0"/>
        <v>0</v>
      </c>
      <c r="AK8" s="9">
        <f t="shared" si="1"/>
        <v>0</v>
      </c>
      <c r="AL8" s="9">
        <f t="shared" si="2"/>
        <v>1</v>
      </c>
      <c r="AM8" s="9">
        <f t="shared" si="3"/>
        <v>0</v>
      </c>
      <c r="AN8" s="29" t="s">
        <v>1363</v>
      </c>
    </row>
    <row r="9" spans="1:40" x14ac:dyDescent="0.25">
      <c r="A9" s="28">
        <v>213</v>
      </c>
      <c r="B9" s="29" t="s">
        <v>62</v>
      </c>
      <c r="C9" s="29" t="s">
        <v>63</v>
      </c>
      <c r="D9" s="29" t="s">
        <v>64</v>
      </c>
      <c r="E9" s="30">
        <v>40913</v>
      </c>
      <c r="F9" s="29" t="s">
        <v>46</v>
      </c>
      <c r="G9" s="28">
        <v>2200</v>
      </c>
      <c r="H9" s="28">
        <v>800</v>
      </c>
      <c r="K9" s="28">
        <v>3.2</v>
      </c>
      <c r="L9" s="10" t="s">
        <v>341</v>
      </c>
      <c r="M9" s="29" t="s">
        <v>47</v>
      </c>
      <c r="N9" s="31" t="s">
        <v>48</v>
      </c>
      <c r="O9" s="39">
        <v>0</v>
      </c>
      <c r="P9" s="29" t="s">
        <v>60</v>
      </c>
      <c r="Q9" s="31" t="s">
        <v>15</v>
      </c>
      <c r="R9" s="28">
        <v>1</v>
      </c>
      <c r="S9" s="28">
        <v>0</v>
      </c>
      <c r="T9" s="28">
        <v>0</v>
      </c>
      <c r="U9" s="28">
        <v>0</v>
      </c>
      <c r="V9" s="28">
        <v>0</v>
      </c>
      <c r="W9" s="28">
        <v>0</v>
      </c>
      <c r="X9" s="28">
        <v>0</v>
      </c>
      <c r="Y9" s="28">
        <v>0</v>
      </c>
      <c r="Z9" s="28">
        <v>0</v>
      </c>
      <c r="AA9" s="28">
        <v>0</v>
      </c>
      <c r="AB9" s="28">
        <v>1</v>
      </c>
      <c r="AC9" s="28">
        <v>1</v>
      </c>
      <c r="AD9" s="28">
        <v>0</v>
      </c>
      <c r="AE9" s="28">
        <v>0</v>
      </c>
      <c r="AF9" s="28">
        <v>0</v>
      </c>
      <c r="AG9" s="28">
        <v>0</v>
      </c>
      <c r="AH9" s="28">
        <v>0</v>
      </c>
      <c r="AI9" s="28">
        <v>0</v>
      </c>
      <c r="AJ9" s="9">
        <f t="shared" si="0"/>
        <v>1</v>
      </c>
      <c r="AK9" s="9">
        <f t="shared" si="1"/>
        <v>0</v>
      </c>
      <c r="AL9" s="9">
        <f t="shared" si="2"/>
        <v>0</v>
      </c>
      <c r="AM9" s="9">
        <f t="shared" si="3"/>
        <v>0</v>
      </c>
      <c r="AN9" s="29" t="s">
        <v>65</v>
      </c>
    </row>
    <row r="10" spans="1:40" x14ac:dyDescent="0.25">
      <c r="A10" s="28">
        <v>217</v>
      </c>
      <c r="B10" s="29" t="s">
        <v>1364</v>
      </c>
      <c r="C10" s="29" t="s">
        <v>1365</v>
      </c>
      <c r="D10" s="29" t="s">
        <v>1366</v>
      </c>
      <c r="E10" s="30">
        <v>40695</v>
      </c>
      <c r="F10" s="29" t="s">
        <v>46</v>
      </c>
      <c r="G10" s="28">
        <v>2450</v>
      </c>
      <c r="H10" s="28">
        <v>900</v>
      </c>
      <c r="I10" s="28">
        <v>2.1700000000000001E-2</v>
      </c>
      <c r="L10" s="10" t="s">
        <v>341</v>
      </c>
      <c r="M10" s="29" t="s">
        <v>47</v>
      </c>
      <c r="N10" s="31" t="s">
        <v>48</v>
      </c>
      <c r="O10" s="39">
        <v>17520</v>
      </c>
      <c r="P10" s="29" t="s">
        <v>60</v>
      </c>
      <c r="Q10" s="31" t="s">
        <v>15</v>
      </c>
      <c r="R10" s="28">
        <v>1</v>
      </c>
      <c r="S10" s="28">
        <v>0</v>
      </c>
      <c r="T10" s="28">
        <v>0</v>
      </c>
      <c r="U10" s="28">
        <v>0</v>
      </c>
      <c r="V10" s="28">
        <v>0</v>
      </c>
      <c r="W10" s="28">
        <v>0</v>
      </c>
      <c r="X10" s="28">
        <v>0</v>
      </c>
      <c r="Y10" s="28">
        <v>0</v>
      </c>
      <c r="Z10" s="28">
        <v>0</v>
      </c>
      <c r="AA10" s="28">
        <v>0</v>
      </c>
      <c r="AB10" s="28">
        <v>1</v>
      </c>
      <c r="AC10" s="28">
        <v>0</v>
      </c>
      <c r="AD10" s="28">
        <v>0</v>
      </c>
      <c r="AE10" s="28">
        <v>0</v>
      </c>
      <c r="AF10" s="28">
        <v>1</v>
      </c>
      <c r="AG10" s="28">
        <v>0</v>
      </c>
      <c r="AH10" s="28">
        <v>0</v>
      </c>
      <c r="AI10" s="28">
        <v>0</v>
      </c>
      <c r="AJ10" s="9">
        <f t="shared" si="0"/>
        <v>0</v>
      </c>
      <c r="AK10" s="9">
        <f t="shared" si="1"/>
        <v>1</v>
      </c>
      <c r="AL10" s="9">
        <f t="shared" si="2"/>
        <v>0</v>
      </c>
      <c r="AM10" s="9">
        <f t="shared" si="3"/>
        <v>0</v>
      </c>
      <c r="AN10" s="29" t="s">
        <v>1367</v>
      </c>
    </row>
    <row r="11" spans="1:40" x14ac:dyDescent="0.25">
      <c r="A11" s="28">
        <v>225</v>
      </c>
      <c r="B11" s="29" t="s">
        <v>1368</v>
      </c>
      <c r="C11" s="29" t="s">
        <v>1369</v>
      </c>
      <c r="D11" s="29" t="s">
        <v>1370</v>
      </c>
      <c r="E11" s="30">
        <v>36831</v>
      </c>
      <c r="F11" s="29" t="s">
        <v>38</v>
      </c>
      <c r="G11" s="28">
        <v>1800</v>
      </c>
      <c r="H11" s="28">
        <v>900</v>
      </c>
      <c r="L11" s="10" t="s">
        <v>341</v>
      </c>
      <c r="M11" s="29" t="s">
        <v>151</v>
      </c>
      <c r="N11" s="31" t="s">
        <v>48</v>
      </c>
      <c r="O11" s="39">
        <v>0</v>
      </c>
      <c r="P11" s="29" t="s">
        <v>60</v>
      </c>
      <c r="Q11" s="31" t="s">
        <v>15</v>
      </c>
      <c r="R11" s="28">
        <v>0</v>
      </c>
      <c r="S11" s="28">
        <v>0</v>
      </c>
      <c r="T11" s="28">
        <v>0</v>
      </c>
      <c r="U11" s="28">
        <v>0</v>
      </c>
      <c r="V11" s="28">
        <v>0</v>
      </c>
      <c r="W11" s="28">
        <v>0</v>
      </c>
      <c r="X11" s="28">
        <v>0</v>
      </c>
      <c r="Y11" s="28">
        <v>0</v>
      </c>
      <c r="Z11" s="28">
        <v>0</v>
      </c>
      <c r="AA11" s="28">
        <v>0</v>
      </c>
      <c r="AB11" s="28">
        <v>1</v>
      </c>
      <c r="AC11" s="28">
        <v>0</v>
      </c>
      <c r="AD11" s="28">
        <v>0</v>
      </c>
      <c r="AE11" s="28">
        <v>1</v>
      </c>
      <c r="AF11" s="28">
        <v>0</v>
      </c>
      <c r="AG11" s="28">
        <v>0</v>
      </c>
      <c r="AH11" s="28">
        <v>0</v>
      </c>
      <c r="AI11" s="28">
        <v>0</v>
      </c>
      <c r="AJ11" s="9">
        <f t="shared" si="0"/>
        <v>1</v>
      </c>
      <c r="AK11" s="9">
        <f t="shared" si="1"/>
        <v>0</v>
      </c>
      <c r="AL11" s="9">
        <f t="shared" si="2"/>
        <v>0</v>
      </c>
      <c r="AM11" s="9">
        <f t="shared" si="3"/>
        <v>0</v>
      </c>
      <c r="AN11" s="29" t="s">
        <v>1371</v>
      </c>
    </row>
    <row r="12" spans="1:40" x14ac:dyDescent="0.25">
      <c r="A12" s="28">
        <v>255</v>
      </c>
      <c r="B12" s="29" t="s">
        <v>379</v>
      </c>
      <c r="C12" s="29" t="s">
        <v>380</v>
      </c>
      <c r="D12" s="29" t="s">
        <v>381</v>
      </c>
      <c r="E12" s="30">
        <v>38231</v>
      </c>
      <c r="F12" s="29" t="s">
        <v>46</v>
      </c>
      <c r="G12" s="28">
        <v>1850</v>
      </c>
      <c r="H12" s="28">
        <v>940</v>
      </c>
      <c r="K12" s="28">
        <v>1.2</v>
      </c>
      <c r="L12" s="10" t="s">
        <v>341</v>
      </c>
      <c r="M12" s="29" t="s">
        <v>47</v>
      </c>
      <c r="N12" s="31" t="s">
        <v>48</v>
      </c>
      <c r="O12" s="39">
        <v>0</v>
      </c>
      <c r="P12" s="29" t="s">
        <v>60</v>
      </c>
      <c r="Q12" s="31" t="s">
        <v>15</v>
      </c>
      <c r="R12" s="28">
        <v>1</v>
      </c>
      <c r="S12" s="28">
        <v>0</v>
      </c>
      <c r="T12" s="28">
        <v>0</v>
      </c>
      <c r="U12" s="28">
        <v>0</v>
      </c>
      <c r="V12" s="28">
        <v>0</v>
      </c>
      <c r="W12" s="28">
        <v>0</v>
      </c>
      <c r="X12" s="28">
        <v>0</v>
      </c>
      <c r="Y12" s="28">
        <v>0</v>
      </c>
      <c r="Z12" s="28">
        <v>0</v>
      </c>
      <c r="AA12" s="28">
        <v>0</v>
      </c>
      <c r="AB12" s="28">
        <v>1</v>
      </c>
      <c r="AC12" s="28">
        <v>0</v>
      </c>
      <c r="AD12" s="28">
        <v>0</v>
      </c>
      <c r="AE12" s="28">
        <v>0</v>
      </c>
      <c r="AF12" s="28">
        <v>0</v>
      </c>
      <c r="AG12" s="28">
        <v>0</v>
      </c>
      <c r="AH12" s="28">
        <v>0</v>
      </c>
      <c r="AI12" s="28">
        <v>1</v>
      </c>
      <c r="AJ12" s="9">
        <f t="shared" si="0"/>
        <v>0</v>
      </c>
      <c r="AK12" s="9">
        <f>IF(OR(AF12=1,AG12=1),1,0)</f>
        <v>0</v>
      </c>
      <c r="AL12" s="9">
        <f t="shared" si="2"/>
        <v>1</v>
      </c>
      <c r="AM12" s="9">
        <f t="shared" si="3"/>
        <v>0</v>
      </c>
      <c r="AN12" s="29" t="s">
        <v>382</v>
      </c>
    </row>
    <row r="13" spans="1:40" x14ac:dyDescent="0.25">
      <c r="A13" s="28">
        <v>312</v>
      </c>
      <c r="B13" s="29" t="s">
        <v>1372</v>
      </c>
      <c r="C13" s="29" t="s">
        <v>1373</v>
      </c>
      <c r="D13" s="29" t="s">
        <v>1374</v>
      </c>
      <c r="E13" s="30">
        <v>40507</v>
      </c>
      <c r="F13" s="29" t="s">
        <v>38</v>
      </c>
      <c r="L13" s="10" t="s">
        <v>341</v>
      </c>
      <c r="M13" s="29" t="s">
        <v>54</v>
      </c>
      <c r="N13" s="31" t="s">
        <v>48</v>
      </c>
      <c r="O13" s="39">
        <v>0</v>
      </c>
      <c r="P13" s="29" t="s">
        <v>152</v>
      </c>
      <c r="Q13" s="31" t="s">
        <v>55</v>
      </c>
      <c r="R13" s="28">
        <v>0</v>
      </c>
      <c r="S13" s="28">
        <v>0</v>
      </c>
      <c r="T13" s="28">
        <v>0</v>
      </c>
      <c r="U13" s="28">
        <v>0</v>
      </c>
      <c r="V13" s="28">
        <v>0</v>
      </c>
      <c r="W13" s="28">
        <v>0</v>
      </c>
      <c r="X13" s="28">
        <v>0</v>
      </c>
      <c r="Y13" s="28">
        <v>0</v>
      </c>
      <c r="Z13" s="28">
        <v>0</v>
      </c>
      <c r="AA13" s="28">
        <v>0</v>
      </c>
      <c r="AB13" s="28">
        <v>1</v>
      </c>
      <c r="AC13" s="28">
        <v>1</v>
      </c>
      <c r="AD13" s="28">
        <v>0</v>
      </c>
      <c r="AE13" s="28">
        <v>0</v>
      </c>
      <c r="AF13" s="28">
        <v>0</v>
      </c>
      <c r="AG13" s="28">
        <v>0</v>
      </c>
      <c r="AH13" s="28">
        <v>0</v>
      </c>
      <c r="AI13" s="28">
        <v>0</v>
      </c>
      <c r="AJ13" s="9">
        <f t="shared" si="0"/>
        <v>1</v>
      </c>
      <c r="AK13" s="9">
        <f>IF(OR(AF13=1,AG13=1),1,0)</f>
        <v>0</v>
      </c>
      <c r="AL13" s="9">
        <f t="shared" si="2"/>
        <v>0</v>
      </c>
      <c r="AM13" s="9">
        <f t="shared" si="3"/>
        <v>0</v>
      </c>
      <c r="AN13" s="29" t="s">
        <v>1375</v>
      </c>
    </row>
    <row r="14" spans="1:40" x14ac:dyDescent="0.25">
      <c r="A14" s="28">
        <v>322</v>
      </c>
      <c r="B14" s="29" t="s">
        <v>387</v>
      </c>
      <c r="C14" s="29" t="s">
        <v>388</v>
      </c>
      <c r="D14" s="29" t="s">
        <v>389</v>
      </c>
      <c r="E14" s="30">
        <v>38838</v>
      </c>
      <c r="F14" s="29" t="s">
        <v>46</v>
      </c>
      <c r="L14" s="10" t="s">
        <v>341</v>
      </c>
      <c r="M14" s="29" t="s">
        <v>47</v>
      </c>
      <c r="N14" s="31" t="s">
        <v>48</v>
      </c>
      <c r="O14" s="39">
        <v>0</v>
      </c>
      <c r="P14" s="29" t="s">
        <v>60</v>
      </c>
      <c r="Q14" s="31" t="s">
        <v>15</v>
      </c>
      <c r="R14" s="28">
        <v>1</v>
      </c>
      <c r="S14" s="28">
        <v>0</v>
      </c>
      <c r="T14" s="28">
        <v>0</v>
      </c>
      <c r="U14" s="28">
        <v>0</v>
      </c>
      <c r="V14" s="28">
        <v>0</v>
      </c>
      <c r="W14" s="28">
        <v>0</v>
      </c>
      <c r="X14" s="28">
        <v>0</v>
      </c>
      <c r="Y14" s="28">
        <v>0</v>
      </c>
      <c r="Z14" s="28">
        <v>0</v>
      </c>
      <c r="AA14" s="28">
        <v>0</v>
      </c>
      <c r="AB14" s="28">
        <v>1</v>
      </c>
      <c r="AC14" s="28">
        <v>1</v>
      </c>
      <c r="AD14" s="28">
        <v>0</v>
      </c>
      <c r="AE14" s="28">
        <v>0</v>
      </c>
      <c r="AF14" s="28">
        <v>0</v>
      </c>
      <c r="AG14" s="28">
        <v>0</v>
      </c>
      <c r="AH14" s="28">
        <v>0</v>
      </c>
      <c r="AI14" s="28">
        <v>0</v>
      </c>
      <c r="AJ14" s="9">
        <f t="shared" si="0"/>
        <v>1</v>
      </c>
      <c r="AK14" s="9">
        <f t="shared" si="1"/>
        <v>0</v>
      </c>
      <c r="AL14" s="9">
        <f t="shared" si="2"/>
        <v>0</v>
      </c>
      <c r="AM14" s="9">
        <f t="shared" si="3"/>
        <v>0</v>
      </c>
      <c r="AN14" s="29" t="s">
        <v>390</v>
      </c>
    </row>
    <row r="15" spans="1:40" x14ac:dyDescent="0.25">
      <c r="A15" s="28">
        <v>338</v>
      </c>
      <c r="B15" s="29" t="s">
        <v>88</v>
      </c>
      <c r="C15" s="29" t="s">
        <v>89</v>
      </c>
      <c r="D15" s="29" t="s">
        <v>90</v>
      </c>
      <c r="E15" s="30">
        <v>40179</v>
      </c>
      <c r="F15" s="29" t="s">
        <v>38</v>
      </c>
      <c r="L15" s="25" t="s">
        <v>341</v>
      </c>
      <c r="M15" s="38" t="s">
        <v>47</v>
      </c>
      <c r="N15" s="36" t="s">
        <v>48</v>
      </c>
      <c r="Q15" s="31" t="s">
        <v>15</v>
      </c>
      <c r="R15" s="28">
        <v>1</v>
      </c>
      <c r="S15" s="28">
        <v>0</v>
      </c>
      <c r="T15" s="28">
        <v>0</v>
      </c>
      <c r="U15" s="28">
        <v>0</v>
      </c>
      <c r="V15" s="28">
        <v>0</v>
      </c>
      <c r="W15" s="28">
        <v>0</v>
      </c>
      <c r="X15" s="28">
        <v>0</v>
      </c>
      <c r="Y15" s="28">
        <v>0</v>
      </c>
      <c r="Z15" s="28">
        <v>0</v>
      </c>
      <c r="AA15" s="28">
        <v>0</v>
      </c>
      <c r="AB15" s="28">
        <v>1</v>
      </c>
      <c r="AC15" s="28">
        <v>1</v>
      </c>
      <c r="AD15" s="28">
        <v>0</v>
      </c>
      <c r="AE15" s="28">
        <v>0</v>
      </c>
      <c r="AF15" s="28">
        <v>1</v>
      </c>
      <c r="AG15" s="28">
        <v>0</v>
      </c>
      <c r="AH15" s="28">
        <v>0</v>
      </c>
      <c r="AI15" s="28">
        <v>0</v>
      </c>
      <c r="AJ15" s="9">
        <f t="shared" si="0"/>
        <v>1</v>
      </c>
      <c r="AK15" s="9">
        <f t="shared" si="1"/>
        <v>1</v>
      </c>
      <c r="AL15" s="9">
        <f t="shared" si="2"/>
        <v>0</v>
      </c>
      <c r="AM15" s="9">
        <f t="shared" si="3"/>
        <v>0</v>
      </c>
      <c r="AN15" s="29" t="s">
        <v>91</v>
      </c>
    </row>
    <row r="16" spans="1:40" x14ac:dyDescent="0.25">
      <c r="A16" s="28">
        <v>401</v>
      </c>
      <c r="B16" s="29" t="s">
        <v>401</v>
      </c>
      <c r="C16" s="29" t="s">
        <v>402</v>
      </c>
      <c r="D16" s="29" t="s">
        <v>403</v>
      </c>
      <c r="E16" s="30">
        <v>37773</v>
      </c>
      <c r="F16" s="29" t="s">
        <v>46</v>
      </c>
      <c r="G16" s="28">
        <v>1800</v>
      </c>
      <c r="H16" s="28">
        <v>900</v>
      </c>
      <c r="I16" s="28">
        <v>1.1000000000000001E-3</v>
      </c>
      <c r="L16" s="10" t="s">
        <v>341</v>
      </c>
      <c r="M16" s="29" t="s">
        <v>47</v>
      </c>
      <c r="N16" s="31" t="s">
        <v>48</v>
      </c>
      <c r="O16" s="39">
        <v>2190</v>
      </c>
      <c r="P16" s="29" t="s">
        <v>60</v>
      </c>
      <c r="Q16" s="31" t="s">
        <v>15</v>
      </c>
      <c r="R16" s="28">
        <v>1</v>
      </c>
      <c r="S16" s="28">
        <v>0</v>
      </c>
      <c r="T16" s="28">
        <v>0</v>
      </c>
      <c r="U16" s="28">
        <v>0</v>
      </c>
      <c r="V16" s="28">
        <v>0</v>
      </c>
      <c r="W16" s="28">
        <v>0</v>
      </c>
      <c r="X16" s="28">
        <v>0</v>
      </c>
      <c r="Y16" s="28">
        <v>0</v>
      </c>
      <c r="Z16" s="28">
        <v>0</v>
      </c>
      <c r="AA16" s="28">
        <v>0</v>
      </c>
      <c r="AB16" s="28">
        <v>1</v>
      </c>
      <c r="AC16" s="28">
        <v>0</v>
      </c>
      <c r="AD16" s="28">
        <v>0</v>
      </c>
      <c r="AE16" s="28">
        <v>0</v>
      </c>
      <c r="AF16" s="28">
        <v>0</v>
      </c>
      <c r="AG16" s="28">
        <v>0</v>
      </c>
      <c r="AH16" s="28">
        <v>0</v>
      </c>
      <c r="AI16" s="28">
        <v>1</v>
      </c>
      <c r="AJ16" s="9">
        <f t="shared" si="0"/>
        <v>0</v>
      </c>
      <c r="AK16" s="9">
        <f t="shared" si="1"/>
        <v>0</v>
      </c>
      <c r="AL16" s="9">
        <f t="shared" si="2"/>
        <v>1</v>
      </c>
      <c r="AM16" s="9">
        <f t="shared" si="3"/>
        <v>0</v>
      </c>
      <c r="AN16" s="29" t="s">
        <v>404</v>
      </c>
    </row>
    <row r="17" spans="1:40" x14ac:dyDescent="0.25">
      <c r="A17" s="28">
        <v>404</v>
      </c>
      <c r="B17" s="29" t="s">
        <v>405</v>
      </c>
      <c r="C17" s="29" t="s">
        <v>406</v>
      </c>
      <c r="D17" s="29" t="s">
        <v>407</v>
      </c>
      <c r="E17" s="30">
        <v>38108</v>
      </c>
      <c r="F17" s="29" t="s">
        <v>38</v>
      </c>
      <c r="L17" s="25" t="s">
        <v>341</v>
      </c>
      <c r="M17" s="38" t="s">
        <v>47</v>
      </c>
      <c r="N17" s="36" t="s">
        <v>48</v>
      </c>
      <c r="Q17" s="31" t="s">
        <v>15</v>
      </c>
      <c r="R17" s="28">
        <v>1</v>
      </c>
      <c r="S17" s="28">
        <v>0</v>
      </c>
      <c r="T17" s="28">
        <v>0</v>
      </c>
      <c r="U17" s="28">
        <v>0</v>
      </c>
      <c r="V17" s="28">
        <v>0</v>
      </c>
      <c r="W17" s="28">
        <v>0</v>
      </c>
      <c r="X17" s="28">
        <v>0</v>
      </c>
      <c r="Y17" s="28">
        <v>0</v>
      </c>
      <c r="Z17" s="28">
        <v>0</v>
      </c>
      <c r="AA17" s="28">
        <v>0</v>
      </c>
      <c r="AB17" s="28">
        <v>1</v>
      </c>
      <c r="AC17" s="28">
        <v>1</v>
      </c>
      <c r="AD17" s="28">
        <v>0</v>
      </c>
      <c r="AE17" s="28">
        <v>0</v>
      </c>
      <c r="AF17" s="28">
        <v>0</v>
      </c>
      <c r="AG17" s="28">
        <v>0</v>
      </c>
      <c r="AH17" s="28">
        <v>0</v>
      </c>
      <c r="AI17" s="28">
        <v>0</v>
      </c>
      <c r="AJ17" s="9">
        <f t="shared" si="0"/>
        <v>1</v>
      </c>
      <c r="AK17" s="9">
        <f t="shared" si="1"/>
        <v>0</v>
      </c>
      <c r="AL17" s="9">
        <f t="shared" si="2"/>
        <v>0</v>
      </c>
      <c r="AM17" s="9">
        <f t="shared" si="3"/>
        <v>0</v>
      </c>
      <c r="AN17" s="29" t="s">
        <v>408</v>
      </c>
    </row>
    <row r="18" spans="1:40" x14ac:dyDescent="0.25">
      <c r="A18" s="28">
        <v>405</v>
      </c>
      <c r="B18" s="29" t="s">
        <v>1376</v>
      </c>
      <c r="C18" s="29" t="s">
        <v>1377</v>
      </c>
      <c r="D18" s="29" t="s">
        <v>1378</v>
      </c>
      <c r="E18" s="30">
        <v>36574</v>
      </c>
      <c r="F18" s="29" t="s">
        <v>38</v>
      </c>
      <c r="L18" s="10" t="s">
        <v>341</v>
      </c>
      <c r="M18" s="29" t="s">
        <v>54</v>
      </c>
      <c r="N18" s="31" t="s">
        <v>48</v>
      </c>
      <c r="O18" s="39">
        <v>0</v>
      </c>
      <c r="P18" s="29" t="s">
        <v>60</v>
      </c>
      <c r="Q18" s="31" t="s">
        <v>15</v>
      </c>
      <c r="R18" s="28">
        <v>1</v>
      </c>
      <c r="S18" s="28">
        <v>0</v>
      </c>
      <c r="T18" s="28">
        <v>0</v>
      </c>
      <c r="U18" s="28">
        <v>0</v>
      </c>
      <c r="V18" s="28">
        <v>0</v>
      </c>
      <c r="W18" s="28">
        <v>0</v>
      </c>
      <c r="X18" s="28">
        <v>0</v>
      </c>
      <c r="Y18" s="28">
        <v>0</v>
      </c>
      <c r="Z18" s="28">
        <v>0</v>
      </c>
      <c r="AA18" s="28">
        <v>0</v>
      </c>
      <c r="AB18" s="28">
        <v>1</v>
      </c>
      <c r="AC18" s="28">
        <v>1</v>
      </c>
      <c r="AD18" s="28">
        <v>1</v>
      </c>
      <c r="AE18" s="28">
        <v>0</v>
      </c>
      <c r="AF18" s="28">
        <v>0</v>
      </c>
      <c r="AG18" s="28">
        <v>0</v>
      </c>
      <c r="AH18" s="28">
        <v>0</v>
      </c>
      <c r="AI18" s="28">
        <v>0</v>
      </c>
      <c r="AJ18" s="9">
        <f t="shared" si="0"/>
        <v>1</v>
      </c>
      <c r="AK18" s="9">
        <f t="shared" si="1"/>
        <v>0</v>
      </c>
      <c r="AL18" s="9">
        <f t="shared" si="2"/>
        <v>1</v>
      </c>
      <c r="AM18" s="9">
        <f t="shared" si="3"/>
        <v>1</v>
      </c>
      <c r="AN18" s="29" t="s">
        <v>1379</v>
      </c>
    </row>
    <row r="19" spans="1:40" x14ac:dyDescent="0.25">
      <c r="A19" s="28">
        <v>427</v>
      </c>
      <c r="B19" s="29" t="s">
        <v>1273</v>
      </c>
      <c r="C19" s="29" t="s">
        <v>1274</v>
      </c>
      <c r="D19" s="29" t="s">
        <v>1275</v>
      </c>
      <c r="E19" s="30">
        <v>37438</v>
      </c>
      <c r="F19" s="29" t="s">
        <v>46</v>
      </c>
      <c r="G19" s="28">
        <v>1800</v>
      </c>
      <c r="H19" s="28">
        <v>900</v>
      </c>
      <c r="L19" s="10" t="s">
        <v>341</v>
      </c>
      <c r="M19" s="29" t="s">
        <v>47</v>
      </c>
      <c r="N19" s="31" t="s">
        <v>48</v>
      </c>
      <c r="O19" s="39">
        <v>0</v>
      </c>
      <c r="P19" s="29" t="s">
        <v>60</v>
      </c>
      <c r="Q19" s="31" t="s">
        <v>15</v>
      </c>
      <c r="R19" s="28">
        <v>1</v>
      </c>
      <c r="S19" s="28">
        <v>0</v>
      </c>
      <c r="T19" s="28">
        <v>0</v>
      </c>
      <c r="U19" s="28">
        <v>0</v>
      </c>
      <c r="V19" s="28">
        <v>0</v>
      </c>
      <c r="W19" s="28">
        <v>0</v>
      </c>
      <c r="X19" s="28">
        <v>0</v>
      </c>
      <c r="Y19" s="28">
        <v>0</v>
      </c>
      <c r="Z19" s="28">
        <v>0</v>
      </c>
      <c r="AA19" s="28">
        <v>0</v>
      </c>
      <c r="AB19" s="28">
        <v>1</v>
      </c>
      <c r="AC19" s="28">
        <v>0</v>
      </c>
      <c r="AD19" s="28">
        <v>0</v>
      </c>
      <c r="AE19" s="28">
        <v>0</v>
      </c>
      <c r="AF19" s="28">
        <v>0</v>
      </c>
      <c r="AG19" s="28">
        <v>0</v>
      </c>
      <c r="AH19" s="28">
        <v>0</v>
      </c>
      <c r="AI19" s="28">
        <v>1</v>
      </c>
      <c r="AJ19" s="9">
        <f t="shared" si="0"/>
        <v>0</v>
      </c>
      <c r="AK19" s="9">
        <f t="shared" si="1"/>
        <v>0</v>
      </c>
      <c r="AL19" s="9">
        <f t="shared" si="2"/>
        <v>1</v>
      </c>
      <c r="AM19" s="9">
        <f t="shared" si="3"/>
        <v>0</v>
      </c>
      <c r="AN19" s="29" t="s">
        <v>1276</v>
      </c>
    </row>
    <row r="20" spans="1:40" s="21" customFormat="1" x14ac:dyDescent="0.25">
      <c r="A20" s="32">
        <v>443</v>
      </c>
      <c r="B20" s="33" t="s">
        <v>1380</v>
      </c>
      <c r="C20" s="33" t="s">
        <v>1381</v>
      </c>
      <c r="D20" s="33" t="s">
        <v>1382</v>
      </c>
      <c r="E20" s="34">
        <v>39849</v>
      </c>
      <c r="F20" s="33" t="s">
        <v>38</v>
      </c>
      <c r="G20" s="19"/>
      <c r="H20" s="19"/>
      <c r="I20" s="19"/>
      <c r="J20" s="19"/>
      <c r="K20" s="19"/>
      <c r="L20" s="25" t="s">
        <v>341</v>
      </c>
      <c r="M20" s="38" t="s">
        <v>54</v>
      </c>
      <c r="N20" s="36" t="s">
        <v>48</v>
      </c>
      <c r="P20" s="38" t="s">
        <v>60</v>
      </c>
      <c r="Q20" s="36" t="s">
        <v>15</v>
      </c>
      <c r="R20" s="32">
        <v>1</v>
      </c>
      <c r="S20" s="32">
        <v>0</v>
      </c>
      <c r="T20" s="32">
        <v>0</v>
      </c>
      <c r="U20" s="32">
        <v>0</v>
      </c>
      <c r="V20" s="32">
        <v>0</v>
      </c>
      <c r="W20" s="32">
        <v>0</v>
      </c>
      <c r="X20" s="32">
        <v>0</v>
      </c>
      <c r="Y20" s="32">
        <v>0</v>
      </c>
      <c r="Z20" s="32">
        <v>0</v>
      </c>
      <c r="AA20" s="32">
        <v>0</v>
      </c>
      <c r="AB20" s="32">
        <v>1</v>
      </c>
      <c r="AC20" s="32">
        <v>1</v>
      </c>
      <c r="AD20" s="32">
        <v>0</v>
      </c>
      <c r="AE20" s="32">
        <v>0</v>
      </c>
      <c r="AF20" s="32">
        <v>0</v>
      </c>
      <c r="AG20" s="32">
        <v>0</v>
      </c>
      <c r="AH20" s="32">
        <v>0</v>
      </c>
      <c r="AI20" s="32">
        <v>0</v>
      </c>
      <c r="AJ20" s="9">
        <f t="shared" si="0"/>
        <v>1</v>
      </c>
      <c r="AK20" s="9">
        <f t="shared" si="1"/>
        <v>0</v>
      </c>
      <c r="AL20" s="9">
        <f t="shared" si="2"/>
        <v>0</v>
      </c>
      <c r="AM20" s="9">
        <f t="shared" si="3"/>
        <v>0</v>
      </c>
      <c r="AN20" s="22" t="s">
        <v>1383</v>
      </c>
    </row>
    <row r="21" spans="1:40" s="21" customFormat="1" x14ac:dyDescent="0.25">
      <c r="A21" s="32">
        <v>457</v>
      </c>
      <c r="B21" s="33" t="s">
        <v>1384</v>
      </c>
      <c r="C21" s="33" t="s">
        <v>1385</v>
      </c>
      <c r="D21" s="33" t="s">
        <v>1386</v>
      </c>
      <c r="E21" s="34">
        <v>38626</v>
      </c>
      <c r="F21" s="33" t="s">
        <v>38</v>
      </c>
      <c r="G21" s="19"/>
      <c r="H21" s="19"/>
      <c r="I21" s="19"/>
      <c r="J21" s="19"/>
      <c r="K21" s="19"/>
      <c r="L21" s="25" t="s">
        <v>341</v>
      </c>
      <c r="M21" s="38" t="s">
        <v>54</v>
      </c>
      <c r="N21" s="36" t="s">
        <v>48</v>
      </c>
      <c r="Q21" s="35" t="s">
        <v>55</v>
      </c>
      <c r="R21" s="37">
        <v>0</v>
      </c>
      <c r="S21" s="32">
        <v>0</v>
      </c>
      <c r="T21" s="32">
        <v>0</v>
      </c>
      <c r="U21" s="32">
        <v>0</v>
      </c>
      <c r="V21" s="32">
        <v>0</v>
      </c>
      <c r="W21" s="32">
        <v>0</v>
      </c>
      <c r="X21" s="32">
        <v>0</v>
      </c>
      <c r="Y21" s="32">
        <v>0</v>
      </c>
      <c r="Z21" s="32">
        <v>0</v>
      </c>
      <c r="AA21" s="32">
        <v>0</v>
      </c>
      <c r="AB21" s="32">
        <v>1</v>
      </c>
      <c r="AC21" s="32">
        <v>0</v>
      </c>
      <c r="AD21" s="32">
        <v>0</v>
      </c>
      <c r="AE21" s="32">
        <v>0</v>
      </c>
      <c r="AF21" s="32">
        <v>0</v>
      </c>
      <c r="AG21" s="32">
        <v>0</v>
      </c>
      <c r="AH21" s="32">
        <v>0</v>
      </c>
      <c r="AI21" s="32">
        <v>1</v>
      </c>
      <c r="AJ21" s="9">
        <f t="shared" si="0"/>
        <v>0</v>
      </c>
      <c r="AK21" s="9">
        <f t="shared" si="1"/>
        <v>0</v>
      </c>
      <c r="AL21" s="9">
        <f t="shared" si="2"/>
        <v>1</v>
      </c>
      <c r="AM21" s="9">
        <f t="shared" si="3"/>
        <v>0</v>
      </c>
      <c r="AN21" s="22" t="s">
        <v>1387</v>
      </c>
    </row>
    <row r="22" spans="1:40" x14ac:dyDescent="0.25">
      <c r="A22" s="28">
        <v>478</v>
      </c>
      <c r="B22" s="29" t="s">
        <v>1388</v>
      </c>
      <c r="C22" s="29" t="s">
        <v>1389</v>
      </c>
      <c r="D22" s="29" t="s">
        <v>1390</v>
      </c>
      <c r="E22" s="30">
        <v>37712</v>
      </c>
      <c r="F22" s="29" t="s">
        <v>38</v>
      </c>
      <c r="J22" s="28">
        <v>0.5</v>
      </c>
      <c r="L22" s="10" t="s">
        <v>341</v>
      </c>
      <c r="M22" s="29" t="s">
        <v>54</v>
      </c>
      <c r="N22" s="31" t="s">
        <v>48</v>
      </c>
      <c r="O22" s="39">
        <v>0</v>
      </c>
      <c r="P22" s="29" t="s">
        <v>152</v>
      </c>
      <c r="Q22" s="31" t="s">
        <v>15</v>
      </c>
      <c r="R22" s="28">
        <v>1</v>
      </c>
      <c r="S22" s="28">
        <v>0</v>
      </c>
      <c r="T22" s="28">
        <v>0</v>
      </c>
      <c r="U22" s="28">
        <v>0</v>
      </c>
      <c r="V22" s="28">
        <v>0</v>
      </c>
      <c r="W22" s="28">
        <v>0</v>
      </c>
      <c r="X22" s="28">
        <v>0</v>
      </c>
      <c r="Y22" s="28">
        <v>0</v>
      </c>
      <c r="Z22" s="28">
        <v>0</v>
      </c>
      <c r="AA22" s="28">
        <v>0</v>
      </c>
      <c r="AB22" s="28">
        <v>1</v>
      </c>
      <c r="AC22" s="28">
        <v>0</v>
      </c>
      <c r="AD22" s="28">
        <v>0</v>
      </c>
      <c r="AE22" s="28">
        <v>0</v>
      </c>
      <c r="AF22" s="28">
        <v>0</v>
      </c>
      <c r="AG22" s="28">
        <v>0</v>
      </c>
      <c r="AH22" s="28">
        <v>0</v>
      </c>
      <c r="AI22" s="28">
        <v>1</v>
      </c>
      <c r="AJ22" s="9">
        <f t="shared" si="0"/>
        <v>0</v>
      </c>
      <c r="AK22" s="9">
        <f t="shared" si="1"/>
        <v>0</v>
      </c>
      <c r="AL22" s="9">
        <f t="shared" si="2"/>
        <v>1</v>
      </c>
      <c r="AM22" s="9">
        <f t="shared" si="3"/>
        <v>0</v>
      </c>
      <c r="AN22" s="29" t="s">
        <v>1391</v>
      </c>
    </row>
    <row r="23" spans="1:40" x14ac:dyDescent="0.25">
      <c r="A23" s="28">
        <v>688</v>
      </c>
      <c r="B23" s="29" t="s">
        <v>427</v>
      </c>
      <c r="C23" s="29" t="s">
        <v>428</v>
      </c>
      <c r="D23" s="29" t="s">
        <v>429</v>
      </c>
      <c r="E23" s="30">
        <v>41173</v>
      </c>
      <c r="F23" s="29" t="s">
        <v>38</v>
      </c>
      <c r="J23" s="28">
        <v>1.57</v>
      </c>
      <c r="K23" s="28">
        <v>1.8</v>
      </c>
      <c r="L23" s="28" t="s">
        <v>342</v>
      </c>
      <c r="M23" s="29" t="s">
        <v>430</v>
      </c>
      <c r="N23" s="38" t="s">
        <v>48</v>
      </c>
      <c r="O23" s="39">
        <v>0.53333333333333333</v>
      </c>
      <c r="P23" s="29" t="s">
        <v>103</v>
      </c>
      <c r="Q23" s="31" t="s">
        <v>70</v>
      </c>
      <c r="R23" s="28">
        <v>0</v>
      </c>
      <c r="S23" s="28">
        <v>0</v>
      </c>
      <c r="T23" s="28">
        <v>0</v>
      </c>
      <c r="U23" s="28">
        <v>0</v>
      </c>
      <c r="V23" s="28">
        <v>0</v>
      </c>
      <c r="W23" s="28">
        <v>0</v>
      </c>
      <c r="X23" s="28">
        <v>0</v>
      </c>
      <c r="Y23" s="28">
        <v>0</v>
      </c>
      <c r="Z23" s="28">
        <v>0</v>
      </c>
      <c r="AA23" s="28">
        <v>1</v>
      </c>
      <c r="AB23" s="28">
        <v>0</v>
      </c>
      <c r="AC23" s="28">
        <v>1</v>
      </c>
      <c r="AD23" s="28">
        <v>1</v>
      </c>
      <c r="AE23" s="28">
        <v>0</v>
      </c>
      <c r="AF23" s="28">
        <v>0</v>
      </c>
      <c r="AG23" s="28">
        <v>0</v>
      </c>
      <c r="AH23" s="28">
        <v>0</v>
      </c>
      <c r="AI23" s="28">
        <v>0</v>
      </c>
      <c r="AJ23" s="9">
        <f t="shared" ref="AJ23:AJ52" si="4">IF(OR(AC23=1,AE23=1),1,0)</f>
        <v>1</v>
      </c>
      <c r="AK23" s="9">
        <f t="shared" ref="AK23:AK52" si="5">IF(OR(AF23=1,AG23=1),1,0)</f>
        <v>0</v>
      </c>
      <c r="AL23" s="9">
        <f t="shared" ref="AL23:AL52" si="6">IF(OR(AD23=1,AH23=1,AI23=1),1,0)</f>
        <v>1</v>
      </c>
      <c r="AM23" s="9">
        <f t="shared" ref="AM23:AM52" si="7">IF(OR(AD23=1,AH23=1),1,0)</f>
        <v>1</v>
      </c>
      <c r="AN23" s="29" t="s">
        <v>431</v>
      </c>
    </row>
    <row r="24" spans="1:40" x14ac:dyDescent="0.25">
      <c r="A24" s="28">
        <v>807</v>
      </c>
      <c r="B24" s="29" t="s">
        <v>1141</v>
      </c>
      <c r="C24" s="29" t="s">
        <v>1142</v>
      </c>
      <c r="D24" s="29" t="s">
        <v>1143</v>
      </c>
      <c r="E24" s="30">
        <v>40245</v>
      </c>
      <c r="F24" s="29" t="s">
        <v>38</v>
      </c>
      <c r="J24" s="28">
        <v>2</v>
      </c>
      <c r="L24" s="28" t="s">
        <v>342</v>
      </c>
      <c r="M24" s="29" t="s">
        <v>136</v>
      </c>
      <c r="N24"/>
      <c r="O24" s="39">
        <v>0.75</v>
      </c>
      <c r="P24" s="29" t="s">
        <v>103</v>
      </c>
      <c r="Q24" s="31" t="s">
        <v>70</v>
      </c>
      <c r="R24" s="28">
        <v>0</v>
      </c>
      <c r="S24" s="28">
        <v>0</v>
      </c>
      <c r="T24" s="28">
        <v>0</v>
      </c>
      <c r="U24" s="28">
        <v>0</v>
      </c>
      <c r="V24" s="28">
        <v>0</v>
      </c>
      <c r="W24" s="28">
        <v>0</v>
      </c>
      <c r="X24" s="28">
        <v>0</v>
      </c>
      <c r="Y24" s="28">
        <v>0</v>
      </c>
      <c r="Z24" s="28">
        <v>0</v>
      </c>
      <c r="AA24" s="28">
        <v>1</v>
      </c>
      <c r="AB24" s="28">
        <v>0</v>
      </c>
      <c r="AC24" s="28">
        <v>1</v>
      </c>
      <c r="AD24" s="28">
        <v>0</v>
      </c>
      <c r="AE24" s="28">
        <v>0</v>
      </c>
      <c r="AF24" s="28">
        <v>0</v>
      </c>
      <c r="AG24" s="28">
        <v>0</v>
      </c>
      <c r="AH24" s="28">
        <v>0</v>
      </c>
      <c r="AI24" s="28">
        <v>0</v>
      </c>
      <c r="AJ24" s="9">
        <f t="shared" si="4"/>
        <v>1</v>
      </c>
      <c r="AK24" s="9">
        <f t="shared" si="5"/>
        <v>0</v>
      </c>
      <c r="AL24" s="9">
        <f t="shared" si="6"/>
        <v>0</v>
      </c>
      <c r="AM24" s="9">
        <f t="shared" si="7"/>
        <v>0</v>
      </c>
      <c r="AN24" s="29" t="s">
        <v>1144</v>
      </c>
    </row>
    <row r="25" spans="1:40" x14ac:dyDescent="0.25">
      <c r="A25" s="28">
        <v>889</v>
      </c>
      <c r="B25" s="29" t="s">
        <v>440</v>
      </c>
      <c r="C25" s="29" t="s">
        <v>441</v>
      </c>
      <c r="D25" s="29" t="s">
        <v>442</v>
      </c>
      <c r="E25" s="30">
        <v>39661</v>
      </c>
      <c r="F25" s="29" t="s">
        <v>38</v>
      </c>
      <c r="G25" s="28">
        <v>848.4</v>
      </c>
      <c r="H25" s="28">
        <v>824.6</v>
      </c>
      <c r="J25" s="28">
        <v>1.6</v>
      </c>
      <c r="L25" s="10" t="s">
        <v>341</v>
      </c>
      <c r="M25" s="29" t="s">
        <v>54</v>
      </c>
      <c r="N25" s="29" t="s">
        <v>48</v>
      </c>
      <c r="O25" s="39">
        <v>0.51666666666666672</v>
      </c>
      <c r="P25" s="29" t="s">
        <v>103</v>
      </c>
      <c r="Q25" s="31" t="s">
        <v>70</v>
      </c>
      <c r="R25" s="28">
        <v>0</v>
      </c>
      <c r="S25" s="28">
        <v>0</v>
      </c>
      <c r="T25" s="28">
        <v>0</v>
      </c>
      <c r="U25" s="28">
        <v>0</v>
      </c>
      <c r="V25" s="28">
        <v>0</v>
      </c>
      <c r="W25" s="28">
        <v>0</v>
      </c>
      <c r="X25" s="28">
        <v>0</v>
      </c>
      <c r="Y25" s="28">
        <v>0</v>
      </c>
      <c r="Z25" s="28">
        <v>0</v>
      </c>
      <c r="AA25" s="28">
        <v>1</v>
      </c>
      <c r="AB25" s="28">
        <v>0</v>
      </c>
      <c r="AC25" s="28">
        <v>1</v>
      </c>
      <c r="AD25" s="28">
        <v>0</v>
      </c>
      <c r="AE25" s="28">
        <v>0</v>
      </c>
      <c r="AF25" s="28">
        <v>0</v>
      </c>
      <c r="AG25" s="28">
        <v>0</v>
      </c>
      <c r="AH25" s="28">
        <v>0</v>
      </c>
      <c r="AI25" s="28">
        <v>0</v>
      </c>
      <c r="AJ25" s="9">
        <f t="shared" si="4"/>
        <v>1</v>
      </c>
      <c r="AK25" s="9">
        <f t="shared" si="5"/>
        <v>0</v>
      </c>
      <c r="AL25" s="9">
        <f t="shared" si="6"/>
        <v>0</v>
      </c>
      <c r="AM25" s="9">
        <f t="shared" si="7"/>
        <v>0</v>
      </c>
      <c r="AN25" s="29" t="s">
        <v>443</v>
      </c>
    </row>
    <row r="26" spans="1:40" x14ac:dyDescent="0.25">
      <c r="A26" s="28">
        <v>910</v>
      </c>
      <c r="B26" s="29" t="s">
        <v>448</v>
      </c>
      <c r="C26" s="29" t="s">
        <v>449</v>
      </c>
      <c r="D26" s="29" t="s">
        <v>450</v>
      </c>
      <c r="E26" s="30">
        <v>39965</v>
      </c>
      <c r="F26" s="29" t="s">
        <v>38</v>
      </c>
      <c r="G26" s="28">
        <v>848.4</v>
      </c>
      <c r="H26" s="28">
        <v>824.6</v>
      </c>
      <c r="J26" s="28">
        <v>1.22</v>
      </c>
      <c r="L26" s="28" t="s">
        <v>342</v>
      </c>
      <c r="M26" s="29" t="s">
        <v>451</v>
      </c>
      <c r="N26" s="38" t="s">
        <v>48</v>
      </c>
      <c r="O26" s="39">
        <v>0</v>
      </c>
      <c r="P26" s="29" t="s">
        <v>103</v>
      </c>
      <c r="Q26" s="31" t="s">
        <v>70</v>
      </c>
      <c r="R26" s="28">
        <v>0</v>
      </c>
      <c r="S26" s="28">
        <v>0</v>
      </c>
      <c r="T26" s="28">
        <v>0</v>
      </c>
      <c r="U26" s="28">
        <v>0</v>
      </c>
      <c r="V26" s="28">
        <v>0</v>
      </c>
      <c r="W26" s="28">
        <v>0</v>
      </c>
      <c r="X26" s="28">
        <v>0</v>
      </c>
      <c r="Y26" s="28">
        <v>0</v>
      </c>
      <c r="Z26" s="28">
        <v>0</v>
      </c>
      <c r="AA26" s="28">
        <v>1</v>
      </c>
      <c r="AB26" s="28">
        <v>0</v>
      </c>
      <c r="AC26" s="28">
        <v>1</v>
      </c>
      <c r="AD26" s="28">
        <v>0</v>
      </c>
      <c r="AE26" s="28">
        <v>0</v>
      </c>
      <c r="AF26" s="28">
        <v>0</v>
      </c>
      <c r="AG26" s="28">
        <v>0</v>
      </c>
      <c r="AH26" s="28">
        <v>0</v>
      </c>
      <c r="AI26" s="28">
        <v>0</v>
      </c>
      <c r="AJ26" s="9">
        <f t="shared" si="4"/>
        <v>1</v>
      </c>
      <c r="AK26" s="9">
        <f t="shared" si="5"/>
        <v>0</v>
      </c>
      <c r="AL26" s="9">
        <f t="shared" si="6"/>
        <v>0</v>
      </c>
      <c r="AM26" s="9">
        <f t="shared" si="7"/>
        <v>0</v>
      </c>
      <c r="AN26" s="29" t="s">
        <v>452</v>
      </c>
    </row>
    <row r="27" spans="1:40" x14ac:dyDescent="0.25">
      <c r="A27" s="28">
        <v>975</v>
      </c>
      <c r="B27" s="29" t="s">
        <v>1392</v>
      </c>
      <c r="C27" s="29" t="s">
        <v>1393</v>
      </c>
      <c r="D27" s="29" t="s">
        <v>1394</v>
      </c>
      <c r="E27" s="30">
        <v>42644</v>
      </c>
      <c r="F27" s="29" t="s">
        <v>38</v>
      </c>
      <c r="L27" s="25" t="s">
        <v>341</v>
      </c>
      <c r="M27" s="38" t="s">
        <v>8017</v>
      </c>
      <c r="N27" s="36" t="s">
        <v>48</v>
      </c>
      <c r="Q27" s="31" t="s">
        <v>15</v>
      </c>
      <c r="R27" s="28">
        <v>0</v>
      </c>
      <c r="S27" s="28">
        <v>0</v>
      </c>
      <c r="T27" s="28">
        <v>0</v>
      </c>
      <c r="U27" s="28">
        <v>0</v>
      </c>
      <c r="V27" s="28">
        <v>0</v>
      </c>
      <c r="W27" s="28">
        <v>0</v>
      </c>
      <c r="X27" s="28">
        <v>0</v>
      </c>
      <c r="Y27" s="28">
        <v>0</v>
      </c>
      <c r="Z27" s="28">
        <v>0</v>
      </c>
      <c r="AA27" s="28">
        <v>0</v>
      </c>
      <c r="AB27" s="28">
        <v>1</v>
      </c>
      <c r="AC27" s="28">
        <v>0</v>
      </c>
      <c r="AD27" s="28">
        <v>0</v>
      </c>
      <c r="AE27" s="28">
        <v>0</v>
      </c>
      <c r="AF27" s="28">
        <v>0</v>
      </c>
      <c r="AG27" s="28">
        <v>0</v>
      </c>
      <c r="AH27" s="28">
        <v>0</v>
      </c>
      <c r="AI27" s="28">
        <v>1</v>
      </c>
      <c r="AJ27" s="9">
        <f t="shared" si="4"/>
        <v>0</v>
      </c>
      <c r="AK27" s="9">
        <f t="shared" si="5"/>
        <v>0</v>
      </c>
      <c r="AL27" s="9">
        <f t="shared" si="6"/>
        <v>1</v>
      </c>
      <c r="AM27" s="9">
        <f t="shared" si="7"/>
        <v>0</v>
      </c>
      <c r="AN27" s="89" t="s">
        <v>1395</v>
      </c>
    </row>
    <row r="28" spans="1:40" x14ac:dyDescent="0.25">
      <c r="A28" s="28">
        <v>1011</v>
      </c>
      <c r="B28" s="29" t="s">
        <v>1396</v>
      </c>
      <c r="C28" s="29" t="s">
        <v>1397</v>
      </c>
      <c r="D28" s="29" t="s">
        <v>1398</v>
      </c>
      <c r="E28" s="30">
        <v>36039</v>
      </c>
      <c r="F28" s="29" t="s">
        <v>38</v>
      </c>
      <c r="L28" s="25" t="s">
        <v>341</v>
      </c>
      <c r="M28" s="38" t="s">
        <v>54</v>
      </c>
      <c r="N28" s="36" t="s">
        <v>48</v>
      </c>
      <c r="O28" s="39">
        <v>0</v>
      </c>
      <c r="P28" s="29" t="s">
        <v>60</v>
      </c>
      <c r="Q28" s="31" t="s">
        <v>15</v>
      </c>
      <c r="R28" s="28">
        <v>1</v>
      </c>
      <c r="S28" s="28">
        <v>0</v>
      </c>
      <c r="T28" s="28">
        <v>0</v>
      </c>
      <c r="U28" s="28">
        <v>0</v>
      </c>
      <c r="V28" s="28">
        <v>0</v>
      </c>
      <c r="W28" s="28">
        <v>0</v>
      </c>
      <c r="X28" s="28">
        <v>0</v>
      </c>
      <c r="Y28" s="28">
        <v>0</v>
      </c>
      <c r="Z28" s="28">
        <v>0</v>
      </c>
      <c r="AA28" s="28">
        <v>0</v>
      </c>
      <c r="AB28" s="28">
        <v>1</v>
      </c>
      <c r="AC28" s="28">
        <v>0</v>
      </c>
      <c r="AD28" s="28">
        <v>0</v>
      </c>
      <c r="AE28" s="28">
        <v>0</v>
      </c>
      <c r="AF28" s="28">
        <v>0</v>
      </c>
      <c r="AG28" s="28">
        <v>0</v>
      </c>
      <c r="AH28" s="28">
        <v>0</v>
      </c>
      <c r="AI28" s="28">
        <v>1</v>
      </c>
      <c r="AJ28" s="9">
        <f t="shared" si="4"/>
        <v>0</v>
      </c>
      <c r="AK28" s="9">
        <f t="shared" si="5"/>
        <v>0</v>
      </c>
      <c r="AL28" s="9">
        <f t="shared" si="6"/>
        <v>1</v>
      </c>
      <c r="AM28" s="9">
        <f t="shared" si="7"/>
        <v>0</v>
      </c>
      <c r="AN28" s="29" t="s">
        <v>1399</v>
      </c>
    </row>
    <row r="29" spans="1:40" x14ac:dyDescent="0.25">
      <c r="A29" s="28">
        <v>1028</v>
      </c>
      <c r="B29" s="29" t="s">
        <v>465</v>
      </c>
      <c r="C29" s="29" t="s">
        <v>466</v>
      </c>
      <c r="D29" s="29" t="s">
        <v>467</v>
      </c>
      <c r="E29" s="30">
        <v>37865</v>
      </c>
      <c r="F29" s="29" t="s">
        <v>46</v>
      </c>
      <c r="L29" s="10" t="s">
        <v>341</v>
      </c>
      <c r="M29" s="29" t="s">
        <v>47</v>
      </c>
      <c r="N29" s="31" t="s">
        <v>48</v>
      </c>
      <c r="O29" s="39">
        <v>0</v>
      </c>
      <c r="P29" s="29" t="s">
        <v>170</v>
      </c>
      <c r="Q29" s="31" t="s">
        <v>15</v>
      </c>
      <c r="R29" s="28">
        <v>1</v>
      </c>
      <c r="S29" s="28">
        <v>0</v>
      </c>
      <c r="T29" s="28">
        <v>0</v>
      </c>
      <c r="U29" s="28">
        <v>0</v>
      </c>
      <c r="V29" s="28">
        <v>0</v>
      </c>
      <c r="W29" s="28">
        <v>0</v>
      </c>
      <c r="X29" s="28">
        <v>0</v>
      </c>
      <c r="Y29" s="28">
        <v>0</v>
      </c>
      <c r="Z29" s="28">
        <v>0</v>
      </c>
      <c r="AA29" s="28">
        <v>0</v>
      </c>
      <c r="AB29" s="28">
        <v>1</v>
      </c>
      <c r="AC29" s="28">
        <v>0</v>
      </c>
      <c r="AD29" s="28">
        <v>0</v>
      </c>
      <c r="AE29" s="28">
        <v>0</v>
      </c>
      <c r="AF29" s="28">
        <v>0</v>
      </c>
      <c r="AG29" s="28">
        <v>0</v>
      </c>
      <c r="AH29" s="28">
        <v>0</v>
      </c>
      <c r="AI29" s="28">
        <v>1</v>
      </c>
      <c r="AJ29" s="9">
        <f t="shared" si="4"/>
        <v>0</v>
      </c>
      <c r="AK29" s="9">
        <f t="shared" si="5"/>
        <v>0</v>
      </c>
      <c r="AL29" s="9">
        <f t="shared" si="6"/>
        <v>1</v>
      </c>
      <c r="AM29" s="9">
        <f t="shared" si="7"/>
        <v>0</v>
      </c>
      <c r="AN29" s="29" t="s">
        <v>468</v>
      </c>
    </row>
    <row r="30" spans="1:40" x14ac:dyDescent="0.25">
      <c r="A30" s="28">
        <v>1029</v>
      </c>
      <c r="B30" s="29" t="s">
        <v>469</v>
      </c>
      <c r="C30" s="29" t="s">
        <v>470</v>
      </c>
      <c r="D30" s="29" t="s">
        <v>471</v>
      </c>
      <c r="E30" s="30">
        <v>37987</v>
      </c>
      <c r="F30" s="29" t="s">
        <v>46</v>
      </c>
      <c r="L30" s="10" t="s">
        <v>341</v>
      </c>
      <c r="M30" s="29" t="s">
        <v>47</v>
      </c>
      <c r="N30" s="31" t="s">
        <v>48</v>
      </c>
      <c r="O30" s="39">
        <v>0</v>
      </c>
      <c r="P30" s="29" t="s">
        <v>170</v>
      </c>
      <c r="Q30" s="31" t="s">
        <v>15</v>
      </c>
      <c r="R30" s="28">
        <v>0</v>
      </c>
      <c r="S30" s="28">
        <v>0</v>
      </c>
      <c r="T30" s="28">
        <v>0</v>
      </c>
      <c r="U30" s="28">
        <v>0</v>
      </c>
      <c r="V30" s="28">
        <v>0</v>
      </c>
      <c r="W30" s="28">
        <v>0</v>
      </c>
      <c r="X30" s="28">
        <v>0</v>
      </c>
      <c r="Y30" s="28">
        <v>0</v>
      </c>
      <c r="Z30" s="28">
        <v>0</v>
      </c>
      <c r="AA30" s="28">
        <v>0</v>
      </c>
      <c r="AB30" s="28">
        <v>1</v>
      </c>
      <c r="AC30" s="28">
        <v>0</v>
      </c>
      <c r="AD30" s="28">
        <v>0</v>
      </c>
      <c r="AE30" s="28">
        <v>0</v>
      </c>
      <c r="AF30" s="28">
        <v>0</v>
      </c>
      <c r="AG30" s="28">
        <v>0</v>
      </c>
      <c r="AH30" s="28">
        <v>0</v>
      </c>
      <c r="AI30" s="28">
        <v>1</v>
      </c>
      <c r="AJ30" s="9">
        <f t="shared" si="4"/>
        <v>0</v>
      </c>
      <c r="AK30" s="9">
        <f t="shared" si="5"/>
        <v>0</v>
      </c>
      <c r="AL30" s="9">
        <f t="shared" si="6"/>
        <v>1</v>
      </c>
      <c r="AM30" s="9">
        <f t="shared" si="7"/>
        <v>0</v>
      </c>
      <c r="AN30" s="29" t="s">
        <v>472</v>
      </c>
    </row>
    <row r="31" spans="1:40" x14ac:dyDescent="0.25">
      <c r="A31" s="28">
        <v>1030</v>
      </c>
      <c r="B31" s="29" t="s">
        <v>167</v>
      </c>
      <c r="C31" s="29" t="s">
        <v>168</v>
      </c>
      <c r="D31" s="29" t="s">
        <v>169</v>
      </c>
      <c r="E31" s="30">
        <v>41671</v>
      </c>
      <c r="F31" s="29" t="s">
        <v>38</v>
      </c>
      <c r="L31" s="10" t="s">
        <v>341</v>
      </c>
      <c r="M31" s="29" t="s">
        <v>54</v>
      </c>
      <c r="N31" s="31" t="s">
        <v>48</v>
      </c>
      <c r="O31" s="39">
        <v>273.75</v>
      </c>
      <c r="P31" s="29" t="s">
        <v>170</v>
      </c>
      <c r="Q31" s="31" t="s">
        <v>15</v>
      </c>
      <c r="R31" s="28">
        <v>1</v>
      </c>
      <c r="S31" s="28">
        <v>0</v>
      </c>
      <c r="T31" s="28">
        <v>0</v>
      </c>
      <c r="U31" s="28">
        <v>0</v>
      </c>
      <c r="V31" s="28">
        <v>0</v>
      </c>
      <c r="W31" s="28">
        <v>0</v>
      </c>
      <c r="X31" s="28">
        <v>0</v>
      </c>
      <c r="Y31" s="28">
        <v>0</v>
      </c>
      <c r="Z31" s="28">
        <v>0</v>
      </c>
      <c r="AA31" s="28">
        <v>0</v>
      </c>
      <c r="AB31" s="28">
        <v>1</v>
      </c>
      <c r="AC31" s="28">
        <v>0</v>
      </c>
      <c r="AD31" s="28">
        <v>0</v>
      </c>
      <c r="AE31" s="28">
        <v>0</v>
      </c>
      <c r="AF31" s="28">
        <v>0</v>
      </c>
      <c r="AG31" s="28">
        <v>0</v>
      </c>
      <c r="AH31" s="28">
        <v>0</v>
      </c>
      <c r="AI31" s="28">
        <v>1</v>
      </c>
      <c r="AJ31" s="9">
        <f t="shared" si="4"/>
        <v>0</v>
      </c>
      <c r="AK31" s="9">
        <f t="shared" si="5"/>
        <v>0</v>
      </c>
      <c r="AL31" s="9">
        <f t="shared" si="6"/>
        <v>1</v>
      </c>
      <c r="AM31" s="9">
        <f t="shared" si="7"/>
        <v>0</v>
      </c>
      <c r="AN31" s="29" t="s">
        <v>171</v>
      </c>
    </row>
    <row r="32" spans="1:40" x14ac:dyDescent="0.25">
      <c r="A32" s="28">
        <v>1037</v>
      </c>
      <c r="B32" s="29" t="s">
        <v>172</v>
      </c>
      <c r="C32" s="29" t="s">
        <v>173</v>
      </c>
      <c r="D32" s="29" t="s">
        <v>174</v>
      </c>
      <c r="E32" s="30">
        <v>41944</v>
      </c>
      <c r="F32" s="29" t="s">
        <v>38</v>
      </c>
      <c r="G32" s="28">
        <v>928</v>
      </c>
      <c r="H32" s="28">
        <v>915</v>
      </c>
      <c r="L32" s="10" t="s">
        <v>341</v>
      </c>
      <c r="M32" s="29" t="s">
        <v>175</v>
      </c>
      <c r="N32" s="31" t="s">
        <v>48</v>
      </c>
      <c r="O32" s="39">
        <v>0</v>
      </c>
      <c r="P32" s="29" t="s">
        <v>170</v>
      </c>
      <c r="Q32" s="31" t="s">
        <v>15</v>
      </c>
      <c r="R32" s="28">
        <v>1</v>
      </c>
      <c r="S32" s="28">
        <v>0</v>
      </c>
      <c r="T32" s="28">
        <v>0</v>
      </c>
      <c r="U32" s="28">
        <v>0</v>
      </c>
      <c r="V32" s="28">
        <v>0</v>
      </c>
      <c r="W32" s="28">
        <v>0</v>
      </c>
      <c r="X32" s="28">
        <v>0</v>
      </c>
      <c r="Y32" s="28">
        <v>0</v>
      </c>
      <c r="Z32" s="28">
        <v>0</v>
      </c>
      <c r="AA32" s="28">
        <v>0</v>
      </c>
      <c r="AB32" s="28">
        <v>1</v>
      </c>
      <c r="AC32" s="28">
        <v>0</v>
      </c>
      <c r="AD32" s="28">
        <v>0</v>
      </c>
      <c r="AE32" s="28">
        <v>0</v>
      </c>
      <c r="AF32" s="28">
        <v>1</v>
      </c>
      <c r="AG32" s="28">
        <v>0</v>
      </c>
      <c r="AH32" s="28">
        <v>0</v>
      </c>
      <c r="AI32" s="28">
        <v>0</v>
      </c>
      <c r="AJ32" s="9">
        <f t="shared" si="4"/>
        <v>0</v>
      </c>
      <c r="AK32" s="9">
        <f t="shared" si="5"/>
        <v>1</v>
      </c>
      <c r="AL32" s="9">
        <f t="shared" si="6"/>
        <v>0</v>
      </c>
      <c r="AM32" s="9">
        <f t="shared" si="7"/>
        <v>0</v>
      </c>
      <c r="AN32" s="29" t="s">
        <v>176</v>
      </c>
    </row>
    <row r="33" spans="1:40" s="21" customFormat="1" x14ac:dyDescent="0.25">
      <c r="A33" s="32">
        <v>1090</v>
      </c>
      <c r="B33" s="33" t="s">
        <v>1400</v>
      </c>
      <c r="C33" s="33" t="s">
        <v>1401</v>
      </c>
      <c r="D33" s="33" t="s">
        <v>1402</v>
      </c>
      <c r="E33" s="34">
        <v>39691</v>
      </c>
      <c r="F33" s="33" t="s">
        <v>38</v>
      </c>
      <c r="G33" s="19"/>
      <c r="H33" s="19"/>
      <c r="I33" s="19"/>
      <c r="J33" s="32">
        <v>1.4</v>
      </c>
      <c r="K33" s="19"/>
      <c r="L33" s="19" t="s">
        <v>341</v>
      </c>
      <c r="M33" s="33" t="s">
        <v>200</v>
      </c>
      <c r="N33" s="33" t="s">
        <v>40</v>
      </c>
      <c r="O33" s="40">
        <v>0.66666666666666674</v>
      </c>
      <c r="P33" s="33" t="s">
        <v>111</v>
      </c>
      <c r="Q33" s="36" t="s">
        <v>15</v>
      </c>
      <c r="R33" s="32">
        <v>1</v>
      </c>
      <c r="S33" s="32">
        <v>0</v>
      </c>
      <c r="T33" s="32">
        <v>0</v>
      </c>
      <c r="U33" s="32">
        <v>0</v>
      </c>
      <c r="V33" s="32">
        <v>0</v>
      </c>
      <c r="W33" s="32">
        <v>0</v>
      </c>
      <c r="X33" s="32">
        <v>0</v>
      </c>
      <c r="Y33" s="32">
        <v>0</v>
      </c>
      <c r="Z33" s="32">
        <v>0</v>
      </c>
      <c r="AA33" s="32">
        <v>1</v>
      </c>
      <c r="AB33" s="32">
        <v>0</v>
      </c>
      <c r="AC33" s="32">
        <v>1</v>
      </c>
      <c r="AD33" s="32">
        <v>1</v>
      </c>
      <c r="AE33" s="32">
        <v>0</v>
      </c>
      <c r="AF33" s="32">
        <v>0</v>
      </c>
      <c r="AG33" s="32">
        <v>0</v>
      </c>
      <c r="AH33" s="32">
        <v>0</v>
      </c>
      <c r="AI33" s="32">
        <v>0</v>
      </c>
      <c r="AJ33" s="9">
        <f t="shared" si="4"/>
        <v>1</v>
      </c>
      <c r="AK33" s="9">
        <f t="shared" si="5"/>
        <v>0</v>
      </c>
      <c r="AL33" s="9">
        <f t="shared" si="6"/>
        <v>1</v>
      </c>
      <c r="AM33" s="9">
        <f t="shared" si="7"/>
        <v>1</v>
      </c>
      <c r="AN33" s="22" t="s">
        <v>1403</v>
      </c>
    </row>
    <row r="34" spans="1:40" x14ac:dyDescent="0.25">
      <c r="A34" s="28">
        <v>1130</v>
      </c>
      <c r="B34" s="29" t="s">
        <v>498</v>
      </c>
      <c r="C34" s="29" t="s">
        <v>499</v>
      </c>
      <c r="D34" s="29" t="s">
        <v>500</v>
      </c>
      <c r="E34" s="30">
        <v>41769</v>
      </c>
      <c r="F34" s="29" t="s">
        <v>38</v>
      </c>
      <c r="J34" s="28">
        <v>1.57</v>
      </c>
      <c r="L34" s="28" t="s">
        <v>342</v>
      </c>
      <c r="M34" s="29" t="s">
        <v>501</v>
      </c>
      <c r="N34" s="29" t="s">
        <v>48</v>
      </c>
      <c r="O34" s="39">
        <v>0.53333333333333333</v>
      </c>
      <c r="P34" s="29" t="s">
        <v>111</v>
      </c>
      <c r="Q34" s="31" t="s">
        <v>70</v>
      </c>
      <c r="R34" s="28">
        <v>0</v>
      </c>
      <c r="S34" s="28">
        <v>0</v>
      </c>
      <c r="T34" s="28">
        <v>0</v>
      </c>
      <c r="U34" s="28">
        <v>0</v>
      </c>
      <c r="V34" s="28">
        <v>0</v>
      </c>
      <c r="W34" s="28">
        <v>0</v>
      </c>
      <c r="X34" s="28">
        <v>0</v>
      </c>
      <c r="Y34" s="28">
        <v>0</v>
      </c>
      <c r="Z34" s="28">
        <v>0</v>
      </c>
      <c r="AA34" s="28">
        <v>1</v>
      </c>
      <c r="AB34" s="28">
        <v>0</v>
      </c>
      <c r="AC34" s="28">
        <v>1</v>
      </c>
      <c r="AD34" s="28">
        <v>0</v>
      </c>
      <c r="AE34" s="28">
        <v>0</v>
      </c>
      <c r="AF34" s="28">
        <v>0</v>
      </c>
      <c r="AG34" s="28">
        <v>0</v>
      </c>
      <c r="AH34" s="28">
        <v>0</v>
      </c>
      <c r="AI34" s="28">
        <v>0</v>
      </c>
      <c r="AJ34" s="9">
        <f t="shared" si="4"/>
        <v>1</v>
      </c>
      <c r="AK34" s="9">
        <f t="shared" si="5"/>
        <v>0</v>
      </c>
      <c r="AL34" s="9">
        <f t="shared" si="6"/>
        <v>0</v>
      </c>
      <c r="AM34" s="9">
        <f t="shared" si="7"/>
        <v>0</v>
      </c>
      <c r="AN34" s="29" t="s">
        <v>502</v>
      </c>
    </row>
    <row r="35" spans="1:40" x14ac:dyDescent="0.25">
      <c r="A35" s="28">
        <v>1222</v>
      </c>
      <c r="B35" s="29" t="s">
        <v>1404</v>
      </c>
      <c r="C35" s="29" t="s">
        <v>1405</v>
      </c>
      <c r="D35" s="29" t="s">
        <v>1406</v>
      </c>
      <c r="E35" s="30">
        <v>40812</v>
      </c>
      <c r="F35" s="29" t="s">
        <v>38</v>
      </c>
      <c r="L35" s="10" t="s">
        <v>341</v>
      </c>
      <c r="M35" s="29" t="s">
        <v>54</v>
      </c>
      <c r="N35" s="31" t="s">
        <v>48</v>
      </c>
      <c r="O35" s="39">
        <v>0</v>
      </c>
      <c r="P35" s="29" t="s">
        <v>60</v>
      </c>
      <c r="Q35" s="31" t="s">
        <v>15</v>
      </c>
      <c r="R35" s="28">
        <v>1</v>
      </c>
      <c r="S35" s="28">
        <v>0</v>
      </c>
      <c r="T35" s="28">
        <v>0</v>
      </c>
      <c r="U35" s="28">
        <v>0</v>
      </c>
      <c r="V35" s="28">
        <v>0</v>
      </c>
      <c r="W35" s="28">
        <v>0</v>
      </c>
      <c r="X35" s="28">
        <v>0</v>
      </c>
      <c r="Y35" s="28">
        <v>0</v>
      </c>
      <c r="Z35" s="28">
        <v>0</v>
      </c>
      <c r="AA35" s="28">
        <v>0</v>
      </c>
      <c r="AB35" s="28">
        <v>1</v>
      </c>
      <c r="AC35" s="28">
        <v>0</v>
      </c>
      <c r="AD35" s="28">
        <v>0</v>
      </c>
      <c r="AE35" s="28">
        <v>0</v>
      </c>
      <c r="AF35" s="28">
        <v>0</v>
      </c>
      <c r="AG35" s="28">
        <v>0</v>
      </c>
      <c r="AH35" s="28">
        <v>0</v>
      </c>
      <c r="AI35" s="28">
        <v>1</v>
      </c>
      <c r="AJ35" s="9">
        <f t="shared" si="4"/>
        <v>0</v>
      </c>
      <c r="AK35" s="9">
        <f t="shared" si="5"/>
        <v>0</v>
      </c>
      <c r="AL35" s="9">
        <f t="shared" si="6"/>
        <v>1</v>
      </c>
      <c r="AM35" s="9">
        <f t="shared" si="7"/>
        <v>0</v>
      </c>
      <c r="AN35" s="29" t="s">
        <v>1407</v>
      </c>
    </row>
    <row r="36" spans="1:40" x14ac:dyDescent="0.25">
      <c r="A36" s="28">
        <v>1651</v>
      </c>
      <c r="B36" s="29" t="s">
        <v>1408</v>
      </c>
      <c r="C36" s="29" t="s">
        <v>1409</v>
      </c>
      <c r="D36" s="29" t="s">
        <v>1410</v>
      </c>
      <c r="E36" s="30">
        <v>42248</v>
      </c>
      <c r="F36" s="29" t="s">
        <v>38</v>
      </c>
      <c r="L36" s="10" t="s">
        <v>341</v>
      </c>
      <c r="M36" s="29" t="s">
        <v>1411</v>
      </c>
      <c r="N36"/>
      <c r="O36" s="39">
        <v>0</v>
      </c>
      <c r="P36" s="29" t="s">
        <v>1412</v>
      </c>
      <c r="Q36" s="31" t="s">
        <v>15</v>
      </c>
      <c r="R36" s="28">
        <v>1</v>
      </c>
      <c r="S36" s="28">
        <v>0</v>
      </c>
      <c r="T36" s="28">
        <v>0</v>
      </c>
      <c r="U36" s="28">
        <v>0</v>
      </c>
      <c r="V36" s="28">
        <v>0</v>
      </c>
      <c r="W36" s="28">
        <v>0</v>
      </c>
      <c r="X36" s="28">
        <v>0</v>
      </c>
      <c r="Y36" s="28">
        <v>0</v>
      </c>
      <c r="Z36" s="28">
        <v>1</v>
      </c>
      <c r="AA36" s="28">
        <v>0</v>
      </c>
      <c r="AB36" s="28">
        <v>0</v>
      </c>
      <c r="AC36" s="28">
        <v>0</v>
      </c>
      <c r="AD36" s="28">
        <v>0</v>
      </c>
      <c r="AE36" s="28">
        <v>0</v>
      </c>
      <c r="AF36" s="28">
        <v>0</v>
      </c>
      <c r="AG36" s="28">
        <v>0</v>
      </c>
      <c r="AH36" s="28">
        <v>0</v>
      </c>
      <c r="AI36" s="28">
        <v>1</v>
      </c>
      <c r="AJ36" s="9">
        <f t="shared" si="4"/>
        <v>0</v>
      </c>
      <c r="AK36" s="9">
        <f t="shared" si="5"/>
        <v>0</v>
      </c>
      <c r="AL36" s="9">
        <f t="shared" si="6"/>
        <v>1</v>
      </c>
      <c r="AM36" s="9">
        <f t="shared" si="7"/>
        <v>0</v>
      </c>
      <c r="AN36" s="29" t="s">
        <v>1413</v>
      </c>
    </row>
    <row r="37" spans="1:40" x14ac:dyDescent="0.25">
      <c r="A37" s="28">
        <v>1815</v>
      </c>
      <c r="B37" s="29" t="s">
        <v>1414</v>
      </c>
      <c r="C37" s="29" t="s">
        <v>1415</v>
      </c>
      <c r="D37" s="29" t="s">
        <v>1416</v>
      </c>
      <c r="E37" s="30">
        <v>39414</v>
      </c>
      <c r="F37" s="29" t="s">
        <v>38</v>
      </c>
      <c r="J37" s="28">
        <v>1.4</v>
      </c>
      <c r="L37" s="28" t="s">
        <v>342</v>
      </c>
      <c r="M37" s="29" t="s">
        <v>39</v>
      </c>
      <c r="N37" s="29" t="s">
        <v>48</v>
      </c>
      <c r="O37" s="39">
        <v>3</v>
      </c>
      <c r="P37" s="29" t="s">
        <v>111</v>
      </c>
      <c r="Q37" s="31" t="s">
        <v>15</v>
      </c>
      <c r="R37" s="28">
        <v>1</v>
      </c>
      <c r="S37" s="28">
        <v>0</v>
      </c>
      <c r="T37" s="28">
        <v>0</v>
      </c>
      <c r="U37" s="28">
        <v>0</v>
      </c>
      <c r="V37" s="28">
        <v>0</v>
      </c>
      <c r="W37" s="28">
        <v>0</v>
      </c>
      <c r="X37" s="28">
        <v>0</v>
      </c>
      <c r="Y37" s="28">
        <v>0</v>
      </c>
      <c r="Z37" s="28">
        <v>0</v>
      </c>
      <c r="AA37" s="28">
        <v>1</v>
      </c>
      <c r="AB37" s="28">
        <v>0</v>
      </c>
      <c r="AC37" s="28">
        <v>0</v>
      </c>
      <c r="AD37" s="28">
        <v>1</v>
      </c>
      <c r="AE37" s="28">
        <v>1</v>
      </c>
      <c r="AF37" s="28">
        <v>0</v>
      </c>
      <c r="AG37" s="28">
        <v>0</v>
      </c>
      <c r="AH37" s="28">
        <v>0</v>
      </c>
      <c r="AI37" s="28">
        <v>0</v>
      </c>
      <c r="AJ37" s="9">
        <f t="shared" si="4"/>
        <v>1</v>
      </c>
      <c r="AK37" s="9">
        <f t="shared" si="5"/>
        <v>0</v>
      </c>
      <c r="AL37" s="9">
        <f t="shared" si="6"/>
        <v>1</v>
      </c>
      <c r="AM37" s="9">
        <f t="shared" si="7"/>
        <v>1</v>
      </c>
      <c r="AN37" s="29" t="s">
        <v>1417</v>
      </c>
    </row>
    <row r="38" spans="1:40" x14ac:dyDescent="0.25">
      <c r="A38" s="28">
        <v>1848</v>
      </c>
      <c r="B38" s="29" t="s">
        <v>1418</v>
      </c>
      <c r="C38" s="29" t="s">
        <v>1419</v>
      </c>
      <c r="D38" s="29" t="s">
        <v>1420</v>
      </c>
      <c r="E38" s="30">
        <v>36982</v>
      </c>
      <c r="F38" s="29" t="s">
        <v>38</v>
      </c>
      <c r="L38" s="10" t="s">
        <v>341</v>
      </c>
      <c r="M38" s="29" t="s">
        <v>151</v>
      </c>
      <c r="N38" s="29" t="s">
        <v>48</v>
      </c>
      <c r="O38" s="39">
        <v>2.5</v>
      </c>
      <c r="P38" s="29" t="s">
        <v>111</v>
      </c>
      <c r="Q38" s="31" t="s">
        <v>70</v>
      </c>
      <c r="R38" s="28">
        <v>0</v>
      </c>
      <c r="S38" s="28">
        <v>0</v>
      </c>
      <c r="T38" s="28">
        <v>0</v>
      </c>
      <c r="U38" s="28">
        <v>0</v>
      </c>
      <c r="V38" s="28">
        <v>0</v>
      </c>
      <c r="W38" s="28">
        <v>0</v>
      </c>
      <c r="X38" s="28">
        <v>0</v>
      </c>
      <c r="Y38" s="28">
        <v>0</v>
      </c>
      <c r="Z38" s="28">
        <v>0</v>
      </c>
      <c r="AA38" s="28">
        <v>1</v>
      </c>
      <c r="AB38" s="28">
        <v>0</v>
      </c>
      <c r="AC38" s="28">
        <v>0</v>
      </c>
      <c r="AD38" s="28">
        <v>1</v>
      </c>
      <c r="AE38" s="28">
        <v>1</v>
      </c>
      <c r="AF38" s="28">
        <v>0</v>
      </c>
      <c r="AG38" s="28">
        <v>0</v>
      </c>
      <c r="AH38" s="28">
        <v>0</v>
      </c>
      <c r="AI38" s="28">
        <v>0</v>
      </c>
      <c r="AJ38" s="9">
        <f t="shared" si="4"/>
        <v>1</v>
      </c>
      <c r="AK38" s="9">
        <f t="shared" si="5"/>
        <v>0</v>
      </c>
      <c r="AL38" s="9">
        <f t="shared" si="6"/>
        <v>1</v>
      </c>
      <c r="AM38" s="9">
        <f t="shared" si="7"/>
        <v>1</v>
      </c>
      <c r="AN38" s="29" t="s">
        <v>1421</v>
      </c>
    </row>
    <row r="39" spans="1:40" s="21" customFormat="1" x14ac:dyDescent="0.25">
      <c r="A39" s="32">
        <v>2057</v>
      </c>
      <c r="B39" s="33" t="s">
        <v>280</v>
      </c>
      <c r="C39" s="33" t="s">
        <v>281</v>
      </c>
      <c r="D39" s="33" t="s">
        <v>282</v>
      </c>
      <c r="E39" s="34">
        <v>42550</v>
      </c>
      <c r="F39" s="33" t="s">
        <v>38</v>
      </c>
      <c r="G39" s="19"/>
      <c r="H39" s="19"/>
      <c r="I39" s="19"/>
      <c r="J39" s="19"/>
      <c r="K39" s="19"/>
      <c r="L39" s="19" t="s">
        <v>341</v>
      </c>
      <c r="M39" s="33" t="s">
        <v>283</v>
      </c>
      <c r="N39" s="33" t="s">
        <v>48</v>
      </c>
      <c r="O39" s="40">
        <v>0</v>
      </c>
      <c r="P39" s="33" t="s">
        <v>170</v>
      </c>
      <c r="Q39" s="35" t="s">
        <v>55</v>
      </c>
      <c r="R39" s="37">
        <v>0</v>
      </c>
      <c r="S39" s="32">
        <v>0</v>
      </c>
      <c r="T39" s="32">
        <v>0</v>
      </c>
      <c r="U39" s="32">
        <v>0</v>
      </c>
      <c r="V39" s="32">
        <v>0</v>
      </c>
      <c r="W39" s="32">
        <v>0</v>
      </c>
      <c r="X39" s="32">
        <v>0</v>
      </c>
      <c r="Y39" s="32">
        <v>0</v>
      </c>
      <c r="Z39" s="32">
        <v>0</v>
      </c>
      <c r="AA39" s="32">
        <v>1</v>
      </c>
      <c r="AB39" s="32">
        <v>0</v>
      </c>
      <c r="AC39" s="32">
        <v>1</v>
      </c>
      <c r="AD39" s="32">
        <v>0</v>
      </c>
      <c r="AE39" s="32">
        <v>1</v>
      </c>
      <c r="AF39" s="32">
        <v>0</v>
      </c>
      <c r="AG39" s="32">
        <v>0</v>
      </c>
      <c r="AH39" s="32">
        <v>0</v>
      </c>
      <c r="AI39" s="32">
        <v>0</v>
      </c>
      <c r="AJ39" s="9">
        <f t="shared" si="4"/>
        <v>1</v>
      </c>
      <c r="AK39" s="9">
        <f t="shared" si="5"/>
        <v>0</v>
      </c>
      <c r="AL39" s="9">
        <f t="shared" si="6"/>
        <v>0</v>
      </c>
      <c r="AM39" s="9">
        <f t="shared" si="7"/>
        <v>0</v>
      </c>
      <c r="AN39" s="41" t="s">
        <v>1422</v>
      </c>
    </row>
    <row r="40" spans="1:40" x14ac:dyDescent="0.25">
      <c r="A40" s="28">
        <v>3114</v>
      </c>
      <c r="B40" s="29" t="s">
        <v>1423</v>
      </c>
      <c r="C40" s="29" t="s">
        <v>1424</v>
      </c>
      <c r="D40" s="29" t="s">
        <v>1425</v>
      </c>
      <c r="E40" s="30">
        <v>41487</v>
      </c>
      <c r="F40" s="29" t="s">
        <v>38</v>
      </c>
      <c r="L40" s="25" t="s">
        <v>341</v>
      </c>
      <c r="M40" s="90"/>
      <c r="N40" s="36" t="s">
        <v>48</v>
      </c>
      <c r="Q40" s="31" t="s">
        <v>15</v>
      </c>
      <c r="R40" s="28">
        <v>0</v>
      </c>
      <c r="S40" s="28">
        <v>0</v>
      </c>
      <c r="T40" s="28">
        <v>0</v>
      </c>
      <c r="U40" s="28">
        <v>0</v>
      </c>
      <c r="V40" s="28">
        <v>0</v>
      </c>
      <c r="W40" s="28">
        <v>0</v>
      </c>
      <c r="X40" s="28">
        <v>0</v>
      </c>
      <c r="Y40" s="28">
        <v>0</v>
      </c>
      <c r="Z40" s="28">
        <v>1</v>
      </c>
      <c r="AA40" s="28">
        <v>0</v>
      </c>
      <c r="AB40" s="28">
        <v>1</v>
      </c>
      <c r="AC40" s="28">
        <v>0</v>
      </c>
      <c r="AD40" s="28">
        <v>0</v>
      </c>
      <c r="AE40" s="28">
        <v>0</v>
      </c>
      <c r="AF40" s="28">
        <v>0</v>
      </c>
      <c r="AG40" s="28">
        <v>0</v>
      </c>
      <c r="AH40" s="28">
        <v>0</v>
      </c>
      <c r="AI40" s="28">
        <v>1</v>
      </c>
      <c r="AJ40" s="9">
        <f t="shared" si="4"/>
        <v>0</v>
      </c>
      <c r="AK40" s="9">
        <f t="shared" si="5"/>
        <v>0</v>
      </c>
      <c r="AL40" s="9">
        <f t="shared" si="6"/>
        <v>1</v>
      </c>
      <c r="AM40" s="9">
        <f t="shared" si="7"/>
        <v>0</v>
      </c>
      <c r="AN40" s="89" t="s">
        <v>1426</v>
      </c>
    </row>
    <row r="41" spans="1:40" x14ac:dyDescent="0.25">
      <c r="A41" s="28">
        <v>3250</v>
      </c>
      <c r="B41" s="29" t="s">
        <v>1427</v>
      </c>
      <c r="C41" s="29" t="s">
        <v>1428</v>
      </c>
      <c r="D41" s="29" t="s">
        <v>1429</v>
      </c>
      <c r="E41" s="30">
        <v>35542</v>
      </c>
      <c r="F41" s="29" t="s">
        <v>38</v>
      </c>
      <c r="O41" s="39">
        <v>0</v>
      </c>
      <c r="P41" s="29" t="s">
        <v>1430</v>
      </c>
      <c r="Q41" s="31" t="s">
        <v>15</v>
      </c>
      <c r="R41" s="28">
        <v>1</v>
      </c>
      <c r="S41" s="28">
        <v>0</v>
      </c>
      <c r="T41" s="28">
        <v>0</v>
      </c>
      <c r="U41" s="28">
        <v>0</v>
      </c>
      <c r="V41" s="28">
        <v>0</v>
      </c>
      <c r="W41" s="28">
        <v>0</v>
      </c>
      <c r="X41" s="28">
        <v>0</v>
      </c>
      <c r="Y41" s="28">
        <v>0</v>
      </c>
      <c r="Z41" s="28">
        <v>0</v>
      </c>
      <c r="AA41" s="28">
        <v>0</v>
      </c>
      <c r="AB41" s="28">
        <v>1</v>
      </c>
      <c r="AC41" s="28">
        <v>0</v>
      </c>
      <c r="AD41" s="28">
        <v>0</v>
      </c>
      <c r="AE41" s="28">
        <v>1</v>
      </c>
      <c r="AF41" s="28">
        <v>0</v>
      </c>
      <c r="AG41" s="28">
        <v>0</v>
      </c>
      <c r="AH41" s="28">
        <v>0</v>
      </c>
      <c r="AI41" s="28">
        <v>0</v>
      </c>
      <c r="AJ41" s="9">
        <f t="shared" si="4"/>
        <v>1</v>
      </c>
      <c r="AK41" s="9">
        <f t="shared" si="5"/>
        <v>0</v>
      </c>
      <c r="AL41" s="9">
        <f t="shared" si="6"/>
        <v>0</v>
      </c>
      <c r="AM41" s="9">
        <f t="shared" si="7"/>
        <v>0</v>
      </c>
      <c r="AN41" s="29" t="s">
        <v>1431</v>
      </c>
    </row>
    <row r="42" spans="1:40" x14ac:dyDescent="0.25">
      <c r="A42" s="28">
        <v>3263</v>
      </c>
      <c r="B42" s="29" t="s">
        <v>1432</v>
      </c>
      <c r="C42" s="29" t="s">
        <v>1433</v>
      </c>
      <c r="D42" s="29" t="s">
        <v>1434</v>
      </c>
      <c r="E42" s="30">
        <v>41730</v>
      </c>
      <c r="F42" s="29" t="s">
        <v>38</v>
      </c>
      <c r="L42" s="10" t="s">
        <v>341</v>
      </c>
      <c r="M42" s="29" t="s">
        <v>47</v>
      </c>
      <c r="N42" s="31" t="s">
        <v>48</v>
      </c>
      <c r="O42" s="39">
        <v>0</v>
      </c>
      <c r="P42" s="29" t="s">
        <v>60</v>
      </c>
      <c r="Q42" s="31" t="s">
        <v>15</v>
      </c>
      <c r="R42" s="28">
        <v>1</v>
      </c>
      <c r="S42" s="28">
        <v>0</v>
      </c>
      <c r="T42" s="28">
        <v>0</v>
      </c>
      <c r="U42" s="28">
        <v>0</v>
      </c>
      <c r="V42" s="28">
        <v>0</v>
      </c>
      <c r="W42" s="28">
        <v>0</v>
      </c>
      <c r="X42" s="28">
        <v>0</v>
      </c>
      <c r="Y42" s="28">
        <v>0</v>
      </c>
      <c r="Z42" s="28">
        <v>0</v>
      </c>
      <c r="AA42" s="28">
        <v>0</v>
      </c>
      <c r="AB42" s="28">
        <v>1</v>
      </c>
      <c r="AC42" s="28">
        <v>0</v>
      </c>
      <c r="AD42" s="28">
        <v>0</v>
      </c>
      <c r="AE42" s="28">
        <v>0</v>
      </c>
      <c r="AF42" s="28">
        <v>0</v>
      </c>
      <c r="AG42" s="28">
        <v>0</v>
      </c>
      <c r="AH42" s="28">
        <v>0</v>
      </c>
      <c r="AI42" s="28">
        <v>1</v>
      </c>
      <c r="AJ42" s="9">
        <f t="shared" si="4"/>
        <v>0</v>
      </c>
      <c r="AK42" s="9">
        <f t="shared" si="5"/>
        <v>0</v>
      </c>
      <c r="AL42" s="9">
        <f t="shared" si="6"/>
        <v>1</v>
      </c>
      <c r="AM42" s="9">
        <f t="shared" si="7"/>
        <v>0</v>
      </c>
      <c r="AN42" s="29" t="s">
        <v>1435</v>
      </c>
    </row>
    <row r="43" spans="1:40" s="21" customFormat="1" x14ac:dyDescent="0.25">
      <c r="A43" s="32">
        <v>3264</v>
      </c>
      <c r="B43" s="33" t="s">
        <v>1329</v>
      </c>
      <c r="C43" s="33" t="s">
        <v>1330</v>
      </c>
      <c r="D43" s="33" t="s">
        <v>1331</v>
      </c>
      <c r="E43" s="34">
        <v>41871</v>
      </c>
      <c r="F43" s="33" t="s">
        <v>46</v>
      </c>
      <c r="G43" s="19"/>
      <c r="H43" s="19"/>
      <c r="I43" s="19"/>
      <c r="J43" s="19"/>
      <c r="K43" s="19"/>
      <c r="L43" s="25" t="s">
        <v>341</v>
      </c>
      <c r="M43" s="38" t="s">
        <v>47</v>
      </c>
      <c r="N43" s="36" t="s">
        <v>48</v>
      </c>
      <c r="P43" s="38" t="s">
        <v>60</v>
      </c>
      <c r="Q43" s="35" t="s">
        <v>55</v>
      </c>
      <c r="R43" s="37">
        <v>0</v>
      </c>
      <c r="S43" s="32">
        <v>0</v>
      </c>
      <c r="T43" s="32">
        <v>0</v>
      </c>
      <c r="U43" s="32">
        <v>0</v>
      </c>
      <c r="V43" s="32">
        <v>0</v>
      </c>
      <c r="W43" s="32">
        <v>0</v>
      </c>
      <c r="X43" s="32">
        <v>0</v>
      </c>
      <c r="Y43" s="32">
        <v>0</v>
      </c>
      <c r="Z43" s="32">
        <v>0</v>
      </c>
      <c r="AA43" s="32">
        <v>0</v>
      </c>
      <c r="AB43" s="32">
        <v>1</v>
      </c>
      <c r="AC43" s="32">
        <v>0</v>
      </c>
      <c r="AD43" s="32">
        <v>0</v>
      </c>
      <c r="AE43" s="32">
        <v>0</v>
      </c>
      <c r="AF43" s="32">
        <v>0</v>
      </c>
      <c r="AG43" s="32">
        <v>0</v>
      </c>
      <c r="AH43" s="32">
        <v>0</v>
      </c>
      <c r="AI43" s="32">
        <v>1</v>
      </c>
      <c r="AJ43" s="9">
        <f t="shared" si="4"/>
        <v>0</v>
      </c>
      <c r="AK43" s="9">
        <f t="shared" si="5"/>
        <v>0</v>
      </c>
      <c r="AL43" s="9">
        <f t="shared" si="6"/>
        <v>1</v>
      </c>
      <c r="AM43" s="9">
        <f t="shared" si="7"/>
        <v>0</v>
      </c>
      <c r="AN43" s="22" t="s">
        <v>1332</v>
      </c>
    </row>
    <row r="44" spans="1:40" x14ac:dyDescent="0.25">
      <c r="A44" s="28">
        <v>3267</v>
      </c>
      <c r="B44" s="29" t="s">
        <v>1436</v>
      </c>
      <c r="C44" s="29" t="s">
        <v>1437</v>
      </c>
      <c r="D44" s="29" t="s">
        <v>1438</v>
      </c>
      <c r="E44" s="30">
        <v>42370</v>
      </c>
      <c r="F44" s="29" t="s">
        <v>46</v>
      </c>
      <c r="I44" s="28">
        <v>610</v>
      </c>
      <c r="L44" s="10" t="s">
        <v>341</v>
      </c>
      <c r="M44" s="29" t="s">
        <v>47</v>
      </c>
      <c r="N44" s="31" t="s">
        <v>48</v>
      </c>
      <c r="O44" s="39">
        <v>0</v>
      </c>
      <c r="P44" s="29" t="s">
        <v>60</v>
      </c>
      <c r="Q44" s="31" t="s">
        <v>15</v>
      </c>
      <c r="R44" s="28">
        <v>0</v>
      </c>
      <c r="S44" s="28">
        <v>0</v>
      </c>
      <c r="T44" s="28">
        <v>0</v>
      </c>
      <c r="U44" s="28">
        <v>0</v>
      </c>
      <c r="V44" s="28">
        <v>0</v>
      </c>
      <c r="W44" s="28">
        <v>0</v>
      </c>
      <c r="X44" s="28">
        <v>0</v>
      </c>
      <c r="Y44" s="28">
        <v>0</v>
      </c>
      <c r="Z44" s="28">
        <v>0</v>
      </c>
      <c r="AA44" s="28">
        <v>0</v>
      </c>
      <c r="AB44" s="28">
        <v>1</v>
      </c>
      <c r="AC44" s="28">
        <v>0</v>
      </c>
      <c r="AD44" s="28">
        <v>0</v>
      </c>
      <c r="AE44" s="28">
        <v>0</v>
      </c>
      <c r="AF44" s="28">
        <v>0</v>
      </c>
      <c r="AG44" s="28">
        <v>0</v>
      </c>
      <c r="AH44" s="28">
        <v>0</v>
      </c>
      <c r="AI44" s="28">
        <v>1</v>
      </c>
      <c r="AJ44" s="9">
        <f t="shared" si="4"/>
        <v>0</v>
      </c>
      <c r="AK44" s="9">
        <f t="shared" si="5"/>
        <v>0</v>
      </c>
      <c r="AL44" s="9">
        <f t="shared" si="6"/>
        <v>1</v>
      </c>
      <c r="AM44" s="9">
        <f t="shared" si="7"/>
        <v>0</v>
      </c>
      <c r="AN44" s="29" t="s">
        <v>1439</v>
      </c>
    </row>
    <row r="45" spans="1:40" x14ac:dyDescent="0.25">
      <c r="A45" s="28">
        <v>3344</v>
      </c>
      <c r="B45" s="29" t="s">
        <v>299</v>
      </c>
      <c r="C45" s="29" t="s">
        <v>300</v>
      </c>
      <c r="D45" s="29" t="s">
        <v>301</v>
      </c>
      <c r="E45" s="30">
        <v>42474</v>
      </c>
      <c r="F45" s="29" t="s">
        <v>38</v>
      </c>
      <c r="L45" s="25" t="s">
        <v>341</v>
      </c>
      <c r="M45" s="38" t="s">
        <v>54</v>
      </c>
      <c r="N45" s="36" t="s">
        <v>48</v>
      </c>
      <c r="Q45" s="31" t="s">
        <v>15</v>
      </c>
      <c r="R45" s="28">
        <v>0</v>
      </c>
      <c r="S45" s="28">
        <v>0</v>
      </c>
      <c r="T45" s="28">
        <v>0</v>
      </c>
      <c r="U45" s="28">
        <v>0</v>
      </c>
      <c r="V45" s="28">
        <v>0</v>
      </c>
      <c r="W45" s="28">
        <v>0</v>
      </c>
      <c r="X45" s="28">
        <v>0</v>
      </c>
      <c r="Y45" s="28">
        <v>0</v>
      </c>
      <c r="Z45" s="28">
        <v>0</v>
      </c>
      <c r="AA45" s="28">
        <v>0</v>
      </c>
      <c r="AB45" s="28">
        <v>1</v>
      </c>
      <c r="AC45" s="28">
        <v>0</v>
      </c>
      <c r="AD45" s="28">
        <v>0</v>
      </c>
      <c r="AE45" s="28">
        <v>0</v>
      </c>
      <c r="AF45" s="28">
        <v>0</v>
      </c>
      <c r="AG45" s="28">
        <v>0</v>
      </c>
      <c r="AH45" s="28">
        <v>0</v>
      </c>
      <c r="AI45" s="28">
        <v>1</v>
      </c>
      <c r="AJ45" s="9">
        <f t="shared" si="4"/>
        <v>0</v>
      </c>
      <c r="AK45" s="9">
        <f t="shared" si="5"/>
        <v>0</v>
      </c>
      <c r="AL45" s="9">
        <f t="shared" si="6"/>
        <v>1</v>
      </c>
      <c r="AM45" s="9">
        <f t="shared" si="7"/>
        <v>0</v>
      </c>
      <c r="AN45" s="29" t="s">
        <v>302</v>
      </c>
    </row>
    <row r="46" spans="1:40" x14ac:dyDescent="0.25">
      <c r="A46" s="28">
        <v>3854</v>
      </c>
      <c r="B46" s="29" t="s">
        <v>1440</v>
      </c>
      <c r="C46" s="29" t="s">
        <v>1441</v>
      </c>
      <c r="D46" s="29" t="s">
        <v>1442</v>
      </c>
      <c r="E46" s="30">
        <v>44205</v>
      </c>
      <c r="F46" s="29" t="s">
        <v>38</v>
      </c>
      <c r="G46" s="28">
        <v>5800</v>
      </c>
      <c r="H46" s="28">
        <v>800</v>
      </c>
      <c r="L46" s="10" t="s">
        <v>341</v>
      </c>
      <c r="M46" s="29" t="s">
        <v>1443</v>
      </c>
      <c r="N46" s="31" t="s">
        <v>48</v>
      </c>
      <c r="O46" s="39">
        <v>0</v>
      </c>
      <c r="P46" s="29" t="s">
        <v>60</v>
      </c>
      <c r="Q46" s="31" t="s">
        <v>15</v>
      </c>
      <c r="R46" s="28">
        <v>1</v>
      </c>
      <c r="S46" s="28">
        <v>0</v>
      </c>
      <c r="T46" s="28">
        <v>0</v>
      </c>
      <c r="U46" s="28">
        <v>0</v>
      </c>
      <c r="V46" s="28">
        <v>0</v>
      </c>
      <c r="W46" s="28">
        <v>0</v>
      </c>
      <c r="X46" s="28">
        <v>0</v>
      </c>
      <c r="Y46" s="28">
        <v>0</v>
      </c>
      <c r="Z46" s="28">
        <v>0</v>
      </c>
      <c r="AA46" s="28">
        <v>0</v>
      </c>
      <c r="AB46" s="28">
        <v>1</v>
      </c>
      <c r="AC46" s="28">
        <v>0</v>
      </c>
      <c r="AD46" s="28">
        <v>0</v>
      </c>
      <c r="AE46" s="28">
        <v>1</v>
      </c>
      <c r="AF46" s="28">
        <v>0</v>
      </c>
      <c r="AG46" s="28">
        <v>0</v>
      </c>
      <c r="AH46" s="28">
        <v>0</v>
      </c>
      <c r="AI46" s="28">
        <v>0</v>
      </c>
      <c r="AJ46" s="9">
        <f t="shared" si="4"/>
        <v>1</v>
      </c>
      <c r="AK46" s="9">
        <f t="shared" si="5"/>
        <v>0</v>
      </c>
      <c r="AL46" s="9">
        <f t="shared" si="6"/>
        <v>0</v>
      </c>
      <c r="AM46" s="9">
        <f t="shared" si="7"/>
        <v>0</v>
      </c>
      <c r="AN46" s="29" t="s">
        <v>1444</v>
      </c>
    </row>
    <row r="47" spans="1:40" x14ac:dyDescent="0.25">
      <c r="A47" s="28">
        <v>3878</v>
      </c>
      <c r="B47" s="29" t="s">
        <v>855</v>
      </c>
      <c r="C47" s="29" t="s">
        <v>856</v>
      </c>
      <c r="D47" s="29" t="s">
        <v>857</v>
      </c>
      <c r="E47" s="30">
        <v>43466</v>
      </c>
      <c r="F47" s="29" t="s">
        <v>38</v>
      </c>
      <c r="I47" s="28">
        <v>20.100000000000001</v>
      </c>
      <c r="L47" s="10" t="s">
        <v>341</v>
      </c>
      <c r="M47" s="29" t="s">
        <v>47</v>
      </c>
      <c r="N47" s="31" t="s">
        <v>48</v>
      </c>
      <c r="O47" s="39">
        <v>3128.5714285714284</v>
      </c>
      <c r="P47" s="29" t="s">
        <v>69</v>
      </c>
      <c r="Q47" s="31" t="s">
        <v>15</v>
      </c>
      <c r="R47" s="28">
        <v>0</v>
      </c>
      <c r="S47" s="28">
        <v>0</v>
      </c>
      <c r="T47" s="28">
        <v>0</v>
      </c>
      <c r="U47" s="28">
        <v>0</v>
      </c>
      <c r="V47" s="28">
        <v>0</v>
      </c>
      <c r="W47" s="28">
        <v>0</v>
      </c>
      <c r="X47" s="28">
        <v>0</v>
      </c>
      <c r="Y47" s="28">
        <v>0</v>
      </c>
      <c r="Z47" s="28">
        <v>0</v>
      </c>
      <c r="AA47" s="28">
        <v>0</v>
      </c>
      <c r="AB47" s="28">
        <v>1</v>
      </c>
      <c r="AC47" s="28">
        <v>0</v>
      </c>
      <c r="AD47" s="28">
        <v>0</v>
      </c>
      <c r="AE47" s="28">
        <v>1</v>
      </c>
      <c r="AF47" s="28">
        <v>0</v>
      </c>
      <c r="AG47" s="28">
        <v>0</v>
      </c>
      <c r="AH47" s="28">
        <v>0</v>
      </c>
      <c r="AI47" s="28">
        <v>0</v>
      </c>
      <c r="AJ47" s="9">
        <f t="shared" si="4"/>
        <v>1</v>
      </c>
      <c r="AK47" s="9">
        <f t="shared" si="5"/>
        <v>0</v>
      </c>
      <c r="AL47" s="9">
        <f t="shared" si="6"/>
        <v>0</v>
      </c>
      <c r="AM47" s="9">
        <f t="shared" si="7"/>
        <v>0</v>
      </c>
      <c r="AN47" s="29" t="s">
        <v>858</v>
      </c>
    </row>
    <row r="48" spans="1:40" x14ac:dyDescent="0.25">
      <c r="A48" s="28">
        <v>4276</v>
      </c>
      <c r="B48" s="29" t="s">
        <v>875</v>
      </c>
      <c r="C48" s="29" t="s">
        <v>876</v>
      </c>
      <c r="D48" s="29" t="s">
        <v>877</v>
      </c>
      <c r="E48" s="30">
        <v>43658</v>
      </c>
      <c r="F48" s="29" t="s">
        <v>38</v>
      </c>
      <c r="J48" s="28">
        <v>2.88</v>
      </c>
      <c r="L48" s="28" t="s">
        <v>342</v>
      </c>
      <c r="M48" s="29" t="s">
        <v>878</v>
      </c>
      <c r="N48" s="29" t="s">
        <v>40</v>
      </c>
      <c r="O48" s="39">
        <v>0.83333333333333326</v>
      </c>
      <c r="P48" s="29" t="s">
        <v>111</v>
      </c>
      <c r="Q48" s="31" t="s">
        <v>70</v>
      </c>
      <c r="R48" s="28">
        <v>0</v>
      </c>
      <c r="S48" s="28">
        <v>0</v>
      </c>
      <c r="T48" s="28">
        <v>0</v>
      </c>
      <c r="U48" s="28">
        <v>0</v>
      </c>
      <c r="V48" s="28">
        <v>0</v>
      </c>
      <c r="W48" s="28">
        <v>0</v>
      </c>
      <c r="X48" s="28">
        <v>0</v>
      </c>
      <c r="Y48" s="28">
        <v>0</v>
      </c>
      <c r="Z48" s="28">
        <v>0</v>
      </c>
      <c r="AA48" s="28">
        <v>1</v>
      </c>
      <c r="AB48" s="28">
        <v>0</v>
      </c>
      <c r="AC48" s="28">
        <v>1</v>
      </c>
      <c r="AD48" s="28">
        <v>0</v>
      </c>
      <c r="AE48" s="28">
        <v>1</v>
      </c>
      <c r="AF48" s="28">
        <v>0</v>
      </c>
      <c r="AG48" s="28">
        <v>0</v>
      </c>
      <c r="AH48" s="28">
        <v>0</v>
      </c>
      <c r="AI48" s="28">
        <v>0</v>
      </c>
      <c r="AJ48" s="9">
        <f t="shared" si="4"/>
        <v>1</v>
      </c>
      <c r="AK48" s="9">
        <f t="shared" si="5"/>
        <v>0</v>
      </c>
      <c r="AL48" s="9">
        <f t="shared" si="6"/>
        <v>0</v>
      </c>
      <c r="AM48" s="9">
        <f t="shared" si="7"/>
        <v>0</v>
      </c>
      <c r="AN48" s="29" t="s">
        <v>879</v>
      </c>
    </row>
    <row r="49" spans="1:46" x14ac:dyDescent="0.25">
      <c r="A49" s="28">
        <v>4568</v>
      </c>
      <c r="B49" s="29" t="s">
        <v>880</v>
      </c>
      <c r="C49" s="29" t="s">
        <v>881</v>
      </c>
      <c r="D49" s="29" t="s">
        <v>882</v>
      </c>
      <c r="E49" s="30">
        <v>44936</v>
      </c>
      <c r="F49" s="29" t="s">
        <v>328</v>
      </c>
      <c r="L49" s="25" t="s">
        <v>341</v>
      </c>
      <c r="M49" s="38" t="s">
        <v>47</v>
      </c>
      <c r="N49" s="36" t="s">
        <v>48</v>
      </c>
      <c r="Q49" s="31" t="s">
        <v>15</v>
      </c>
      <c r="R49" s="28">
        <v>1</v>
      </c>
      <c r="S49" s="28">
        <v>0</v>
      </c>
      <c r="T49" s="28">
        <v>0</v>
      </c>
      <c r="U49" s="28">
        <v>0</v>
      </c>
      <c r="V49" s="28">
        <v>0</v>
      </c>
      <c r="W49" s="28">
        <v>0</v>
      </c>
      <c r="X49" s="28">
        <v>0</v>
      </c>
      <c r="Y49" s="28">
        <v>0</v>
      </c>
      <c r="Z49" s="28">
        <v>0</v>
      </c>
      <c r="AA49" s="28">
        <v>0</v>
      </c>
      <c r="AB49" s="28">
        <v>1</v>
      </c>
      <c r="AC49" s="28">
        <v>0</v>
      </c>
      <c r="AD49" s="28">
        <v>0</v>
      </c>
      <c r="AE49" s="28">
        <v>0</v>
      </c>
      <c r="AF49" s="28">
        <v>0</v>
      </c>
      <c r="AG49" s="28">
        <v>0</v>
      </c>
      <c r="AH49" s="28">
        <v>0</v>
      </c>
      <c r="AI49" s="28">
        <v>0</v>
      </c>
      <c r="AJ49" s="9">
        <f t="shared" si="4"/>
        <v>0</v>
      </c>
      <c r="AK49" s="9">
        <f t="shared" si="5"/>
        <v>0</v>
      </c>
      <c r="AL49" s="9">
        <f t="shared" si="6"/>
        <v>0</v>
      </c>
      <c r="AM49" s="9">
        <f t="shared" si="7"/>
        <v>0</v>
      </c>
      <c r="AN49" s="29" t="s">
        <v>883</v>
      </c>
    </row>
    <row r="50" spans="1:46" x14ac:dyDescent="0.25">
      <c r="A50" s="28">
        <v>4998</v>
      </c>
      <c r="B50" s="29" t="s">
        <v>325</v>
      </c>
      <c r="C50" s="29" t="s">
        <v>326</v>
      </c>
      <c r="D50" s="29" t="s">
        <v>327</v>
      </c>
      <c r="E50" s="30">
        <v>44961</v>
      </c>
      <c r="F50" s="29" t="s">
        <v>328</v>
      </c>
      <c r="I50" s="28">
        <v>1180</v>
      </c>
      <c r="L50" s="10" t="s">
        <v>341</v>
      </c>
      <c r="M50" s="29" t="s">
        <v>47</v>
      </c>
      <c r="N50" s="31" t="s">
        <v>48</v>
      </c>
      <c r="O50" s="39">
        <v>0</v>
      </c>
      <c r="P50" s="29" t="s">
        <v>49</v>
      </c>
      <c r="Q50" s="31" t="s">
        <v>15</v>
      </c>
      <c r="R50" s="28">
        <v>1</v>
      </c>
      <c r="S50" s="28">
        <v>0</v>
      </c>
      <c r="T50" s="28">
        <v>0</v>
      </c>
      <c r="U50" s="28">
        <v>0</v>
      </c>
      <c r="V50" s="28">
        <v>0</v>
      </c>
      <c r="W50" s="28">
        <v>0</v>
      </c>
      <c r="X50" s="28">
        <v>0</v>
      </c>
      <c r="Y50" s="28">
        <v>0</v>
      </c>
      <c r="Z50" s="28">
        <v>0</v>
      </c>
      <c r="AA50" s="28">
        <v>0</v>
      </c>
      <c r="AB50" s="28">
        <v>1</v>
      </c>
      <c r="AC50" s="28">
        <v>0</v>
      </c>
      <c r="AD50" s="28">
        <v>0</v>
      </c>
      <c r="AE50" s="28">
        <v>0</v>
      </c>
      <c r="AF50" s="28">
        <v>0</v>
      </c>
      <c r="AG50" s="28">
        <v>1</v>
      </c>
      <c r="AH50" s="28">
        <v>0</v>
      </c>
      <c r="AI50" s="28">
        <v>0</v>
      </c>
      <c r="AJ50" s="9">
        <f t="shared" si="4"/>
        <v>0</v>
      </c>
      <c r="AK50" s="9">
        <f t="shared" si="5"/>
        <v>1</v>
      </c>
      <c r="AL50" s="9">
        <f t="shared" si="6"/>
        <v>0</v>
      </c>
      <c r="AM50" s="9">
        <f t="shared" si="7"/>
        <v>0</v>
      </c>
      <c r="AN50" s="29" t="s">
        <v>329</v>
      </c>
    </row>
    <row r="51" spans="1:46" x14ac:dyDescent="0.25">
      <c r="A51" s="28">
        <v>4999</v>
      </c>
      <c r="B51" s="29" t="s">
        <v>330</v>
      </c>
      <c r="C51" s="29" t="s">
        <v>331</v>
      </c>
      <c r="D51" s="29" t="s">
        <v>327</v>
      </c>
      <c r="E51" s="30">
        <v>45107</v>
      </c>
      <c r="F51" s="29" t="s">
        <v>332</v>
      </c>
      <c r="I51" s="28">
        <v>1200</v>
      </c>
      <c r="L51" s="10" t="s">
        <v>341</v>
      </c>
      <c r="M51" s="29" t="s">
        <v>47</v>
      </c>
      <c r="N51" s="31" t="s">
        <v>48</v>
      </c>
      <c r="O51" s="39">
        <v>0</v>
      </c>
      <c r="P51" s="29" t="s">
        <v>49</v>
      </c>
      <c r="Q51" s="31" t="s">
        <v>15</v>
      </c>
      <c r="R51" s="28">
        <v>0</v>
      </c>
      <c r="S51" s="28">
        <v>0</v>
      </c>
      <c r="T51" s="28">
        <v>0</v>
      </c>
      <c r="U51" s="28">
        <v>0</v>
      </c>
      <c r="V51" s="28">
        <v>0</v>
      </c>
      <c r="W51" s="28">
        <v>0</v>
      </c>
      <c r="X51" s="28">
        <v>0</v>
      </c>
      <c r="Y51" s="28">
        <v>0</v>
      </c>
      <c r="Z51" s="28">
        <v>0</v>
      </c>
      <c r="AA51" s="28">
        <v>0</v>
      </c>
      <c r="AB51" s="28">
        <v>1</v>
      </c>
      <c r="AC51" s="28">
        <v>0</v>
      </c>
      <c r="AD51" s="28">
        <v>0</v>
      </c>
      <c r="AE51" s="28">
        <v>0</v>
      </c>
      <c r="AF51" s="28">
        <v>0</v>
      </c>
      <c r="AG51" s="28">
        <v>1</v>
      </c>
      <c r="AH51" s="28">
        <v>0</v>
      </c>
      <c r="AI51" s="28">
        <v>0</v>
      </c>
      <c r="AJ51" s="9">
        <f t="shared" si="4"/>
        <v>0</v>
      </c>
      <c r="AK51" s="9">
        <f t="shared" si="5"/>
        <v>1</v>
      </c>
      <c r="AL51" s="9">
        <f t="shared" si="6"/>
        <v>0</v>
      </c>
      <c r="AM51" s="9">
        <f t="shared" si="7"/>
        <v>0</v>
      </c>
      <c r="AN51" s="29" t="s">
        <v>333</v>
      </c>
    </row>
    <row r="52" spans="1:46" x14ac:dyDescent="0.25">
      <c r="A52" s="28">
        <v>5329</v>
      </c>
      <c r="B52" s="29" t="s">
        <v>1445</v>
      </c>
      <c r="C52" s="29" t="s">
        <v>1446</v>
      </c>
      <c r="D52" s="29" t="s">
        <v>1447</v>
      </c>
      <c r="E52" s="30">
        <v>46054</v>
      </c>
      <c r="F52" s="29" t="s">
        <v>38</v>
      </c>
      <c r="L52" s="10" t="s">
        <v>341</v>
      </c>
      <c r="M52" s="29" t="s">
        <v>54</v>
      </c>
      <c r="N52" s="29" t="s">
        <v>48</v>
      </c>
      <c r="O52" s="39">
        <v>0</v>
      </c>
      <c r="P52" s="29" t="s">
        <v>60</v>
      </c>
      <c r="Q52" s="31" t="s">
        <v>15</v>
      </c>
      <c r="R52" s="28">
        <v>1</v>
      </c>
      <c r="S52" s="28">
        <v>0</v>
      </c>
      <c r="T52" s="28">
        <v>0</v>
      </c>
      <c r="U52" s="28">
        <v>0</v>
      </c>
      <c r="V52" s="28">
        <v>0</v>
      </c>
      <c r="W52" s="28">
        <v>0</v>
      </c>
      <c r="X52" s="28">
        <v>0</v>
      </c>
      <c r="Y52" s="28">
        <v>0</v>
      </c>
      <c r="Z52" s="28">
        <v>0</v>
      </c>
      <c r="AA52" s="28">
        <v>0</v>
      </c>
      <c r="AB52" s="28">
        <v>0</v>
      </c>
      <c r="AC52" s="28">
        <v>0</v>
      </c>
      <c r="AD52" s="28">
        <v>0</v>
      </c>
      <c r="AE52" s="28">
        <v>1</v>
      </c>
      <c r="AF52" s="28">
        <v>0</v>
      </c>
      <c r="AG52" s="28">
        <v>0</v>
      </c>
      <c r="AH52" s="28">
        <v>0</v>
      </c>
      <c r="AI52" s="28">
        <v>0</v>
      </c>
      <c r="AJ52" s="9">
        <f t="shared" si="4"/>
        <v>1</v>
      </c>
      <c r="AK52" s="9">
        <f t="shared" si="5"/>
        <v>0</v>
      </c>
      <c r="AL52" s="9">
        <f t="shared" si="6"/>
        <v>0</v>
      </c>
      <c r="AM52" s="9">
        <f t="shared" si="7"/>
        <v>0</v>
      </c>
      <c r="AN52" s="29" t="s">
        <v>1448</v>
      </c>
    </row>
    <row r="54" spans="1:46" x14ac:dyDescent="0.25">
      <c r="AN54" s="100" t="s">
        <v>8024</v>
      </c>
      <c r="AO54" s="101">
        <f>COUNTIF(AD2:AD52,"=1")</f>
        <v>5</v>
      </c>
      <c r="AP54" s="19" t="s">
        <v>343</v>
      </c>
      <c r="AR54" s="100" t="s">
        <v>8808</v>
      </c>
      <c r="AS54" s="101">
        <f>COUNTIF(AE2:AE52,"=1")</f>
        <v>9</v>
      </c>
      <c r="AT54" s="19" t="s">
        <v>343</v>
      </c>
    </row>
    <row r="55" spans="1:46" x14ac:dyDescent="0.25">
      <c r="L55" s="65"/>
      <c r="M55" s="65"/>
      <c r="N55" s="65" t="s">
        <v>4092</v>
      </c>
      <c r="P55" s="15" t="s">
        <v>1449</v>
      </c>
      <c r="Q55" s="46">
        <f>SUM(Q56:Q57)</f>
        <v>51</v>
      </c>
      <c r="R55" s="10" t="s">
        <v>343</v>
      </c>
      <c r="AN55" s="21" t="s">
        <v>15</v>
      </c>
      <c r="AO55" s="19">
        <f>COUNTIFS(AD2:AD52,"=1",R2:R52,"=1")</f>
        <v>3</v>
      </c>
      <c r="AP55" s="102">
        <f>AO55/AO54*100</f>
        <v>60</v>
      </c>
      <c r="AR55" s="21" t="s">
        <v>15</v>
      </c>
      <c r="AS55" s="19">
        <f>COUNTIFS(AE2:AE52,"=1",R2:R52,"=1")</f>
        <v>4</v>
      </c>
      <c r="AT55" s="102">
        <f>AS55/AS54*100</f>
        <v>44.444444444444443</v>
      </c>
    </row>
    <row r="56" spans="1:46" x14ac:dyDescent="0.25">
      <c r="L56" s="65" t="s">
        <v>15</v>
      </c>
      <c r="M56" s="65">
        <f>COUNTIFS(Q2:Q52,"Effect")</f>
        <v>40</v>
      </c>
      <c r="N56" s="66">
        <f>M56/M60</f>
        <v>0.78431372549019607</v>
      </c>
      <c r="P56" t="s">
        <v>15</v>
      </c>
      <c r="Q56" s="10">
        <f>COUNTIF(R2:R52,"=1")</f>
        <v>29</v>
      </c>
      <c r="R56" s="13">
        <f>Q56/Q55*100</f>
        <v>56.862745098039213</v>
      </c>
      <c r="AN56" s="21" t="s">
        <v>340</v>
      </c>
      <c r="AO56" s="19">
        <f>COUNTIFS(AD2:AD52,"=1",R2:R52,"=0")</f>
        <v>2</v>
      </c>
      <c r="AP56" s="102">
        <f>AO56/AO54*100</f>
        <v>40</v>
      </c>
      <c r="AR56" s="21" t="s">
        <v>340</v>
      </c>
      <c r="AS56" s="19">
        <f>COUNTIFS(AE2:AE52,"=1",R2:R52,"=0")</f>
        <v>5</v>
      </c>
      <c r="AT56" s="102">
        <f>AS56/AS54*100</f>
        <v>55.555555555555557</v>
      </c>
    </row>
    <row r="57" spans="1:46" x14ac:dyDescent="0.25">
      <c r="L57" s="65" t="s">
        <v>70</v>
      </c>
      <c r="M57" s="65">
        <f>COUNTIFS(Q2:Q52,"No Effect")</f>
        <v>7</v>
      </c>
      <c r="N57" s="66">
        <f>M57/M60</f>
        <v>0.13725490196078433</v>
      </c>
      <c r="P57" t="s">
        <v>340</v>
      </c>
      <c r="Q57" s="10">
        <f>COUNTIF(R2:R52,"=0")</f>
        <v>22</v>
      </c>
      <c r="R57" s="13">
        <f>Q57/Q55*100</f>
        <v>43.137254901960787</v>
      </c>
      <c r="AO57" s="87"/>
      <c r="AP57" s="87"/>
    </row>
    <row r="58" spans="1:46" x14ac:dyDescent="0.25">
      <c r="L58" s="65" t="s">
        <v>55</v>
      </c>
      <c r="M58" s="65">
        <f>COUNTIFS(Q2:Q52,"Uncertain Effect")</f>
        <v>4</v>
      </c>
      <c r="N58" s="66">
        <f>M58/M60</f>
        <v>7.8431372549019607E-2</v>
      </c>
      <c r="AN58" s="100" t="s">
        <v>8386</v>
      </c>
      <c r="AO58" s="101">
        <f>COUNTIF(AJ2:AJ52,"=1")</f>
        <v>24</v>
      </c>
      <c r="AP58" s="19" t="s">
        <v>343</v>
      </c>
    </row>
    <row r="59" spans="1:46" x14ac:dyDescent="0.25">
      <c r="L59" s="65"/>
      <c r="M59" s="65"/>
      <c r="N59" s="65"/>
      <c r="P59" s="15" t="s">
        <v>341</v>
      </c>
      <c r="Q59" s="10">
        <f>COUNTIFS(L2:L52,"=Real")</f>
        <v>44</v>
      </c>
      <c r="R59" s="10" t="s">
        <v>343</v>
      </c>
      <c r="AN59" s="21" t="s">
        <v>15</v>
      </c>
      <c r="AO59" s="19">
        <f>COUNTIFS(AJ2:AJ52,"=1",R2:R52,"=1")</f>
        <v>12</v>
      </c>
      <c r="AP59" s="102">
        <f>AO59/AO58*100</f>
        <v>50</v>
      </c>
    </row>
    <row r="60" spans="1:46" x14ac:dyDescent="0.25">
      <c r="L60" s="65" t="s">
        <v>4093</v>
      </c>
      <c r="M60" s="65">
        <f>SUM(M56:M58)</f>
        <v>51</v>
      </c>
      <c r="N60" s="65"/>
      <c r="P60" t="s">
        <v>15</v>
      </c>
      <c r="Q60" s="10">
        <f>COUNTIFS(L2:L52,"=Real",R2:R52,"=1")</f>
        <v>27</v>
      </c>
      <c r="R60" s="13">
        <f>Q60/Q59*100</f>
        <v>61.363636363636367</v>
      </c>
      <c r="AN60" s="21" t="s">
        <v>340</v>
      </c>
      <c r="AO60" s="19">
        <f>COUNTIFS(AJ2:AJ52,"=1",R2:R52,"=0")</f>
        <v>12</v>
      </c>
      <c r="AP60" s="102">
        <f>AO60/AO58*100</f>
        <v>50</v>
      </c>
    </row>
    <row r="61" spans="1:46" x14ac:dyDescent="0.25">
      <c r="P61" t="s">
        <v>340</v>
      </c>
      <c r="Q61" s="10">
        <f>COUNTIFS(L2:L52,"=Real",R2:R52,"=0")</f>
        <v>17</v>
      </c>
      <c r="R61" s="13">
        <f>Q61/Q59*100</f>
        <v>38.636363636363633</v>
      </c>
    </row>
    <row r="62" spans="1:46" x14ac:dyDescent="0.25">
      <c r="AN62" s="15" t="s">
        <v>8026</v>
      </c>
      <c r="AO62" s="46">
        <f>COUNTIF(AK2:AK52,"=1")</f>
        <v>5</v>
      </c>
      <c r="AP62" s="87" t="s">
        <v>343</v>
      </c>
    </row>
    <row r="63" spans="1:46" x14ac:dyDescent="0.25">
      <c r="P63" s="15" t="s">
        <v>342</v>
      </c>
      <c r="Q63" s="10">
        <f>COUNTIFS(L2:L52,"=Simulated")</f>
        <v>6</v>
      </c>
      <c r="R63" s="10" t="s">
        <v>343</v>
      </c>
      <c r="AN63" t="s">
        <v>15</v>
      </c>
      <c r="AO63" s="87">
        <f>COUNTIFS(AK2:AK52,"=1",R2:R52,"=1")</f>
        <v>4</v>
      </c>
      <c r="AP63" s="13">
        <f>AO63/AO62*100</f>
        <v>80</v>
      </c>
    </row>
    <row r="64" spans="1:46" x14ac:dyDescent="0.25">
      <c r="P64" t="s">
        <v>15</v>
      </c>
      <c r="Q64" s="10">
        <f>COUNTIFS(L2:L52,"=Simulated",R2:R52,"=1")</f>
        <v>1</v>
      </c>
      <c r="R64" s="13">
        <f>Q64/Q63*100</f>
        <v>16.666666666666664</v>
      </c>
      <c r="AN64" t="s">
        <v>340</v>
      </c>
      <c r="AO64" s="87">
        <f>COUNTIFS(AK2:AK52,"=1",R2:R52,"=0")</f>
        <v>1</v>
      </c>
      <c r="AP64" s="13">
        <f>AO64/AO62*100</f>
        <v>20</v>
      </c>
    </row>
    <row r="65" spans="16:42" x14ac:dyDescent="0.25">
      <c r="P65" t="s">
        <v>340</v>
      </c>
      <c r="Q65" s="10">
        <f>COUNTIFS(L2:L52,"=Simulated",R2:R52,"=0")</f>
        <v>5</v>
      </c>
      <c r="R65" s="13">
        <f>Q65/Q63*100</f>
        <v>83.333333333333343</v>
      </c>
    </row>
    <row r="66" spans="16:42" x14ac:dyDescent="0.25">
      <c r="AN66" s="15" t="s">
        <v>8382</v>
      </c>
      <c r="AO66" s="46">
        <f>COUNTIF(AL2:AL52,"=1")</f>
        <v>27</v>
      </c>
      <c r="AP66" s="87" t="s">
        <v>343</v>
      </c>
    </row>
    <row r="67" spans="16:42" x14ac:dyDescent="0.25">
      <c r="P67" s="15" t="s">
        <v>48</v>
      </c>
      <c r="Q67" s="10">
        <f>COUNTIFS(N2:N52,"=Pulsed")</f>
        <v>46</v>
      </c>
      <c r="R67" s="10" t="s">
        <v>343</v>
      </c>
      <c r="AN67" t="s">
        <v>15</v>
      </c>
      <c r="AO67" s="87">
        <f>COUNTIFS(AL2:AL52,"=1",R2:R52,"=1")</f>
        <v>16</v>
      </c>
      <c r="AP67" s="13">
        <f>AO67/AO66*100</f>
        <v>59.259259259259252</v>
      </c>
    </row>
    <row r="68" spans="16:42" x14ac:dyDescent="0.25">
      <c r="P68" t="s">
        <v>15</v>
      </c>
      <c r="Q68" s="10">
        <f>COUNTIFS(N2:N52,"=Pulsed",R2:R52,"=1")</f>
        <v>26</v>
      </c>
      <c r="R68" s="13">
        <f>Q68/Q67*100</f>
        <v>56.521739130434781</v>
      </c>
      <c r="AN68" t="s">
        <v>340</v>
      </c>
      <c r="AO68" s="87">
        <f>COUNTIFS(AL2:AL52,"=1",R2:R52,"=0")</f>
        <v>11</v>
      </c>
      <c r="AP68" s="13">
        <f>AO68/AO66*100</f>
        <v>40.74074074074074</v>
      </c>
    </row>
    <row r="69" spans="16:42" x14ac:dyDescent="0.25">
      <c r="P69" t="s">
        <v>340</v>
      </c>
      <c r="Q69" s="10">
        <f>COUNTIFS(N2:N52,"=Pulsed",R2:R52,"=0")</f>
        <v>20</v>
      </c>
      <c r="R69" s="13">
        <f>Q69/Q67*100</f>
        <v>43.478260869565219</v>
      </c>
    </row>
    <row r="70" spans="16:42" x14ac:dyDescent="0.25">
      <c r="AN70" s="15" t="s">
        <v>8387</v>
      </c>
      <c r="AO70" s="46">
        <f>COUNTIF(AM2:AM52,"=1")</f>
        <v>5</v>
      </c>
      <c r="AP70" s="87" t="s">
        <v>343</v>
      </c>
    </row>
    <row r="71" spans="16:42" x14ac:dyDescent="0.25">
      <c r="P71" s="15" t="s">
        <v>7985</v>
      </c>
      <c r="Q71" s="46">
        <f>COUNTIFS(N2:N52,"=Continuous")</f>
        <v>2</v>
      </c>
      <c r="R71" s="10" t="s">
        <v>343</v>
      </c>
      <c r="AN71" t="s">
        <v>15</v>
      </c>
      <c r="AO71" s="87">
        <f>COUNTIFS(AM2:AM52,"=1",R2:R52,"=1")</f>
        <v>3</v>
      </c>
      <c r="AP71" s="13">
        <f>AO71/AO70*100</f>
        <v>60</v>
      </c>
    </row>
    <row r="72" spans="16:42" x14ac:dyDescent="0.25">
      <c r="P72" t="s">
        <v>15</v>
      </c>
      <c r="Q72" s="10">
        <f>COUNTIFS(N2:N52,"=Continuous",R2:R52,"=1")</f>
        <v>1</v>
      </c>
      <c r="R72" s="13">
        <f>Q72/Q71*100</f>
        <v>50</v>
      </c>
      <c r="AN72" t="s">
        <v>340</v>
      </c>
      <c r="AO72" s="87">
        <f>COUNTIFS(AM2:AM52,"=1",R2:R52,"=0")</f>
        <v>2</v>
      </c>
      <c r="AP72" s="13">
        <f>AO72/AO70*100</f>
        <v>40</v>
      </c>
    </row>
    <row r="73" spans="16:42" x14ac:dyDescent="0.25">
      <c r="P73" t="s">
        <v>340</v>
      </c>
      <c r="Q73" s="10">
        <f>COUNTIFS(N2:N52,"=Continuous",R2:R52,"=0")</f>
        <v>1</v>
      </c>
      <c r="R73" s="13">
        <f>Q73/Q71*100</f>
        <v>50</v>
      </c>
    </row>
    <row r="74" spans="16:42" x14ac:dyDescent="0.25">
      <c r="AN74" s="15" t="s">
        <v>8028</v>
      </c>
      <c r="AO74" s="46">
        <f>COUNTIF(AF2:AF52,"=1")</f>
        <v>3</v>
      </c>
      <c r="AP74" s="87" t="s">
        <v>343</v>
      </c>
    </row>
    <row r="75" spans="16:42" x14ac:dyDescent="0.25">
      <c r="AN75" t="s">
        <v>15</v>
      </c>
      <c r="AO75" s="87">
        <f>COUNTIFS(AF2:AF52,"=1",R2:R52,"=1")</f>
        <v>3</v>
      </c>
      <c r="AP75" s="13">
        <f>AO75/AO74*100</f>
        <v>100</v>
      </c>
    </row>
    <row r="76" spans="16:42" x14ac:dyDescent="0.25">
      <c r="AN76" t="s">
        <v>340</v>
      </c>
      <c r="AO76" s="87">
        <f>COUNTIFS(AF2:AF52,"=1",R2:R52,"=0")</f>
        <v>0</v>
      </c>
      <c r="AP76" s="13">
        <f>AO76/AO74*100</f>
        <v>0</v>
      </c>
    </row>
    <row r="78" spans="16:42" x14ac:dyDescent="0.25">
      <c r="AN78" s="100" t="s">
        <v>8427</v>
      </c>
      <c r="AO78" s="101">
        <f>COUNTIF(AI2:AI52,"=1")</f>
        <v>22</v>
      </c>
      <c r="AP78" s="19" t="s">
        <v>343</v>
      </c>
    </row>
    <row r="79" spans="16:42" x14ac:dyDescent="0.25">
      <c r="AN79" s="21" t="s">
        <v>15</v>
      </c>
      <c r="AO79" s="19">
        <f>COUNTIFS(AI2:AI52,"=1",R2:R52,"=1")</f>
        <v>13</v>
      </c>
      <c r="AP79" s="102">
        <f>AO79/AO78*100</f>
        <v>59.090909090909093</v>
      </c>
    </row>
    <row r="80" spans="16:42" x14ac:dyDescent="0.25">
      <c r="AN80" s="21" t="s">
        <v>340</v>
      </c>
      <c r="AO80" s="19">
        <f>COUNTIFS(AI2:AI52,"=1",R2:R52,"=0")</f>
        <v>9</v>
      </c>
      <c r="AP80" s="102">
        <f>AO80/AO78*100</f>
        <v>40.909090909090914</v>
      </c>
    </row>
  </sheetData>
  <autoFilter ref="A1:AN52" xr:uid="{B3976477-8E03-4F05-B5ED-4659D925B57C}"/>
  <hyperlinks>
    <hyperlink ref="AN20" r:id="rId1" xr:uid="{08A17C9E-8028-4470-8C93-80B52698823E}"/>
    <hyperlink ref="AN21" r:id="rId2" xr:uid="{0C9E9A06-4100-4509-B38C-9A452ACD024B}"/>
    <hyperlink ref="AN33" r:id="rId3" xr:uid="{3A932AE9-2477-4E2E-ADA3-E195E6DFB93B}"/>
    <hyperlink ref="AN39" r:id="rId4" xr:uid="{08301F1D-A3EC-46B5-966E-AAC95FAD9E3D}"/>
    <hyperlink ref="AN43" r:id="rId5" xr:uid="{71C1144A-2C10-4EED-AB1C-89E5D4FE49A3}"/>
    <hyperlink ref="AN27" r:id="rId6" xr:uid="{FFF73853-F7E6-461B-BD74-AE78B68B71C5}"/>
    <hyperlink ref="AN40" r:id="rId7" xr:uid="{917DD0AE-EA8C-4A43-B06D-B1D500B30DEE}"/>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625C2-B7A3-4922-8FD6-750E985EE28E}">
  <dimension ref="A1:AT172"/>
  <sheetViews>
    <sheetView topLeftCell="AD145" zoomScaleNormal="100" zoomScaleSheetLayoutView="40" workbookViewId="0">
      <selection activeCell="AT166" sqref="AT166"/>
    </sheetView>
  </sheetViews>
  <sheetFormatPr defaultColWidth="21.7109375" defaultRowHeight="13.6" x14ac:dyDescent="0.25"/>
  <cols>
    <col min="1" max="1" width="21.85546875" style="10" bestFit="1" customWidth="1"/>
    <col min="5" max="5" width="12.5703125" style="10" bestFit="1" customWidth="1"/>
    <col min="6" max="6" width="31.140625" customWidth="1"/>
    <col min="7" max="7" width="16.140625" style="10" customWidth="1"/>
    <col min="8" max="8" width="14.42578125" style="10" bestFit="1" customWidth="1"/>
    <col min="9" max="9" width="20.28515625" style="10" bestFit="1" customWidth="1"/>
    <col min="10" max="10" width="14.85546875" style="10" bestFit="1" customWidth="1"/>
    <col min="11" max="11" width="15" style="10" bestFit="1" customWidth="1"/>
    <col min="12" max="12" width="14.85546875" style="10" customWidth="1"/>
    <col min="13" max="13" width="21.85546875" bestFit="1" customWidth="1"/>
    <col min="14" max="14" width="17.42578125" style="10" bestFit="1" customWidth="1"/>
    <col min="15" max="15" width="16.85546875" style="10" bestFit="1" customWidth="1"/>
    <col min="17" max="17" width="13.140625" style="10" bestFit="1" customWidth="1"/>
    <col min="18" max="18" width="5.28515625" style="10" customWidth="1"/>
    <col min="19" max="19" width="4.85546875" style="10" bestFit="1" customWidth="1"/>
    <col min="20" max="20" width="6.7109375" style="10" bestFit="1" customWidth="1"/>
    <col min="21" max="21" width="6.28515625" style="10" bestFit="1" customWidth="1"/>
    <col min="22" max="22" width="5.85546875" style="10" bestFit="1" customWidth="1"/>
    <col min="23" max="23" width="8.140625" style="10" bestFit="1" customWidth="1"/>
    <col min="24" max="24" width="6.28515625" style="10" bestFit="1" customWidth="1"/>
    <col min="25" max="25" width="6.140625" style="10" bestFit="1" customWidth="1"/>
    <col min="26" max="26" width="5.85546875" style="10" bestFit="1" customWidth="1"/>
    <col min="27" max="27" width="9.7109375" style="10" bestFit="1" customWidth="1"/>
    <col min="28" max="28" width="11.5703125" style="10" bestFit="1" customWidth="1"/>
    <col min="29" max="29" width="6" style="10" bestFit="1" customWidth="1"/>
    <col min="30" max="30" width="7.42578125" style="10" bestFit="1" customWidth="1"/>
    <col min="31" max="31" width="7.85546875" style="10" bestFit="1" customWidth="1"/>
    <col min="32" max="32" width="5.85546875" style="10" bestFit="1" customWidth="1"/>
    <col min="33" max="33" width="7.85546875" style="10" bestFit="1" customWidth="1"/>
    <col min="34" max="34" width="7.140625" style="10" bestFit="1" customWidth="1"/>
    <col min="35" max="35" width="7.85546875" style="10" bestFit="1" customWidth="1"/>
    <col min="36" max="39" width="7.85546875" style="87" customWidth="1"/>
  </cols>
  <sheetData>
    <row r="1" spans="1:40" x14ac:dyDescent="0.25">
      <c r="A1" s="27" t="s">
        <v>0</v>
      </c>
      <c r="B1" s="27" t="s">
        <v>1</v>
      </c>
      <c r="C1" s="27" t="s">
        <v>2</v>
      </c>
      <c r="D1" s="27" t="s">
        <v>3</v>
      </c>
      <c r="E1" s="27" t="s">
        <v>4</v>
      </c>
      <c r="F1" s="27" t="s">
        <v>5</v>
      </c>
      <c r="G1" s="27" t="s">
        <v>6</v>
      </c>
      <c r="H1" s="27" t="s">
        <v>7</v>
      </c>
      <c r="I1" s="27" t="s">
        <v>8</v>
      </c>
      <c r="J1" s="27" t="s">
        <v>9</v>
      </c>
      <c r="K1" s="27" t="s">
        <v>10</v>
      </c>
      <c r="L1" s="27" t="s">
        <v>338</v>
      </c>
      <c r="M1" s="27" t="s">
        <v>11</v>
      </c>
      <c r="N1" s="27" t="s">
        <v>12</v>
      </c>
      <c r="O1" s="27" t="s">
        <v>13</v>
      </c>
      <c r="P1" s="27" t="s">
        <v>14</v>
      </c>
      <c r="Q1" s="27" t="s">
        <v>15</v>
      </c>
      <c r="R1" s="27" t="s">
        <v>1450</v>
      </c>
      <c r="S1" s="27" t="s">
        <v>17</v>
      </c>
      <c r="T1" s="27" t="s">
        <v>18</v>
      </c>
      <c r="U1" s="27" t="s">
        <v>19</v>
      </c>
      <c r="V1" s="27" t="s">
        <v>20</v>
      </c>
      <c r="W1" s="27" t="s">
        <v>21</v>
      </c>
      <c r="X1" s="27" t="s">
        <v>22</v>
      </c>
      <c r="Y1" s="27" t="s">
        <v>23</v>
      </c>
      <c r="Z1" s="27" t="s">
        <v>24</v>
      </c>
      <c r="AA1" s="27" t="s">
        <v>25</v>
      </c>
      <c r="AB1" s="27" t="s">
        <v>26</v>
      </c>
      <c r="AC1" s="27" t="s">
        <v>27</v>
      </c>
      <c r="AD1" s="27" t="s">
        <v>28</v>
      </c>
      <c r="AE1" s="27" t="s">
        <v>29</v>
      </c>
      <c r="AF1" s="27" t="s">
        <v>30</v>
      </c>
      <c r="AG1" s="27" t="s">
        <v>31</v>
      </c>
      <c r="AH1" s="27" t="s">
        <v>32</v>
      </c>
      <c r="AI1" s="27" t="s">
        <v>33</v>
      </c>
      <c r="AJ1" s="1" t="s">
        <v>8023</v>
      </c>
      <c r="AK1" s="1" t="s">
        <v>8027</v>
      </c>
      <c r="AL1" s="1" t="s">
        <v>8384</v>
      </c>
      <c r="AM1" s="1" t="s">
        <v>8385</v>
      </c>
      <c r="AN1" s="27" t="s">
        <v>34</v>
      </c>
    </row>
    <row r="2" spans="1:40" x14ac:dyDescent="0.25">
      <c r="A2" s="28">
        <v>36</v>
      </c>
      <c r="B2" s="29" t="s">
        <v>355</v>
      </c>
      <c r="C2" s="29" t="s">
        <v>356</v>
      </c>
      <c r="D2" s="29" t="s">
        <v>357</v>
      </c>
      <c r="E2" s="30">
        <v>42053</v>
      </c>
      <c r="F2" s="29" t="s">
        <v>38</v>
      </c>
      <c r="J2" s="28">
        <v>0.7</v>
      </c>
      <c r="L2" s="10" t="s">
        <v>341</v>
      </c>
      <c r="M2" s="29" t="s">
        <v>54</v>
      </c>
      <c r="N2" s="31" t="s">
        <v>48</v>
      </c>
      <c r="O2" s="28">
        <v>0.43333333333333329</v>
      </c>
      <c r="P2" s="29" t="s">
        <v>103</v>
      </c>
      <c r="Q2" s="31" t="s">
        <v>15</v>
      </c>
      <c r="R2" s="28">
        <v>1</v>
      </c>
      <c r="S2" s="28">
        <v>0</v>
      </c>
      <c r="T2" s="28">
        <v>0</v>
      </c>
      <c r="U2" s="28">
        <v>0</v>
      </c>
      <c r="V2" s="28">
        <v>0</v>
      </c>
      <c r="W2" s="28">
        <v>0</v>
      </c>
      <c r="X2" s="28">
        <v>0</v>
      </c>
      <c r="Y2" s="28">
        <v>0</v>
      </c>
      <c r="Z2" s="28">
        <v>0</v>
      </c>
      <c r="AA2" s="28">
        <v>1</v>
      </c>
      <c r="AB2" s="28">
        <v>0</v>
      </c>
      <c r="AC2" s="28">
        <v>1</v>
      </c>
      <c r="AD2" s="28">
        <v>0</v>
      </c>
      <c r="AE2" s="28">
        <v>0</v>
      </c>
      <c r="AF2" s="28">
        <v>0</v>
      </c>
      <c r="AG2" s="28">
        <v>0</v>
      </c>
      <c r="AH2" s="28">
        <v>0</v>
      </c>
      <c r="AI2" s="28">
        <v>0</v>
      </c>
      <c r="AJ2" s="9">
        <f>IF(OR(AC2=1,AE2=1),1,0)</f>
        <v>1</v>
      </c>
      <c r="AK2" s="9">
        <f>IF(OR(AF2=1,AG2=1),1,0)</f>
        <v>0</v>
      </c>
      <c r="AL2" s="9">
        <f>IF(OR(AD2=1,AH2=1,AI2=1),1,0)</f>
        <v>0</v>
      </c>
      <c r="AM2" s="9">
        <f>IF(OR(AD2=1,AH2=1),1,0)</f>
        <v>0</v>
      </c>
      <c r="AN2" s="29" t="s">
        <v>358</v>
      </c>
    </row>
    <row r="3" spans="1:40" x14ac:dyDescent="0.25">
      <c r="A3" s="28">
        <v>71</v>
      </c>
      <c r="B3" s="29" t="s">
        <v>1451</v>
      </c>
      <c r="C3" s="29" t="s">
        <v>1452</v>
      </c>
      <c r="D3" s="29" t="s">
        <v>1453</v>
      </c>
      <c r="E3" s="30">
        <v>41329</v>
      </c>
      <c r="F3" s="29" t="s">
        <v>38</v>
      </c>
      <c r="J3" s="28">
        <v>0.15</v>
      </c>
      <c r="L3" s="10" t="s">
        <v>342</v>
      </c>
      <c r="M3" s="29" t="s">
        <v>424</v>
      </c>
      <c r="N3" s="31" t="s">
        <v>48</v>
      </c>
      <c r="O3" s="28">
        <v>0.3</v>
      </c>
      <c r="P3" s="29" t="s">
        <v>103</v>
      </c>
      <c r="Q3" s="31" t="s">
        <v>15</v>
      </c>
      <c r="R3" s="28">
        <v>1</v>
      </c>
      <c r="S3" s="28">
        <v>0</v>
      </c>
      <c r="T3" s="28">
        <v>0</v>
      </c>
      <c r="U3" s="28">
        <v>0</v>
      </c>
      <c r="V3" s="28">
        <v>0</v>
      </c>
      <c r="W3" s="28">
        <v>0</v>
      </c>
      <c r="X3" s="28">
        <v>0</v>
      </c>
      <c r="Y3" s="28">
        <v>0</v>
      </c>
      <c r="Z3" s="28">
        <v>0</v>
      </c>
      <c r="AA3" s="28">
        <v>1</v>
      </c>
      <c r="AB3" s="28">
        <v>0</v>
      </c>
      <c r="AC3" s="28">
        <v>1</v>
      </c>
      <c r="AD3" s="28">
        <v>1</v>
      </c>
      <c r="AE3" s="28">
        <v>0</v>
      </c>
      <c r="AF3" s="28">
        <v>0</v>
      </c>
      <c r="AG3" s="28">
        <v>0</v>
      </c>
      <c r="AH3" s="28">
        <v>0</v>
      </c>
      <c r="AI3" s="28">
        <v>0</v>
      </c>
      <c r="AJ3" s="9">
        <f t="shared" ref="AJ3:AJ26" si="0">IF(OR(AC3=1,AE3=1),1,0)</f>
        <v>1</v>
      </c>
      <c r="AK3" s="9">
        <f t="shared" ref="AK3:AK26" si="1">IF(OR(AF3=1,AG3=1),1,0)</f>
        <v>0</v>
      </c>
      <c r="AL3" s="9">
        <f>IF(OR(AD3=1,AH3=1,AI3=1),1,0)</f>
        <v>1</v>
      </c>
      <c r="AM3" s="9">
        <f>IF(OR(AD3=1,AH3=1),1,0)</f>
        <v>1</v>
      </c>
      <c r="AN3" s="29" t="s">
        <v>1454</v>
      </c>
    </row>
    <row r="4" spans="1:40" x14ac:dyDescent="0.25">
      <c r="A4" s="28">
        <v>90</v>
      </c>
      <c r="B4" s="29" t="s">
        <v>1455</v>
      </c>
      <c r="C4" s="29" t="s">
        <v>1456</v>
      </c>
      <c r="D4" s="29" t="s">
        <v>1457</v>
      </c>
      <c r="E4" s="30">
        <v>41085</v>
      </c>
      <c r="F4" s="29" t="s">
        <v>38</v>
      </c>
      <c r="J4" s="28">
        <v>0.245</v>
      </c>
      <c r="L4" s="10" t="s">
        <v>342</v>
      </c>
      <c r="M4" s="29" t="s">
        <v>39</v>
      </c>
      <c r="N4" s="31" t="s">
        <v>48</v>
      </c>
      <c r="O4" s="28">
        <v>30</v>
      </c>
      <c r="P4" s="29" t="s">
        <v>41</v>
      </c>
      <c r="Q4" s="31" t="s">
        <v>15</v>
      </c>
      <c r="R4" s="28">
        <v>1</v>
      </c>
      <c r="S4" s="28">
        <v>0</v>
      </c>
      <c r="T4" s="28">
        <v>0</v>
      </c>
      <c r="U4" s="28">
        <v>1</v>
      </c>
      <c r="V4" s="28">
        <v>0</v>
      </c>
      <c r="W4" s="28">
        <v>0</v>
      </c>
      <c r="X4" s="28">
        <v>0</v>
      </c>
      <c r="Y4" s="28">
        <v>0</v>
      </c>
      <c r="Z4" s="28">
        <v>1</v>
      </c>
      <c r="AA4" s="28">
        <v>0</v>
      </c>
      <c r="AB4" s="28">
        <v>0</v>
      </c>
      <c r="AC4" s="28">
        <v>1</v>
      </c>
      <c r="AD4" s="28">
        <v>0</v>
      </c>
      <c r="AE4" s="28">
        <v>1</v>
      </c>
      <c r="AF4" s="28">
        <v>0</v>
      </c>
      <c r="AG4" s="28">
        <v>0</v>
      </c>
      <c r="AH4" s="28">
        <v>0</v>
      </c>
      <c r="AI4" s="28">
        <v>0</v>
      </c>
      <c r="AJ4" s="9">
        <f>IF(OR(AC4=1,AE4=1),1,0)</f>
        <v>1</v>
      </c>
      <c r="AK4" s="9">
        <f>IF(OR(AF4=1,AG4=1),1,0)</f>
        <v>0</v>
      </c>
      <c r="AL4" s="9">
        <f>IF(OR(AD4=1,AH4=1,AI4=1),1,0)</f>
        <v>0</v>
      </c>
      <c r="AM4" s="9">
        <f>IF(OR(AD4=1,AH4=1),1,0)</f>
        <v>0</v>
      </c>
      <c r="AN4" s="29" t="s">
        <v>1458</v>
      </c>
    </row>
    <row r="5" spans="1:40" x14ac:dyDescent="0.25">
      <c r="A5" s="28">
        <v>145</v>
      </c>
      <c r="B5" s="29" t="s">
        <v>1459</v>
      </c>
      <c r="C5" s="29" t="s">
        <v>1460</v>
      </c>
      <c r="D5" s="29" t="s">
        <v>1461</v>
      </c>
      <c r="E5" s="30">
        <v>41997</v>
      </c>
      <c r="F5" s="29" t="s">
        <v>38</v>
      </c>
      <c r="I5" s="28">
        <v>50000</v>
      </c>
      <c r="L5" s="10" t="s">
        <v>342</v>
      </c>
      <c r="M5" s="29" t="s">
        <v>1462</v>
      </c>
      <c r="N5" s="31" t="s">
        <v>48</v>
      </c>
      <c r="O5" s="28">
        <v>1.8</v>
      </c>
      <c r="P5" s="29" t="s">
        <v>367</v>
      </c>
      <c r="Q5" s="31" t="s">
        <v>15</v>
      </c>
      <c r="R5" s="28">
        <v>1</v>
      </c>
      <c r="S5" s="28">
        <v>0</v>
      </c>
      <c r="T5" s="28">
        <v>0</v>
      </c>
      <c r="U5" s="28">
        <v>1</v>
      </c>
      <c r="V5" s="28">
        <v>0</v>
      </c>
      <c r="W5" s="28">
        <v>0</v>
      </c>
      <c r="X5" s="28">
        <v>0</v>
      </c>
      <c r="Y5" s="28">
        <v>0</v>
      </c>
      <c r="Z5" s="28">
        <v>1</v>
      </c>
      <c r="AA5" s="28">
        <v>0</v>
      </c>
      <c r="AB5" s="28">
        <v>0</v>
      </c>
      <c r="AC5" s="28">
        <v>1</v>
      </c>
      <c r="AD5" s="28">
        <v>0</v>
      </c>
      <c r="AE5" s="28">
        <v>0</v>
      </c>
      <c r="AF5" s="28">
        <v>0</v>
      </c>
      <c r="AG5" s="28">
        <v>0</v>
      </c>
      <c r="AH5" s="28">
        <v>0</v>
      </c>
      <c r="AI5" s="28">
        <v>0</v>
      </c>
      <c r="AJ5" s="9">
        <f t="shared" si="0"/>
        <v>1</v>
      </c>
      <c r="AK5" s="9">
        <f t="shared" si="1"/>
        <v>0</v>
      </c>
      <c r="AL5" s="9">
        <f t="shared" ref="AL5:AL26" si="2">IF(OR(AD5=1,AH5=1,AI5=1),1,0)</f>
        <v>0</v>
      </c>
      <c r="AM5" s="9">
        <f t="shared" ref="AM5:AM26" si="3">IF(OR(AD5=1,AH5=1),1,0)</f>
        <v>0</v>
      </c>
      <c r="AN5" s="29" t="s">
        <v>1463</v>
      </c>
    </row>
    <row r="6" spans="1:40" s="21" customFormat="1" x14ac:dyDescent="0.25">
      <c r="A6" s="32">
        <v>184</v>
      </c>
      <c r="B6" s="33" t="s">
        <v>1464</v>
      </c>
      <c r="C6" s="33" t="s">
        <v>1465</v>
      </c>
      <c r="D6" s="33" t="s">
        <v>1466</v>
      </c>
      <c r="E6" s="34">
        <v>39326</v>
      </c>
      <c r="F6" s="33" t="s">
        <v>38</v>
      </c>
      <c r="G6" s="19"/>
      <c r="H6" s="19"/>
      <c r="I6" s="19"/>
      <c r="J6" s="19"/>
      <c r="K6" s="19"/>
      <c r="L6" s="19" t="s">
        <v>341</v>
      </c>
      <c r="M6" s="33" t="s">
        <v>54</v>
      </c>
      <c r="N6" s="35" t="s">
        <v>48</v>
      </c>
      <c r="O6" s="32">
        <v>0</v>
      </c>
      <c r="P6" s="33" t="s">
        <v>49</v>
      </c>
      <c r="Q6" s="35" t="s">
        <v>55</v>
      </c>
      <c r="R6" s="32">
        <v>1</v>
      </c>
      <c r="S6" s="32">
        <v>0</v>
      </c>
      <c r="T6" s="32">
        <v>0</v>
      </c>
      <c r="U6" s="32">
        <v>0</v>
      </c>
      <c r="V6" s="32">
        <v>0</v>
      </c>
      <c r="W6" s="32">
        <v>0</v>
      </c>
      <c r="X6" s="32">
        <v>0</v>
      </c>
      <c r="Y6" s="32">
        <v>0</v>
      </c>
      <c r="Z6" s="32">
        <v>0</v>
      </c>
      <c r="AA6" s="32">
        <v>0</v>
      </c>
      <c r="AB6" s="32">
        <v>1</v>
      </c>
      <c r="AC6" s="32">
        <v>0</v>
      </c>
      <c r="AD6" s="32">
        <v>0</v>
      </c>
      <c r="AE6" s="32">
        <v>0</v>
      </c>
      <c r="AF6" s="32">
        <v>0</v>
      </c>
      <c r="AG6" s="32">
        <v>1</v>
      </c>
      <c r="AH6" s="32">
        <v>0</v>
      </c>
      <c r="AI6" s="32">
        <v>0</v>
      </c>
      <c r="AJ6" s="9">
        <f t="shared" si="0"/>
        <v>0</v>
      </c>
      <c r="AK6" s="9">
        <f t="shared" si="1"/>
        <v>1</v>
      </c>
      <c r="AL6" s="9">
        <f t="shared" si="2"/>
        <v>0</v>
      </c>
      <c r="AM6" s="9">
        <f t="shared" si="3"/>
        <v>0</v>
      </c>
      <c r="AN6" s="33" t="s">
        <v>1467</v>
      </c>
    </row>
    <row r="7" spans="1:40" x14ac:dyDescent="0.25">
      <c r="A7" s="28">
        <v>509</v>
      </c>
      <c r="B7" s="29" t="s">
        <v>966</v>
      </c>
      <c r="C7" s="29" t="s">
        <v>967</v>
      </c>
      <c r="D7" s="29" t="s">
        <v>968</v>
      </c>
      <c r="E7" s="30">
        <v>42339</v>
      </c>
      <c r="F7" s="29" t="s">
        <v>38</v>
      </c>
      <c r="J7" s="28">
        <v>9.2200000000000004E-2</v>
      </c>
      <c r="L7" s="10" t="s">
        <v>341</v>
      </c>
      <c r="M7" s="29" t="s">
        <v>283</v>
      </c>
      <c r="N7" s="31" t="s">
        <v>48</v>
      </c>
      <c r="O7" s="28">
        <v>1</v>
      </c>
      <c r="P7" s="29" t="s">
        <v>152</v>
      </c>
      <c r="Q7" s="31" t="s">
        <v>70</v>
      </c>
      <c r="R7" s="28">
        <v>0</v>
      </c>
      <c r="S7" s="28">
        <v>0</v>
      </c>
      <c r="T7" s="28">
        <v>0</v>
      </c>
      <c r="U7" s="28">
        <v>0</v>
      </c>
      <c r="V7" s="28">
        <v>0</v>
      </c>
      <c r="W7" s="28">
        <v>0</v>
      </c>
      <c r="X7" s="28">
        <v>0</v>
      </c>
      <c r="Y7" s="28">
        <v>0</v>
      </c>
      <c r="Z7" s="28">
        <v>0</v>
      </c>
      <c r="AA7" s="28">
        <v>1</v>
      </c>
      <c r="AB7" s="28">
        <v>0</v>
      </c>
      <c r="AC7" s="28">
        <v>1</v>
      </c>
      <c r="AD7" s="28">
        <v>0</v>
      </c>
      <c r="AE7" s="28">
        <v>0</v>
      </c>
      <c r="AF7" s="28">
        <v>0</v>
      </c>
      <c r="AG7" s="28">
        <v>0</v>
      </c>
      <c r="AH7" s="28">
        <v>0</v>
      </c>
      <c r="AI7" s="28">
        <v>0</v>
      </c>
      <c r="AJ7" s="9">
        <f t="shared" si="0"/>
        <v>1</v>
      </c>
      <c r="AK7" s="9">
        <f t="shared" si="1"/>
        <v>0</v>
      </c>
      <c r="AL7" s="9">
        <f t="shared" si="2"/>
        <v>0</v>
      </c>
      <c r="AM7" s="9">
        <f t="shared" si="3"/>
        <v>0</v>
      </c>
      <c r="AN7" s="29" t="s">
        <v>969</v>
      </c>
    </row>
    <row r="8" spans="1:40" x14ac:dyDescent="0.25">
      <c r="A8" s="28">
        <v>636</v>
      </c>
      <c r="B8" s="29" t="s">
        <v>1468</v>
      </c>
      <c r="C8" s="29" t="s">
        <v>1469</v>
      </c>
      <c r="D8" s="29" t="s">
        <v>1470</v>
      </c>
      <c r="E8" s="30">
        <v>41609</v>
      </c>
      <c r="F8" s="29" t="s">
        <v>38</v>
      </c>
      <c r="J8" s="28">
        <v>1.52</v>
      </c>
      <c r="L8" s="10" t="s">
        <v>342</v>
      </c>
      <c r="M8" s="29" t="s">
        <v>501</v>
      </c>
      <c r="N8" s="31" t="s">
        <v>48</v>
      </c>
      <c r="O8" s="28">
        <v>9</v>
      </c>
      <c r="P8" s="29" t="s">
        <v>103</v>
      </c>
      <c r="Q8" s="31" t="s">
        <v>70</v>
      </c>
      <c r="R8" s="28">
        <v>0</v>
      </c>
      <c r="S8" s="28">
        <v>0</v>
      </c>
      <c r="T8" s="28">
        <v>0</v>
      </c>
      <c r="U8" s="28">
        <v>0</v>
      </c>
      <c r="V8" s="28">
        <v>0</v>
      </c>
      <c r="W8" s="28">
        <v>0</v>
      </c>
      <c r="X8" s="28">
        <v>0</v>
      </c>
      <c r="Y8" s="28">
        <v>0</v>
      </c>
      <c r="Z8" s="28">
        <v>0</v>
      </c>
      <c r="AA8" s="28">
        <v>1</v>
      </c>
      <c r="AB8" s="28">
        <v>0</v>
      </c>
      <c r="AC8" s="28">
        <v>1</v>
      </c>
      <c r="AD8" s="28">
        <v>0</v>
      </c>
      <c r="AE8" s="28">
        <v>0</v>
      </c>
      <c r="AF8" s="28">
        <v>0</v>
      </c>
      <c r="AG8" s="28">
        <v>0</v>
      </c>
      <c r="AH8" s="28">
        <v>0</v>
      </c>
      <c r="AI8" s="28">
        <v>0</v>
      </c>
      <c r="AJ8" s="9">
        <f t="shared" si="0"/>
        <v>1</v>
      </c>
      <c r="AK8" s="9">
        <f t="shared" si="1"/>
        <v>0</v>
      </c>
      <c r="AL8" s="9">
        <f t="shared" si="2"/>
        <v>0</v>
      </c>
      <c r="AM8" s="9">
        <f t="shared" si="3"/>
        <v>0</v>
      </c>
      <c r="AN8" s="29" t="s">
        <v>1471</v>
      </c>
    </row>
    <row r="9" spans="1:40" x14ac:dyDescent="0.25">
      <c r="A9" s="28">
        <v>666</v>
      </c>
      <c r="B9" s="29" t="s">
        <v>1137</v>
      </c>
      <c r="C9" s="29" t="s">
        <v>1138</v>
      </c>
      <c r="D9" s="29" t="s">
        <v>1139</v>
      </c>
      <c r="E9" s="30">
        <v>41306</v>
      </c>
      <c r="F9" s="29" t="s">
        <v>38</v>
      </c>
      <c r="J9" s="28">
        <v>1.4</v>
      </c>
      <c r="L9" s="10" t="s">
        <v>342</v>
      </c>
      <c r="M9" s="29" t="s">
        <v>424</v>
      </c>
      <c r="N9" s="31" t="s">
        <v>48</v>
      </c>
      <c r="O9" s="28">
        <v>0.5</v>
      </c>
      <c r="P9" s="29" t="s">
        <v>103</v>
      </c>
      <c r="Q9" s="31" t="s">
        <v>70</v>
      </c>
      <c r="R9" s="28">
        <v>0</v>
      </c>
      <c r="S9" s="28">
        <v>0</v>
      </c>
      <c r="T9" s="28">
        <v>0</v>
      </c>
      <c r="U9" s="28">
        <v>0</v>
      </c>
      <c r="V9" s="28">
        <v>0</v>
      </c>
      <c r="W9" s="28">
        <v>0</v>
      </c>
      <c r="X9" s="28">
        <v>0</v>
      </c>
      <c r="Y9" s="28">
        <v>0</v>
      </c>
      <c r="Z9" s="28">
        <v>0</v>
      </c>
      <c r="AA9" s="28">
        <v>1</v>
      </c>
      <c r="AB9" s="28">
        <v>0</v>
      </c>
      <c r="AC9" s="28">
        <v>1</v>
      </c>
      <c r="AD9" s="28">
        <v>0</v>
      </c>
      <c r="AE9" s="28">
        <v>0</v>
      </c>
      <c r="AF9" s="28">
        <v>0</v>
      </c>
      <c r="AG9" s="28">
        <v>0</v>
      </c>
      <c r="AH9" s="28">
        <v>0</v>
      </c>
      <c r="AI9" s="28">
        <v>0</v>
      </c>
      <c r="AJ9" s="9">
        <f t="shared" si="0"/>
        <v>1</v>
      </c>
      <c r="AK9" s="9">
        <f t="shared" si="1"/>
        <v>0</v>
      </c>
      <c r="AL9" s="9">
        <f t="shared" si="2"/>
        <v>0</v>
      </c>
      <c r="AM9" s="9">
        <f t="shared" si="3"/>
        <v>0</v>
      </c>
      <c r="AN9" s="29" t="s">
        <v>1140</v>
      </c>
    </row>
    <row r="10" spans="1:40" x14ac:dyDescent="0.25">
      <c r="A10" s="28">
        <v>733</v>
      </c>
      <c r="B10" s="29" t="s">
        <v>1472</v>
      </c>
      <c r="C10" s="29" t="s">
        <v>1473</v>
      </c>
      <c r="D10" s="29" t="s">
        <v>1474</v>
      </c>
      <c r="E10" s="30">
        <v>42135</v>
      </c>
      <c r="F10" s="29" t="s">
        <v>38</v>
      </c>
      <c r="G10" s="28">
        <v>1939</v>
      </c>
      <c r="H10" s="28">
        <v>1929</v>
      </c>
      <c r="I10" s="28">
        <v>1210</v>
      </c>
      <c r="J10" s="28">
        <v>0.69</v>
      </c>
      <c r="K10" s="28">
        <v>21.3581</v>
      </c>
      <c r="L10" s="10" t="s">
        <v>341</v>
      </c>
      <c r="M10" s="29" t="s">
        <v>54</v>
      </c>
      <c r="N10" s="31" t="s">
        <v>48</v>
      </c>
      <c r="O10" s="28">
        <v>0.25</v>
      </c>
      <c r="P10" s="29" t="s">
        <v>157</v>
      </c>
      <c r="Q10" s="31" t="s">
        <v>15</v>
      </c>
      <c r="R10" s="28">
        <v>1</v>
      </c>
      <c r="S10" s="28">
        <v>0</v>
      </c>
      <c r="T10" s="28">
        <v>0</v>
      </c>
      <c r="U10" s="28">
        <v>0</v>
      </c>
      <c r="V10" s="28">
        <v>0</v>
      </c>
      <c r="W10" s="28">
        <v>0</v>
      </c>
      <c r="X10" s="28">
        <v>0</v>
      </c>
      <c r="Y10" s="28">
        <v>0</v>
      </c>
      <c r="Z10" s="28">
        <v>0</v>
      </c>
      <c r="AA10" s="28">
        <v>1</v>
      </c>
      <c r="AB10" s="28">
        <v>0</v>
      </c>
      <c r="AC10" s="28">
        <v>0</v>
      </c>
      <c r="AD10" s="28">
        <v>0</v>
      </c>
      <c r="AE10" s="28">
        <v>0</v>
      </c>
      <c r="AF10" s="28">
        <v>0</v>
      </c>
      <c r="AG10" s="28">
        <v>0</v>
      </c>
      <c r="AH10" s="28">
        <v>0</v>
      </c>
      <c r="AI10" s="28">
        <v>0</v>
      </c>
      <c r="AJ10" s="9">
        <f t="shared" si="0"/>
        <v>0</v>
      </c>
      <c r="AK10" s="9">
        <f t="shared" si="1"/>
        <v>0</v>
      </c>
      <c r="AL10" s="9">
        <f t="shared" si="2"/>
        <v>0</v>
      </c>
      <c r="AM10" s="9">
        <f t="shared" si="3"/>
        <v>0</v>
      </c>
      <c r="AN10" s="29" t="s">
        <v>1475</v>
      </c>
    </row>
    <row r="11" spans="1:40" x14ac:dyDescent="0.25">
      <c r="A11" s="28">
        <v>775</v>
      </c>
      <c r="B11" s="29" t="s">
        <v>1476</v>
      </c>
      <c r="C11" s="29" t="s">
        <v>1477</v>
      </c>
      <c r="D11" s="29" t="s">
        <v>1478</v>
      </c>
      <c r="E11" s="30">
        <v>39997</v>
      </c>
      <c r="F11" s="29" t="s">
        <v>38</v>
      </c>
      <c r="J11" s="28">
        <v>1.4</v>
      </c>
      <c r="L11" s="10" t="s">
        <v>341</v>
      </c>
      <c r="M11" s="29" t="s">
        <v>54</v>
      </c>
      <c r="N11" s="31" t="s">
        <v>48</v>
      </c>
      <c r="O11" s="28">
        <v>0.5</v>
      </c>
      <c r="P11" s="29" t="s">
        <v>146</v>
      </c>
      <c r="Q11" s="31" t="s">
        <v>15</v>
      </c>
      <c r="R11" s="28">
        <v>1</v>
      </c>
      <c r="S11" s="28">
        <v>0</v>
      </c>
      <c r="T11" s="28">
        <v>0</v>
      </c>
      <c r="U11" s="28">
        <v>0</v>
      </c>
      <c r="V11" s="28">
        <v>0</v>
      </c>
      <c r="W11" s="28">
        <v>0</v>
      </c>
      <c r="X11" s="28">
        <v>0</v>
      </c>
      <c r="Y11" s="28">
        <v>0</v>
      </c>
      <c r="Z11" s="28">
        <v>0</v>
      </c>
      <c r="AA11" s="28">
        <v>1</v>
      </c>
      <c r="AB11" s="28">
        <v>0</v>
      </c>
      <c r="AC11" s="28">
        <v>1</v>
      </c>
      <c r="AD11" s="28">
        <v>1</v>
      </c>
      <c r="AE11" s="28">
        <v>0</v>
      </c>
      <c r="AF11" s="28">
        <v>0</v>
      </c>
      <c r="AG11" s="28">
        <v>0</v>
      </c>
      <c r="AH11" s="28">
        <v>0</v>
      </c>
      <c r="AI11" s="28">
        <v>0</v>
      </c>
      <c r="AJ11" s="9">
        <f t="shared" si="0"/>
        <v>1</v>
      </c>
      <c r="AK11" s="9">
        <f t="shared" si="1"/>
        <v>0</v>
      </c>
      <c r="AL11" s="9">
        <f t="shared" si="2"/>
        <v>1</v>
      </c>
      <c r="AM11" s="9">
        <f t="shared" si="3"/>
        <v>1</v>
      </c>
      <c r="AN11" s="29" t="s">
        <v>1479</v>
      </c>
    </row>
    <row r="12" spans="1:40" s="21" customFormat="1" x14ac:dyDescent="0.25">
      <c r="A12" s="32">
        <v>808</v>
      </c>
      <c r="B12" s="33" t="s">
        <v>1480</v>
      </c>
      <c r="C12" s="33" t="s">
        <v>1481</v>
      </c>
      <c r="D12" s="33" t="s">
        <v>1482</v>
      </c>
      <c r="E12" s="34">
        <v>40296</v>
      </c>
      <c r="F12" s="33" t="s">
        <v>38</v>
      </c>
      <c r="G12" s="19"/>
      <c r="H12" s="19"/>
      <c r="I12" s="19"/>
      <c r="J12" s="32">
        <v>0.7</v>
      </c>
      <c r="K12" s="32">
        <v>0.03</v>
      </c>
      <c r="L12" s="19" t="s">
        <v>341</v>
      </c>
      <c r="M12" s="33" t="s">
        <v>200</v>
      </c>
      <c r="N12" s="35" t="s">
        <v>48</v>
      </c>
      <c r="O12" s="32">
        <v>0.91666666666666674</v>
      </c>
      <c r="P12" s="33" t="s">
        <v>103</v>
      </c>
      <c r="Q12" s="35" t="s">
        <v>55</v>
      </c>
      <c r="R12" s="32">
        <v>1</v>
      </c>
      <c r="S12" s="32">
        <v>0</v>
      </c>
      <c r="T12" s="32">
        <v>0</v>
      </c>
      <c r="U12" s="32">
        <v>0</v>
      </c>
      <c r="V12" s="32">
        <v>0</v>
      </c>
      <c r="W12" s="32">
        <v>0</v>
      </c>
      <c r="X12" s="32">
        <v>0</v>
      </c>
      <c r="Y12" s="32">
        <v>0</v>
      </c>
      <c r="Z12" s="32">
        <v>0</v>
      </c>
      <c r="AA12" s="32">
        <v>1</v>
      </c>
      <c r="AB12" s="32">
        <v>0</v>
      </c>
      <c r="AC12" s="32">
        <v>1</v>
      </c>
      <c r="AD12" s="32">
        <v>1</v>
      </c>
      <c r="AE12" s="32">
        <v>0</v>
      </c>
      <c r="AF12" s="32">
        <v>0</v>
      </c>
      <c r="AG12" s="32">
        <v>0</v>
      </c>
      <c r="AH12" s="32">
        <v>0</v>
      </c>
      <c r="AI12" s="32">
        <v>0</v>
      </c>
      <c r="AJ12" s="9">
        <f t="shared" si="0"/>
        <v>1</v>
      </c>
      <c r="AK12" s="9">
        <f>IF(OR(AF12=1,AG12=1),1,0)</f>
        <v>0</v>
      </c>
      <c r="AL12" s="9">
        <f t="shared" si="2"/>
        <v>1</v>
      </c>
      <c r="AM12" s="9">
        <f t="shared" si="3"/>
        <v>1</v>
      </c>
      <c r="AN12" s="33" t="s">
        <v>1483</v>
      </c>
    </row>
    <row r="13" spans="1:40" x14ac:dyDescent="0.25">
      <c r="A13" s="28">
        <v>812</v>
      </c>
      <c r="B13" s="29" t="s">
        <v>1484</v>
      </c>
      <c r="C13" s="29" t="s">
        <v>1485</v>
      </c>
      <c r="D13" s="29" t="s">
        <v>1486</v>
      </c>
      <c r="E13" s="30">
        <v>40299</v>
      </c>
      <c r="F13" s="29" t="s">
        <v>38</v>
      </c>
      <c r="I13" s="28">
        <v>3.0000000000000001E-5</v>
      </c>
      <c r="J13" s="28">
        <v>0.7</v>
      </c>
      <c r="L13" s="10" t="s">
        <v>342</v>
      </c>
      <c r="M13" s="29" t="s">
        <v>1487</v>
      </c>
      <c r="N13" s="31" t="s">
        <v>48</v>
      </c>
      <c r="O13" s="28">
        <v>0.75</v>
      </c>
      <c r="P13" s="29" t="s">
        <v>367</v>
      </c>
      <c r="Q13" s="31" t="s">
        <v>15</v>
      </c>
      <c r="R13" s="28">
        <v>1</v>
      </c>
      <c r="S13" s="28">
        <v>0</v>
      </c>
      <c r="T13" s="28">
        <v>0</v>
      </c>
      <c r="U13" s="28">
        <v>1</v>
      </c>
      <c r="V13" s="28">
        <v>0</v>
      </c>
      <c r="W13" s="28">
        <v>0</v>
      </c>
      <c r="X13" s="28">
        <v>0</v>
      </c>
      <c r="Y13" s="28">
        <v>0</v>
      </c>
      <c r="Z13" s="28">
        <v>1</v>
      </c>
      <c r="AA13" s="28">
        <v>0</v>
      </c>
      <c r="AB13" s="28">
        <v>0</v>
      </c>
      <c r="AC13" s="28">
        <v>1</v>
      </c>
      <c r="AD13" s="28">
        <v>0</v>
      </c>
      <c r="AE13" s="28">
        <v>0</v>
      </c>
      <c r="AF13" s="28">
        <v>0</v>
      </c>
      <c r="AG13" s="28">
        <v>0</v>
      </c>
      <c r="AH13" s="28">
        <v>0</v>
      </c>
      <c r="AI13" s="28">
        <v>0</v>
      </c>
      <c r="AJ13" s="9">
        <f t="shared" si="0"/>
        <v>1</v>
      </c>
      <c r="AK13" s="9">
        <f>IF(OR(AF13=1,AG13=1),1,0)</f>
        <v>0</v>
      </c>
      <c r="AL13" s="9">
        <f t="shared" si="2"/>
        <v>0</v>
      </c>
      <c r="AM13" s="9">
        <f t="shared" si="3"/>
        <v>0</v>
      </c>
      <c r="AN13" s="29" t="s">
        <v>1488</v>
      </c>
    </row>
    <row r="14" spans="1:40" x14ac:dyDescent="0.25">
      <c r="A14" s="28">
        <v>829</v>
      </c>
      <c r="B14" s="29" t="s">
        <v>1489</v>
      </c>
      <c r="C14" s="29" t="s">
        <v>1490</v>
      </c>
      <c r="D14" s="29" t="s">
        <v>1491</v>
      </c>
      <c r="E14" s="30">
        <v>40544</v>
      </c>
      <c r="F14" s="29" t="s">
        <v>38</v>
      </c>
      <c r="J14" s="28">
        <v>0.2</v>
      </c>
      <c r="L14" s="10" t="s">
        <v>342</v>
      </c>
      <c r="M14" s="29" t="s">
        <v>136</v>
      </c>
      <c r="N14" s="31" t="s">
        <v>48</v>
      </c>
      <c r="O14" s="28">
        <v>3</v>
      </c>
      <c r="P14" s="29" t="s">
        <v>103</v>
      </c>
      <c r="Q14" s="31" t="s">
        <v>15</v>
      </c>
      <c r="R14" s="28">
        <v>1</v>
      </c>
      <c r="S14" s="28">
        <v>0</v>
      </c>
      <c r="T14" s="28">
        <v>0</v>
      </c>
      <c r="U14" s="28">
        <v>0</v>
      </c>
      <c r="V14" s="28">
        <v>0</v>
      </c>
      <c r="W14" s="28">
        <v>0</v>
      </c>
      <c r="X14" s="28">
        <v>0</v>
      </c>
      <c r="Y14" s="28">
        <v>0</v>
      </c>
      <c r="Z14" s="28">
        <v>0</v>
      </c>
      <c r="AA14" s="28">
        <v>1</v>
      </c>
      <c r="AB14" s="28">
        <v>0</v>
      </c>
      <c r="AC14" s="28">
        <v>0</v>
      </c>
      <c r="AD14" s="28">
        <v>1</v>
      </c>
      <c r="AE14" s="28">
        <v>1</v>
      </c>
      <c r="AF14" s="28">
        <v>0</v>
      </c>
      <c r="AG14" s="28">
        <v>0</v>
      </c>
      <c r="AH14" s="28">
        <v>0</v>
      </c>
      <c r="AI14" s="28">
        <v>0</v>
      </c>
      <c r="AJ14" s="9">
        <f t="shared" si="0"/>
        <v>1</v>
      </c>
      <c r="AK14" s="9">
        <f t="shared" si="1"/>
        <v>0</v>
      </c>
      <c r="AL14" s="9">
        <f t="shared" si="2"/>
        <v>1</v>
      </c>
      <c r="AM14" s="9">
        <f t="shared" si="3"/>
        <v>1</v>
      </c>
      <c r="AN14" s="29" t="s">
        <v>1492</v>
      </c>
    </row>
    <row r="15" spans="1:40" x14ac:dyDescent="0.25">
      <c r="A15" s="28">
        <v>845</v>
      </c>
      <c r="B15" s="29" t="s">
        <v>1493</v>
      </c>
      <c r="C15" s="29" t="s">
        <v>1494</v>
      </c>
      <c r="D15" s="29" t="s">
        <v>1495</v>
      </c>
      <c r="E15" s="30">
        <v>42437</v>
      </c>
      <c r="F15" s="29" t="s">
        <v>38</v>
      </c>
      <c r="L15" s="10" t="s">
        <v>341</v>
      </c>
      <c r="M15" s="29" t="s">
        <v>54</v>
      </c>
      <c r="N15" s="31" t="s">
        <v>48</v>
      </c>
      <c r="O15" s="28">
        <v>0</v>
      </c>
      <c r="P15" s="29" t="s">
        <v>152</v>
      </c>
      <c r="Q15" s="31" t="s">
        <v>70</v>
      </c>
      <c r="R15" s="28">
        <v>0</v>
      </c>
      <c r="S15" s="28">
        <v>0</v>
      </c>
      <c r="T15" s="28">
        <v>0</v>
      </c>
      <c r="U15" s="28">
        <v>0</v>
      </c>
      <c r="V15" s="28">
        <v>0</v>
      </c>
      <c r="W15" s="28">
        <v>0</v>
      </c>
      <c r="X15" s="28">
        <v>0</v>
      </c>
      <c r="Y15" s="28">
        <v>0</v>
      </c>
      <c r="Z15" s="28">
        <v>0</v>
      </c>
      <c r="AA15" s="28">
        <v>0</v>
      </c>
      <c r="AB15" s="28">
        <v>1</v>
      </c>
      <c r="AC15" s="28">
        <v>0</v>
      </c>
      <c r="AD15" s="28">
        <v>0</v>
      </c>
      <c r="AE15" s="28">
        <v>0</v>
      </c>
      <c r="AF15" s="28">
        <v>0</v>
      </c>
      <c r="AG15" s="28">
        <v>0</v>
      </c>
      <c r="AH15" s="28">
        <v>0</v>
      </c>
      <c r="AI15" s="28">
        <v>1</v>
      </c>
      <c r="AJ15" s="9">
        <f t="shared" si="0"/>
        <v>0</v>
      </c>
      <c r="AK15" s="9">
        <f t="shared" si="1"/>
        <v>0</v>
      </c>
      <c r="AL15" s="9">
        <f t="shared" si="2"/>
        <v>1</v>
      </c>
      <c r="AM15" s="9">
        <f t="shared" si="3"/>
        <v>0</v>
      </c>
      <c r="AN15" s="29" t="s">
        <v>1496</v>
      </c>
    </row>
    <row r="16" spans="1:40" x14ac:dyDescent="0.25">
      <c r="A16" s="28">
        <v>856</v>
      </c>
      <c r="B16" s="29" t="s">
        <v>1497</v>
      </c>
      <c r="C16" s="29" t="s">
        <v>1498</v>
      </c>
      <c r="D16" s="29" t="s">
        <v>1499</v>
      </c>
      <c r="E16" s="30">
        <v>41082</v>
      </c>
      <c r="F16" s="29" t="s">
        <v>38</v>
      </c>
      <c r="J16" s="28">
        <v>2</v>
      </c>
      <c r="L16" s="10" t="s">
        <v>342</v>
      </c>
      <c r="M16" s="29" t="s">
        <v>136</v>
      </c>
      <c r="N16" s="31" t="s">
        <v>48</v>
      </c>
      <c r="O16" s="28">
        <v>0.5</v>
      </c>
      <c r="P16" s="29" t="s">
        <v>103</v>
      </c>
      <c r="Q16" s="31" t="s">
        <v>15</v>
      </c>
      <c r="R16" s="28">
        <v>1</v>
      </c>
      <c r="S16" s="28">
        <v>0</v>
      </c>
      <c r="T16" s="28">
        <v>0</v>
      </c>
      <c r="U16" s="28">
        <v>0</v>
      </c>
      <c r="V16" s="28">
        <v>0</v>
      </c>
      <c r="W16" s="28">
        <v>0</v>
      </c>
      <c r="X16" s="28">
        <v>0</v>
      </c>
      <c r="Y16" s="28">
        <v>0</v>
      </c>
      <c r="Z16" s="28">
        <v>0</v>
      </c>
      <c r="AA16" s="28">
        <v>1</v>
      </c>
      <c r="AB16" s="28">
        <v>0</v>
      </c>
      <c r="AC16" s="28">
        <v>1</v>
      </c>
      <c r="AD16" s="28">
        <v>0</v>
      </c>
      <c r="AE16" s="28">
        <v>0</v>
      </c>
      <c r="AF16" s="28">
        <v>0</v>
      </c>
      <c r="AG16" s="28">
        <v>0</v>
      </c>
      <c r="AH16" s="28">
        <v>0</v>
      </c>
      <c r="AI16" s="28">
        <v>0</v>
      </c>
      <c r="AJ16" s="9">
        <f t="shared" si="0"/>
        <v>1</v>
      </c>
      <c r="AK16" s="9">
        <f t="shared" si="1"/>
        <v>0</v>
      </c>
      <c r="AL16" s="9">
        <f t="shared" si="2"/>
        <v>0</v>
      </c>
      <c r="AM16" s="9">
        <f t="shared" si="3"/>
        <v>0</v>
      </c>
      <c r="AN16" s="29" t="s">
        <v>1500</v>
      </c>
    </row>
    <row r="17" spans="1:40" x14ac:dyDescent="0.25">
      <c r="A17" s="28">
        <v>861</v>
      </c>
      <c r="B17" s="29" t="s">
        <v>1501</v>
      </c>
      <c r="C17" s="29" t="s">
        <v>1502</v>
      </c>
      <c r="D17" s="29" t="s">
        <v>1503</v>
      </c>
      <c r="E17" s="30">
        <v>40675</v>
      </c>
      <c r="F17" s="29" t="s">
        <v>38</v>
      </c>
      <c r="J17" s="28">
        <v>0.7</v>
      </c>
      <c r="L17" s="10" t="s">
        <v>341</v>
      </c>
      <c r="M17" s="29" t="s">
        <v>200</v>
      </c>
      <c r="N17" s="31" t="s">
        <v>48</v>
      </c>
      <c r="O17" s="28">
        <v>0.91666666666666674</v>
      </c>
      <c r="P17" s="29" t="s">
        <v>103</v>
      </c>
      <c r="Q17" s="31" t="s">
        <v>15</v>
      </c>
      <c r="R17" s="28">
        <v>1</v>
      </c>
      <c r="S17" s="28">
        <v>0</v>
      </c>
      <c r="T17" s="28">
        <v>0</v>
      </c>
      <c r="U17" s="28">
        <v>0</v>
      </c>
      <c r="V17" s="28">
        <v>0</v>
      </c>
      <c r="W17" s="28">
        <v>0</v>
      </c>
      <c r="X17" s="28">
        <v>0</v>
      </c>
      <c r="Y17" s="28">
        <v>0</v>
      </c>
      <c r="Z17" s="28">
        <v>0</v>
      </c>
      <c r="AA17" s="28">
        <v>1</v>
      </c>
      <c r="AB17" s="28">
        <v>0</v>
      </c>
      <c r="AC17" s="28">
        <v>1</v>
      </c>
      <c r="AD17" s="28">
        <v>1</v>
      </c>
      <c r="AE17" s="28">
        <v>0</v>
      </c>
      <c r="AF17" s="28">
        <v>0</v>
      </c>
      <c r="AG17" s="28">
        <v>0</v>
      </c>
      <c r="AH17" s="28">
        <v>0</v>
      </c>
      <c r="AI17" s="28">
        <v>0</v>
      </c>
      <c r="AJ17" s="9">
        <f t="shared" si="0"/>
        <v>1</v>
      </c>
      <c r="AK17" s="9">
        <f t="shared" si="1"/>
        <v>0</v>
      </c>
      <c r="AL17" s="9">
        <f t="shared" si="2"/>
        <v>1</v>
      </c>
      <c r="AM17" s="9">
        <f t="shared" si="3"/>
        <v>1</v>
      </c>
      <c r="AN17" s="29" t="s">
        <v>1504</v>
      </c>
    </row>
    <row r="18" spans="1:40" x14ac:dyDescent="0.25">
      <c r="A18" s="28">
        <v>1043</v>
      </c>
      <c r="B18" s="29" t="s">
        <v>473</v>
      </c>
      <c r="C18" s="29" t="s">
        <v>474</v>
      </c>
      <c r="D18" s="29" t="s">
        <v>475</v>
      </c>
      <c r="E18" s="30">
        <v>41599</v>
      </c>
      <c r="F18" s="29" t="s">
        <v>38</v>
      </c>
      <c r="L18" s="10" t="s">
        <v>341</v>
      </c>
      <c r="M18" s="29" t="s">
        <v>54</v>
      </c>
      <c r="N18" s="31" t="s">
        <v>48</v>
      </c>
      <c r="O18" s="28">
        <v>0</v>
      </c>
      <c r="P18" s="29" t="s">
        <v>111</v>
      </c>
      <c r="Q18" s="31" t="s">
        <v>15</v>
      </c>
      <c r="R18" s="28">
        <v>1</v>
      </c>
      <c r="S18" s="28">
        <v>0</v>
      </c>
      <c r="T18" s="28">
        <v>0</v>
      </c>
      <c r="U18" s="28">
        <v>0</v>
      </c>
      <c r="V18" s="28">
        <v>0</v>
      </c>
      <c r="W18" s="28">
        <v>0</v>
      </c>
      <c r="X18" s="28">
        <v>0</v>
      </c>
      <c r="Y18" s="28">
        <v>0</v>
      </c>
      <c r="Z18" s="28">
        <v>0</v>
      </c>
      <c r="AA18" s="28">
        <v>1</v>
      </c>
      <c r="AB18" s="28">
        <v>0</v>
      </c>
      <c r="AC18" s="28">
        <v>0</v>
      </c>
      <c r="AD18" s="28">
        <v>0</v>
      </c>
      <c r="AE18" s="28">
        <v>0</v>
      </c>
      <c r="AF18" s="28">
        <v>0</v>
      </c>
      <c r="AG18" s="28">
        <v>0</v>
      </c>
      <c r="AH18" s="28">
        <v>0</v>
      </c>
      <c r="AI18" s="28">
        <v>1</v>
      </c>
      <c r="AJ18" s="9">
        <f t="shared" si="0"/>
        <v>0</v>
      </c>
      <c r="AK18" s="9">
        <f t="shared" si="1"/>
        <v>0</v>
      </c>
      <c r="AL18" s="9">
        <f t="shared" si="2"/>
        <v>1</v>
      </c>
      <c r="AM18" s="9">
        <f t="shared" si="3"/>
        <v>0</v>
      </c>
      <c r="AN18" s="29" t="s">
        <v>476</v>
      </c>
    </row>
    <row r="19" spans="1:40" x14ac:dyDescent="0.25">
      <c r="A19" s="28">
        <v>1084</v>
      </c>
      <c r="B19" s="29" t="s">
        <v>1505</v>
      </c>
      <c r="C19" s="29" t="s">
        <v>1506</v>
      </c>
      <c r="D19" s="29" t="s">
        <v>1507</v>
      </c>
      <c r="E19" s="30">
        <v>40422</v>
      </c>
      <c r="F19" s="29" t="s">
        <v>46</v>
      </c>
      <c r="G19" s="28">
        <v>1800</v>
      </c>
      <c r="H19" s="28">
        <v>900</v>
      </c>
      <c r="L19" s="10" t="s">
        <v>341</v>
      </c>
      <c r="M19" s="29" t="s">
        <v>47</v>
      </c>
      <c r="N19" s="31" t="s">
        <v>48</v>
      </c>
      <c r="O19" s="28">
        <v>40</v>
      </c>
      <c r="P19" s="29" t="s">
        <v>111</v>
      </c>
      <c r="Q19" s="31" t="s">
        <v>70</v>
      </c>
      <c r="R19" s="28">
        <v>0</v>
      </c>
      <c r="S19" s="28">
        <v>0</v>
      </c>
      <c r="T19" s="28">
        <v>0</v>
      </c>
      <c r="U19" s="28">
        <v>0</v>
      </c>
      <c r="V19" s="28">
        <v>0</v>
      </c>
      <c r="W19" s="28">
        <v>0</v>
      </c>
      <c r="X19" s="28">
        <v>0</v>
      </c>
      <c r="Y19" s="28">
        <v>0</v>
      </c>
      <c r="Z19" s="28">
        <v>0</v>
      </c>
      <c r="AA19" s="28">
        <v>0</v>
      </c>
      <c r="AB19" s="28">
        <v>1</v>
      </c>
      <c r="AC19" s="28">
        <v>1</v>
      </c>
      <c r="AD19" s="28">
        <v>1</v>
      </c>
      <c r="AE19" s="28">
        <v>0</v>
      </c>
      <c r="AF19" s="28">
        <v>0</v>
      </c>
      <c r="AG19" s="28">
        <v>0</v>
      </c>
      <c r="AH19" s="28">
        <v>0</v>
      </c>
      <c r="AI19" s="28">
        <v>0</v>
      </c>
      <c r="AJ19" s="9">
        <f t="shared" si="0"/>
        <v>1</v>
      </c>
      <c r="AK19" s="9">
        <f t="shared" si="1"/>
        <v>0</v>
      </c>
      <c r="AL19" s="9">
        <f t="shared" si="2"/>
        <v>1</v>
      </c>
      <c r="AM19" s="9">
        <f t="shared" si="3"/>
        <v>1</v>
      </c>
      <c r="AN19" s="29" t="s">
        <v>1508</v>
      </c>
    </row>
    <row r="20" spans="1:40" x14ac:dyDescent="0.25">
      <c r="A20" s="28">
        <v>1133</v>
      </c>
      <c r="B20" s="29" t="s">
        <v>511</v>
      </c>
      <c r="C20" s="29" t="s">
        <v>512</v>
      </c>
      <c r="D20" s="29" t="s">
        <v>513</v>
      </c>
      <c r="E20" s="30">
        <v>39692</v>
      </c>
      <c r="F20" s="29" t="s">
        <v>38</v>
      </c>
      <c r="G20" s="28">
        <v>2450</v>
      </c>
      <c r="H20" s="28">
        <v>80</v>
      </c>
      <c r="L20" s="10" t="s">
        <v>341</v>
      </c>
      <c r="M20" s="29" t="s">
        <v>145</v>
      </c>
      <c r="N20" s="31" t="s">
        <v>48</v>
      </c>
      <c r="O20" s="28">
        <v>0</v>
      </c>
      <c r="P20" s="29" t="s">
        <v>111</v>
      </c>
      <c r="Q20" s="31" t="s">
        <v>55</v>
      </c>
      <c r="R20" s="28">
        <v>0</v>
      </c>
      <c r="S20" s="28">
        <v>0</v>
      </c>
      <c r="T20" s="28">
        <v>0</v>
      </c>
      <c r="U20" s="28">
        <v>0</v>
      </c>
      <c r="V20" s="28">
        <v>0</v>
      </c>
      <c r="W20" s="28">
        <v>0</v>
      </c>
      <c r="X20" s="28">
        <v>0</v>
      </c>
      <c r="Y20" s="28">
        <v>0</v>
      </c>
      <c r="Z20" s="28">
        <v>0</v>
      </c>
      <c r="AA20" s="28">
        <v>0</v>
      </c>
      <c r="AB20" s="28">
        <v>1</v>
      </c>
      <c r="AC20" s="28">
        <v>1</v>
      </c>
      <c r="AD20" s="28">
        <v>0</v>
      </c>
      <c r="AE20" s="28">
        <v>0</v>
      </c>
      <c r="AF20" s="28">
        <v>0</v>
      </c>
      <c r="AG20" s="28">
        <v>0</v>
      </c>
      <c r="AH20" s="28">
        <v>0</v>
      </c>
      <c r="AI20" s="28">
        <v>0</v>
      </c>
      <c r="AJ20" s="9">
        <f t="shared" si="0"/>
        <v>1</v>
      </c>
      <c r="AK20" s="9">
        <f t="shared" si="1"/>
        <v>0</v>
      </c>
      <c r="AL20" s="9">
        <f t="shared" si="2"/>
        <v>0</v>
      </c>
      <c r="AM20" s="9">
        <f t="shared" si="3"/>
        <v>0</v>
      </c>
      <c r="AN20" s="29" t="s">
        <v>514</v>
      </c>
    </row>
    <row r="21" spans="1:40" x14ac:dyDescent="0.25">
      <c r="A21" s="28">
        <v>1329</v>
      </c>
      <c r="B21" s="29" t="s">
        <v>1509</v>
      </c>
      <c r="C21" s="29" t="s">
        <v>1510</v>
      </c>
      <c r="D21" s="29" t="s">
        <v>1511</v>
      </c>
      <c r="E21" s="30">
        <v>38930</v>
      </c>
      <c r="F21" s="29" t="s">
        <v>38</v>
      </c>
      <c r="I21" s="28">
        <v>9000</v>
      </c>
      <c r="J21" s="28">
        <v>0.36</v>
      </c>
      <c r="L21" s="10" t="s">
        <v>342</v>
      </c>
      <c r="M21" s="29" t="s">
        <v>185</v>
      </c>
      <c r="N21" s="31" t="s">
        <v>48</v>
      </c>
      <c r="O21" s="28">
        <v>24</v>
      </c>
      <c r="P21" s="29" t="s">
        <v>225</v>
      </c>
      <c r="Q21" s="31" t="s">
        <v>55</v>
      </c>
      <c r="R21" s="28">
        <v>0</v>
      </c>
      <c r="S21" s="28">
        <v>0</v>
      </c>
      <c r="T21" s="28">
        <v>0</v>
      </c>
      <c r="U21" s="28">
        <v>1</v>
      </c>
      <c r="V21" s="28">
        <v>0</v>
      </c>
      <c r="W21" s="28">
        <v>0</v>
      </c>
      <c r="X21" s="28">
        <v>0</v>
      </c>
      <c r="Y21" s="28">
        <v>0</v>
      </c>
      <c r="Z21" s="28">
        <v>1</v>
      </c>
      <c r="AA21" s="28">
        <v>0</v>
      </c>
      <c r="AB21" s="28">
        <v>0</v>
      </c>
      <c r="AC21" s="28">
        <v>1</v>
      </c>
      <c r="AD21" s="28">
        <v>0</v>
      </c>
      <c r="AE21" s="28">
        <v>0</v>
      </c>
      <c r="AF21" s="28">
        <v>0</v>
      </c>
      <c r="AG21" s="28">
        <v>0</v>
      </c>
      <c r="AH21" s="28">
        <v>0</v>
      </c>
      <c r="AI21" s="28">
        <v>0</v>
      </c>
      <c r="AJ21" s="9">
        <f t="shared" si="0"/>
        <v>1</v>
      </c>
      <c r="AK21" s="9">
        <f t="shared" si="1"/>
        <v>0</v>
      </c>
      <c r="AL21" s="9">
        <f t="shared" si="2"/>
        <v>0</v>
      </c>
      <c r="AM21" s="9">
        <f t="shared" si="3"/>
        <v>0</v>
      </c>
      <c r="AN21" s="29" t="s">
        <v>1512</v>
      </c>
    </row>
    <row r="22" spans="1:40" x14ac:dyDescent="0.25">
      <c r="A22" s="28">
        <v>1377</v>
      </c>
      <c r="B22" s="29" t="s">
        <v>1513</v>
      </c>
      <c r="C22" s="29" t="s">
        <v>1514</v>
      </c>
      <c r="D22" s="29" t="s">
        <v>1515</v>
      </c>
      <c r="E22" s="30">
        <v>40940</v>
      </c>
      <c r="F22" s="29" t="s">
        <v>38</v>
      </c>
      <c r="I22" s="28">
        <v>1</v>
      </c>
      <c r="J22" s="28">
        <v>0.14299999999999999</v>
      </c>
      <c r="K22" s="28">
        <v>10</v>
      </c>
      <c r="L22" s="10" t="s">
        <v>342</v>
      </c>
      <c r="M22" s="29" t="s">
        <v>136</v>
      </c>
      <c r="N22" s="31" t="s">
        <v>48</v>
      </c>
      <c r="O22" s="28">
        <v>30</v>
      </c>
      <c r="P22" s="29" t="s">
        <v>526</v>
      </c>
      <c r="Q22" s="31" t="s">
        <v>15</v>
      </c>
      <c r="R22" s="28">
        <v>1</v>
      </c>
      <c r="S22" s="28">
        <v>0</v>
      </c>
      <c r="T22" s="28">
        <v>0</v>
      </c>
      <c r="U22" s="28">
        <v>1</v>
      </c>
      <c r="V22" s="28">
        <v>0</v>
      </c>
      <c r="W22" s="28">
        <v>0</v>
      </c>
      <c r="X22" s="28">
        <v>0</v>
      </c>
      <c r="Y22" s="28">
        <v>0</v>
      </c>
      <c r="Z22" s="28">
        <v>1</v>
      </c>
      <c r="AA22" s="28">
        <v>0</v>
      </c>
      <c r="AB22" s="28">
        <v>0</v>
      </c>
      <c r="AC22" s="28">
        <v>0</v>
      </c>
      <c r="AD22" s="28">
        <v>0</v>
      </c>
      <c r="AE22" s="28">
        <v>1</v>
      </c>
      <c r="AF22" s="28">
        <v>0</v>
      </c>
      <c r="AG22" s="28">
        <v>0</v>
      </c>
      <c r="AH22" s="28">
        <v>0</v>
      </c>
      <c r="AI22" s="28">
        <v>0</v>
      </c>
      <c r="AJ22" s="9">
        <f t="shared" si="0"/>
        <v>1</v>
      </c>
      <c r="AK22" s="9">
        <f t="shared" si="1"/>
        <v>0</v>
      </c>
      <c r="AL22" s="9">
        <f t="shared" si="2"/>
        <v>0</v>
      </c>
      <c r="AM22" s="9">
        <f t="shared" si="3"/>
        <v>0</v>
      </c>
      <c r="AN22" s="29" t="s">
        <v>1516</v>
      </c>
    </row>
    <row r="23" spans="1:40" x14ac:dyDescent="0.25">
      <c r="A23" s="28">
        <v>1379</v>
      </c>
      <c r="B23" s="29" t="s">
        <v>1517</v>
      </c>
      <c r="C23" s="29" t="s">
        <v>1518</v>
      </c>
      <c r="D23" s="29" t="s">
        <v>1519</v>
      </c>
      <c r="E23" s="30">
        <v>39932</v>
      </c>
      <c r="F23" s="29" t="s">
        <v>38</v>
      </c>
      <c r="J23" s="28">
        <v>1.73</v>
      </c>
      <c r="K23" s="28">
        <v>11</v>
      </c>
      <c r="L23" s="10" t="s">
        <v>342</v>
      </c>
      <c r="M23" s="29" t="s">
        <v>136</v>
      </c>
      <c r="N23" s="31" t="s">
        <v>48</v>
      </c>
      <c r="O23" s="28">
        <v>28</v>
      </c>
      <c r="P23" s="29" t="s">
        <v>526</v>
      </c>
      <c r="Q23" s="31" t="s">
        <v>15</v>
      </c>
      <c r="R23" s="28">
        <v>1</v>
      </c>
      <c r="S23" s="28">
        <v>0</v>
      </c>
      <c r="T23" s="28">
        <v>0</v>
      </c>
      <c r="U23" s="28">
        <v>1</v>
      </c>
      <c r="V23" s="28">
        <v>0</v>
      </c>
      <c r="W23" s="28">
        <v>0</v>
      </c>
      <c r="X23" s="28">
        <v>0</v>
      </c>
      <c r="Y23" s="28">
        <v>0</v>
      </c>
      <c r="Z23" s="28">
        <v>1</v>
      </c>
      <c r="AA23" s="28">
        <v>0</v>
      </c>
      <c r="AB23" s="28">
        <v>0</v>
      </c>
      <c r="AC23" s="28">
        <v>0</v>
      </c>
      <c r="AD23" s="28">
        <v>0</v>
      </c>
      <c r="AE23" s="28">
        <v>0</v>
      </c>
      <c r="AF23" s="28">
        <v>0</v>
      </c>
      <c r="AG23" s="28">
        <v>0</v>
      </c>
      <c r="AH23" s="28">
        <v>0</v>
      </c>
      <c r="AI23" s="28">
        <v>1</v>
      </c>
      <c r="AJ23" s="9">
        <f t="shared" si="0"/>
        <v>0</v>
      </c>
      <c r="AK23" s="9">
        <f t="shared" si="1"/>
        <v>0</v>
      </c>
      <c r="AL23" s="9">
        <f t="shared" si="2"/>
        <v>1</v>
      </c>
      <c r="AM23" s="9">
        <f t="shared" si="3"/>
        <v>0</v>
      </c>
      <c r="AN23" s="89" t="s">
        <v>1520</v>
      </c>
    </row>
    <row r="24" spans="1:40" x14ac:dyDescent="0.25">
      <c r="A24" s="28">
        <v>1461</v>
      </c>
      <c r="B24" s="29" t="s">
        <v>1521</v>
      </c>
      <c r="C24" s="29" t="s">
        <v>1522</v>
      </c>
      <c r="D24" s="29" t="s">
        <v>1523</v>
      </c>
      <c r="E24" s="30">
        <v>36770</v>
      </c>
      <c r="F24" s="29" t="s">
        <v>38</v>
      </c>
      <c r="I24" s="28">
        <v>400</v>
      </c>
      <c r="L24" s="10" t="s">
        <v>342</v>
      </c>
      <c r="M24" s="29" t="s">
        <v>691</v>
      </c>
      <c r="N24" s="31" t="s">
        <v>48</v>
      </c>
      <c r="O24" s="28">
        <v>0</v>
      </c>
      <c r="P24" s="29" t="s">
        <v>323</v>
      </c>
      <c r="Q24" s="31" t="s">
        <v>15</v>
      </c>
      <c r="R24" s="28">
        <v>1</v>
      </c>
      <c r="S24" s="28">
        <v>0</v>
      </c>
      <c r="T24" s="28">
        <v>0</v>
      </c>
      <c r="U24" s="28">
        <v>1</v>
      </c>
      <c r="V24" s="28">
        <v>0</v>
      </c>
      <c r="W24" s="28">
        <v>0</v>
      </c>
      <c r="X24" s="28">
        <v>0</v>
      </c>
      <c r="Y24" s="28">
        <v>0</v>
      </c>
      <c r="Z24" s="28">
        <v>1</v>
      </c>
      <c r="AA24" s="28">
        <v>0</v>
      </c>
      <c r="AB24" s="28">
        <v>0</v>
      </c>
      <c r="AC24" s="28">
        <v>0</v>
      </c>
      <c r="AD24" s="28">
        <v>0</v>
      </c>
      <c r="AE24" s="28">
        <v>0</v>
      </c>
      <c r="AF24" s="28">
        <v>0</v>
      </c>
      <c r="AG24" s="28">
        <v>0</v>
      </c>
      <c r="AH24" s="28">
        <v>0</v>
      </c>
      <c r="AI24" s="28">
        <v>1</v>
      </c>
      <c r="AJ24" s="9">
        <f t="shared" si="0"/>
        <v>0</v>
      </c>
      <c r="AK24" s="9">
        <f t="shared" si="1"/>
        <v>0</v>
      </c>
      <c r="AL24" s="9">
        <f t="shared" si="2"/>
        <v>1</v>
      </c>
      <c r="AM24" s="9">
        <f t="shared" si="3"/>
        <v>0</v>
      </c>
      <c r="AN24" s="29" t="s">
        <v>1524</v>
      </c>
    </row>
    <row r="25" spans="1:40" x14ac:dyDescent="0.25">
      <c r="A25" s="28">
        <v>1538</v>
      </c>
      <c r="B25" s="29" t="s">
        <v>577</v>
      </c>
      <c r="C25" s="29" t="s">
        <v>578</v>
      </c>
      <c r="D25" s="29" t="s">
        <v>579</v>
      </c>
      <c r="E25" s="30">
        <v>39995</v>
      </c>
      <c r="F25" s="29" t="s">
        <v>38</v>
      </c>
      <c r="J25" s="28">
        <v>31</v>
      </c>
      <c r="L25" s="10" t="s">
        <v>342</v>
      </c>
      <c r="M25" s="29" t="s">
        <v>424</v>
      </c>
      <c r="O25" s="28">
        <v>0.33333333333333331</v>
      </c>
      <c r="P25" s="29" t="s">
        <v>580</v>
      </c>
      <c r="Q25" s="31" t="s">
        <v>70</v>
      </c>
      <c r="R25" s="28">
        <v>0</v>
      </c>
      <c r="S25" s="28">
        <v>0</v>
      </c>
      <c r="T25" s="28">
        <v>0</v>
      </c>
      <c r="U25" s="28">
        <v>1</v>
      </c>
      <c r="V25" s="28">
        <v>0</v>
      </c>
      <c r="W25" s="28">
        <v>0</v>
      </c>
      <c r="X25" s="28">
        <v>0</v>
      </c>
      <c r="Y25" s="28">
        <v>0</v>
      </c>
      <c r="Z25" s="28">
        <v>1</v>
      </c>
      <c r="AA25" s="28">
        <v>0</v>
      </c>
      <c r="AB25" s="28">
        <v>0</v>
      </c>
      <c r="AC25" s="28">
        <v>0</v>
      </c>
      <c r="AD25" s="28">
        <v>0</v>
      </c>
      <c r="AE25" s="28">
        <v>0</v>
      </c>
      <c r="AF25" s="28">
        <v>0</v>
      </c>
      <c r="AG25" s="28">
        <v>0</v>
      </c>
      <c r="AH25" s="28">
        <v>0</v>
      </c>
      <c r="AI25" s="28">
        <v>1</v>
      </c>
      <c r="AJ25" s="9">
        <f t="shared" si="0"/>
        <v>0</v>
      </c>
      <c r="AK25" s="9">
        <f t="shared" si="1"/>
        <v>0</v>
      </c>
      <c r="AL25" s="9">
        <f t="shared" si="2"/>
        <v>1</v>
      </c>
      <c r="AM25" s="9">
        <f t="shared" si="3"/>
        <v>0</v>
      </c>
      <c r="AN25" s="29" t="s">
        <v>581</v>
      </c>
    </row>
    <row r="26" spans="1:40" x14ac:dyDescent="0.25">
      <c r="A26" s="28">
        <v>1544</v>
      </c>
      <c r="B26" s="29" t="s">
        <v>1525</v>
      </c>
      <c r="C26" s="29" t="s">
        <v>1526</v>
      </c>
      <c r="D26" s="29" t="s">
        <v>1527</v>
      </c>
      <c r="E26" s="30">
        <v>39811</v>
      </c>
      <c r="F26" s="29" t="s">
        <v>38</v>
      </c>
      <c r="J26" s="28">
        <v>0.26</v>
      </c>
      <c r="L26" s="10" t="s">
        <v>342</v>
      </c>
      <c r="M26" s="29" t="s">
        <v>691</v>
      </c>
      <c r="N26" s="31" t="s">
        <v>40</v>
      </c>
      <c r="O26" s="28">
        <v>2</v>
      </c>
      <c r="P26" s="29" t="s">
        <v>195</v>
      </c>
      <c r="Q26" s="31" t="s">
        <v>15</v>
      </c>
      <c r="R26" s="28">
        <v>1</v>
      </c>
      <c r="S26" s="28">
        <v>0</v>
      </c>
      <c r="T26" s="28">
        <v>0</v>
      </c>
      <c r="U26" s="28">
        <v>1</v>
      </c>
      <c r="V26" s="28">
        <v>0</v>
      </c>
      <c r="W26" s="28">
        <v>0</v>
      </c>
      <c r="X26" s="28">
        <v>0</v>
      </c>
      <c r="Y26" s="28">
        <v>0</v>
      </c>
      <c r="Z26" s="28">
        <v>1</v>
      </c>
      <c r="AA26" s="28">
        <v>0</v>
      </c>
      <c r="AB26" s="28">
        <v>0</v>
      </c>
      <c r="AC26" s="28">
        <v>1</v>
      </c>
      <c r="AD26" s="28">
        <v>0</v>
      </c>
      <c r="AE26" s="28">
        <v>0</v>
      </c>
      <c r="AF26" s="28">
        <v>0</v>
      </c>
      <c r="AG26" s="28">
        <v>0</v>
      </c>
      <c r="AH26" s="28">
        <v>0</v>
      </c>
      <c r="AI26" s="28">
        <v>0</v>
      </c>
      <c r="AJ26" s="9">
        <f t="shared" si="0"/>
        <v>1</v>
      </c>
      <c r="AK26" s="9">
        <f t="shared" si="1"/>
        <v>0</v>
      </c>
      <c r="AL26" s="9">
        <f t="shared" si="2"/>
        <v>0</v>
      </c>
      <c r="AM26" s="9">
        <f t="shared" si="3"/>
        <v>0</v>
      </c>
      <c r="AN26" s="29" t="s">
        <v>1528</v>
      </c>
    </row>
    <row r="27" spans="1:40" x14ac:dyDescent="0.25">
      <c r="A27" s="28">
        <v>1545</v>
      </c>
      <c r="B27" s="29" t="s">
        <v>1529</v>
      </c>
      <c r="C27" s="29" t="s">
        <v>1530</v>
      </c>
      <c r="D27" s="29" t="s">
        <v>1531</v>
      </c>
      <c r="E27" s="30">
        <v>38838</v>
      </c>
      <c r="F27" s="29" t="s">
        <v>38</v>
      </c>
      <c r="J27" s="28">
        <v>0.24</v>
      </c>
      <c r="L27" s="10" t="s">
        <v>342</v>
      </c>
      <c r="M27" s="29" t="s">
        <v>691</v>
      </c>
      <c r="N27" s="31" t="s">
        <v>48</v>
      </c>
      <c r="O27" s="28">
        <v>2</v>
      </c>
      <c r="P27" s="29" t="s">
        <v>195</v>
      </c>
      <c r="Q27" s="31" t="s">
        <v>15</v>
      </c>
      <c r="R27" s="28">
        <v>1</v>
      </c>
      <c r="S27" s="28">
        <v>0</v>
      </c>
      <c r="T27" s="28">
        <v>0</v>
      </c>
      <c r="U27" s="28">
        <v>1</v>
      </c>
      <c r="V27" s="28">
        <v>0</v>
      </c>
      <c r="W27" s="28">
        <v>0</v>
      </c>
      <c r="X27" s="28">
        <v>0</v>
      </c>
      <c r="Y27" s="28">
        <v>0</v>
      </c>
      <c r="Z27" s="28">
        <v>1</v>
      </c>
      <c r="AA27" s="28">
        <v>0</v>
      </c>
      <c r="AB27" s="28">
        <v>0</v>
      </c>
      <c r="AC27" s="28">
        <v>1</v>
      </c>
      <c r="AD27" s="28">
        <v>0</v>
      </c>
      <c r="AE27" s="28">
        <v>0</v>
      </c>
      <c r="AF27" s="28">
        <v>0</v>
      </c>
      <c r="AG27" s="28">
        <v>0</v>
      </c>
      <c r="AH27" s="28">
        <v>0</v>
      </c>
      <c r="AI27" s="28">
        <v>0</v>
      </c>
      <c r="AJ27" s="9">
        <f t="shared" ref="AJ27:AJ90" si="4">IF(OR(AC27=1,AE27=1),1,0)</f>
        <v>1</v>
      </c>
      <c r="AK27" s="9">
        <f t="shared" ref="AK27:AK90" si="5">IF(OR(AF27=1,AG27=1),1,0)</f>
        <v>0</v>
      </c>
      <c r="AL27" s="9">
        <f t="shared" ref="AL27:AL90" si="6">IF(OR(AD27=1,AH27=1,AI27=1),1,0)</f>
        <v>0</v>
      </c>
      <c r="AM27" s="9">
        <f t="shared" ref="AM27:AM90" si="7">IF(OR(AD27=1,AH27=1),1,0)</f>
        <v>0</v>
      </c>
      <c r="AN27" s="29" t="s">
        <v>1532</v>
      </c>
    </row>
    <row r="28" spans="1:40" x14ac:dyDescent="0.25">
      <c r="A28" s="28">
        <v>1559</v>
      </c>
      <c r="B28" s="29" t="s">
        <v>1533</v>
      </c>
      <c r="C28" s="29" t="s">
        <v>1534</v>
      </c>
      <c r="D28" s="29" t="s">
        <v>1535</v>
      </c>
      <c r="E28" s="30">
        <v>37803</v>
      </c>
      <c r="F28" s="29" t="s">
        <v>38</v>
      </c>
      <c r="L28" s="10" t="s">
        <v>341</v>
      </c>
      <c r="M28" s="29" t="s">
        <v>1536</v>
      </c>
      <c r="N28" s="31" t="s">
        <v>48</v>
      </c>
      <c r="O28" s="28">
        <v>0</v>
      </c>
      <c r="P28" s="29" t="s">
        <v>1537</v>
      </c>
      <c r="Q28" s="31" t="s">
        <v>15</v>
      </c>
      <c r="R28" s="28">
        <v>1</v>
      </c>
      <c r="S28" s="28">
        <v>0</v>
      </c>
      <c r="T28" s="28">
        <v>0</v>
      </c>
      <c r="U28" s="28">
        <v>1</v>
      </c>
      <c r="V28" s="28">
        <v>0</v>
      </c>
      <c r="W28" s="28">
        <v>0</v>
      </c>
      <c r="X28" s="28">
        <v>0</v>
      </c>
      <c r="Y28" s="28">
        <v>0</v>
      </c>
      <c r="Z28" s="28">
        <v>1</v>
      </c>
      <c r="AA28" s="28">
        <v>0</v>
      </c>
      <c r="AB28" s="28">
        <v>0</v>
      </c>
      <c r="AC28" s="28">
        <v>1</v>
      </c>
      <c r="AD28" s="28">
        <v>0</v>
      </c>
      <c r="AE28" s="28">
        <v>0</v>
      </c>
      <c r="AF28" s="28">
        <v>0</v>
      </c>
      <c r="AG28" s="28">
        <v>0</v>
      </c>
      <c r="AH28" s="28">
        <v>0</v>
      </c>
      <c r="AI28" s="28">
        <v>0</v>
      </c>
      <c r="AJ28" s="9">
        <f t="shared" si="4"/>
        <v>1</v>
      </c>
      <c r="AK28" s="9">
        <f t="shared" si="5"/>
        <v>0</v>
      </c>
      <c r="AL28" s="9">
        <f t="shared" si="6"/>
        <v>0</v>
      </c>
      <c r="AM28" s="9">
        <f t="shared" si="7"/>
        <v>0</v>
      </c>
      <c r="AN28" s="29" t="s">
        <v>1538</v>
      </c>
    </row>
    <row r="29" spans="1:40" x14ac:dyDescent="0.25">
      <c r="A29" s="28">
        <v>1626</v>
      </c>
      <c r="B29" s="29" t="s">
        <v>605</v>
      </c>
      <c r="C29" s="29" t="s">
        <v>606</v>
      </c>
      <c r="D29" s="29" t="s">
        <v>607</v>
      </c>
      <c r="E29" s="30">
        <v>41223</v>
      </c>
      <c r="F29" s="29" t="s">
        <v>38</v>
      </c>
      <c r="L29" s="10" t="s">
        <v>342</v>
      </c>
      <c r="M29" s="29" t="s">
        <v>136</v>
      </c>
      <c r="N29" s="31" t="s">
        <v>40</v>
      </c>
      <c r="O29" s="28">
        <v>0</v>
      </c>
      <c r="P29" s="29" t="s">
        <v>377</v>
      </c>
      <c r="Q29" s="31" t="s">
        <v>15</v>
      </c>
      <c r="R29" s="28">
        <v>0</v>
      </c>
      <c r="S29" s="28">
        <v>0</v>
      </c>
      <c r="T29" s="28">
        <v>0</v>
      </c>
      <c r="U29" s="28">
        <v>1</v>
      </c>
      <c r="V29" s="28">
        <v>0</v>
      </c>
      <c r="W29" s="28">
        <v>0</v>
      </c>
      <c r="X29" s="28">
        <v>0</v>
      </c>
      <c r="Y29" s="28">
        <v>0</v>
      </c>
      <c r="Z29" s="28">
        <v>1</v>
      </c>
      <c r="AA29" s="28">
        <v>0</v>
      </c>
      <c r="AB29" s="28">
        <v>0</v>
      </c>
      <c r="AC29" s="28">
        <v>1</v>
      </c>
      <c r="AD29" s="28">
        <v>0</v>
      </c>
      <c r="AE29" s="28">
        <v>0</v>
      </c>
      <c r="AF29" s="28">
        <v>0</v>
      </c>
      <c r="AG29" s="28">
        <v>0</v>
      </c>
      <c r="AH29" s="28">
        <v>0</v>
      </c>
      <c r="AI29" s="28">
        <v>0</v>
      </c>
      <c r="AJ29" s="9">
        <f t="shared" si="4"/>
        <v>1</v>
      </c>
      <c r="AK29" s="9">
        <f t="shared" si="5"/>
        <v>0</v>
      </c>
      <c r="AL29" s="9">
        <f t="shared" si="6"/>
        <v>0</v>
      </c>
      <c r="AM29" s="9">
        <f t="shared" si="7"/>
        <v>0</v>
      </c>
      <c r="AN29" s="29" t="s">
        <v>608</v>
      </c>
    </row>
    <row r="30" spans="1:40" x14ac:dyDescent="0.25">
      <c r="A30" s="28">
        <v>1716</v>
      </c>
      <c r="B30" s="29" t="s">
        <v>1539</v>
      </c>
      <c r="C30" s="29" t="s">
        <v>1540</v>
      </c>
      <c r="D30" s="29" t="s">
        <v>1541</v>
      </c>
      <c r="E30" s="30">
        <v>38231</v>
      </c>
      <c r="F30" s="29" t="s">
        <v>38</v>
      </c>
      <c r="I30" s="28">
        <v>3000</v>
      </c>
      <c r="L30" s="10" t="s">
        <v>342</v>
      </c>
      <c r="M30" s="29" t="s">
        <v>691</v>
      </c>
      <c r="N30" s="31" t="s">
        <v>48</v>
      </c>
      <c r="O30" s="28">
        <v>1.5</v>
      </c>
      <c r="P30" s="29" t="s">
        <v>367</v>
      </c>
      <c r="Q30" s="31" t="s">
        <v>15</v>
      </c>
      <c r="R30" s="28">
        <v>1</v>
      </c>
      <c r="S30" s="28">
        <v>0</v>
      </c>
      <c r="T30" s="28">
        <v>0</v>
      </c>
      <c r="U30" s="28">
        <v>1</v>
      </c>
      <c r="V30" s="28">
        <v>0</v>
      </c>
      <c r="W30" s="28">
        <v>0</v>
      </c>
      <c r="X30" s="28">
        <v>0</v>
      </c>
      <c r="Y30" s="28">
        <v>0</v>
      </c>
      <c r="Z30" s="28">
        <v>1</v>
      </c>
      <c r="AA30" s="28">
        <v>0</v>
      </c>
      <c r="AB30" s="28">
        <v>0</v>
      </c>
      <c r="AC30" s="28">
        <v>1</v>
      </c>
      <c r="AD30" s="28">
        <v>0</v>
      </c>
      <c r="AE30" s="28">
        <v>0</v>
      </c>
      <c r="AF30" s="28">
        <v>0</v>
      </c>
      <c r="AG30" s="28">
        <v>0</v>
      </c>
      <c r="AH30" s="28">
        <v>0</v>
      </c>
      <c r="AI30" s="28">
        <v>0</v>
      </c>
      <c r="AJ30" s="9">
        <f t="shared" si="4"/>
        <v>1</v>
      </c>
      <c r="AK30" s="9">
        <f t="shared" si="5"/>
        <v>0</v>
      </c>
      <c r="AL30" s="9">
        <f t="shared" si="6"/>
        <v>0</v>
      </c>
      <c r="AM30" s="9">
        <f t="shared" si="7"/>
        <v>0</v>
      </c>
      <c r="AN30" s="29" t="s">
        <v>1542</v>
      </c>
    </row>
    <row r="31" spans="1:40" x14ac:dyDescent="0.25">
      <c r="A31" s="28">
        <v>1725</v>
      </c>
      <c r="B31" s="29" t="s">
        <v>1543</v>
      </c>
      <c r="C31" s="29" t="s">
        <v>1544</v>
      </c>
      <c r="D31" s="29" t="s">
        <v>1545</v>
      </c>
      <c r="E31" s="30">
        <v>40695</v>
      </c>
      <c r="F31" s="29" t="s">
        <v>332</v>
      </c>
      <c r="I31" s="28">
        <v>5000000</v>
      </c>
      <c r="L31" s="10" t="s">
        <v>342</v>
      </c>
      <c r="M31" s="29" t="s">
        <v>136</v>
      </c>
      <c r="N31" s="31" t="s">
        <v>48</v>
      </c>
      <c r="O31" s="28">
        <v>8.3333333333333003E-3</v>
      </c>
      <c r="P31" s="29" t="s">
        <v>195</v>
      </c>
      <c r="Q31" s="31" t="s">
        <v>15</v>
      </c>
      <c r="R31" s="28">
        <v>1</v>
      </c>
      <c r="S31" s="28">
        <v>0</v>
      </c>
      <c r="T31" s="28">
        <v>0</v>
      </c>
      <c r="U31" s="28">
        <v>1</v>
      </c>
      <c r="V31" s="28">
        <v>0</v>
      </c>
      <c r="W31" s="28">
        <v>0</v>
      </c>
      <c r="X31" s="28">
        <v>0</v>
      </c>
      <c r="Y31" s="28">
        <v>0</v>
      </c>
      <c r="Z31" s="28">
        <v>1</v>
      </c>
      <c r="AA31" s="28">
        <v>0</v>
      </c>
      <c r="AB31" s="28">
        <v>0</v>
      </c>
      <c r="AC31" s="28">
        <v>1</v>
      </c>
      <c r="AD31" s="28">
        <v>0</v>
      </c>
      <c r="AE31" s="28">
        <v>0</v>
      </c>
      <c r="AF31" s="28">
        <v>0</v>
      </c>
      <c r="AG31" s="28">
        <v>0</v>
      </c>
      <c r="AH31" s="28">
        <v>0</v>
      </c>
      <c r="AI31" s="28">
        <v>0</v>
      </c>
      <c r="AJ31" s="9">
        <f t="shared" si="4"/>
        <v>1</v>
      </c>
      <c r="AK31" s="9">
        <f t="shared" si="5"/>
        <v>0</v>
      </c>
      <c r="AL31" s="9">
        <f t="shared" si="6"/>
        <v>0</v>
      </c>
      <c r="AM31" s="9">
        <f t="shared" si="7"/>
        <v>0</v>
      </c>
      <c r="AN31" s="29" t="s">
        <v>1546</v>
      </c>
    </row>
    <row r="32" spans="1:40" x14ac:dyDescent="0.25">
      <c r="A32" s="28">
        <v>1758</v>
      </c>
      <c r="B32" s="29" t="s">
        <v>1547</v>
      </c>
      <c r="C32" s="29" t="s">
        <v>1548</v>
      </c>
      <c r="D32" s="29" t="s">
        <v>1549</v>
      </c>
      <c r="E32" s="30">
        <v>40330</v>
      </c>
      <c r="F32" s="29" t="s">
        <v>38</v>
      </c>
      <c r="L32" s="10" t="s">
        <v>341</v>
      </c>
      <c r="M32" s="29" t="s">
        <v>54</v>
      </c>
      <c r="N32" s="31" t="s">
        <v>48</v>
      </c>
      <c r="O32" s="28">
        <v>0.75</v>
      </c>
      <c r="P32" s="29" t="s">
        <v>111</v>
      </c>
      <c r="Q32" s="31" t="s">
        <v>15</v>
      </c>
      <c r="R32" s="28">
        <v>1</v>
      </c>
      <c r="S32" s="28">
        <v>0</v>
      </c>
      <c r="T32" s="28">
        <v>0</v>
      </c>
      <c r="U32" s="28">
        <v>0</v>
      </c>
      <c r="V32" s="28">
        <v>0</v>
      </c>
      <c r="W32" s="28">
        <v>0</v>
      </c>
      <c r="X32" s="28">
        <v>0</v>
      </c>
      <c r="Y32" s="28">
        <v>0</v>
      </c>
      <c r="Z32" s="28">
        <v>0</v>
      </c>
      <c r="AA32" s="28">
        <v>1</v>
      </c>
      <c r="AB32" s="28">
        <v>0</v>
      </c>
      <c r="AC32" s="28">
        <v>0</v>
      </c>
      <c r="AD32" s="28">
        <v>0</v>
      </c>
      <c r="AE32" s="28">
        <v>0</v>
      </c>
      <c r="AF32" s="28">
        <v>0</v>
      </c>
      <c r="AG32" s="28">
        <v>0</v>
      </c>
      <c r="AH32" s="28">
        <v>0</v>
      </c>
      <c r="AI32" s="28">
        <v>1</v>
      </c>
      <c r="AJ32" s="9">
        <f t="shared" si="4"/>
        <v>0</v>
      </c>
      <c r="AK32" s="9">
        <f t="shared" si="5"/>
        <v>0</v>
      </c>
      <c r="AL32" s="9">
        <f t="shared" si="6"/>
        <v>1</v>
      </c>
      <c r="AM32" s="9">
        <f t="shared" si="7"/>
        <v>0</v>
      </c>
      <c r="AN32" s="29" t="s">
        <v>1550</v>
      </c>
    </row>
    <row r="33" spans="1:40" x14ac:dyDescent="0.25">
      <c r="A33" s="28">
        <v>1761</v>
      </c>
      <c r="B33" s="29" t="s">
        <v>1551</v>
      </c>
      <c r="C33" s="29" t="s">
        <v>1552</v>
      </c>
      <c r="D33" s="29" t="s">
        <v>1553</v>
      </c>
      <c r="E33" s="30">
        <v>38353</v>
      </c>
      <c r="F33" s="29" t="s">
        <v>38</v>
      </c>
      <c r="I33" s="28">
        <v>1600</v>
      </c>
      <c r="J33" s="28">
        <v>0.35</v>
      </c>
      <c r="L33" s="10" t="s">
        <v>342</v>
      </c>
      <c r="M33" s="29" t="s">
        <v>224</v>
      </c>
      <c r="O33" s="28">
        <v>0</v>
      </c>
      <c r="P33" s="29" t="s">
        <v>111</v>
      </c>
      <c r="Q33" s="31" t="s">
        <v>15</v>
      </c>
      <c r="R33" s="28">
        <v>1</v>
      </c>
      <c r="S33" s="28">
        <v>0</v>
      </c>
      <c r="T33" s="28">
        <v>0</v>
      </c>
      <c r="U33" s="28">
        <v>0</v>
      </c>
      <c r="V33" s="28">
        <v>0</v>
      </c>
      <c r="W33" s="28">
        <v>0</v>
      </c>
      <c r="X33" s="28">
        <v>0</v>
      </c>
      <c r="Y33" s="28">
        <v>0</v>
      </c>
      <c r="Z33" s="28">
        <v>0</v>
      </c>
      <c r="AA33" s="28">
        <v>1</v>
      </c>
      <c r="AB33" s="28">
        <v>0</v>
      </c>
      <c r="AC33" s="28">
        <v>1</v>
      </c>
      <c r="AD33" s="28">
        <v>0</v>
      </c>
      <c r="AE33" s="28">
        <v>0</v>
      </c>
      <c r="AF33" s="28">
        <v>0</v>
      </c>
      <c r="AG33" s="28">
        <v>0</v>
      </c>
      <c r="AH33" s="28">
        <v>0</v>
      </c>
      <c r="AI33" s="28">
        <v>0</v>
      </c>
      <c r="AJ33" s="9">
        <f t="shared" si="4"/>
        <v>1</v>
      </c>
      <c r="AK33" s="9">
        <f t="shared" si="5"/>
        <v>0</v>
      </c>
      <c r="AL33" s="9">
        <f t="shared" si="6"/>
        <v>0</v>
      </c>
      <c r="AM33" s="9">
        <f t="shared" si="7"/>
        <v>0</v>
      </c>
      <c r="AN33" s="29" t="s">
        <v>1554</v>
      </c>
    </row>
    <row r="34" spans="1:40" x14ac:dyDescent="0.25">
      <c r="A34" s="28">
        <v>1762</v>
      </c>
      <c r="B34" s="29" t="s">
        <v>1555</v>
      </c>
      <c r="C34" s="29" t="s">
        <v>1556</v>
      </c>
      <c r="D34" s="29" t="s">
        <v>1557</v>
      </c>
      <c r="E34" s="30">
        <v>38687</v>
      </c>
      <c r="F34" s="29" t="s">
        <v>38</v>
      </c>
      <c r="I34" s="28">
        <v>1600</v>
      </c>
      <c r="L34" s="10" t="s">
        <v>342</v>
      </c>
      <c r="M34" s="29" t="s">
        <v>185</v>
      </c>
      <c r="N34" s="31" t="s">
        <v>48</v>
      </c>
      <c r="O34" s="28">
        <v>0.33333333333333331</v>
      </c>
      <c r="P34" s="29" t="s">
        <v>111</v>
      </c>
      <c r="Q34" s="31" t="s">
        <v>15</v>
      </c>
      <c r="R34" s="28">
        <v>1</v>
      </c>
      <c r="S34" s="28">
        <v>0</v>
      </c>
      <c r="T34" s="28">
        <v>0</v>
      </c>
      <c r="U34" s="28">
        <v>0</v>
      </c>
      <c r="V34" s="28">
        <v>0</v>
      </c>
      <c r="W34" s="28">
        <v>0</v>
      </c>
      <c r="X34" s="28">
        <v>0</v>
      </c>
      <c r="Y34" s="28">
        <v>0</v>
      </c>
      <c r="Z34" s="28">
        <v>0</v>
      </c>
      <c r="AA34" s="28">
        <v>1</v>
      </c>
      <c r="AB34" s="28">
        <v>0</v>
      </c>
      <c r="AC34" s="28">
        <v>1</v>
      </c>
      <c r="AD34" s="28">
        <v>0</v>
      </c>
      <c r="AE34" s="28">
        <v>0</v>
      </c>
      <c r="AF34" s="28">
        <v>0</v>
      </c>
      <c r="AG34" s="28">
        <v>0</v>
      </c>
      <c r="AH34" s="28">
        <v>0</v>
      </c>
      <c r="AI34" s="28">
        <v>0</v>
      </c>
      <c r="AJ34" s="9">
        <f t="shared" si="4"/>
        <v>1</v>
      </c>
      <c r="AK34" s="9">
        <f t="shared" si="5"/>
        <v>0</v>
      </c>
      <c r="AL34" s="9">
        <f t="shared" si="6"/>
        <v>0</v>
      </c>
      <c r="AM34" s="9">
        <f t="shared" si="7"/>
        <v>0</v>
      </c>
      <c r="AN34" s="29" t="s">
        <v>1558</v>
      </c>
    </row>
    <row r="35" spans="1:40" x14ac:dyDescent="0.25">
      <c r="A35" s="28">
        <v>1763</v>
      </c>
      <c r="B35" s="29" t="s">
        <v>1307</v>
      </c>
      <c r="C35" s="29" t="s">
        <v>1308</v>
      </c>
      <c r="D35" s="29" t="s">
        <v>1309</v>
      </c>
      <c r="E35" s="30">
        <v>39292</v>
      </c>
      <c r="F35" s="29" t="s">
        <v>38</v>
      </c>
      <c r="I35" s="28">
        <v>9000</v>
      </c>
      <c r="J35" s="28">
        <v>2</v>
      </c>
      <c r="L35" s="10" t="s">
        <v>342</v>
      </c>
      <c r="M35" s="29" t="s">
        <v>224</v>
      </c>
      <c r="N35" s="31" t="s">
        <v>48</v>
      </c>
      <c r="O35" s="28">
        <v>0.5</v>
      </c>
      <c r="P35" s="29" t="s">
        <v>1310</v>
      </c>
      <c r="Q35" s="31" t="s">
        <v>15</v>
      </c>
      <c r="R35" s="28">
        <v>1</v>
      </c>
      <c r="S35" s="28">
        <v>0</v>
      </c>
      <c r="T35" s="28">
        <v>0</v>
      </c>
      <c r="U35" s="28">
        <v>0</v>
      </c>
      <c r="V35" s="28">
        <v>0</v>
      </c>
      <c r="W35" s="28">
        <v>0</v>
      </c>
      <c r="X35" s="28">
        <v>0</v>
      </c>
      <c r="Y35" s="28">
        <v>0</v>
      </c>
      <c r="Z35" s="28">
        <v>0</v>
      </c>
      <c r="AA35" s="28">
        <v>1</v>
      </c>
      <c r="AB35" s="28">
        <v>0</v>
      </c>
      <c r="AC35" s="28">
        <v>1</v>
      </c>
      <c r="AD35" s="28">
        <v>0</v>
      </c>
      <c r="AE35" s="28">
        <v>0</v>
      </c>
      <c r="AF35" s="28">
        <v>0</v>
      </c>
      <c r="AG35" s="28">
        <v>0</v>
      </c>
      <c r="AH35" s="28">
        <v>0</v>
      </c>
      <c r="AI35" s="28">
        <v>0</v>
      </c>
      <c r="AJ35" s="9">
        <f t="shared" si="4"/>
        <v>1</v>
      </c>
      <c r="AK35" s="9">
        <f t="shared" si="5"/>
        <v>0</v>
      </c>
      <c r="AL35" s="9">
        <f t="shared" si="6"/>
        <v>0</v>
      </c>
      <c r="AM35" s="9">
        <f t="shared" si="7"/>
        <v>0</v>
      </c>
      <c r="AN35" s="29" t="s">
        <v>1311</v>
      </c>
    </row>
    <row r="36" spans="1:40" x14ac:dyDescent="0.25">
      <c r="A36" s="28">
        <v>1764</v>
      </c>
      <c r="B36" s="29" t="s">
        <v>1559</v>
      </c>
      <c r="C36" s="29" t="s">
        <v>1560</v>
      </c>
      <c r="D36" s="29" t="s">
        <v>1561</v>
      </c>
      <c r="E36" s="30">
        <v>38959</v>
      </c>
      <c r="F36" s="29" t="s">
        <v>38</v>
      </c>
      <c r="I36" s="28">
        <v>1600</v>
      </c>
      <c r="L36" s="10" t="s">
        <v>342</v>
      </c>
      <c r="M36" s="29" t="s">
        <v>185</v>
      </c>
      <c r="N36" s="31" t="s">
        <v>48</v>
      </c>
      <c r="O36" s="28">
        <v>1.6666666666666701E-2</v>
      </c>
      <c r="P36" s="29" t="s">
        <v>111</v>
      </c>
      <c r="Q36" s="31" t="s">
        <v>15</v>
      </c>
      <c r="R36" s="28">
        <v>1</v>
      </c>
      <c r="S36" s="28">
        <v>0</v>
      </c>
      <c r="T36" s="28">
        <v>0</v>
      </c>
      <c r="U36" s="28">
        <v>0</v>
      </c>
      <c r="V36" s="28">
        <v>0</v>
      </c>
      <c r="W36" s="28">
        <v>0</v>
      </c>
      <c r="X36" s="28">
        <v>0</v>
      </c>
      <c r="Y36" s="28">
        <v>0</v>
      </c>
      <c r="Z36" s="28">
        <v>0</v>
      </c>
      <c r="AA36" s="28">
        <v>1</v>
      </c>
      <c r="AB36" s="28">
        <v>0</v>
      </c>
      <c r="AC36" s="28">
        <v>0</v>
      </c>
      <c r="AD36" s="28">
        <v>0</v>
      </c>
      <c r="AE36" s="28">
        <v>0</v>
      </c>
      <c r="AF36" s="28">
        <v>0</v>
      </c>
      <c r="AG36" s="28">
        <v>0</v>
      </c>
      <c r="AH36" s="28">
        <v>0</v>
      </c>
      <c r="AI36" s="28">
        <v>1</v>
      </c>
      <c r="AJ36" s="9">
        <f t="shared" si="4"/>
        <v>0</v>
      </c>
      <c r="AK36" s="9">
        <f t="shared" si="5"/>
        <v>0</v>
      </c>
      <c r="AL36" s="9">
        <f t="shared" si="6"/>
        <v>1</v>
      </c>
      <c r="AM36" s="9">
        <f t="shared" si="7"/>
        <v>0</v>
      </c>
      <c r="AN36" s="29" t="s">
        <v>1562</v>
      </c>
    </row>
    <row r="37" spans="1:40" x14ac:dyDescent="0.25">
      <c r="A37" s="28">
        <v>1765</v>
      </c>
      <c r="B37" s="29" t="s">
        <v>1563</v>
      </c>
      <c r="C37" s="29" t="s">
        <v>1564</v>
      </c>
      <c r="D37" s="29" t="s">
        <v>1565</v>
      </c>
      <c r="E37" s="30">
        <v>39316</v>
      </c>
      <c r="F37" s="29" t="s">
        <v>38</v>
      </c>
      <c r="I37" s="28">
        <v>1600</v>
      </c>
      <c r="L37" s="10" t="s">
        <v>342</v>
      </c>
      <c r="M37" s="29" t="s">
        <v>224</v>
      </c>
      <c r="N37" s="31" t="s">
        <v>48</v>
      </c>
      <c r="O37" s="28">
        <v>0</v>
      </c>
      <c r="P37" s="29" t="s">
        <v>111</v>
      </c>
      <c r="Q37" s="31" t="s">
        <v>15</v>
      </c>
      <c r="R37" s="28">
        <v>1</v>
      </c>
      <c r="S37" s="28">
        <v>0</v>
      </c>
      <c r="T37" s="28">
        <v>0</v>
      </c>
      <c r="U37" s="28">
        <v>0</v>
      </c>
      <c r="V37" s="28">
        <v>0</v>
      </c>
      <c r="W37" s="28">
        <v>0</v>
      </c>
      <c r="X37" s="28">
        <v>0</v>
      </c>
      <c r="Y37" s="28">
        <v>0</v>
      </c>
      <c r="Z37" s="28">
        <v>0</v>
      </c>
      <c r="AA37" s="28">
        <v>1</v>
      </c>
      <c r="AB37" s="28">
        <v>0</v>
      </c>
      <c r="AC37" s="28">
        <v>0</v>
      </c>
      <c r="AD37" s="28">
        <v>0</v>
      </c>
      <c r="AE37" s="28">
        <v>0</v>
      </c>
      <c r="AF37" s="28">
        <v>0</v>
      </c>
      <c r="AG37" s="28">
        <v>0</v>
      </c>
      <c r="AH37" s="28">
        <v>0</v>
      </c>
      <c r="AI37" s="28">
        <v>1</v>
      </c>
      <c r="AJ37" s="9">
        <f t="shared" si="4"/>
        <v>0</v>
      </c>
      <c r="AK37" s="9">
        <f t="shared" si="5"/>
        <v>0</v>
      </c>
      <c r="AL37" s="9">
        <f t="shared" si="6"/>
        <v>1</v>
      </c>
      <c r="AM37" s="9">
        <f t="shared" si="7"/>
        <v>0</v>
      </c>
      <c r="AN37" s="29" t="s">
        <v>1566</v>
      </c>
    </row>
    <row r="38" spans="1:40" x14ac:dyDescent="0.25">
      <c r="A38" s="28">
        <v>1769</v>
      </c>
      <c r="B38" s="29" t="s">
        <v>1567</v>
      </c>
      <c r="C38" s="29" t="s">
        <v>1568</v>
      </c>
      <c r="D38" s="29" t="s">
        <v>1569</v>
      </c>
      <c r="E38" s="30">
        <v>38687</v>
      </c>
      <c r="F38" s="29" t="s">
        <v>38</v>
      </c>
      <c r="G38" s="28">
        <v>960</v>
      </c>
      <c r="H38" s="28">
        <v>880</v>
      </c>
      <c r="J38" s="28">
        <v>0.95499999999999996</v>
      </c>
      <c r="L38" s="10" t="s">
        <v>341</v>
      </c>
      <c r="M38" s="29" t="s">
        <v>151</v>
      </c>
      <c r="N38" s="31" t="s">
        <v>48</v>
      </c>
      <c r="O38" s="28">
        <v>8.3333333333333301E-2</v>
      </c>
      <c r="P38" s="29" t="s">
        <v>111</v>
      </c>
      <c r="Q38" s="31" t="s">
        <v>15</v>
      </c>
      <c r="R38" s="28">
        <v>1</v>
      </c>
      <c r="S38" s="28">
        <v>0</v>
      </c>
      <c r="T38" s="28">
        <v>0</v>
      </c>
      <c r="U38" s="28">
        <v>0</v>
      </c>
      <c r="V38" s="28">
        <v>0</v>
      </c>
      <c r="W38" s="28">
        <v>0</v>
      </c>
      <c r="X38" s="28">
        <v>0</v>
      </c>
      <c r="Y38" s="28">
        <v>0</v>
      </c>
      <c r="Z38" s="28">
        <v>0</v>
      </c>
      <c r="AA38" s="28">
        <v>1</v>
      </c>
      <c r="AB38" s="28">
        <v>0</v>
      </c>
      <c r="AC38" s="28">
        <v>0</v>
      </c>
      <c r="AD38" s="28">
        <v>1</v>
      </c>
      <c r="AE38" s="28">
        <v>0</v>
      </c>
      <c r="AF38" s="28">
        <v>0</v>
      </c>
      <c r="AG38" s="28">
        <v>0</v>
      </c>
      <c r="AH38" s="28">
        <v>0</v>
      </c>
      <c r="AI38" s="28">
        <v>0</v>
      </c>
      <c r="AJ38" s="9">
        <f t="shared" si="4"/>
        <v>0</v>
      </c>
      <c r="AK38" s="9">
        <f t="shared" si="5"/>
        <v>0</v>
      </c>
      <c r="AL38" s="9">
        <f t="shared" si="6"/>
        <v>1</v>
      </c>
      <c r="AM38" s="9">
        <f t="shared" si="7"/>
        <v>1</v>
      </c>
      <c r="AN38" s="29" t="s">
        <v>1570</v>
      </c>
    </row>
    <row r="39" spans="1:40" x14ac:dyDescent="0.25">
      <c r="A39" s="28">
        <v>1770</v>
      </c>
      <c r="B39" s="29" t="s">
        <v>1571</v>
      </c>
      <c r="C39" s="29" t="s">
        <v>1572</v>
      </c>
      <c r="D39" s="29" t="s">
        <v>1573</v>
      </c>
      <c r="E39" s="30">
        <v>39417</v>
      </c>
      <c r="F39" s="29" t="s">
        <v>38</v>
      </c>
      <c r="G39" s="28">
        <v>960</v>
      </c>
      <c r="H39" s="28">
        <v>880</v>
      </c>
      <c r="J39" s="28">
        <v>0.95499999999999996</v>
      </c>
      <c r="L39" s="10" t="s">
        <v>341</v>
      </c>
      <c r="M39" s="29" t="s">
        <v>151</v>
      </c>
      <c r="N39" s="31" t="s">
        <v>48</v>
      </c>
      <c r="O39" s="28">
        <v>8.3333333333333301E-2</v>
      </c>
      <c r="P39" s="29" t="s">
        <v>111</v>
      </c>
      <c r="Q39" s="31" t="s">
        <v>15</v>
      </c>
      <c r="R39" s="28">
        <v>1</v>
      </c>
      <c r="S39" s="28">
        <v>0</v>
      </c>
      <c r="T39" s="28">
        <v>0</v>
      </c>
      <c r="U39" s="28">
        <v>0</v>
      </c>
      <c r="V39" s="28">
        <v>0</v>
      </c>
      <c r="W39" s="28">
        <v>0</v>
      </c>
      <c r="X39" s="28">
        <v>0</v>
      </c>
      <c r="Y39" s="28">
        <v>0</v>
      </c>
      <c r="Z39" s="28">
        <v>0</v>
      </c>
      <c r="AA39" s="28">
        <v>1</v>
      </c>
      <c r="AB39" s="28">
        <v>0</v>
      </c>
      <c r="AC39" s="28">
        <v>0</v>
      </c>
      <c r="AD39" s="28">
        <v>1</v>
      </c>
      <c r="AE39" s="28">
        <v>0</v>
      </c>
      <c r="AF39" s="28">
        <v>0</v>
      </c>
      <c r="AG39" s="28">
        <v>0</v>
      </c>
      <c r="AH39" s="28">
        <v>0</v>
      </c>
      <c r="AI39" s="28">
        <v>0</v>
      </c>
      <c r="AJ39" s="9">
        <f t="shared" si="4"/>
        <v>0</v>
      </c>
      <c r="AK39" s="9">
        <f t="shared" si="5"/>
        <v>0</v>
      </c>
      <c r="AL39" s="9">
        <f t="shared" si="6"/>
        <v>1</v>
      </c>
      <c r="AM39" s="9">
        <f t="shared" si="7"/>
        <v>1</v>
      </c>
      <c r="AN39" s="29" t="s">
        <v>1574</v>
      </c>
    </row>
    <row r="40" spans="1:40" x14ac:dyDescent="0.25">
      <c r="A40" s="28">
        <v>1783</v>
      </c>
      <c r="B40" s="29" t="s">
        <v>990</v>
      </c>
      <c r="C40" s="29" t="s">
        <v>991</v>
      </c>
      <c r="D40" s="29" t="s">
        <v>992</v>
      </c>
      <c r="E40" s="30">
        <v>37530</v>
      </c>
      <c r="F40" s="29" t="s">
        <v>38</v>
      </c>
      <c r="L40" s="10" t="s">
        <v>341</v>
      </c>
      <c r="M40" s="29" t="s">
        <v>54</v>
      </c>
      <c r="N40" s="31" t="s">
        <v>48</v>
      </c>
      <c r="O40" s="28">
        <v>0.33333333333333331</v>
      </c>
      <c r="P40" s="29" t="s">
        <v>111</v>
      </c>
      <c r="Q40" s="31" t="s">
        <v>15</v>
      </c>
      <c r="R40" s="28">
        <v>1</v>
      </c>
      <c r="S40" s="28">
        <v>0</v>
      </c>
      <c r="T40" s="28">
        <v>0</v>
      </c>
      <c r="U40" s="28">
        <v>0</v>
      </c>
      <c r="V40" s="28">
        <v>0</v>
      </c>
      <c r="W40" s="28">
        <v>0</v>
      </c>
      <c r="X40" s="28">
        <v>0</v>
      </c>
      <c r="Y40" s="28">
        <v>0</v>
      </c>
      <c r="Z40" s="28">
        <v>0</v>
      </c>
      <c r="AA40" s="28">
        <v>1</v>
      </c>
      <c r="AB40" s="28">
        <v>0</v>
      </c>
      <c r="AC40" s="28">
        <v>0</v>
      </c>
      <c r="AD40" s="28">
        <v>1</v>
      </c>
      <c r="AE40" s="28">
        <v>0</v>
      </c>
      <c r="AF40" s="28">
        <v>0</v>
      </c>
      <c r="AG40" s="28">
        <v>0</v>
      </c>
      <c r="AH40" s="28">
        <v>0</v>
      </c>
      <c r="AI40" s="28">
        <v>0</v>
      </c>
      <c r="AJ40" s="9">
        <f t="shared" si="4"/>
        <v>0</v>
      </c>
      <c r="AK40" s="9">
        <f t="shared" si="5"/>
        <v>0</v>
      </c>
      <c r="AL40" s="9">
        <f t="shared" si="6"/>
        <v>1</v>
      </c>
      <c r="AM40" s="9">
        <f t="shared" si="7"/>
        <v>1</v>
      </c>
      <c r="AN40" s="29" t="s">
        <v>993</v>
      </c>
    </row>
    <row r="41" spans="1:40" x14ac:dyDescent="0.25">
      <c r="A41" s="28">
        <v>1784</v>
      </c>
      <c r="B41" s="29" t="s">
        <v>994</v>
      </c>
      <c r="C41" s="29" t="s">
        <v>995</v>
      </c>
      <c r="D41" s="29" t="s">
        <v>992</v>
      </c>
      <c r="E41" s="30">
        <v>37469</v>
      </c>
      <c r="F41" s="29" t="s">
        <v>38</v>
      </c>
      <c r="L41" s="10" t="s">
        <v>341</v>
      </c>
      <c r="M41" s="29" t="s">
        <v>54</v>
      </c>
      <c r="N41" s="31" t="s">
        <v>48</v>
      </c>
      <c r="O41" s="28">
        <v>0.33333333333333331</v>
      </c>
      <c r="P41" s="29" t="s">
        <v>111</v>
      </c>
      <c r="Q41" s="31" t="s">
        <v>15</v>
      </c>
      <c r="R41" s="28">
        <v>1</v>
      </c>
      <c r="S41" s="28">
        <v>0</v>
      </c>
      <c r="T41" s="28">
        <v>0</v>
      </c>
      <c r="U41" s="28">
        <v>0</v>
      </c>
      <c r="V41" s="28">
        <v>0</v>
      </c>
      <c r="W41" s="28">
        <v>0</v>
      </c>
      <c r="X41" s="28">
        <v>0</v>
      </c>
      <c r="Y41" s="28">
        <v>0</v>
      </c>
      <c r="Z41" s="28">
        <v>0</v>
      </c>
      <c r="AA41" s="28">
        <v>1</v>
      </c>
      <c r="AB41" s="28">
        <v>0</v>
      </c>
      <c r="AC41" s="28">
        <v>0</v>
      </c>
      <c r="AD41" s="28">
        <v>1</v>
      </c>
      <c r="AE41" s="28">
        <v>0</v>
      </c>
      <c r="AF41" s="28">
        <v>0</v>
      </c>
      <c r="AG41" s="28">
        <v>0</v>
      </c>
      <c r="AH41" s="28">
        <v>0</v>
      </c>
      <c r="AI41" s="28">
        <v>0</v>
      </c>
      <c r="AJ41" s="9">
        <f t="shared" si="4"/>
        <v>0</v>
      </c>
      <c r="AK41" s="9">
        <f t="shared" si="5"/>
        <v>0</v>
      </c>
      <c r="AL41" s="9">
        <f t="shared" si="6"/>
        <v>1</v>
      </c>
      <c r="AM41" s="9">
        <f t="shared" si="7"/>
        <v>1</v>
      </c>
      <c r="AN41" s="29" t="s">
        <v>996</v>
      </c>
    </row>
    <row r="42" spans="1:40" x14ac:dyDescent="0.25">
      <c r="A42" s="28">
        <v>1785</v>
      </c>
      <c r="B42" s="29" t="s">
        <v>1575</v>
      </c>
      <c r="C42" s="29" t="s">
        <v>1576</v>
      </c>
      <c r="D42" s="29" t="s">
        <v>1577</v>
      </c>
      <c r="E42" s="30">
        <v>39329</v>
      </c>
      <c r="F42" s="29" t="s">
        <v>38</v>
      </c>
      <c r="J42" s="28">
        <v>0.67400000000000004</v>
      </c>
      <c r="L42" s="10" t="s">
        <v>341</v>
      </c>
      <c r="M42" s="29" t="s">
        <v>54</v>
      </c>
      <c r="N42" s="31" t="s">
        <v>48</v>
      </c>
      <c r="O42" s="28">
        <v>0.5</v>
      </c>
      <c r="P42" s="29" t="s">
        <v>111</v>
      </c>
      <c r="Q42" s="31" t="s">
        <v>15</v>
      </c>
      <c r="R42" s="28">
        <v>1</v>
      </c>
      <c r="S42" s="28">
        <v>0</v>
      </c>
      <c r="T42" s="28">
        <v>0</v>
      </c>
      <c r="U42" s="28">
        <v>0</v>
      </c>
      <c r="V42" s="28">
        <v>0</v>
      </c>
      <c r="W42" s="28">
        <v>0</v>
      </c>
      <c r="X42" s="28">
        <v>0</v>
      </c>
      <c r="Y42" s="28">
        <v>0</v>
      </c>
      <c r="Z42" s="28">
        <v>0</v>
      </c>
      <c r="AA42" s="28">
        <v>1</v>
      </c>
      <c r="AB42" s="28">
        <v>0</v>
      </c>
      <c r="AC42" s="28">
        <v>1</v>
      </c>
      <c r="AD42" s="28">
        <v>1</v>
      </c>
      <c r="AE42" s="28">
        <v>0</v>
      </c>
      <c r="AF42" s="28">
        <v>0</v>
      </c>
      <c r="AG42" s="28">
        <v>0</v>
      </c>
      <c r="AH42" s="28">
        <v>0</v>
      </c>
      <c r="AI42" s="28">
        <v>0</v>
      </c>
      <c r="AJ42" s="9">
        <f t="shared" si="4"/>
        <v>1</v>
      </c>
      <c r="AK42" s="9">
        <f t="shared" si="5"/>
        <v>0</v>
      </c>
      <c r="AL42" s="9">
        <f t="shared" si="6"/>
        <v>1</v>
      </c>
      <c r="AM42" s="9">
        <f t="shared" si="7"/>
        <v>1</v>
      </c>
      <c r="AN42" s="29" t="s">
        <v>1578</v>
      </c>
    </row>
    <row r="43" spans="1:40" x14ac:dyDescent="0.25">
      <c r="A43" s="28">
        <v>1791</v>
      </c>
      <c r="B43" s="29" t="s">
        <v>1579</v>
      </c>
      <c r="C43" s="29" t="s">
        <v>1580</v>
      </c>
      <c r="D43" s="29" t="s">
        <v>1581</v>
      </c>
      <c r="E43" s="30">
        <v>37956</v>
      </c>
      <c r="F43" s="29" t="s">
        <v>38</v>
      </c>
      <c r="L43" s="10" t="s">
        <v>341</v>
      </c>
      <c r="M43" s="29" t="s">
        <v>151</v>
      </c>
      <c r="N43" s="31" t="s">
        <v>48</v>
      </c>
      <c r="O43" s="28">
        <v>0.41666666666666669</v>
      </c>
      <c r="P43" s="29" t="s">
        <v>111</v>
      </c>
      <c r="Q43" s="31" t="s">
        <v>15</v>
      </c>
      <c r="R43" s="28">
        <v>1</v>
      </c>
      <c r="S43" s="28">
        <v>0</v>
      </c>
      <c r="T43" s="28">
        <v>0</v>
      </c>
      <c r="U43" s="28">
        <v>0</v>
      </c>
      <c r="V43" s="28">
        <v>0</v>
      </c>
      <c r="W43" s="28">
        <v>0</v>
      </c>
      <c r="X43" s="28">
        <v>0</v>
      </c>
      <c r="Y43" s="28">
        <v>0</v>
      </c>
      <c r="Z43" s="28">
        <v>0</v>
      </c>
      <c r="AA43" s="28">
        <v>1</v>
      </c>
      <c r="AB43" s="28">
        <v>0</v>
      </c>
      <c r="AC43" s="28">
        <v>0</v>
      </c>
      <c r="AD43" s="28">
        <v>0</v>
      </c>
      <c r="AE43" s="28">
        <v>0</v>
      </c>
      <c r="AF43" s="28">
        <v>0</v>
      </c>
      <c r="AG43" s="28">
        <v>0</v>
      </c>
      <c r="AH43" s="28">
        <v>0</v>
      </c>
      <c r="AI43" s="28">
        <v>1</v>
      </c>
      <c r="AJ43" s="9">
        <f t="shared" si="4"/>
        <v>0</v>
      </c>
      <c r="AK43" s="9">
        <f t="shared" si="5"/>
        <v>0</v>
      </c>
      <c r="AL43" s="9">
        <f t="shared" si="6"/>
        <v>1</v>
      </c>
      <c r="AM43" s="9">
        <f t="shared" si="7"/>
        <v>0</v>
      </c>
      <c r="AN43" s="29" t="s">
        <v>1582</v>
      </c>
    </row>
    <row r="44" spans="1:40" x14ac:dyDescent="0.25">
      <c r="A44" s="28">
        <v>1792</v>
      </c>
      <c r="B44" s="29" t="s">
        <v>1583</v>
      </c>
      <c r="C44" s="29" t="s">
        <v>1584</v>
      </c>
      <c r="D44" s="29" t="s">
        <v>1585</v>
      </c>
      <c r="E44" s="30">
        <v>37090</v>
      </c>
      <c r="F44" s="29" t="s">
        <v>38</v>
      </c>
      <c r="L44" s="10" t="s">
        <v>341</v>
      </c>
      <c r="M44" s="29" t="s">
        <v>151</v>
      </c>
      <c r="N44" s="31" t="s">
        <v>48</v>
      </c>
      <c r="O44" s="28">
        <v>1</v>
      </c>
      <c r="P44" s="29" t="s">
        <v>111</v>
      </c>
      <c r="Q44" s="31" t="s">
        <v>15</v>
      </c>
      <c r="R44" s="28">
        <v>1</v>
      </c>
      <c r="S44" s="28">
        <v>0</v>
      </c>
      <c r="T44" s="28">
        <v>0</v>
      </c>
      <c r="U44" s="28">
        <v>0</v>
      </c>
      <c r="V44" s="28">
        <v>0</v>
      </c>
      <c r="W44" s="28">
        <v>0</v>
      </c>
      <c r="X44" s="28">
        <v>0</v>
      </c>
      <c r="Y44" s="28">
        <v>0</v>
      </c>
      <c r="Z44" s="28">
        <v>0</v>
      </c>
      <c r="AA44" s="28">
        <v>1</v>
      </c>
      <c r="AB44" s="28">
        <v>0</v>
      </c>
      <c r="AC44" s="28">
        <v>0</v>
      </c>
      <c r="AD44" s="28">
        <v>0</v>
      </c>
      <c r="AE44" s="28">
        <v>0</v>
      </c>
      <c r="AF44" s="28">
        <v>0</v>
      </c>
      <c r="AG44" s="28">
        <v>0</v>
      </c>
      <c r="AH44" s="28">
        <v>0</v>
      </c>
      <c r="AI44" s="28">
        <v>1</v>
      </c>
      <c r="AJ44" s="9">
        <f t="shared" si="4"/>
        <v>0</v>
      </c>
      <c r="AK44" s="9">
        <f t="shared" si="5"/>
        <v>0</v>
      </c>
      <c r="AL44" s="9">
        <f t="shared" si="6"/>
        <v>1</v>
      </c>
      <c r="AM44" s="9">
        <f t="shared" si="7"/>
        <v>0</v>
      </c>
      <c r="AN44" s="29" t="s">
        <v>1586</v>
      </c>
    </row>
    <row r="45" spans="1:40" x14ac:dyDescent="0.25">
      <c r="A45" s="28">
        <v>1793</v>
      </c>
      <c r="B45" s="29" t="s">
        <v>1587</v>
      </c>
      <c r="C45" s="29" t="s">
        <v>1588</v>
      </c>
      <c r="D45" s="29" t="s">
        <v>1589</v>
      </c>
      <c r="E45" s="30">
        <v>40109</v>
      </c>
      <c r="F45" s="29" t="s">
        <v>38</v>
      </c>
      <c r="G45" s="28">
        <v>1800</v>
      </c>
      <c r="H45" s="28">
        <v>900</v>
      </c>
      <c r="J45" s="28">
        <v>0.5</v>
      </c>
      <c r="L45" s="10" t="s">
        <v>341</v>
      </c>
      <c r="M45" s="29" t="s">
        <v>151</v>
      </c>
      <c r="N45" s="31" t="s">
        <v>48</v>
      </c>
      <c r="O45" s="28">
        <v>0</v>
      </c>
      <c r="P45" s="29" t="s">
        <v>111</v>
      </c>
      <c r="Q45" s="31" t="s">
        <v>15</v>
      </c>
      <c r="R45" s="28">
        <v>1</v>
      </c>
      <c r="S45" s="28">
        <v>0</v>
      </c>
      <c r="T45" s="28">
        <v>0</v>
      </c>
      <c r="U45" s="28">
        <v>0</v>
      </c>
      <c r="V45" s="28">
        <v>0</v>
      </c>
      <c r="W45" s="28">
        <v>0</v>
      </c>
      <c r="X45" s="28">
        <v>0</v>
      </c>
      <c r="Y45" s="28">
        <v>0</v>
      </c>
      <c r="Z45" s="28">
        <v>0</v>
      </c>
      <c r="AA45" s="28">
        <v>1</v>
      </c>
      <c r="AB45" s="28">
        <v>0</v>
      </c>
      <c r="AC45" s="28">
        <v>1</v>
      </c>
      <c r="AD45" s="28">
        <v>0</v>
      </c>
      <c r="AE45" s="28">
        <v>0</v>
      </c>
      <c r="AF45" s="28">
        <v>0</v>
      </c>
      <c r="AG45" s="28">
        <v>0</v>
      </c>
      <c r="AH45" s="28">
        <v>0</v>
      </c>
      <c r="AI45" s="28">
        <v>0</v>
      </c>
      <c r="AJ45" s="9">
        <f t="shared" si="4"/>
        <v>1</v>
      </c>
      <c r="AK45" s="9">
        <f t="shared" si="5"/>
        <v>0</v>
      </c>
      <c r="AL45" s="9">
        <f t="shared" si="6"/>
        <v>0</v>
      </c>
      <c r="AM45" s="9">
        <f t="shared" si="7"/>
        <v>0</v>
      </c>
      <c r="AN45" s="29" t="s">
        <v>1590</v>
      </c>
    </row>
    <row r="46" spans="1:40" x14ac:dyDescent="0.25">
      <c r="A46" s="28">
        <v>1798</v>
      </c>
      <c r="B46" s="29" t="s">
        <v>1591</v>
      </c>
      <c r="C46" s="29" t="s">
        <v>1592</v>
      </c>
      <c r="D46" s="29" t="s">
        <v>1593</v>
      </c>
      <c r="E46" s="30">
        <v>42696</v>
      </c>
      <c r="F46" s="29" t="s">
        <v>38</v>
      </c>
      <c r="I46" s="28">
        <v>1600</v>
      </c>
      <c r="J46" s="28">
        <v>0.30299999999999999</v>
      </c>
      <c r="L46" s="10" t="s">
        <v>342</v>
      </c>
      <c r="M46" s="29" t="s">
        <v>39</v>
      </c>
      <c r="O46" s="28">
        <v>0.25</v>
      </c>
      <c r="P46" s="29" t="s">
        <v>111</v>
      </c>
      <c r="Q46" s="31" t="s">
        <v>15</v>
      </c>
      <c r="R46" s="28">
        <v>1</v>
      </c>
      <c r="S46" s="28">
        <v>0</v>
      </c>
      <c r="T46" s="28">
        <v>0</v>
      </c>
      <c r="U46" s="28">
        <v>0</v>
      </c>
      <c r="V46" s="28">
        <v>0</v>
      </c>
      <c r="W46" s="28">
        <v>0</v>
      </c>
      <c r="X46" s="28">
        <v>0</v>
      </c>
      <c r="Y46" s="28">
        <v>0</v>
      </c>
      <c r="Z46" s="28">
        <v>0</v>
      </c>
      <c r="AA46" s="28">
        <v>1</v>
      </c>
      <c r="AB46" s="28">
        <v>0</v>
      </c>
      <c r="AC46" s="28">
        <v>1</v>
      </c>
      <c r="AD46" s="28">
        <v>0</v>
      </c>
      <c r="AE46" s="28">
        <v>1</v>
      </c>
      <c r="AF46" s="28">
        <v>0</v>
      </c>
      <c r="AG46" s="28">
        <v>0</v>
      </c>
      <c r="AH46" s="28">
        <v>0</v>
      </c>
      <c r="AI46" s="28">
        <v>0</v>
      </c>
      <c r="AJ46" s="9">
        <f t="shared" si="4"/>
        <v>1</v>
      </c>
      <c r="AK46" s="9">
        <f t="shared" si="5"/>
        <v>0</v>
      </c>
      <c r="AL46" s="9">
        <f t="shared" si="6"/>
        <v>0</v>
      </c>
      <c r="AM46" s="9">
        <f t="shared" si="7"/>
        <v>0</v>
      </c>
      <c r="AN46" s="29" t="s">
        <v>1594</v>
      </c>
    </row>
    <row r="47" spans="1:40" x14ac:dyDescent="0.25">
      <c r="A47" s="28">
        <v>1800</v>
      </c>
      <c r="B47" s="29" t="s">
        <v>1017</v>
      </c>
      <c r="C47" s="29" t="s">
        <v>1018</v>
      </c>
      <c r="D47" s="29" t="s">
        <v>1019</v>
      </c>
      <c r="E47" s="30">
        <v>36526</v>
      </c>
      <c r="F47" s="29" t="s">
        <v>38</v>
      </c>
      <c r="L47" s="10" t="s">
        <v>341</v>
      </c>
      <c r="M47" s="29" t="s">
        <v>54</v>
      </c>
      <c r="N47" s="31" t="s">
        <v>48</v>
      </c>
      <c r="O47" s="28">
        <v>0</v>
      </c>
      <c r="P47" s="29" t="s">
        <v>111</v>
      </c>
      <c r="Q47" s="31" t="s">
        <v>15</v>
      </c>
      <c r="R47" s="28">
        <v>1</v>
      </c>
      <c r="S47" s="28">
        <v>0</v>
      </c>
      <c r="T47" s="28">
        <v>0</v>
      </c>
      <c r="U47" s="28">
        <v>0</v>
      </c>
      <c r="V47" s="28">
        <v>0</v>
      </c>
      <c r="W47" s="28">
        <v>0</v>
      </c>
      <c r="X47" s="28">
        <v>0</v>
      </c>
      <c r="Y47" s="28">
        <v>0</v>
      </c>
      <c r="Z47" s="28">
        <v>0</v>
      </c>
      <c r="AA47" s="28">
        <v>1</v>
      </c>
      <c r="AB47" s="28">
        <v>0</v>
      </c>
      <c r="AC47" s="28">
        <v>0</v>
      </c>
      <c r="AD47" s="28">
        <v>0</v>
      </c>
      <c r="AE47" s="28">
        <v>0</v>
      </c>
      <c r="AF47" s="28">
        <v>0</v>
      </c>
      <c r="AG47" s="28">
        <v>0</v>
      </c>
      <c r="AH47" s="28">
        <v>0</v>
      </c>
      <c r="AI47" s="28">
        <v>1</v>
      </c>
      <c r="AJ47" s="9">
        <f t="shared" si="4"/>
        <v>0</v>
      </c>
      <c r="AK47" s="9">
        <f t="shared" si="5"/>
        <v>0</v>
      </c>
      <c r="AL47" s="9">
        <f t="shared" si="6"/>
        <v>1</v>
      </c>
      <c r="AM47" s="9">
        <f t="shared" si="7"/>
        <v>0</v>
      </c>
      <c r="AN47" s="29" t="s">
        <v>1020</v>
      </c>
    </row>
    <row r="48" spans="1:40" x14ac:dyDescent="0.25">
      <c r="A48" s="28">
        <v>1801</v>
      </c>
      <c r="B48" s="29" t="s">
        <v>1595</v>
      </c>
      <c r="C48" s="29" t="s">
        <v>1596</v>
      </c>
      <c r="D48" s="29" t="s">
        <v>1597</v>
      </c>
      <c r="E48" s="30">
        <v>39203</v>
      </c>
      <c r="F48" s="29" t="s">
        <v>38</v>
      </c>
      <c r="J48" s="28">
        <v>1</v>
      </c>
      <c r="L48" s="10" t="s">
        <v>342</v>
      </c>
      <c r="M48" s="29" t="s">
        <v>185</v>
      </c>
      <c r="N48" s="31" t="s">
        <v>48</v>
      </c>
      <c r="O48" s="28">
        <v>42</v>
      </c>
      <c r="P48" s="29" t="s">
        <v>111</v>
      </c>
      <c r="Q48" s="31" t="s">
        <v>70</v>
      </c>
      <c r="R48" s="28">
        <v>0</v>
      </c>
      <c r="S48" s="28">
        <v>0</v>
      </c>
      <c r="T48" s="28">
        <v>0</v>
      </c>
      <c r="U48" s="28">
        <v>0</v>
      </c>
      <c r="V48" s="28">
        <v>0</v>
      </c>
      <c r="W48" s="28">
        <v>0</v>
      </c>
      <c r="X48" s="28">
        <v>0</v>
      </c>
      <c r="Y48" s="28">
        <v>0</v>
      </c>
      <c r="Z48" s="28">
        <v>0</v>
      </c>
      <c r="AA48" s="28">
        <v>1</v>
      </c>
      <c r="AB48" s="28">
        <v>0</v>
      </c>
      <c r="AC48" s="28">
        <v>0</v>
      </c>
      <c r="AD48" s="28">
        <v>1</v>
      </c>
      <c r="AE48" s="28">
        <v>0</v>
      </c>
      <c r="AF48" s="28">
        <v>0</v>
      </c>
      <c r="AG48" s="28">
        <v>0</v>
      </c>
      <c r="AH48" s="28">
        <v>0</v>
      </c>
      <c r="AI48" s="28">
        <v>0</v>
      </c>
      <c r="AJ48" s="9">
        <f t="shared" si="4"/>
        <v>0</v>
      </c>
      <c r="AK48" s="9">
        <f t="shared" si="5"/>
        <v>0</v>
      </c>
      <c r="AL48" s="9">
        <f t="shared" si="6"/>
        <v>1</v>
      </c>
      <c r="AM48" s="9">
        <f t="shared" si="7"/>
        <v>1</v>
      </c>
      <c r="AN48" s="29" t="s">
        <v>1598</v>
      </c>
    </row>
    <row r="49" spans="1:40" x14ac:dyDescent="0.25">
      <c r="A49" s="28">
        <v>1808</v>
      </c>
      <c r="B49" s="29" t="s">
        <v>1033</v>
      </c>
      <c r="C49" s="29" t="s">
        <v>1034</v>
      </c>
      <c r="D49" s="29" t="s">
        <v>1035</v>
      </c>
      <c r="E49" s="30">
        <v>38742</v>
      </c>
      <c r="F49" s="29" t="s">
        <v>38</v>
      </c>
      <c r="J49" s="28">
        <v>0.11</v>
      </c>
      <c r="L49" s="10" t="s">
        <v>341</v>
      </c>
      <c r="M49" s="29" t="s">
        <v>151</v>
      </c>
      <c r="N49" s="31" t="s">
        <v>48</v>
      </c>
      <c r="O49" s="28">
        <v>0.5</v>
      </c>
      <c r="P49" s="29" t="s">
        <v>111</v>
      </c>
      <c r="Q49" s="31" t="s">
        <v>70</v>
      </c>
      <c r="R49" s="28">
        <v>0</v>
      </c>
      <c r="S49" s="28">
        <v>0</v>
      </c>
      <c r="T49" s="28">
        <v>0</v>
      </c>
      <c r="U49" s="28">
        <v>0</v>
      </c>
      <c r="V49" s="28">
        <v>0</v>
      </c>
      <c r="W49" s="28">
        <v>0</v>
      </c>
      <c r="X49" s="28">
        <v>0</v>
      </c>
      <c r="Y49" s="28">
        <v>0</v>
      </c>
      <c r="Z49" s="28">
        <v>0</v>
      </c>
      <c r="AA49" s="28">
        <v>1</v>
      </c>
      <c r="AB49" s="28">
        <v>0</v>
      </c>
      <c r="AC49" s="28">
        <v>1</v>
      </c>
      <c r="AD49" s="28">
        <v>0</v>
      </c>
      <c r="AE49" s="28">
        <v>0</v>
      </c>
      <c r="AF49" s="28">
        <v>0</v>
      </c>
      <c r="AG49" s="28">
        <v>0</v>
      </c>
      <c r="AH49" s="28">
        <v>0</v>
      </c>
      <c r="AI49" s="28">
        <v>0</v>
      </c>
      <c r="AJ49" s="9">
        <f t="shared" si="4"/>
        <v>1</v>
      </c>
      <c r="AK49" s="9">
        <f t="shared" si="5"/>
        <v>0</v>
      </c>
      <c r="AL49" s="9">
        <f t="shared" si="6"/>
        <v>0</v>
      </c>
      <c r="AM49" s="9">
        <f t="shared" si="7"/>
        <v>0</v>
      </c>
      <c r="AN49" s="29" t="s">
        <v>1036</v>
      </c>
    </row>
    <row r="50" spans="1:40" x14ac:dyDescent="0.25">
      <c r="A50" s="28">
        <v>1809</v>
      </c>
      <c r="B50" s="29" t="s">
        <v>1037</v>
      </c>
      <c r="C50" s="29" t="s">
        <v>1038</v>
      </c>
      <c r="D50" s="29" t="s">
        <v>1039</v>
      </c>
      <c r="E50" s="30">
        <v>37987</v>
      </c>
      <c r="F50" s="29" t="s">
        <v>38</v>
      </c>
      <c r="J50" s="28">
        <v>0.87</v>
      </c>
      <c r="L50" s="10" t="s">
        <v>341</v>
      </c>
      <c r="M50" s="29" t="s">
        <v>151</v>
      </c>
      <c r="N50" s="31" t="s">
        <v>48</v>
      </c>
      <c r="O50" s="28">
        <v>1</v>
      </c>
      <c r="P50" s="29" t="s">
        <v>111</v>
      </c>
      <c r="Q50" s="31" t="s">
        <v>15</v>
      </c>
      <c r="R50" s="28">
        <v>1</v>
      </c>
      <c r="S50" s="28">
        <v>0</v>
      </c>
      <c r="T50" s="28">
        <v>0</v>
      </c>
      <c r="U50" s="28">
        <v>0</v>
      </c>
      <c r="V50" s="28">
        <v>0</v>
      </c>
      <c r="W50" s="28">
        <v>0</v>
      </c>
      <c r="X50" s="28">
        <v>0</v>
      </c>
      <c r="Y50" s="28">
        <v>0</v>
      </c>
      <c r="Z50" s="28">
        <v>0</v>
      </c>
      <c r="AA50" s="28">
        <v>1</v>
      </c>
      <c r="AB50" s="28">
        <v>0</v>
      </c>
      <c r="AC50" s="28">
        <v>0</v>
      </c>
      <c r="AD50" s="28">
        <v>0</v>
      </c>
      <c r="AE50" s="28">
        <v>0</v>
      </c>
      <c r="AF50" s="28">
        <v>0</v>
      </c>
      <c r="AG50" s="28">
        <v>0</v>
      </c>
      <c r="AH50" s="28">
        <v>0</v>
      </c>
      <c r="AI50" s="28">
        <v>1</v>
      </c>
      <c r="AJ50" s="9">
        <f t="shared" si="4"/>
        <v>0</v>
      </c>
      <c r="AK50" s="9">
        <f t="shared" si="5"/>
        <v>0</v>
      </c>
      <c r="AL50" s="9">
        <f t="shared" si="6"/>
        <v>1</v>
      </c>
      <c r="AM50" s="9">
        <f t="shared" si="7"/>
        <v>0</v>
      </c>
      <c r="AN50" s="29" t="s">
        <v>1040</v>
      </c>
    </row>
    <row r="51" spans="1:40" x14ac:dyDescent="0.25">
      <c r="A51" s="28">
        <v>1814</v>
      </c>
      <c r="B51" s="29" t="s">
        <v>1599</v>
      </c>
      <c r="C51" s="29" t="s">
        <v>1600</v>
      </c>
      <c r="D51" s="29" t="s">
        <v>1601</v>
      </c>
      <c r="E51" s="30">
        <v>36617</v>
      </c>
      <c r="F51" s="29" t="s">
        <v>38</v>
      </c>
      <c r="L51" s="10" t="s">
        <v>341</v>
      </c>
      <c r="M51" s="29" t="s">
        <v>1602</v>
      </c>
      <c r="N51" s="31" t="s">
        <v>40</v>
      </c>
      <c r="O51" s="28">
        <v>0.33333333333333331</v>
      </c>
      <c r="P51" s="29" t="s">
        <v>111</v>
      </c>
      <c r="Q51" s="31" t="s">
        <v>55</v>
      </c>
      <c r="R51" s="28">
        <v>0</v>
      </c>
      <c r="S51" s="28">
        <v>0</v>
      </c>
      <c r="T51" s="28">
        <v>0</v>
      </c>
      <c r="U51" s="28">
        <v>0</v>
      </c>
      <c r="V51" s="28">
        <v>0</v>
      </c>
      <c r="W51" s="28">
        <v>0</v>
      </c>
      <c r="X51" s="28">
        <v>0</v>
      </c>
      <c r="Y51" s="28">
        <v>0</v>
      </c>
      <c r="Z51" s="28">
        <v>0</v>
      </c>
      <c r="AA51" s="28">
        <v>1</v>
      </c>
      <c r="AB51" s="28">
        <v>0</v>
      </c>
      <c r="AC51" s="28">
        <v>1</v>
      </c>
      <c r="AD51" s="28">
        <v>0</v>
      </c>
      <c r="AE51" s="28">
        <v>0</v>
      </c>
      <c r="AF51" s="28">
        <v>0</v>
      </c>
      <c r="AG51" s="28">
        <v>0</v>
      </c>
      <c r="AH51" s="28">
        <v>0</v>
      </c>
      <c r="AI51" s="28">
        <v>0</v>
      </c>
      <c r="AJ51" s="9">
        <f t="shared" si="4"/>
        <v>1</v>
      </c>
      <c r="AK51" s="9">
        <f t="shared" si="5"/>
        <v>0</v>
      </c>
      <c r="AL51" s="9">
        <f t="shared" si="6"/>
        <v>0</v>
      </c>
      <c r="AM51" s="9">
        <f t="shared" si="7"/>
        <v>0</v>
      </c>
      <c r="AN51" s="29" t="s">
        <v>1603</v>
      </c>
    </row>
    <row r="52" spans="1:40" x14ac:dyDescent="0.25">
      <c r="A52" s="28">
        <v>1817</v>
      </c>
      <c r="B52" s="29" t="s">
        <v>1604</v>
      </c>
      <c r="C52" s="29" t="s">
        <v>1605</v>
      </c>
      <c r="D52" s="29" t="s">
        <v>1606</v>
      </c>
      <c r="E52" s="30">
        <v>38453</v>
      </c>
      <c r="F52" s="29" t="s">
        <v>38</v>
      </c>
      <c r="I52" s="28">
        <v>2300</v>
      </c>
      <c r="J52" s="28">
        <v>7.1999999999999995E-2</v>
      </c>
      <c r="K52" s="28">
        <v>30</v>
      </c>
      <c r="L52" s="10" t="s">
        <v>342</v>
      </c>
      <c r="M52" s="29" t="s">
        <v>39</v>
      </c>
      <c r="N52" s="31" t="s">
        <v>48</v>
      </c>
      <c r="O52" s="28">
        <v>0</v>
      </c>
      <c r="P52" s="29" t="s">
        <v>111</v>
      </c>
      <c r="Q52" s="31" t="s">
        <v>55</v>
      </c>
      <c r="R52" s="28">
        <v>0</v>
      </c>
      <c r="S52" s="28">
        <v>0</v>
      </c>
      <c r="T52" s="28">
        <v>0</v>
      </c>
      <c r="U52" s="28">
        <v>0</v>
      </c>
      <c r="V52" s="28">
        <v>0</v>
      </c>
      <c r="W52" s="28">
        <v>0</v>
      </c>
      <c r="X52" s="28">
        <v>0</v>
      </c>
      <c r="Y52" s="28">
        <v>0</v>
      </c>
      <c r="Z52" s="28">
        <v>0</v>
      </c>
      <c r="AA52" s="28">
        <v>1</v>
      </c>
      <c r="AB52" s="28">
        <v>0</v>
      </c>
      <c r="AC52" s="28">
        <v>0</v>
      </c>
      <c r="AD52" s="28">
        <v>1</v>
      </c>
      <c r="AE52" s="28">
        <v>0</v>
      </c>
      <c r="AF52" s="28">
        <v>0</v>
      </c>
      <c r="AG52" s="28">
        <v>0</v>
      </c>
      <c r="AH52" s="28">
        <v>0</v>
      </c>
      <c r="AI52" s="28">
        <v>0</v>
      </c>
      <c r="AJ52" s="9">
        <f t="shared" si="4"/>
        <v>0</v>
      </c>
      <c r="AK52" s="9">
        <f t="shared" si="5"/>
        <v>0</v>
      </c>
      <c r="AL52" s="9">
        <f t="shared" si="6"/>
        <v>1</v>
      </c>
      <c r="AM52" s="9">
        <f t="shared" si="7"/>
        <v>1</v>
      </c>
      <c r="AN52" s="29" t="s">
        <v>1607</v>
      </c>
    </row>
    <row r="53" spans="1:40" x14ac:dyDescent="0.25">
      <c r="A53" s="28">
        <v>1818</v>
      </c>
      <c r="B53" s="29" t="s">
        <v>1608</v>
      </c>
      <c r="C53" s="29" t="s">
        <v>1609</v>
      </c>
      <c r="D53" s="29" t="s">
        <v>1169</v>
      </c>
      <c r="E53" s="30">
        <v>38718</v>
      </c>
      <c r="F53" s="29" t="s">
        <v>38</v>
      </c>
      <c r="J53" s="28">
        <v>1.22</v>
      </c>
      <c r="L53" s="10" t="s">
        <v>342</v>
      </c>
      <c r="M53" s="29" t="s">
        <v>39</v>
      </c>
      <c r="N53" s="31" t="s">
        <v>40</v>
      </c>
      <c r="O53" s="28">
        <v>6.6666666666666693E-2</v>
      </c>
      <c r="P53" s="29" t="s">
        <v>111</v>
      </c>
      <c r="Q53" s="31" t="s">
        <v>55</v>
      </c>
      <c r="R53" s="28">
        <v>0</v>
      </c>
      <c r="S53" s="28">
        <v>0</v>
      </c>
      <c r="T53" s="28">
        <v>0</v>
      </c>
      <c r="U53" s="28">
        <v>0</v>
      </c>
      <c r="V53" s="28">
        <v>0</v>
      </c>
      <c r="W53" s="28">
        <v>0</v>
      </c>
      <c r="X53" s="28">
        <v>0</v>
      </c>
      <c r="Y53" s="28">
        <v>0</v>
      </c>
      <c r="Z53" s="28">
        <v>0</v>
      </c>
      <c r="AA53" s="28">
        <v>1</v>
      </c>
      <c r="AB53" s="28">
        <v>0</v>
      </c>
      <c r="AC53" s="28">
        <v>0</v>
      </c>
      <c r="AD53" s="28">
        <v>1</v>
      </c>
      <c r="AE53" s="28">
        <v>0</v>
      </c>
      <c r="AF53" s="28">
        <v>0</v>
      </c>
      <c r="AG53" s="28">
        <v>0</v>
      </c>
      <c r="AH53" s="28">
        <v>0</v>
      </c>
      <c r="AI53" s="28">
        <v>0</v>
      </c>
      <c r="AJ53" s="9">
        <f t="shared" si="4"/>
        <v>0</v>
      </c>
      <c r="AK53" s="9">
        <f t="shared" si="5"/>
        <v>0</v>
      </c>
      <c r="AL53" s="9">
        <f t="shared" si="6"/>
        <v>1</v>
      </c>
      <c r="AM53" s="9">
        <f t="shared" si="7"/>
        <v>1</v>
      </c>
      <c r="AN53" s="29" t="s">
        <v>1610</v>
      </c>
    </row>
    <row r="54" spans="1:40" x14ac:dyDescent="0.25">
      <c r="A54" s="28">
        <v>1820</v>
      </c>
      <c r="B54" s="29" t="s">
        <v>1611</v>
      </c>
      <c r="C54" s="29" t="s">
        <v>1612</v>
      </c>
      <c r="D54" s="29" t="s">
        <v>1613</v>
      </c>
      <c r="E54" s="30">
        <v>38687</v>
      </c>
      <c r="F54" s="29" t="s">
        <v>38</v>
      </c>
      <c r="I54" s="28">
        <v>1600</v>
      </c>
      <c r="J54" s="28">
        <v>9.4999999999999998E-3</v>
      </c>
      <c r="L54" s="10" t="s">
        <v>342</v>
      </c>
      <c r="M54" s="29" t="s">
        <v>39</v>
      </c>
      <c r="N54" s="31" t="s">
        <v>48</v>
      </c>
      <c r="O54" s="28">
        <v>1.6666666666666701E-2</v>
      </c>
      <c r="P54" s="29" t="s">
        <v>111</v>
      </c>
      <c r="Q54" s="31" t="s">
        <v>15</v>
      </c>
      <c r="R54" s="28">
        <v>1</v>
      </c>
      <c r="S54" s="28">
        <v>0</v>
      </c>
      <c r="T54" s="28">
        <v>0</v>
      </c>
      <c r="U54" s="28">
        <v>0</v>
      </c>
      <c r="V54" s="28">
        <v>0</v>
      </c>
      <c r="W54" s="28">
        <v>0</v>
      </c>
      <c r="X54" s="28">
        <v>0</v>
      </c>
      <c r="Y54" s="28">
        <v>0</v>
      </c>
      <c r="Z54" s="28">
        <v>0</v>
      </c>
      <c r="AA54" s="28">
        <v>1</v>
      </c>
      <c r="AB54" s="28">
        <v>0</v>
      </c>
      <c r="AC54" s="28">
        <v>1</v>
      </c>
      <c r="AD54" s="28">
        <v>0</v>
      </c>
      <c r="AE54" s="28">
        <v>0</v>
      </c>
      <c r="AF54" s="28">
        <v>0</v>
      </c>
      <c r="AG54" s="28">
        <v>0</v>
      </c>
      <c r="AH54" s="28">
        <v>0</v>
      </c>
      <c r="AI54" s="28">
        <v>0</v>
      </c>
      <c r="AJ54" s="9">
        <f t="shared" si="4"/>
        <v>1</v>
      </c>
      <c r="AK54" s="9">
        <f t="shared" si="5"/>
        <v>0</v>
      </c>
      <c r="AL54" s="9">
        <f t="shared" si="6"/>
        <v>0</v>
      </c>
      <c r="AM54" s="9">
        <f t="shared" si="7"/>
        <v>0</v>
      </c>
      <c r="AN54" s="29" t="s">
        <v>1614</v>
      </c>
    </row>
    <row r="55" spans="1:40" x14ac:dyDescent="0.25">
      <c r="A55" s="28">
        <v>1822</v>
      </c>
      <c r="B55" s="29" t="s">
        <v>1615</v>
      </c>
      <c r="C55" s="29" t="s">
        <v>1616</v>
      </c>
      <c r="D55" s="29" t="s">
        <v>1617</v>
      </c>
      <c r="E55" s="30">
        <v>39965</v>
      </c>
      <c r="F55" s="29" t="s">
        <v>38</v>
      </c>
      <c r="I55" s="28">
        <v>1600</v>
      </c>
      <c r="L55" s="10" t="s">
        <v>342</v>
      </c>
      <c r="M55" s="29" t="s">
        <v>39</v>
      </c>
      <c r="N55" s="31" t="s">
        <v>48</v>
      </c>
      <c r="O55" s="28">
        <v>0.66666666666666674</v>
      </c>
      <c r="P55" s="29" t="s">
        <v>111</v>
      </c>
      <c r="Q55" s="31" t="s">
        <v>15</v>
      </c>
      <c r="R55" s="28">
        <v>1</v>
      </c>
      <c r="S55" s="28">
        <v>0</v>
      </c>
      <c r="T55" s="28">
        <v>0</v>
      </c>
      <c r="U55" s="28">
        <v>0</v>
      </c>
      <c r="V55" s="28">
        <v>0</v>
      </c>
      <c r="W55" s="28">
        <v>0</v>
      </c>
      <c r="X55" s="28">
        <v>0</v>
      </c>
      <c r="Y55" s="28">
        <v>0</v>
      </c>
      <c r="Z55" s="28">
        <v>0</v>
      </c>
      <c r="AA55" s="28">
        <v>1</v>
      </c>
      <c r="AB55" s="28">
        <v>0</v>
      </c>
      <c r="AC55" s="28">
        <v>1</v>
      </c>
      <c r="AD55" s="28">
        <v>0</v>
      </c>
      <c r="AE55" s="28">
        <v>0</v>
      </c>
      <c r="AF55" s="28">
        <v>0</v>
      </c>
      <c r="AG55" s="28">
        <v>0</v>
      </c>
      <c r="AH55" s="28">
        <v>0</v>
      </c>
      <c r="AI55" s="28">
        <v>0</v>
      </c>
      <c r="AJ55" s="9">
        <f t="shared" si="4"/>
        <v>1</v>
      </c>
      <c r="AK55" s="9">
        <f t="shared" si="5"/>
        <v>0</v>
      </c>
      <c r="AL55" s="9">
        <f t="shared" si="6"/>
        <v>0</v>
      </c>
      <c r="AM55" s="9">
        <f t="shared" si="7"/>
        <v>0</v>
      </c>
      <c r="AN55" s="29" t="s">
        <v>1618</v>
      </c>
    </row>
    <row r="56" spans="1:40" x14ac:dyDescent="0.25">
      <c r="A56" s="28">
        <v>1823</v>
      </c>
      <c r="B56" s="29" t="s">
        <v>1619</v>
      </c>
      <c r="C56" s="29" t="s">
        <v>1620</v>
      </c>
      <c r="D56" s="29" t="s">
        <v>1621</v>
      </c>
      <c r="E56" s="30">
        <v>39569</v>
      </c>
      <c r="F56" s="29" t="s">
        <v>38</v>
      </c>
      <c r="I56" s="28">
        <v>1600</v>
      </c>
      <c r="J56" s="28">
        <v>0.30299999999999999</v>
      </c>
      <c r="L56" s="10" t="s">
        <v>342</v>
      </c>
      <c r="M56" s="29" t="s">
        <v>39</v>
      </c>
      <c r="N56" s="31" t="s">
        <v>48</v>
      </c>
      <c r="O56" s="28">
        <v>0.33333333333333331</v>
      </c>
      <c r="P56" s="29" t="s">
        <v>111</v>
      </c>
      <c r="Q56" s="31" t="s">
        <v>15</v>
      </c>
      <c r="R56" s="28">
        <v>1</v>
      </c>
      <c r="S56" s="28">
        <v>0</v>
      </c>
      <c r="T56" s="28">
        <v>0</v>
      </c>
      <c r="U56" s="28">
        <v>0</v>
      </c>
      <c r="V56" s="28">
        <v>0</v>
      </c>
      <c r="W56" s="28">
        <v>0</v>
      </c>
      <c r="X56" s="28">
        <v>0</v>
      </c>
      <c r="Y56" s="28">
        <v>0</v>
      </c>
      <c r="Z56" s="28">
        <v>0</v>
      </c>
      <c r="AA56" s="28">
        <v>1</v>
      </c>
      <c r="AB56" s="28">
        <v>0</v>
      </c>
      <c r="AC56" s="28">
        <v>1</v>
      </c>
      <c r="AD56" s="28">
        <v>0</v>
      </c>
      <c r="AE56" s="28">
        <v>0</v>
      </c>
      <c r="AF56" s="28">
        <v>0</v>
      </c>
      <c r="AG56" s="28">
        <v>0</v>
      </c>
      <c r="AH56" s="28">
        <v>0</v>
      </c>
      <c r="AI56" s="28">
        <v>0</v>
      </c>
      <c r="AJ56" s="9">
        <f t="shared" si="4"/>
        <v>1</v>
      </c>
      <c r="AK56" s="9">
        <f t="shared" si="5"/>
        <v>0</v>
      </c>
      <c r="AL56" s="9">
        <f t="shared" si="6"/>
        <v>0</v>
      </c>
      <c r="AM56" s="9">
        <f t="shared" si="7"/>
        <v>0</v>
      </c>
      <c r="AN56" s="29" t="s">
        <v>1622</v>
      </c>
    </row>
    <row r="57" spans="1:40" x14ac:dyDescent="0.25">
      <c r="A57" s="28">
        <v>1824</v>
      </c>
      <c r="B57" s="29" t="s">
        <v>1623</v>
      </c>
      <c r="C57" s="29" t="s">
        <v>1624</v>
      </c>
      <c r="D57" s="29" t="s">
        <v>1625</v>
      </c>
      <c r="E57" s="30">
        <v>39997</v>
      </c>
      <c r="F57" s="29" t="s">
        <v>38</v>
      </c>
      <c r="I57" s="28">
        <v>1600</v>
      </c>
      <c r="J57" s="28">
        <v>25</v>
      </c>
      <c r="L57" s="10" t="s">
        <v>342</v>
      </c>
      <c r="M57" s="29" t="s">
        <v>39</v>
      </c>
      <c r="N57" s="31" t="s">
        <v>48</v>
      </c>
      <c r="O57" s="28">
        <v>0.16666666666666671</v>
      </c>
      <c r="P57" s="29" t="s">
        <v>111</v>
      </c>
      <c r="Q57" s="31" t="s">
        <v>15</v>
      </c>
      <c r="R57" s="28">
        <v>1</v>
      </c>
      <c r="S57" s="28">
        <v>0</v>
      </c>
      <c r="T57" s="28">
        <v>0</v>
      </c>
      <c r="U57" s="28">
        <v>0</v>
      </c>
      <c r="V57" s="28">
        <v>0</v>
      </c>
      <c r="W57" s="28">
        <v>0</v>
      </c>
      <c r="X57" s="28">
        <v>0</v>
      </c>
      <c r="Y57" s="28">
        <v>0</v>
      </c>
      <c r="Z57" s="28">
        <v>0</v>
      </c>
      <c r="AA57" s="28">
        <v>1</v>
      </c>
      <c r="AB57" s="28">
        <v>0</v>
      </c>
      <c r="AC57" s="28">
        <v>1</v>
      </c>
      <c r="AD57" s="28">
        <v>0</v>
      </c>
      <c r="AE57" s="28">
        <v>0</v>
      </c>
      <c r="AF57" s="28">
        <v>0</v>
      </c>
      <c r="AG57" s="28">
        <v>0</v>
      </c>
      <c r="AH57" s="28">
        <v>0</v>
      </c>
      <c r="AI57" s="28">
        <v>0</v>
      </c>
      <c r="AJ57" s="9">
        <f t="shared" si="4"/>
        <v>1</v>
      </c>
      <c r="AK57" s="9">
        <f t="shared" si="5"/>
        <v>0</v>
      </c>
      <c r="AL57" s="9">
        <f t="shared" si="6"/>
        <v>0</v>
      </c>
      <c r="AM57" s="9">
        <f t="shared" si="7"/>
        <v>0</v>
      </c>
      <c r="AN57" s="29" t="s">
        <v>1626</v>
      </c>
    </row>
    <row r="58" spans="1:40" s="21" customFormat="1" x14ac:dyDescent="0.25">
      <c r="A58" s="32">
        <v>1825</v>
      </c>
      <c r="B58" s="33" t="s">
        <v>1627</v>
      </c>
      <c r="C58" s="33" t="s">
        <v>1628</v>
      </c>
      <c r="D58" s="33" t="s">
        <v>1629</v>
      </c>
      <c r="E58" s="34">
        <v>38231</v>
      </c>
      <c r="F58" s="33" t="s">
        <v>38</v>
      </c>
      <c r="G58" s="19"/>
      <c r="H58" s="19"/>
      <c r="I58" s="32">
        <v>1600</v>
      </c>
      <c r="J58" s="32">
        <v>9.4999999999999998E-3</v>
      </c>
      <c r="K58" s="19"/>
      <c r="L58" s="19" t="s">
        <v>342</v>
      </c>
      <c r="M58" s="33" t="s">
        <v>39</v>
      </c>
      <c r="N58" s="35" t="s">
        <v>48</v>
      </c>
      <c r="O58" s="32">
        <v>0.16666666666666671</v>
      </c>
      <c r="P58" s="33" t="s">
        <v>111</v>
      </c>
      <c r="Q58" s="35" t="s">
        <v>55</v>
      </c>
      <c r="R58" s="32">
        <v>1</v>
      </c>
      <c r="S58" s="32">
        <v>0</v>
      </c>
      <c r="T58" s="32">
        <v>0</v>
      </c>
      <c r="U58" s="32">
        <v>0</v>
      </c>
      <c r="V58" s="32">
        <v>0</v>
      </c>
      <c r="W58" s="32">
        <v>0</v>
      </c>
      <c r="X58" s="32">
        <v>0</v>
      </c>
      <c r="Y58" s="32">
        <v>0</v>
      </c>
      <c r="Z58" s="32">
        <v>0</v>
      </c>
      <c r="AA58" s="32">
        <v>1</v>
      </c>
      <c r="AB58" s="32">
        <v>0</v>
      </c>
      <c r="AC58" s="32">
        <v>1</v>
      </c>
      <c r="AD58" s="32">
        <v>0</v>
      </c>
      <c r="AE58" s="32">
        <v>0</v>
      </c>
      <c r="AF58" s="32">
        <v>0</v>
      </c>
      <c r="AG58" s="32">
        <v>0</v>
      </c>
      <c r="AH58" s="32">
        <v>0</v>
      </c>
      <c r="AI58" s="32">
        <v>0</v>
      </c>
      <c r="AJ58" s="9">
        <f t="shared" si="4"/>
        <v>1</v>
      </c>
      <c r="AK58" s="9">
        <f t="shared" si="5"/>
        <v>0</v>
      </c>
      <c r="AL58" s="9">
        <f t="shared" si="6"/>
        <v>0</v>
      </c>
      <c r="AM58" s="9">
        <f t="shared" si="7"/>
        <v>0</v>
      </c>
      <c r="AN58" s="22" t="s">
        <v>1630</v>
      </c>
    </row>
    <row r="59" spans="1:40" x14ac:dyDescent="0.25">
      <c r="A59" s="28">
        <v>1827</v>
      </c>
      <c r="B59" s="29" t="s">
        <v>1631</v>
      </c>
      <c r="C59" s="29" t="s">
        <v>1632</v>
      </c>
      <c r="D59" s="29" t="s">
        <v>1633</v>
      </c>
      <c r="E59" s="30">
        <v>39682</v>
      </c>
      <c r="F59" s="29" t="s">
        <v>38</v>
      </c>
      <c r="L59" s="10" t="s">
        <v>342</v>
      </c>
      <c r="M59" s="29" t="s">
        <v>39</v>
      </c>
      <c r="N59" s="31" t="s">
        <v>40</v>
      </c>
      <c r="O59" s="28">
        <v>0</v>
      </c>
      <c r="P59" s="29" t="s">
        <v>111</v>
      </c>
      <c r="Q59" s="31" t="s">
        <v>15</v>
      </c>
      <c r="R59" s="28">
        <v>1</v>
      </c>
      <c r="S59" s="28">
        <v>0</v>
      </c>
      <c r="T59" s="28">
        <v>0</v>
      </c>
      <c r="U59" s="28">
        <v>0</v>
      </c>
      <c r="V59" s="28">
        <v>0</v>
      </c>
      <c r="W59" s="28">
        <v>0</v>
      </c>
      <c r="X59" s="28">
        <v>0</v>
      </c>
      <c r="Y59" s="28">
        <v>0</v>
      </c>
      <c r="Z59" s="28">
        <v>0</v>
      </c>
      <c r="AA59" s="28">
        <v>1</v>
      </c>
      <c r="AB59" s="28">
        <v>0</v>
      </c>
      <c r="AC59" s="28">
        <v>1</v>
      </c>
      <c r="AD59" s="28">
        <v>0</v>
      </c>
      <c r="AE59" s="28">
        <v>0</v>
      </c>
      <c r="AF59" s="28">
        <v>0</v>
      </c>
      <c r="AG59" s="28">
        <v>0</v>
      </c>
      <c r="AH59" s="28">
        <v>0</v>
      </c>
      <c r="AI59" s="28">
        <v>0</v>
      </c>
      <c r="AJ59" s="9">
        <f t="shared" si="4"/>
        <v>1</v>
      </c>
      <c r="AK59" s="9">
        <f t="shared" si="5"/>
        <v>0</v>
      </c>
      <c r="AL59" s="9">
        <f t="shared" si="6"/>
        <v>0</v>
      </c>
      <c r="AM59" s="9">
        <f t="shared" si="7"/>
        <v>0</v>
      </c>
      <c r="AN59" s="29" t="s">
        <v>1634</v>
      </c>
    </row>
    <row r="60" spans="1:40" x14ac:dyDescent="0.25">
      <c r="A60" s="28">
        <v>1828</v>
      </c>
      <c r="B60" s="29" t="s">
        <v>1635</v>
      </c>
      <c r="C60" s="29" t="s">
        <v>1636</v>
      </c>
      <c r="D60" s="29" t="s">
        <v>1637</v>
      </c>
      <c r="E60" s="30">
        <v>36819</v>
      </c>
      <c r="F60" s="29" t="s">
        <v>38</v>
      </c>
      <c r="J60" s="28">
        <v>1</v>
      </c>
      <c r="L60" s="10" t="s">
        <v>342</v>
      </c>
      <c r="M60" s="29" t="s">
        <v>185</v>
      </c>
      <c r="N60" s="31" t="s">
        <v>48</v>
      </c>
      <c r="O60" s="28">
        <v>0.5</v>
      </c>
      <c r="P60" s="29" t="s">
        <v>111</v>
      </c>
      <c r="Q60" s="31" t="s">
        <v>15</v>
      </c>
      <c r="R60" s="28">
        <v>1</v>
      </c>
      <c r="S60" s="28">
        <v>0</v>
      </c>
      <c r="T60" s="28">
        <v>0</v>
      </c>
      <c r="U60" s="28">
        <v>0</v>
      </c>
      <c r="V60" s="28">
        <v>0</v>
      </c>
      <c r="W60" s="28">
        <v>0</v>
      </c>
      <c r="X60" s="28">
        <v>0</v>
      </c>
      <c r="Y60" s="28">
        <v>0</v>
      </c>
      <c r="Z60" s="28">
        <v>0</v>
      </c>
      <c r="AA60" s="28">
        <v>1</v>
      </c>
      <c r="AB60" s="28">
        <v>0</v>
      </c>
      <c r="AC60" s="28">
        <v>1</v>
      </c>
      <c r="AD60" s="28">
        <v>0</v>
      </c>
      <c r="AE60" s="28">
        <v>0</v>
      </c>
      <c r="AF60" s="28">
        <v>0</v>
      </c>
      <c r="AG60" s="28">
        <v>0</v>
      </c>
      <c r="AH60" s="28">
        <v>0</v>
      </c>
      <c r="AI60" s="28">
        <v>0</v>
      </c>
      <c r="AJ60" s="9">
        <f t="shared" si="4"/>
        <v>1</v>
      </c>
      <c r="AK60" s="9">
        <f t="shared" si="5"/>
        <v>0</v>
      </c>
      <c r="AL60" s="9">
        <f t="shared" si="6"/>
        <v>0</v>
      </c>
      <c r="AM60" s="9">
        <f t="shared" si="7"/>
        <v>0</v>
      </c>
      <c r="AN60" s="29" t="s">
        <v>1638</v>
      </c>
    </row>
    <row r="61" spans="1:40" x14ac:dyDescent="0.25">
      <c r="A61" s="28">
        <v>1829</v>
      </c>
      <c r="B61" s="29" t="s">
        <v>664</v>
      </c>
      <c r="C61" s="29" t="s">
        <v>665</v>
      </c>
      <c r="D61" s="29" t="s">
        <v>666</v>
      </c>
      <c r="E61" s="30">
        <v>37742</v>
      </c>
      <c r="F61" s="29" t="s">
        <v>38</v>
      </c>
      <c r="J61" s="28">
        <v>1</v>
      </c>
      <c r="L61" s="10" t="s">
        <v>342</v>
      </c>
      <c r="M61" s="29" t="s">
        <v>39</v>
      </c>
      <c r="N61" s="31" t="s">
        <v>48</v>
      </c>
      <c r="O61" s="28">
        <v>0</v>
      </c>
      <c r="P61" s="29" t="s">
        <v>111</v>
      </c>
      <c r="Q61" s="31" t="s">
        <v>15</v>
      </c>
      <c r="R61" s="28">
        <v>1</v>
      </c>
      <c r="S61" s="28">
        <v>0</v>
      </c>
      <c r="T61" s="28">
        <v>0</v>
      </c>
      <c r="U61" s="28">
        <v>0</v>
      </c>
      <c r="V61" s="28">
        <v>0</v>
      </c>
      <c r="W61" s="28">
        <v>0</v>
      </c>
      <c r="X61" s="28">
        <v>0</v>
      </c>
      <c r="Y61" s="28">
        <v>0</v>
      </c>
      <c r="Z61" s="28">
        <v>0</v>
      </c>
      <c r="AA61" s="28">
        <v>1</v>
      </c>
      <c r="AB61" s="28">
        <v>0</v>
      </c>
      <c r="AC61" s="28">
        <v>1</v>
      </c>
      <c r="AD61" s="28">
        <v>1</v>
      </c>
      <c r="AE61" s="28">
        <v>0</v>
      </c>
      <c r="AF61" s="28">
        <v>0</v>
      </c>
      <c r="AG61" s="28">
        <v>0</v>
      </c>
      <c r="AH61" s="28">
        <v>0</v>
      </c>
      <c r="AI61" s="28">
        <v>0</v>
      </c>
      <c r="AJ61" s="9">
        <f t="shared" si="4"/>
        <v>1</v>
      </c>
      <c r="AK61" s="9">
        <f t="shared" si="5"/>
        <v>0</v>
      </c>
      <c r="AL61" s="9">
        <f t="shared" si="6"/>
        <v>1</v>
      </c>
      <c r="AM61" s="9">
        <f t="shared" si="7"/>
        <v>1</v>
      </c>
      <c r="AN61" s="29" t="s">
        <v>667</v>
      </c>
    </row>
    <row r="62" spans="1:40" x14ac:dyDescent="0.25">
      <c r="A62" s="28">
        <v>1830</v>
      </c>
      <c r="B62" s="29" t="s">
        <v>668</v>
      </c>
      <c r="C62" s="29" t="s">
        <v>669</v>
      </c>
      <c r="D62" s="29" t="s">
        <v>670</v>
      </c>
      <c r="E62" s="30">
        <v>37601</v>
      </c>
      <c r="F62" s="29" t="s">
        <v>38</v>
      </c>
      <c r="J62" s="28">
        <v>1</v>
      </c>
      <c r="L62" s="10" t="s">
        <v>342</v>
      </c>
      <c r="M62" s="29" t="s">
        <v>39</v>
      </c>
      <c r="N62" s="31" t="s">
        <v>48</v>
      </c>
      <c r="O62" s="28">
        <v>0.5</v>
      </c>
      <c r="P62" s="29" t="s">
        <v>111</v>
      </c>
      <c r="Q62" s="31" t="s">
        <v>15</v>
      </c>
      <c r="R62" s="28">
        <v>1</v>
      </c>
      <c r="S62" s="28">
        <v>0</v>
      </c>
      <c r="T62" s="28">
        <v>0</v>
      </c>
      <c r="U62" s="28">
        <v>0</v>
      </c>
      <c r="V62" s="28">
        <v>0</v>
      </c>
      <c r="W62" s="28">
        <v>0</v>
      </c>
      <c r="X62" s="28">
        <v>0</v>
      </c>
      <c r="Y62" s="28">
        <v>0</v>
      </c>
      <c r="Z62" s="28">
        <v>0</v>
      </c>
      <c r="AA62" s="28">
        <v>1</v>
      </c>
      <c r="AB62" s="28">
        <v>0</v>
      </c>
      <c r="AC62" s="28">
        <v>1</v>
      </c>
      <c r="AD62" s="28">
        <v>0</v>
      </c>
      <c r="AE62" s="28">
        <v>1</v>
      </c>
      <c r="AF62" s="28">
        <v>0</v>
      </c>
      <c r="AG62" s="28">
        <v>0</v>
      </c>
      <c r="AH62" s="28">
        <v>0</v>
      </c>
      <c r="AI62" s="28">
        <v>0</v>
      </c>
      <c r="AJ62" s="9">
        <f t="shared" si="4"/>
        <v>1</v>
      </c>
      <c r="AK62" s="9">
        <f t="shared" si="5"/>
        <v>0</v>
      </c>
      <c r="AL62" s="9">
        <f t="shared" si="6"/>
        <v>0</v>
      </c>
      <c r="AM62" s="9">
        <f t="shared" si="7"/>
        <v>0</v>
      </c>
      <c r="AN62" s="29" t="s">
        <v>671</v>
      </c>
    </row>
    <row r="63" spans="1:40" x14ac:dyDescent="0.25">
      <c r="A63" s="28">
        <v>1832</v>
      </c>
      <c r="B63" s="29" t="s">
        <v>1639</v>
      </c>
      <c r="C63" s="29" t="s">
        <v>1640</v>
      </c>
      <c r="D63" s="29" t="s">
        <v>1641</v>
      </c>
      <c r="E63" s="30">
        <v>39254</v>
      </c>
      <c r="F63" s="29" t="s">
        <v>38</v>
      </c>
      <c r="J63" s="28">
        <v>0.13300000000000001</v>
      </c>
      <c r="L63" s="10" t="s">
        <v>341</v>
      </c>
      <c r="M63" s="29" t="s">
        <v>54</v>
      </c>
      <c r="N63" s="31" t="s">
        <v>48</v>
      </c>
      <c r="O63" s="28">
        <v>0</v>
      </c>
      <c r="P63" s="29" t="s">
        <v>69</v>
      </c>
      <c r="Q63" s="31" t="s">
        <v>15</v>
      </c>
      <c r="R63" s="28">
        <v>1</v>
      </c>
      <c r="S63" s="28">
        <v>0</v>
      </c>
      <c r="T63" s="28">
        <v>0</v>
      </c>
      <c r="U63" s="28">
        <v>0</v>
      </c>
      <c r="V63" s="28">
        <v>0</v>
      </c>
      <c r="W63" s="28">
        <v>0</v>
      </c>
      <c r="X63" s="28">
        <v>0</v>
      </c>
      <c r="Y63" s="28">
        <v>0</v>
      </c>
      <c r="Z63" s="28">
        <v>0</v>
      </c>
      <c r="AA63" s="28">
        <v>1</v>
      </c>
      <c r="AB63" s="28">
        <v>0</v>
      </c>
      <c r="AC63" s="28">
        <v>0</v>
      </c>
      <c r="AD63" s="28">
        <v>0</v>
      </c>
      <c r="AE63" s="28">
        <v>0</v>
      </c>
      <c r="AF63" s="28">
        <v>0</v>
      </c>
      <c r="AG63" s="28">
        <v>0</v>
      </c>
      <c r="AH63" s="28">
        <v>0</v>
      </c>
      <c r="AI63" s="28">
        <v>1</v>
      </c>
      <c r="AJ63" s="9">
        <f t="shared" si="4"/>
        <v>0</v>
      </c>
      <c r="AK63" s="9">
        <f t="shared" si="5"/>
        <v>0</v>
      </c>
      <c r="AL63" s="9">
        <f t="shared" si="6"/>
        <v>1</v>
      </c>
      <c r="AM63" s="9">
        <f t="shared" si="7"/>
        <v>0</v>
      </c>
      <c r="AN63" s="29" t="s">
        <v>1642</v>
      </c>
    </row>
    <row r="64" spans="1:40" x14ac:dyDescent="0.25">
      <c r="A64" s="28">
        <v>1838</v>
      </c>
      <c r="B64" s="29" t="s">
        <v>1041</v>
      </c>
      <c r="C64" s="29" t="s">
        <v>1042</v>
      </c>
      <c r="D64" s="29" t="s">
        <v>1043</v>
      </c>
      <c r="E64" s="30">
        <v>37165</v>
      </c>
      <c r="F64" s="29" t="s">
        <v>38</v>
      </c>
      <c r="J64" s="28">
        <v>0.06</v>
      </c>
      <c r="L64" s="10" t="s">
        <v>341</v>
      </c>
      <c r="M64" s="29" t="s">
        <v>54</v>
      </c>
      <c r="N64" s="31" t="s">
        <v>48</v>
      </c>
      <c r="O64" s="28">
        <v>0.75</v>
      </c>
      <c r="P64" s="29" t="s">
        <v>1044</v>
      </c>
      <c r="Q64" s="31" t="s">
        <v>15</v>
      </c>
      <c r="R64" s="28">
        <v>1</v>
      </c>
      <c r="S64" s="28">
        <v>0</v>
      </c>
      <c r="T64" s="28">
        <v>0</v>
      </c>
      <c r="U64" s="28">
        <v>0</v>
      </c>
      <c r="V64" s="28">
        <v>0</v>
      </c>
      <c r="W64" s="28">
        <v>0</v>
      </c>
      <c r="X64" s="28">
        <v>0</v>
      </c>
      <c r="Y64" s="28">
        <v>0</v>
      </c>
      <c r="Z64" s="28">
        <v>0</v>
      </c>
      <c r="AA64" s="28">
        <v>1</v>
      </c>
      <c r="AB64" s="28">
        <v>0</v>
      </c>
      <c r="AC64" s="28">
        <v>1</v>
      </c>
      <c r="AD64" s="28">
        <v>1</v>
      </c>
      <c r="AE64" s="28">
        <v>0</v>
      </c>
      <c r="AF64" s="28">
        <v>0</v>
      </c>
      <c r="AG64" s="28">
        <v>0</v>
      </c>
      <c r="AH64" s="28">
        <v>0</v>
      </c>
      <c r="AI64" s="28">
        <v>0</v>
      </c>
      <c r="AJ64" s="9">
        <f t="shared" si="4"/>
        <v>1</v>
      </c>
      <c r="AK64" s="9">
        <f t="shared" si="5"/>
        <v>0</v>
      </c>
      <c r="AL64" s="9">
        <f t="shared" si="6"/>
        <v>1</v>
      </c>
      <c r="AM64" s="9">
        <f t="shared" si="7"/>
        <v>1</v>
      </c>
      <c r="AN64" s="29" t="s">
        <v>1045</v>
      </c>
    </row>
    <row r="65" spans="1:40" x14ac:dyDescent="0.25">
      <c r="A65" s="28">
        <v>1846</v>
      </c>
      <c r="B65" s="29" t="s">
        <v>1050</v>
      </c>
      <c r="C65" s="29" t="s">
        <v>1051</v>
      </c>
      <c r="D65" s="29" t="s">
        <v>1052</v>
      </c>
      <c r="E65" s="30">
        <v>39560</v>
      </c>
      <c r="F65" s="29" t="s">
        <v>38</v>
      </c>
      <c r="L65" s="10" t="s">
        <v>341</v>
      </c>
      <c r="M65" s="29" t="s">
        <v>151</v>
      </c>
      <c r="N65" s="31" t="s">
        <v>48</v>
      </c>
      <c r="O65" s="28">
        <v>0.5</v>
      </c>
      <c r="P65" s="29" t="s">
        <v>111</v>
      </c>
      <c r="Q65" s="31" t="s">
        <v>70</v>
      </c>
      <c r="R65" s="28">
        <v>0</v>
      </c>
      <c r="S65" s="28">
        <v>0</v>
      </c>
      <c r="T65" s="28">
        <v>0</v>
      </c>
      <c r="U65" s="28">
        <v>0</v>
      </c>
      <c r="V65" s="28">
        <v>0</v>
      </c>
      <c r="W65" s="28">
        <v>0</v>
      </c>
      <c r="X65" s="28">
        <v>0</v>
      </c>
      <c r="Y65" s="28">
        <v>0</v>
      </c>
      <c r="Z65" s="28">
        <v>0</v>
      </c>
      <c r="AA65" s="28">
        <v>1</v>
      </c>
      <c r="AB65" s="28">
        <v>0</v>
      </c>
      <c r="AC65" s="28">
        <v>0</v>
      </c>
      <c r="AD65" s="28">
        <v>1</v>
      </c>
      <c r="AE65" s="28">
        <v>0</v>
      </c>
      <c r="AF65" s="28">
        <v>0</v>
      </c>
      <c r="AG65" s="28">
        <v>0</v>
      </c>
      <c r="AH65" s="28">
        <v>0</v>
      </c>
      <c r="AI65" s="28">
        <v>0</v>
      </c>
      <c r="AJ65" s="9">
        <f t="shared" si="4"/>
        <v>0</v>
      </c>
      <c r="AK65" s="9">
        <f t="shared" si="5"/>
        <v>0</v>
      </c>
      <c r="AL65" s="9">
        <f t="shared" si="6"/>
        <v>1</v>
      </c>
      <c r="AM65" s="9">
        <f t="shared" si="7"/>
        <v>1</v>
      </c>
      <c r="AN65" s="29" t="s">
        <v>1053</v>
      </c>
    </row>
    <row r="66" spans="1:40" x14ac:dyDescent="0.25">
      <c r="A66" s="28">
        <v>1847</v>
      </c>
      <c r="B66" s="29" t="s">
        <v>1054</v>
      </c>
      <c r="C66" s="29" t="s">
        <v>1055</v>
      </c>
      <c r="D66" s="29" t="s">
        <v>1052</v>
      </c>
      <c r="E66" s="30">
        <v>39555</v>
      </c>
      <c r="F66" s="29" t="s">
        <v>38</v>
      </c>
      <c r="J66" s="28">
        <v>1</v>
      </c>
      <c r="L66" s="10" t="s">
        <v>341</v>
      </c>
      <c r="M66" s="29" t="s">
        <v>151</v>
      </c>
      <c r="N66" s="31" t="s">
        <v>48</v>
      </c>
      <c r="O66" s="28">
        <v>0.5</v>
      </c>
      <c r="P66" s="29" t="s">
        <v>111</v>
      </c>
      <c r="Q66" s="31" t="s">
        <v>70</v>
      </c>
      <c r="R66" s="28">
        <v>0</v>
      </c>
      <c r="S66" s="28">
        <v>0</v>
      </c>
      <c r="T66" s="28">
        <v>0</v>
      </c>
      <c r="U66" s="28">
        <v>0</v>
      </c>
      <c r="V66" s="28">
        <v>0</v>
      </c>
      <c r="W66" s="28">
        <v>0</v>
      </c>
      <c r="X66" s="28">
        <v>0</v>
      </c>
      <c r="Y66" s="28">
        <v>0</v>
      </c>
      <c r="Z66" s="28">
        <v>0</v>
      </c>
      <c r="AA66" s="28">
        <v>1</v>
      </c>
      <c r="AB66" s="28">
        <v>0</v>
      </c>
      <c r="AC66" s="28">
        <v>0</v>
      </c>
      <c r="AD66" s="28">
        <v>1</v>
      </c>
      <c r="AE66" s="28">
        <v>0</v>
      </c>
      <c r="AF66" s="28">
        <v>0</v>
      </c>
      <c r="AG66" s="28">
        <v>0</v>
      </c>
      <c r="AH66" s="28">
        <v>0</v>
      </c>
      <c r="AI66" s="28">
        <v>0</v>
      </c>
      <c r="AJ66" s="9">
        <f t="shared" si="4"/>
        <v>0</v>
      </c>
      <c r="AK66" s="9">
        <f t="shared" si="5"/>
        <v>0</v>
      </c>
      <c r="AL66" s="9">
        <f t="shared" si="6"/>
        <v>1</v>
      </c>
      <c r="AM66" s="9">
        <f t="shared" si="7"/>
        <v>1</v>
      </c>
      <c r="AN66" s="29" t="s">
        <v>1056</v>
      </c>
    </row>
    <row r="67" spans="1:40" x14ac:dyDescent="0.25">
      <c r="A67" s="28">
        <v>1851</v>
      </c>
      <c r="B67" s="29" t="s">
        <v>1643</v>
      </c>
      <c r="C67" s="29" t="s">
        <v>1644</v>
      </c>
      <c r="D67" s="29" t="s">
        <v>1645</v>
      </c>
      <c r="E67" s="30">
        <v>37803</v>
      </c>
      <c r="F67" s="29" t="s">
        <v>38</v>
      </c>
      <c r="L67" s="10" t="s">
        <v>341</v>
      </c>
      <c r="M67" s="29" t="s">
        <v>151</v>
      </c>
      <c r="N67" s="31" t="s">
        <v>48</v>
      </c>
      <c r="O67" s="28">
        <v>0</v>
      </c>
      <c r="P67" s="29" t="s">
        <v>111</v>
      </c>
      <c r="Q67" s="31" t="s">
        <v>15</v>
      </c>
      <c r="R67" s="28">
        <v>1</v>
      </c>
      <c r="S67" s="28">
        <v>0</v>
      </c>
      <c r="T67" s="28">
        <v>0</v>
      </c>
      <c r="U67" s="28">
        <v>0</v>
      </c>
      <c r="V67" s="28">
        <v>0</v>
      </c>
      <c r="W67" s="28">
        <v>0</v>
      </c>
      <c r="X67" s="28">
        <v>0</v>
      </c>
      <c r="Y67" s="28">
        <v>0</v>
      </c>
      <c r="Z67" s="28">
        <v>0</v>
      </c>
      <c r="AA67" s="28">
        <v>1</v>
      </c>
      <c r="AB67" s="28">
        <v>0</v>
      </c>
      <c r="AC67" s="28">
        <v>0</v>
      </c>
      <c r="AD67" s="28">
        <v>0</v>
      </c>
      <c r="AE67" s="28">
        <v>0</v>
      </c>
      <c r="AF67" s="28">
        <v>0</v>
      </c>
      <c r="AG67" s="28">
        <v>0</v>
      </c>
      <c r="AH67" s="28">
        <v>0</v>
      </c>
      <c r="AI67" s="28">
        <v>1</v>
      </c>
      <c r="AJ67" s="9">
        <f t="shared" si="4"/>
        <v>0</v>
      </c>
      <c r="AK67" s="9">
        <f t="shared" si="5"/>
        <v>0</v>
      </c>
      <c r="AL67" s="9">
        <f t="shared" si="6"/>
        <v>1</v>
      </c>
      <c r="AM67" s="9">
        <f t="shared" si="7"/>
        <v>0</v>
      </c>
      <c r="AN67" s="29" t="s">
        <v>1646</v>
      </c>
    </row>
    <row r="68" spans="1:40" x14ac:dyDescent="0.25">
      <c r="A68" s="28">
        <v>1852</v>
      </c>
      <c r="B68" s="29" t="s">
        <v>1647</v>
      </c>
      <c r="C68" s="29" t="s">
        <v>1648</v>
      </c>
      <c r="D68" s="29" t="s">
        <v>1649</v>
      </c>
      <c r="E68" s="30">
        <v>37977</v>
      </c>
      <c r="F68" s="29" t="s">
        <v>38</v>
      </c>
      <c r="L68" s="10" t="s">
        <v>341</v>
      </c>
      <c r="M68" s="29" t="s">
        <v>151</v>
      </c>
      <c r="N68" s="31" t="s">
        <v>48</v>
      </c>
      <c r="O68" s="28">
        <v>0.5</v>
      </c>
      <c r="P68" s="29" t="s">
        <v>111</v>
      </c>
      <c r="Q68" s="31" t="s">
        <v>15</v>
      </c>
      <c r="R68" s="28">
        <v>1</v>
      </c>
      <c r="S68" s="28">
        <v>0</v>
      </c>
      <c r="T68" s="28">
        <v>0</v>
      </c>
      <c r="U68" s="28">
        <v>0</v>
      </c>
      <c r="V68" s="28">
        <v>0</v>
      </c>
      <c r="W68" s="28">
        <v>0</v>
      </c>
      <c r="X68" s="28">
        <v>0</v>
      </c>
      <c r="Y68" s="28">
        <v>0</v>
      </c>
      <c r="Z68" s="28">
        <v>0</v>
      </c>
      <c r="AA68" s="28">
        <v>1</v>
      </c>
      <c r="AB68" s="28">
        <v>0</v>
      </c>
      <c r="AC68" s="28">
        <v>1</v>
      </c>
      <c r="AD68" s="28">
        <v>1</v>
      </c>
      <c r="AE68" s="28">
        <v>0</v>
      </c>
      <c r="AF68" s="28">
        <v>0</v>
      </c>
      <c r="AG68" s="28">
        <v>0</v>
      </c>
      <c r="AH68" s="28">
        <v>0</v>
      </c>
      <c r="AI68" s="28">
        <v>0</v>
      </c>
      <c r="AJ68" s="9">
        <f t="shared" si="4"/>
        <v>1</v>
      </c>
      <c r="AK68" s="9">
        <f t="shared" si="5"/>
        <v>0</v>
      </c>
      <c r="AL68" s="9">
        <f t="shared" si="6"/>
        <v>1</v>
      </c>
      <c r="AM68" s="9">
        <f t="shared" si="7"/>
        <v>1</v>
      </c>
      <c r="AN68" s="29" t="s">
        <v>1650</v>
      </c>
    </row>
    <row r="69" spans="1:40" x14ac:dyDescent="0.25">
      <c r="A69" s="28">
        <v>1854</v>
      </c>
      <c r="B69" s="29" t="s">
        <v>1651</v>
      </c>
      <c r="C69" s="29" t="s">
        <v>1652</v>
      </c>
      <c r="D69" s="29" t="s">
        <v>1653</v>
      </c>
      <c r="E69" s="30">
        <v>39997</v>
      </c>
      <c r="F69" s="29" t="s">
        <v>38</v>
      </c>
      <c r="J69" s="28">
        <v>2</v>
      </c>
      <c r="L69" s="10" t="s">
        <v>341</v>
      </c>
      <c r="M69" s="29" t="s">
        <v>151</v>
      </c>
      <c r="N69" s="31" t="s">
        <v>48</v>
      </c>
      <c r="O69" s="28">
        <v>0.5</v>
      </c>
      <c r="P69" s="29" t="s">
        <v>111</v>
      </c>
      <c r="Q69" s="31" t="s">
        <v>15</v>
      </c>
      <c r="R69" s="28">
        <v>1</v>
      </c>
      <c r="S69" s="28">
        <v>0</v>
      </c>
      <c r="T69" s="28">
        <v>0</v>
      </c>
      <c r="U69" s="28">
        <v>0</v>
      </c>
      <c r="V69" s="28">
        <v>0</v>
      </c>
      <c r="W69" s="28">
        <v>0</v>
      </c>
      <c r="X69" s="28">
        <v>0</v>
      </c>
      <c r="Y69" s="28">
        <v>0</v>
      </c>
      <c r="Z69" s="28">
        <v>0</v>
      </c>
      <c r="AA69" s="28">
        <v>1</v>
      </c>
      <c r="AB69" s="28">
        <v>0</v>
      </c>
      <c r="AC69" s="28">
        <v>0</v>
      </c>
      <c r="AD69" s="28">
        <v>1</v>
      </c>
      <c r="AE69" s="28">
        <v>1</v>
      </c>
      <c r="AF69" s="28">
        <v>0</v>
      </c>
      <c r="AG69" s="28">
        <v>0</v>
      </c>
      <c r="AH69" s="28">
        <v>0</v>
      </c>
      <c r="AI69" s="28">
        <v>0</v>
      </c>
      <c r="AJ69" s="9">
        <f t="shared" si="4"/>
        <v>1</v>
      </c>
      <c r="AK69" s="9">
        <f t="shared" si="5"/>
        <v>0</v>
      </c>
      <c r="AL69" s="9">
        <f t="shared" si="6"/>
        <v>1</v>
      </c>
      <c r="AM69" s="9">
        <f t="shared" si="7"/>
        <v>1</v>
      </c>
      <c r="AN69" s="29" t="s">
        <v>1654</v>
      </c>
    </row>
    <row r="70" spans="1:40" x14ac:dyDescent="0.25">
      <c r="A70" s="28">
        <v>1862</v>
      </c>
      <c r="B70" s="29" t="s">
        <v>1655</v>
      </c>
      <c r="C70" s="29" t="s">
        <v>1656</v>
      </c>
      <c r="D70" s="29" t="s">
        <v>1657</v>
      </c>
      <c r="E70" s="30">
        <v>36923</v>
      </c>
      <c r="F70" s="29" t="s">
        <v>38</v>
      </c>
      <c r="L70" s="10" t="s">
        <v>341</v>
      </c>
      <c r="M70" s="29" t="s">
        <v>54</v>
      </c>
      <c r="N70" s="31" t="s">
        <v>48</v>
      </c>
      <c r="O70" s="28">
        <v>0</v>
      </c>
      <c r="P70" s="29" t="s">
        <v>111</v>
      </c>
      <c r="Q70" s="31" t="s">
        <v>15</v>
      </c>
      <c r="R70" s="28">
        <v>1</v>
      </c>
      <c r="S70" s="28">
        <v>0</v>
      </c>
      <c r="T70" s="28">
        <v>0</v>
      </c>
      <c r="U70" s="28">
        <v>0</v>
      </c>
      <c r="V70" s="28">
        <v>0</v>
      </c>
      <c r="W70" s="28">
        <v>0</v>
      </c>
      <c r="X70" s="28">
        <v>0</v>
      </c>
      <c r="Y70" s="28">
        <v>0</v>
      </c>
      <c r="Z70" s="28">
        <v>0</v>
      </c>
      <c r="AA70" s="28">
        <v>1</v>
      </c>
      <c r="AB70" s="28">
        <v>0</v>
      </c>
      <c r="AC70" s="28">
        <v>0</v>
      </c>
      <c r="AD70" s="28">
        <v>0</v>
      </c>
      <c r="AE70" s="28">
        <v>0</v>
      </c>
      <c r="AF70" s="28">
        <v>0</v>
      </c>
      <c r="AG70" s="28">
        <v>0</v>
      </c>
      <c r="AH70" s="28">
        <v>0</v>
      </c>
      <c r="AI70" s="28">
        <v>1</v>
      </c>
      <c r="AJ70" s="9">
        <f t="shared" si="4"/>
        <v>0</v>
      </c>
      <c r="AK70" s="9">
        <f t="shared" si="5"/>
        <v>0</v>
      </c>
      <c r="AL70" s="9">
        <f t="shared" si="6"/>
        <v>1</v>
      </c>
      <c r="AM70" s="9">
        <f t="shared" si="7"/>
        <v>0</v>
      </c>
      <c r="AN70" s="29" t="s">
        <v>1658</v>
      </c>
    </row>
    <row r="71" spans="1:40" x14ac:dyDescent="0.25">
      <c r="A71" s="28">
        <v>1863</v>
      </c>
      <c r="B71" s="29" t="s">
        <v>1659</v>
      </c>
      <c r="C71" s="29" t="s">
        <v>1660</v>
      </c>
      <c r="D71" s="29" t="s">
        <v>1661</v>
      </c>
      <c r="E71" s="30">
        <v>36526</v>
      </c>
      <c r="F71" s="29" t="s">
        <v>38</v>
      </c>
      <c r="I71" s="28">
        <v>600</v>
      </c>
      <c r="L71" s="10" t="s">
        <v>341</v>
      </c>
      <c r="M71" s="29" t="s">
        <v>54</v>
      </c>
      <c r="N71" s="31" t="s">
        <v>219</v>
      </c>
      <c r="O71" s="28">
        <v>0.25</v>
      </c>
      <c r="P71" s="29" t="s">
        <v>111</v>
      </c>
      <c r="Q71" s="31" t="s">
        <v>15</v>
      </c>
      <c r="R71" s="28">
        <v>1</v>
      </c>
      <c r="S71" s="28">
        <v>0</v>
      </c>
      <c r="T71" s="28">
        <v>0</v>
      </c>
      <c r="U71" s="28">
        <v>0</v>
      </c>
      <c r="V71" s="28">
        <v>0</v>
      </c>
      <c r="W71" s="28">
        <v>0</v>
      </c>
      <c r="X71" s="28">
        <v>0</v>
      </c>
      <c r="Y71" s="28">
        <v>0</v>
      </c>
      <c r="Z71" s="28">
        <v>0</v>
      </c>
      <c r="AA71" s="28">
        <v>1</v>
      </c>
      <c r="AB71" s="28">
        <v>0</v>
      </c>
      <c r="AC71" s="28">
        <v>0</v>
      </c>
      <c r="AD71" s="28">
        <v>0</v>
      </c>
      <c r="AE71" s="28">
        <v>0</v>
      </c>
      <c r="AF71" s="28">
        <v>0</v>
      </c>
      <c r="AG71" s="28">
        <v>0</v>
      </c>
      <c r="AH71" s="28">
        <v>0</v>
      </c>
      <c r="AI71" s="28">
        <v>1</v>
      </c>
      <c r="AJ71" s="9">
        <f t="shared" si="4"/>
        <v>0</v>
      </c>
      <c r="AK71" s="9">
        <f t="shared" si="5"/>
        <v>0</v>
      </c>
      <c r="AL71" s="9">
        <f t="shared" si="6"/>
        <v>1</v>
      </c>
      <c r="AM71" s="9">
        <f t="shared" si="7"/>
        <v>0</v>
      </c>
      <c r="AN71" s="29" t="s">
        <v>1662</v>
      </c>
    </row>
    <row r="72" spans="1:40" x14ac:dyDescent="0.25">
      <c r="A72" s="28">
        <v>1867</v>
      </c>
      <c r="B72" s="29" t="s">
        <v>684</v>
      </c>
      <c r="C72" s="29" t="s">
        <v>685</v>
      </c>
      <c r="D72" s="29" t="s">
        <v>686</v>
      </c>
      <c r="E72" s="30">
        <v>40758</v>
      </c>
      <c r="F72" s="29" t="s">
        <v>38</v>
      </c>
      <c r="J72" s="28">
        <v>0.11</v>
      </c>
      <c r="L72" s="10" t="s">
        <v>341</v>
      </c>
      <c r="M72" s="29" t="s">
        <v>151</v>
      </c>
      <c r="N72" s="31" t="s">
        <v>48</v>
      </c>
      <c r="O72" s="28">
        <v>0.5</v>
      </c>
      <c r="P72" s="29" t="s">
        <v>111</v>
      </c>
      <c r="Q72" s="31" t="s">
        <v>15</v>
      </c>
      <c r="R72" s="28">
        <v>1</v>
      </c>
      <c r="S72" s="28">
        <v>0</v>
      </c>
      <c r="T72" s="28">
        <v>0</v>
      </c>
      <c r="U72" s="28">
        <v>0</v>
      </c>
      <c r="V72" s="28">
        <v>0</v>
      </c>
      <c r="W72" s="28">
        <v>0</v>
      </c>
      <c r="X72" s="28">
        <v>0</v>
      </c>
      <c r="Y72" s="28">
        <v>0</v>
      </c>
      <c r="Z72" s="28">
        <v>0</v>
      </c>
      <c r="AA72" s="28">
        <v>1</v>
      </c>
      <c r="AB72" s="28">
        <v>0</v>
      </c>
      <c r="AC72" s="28">
        <v>1</v>
      </c>
      <c r="AD72" s="28">
        <v>1</v>
      </c>
      <c r="AE72" s="28">
        <v>0</v>
      </c>
      <c r="AF72" s="28">
        <v>0</v>
      </c>
      <c r="AG72" s="28">
        <v>0</v>
      </c>
      <c r="AH72" s="28">
        <v>0</v>
      </c>
      <c r="AI72" s="28">
        <v>0</v>
      </c>
      <c r="AJ72" s="9">
        <f t="shared" si="4"/>
        <v>1</v>
      </c>
      <c r="AK72" s="9">
        <f t="shared" si="5"/>
        <v>0</v>
      </c>
      <c r="AL72" s="9">
        <f t="shared" si="6"/>
        <v>1</v>
      </c>
      <c r="AM72" s="9">
        <f t="shared" si="7"/>
        <v>1</v>
      </c>
      <c r="AN72" s="29" t="s">
        <v>687</v>
      </c>
    </row>
    <row r="73" spans="1:40" x14ac:dyDescent="0.25">
      <c r="A73" s="28">
        <v>1868</v>
      </c>
      <c r="B73" s="29" t="s">
        <v>1663</v>
      </c>
      <c r="C73" s="29" t="s">
        <v>1664</v>
      </c>
      <c r="D73" s="29" t="s">
        <v>1665</v>
      </c>
      <c r="E73" s="30">
        <v>38657</v>
      </c>
      <c r="F73" s="29" t="s">
        <v>38</v>
      </c>
      <c r="J73" s="28">
        <v>0.28999999999999998</v>
      </c>
      <c r="L73" s="10" t="s">
        <v>341</v>
      </c>
      <c r="M73" s="29" t="s">
        <v>209</v>
      </c>
      <c r="N73" s="31" t="s">
        <v>48</v>
      </c>
      <c r="O73" s="28">
        <v>0.5</v>
      </c>
      <c r="P73" s="29" t="s">
        <v>111</v>
      </c>
      <c r="Q73" s="31" t="s">
        <v>15</v>
      </c>
      <c r="R73" s="28">
        <v>1</v>
      </c>
      <c r="S73" s="28">
        <v>0</v>
      </c>
      <c r="T73" s="28">
        <v>0</v>
      </c>
      <c r="U73" s="28">
        <v>0</v>
      </c>
      <c r="V73" s="28">
        <v>0</v>
      </c>
      <c r="W73" s="28">
        <v>0</v>
      </c>
      <c r="X73" s="28">
        <v>0</v>
      </c>
      <c r="Y73" s="28">
        <v>0</v>
      </c>
      <c r="Z73" s="28">
        <v>0</v>
      </c>
      <c r="AA73" s="28">
        <v>1</v>
      </c>
      <c r="AB73" s="28">
        <v>0</v>
      </c>
      <c r="AC73" s="28">
        <v>1</v>
      </c>
      <c r="AD73" s="28">
        <v>0</v>
      </c>
      <c r="AE73" s="28">
        <v>0</v>
      </c>
      <c r="AF73" s="28">
        <v>0</v>
      </c>
      <c r="AG73" s="28">
        <v>0</v>
      </c>
      <c r="AH73" s="28">
        <v>0</v>
      </c>
      <c r="AI73" s="28">
        <v>0</v>
      </c>
      <c r="AJ73" s="9">
        <f t="shared" si="4"/>
        <v>1</v>
      </c>
      <c r="AK73" s="9">
        <f t="shared" si="5"/>
        <v>0</v>
      </c>
      <c r="AL73" s="9">
        <f t="shared" si="6"/>
        <v>0</v>
      </c>
      <c r="AM73" s="9">
        <f t="shared" si="7"/>
        <v>0</v>
      </c>
      <c r="AN73" s="29" t="s">
        <v>1666</v>
      </c>
    </row>
    <row r="74" spans="1:40" x14ac:dyDescent="0.25">
      <c r="A74" s="28">
        <v>1869</v>
      </c>
      <c r="B74" s="29" t="s">
        <v>1667</v>
      </c>
      <c r="C74" s="29" t="s">
        <v>1668</v>
      </c>
      <c r="D74" s="29" t="s">
        <v>1669</v>
      </c>
      <c r="E74" s="30">
        <v>40483</v>
      </c>
      <c r="F74" s="29" t="s">
        <v>38</v>
      </c>
      <c r="Q74" s="31" t="s">
        <v>15</v>
      </c>
      <c r="R74" s="28">
        <v>1</v>
      </c>
      <c r="S74" s="28">
        <v>0</v>
      </c>
      <c r="T74" s="28">
        <v>0</v>
      </c>
      <c r="U74" s="28">
        <v>0</v>
      </c>
      <c r="V74" s="28">
        <v>0</v>
      </c>
      <c r="W74" s="28">
        <v>0</v>
      </c>
      <c r="X74" s="28">
        <v>0</v>
      </c>
      <c r="Y74" s="28">
        <v>0</v>
      </c>
      <c r="Z74" s="28">
        <v>0</v>
      </c>
      <c r="AA74" s="28">
        <v>1</v>
      </c>
      <c r="AB74" s="28">
        <v>0</v>
      </c>
      <c r="AC74" s="28">
        <v>0</v>
      </c>
      <c r="AD74" s="28">
        <v>0</v>
      </c>
      <c r="AE74" s="28">
        <v>0</v>
      </c>
      <c r="AF74" s="28">
        <v>0</v>
      </c>
      <c r="AG74" s="28">
        <v>0</v>
      </c>
      <c r="AH74" s="28">
        <v>0</v>
      </c>
      <c r="AI74" s="28">
        <v>1</v>
      </c>
      <c r="AJ74" s="9">
        <f t="shared" si="4"/>
        <v>0</v>
      </c>
      <c r="AK74" s="9">
        <f t="shared" si="5"/>
        <v>0</v>
      </c>
      <c r="AL74" s="9">
        <f t="shared" si="6"/>
        <v>1</v>
      </c>
      <c r="AM74" s="9">
        <f t="shared" si="7"/>
        <v>0</v>
      </c>
      <c r="AN74" s="29" t="s">
        <v>1670</v>
      </c>
    </row>
    <row r="75" spans="1:40" x14ac:dyDescent="0.25">
      <c r="A75" s="28">
        <v>1872</v>
      </c>
      <c r="B75" s="29" t="s">
        <v>1671</v>
      </c>
      <c r="C75" s="29" t="s">
        <v>1672</v>
      </c>
      <c r="D75" s="29" t="s">
        <v>1673</v>
      </c>
      <c r="E75" s="30">
        <v>38930</v>
      </c>
      <c r="F75" s="29" t="s">
        <v>38</v>
      </c>
      <c r="L75" s="10" t="s">
        <v>341</v>
      </c>
      <c r="M75" s="29" t="s">
        <v>151</v>
      </c>
      <c r="N75" s="31" t="s">
        <v>48</v>
      </c>
      <c r="O75" s="28">
        <v>6.6666666666666693E-2</v>
      </c>
      <c r="P75" s="29" t="s">
        <v>111</v>
      </c>
      <c r="Q75" s="31" t="s">
        <v>15</v>
      </c>
      <c r="R75" s="28">
        <v>1</v>
      </c>
      <c r="S75" s="28">
        <v>0</v>
      </c>
      <c r="T75" s="28">
        <v>0</v>
      </c>
      <c r="U75" s="28">
        <v>0</v>
      </c>
      <c r="V75" s="28">
        <v>0</v>
      </c>
      <c r="W75" s="28">
        <v>0</v>
      </c>
      <c r="X75" s="28">
        <v>0</v>
      </c>
      <c r="Y75" s="28">
        <v>0</v>
      </c>
      <c r="Z75" s="28">
        <v>0</v>
      </c>
      <c r="AA75" s="28">
        <v>1</v>
      </c>
      <c r="AB75" s="28">
        <v>0</v>
      </c>
      <c r="AC75" s="28">
        <v>1</v>
      </c>
      <c r="AD75" s="28">
        <v>0</v>
      </c>
      <c r="AE75" s="28">
        <v>0</v>
      </c>
      <c r="AF75" s="28">
        <v>0</v>
      </c>
      <c r="AG75" s="28">
        <v>0</v>
      </c>
      <c r="AH75" s="28">
        <v>0</v>
      </c>
      <c r="AI75" s="28">
        <v>0</v>
      </c>
      <c r="AJ75" s="9">
        <f t="shared" si="4"/>
        <v>1</v>
      </c>
      <c r="AK75" s="9">
        <f t="shared" si="5"/>
        <v>0</v>
      </c>
      <c r="AL75" s="9">
        <f t="shared" si="6"/>
        <v>0</v>
      </c>
      <c r="AM75" s="9">
        <f t="shared" si="7"/>
        <v>0</v>
      </c>
      <c r="AN75" s="29" t="s">
        <v>1674</v>
      </c>
    </row>
    <row r="76" spans="1:40" x14ac:dyDescent="0.25">
      <c r="A76" s="28">
        <v>1873</v>
      </c>
      <c r="B76" s="29" t="s">
        <v>1675</v>
      </c>
      <c r="C76" s="29" t="s">
        <v>1676</v>
      </c>
      <c r="D76" s="29" t="s">
        <v>1677</v>
      </c>
      <c r="E76" s="30">
        <v>38482</v>
      </c>
      <c r="F76" s="29" t="s">
        <v>38</v>
      </c>
      <c r="J76" s="28">
        <v>1.4</v>
      </c>
      <c r="L76" s="10" t="s">
        <v>341</v>
      </c>
      <c r="M76" s="29" t="s">
        <v>151</v>
      </c>
      <c r="N76" s="31" t="s">
        <v>48</v>
      </c>
      <c r="O76" s="28">
        <v>0</v>
      </c>
      <c r="P76" s="29" t="s">
        <v>111</v>
      </c>
      <c r="Q76" s="31" t="s">
        <v>15</v>
      </c>
      <c r="R76" s="28">
        <v>1</v>
      </c>
      <c r="S76" s="28">
        <v>0</v>
      </c>
      <c r="T76" s="28">
        <v>0</v>
      </c>
      <c r="U76" s="28">
        <v>0</v>
      </c>
      <c r="V76" s="28">
        <v>0</v>
      </c>
      <c r="W76" s="28">
        <v>0</v>
      </c>
      <c r="X76" s="28">
        <v>0</v>
      </c>
      <c r="Y76" s="28">
        <v>0</v>
      </c>
      <c r="Z76" s="28">
        <v>0</v>
      </c>
      <c r="AA76" s="28">
        <v>1</v>
      </c>
      <c r="AB76" s="28">
        <v>0</v>
      </c>
      <c r="AC76" s="28">
        <v>1</v>
      </c>
      <c r="AD76" s="28">
        <v>0</v>
      </c>
      <c r="AE76" s="28">
        <v>0</v>
      </c>
      <c r="AF76" s="28">
        <v>0</v>
      </c>
      <c r="AG76" s="28">
        <v>0</v>
      </c>
      <c r="AH76" s="28">
        <v>0</v>
      </c>
      <c r="AI76" s="28">
        <v>0</v>
      </c>
      <c r="AJ76" s="9">
        <f t="shared" si="4"/>
        <v>1</v>
      </c>
      <c r="AK76" s="9">
        <f t="shared" si="5"/>
        <v>0</v>
      </c>
      <c r="AL76" s="9">
        <f t="shared" si="6"/>
        <v>0</v>
      </c>
      <c r="AM76" s="9">
        <f t="shared" si="7"/>
        <v>0</v>
      </c>
      <c r="AN76" s="29" t="s">
        <v>1678</v>
      </c>
    </row>
    <row r="77" spans="1:40" x14ac:dyDescent="0.25">
      <c r="A77" s="28">
        <v>1874</v>
      </c>
      <c r="B77" s="29" t="s">
        <v>1679</v>
      </c>
      <c r="C77" s="29" t="s">
        <v>1680</v>
      </c>
      <c r="D77" s="29" t="s">
        <v>1681</v>
      </c>
      <c r="E77" s="30">
        <v>38169</v>
      </c>
      <c r="F77" s="29" t="s">
        <v>38</v>
      </c>
      <c r="J77" s="28">
        <v>1.4</v>
      </c>
      <c r="L77" s="10" t="s">
        <v>341</v>
      </c>
      <c r="M77" s="29" t="s">
        <v>151</v>
      </c>
      <c r="N77" s="31" t="s">
        <v>48</v>
      </c>
      <c r="O77" s="28">
        <v>0</v>
      </c>
      <c r="P77" s="29" t="s">
        <v>111</v>
      </c>
      <c r="Q77" s="31" t="s">
        <v>15</v>
      </c>
      <c r="R77" s="28">
        <v>1</v>
      </c>
      <c r="S77" s="28">
        <v>0</v>
      </c>
      <c r="T77" s="28">
        <v>0</v>
      </c>
      <c r="U77" s="28">
        <v>0</v>
      </c>
      <c r="V77" s="28">
        <v>0</v>
      </c>
      <c r="W77" s="28">
        <v>0</v>
      </c>
      <c r="X77" s="28">
        <v>0</v>
      </c>
      <c r="Y77" s="28">
        <v>0</v>
      </c>
      <c r="Z77" s="28">
        <v>0</v>
      </c>
      <c r="AA77" s="28">
        <v>1</v>
      </c>
      <c r="AB77" s="28">
        <v>0</v>
      </c>
      <c r="AC77" s="28">
        <v>1</v>
      </c>
      <c r="AD77" s="28">
        <v>0</v>
      </c>
      <c r="AE77" s="28">
        <v>0</v>
      </c>
      <c r="AF77" s="28">
        <v>0</v>
      </c>
      <c r="AG77" s="28">
        <v>0</v>
      </c>
      <c r="AH77" s="28">
        <v>0</v>
      </c>
      <c r="AI77" s="28">
        <v>0</v>
      </c>
      <c r="AJ77" s="9">
        <f t="shared" si="4"/>
        <v>1</v>
      </c>
      <c r="AK77" s="9">
        <f t="shared" si="5"/>
        <v>0</v>
      </c>
      <c r="AL77" s="9">
        <f t="shared" si="6"/>
        <v>0</v>
      </c>
      <c r="AM77" s="9">
        <f t="shared" si="7"/>
        <v>0</v>
      </c>
      <c r="AN77" s="29" t="s">
        <v>1682</v>
      </c>
    </row>
    <row r="78" spans="1:40" x14ac:dyDescent="0.25">
      <c r="A78" s="28">
        <v>1877</v>
      </c>
      <c r="B78" s="29" t="s">
        <v>688</v>
      </c>
      <c r="C78" s="29" t="s">
        <v>689</v>
      </c>
      <c r="D78" s="29" t="s">
        <v>690</v>
      </c>
      <c r="E78" s="30">
        <v>38657</v>
      </c>
      <c r="F78" s="29" t="s">
        <v>38</v>
      </c>
      <c r="I78" s="28">
        <v>50</v>
      </c>
      <c r="L78" s="10" t="s">
        <v>342</v>
      </c>
      <c r="M78" s="29" t="s">
        <v>691</v>
      </c>
      <c r="N78" s="31" t="s">
        <v>48</v>
      </c>
      <c r="O78" s="28">
        <v>8</v>
      </c>
      <c r="P78" s="29" t="s">
        <v>111</v>
      </c>
      <c r="Q78" s="31" t="s">
        <v>70</v>
      </c>
      <c r="R78" s="28">
        <v>0</v>
      </c>
      <c r="S78" s="28">
        <v>0</v>
      </c>
      <c r="T78" s="28">
        <v>0</v>
      </c>
      <c r="U78" s="28">
        <v>0</v>
      </c>
      <c r="V78" s="28">
        <v>0</v>
      </c>
      <c r="W78" s="28">
        <v>0</v>
      </c>
      <c r="X78" s="28">
        <v>0</v>
      </c>
      <c r="Y78" s="28">
        <v>0</v>
      </c>
      <c r="Z78" s="28">
        <v>0</v>
      </c>
      <c r="AA78" s="28">
        <v>1</v>
      </c>
      <c r="AB78" s="28">
        <v>0</v>
      </c>
      <c r="AC78" s="28">
        <v>0</v>
      </c>
      <c r="AD78" s="28">
        <v>1</v>
      </c>
      <c r="AE78" s="28">
        <v>0</v>
      </c>
      <c r="AF78" s="28">
        <v>0</v>
      </c>
      <c r="AG78" s="28">
        <v>0</v>
      </c>
      <c r="AH78" s="28">
        <v>0</v>
      </c>
      <c r="AI78" s="28">
        <v>0</v>
      </c>
      <c r="AJ78" s="9">
        <f t="shared" si="4"/>
        <v>0</v>
      </c>
      <c r="AK78" s="9">
        <f t="shared" si="5"/>
        <v>0</v>
      </c>
      <c r="AL78" s="9">
        <f t="shared" si="6"/>
        <v>1</v>
      </c>
      <c r="AM78" s="9">
        <f t="shared" si="7"/>
        <v>1</v>
      </c>
      <c r="AN78" s="29" t="s">
        <v>692</v>
      </c>
    </row>
    <row r="79" spans="1:40" x14ac:dyDescent="0.25">
      <c r="A79" s="28">
        <v>1886</v>
      </c>
      <c r="B79" s="29" t="s">
        <v>1683</v>
      </c>
      <c r="C79" s="29" t="s">
        <v>1684</v>
      </c>
      <c r="D79" s="29" t="s">
        <v>1685</v>
      </c>
      <c r="E79" s="30">
        <v>38687</v>
      </c>
      <c r="F79" s="29" t="s">
        <v>38</v>
      </c>
      <c r="K79" s="28">
        <v>3</v>
      </c>
      <c r="L79" s="10" t="s">
        <v>342</v>
      </c>
      <c r="M79" s="29" t="s">
        <v>136</v>
      </c>
      <c r="N79" s="31" t="s">
        <v>219</v>
      </c>
      <c r="O79" s="28">
        <v>0.75</v>
      </c>
      <c r="P79" s="29" t="s">
        <v>111</v>
      </c>
      <c r="Q79" s="31" t="s">
        <v>15</v>
      </c>
      <c r="R79" s="28">
        <v>1</v>
      </c>
      <c r="S79" s="28">
        <v>0</v>
      </c>
      <c r="T79" s="28">
        <v>0</v>
      </c>
      <c r="U79" s="28">
        <v>0</v>
      </c>
      <c r="V79" s="28">
        <v>0</v>
      </c>
      <c r="W79" s="28">
        <v>0</v>
      </c>
      <c r="X79" s="28">
        <v>0</v>
      </c>
      <c r="Y79" s="28">
        <v>0</v>
      </c>
      <c r="Z79" s="28">
        <v>0</v>
      </c>
      <c r="AA79" s="28">
        <v>1</v>
      </c>
      <c r="AB79" s="28">
        <v>0</v>
      </c>
      <c r="AC79" s="28">
        <v>0</v>
      </c>
      <c r="AD79" s="28">
        <v>0</v>
      </c>
      <c r="AE79" s="28">
        <v>0</v>
      </c>
      <c r="AF79" s="28">
        <v>0</v>
      </c>
      <c r="AG79" s="28">
        <v>0</v>
      </c>
      <c r="AH79" s="28">
        <v>0</v>
      </c>
      <c r="AI79" s="28">
        <v>1</v>
      </c>
      <c r="AJ79" s="9">
        <f t="shared" si="4"/>
        <v>0</v>
      </c>
      <c r="AK79" s="9">
        <f t="shared" si="5"/>
        <v>0</v>
      </c>
      <c r="AL79" s="9">
        <f t="shared" si="6"/>
        <v>1</v>
      </c>
      <c r="AM79" s="9">
        <f t="shared" si="7"/>
        <v>0</v>
      </c>
      <c r="AN79" s="29" t="s">
        <v>1686</v>
      </c>
    </row>
    <row r="80" spans="1:40" x14ac:dyDescent="0.25">
      <c r="A80" s="28">
        <v>1887</v>
      </c>
      <c r="B80" s="29" t="s">
        <v>1687</v>
      </c>
      <c r="C80" s="29" t="s">
        <v>1688</v>
      </c>
      <c r="D80" s="29" t="s">
        <v>1689</v>
      </c>
      <c r="E80" s="30">
        <v>39858</v>
      </c>
      <c r="F80" s="29" t="s">
        <v>38</v>
      </c>
      <c r="L80" s="10" t="s">
        <v>342</v>
      </c>
      <c r="M80" s="29" t="s">
        <v>136</v>
      </c>
      <c r="N80" s="31" t="s">
        <v>48</v>
      </c>
      <c r="O80" s="28">
        <v>0.75</v>
      </c>
      <c r="P80" s="29" t="s">
        <v>111</v>
      </c>
      <c r="Q80" s="31" t="s">
        <v>15</v>
      </c>
      <c r="R80" s="28">
        <v>1</v>
      </c>
      <c r="S80" s="28">
        <v>0</v>
      </c>
      <c r="T80" s="28">
        <v>0</v>
      </c>
      <c r="U80" s="28">
        <v>0</v>
      </c>
      <c r="V80" s="28">
        <v>0</v>
      </c>
      <c r="W80" s="28">
        <v>0</v>
      </c>
      <c r="X80" s="28">
        <v>0</v>
      </c>
      <c r="Y80" s="28">
        <v>0</v>
      </c>
      <c r="Z80" s="28">
        <v>0</v>
      </c>
      <c r="AA80" s="28">
        <v>1</v>
      </c>
      <c r="AB80" s="28">
        <v>0</v>
      </c>
      <c r="AC80" s="28">
        <v>1</v>
      </c>
      <c r="AD80" s="28">
        <v>0</v>
      </c>
      <c r="AE80" s="28">
        <v>0</v>
      </c>
      <c r="AF80" s="28">
        <v>0</v>
      </c>
      <c r="AG80" s="28">
        <v>0</v>
      </c>
      <c r="AH80" s="28">
        <v>0</v>
      </c>
      <c r="AI80" s="28">
        <v>0</v>
      </c>
      <c r="AJ80" s="9">
        <f t="shared" si="4"/>
        <v>1</v>
      </c>
      <c r="AK80" s="9">
        <f t="shared" si="5"/>
        <v>0</v>
      </c>
      <c r="AL80" s="9">
        <f t="shared" si="6"/>
        <v>0</v>
      </c>
      <c r="AM80" s="9">
        <f t="shared" si="7"/>
        <v>0</v>
      </c>
      <c r="AN80" s="29" t="s">
        <v>1690</v>
      </c>
    </row>
    <row r="81" spans="1:40" x14ac:dyDescent="0.25">
      <c r="A81" s="28">
        <v>1895</v>
      </c>
      <c r="B81" s="29" t="s">
        <v>1691</v>
      </c>
      <c r="C81" s="29" t="s">
        <v>1692</v>
      </c>
      <c r="D81" s="29" t="s">
        <v>1693</v>
      </c>
      <c r="E81" s="30">
        <v>39851</v>
      </c>
      <c r="F81" s="29" t="s">
        <v>38</v>
      </c>
      <c r="K81" s="28">
        <v>0.49</v>
      </c>
      <c r="L81" s="10" t="s">
        <v>341</v>
      </c>
      <c r="M81" s="29" t="s">
        <v>283</v>
      </c>
      <c r="N81" s="31" t="s">
        <v>48</v>
      </c>
      <c r="O81" s="28">
        <v>0</v>
      </c>
      <c r="P81" s="29" t="s">
        <v>111</v>
      </c>
      <c r="Q81" s="31" t="s">
        <v>15</v>
      </c>
      <c r="R81" s="28">
        <v>1</v>
      </c>
      <c r="S81" s="28">
        <v>0</v>
      </c>
      <c r="T81" s="28">
        <v>0</v>
      </c>
      <c r="U81" s="28">
        <v>0</v>
      </c>
      <c r="V81" s="28">
        <v>0</v>
      </c>
      <c r="W81" s="28">
        <v>0</v>
      </c>
      <c r="X81" s="28">
        <v>0</v>
      </c>
      <c r="Y81" s="28">
        <v>0</v>
      </c>
      <c r="Z81" s="28">
        <v>0</v>
      </c>
      <c r="AA81" s="28">
        <v>1</v>
      </c>
      <c r="AB81" s="28">
        <v>0</v>
      </c>
      <c r="AC81" s="28">
        <v>0</v>
      </c>
      <c r="AD81" s="28">
        <v>0</v>
      </c>
      <c r="AE81" s="28">
        <v>0</v>
      </c>
      <c r="AF81" s="28">
        <v>0</v>
      </c>
      <c r="AG81" s="28">
        <v>0</v>
      </c>
      <c r="AH81" s="28">
        <v>0</v>
      </c>
      <c r="AI81" s="28">
        <v>1</v>
      </c>
      <c r="AJ81" s="9">
        <f t="shared" si="4"/>
        <v>0</v>
      </c>
      <c r="AK81" s="9">
        <f t="shared" si="5"/>
        <v>0</v>
      </c>
      <c r="AL81" s="9">
        <f t="shared" si="6"/>
        <v>1</v>
      </c>
      <c r="AM81" s="9">
        <f t="shared" si="7"/>
        <v>0</v>
      </c>
      <c r="AN81" s="29" t="s">
        <v>1694</v>
      </c>
    </row>
    <row r="82" spans="1:40" x14ac:dyDescent="0.25">
      <c r="A82" s="28">
        <v>1896</v>
      </c>
      <c r="B82" s="29" t="s">
        <v>1179</v>
      </c>
      <c r="C82" s="29" t="s">
        <v>1180</v>
      </c>
      <c r="D82" s="29" t="s">
        <v>1181</v>
      </c>
      <c r="E82" s="30">
        <v>38292</v>
      </c>
      <c r="F82" s="29" t="s">
        <v>38</v>
      </c>
      <c r="L82" s="10" t="s">
        <v>342</v>
      </c>
      <c r="M82" s="29" t="s">
        <v>136</v>
      </c>
      <c r="N82" s="31" t="s">
        <v>219</v>
      </c>
      <c r="O82" s="28">
        <v>0.75</v>
      </c>
      <c r="P82" s="29" t="s">
        <v>111</v>
      </c>
      <c r="Q82" s="31" t="s">
        <v>15</v>
      </c>
      <c r="R82" s="28">
        <v>1</v>
      </c>
      <c r="S82" s="28">
        <v>0</v>
      </c>
      <c r="T82" s="28">
        <v>0</v>
      </c>
      <c r="U82" s="28">
        <v>0</v>
      </c>
      <c r="V82" s="28">
        <v>0</v>
      </c>
      <c r="W82" s="28">
        <v>0</v>
      </c>
      <c r="X82" s="28">
        <v>0</v>
      </c>
      <c r="Y82" s="28">
        <v>0</v>
      </c>
      <c r="Z82" s="28">
        <v>0</v>
      </c>
      <c r="AA82" s="28">
        <v>1</v>
      </c>
      <c r="AB82" s="28">
        <v>0</v>
      </c>
      <c r="AC82" s="28">
        <v>0</v>
      </c>
      <c r="AD82" s="28">
        <v>0</v>
      </c>
      <c r="AE82" s="28">
        <v>0</v>
      </c>
      <c r="AF82" s="28">
        <v>0</v>
      </c>
      <c r="AG82" s="28">
        <v>0</v>
      </c>
      <c r="AH82" s="28">
        <v>0</v>
      </c>
      <c r="AI82" s="28">
        <v>1</v>
      </c>
      <c r="AJ82" s="9">
        <f t="shared" si="4"/>
        <v>0</v>
      </c>
      <c r="AK82" s="9">
        <f t="shared" si="5"/>
        <v>0</v>
      </c>
      <c r="AL82" s="9">
        <f t="shared" si="6"/>
        <v>1</v>
      </c>
      <c r="AM82" s="9">
        <f t="shared" si="7"/>
        <v>0</v>
      </c>
      <c r="AN82" s="29" t="s">
        <v>1182</v>
      </c>
    </row>
    <row r="83" spans="1:40" x14ac:dyDescent="0.25">
      <c r="A83" s="28">
        <v>1904</v>
      </c>
      <c r="B83" s="29" t="s">
        <v>1695</v>
      </c>
      <c r="C83" s="29" t="s">
        <v>1696</v>
      </c>
      <c r="D83" s="29" t="s">
        <v>1697</v>
      </c>
      <c r="E83" s="30">
        <v>39358</v>
      </c>
      <c r="F83" s="29" t="s">
        <v>38</v>
      </c>
      <c r="J83" s="28">
        <v>1.56</v>
      </c>
      <c r="L83" s="10" t="s">
        <v>341</v>
      </c>
      <c r="M83" s="29" t="s">
        <v>151</v>
      </c>
      <c r="N83" s="31" t="s">
        <v>48</v>
      </c>
      <c r="O83" s="28">
        <v>0.25</v>
      </c>
      <c r="P83" s="29" t="s">
        <v>111</v>
      </c>
      <c r="Q83" s="31" t="s">
        <v>70</v>
      </c>
      <c r="R83" s="28">
        <v>0</v>
      </c>
      <c r="S83" s="28">
        <v>0</v>
      </c>
      <c r="T83" s="28">
        <v>0</v>
      </c>
      <c r="U83" s="28">
        <v>0</v>
      </c>
      <c r="V83" s="28">
        <v>0</v>
      </c>
      <c r="W83" s="28">
        <v>0</v>
      </c>
      <c r="X83" s="28">
        <v>0</v>
      </c>
      <c r="Y83" s="28">
        <v>0</v>
      </c>
      <c r="Z83" s="28">
        <v>0</v>
      </c>
      <c r="AA83" s="28">
        <v>1</v>
      </c>
      <c r="AB83" s="28">
        <v>0</v>
      </c>
      <c r="AC83" s="28">
        <v>0</v>
      </c>
      <c r="AD83" s="28">
        <v>0</v>
      </c>
      <c r="AE83" s="28">
        <v>0</v>
      </c>
      <c r="AF83" s="28">
        <v>0</v>
      </c>
      <c r="AG83" s="28">
        <v>0</v>
      </c>
      <c r="AH83" s="28">
        <v>0</v>
      </c>
      <c r="AI83" s="28">
        <v>1</v>
      </c>
      <c r="AJ83" s="9">
        <f t="shared" si="4"/>
        <v>0</v>
      </c>
      <c r="AK83" s="9">
        <f t="shared" si="5"/>
        <v>0</v>
      </c>
      <c r="AL83" s="9">
        <f t="shared" si="6"/>
        <v>1</v>
      </c>
      <c r="AM83" s="9">
        <f t="shared" si="7"/>
        <v>0</v>
      </c>
      <c r="AN83" s="29" t="s">
        <v>1698</v>
      </c>
    </row>
    <row r="84" spans="1:40" x14ac:dyDescent="0.25">
      <c r="A84" s="28">
        <v>1908</v>
      </c>
      <c r="B84" s="29" t="s">
        <v>1699</v>
      </c>
      <c r="C84" s="29" t="s">
        <v>1700</v>
      </c>
      <c r="D84" s="29" t="s">
        <v>1701</v>
      </c>
      <c r="E84" s="30">
        <v>39203</v>
      </c>
      <c r="F84" s="29" t="s">
        <v>38</v>
      </c>
      <c r="J84" s="28">
        <v>1</v>
      </c>
      <c r="L84" s="10" t="s">
        <v>342</v>
      </c>
      <c r="M84" s="29" t="s">
        <v>185</v>
      </c>
      <c r="N84" s="31" t="s">
        <v>48</v>
      </c>
      <c r="O84" s="28">
        <v>0.5</v>
      </c>
      <c r="P84" s="29" t="s">
        <v>111</v>
      </c>
      <c r="Q84" s="31" t="s">
        <v>15</v>
      </c>
      <c r="R84" s="28">
        <v>1</v>
      </c>
      <c r="S84" s="28">
        <v>0</v>
      </c>
      <c r="T84" s="28">
        <v>0</v>
      </c>
      <c r="U84" s="28">
        <v>0</v>
      </c>
      <c r="V84" s="28">
        <v>0</v>
      </c>
      <c r="W84" s="28">
        <v>0</v>
      </c>
      <c r="X84" s="28">
        <v>0</v>
      </c>
      <c r="Y84" s="28">
        <v>0</v>
      </c>
      <c r="Z84" s="28">
        <v>0</v>
      </c>
      <c r="AA84" s="28">
        <v>1</v>
      </c>
      <c r="AB84" s="28">
        <v>0</v>
      </c>
      <c r="AC84" s="28">
        <v>1</v>
      </c>
      <c r="AD84" s="28">
        <v>0</v>
      </c>
      <c r="AE84" s="28">
        <v>0</v>
      </c>
      <c r="AF84" s="28">
        <v>0</v>
      </c>
      <c r="AG84" s="28">
        <v>0</v>
      </c>
      <c r="AH84" s="28">
        <v>0</v>
      </c>
      <c r="AI84" s="28">
        <v>0</v>
      </c>
      <c r="AJ84" s="9">
        <f t="shared" si="4"/>
        <v>1</v>
      </c>
      <c r="AK84" s="9">
        <f t="shared" si="5"/>
        <v>0</v>
      </c>
      <c r="AL84" s="9">
        <f t="shared" si="6"/>
        <v>0</v>
      </c>
      <c r="AM84" s="9">
        <f t="shared" si="7"/>
        <v>0</v>
      </c>
      <c r="AN84" s="29" t="s">
        <v>1702</v>
      </c>
    </row>
    <row r="85" spans="1:40" x14ac:dyDescent="0.25">
      <c r="A85" s="28">
        <v>1910</v>
      </c>
      <c r="B85" s="29" t="s">
        <v>1188</v>
      </c>
      <c r="C85" s="29" t="s">
        <v>1189</v>
      </c>
      <c r="D85" s="29" t="s">
        <v>1190</v>
      </c>
      <c r="E85" s="30">
        <v>39311</v>
      </c>
      <c r="F85" s="29" t="s">
        <v>38</v>
      </c>
      <c r="J85" s="28">
        <v>0.2</v>
      </c>
      <c r="L85" s="10" t="s">
        <v>342</v>
      </c>
      <c r="M85" s="29" t="s">
        <v>691</v>
      </c>
      <c r="N85" s="31" t="s">
        <v>48</v>
      </c>
      <c r="O85" s="28">
        <v>0.5</v>
      </c>
      <c r="P85" s="29" t="s">
        <v>111</v>
      </c>
      <c r="Q85" s="31" t="s">
        <v>15</v>
      </c>
      <c r="R85" s="28">
        <v>1</v>
      </c>
      <c r="S85" s="28">
        <v>0</v>
      </c>
      <c r="T85" s="28">
        <v>0</v>
      </c>
      <c r="U85" s="28">
        <v>0</v>
      </c>
      <c r="V85" s="28">
        <v>0</v>
      </c>
      <c r="W85" s="28">
        <v>0</v>
      </c>
      <c r="X85" s="28">
        <v>0</v>
      </c>
      <c r="Y85" s="28">
        <v>0</v>
      </c>
      <c r="Z85" s="28">
        <v>0</v>
      </c>
      <c r="AA85" s="28">
        <v>1</v>
      </c>
      <c r="AB85" s="28">
        <v>0</v>
      </c>
      <c r="AC85" s="28">
        <v>1</v>
      </c>
      <c r="AD85" s="28">
        <v>0</v>
      </c>
      <c r="AE85" s="28">
        <v>0</v>
      </c>
      <c r="AF85" s="28">
        <v>0</v>
      </c>
      <c r="AG85" s="28">
        <v>0</v>
      </c>
      <c r="AH85" s="28">
        <v>0</v>
      </c>
      <c r="AI85" s="28">
        <v>0</v>
      </c>
      <c r="AJ85" s="9">
        <f t="shared" si="4"/>
        <v>1</v>
      </c>
      <c r="AK85" s="9">
        <f t="shared" si="5"/>
        <v>0</v>
      </c>
      <c r="AL85" s="9">
        <f t="shared" si="6"/>
        <v>0</v>
      </c>
      <c r="AM85" s="9">
        <f t="shared" si="7"/>
        <v>0</v>
      </c>
      <c r="AN85" s="29" t="s">
        <v>1191</v>
      </c>
    </row>
    <row r="86" spans="1:40" x14ac:dyDescent="0.25">
      <c r="A86" s="28">
        <v>1924</v>
      </c>
      <c r="B86" s="29" t="s">
        <v>1703</v>
      </c>
      <c r="C86" s="29" t="s">
        <v>1704</v>
      </c>
      <c r="D86" s="29" t="s">
        <v>1705</v>
      </c>
      <c r="E86" s="30">
        <v>39753</v>
      </c>
      <c r="F86" s="29" t="s">
        <v>38</v>
      </c>
      <c r="J86" s="28">
        <v>0.39</v>
      </c>
      <c r="L86" s="10" t="s">
        <v>342</v>
      </c>
      <c r="M86" s="29" t="s">
        <v>1199</v>
      </c>
      <c r="N86" s="31" t="s">
        <v>48</v>
      </c>
      <c r="O86" s="28">
        <v>0.33333333333333331</v>
      </c>
      <c r="P86" s="29" t="s">
        <v>111</v>
      </c>
      <c r="Q86" s="31" t="s">
        <v>70</v>
      </c>
      <c r="R86" s="28">
        <v>0</v>
      </c>
      <c r="S86" s="28">
        <v>0</v>
      </c>
      <c r="T86" s="28">
        <v>0</v>
      </c>
      <c r="U86" s="28">
        <v>0</v>
      </c>
      <c r="V86" s="28">
        <v>0</v>
      </c>
      <c r="W86" s="28">
        <v>0</v>
      </c>
      <c r="X86" s="28">
        <v>0</v>
      </c>
      <c r="Y86" s="28">
        <v>0</v>
      </c>
      <c r="Z86" s="28">
        <v>0</v>
      </c>
      <c r="AA86" s="28">
        <v>1</v>
      </c>
      <c r="AB86" s="28">
        <v>0</v>
      </c>
      <c r="AC86" s="28">
        <v>1</v>
      </c>
      <c r="AD86" s="28">
        <v>0</v>
      </c>
      <c r="AE86" s="28">
        <v>0</v>
      </c>
      <c r="AF86" s="28">
        <v>0</v>
      </c>
      <c r="AG86" s="28">
        <v>0</v>
      </c>
      <c r="AH86" s="28">
        <v>0</v>
      </c>
      <c r="AI86" s="28">
        <v>0</v>
      </c>
      <c r="AJ86" s="9">
        <f t="shared" si="4"/>
        <v>1</v>
      </c>
      <c r="AK86" s="9">
        <f t="shared" si="5"/>
        <v>0</v>
      </c>
      <c r="AL86" s="9">
        <f t="shared" si="6"/>
        <v>0</v>
      </c>
      <c r="AM86" s="9">
        <f t="shared" si="7"/>
        <v>0</v>
      </c>
      <c r="AN86" s="29" t="s">
        <v>1706</v>
      </c>
    </row>
    <row r="87" spans="1:40" x14ac:dyDescent="0.25">
      <c r="A87" s="28">
        <v>1927</v>
      </c>
      <c r="B87" s="29" t="s">
        <v>1312</v>
      </c>
      <c r="C87" s="29" t="s">
        <v>1313</v>
      </c>
      <c r="D87" s="29" t="s">
        <v>1314</v>
      </c>
      <c r="E87" s="30">
        <v>39448</v>
      </c>
      <c r="F87" s="29" t="s">
        <v>38</v>
      </c>
      <c r="I87" s="28">
        <v>16000</v>
      </c>
      <c r="J87" s="28">
        <v>0.3</v>
      </c>
      <c r="L87" s="10" t="s">
        <v>342</v>
      </c>
      <c r="M87" s="29" t="s">
        <v>224</v>
      </c>
      <c r="N87" s="31" t="s">
        <v>48</v>
      </c>
      <c r="O87" s="28">
        <v>0.5</v>
      </c>
      <c r="P87" s="29" t="s">
        <v>111</v>
      </c>
      <c r="Q87" s="31" t="s">
        <v>15</v>
      </c>
      <c r="R87" s="28">
        <v>1</v>
      </c>
      <c r="S87" s="28">
        <v>0</v>
      </c>
      <c r="T87" s="28">
        <v>0</v>
      </c>
      <c r="U87" s="28">
        <v>0</v>
      </c>
      <c r="V87" s="28">
        <v>0</v>
      </c>
      <c r="W87" s="28">
        <v>0</v>
      </c>
      <c r="X87" s="28">
        <v>0</v>
      </c>
      <c r="Y87" s="28">
        <v>0</v>
      </c>
      <c r="Z87" s="28">
        <v>0</v>
      </c>
      <c r="AA87" s="28">
        <v>1</v>
      </c>
      <c r="AB87" s="28">
        <v>0</v>
      </c>
      <c r="AC87" s="28">
        <v>0</v>
      </c>
      <c r="AD87" s="28">
        <v>0</v>
      </c>
      <c r="AE87" s="28">
        <v>0</v>
      </c>
      <c r="AF87" s="28">
        <v>0</v>
      </c>
      <c r="AG87" s="28">
        <v>0</v>
      </c>
      <c r="AH87" s="28">
        <v>0</v>
      </c>
      <c r="AI87" s="28">
        <v>1</v>
      </c>
      <c r="AJ87" s="9">
        <f t="shared" si="4"/>
        <v>0</v>
      </c>
      <c r="AK87" s="9">
        <f t="shared" si="5"/>
        <v>0</v>
      </c>
      <c r="AL87" s="9">
        <f t="shared" si="6"/>
        <v>1</v>
      </c>
      <c r="AM87" s="9">
        <f t="shared" si="7"/>
        <v>0</v>
      </c>
      <c r="AN87" s="29" t="s">
        <v>1315</v>
      </c>
    </row>
    <row r="88" spans="1:40" x14ac:dyDescent="0.25">
      <c r="A88" s="28">
        <v>1928</v>
      </c>
      <c r="B88" s="29" t="s">
        <v>1707</v>
      </c>
      <c r="C88" s="29" t="s">
        <v>1708</v>
      </c>
      <c r="D88" s="29" t="s">
        <v>1709</v>
      </c>
      <c r="E88" s="30">
        <v>39965</v>
      </c>
      <c r="F88" s="29" t="s">
        <v>38</v>
      </c>
      <c r="I88" s="28">
        <v>1600</v>
      </c>
      <c r="J88" s="28">
        <v>0.30299999999999999</v>
      </c>
      <c r="L88" s="10" t="s">
        <v>342</v>
      </c>
      <c r="M88" s="29" t="s">
        <v>224</v>
      </c>
      <c r="N88" s="31" t="s">
        <v>48</v>
      </c>
      <c r="O88" s="28">
        <v>0.16666666666666671</v>
      </c>
      <c r="P88" s="29" t="s">
        <v>111</v>
      </c>
      <c r="Q88" s="31" t="s">
        <v>15</v>
      </c>
      <c r="R88" s="28">
        <v>1</v>
      </c>
      <c r="S88" s="28">
        <v>0</v>
      </c>
      <c r="T88" s="28">
        <v>0</v>
      </c>
      <c r="U88" s="28">
        <v>0</v>
      </c>
      <c r="V88" s="28">
        <v>0</v>
      </c>
      <c r="W88" s="28">
        <v>0</v>
      </c>
      <c r="X88" s="28">
        <v>0</v>
      </c>
      <c r="Y88" s="28">
        <v>0</v>
      </c>
      <c r="Z88" s="28">
        <v>0</v>
      </c>
      <c r="AA88" s="28">
        <v>1</v>
      </c>
      <c r="AB88" s="28">
        <v>0</v>
      </c>
      <c r="AC88" s="28">
        <v>1</v>
      </c>
      <c r="AD88" s="28">
        <v>0</v>
      </c>
      <c r="AE88" s="28">
        <v>0</v>
      </c>
      <c r="AF88" s="28">
        <v>0</v>
      </c>
      <c r="AG88" s="28">
        <v>0</v>
      </c>
      <c r="AH88" s="28">
        <v>0</v>
      </c>
      <c r="AI88" s="28">
        <v>0</v>
      </c>
      <c r="AJ88" s="9">
        <f t="shared" si="4"/>
        <v>1</v>
      </c>
      <c r="AK88" s="9">
        <f t="shared" si="5"/>
        <v>0</v>
      </c>
      <c r="AL88" s="9">
        <f t="shared" si="6"/>
        <v>0</v>
      </c>
      <c r="AM88" s="9">
        <f t="shared" si="7"/>
        <v>0</v>
      </c>
      <c r="AN88" s="29" t="s">
        <v>1710</v>
      </c>
    </row>
    <row r="89" spans="1:40" x14ac:dyDescent="0.25">
      <c r="A89" s="28">
        <v>1929</v>
      </c>
      <c r="B89" s="29" t="s">
        <v>1711</v>
      </c>
      <c r="C89" s="29" t="s">
        <v>1712</v>
      </c>
      <c r="D89" s="29" t="s">
        <v>1713</v>
      </c>
      <c r="E89" s="30">
        <v>41274</v>
      </c>
      <c r="F89" s="29" t="s">
        <v>38</v>
      </c>
      <c r="J89" s="28">
        <v>0.30299999999999999</v>
      </c>
      <c r="K89" s="28">
        <v>24.5</v>
      </c>
      <c r="L89" s="10" t="s">
        <v>342</v>
      </c>
      <c r="M89" s="29" t="s">
        <v>224</v>
      </c>
      <c r="N89" s="31" t="s">
        <v>48</v>
      </c>
      <c r="O89" s="28">
        <v>0.16666666666666671</v>
      </c>
      <c r="P89" s="29" t="s">
        <v>111</v>
      </c>
      <c r="Q89" s="31" t="s">
        <v>15</v>
      </c>
      <c r="R89" s="28">
        <v>1</v>
      </c>
      <c r="S89" s="28">
        <v>0</v>
      </c>
      <c r="T89" s="28">
        <v>0</v>
      </c>
      <c r="U89" s="28">
        <v>0</v>
      </c>
      <c r="V89" s="28">
        <v>0</v>
      </c>
      <c r="W89" s="28">
        <v>0</v>
      </c>
      <c r="X89" s="28">
        <v>0</v>
      </c>
      <c r="Y89" s="28">
        <v>0</v>
      </c>
      <c r="Z89" s="28">
        <v>0</v>
      </c>
      <c r="AA89" s="28">
        <v>1</v>
      </c>
      <c r="AB89" s="28">
        <v>0</v>
      </c>
      <c r="AC89" s="28">
        <v>1</v>
      </c>
      <c r="AD89" s="28">
        <v>0</v>
      </c>
      <c r="AE89" s="28">
        <v>0</v>
      </c>
      <c r="AF89" s="28">
        <v>0</v>
      </c>
      <c r="AG89" s="28">
        <v>0</v>
      </c>
      <c r="AH89" s="28">
        <v>0</v>
      </c>
      <c r="AI89" s="28">
        <v>0</v>
      </c>
      <c r="AJ89" s="9">
        <f t="shared" si="4"/>
        <v>1</v>
      </c>
      <c r="AK89" s="9">
        <f t="shared" si="5"/>
        <v>0</v>
      </c>
      <c r="AL89" s="9">
        <f t="shared" si="6"/>
        <v>0</v>
      </c>
      <c r="AM89" s="9">
        <f t="shared" si="7"/>
        <v>0</v>
      </c>
      <c r="AN89" s="29" t="s">
        <v>1714</v>
      </c>
    </row>
    <row r="90" spans="1:40" x14ac:dyDescent="0.25">
      <c r="A90" s="28">
        <v>1935</v>
      </c>
      <c r="B90" s="29" t="s">
        <v>1715</v>
      </c>
      <c r="C90" s="29" t="s">
        <v>1716</v>
      </c>
      <c r="D90" s="29" t="s">
        <v>1717</v>
      </c>
      <c r="E90" s="30">
        <v>41132</v>
      </c>
      <c r="F90" s="29" t="s">
        <v>38</v>
      </c>
      <c r="J90" s="28">
        <v>0.5</v>
      </c>
      <c r="L90" s="10" t="s">
        <v>341</v>
      </c>
      <c r="M90" s="29" t="s">
        <v>200</v>
      </c>
      <c r="N90" s="31" t="s">
        <v>48</v>
      </c>
      <c r="O90" s="28">
        <v>0.75</v>
      </c>
      <c r="P90" s="29" t="s">
        <v>111</v>
      </c>
      <c r="Q90" s="31" t="s">
        <v>15</v>
      </c>
      <c r="R90" s="28">
        <v>1</v>
      </c>
      <c r="S90" s="28">
        <v>0</v>
      </c>
      <c r="T90" s="28">
        <v>0</v>
      </c>
      <c r="U90" s="28">
        <v>0</v>
      </c>
      <c r="V90" s="28">
        <v>0</v>
      </c>
      <c r="W90" s="28">
        <v>0</v>
      </c>
      <c r="X90" s="28">
        <v>0</v>
      </c>
      <c r="Y90" s="28">
        <v>0</v>
      </c>
      <c r="Z90" s="28">
        <v>0</v>
      </c>
      <c r="AA90" s="28">
        <v>1</v>
      </c>
      <c r="AB90" s="28">
        <v>0</v>
      </c>
      <c r="AC90" s="28">
        <v>0</v>
      </c>
      <c r="AD90" s="28">
        <v>0</v>
      </c>
      <c r="AE90" s="28">
        <v>1</v>
      </c>
      <c r="AF90" s="28">
        <v>0</v>
      </c>
      <c r="AG90" s="28">
        <v>0</v>
      </c>
      <c r="AH90" s="28">
        <v>0</v>
      </c>
      <c r="AI90" s="28">
        <v>0</v>
      </c>
      <c r="AJ90" s="9">
        <f t="shared" si="4"/>
        <v>1</v>
      </c>
      <c r="AK90" s="9">
        <f t="shared" si="5"/>
        <v>0</v>
      </c>
      <c r="AL90" s="9">
        <f t="shared" si="6"/>
        <v>0</v>
      </c>
      <c r="AM90" s="9">
        <f t="shared" si="7"/>
        <v>0</v>
      </c>
      <c r="AN90" s="29" t="s">
        <v>1718</v>
      </c>
    </row>
    <row r="91" spans="1:40" x14ac:dyDescent="0.25">
      <c r="A91" s="28">
        <v>1936</v>
      </c>
      <c r="B91" s="29" t="s">
        <v>1719</v>
      </c>
      <c r="C91" s="29" t="s">
        <v>1720</v>
      </c>
      <c r="D91" s="29" t="s">
        <v>1721</v>
      </c>
      <c r="E91" s="30">
        <v>41064</v>
      </c>
      <c r="F91" s="29" t="s">
        <v>38</v>
      </c>
      <c r="J91" s="28">
        <v>0.87</v>
      </c>
      <c r="L91" s="10" t="s">
        <v>341</v>
      </c>
      <c r="M91" s="29" t="s">
        <v>209</v>
      </c>
      <c r="N91" s="31" t="s">
        <v>48</v>
      </c>
      <c r="O91" s="28">
        <v>0.5</v>
      </c>
      <c r="P91" s="29" t="s">
        <v>111</v>
      </c>
      <c r="Q91" s="31" t="s">
        <v>70</v>
      </c>
      <c r="R91" s="28">
        <v>0</v>
      </c>
      <c r="S91" s="28">
        <v>0</v>
      </c>
      <c r="T91" s="28">
        <v>0</v>
      </c>
      <c r="U91" s="28">
        <v>0</v>
      </c>
      <c r="V91" s="28">
        <v>0</v>
      </c>
      <c r="W91" s="28">
        <v>0</v>
      </c>
      <c r="X91" s="28">
        <v>0</v>
      </c>
      <c r="Y91" s="28">
        <v>0</v>
      </c>
      <c r="Z91" s="28">
        <v>0</v>
      </c>
      <c r="AA91" s="28">
        <v>1</v>
      </c>
      <c r="AB91" s="28">
        <v>0</v>
      </c>
      <c r="AC91" s="28">
        <v>0</v>
      </c>
      <c r="AD91" s="28">
        <v>0</v>
      </c>
      <c r="AE91" s="28">
        <v>1</v>
      </c>
      <c r="AF91" s="28">
        <v>0</v>
      </c>
      <c r="AG91" s="28">
        <v>0</v>
      </c>
      <c r="AH91" s="28">
        <v>0</v>
      </c>
      <c r="AI91" s="28">
        <v>0</v>
      </c>
      <c r="AJ91" s="9">
        <f t="shared" ref="AJ91:AJ144" si="8">IF(OR(AC91=1,AE91=1),1,0)</f>
        <v>1</v>
      </c>
      <c r="AK91" s="9">
        <f t="shared" ref="AK91:AK144" si="9">IF(OR(AF91=1,AG91=1),1,0)</f>
        <v>0</v>
      </c>
      <c r="AL91" s="9">
        <f t="shared" ref="AL91:AL144" si="10">IF(OR(AD91=1,AH91=1,AI91=1),1,0)</f>
        <v>0</v>
      </c>
      <c r="AM91" s="9">
        <f t="shared" ref="AM91:AM144" si="11">IF(OR(AD91=1,AH91=1),1,0)</f>
        <v>0</v>
      </c>
      <c r="AN91" s="29" t="s">
        <v>1722</v>
      </c>
    </row>
    <row r="92" spans="1:40" x14ac:dyDescent="0.25">
      <c r="A92" s="28">
        <v>1940</v>
      </c>
      <c r="B92" s="29" t="s">
        <v>1723</v>
      </c>
      <c r="C92" s="29" t="s">
        <v>1724</v>
      </c>
      <c r="D92" s="29" t="s">
        <v>1725</v>
      </c>
      <c r="E92" s="30">
        <v>40210</v>
      </c>
      <c r="F92" s="29" t="s">
        <v>38</v>
      </c>
      <c r="J92" s="28">
        <v>0.5</v>
      </c>
      <c r="L92" s="10" t="s">
        <v>341</v>
      </c>
      <c r="M92" s="29" t="s">
        <v>209</v>
      </c>
      <c r="N92" s="31" t="s">
        <v>48</v>
      </c>
      <c r="O92" s="28">
        <v>0.75</v>
      </c>
      <c r="P92" s="29" t="s">
        <v>111</v>
      </c>
      <c r="Q92" s="31" t="s">
        <v>15</v>
      </c>
      <c r="R92" s="28">
        <v>1</v>
      </c>
      <c r="S92" s="28">
        <v>0</v>
      </c>
      <c r="T92" s="28">
        <v>0</v>
      </c>
      <c r="U92" s="28">
        <v>0</v>
      </c>
      <c r="V92" s="28">
        <v>0</v>
      </c>
      <c r="W92" s="28">
        <v>0</v>
      </c>
      <c r="X92" s="28">
        <v>0</v>
      </c>
      <c r="Y92" s="28">
        <v>0</v>
      </c>
      <c r="Z92" s="28">
        <v>0</v>
      </c>
      <c r="AA92" s="28">
        <v>1</v>
      </c>
      <c r="AB92" s="28">
        <v>0</v>
      </c>
      <c r="AC92" s="28">
        <v>0</v>
      </c>
      <c r="AD92" s="28">
        <v>0</v>
      </c>
      <c r="AE92" s="28">
        <v>0</v>
      </c>
      <c r="AF92" s="28">
        <v>0</v>
      </c>
      <c r="AG92" s="28">
        <v>0</v>
      </c>
      <c r="AH92" s="28">
        <v>0</v>
      </c>
      <c r="AI92" s="28">
        <v>1</v>
      </c>
      <c r="AJ92" s="9">
        <f t="shared" si="8"/>
        <v>0</v>
      </c>
      <c r="AK92" s="9">
        <f t="shared" si="9"/>
        <v>0</v>
      </c>
      <c r="AL92" s="9">
        <f t="shared" si="10"/>
        <v>1</v>
      </c>
      <c r="AM92" s="9">
        <f t="shared" si="11"/>
        <v>0</v>
      </c>
      <c r="AN92" s="29" t="s">
        <v>1726</v>
      </c>
    </row>
    <row r="93" spans="1:40" x14ac:dyDescent="0.25">
      <c r="A93" s="28">
        <v>1941</v>
      </c>
      <c r="B93" s="29" t="s">
        <v>1081</v>
      </c>
      <c r="C93" s="29" t="s">
        <v>1082</v>
      </c>
      <c r="D93" s="29" t="s">
        <v>1083</v>
      </c>
      <c r="E93" s="30">
        <v>40179</v>
      </c>
      <c r="F93" s="29" t="s">
        <v>38</v>
      </c>
      <c r="J93" s="28">
        <v>0.5</v>
      </c>
      <c r="L93" s="10" t="s">
        <v>341</v>
      </c>
      <c r="M93" s="29" t="s">
        <v>151</v>
      </c>
      <c r="N93" s="31" t="s">
        <v>48</v>
      </c>
      <c r="O93" s="28">
        <v>0.75</v>
      </c>
      <c r="P93" s="29" t="s">
        <v>111</v>
      </c>
      <c r="Q93" s="31" t="s">
        <v>15</v>
      </c>
      <c r="R93" s="28">
        <v>1</v>
      </c>
      <c r="S93" s="28">
        <v>0</v>
      </c>
      <c r="T93" s="28">
        <v>0</v>
      </c>
      <c r="U93" s="28">
        <v>0</v>
      </c>
      <c r="V93" s="28">
        <v>0</v>
      </c>
      <c r="W93" s="28">
        <v>0</v>
      </c>
      <c r="X93" s="28">
        <v>0</v>
      </c>
      <c r="Y93" s="28">
        <v>0</v>
      </c>
      <c r="Z93" s="28">
        <v>0</v>
      </c>
      <c r="AA93" s="28">
        <v>1</v>
      </c>
      <c r="AB93" s="28">
        <v>0</v>
      </c>
      <c r="AC93" s="28">
        <v>0</v>
      </c>
      <c r="AD93" s="28">
        <v>0</v>
      </c>
      <c r="AE93" s="28">
        <v>0</v>
      </c>
      <c r="AF93" s="28">
        <v>0</v>
      </c>
      <c r="AG93" s="28">
        <v>0</v>
      </c>
      <c r="AH93" s="28">
        <v>0</v>
      </c>
      <c r="AI93" s="28">
        <v>1</v>
      </c>
      <c r="AJ93" s="9">
        <f t="shared" si="8"/>
        <v>0</v>
      </c>
      <c r="AK93" s="9">
        <f t="shared" si="9"/>
        <v>0</v>
      </c>
      <c r="AL93" s="9">
        <f t="shared" si="10"/>
        <v>1</v>
      </c>
      <c r="AM93" s="9">
        <f t="shared" si="11"/>
        <v>0</v>
      </c>
      <c r="AN93" s="29" t="s">
        <v>1084</v>
      </c>
    </row>
    <row r="94" spans="1:40" x14ac:dyDescent="0.25">
      <c r="A94" s="28">
        <v>1942</v>
      </c>
      <c r="B94" s="29" t="s">
        <v>1727</v>
      </c>
      <c r="C94" s="29" t="s">
        <v>1728</v>
      </c>
      <c r="D94" s="29" t="s">
        <v>1725</v>
      </c>
      <c r="E94" s="30">
        <v>41030</v>
      </c>
      <c r="F94" s="29" t="s">
        <v>38</v>
      </c>
      <c r="J94" s="28">
        <v>0.5</v>
      </c>
      <c r="L94" s="10" t="s">
        <v>341</v>
      </c>
      <c r="M94" s="29" t="s">
        <v>1729</v>
      </c>
      <c r="N94" s="31" t="s">
        <v>48</v>
      </c>
      <c r="O94" s="28">
        <v>0.75</v>
      </c>
      <c r="P94" s="29" t="s">
        <v>1730</v>
      </c>
      <c r="Q94" s="31" t="s">
        <v>15</v>
      </c>
      <c r="R94" s="28">
        <v>1</v>
      </c>
      <c r="S94" s="28">
        <v>0</v>
      </c>
      <c r="T94" s="28">
        <v>0</v>
      </c>
      <c r="U94" s="28">
        <v>0</v>
      </c>
      <c r="V94" s="28">
        <v>0</v>
      </c>
      <c r="W94" s="28">
        <v>0</v>
      </c>
      <c r="X94" s="28">
        <v>0</v>
      </c>
      <c r="Y94" s="28">
        <v>0</v>
      </c>
      <c r="Z94" s="28">
        <v>0</v>
      </c>
      <c r="AA94" s="28">
        <v>1</v>
      </c>
      <c r="AB94" s="28">
        <v>0</v>
      </c>
      <c r="AC94" s="28">
        <v>0</v>
      </c>
      <c r="AD94" s="28">
        <v>0</v>
      </c>
      <c r="AE94" s="28">
        <v>1</v>
      </c>
      <c r="AF94" s="28">
        <v>0</v>
      </c>
      <c r="AG94" s="28">
        <v>0</v>
      </c>
      <c r="AH94" s="28">
        <v>0</v>
      </c>
      <c r="AI94" s="28">
        <v>0</v>
      </c>
      <c r="AJ94" s="9">
        <f t="shared" si="8"/>
        <v>1</v>
      </c>
      <c r="AK94" s="9">
        <f t="shared" si="9"/>
        <v>0</v>
      </c>
      <c r="AL94" s="9">
        <f t="shared" si="10"/>
        <v>0</v>
      </c>
      <c r="AM94" s="9">
        <f t="shared" si="11"/>
        <v>0</v>
      </c>
      <c r="AN94" s="29" t="s">
        <v>1731</v>
      </c>
    </row>
    <row r="95" spans="1:40" x14ac:dyDescent="0.25">
      <c r="A95" s="28">
        <v>1943</v>
      </c>
      <c r="B95" s="29" t="s">
        <v>1732</v>
      </c>
      <c r="C95" s="29" t="s">
        <v>1733</v>
      </c>
      <c r="D95" s="29" t="s">
        <v>1734</v>
      </c>
      <c r="E95" s="30">
        <v>38453</v>
      </c>
      <c r="F95" s="29" t="s">
        <v>38</v>
      </c>
      <c r="I95" s="28">
        <v>500</v>
      </c>
      <c r="L95" s="10" t="s">
        <v>342</v>
      </c>
      <c r="M95" s="29" t="s">
        <v>691</v>
      </c>
      <c r="N95" s="31" t="s">
        <v>48</v>
      </c>
      <c r="O95" s="28">
        <v>8</v>
      </c>
      <c r="P95" s="29" t="s">
        <v>111</v>
      </c>
      <c r="Q95" s="31" t="s">
        <v>15</v>
      </c>
      <c r="R95" s="28">
        <v>1</v>
      </c>
      <c r="S95" s="28">
        <v>0</v>
      </c>
      <c r="T95" s="28">
        <v>0</v>
      </c>
      <c r="U95" s="28">
        <v>0</v>
      </c>
      <c r="V95" s="28">
        <v>0</v>
      </c>
      <c r="W95" s="28">
        <v>0</v>
      </c>
      <c r="X95" s="28">
        <v>0</v>
      </c>
      <c r="Y95" s="28">
        <v>0</v>
      </c>
      <c r="Z95" s="28">
        <v>0</v>
      </c>
      <c r="AA95" s="28">
        <v>1</v>
      </c>
      <c r="AB95" s="28">
        <v>0</v>
      </c>
      <c r="AC95" s="28">
        <v>0</v>
      </c>
      <c r="AD95" s="28">
        <v>0</v>
      </c>
      <c r="AE95" s="28">
        <v>0</v>
      </c>
      <c r="AF95" s="28">
        <v>0</v>
      </c>
      <c r="AG95" s="28">
        <v>0</v>
      </c>
      <c r="AH95" s="28">
        <v>0</v>
      </c>
      <c r="AI95" s="28">
        <v>1</v>
      </c>
      <c r="AJ95" s="9">
        <f t="shared" si="8"/>
        <v>0</v>
      </c>
      <c r="AK95" s="9">
        <f t="shared" si="9"/>
        <v>0</v>
      </c>
      <c r="AL95" s="9">
        <f t="shared" si="10"/>
        <v>1</v>
      </c>
      <c r="AM95" s="9">
        <f t="shared" si="11"/>
        <v>0</v>
      </c>
      <c r="AN95" s="29" t="s">
        <v>1735</v>
      </c>
    </row>
    <row r="96" spans="1:40" x14ac:dyDescent="0.25">
      <c r="A96" s="28">
        <v>1944</v>
      </c>
      <c r="B96" s="29" t="s">
        <v>1736</v>
      </c>
      <c r="C96" s="29" t="s">
        <v>1737</v>
      </c>
      <c r="D96" s="29" t="s">
        <v>1738</v>
      </c>
      <c r="E96" s="30">
        <v>36831</v>
      </c>
      <c r="F96" s="29" t="s">
        <v>38</v>
      </c>
      <c r="I96" s="28">
        <v>50000</v>
      </c>
      <c r="J96" s="28">
        <v>1.8</v>
      </c>
      <c r="L96" s="10" t="s">
        <v>342</v>
      </c>
      <c r="M96" s="29" t="s">
        <v>691</v>
      </c>
      <c r="N96" s="31" t="s">
        <v>48</v>
      </c>
      <c r="O96" s="28">
        <v>8</v>
      </c>
      <c r="P96" s="29" t="s">
        <v>1739</v>
      </c>
      <c r="Q96" s="31" t="s">
        <v>70</v>
      </c>
      <c r="R96" s="28">
        <v>0</v>
      </c>
      <c r="S96" s="28">
        <v>0</v>
      </c>
      <c r="T96" s="28">
        <v>0</v>
      </c>
      <c r="U96" s="28">
        <v>0</v>
      </c>
      <c r="V96" s="28">
        <v>0</v>
      </c>
      <c r="W96" s="28">
        <v>0</v>
      </c>
      <c r="X96" s="28">
        <v>0</v>
      </c>
      <c r="Y96" s="28">
        <v>0</v>
      </c>
      <c r="Z96" s="28">
        <v>0</v>
      </c>
      <c r="AA96" s="28">
        <v>1</v>
      </c>
      <c r="AB96" s="28">
        <v>0</v>
      </c>
      <c r="AC96" s="28">
        <v>0</v>
      </c>
      <c r="AD96" s="28">
        <v>1</v>
      </c>
      <c r="AE96" s="28">
        <v>0</v>
      </c>
      <c r="AF96" s="28">
        <v>0</v>
      </c>
      <c r="AG96" s="28">
        <v>0</v>
      </c>
      <c r="AH96" s="28">
        <v>0</v>
      </c>
      <c r="AI96" s="28">
        <v>0</v>
      </c>
      <c r="AJ96" s="9">
        <f t="shared" si="8"/>
        <v>0</v>
      </c>
      <c r="AK96" s="9">
        <f t="shared" si="9"/>
        <v>0</v>
      </c>
      <c r="AL96" s="9">
        <f t="shared" si="10"/>
        <v>1</v>
      </c>
      <c r="AM96" s="9">
        <f t="shared" si="11"/>
        <v>1</v>
      </c>
      <c r="AN96" s="29" t="s">
        <v>1740</v>
      </c>
    </row>
    <row r="97" spans="1:40" x14ac:dyDescent="0.25">
      <c r="A97" s="28">
        <v>2319</v>
      </c>
      <c r="B97" s="29" t="s">
        <v>1741</v>
      </c>
      <c r="C97" s="29" t="s">
        <v>1742</v>
      </c>
      <c r="D97" s="29" t="s">
        <v>1743</v>
      </c>
      <c r="E97" s="30">
        <v>42566</v>
      </c>
      <c r="F97" s="29" t="s">
        <v>38</v>
      </c>
      <c r="K97" s="28">
        <v>60</v>
      </c>
      <c r="L97" s="10" t="s">
        <v>342</v>
      </c>
      <c r="M97" s="29" t="s">
        <v>39</v>
      </c>
      <c r="N97" s="31" t="s">
        <v>40</v>
      </c>
      <c r="O97" s="28">
        <v>0.2</v>
      </c>
      <c r="P97" s="29" t="s">
        <v>111</v>
      </c>
      <c r="Q97" s="31" t="s">
        <v>15</v>
      </c>
      <c r="R97" s="28">
        <v>1</v>
      </c>
      <c r="S97" s="28">
        <v>0</v>
      </c>
      <c r="T97" s="28">
        <v>0</v>
      </c>
      <c r="U97" s="28">
        <v>0</v>
      </c>
      <c r="V97" s="28">
        <v>0</v>
      </c>
      <c r="W97" s="28">
        <v>0</v>
      </c>
      <c r="X97" s="28">
        <v>0</v>
      </c>
      <c r="Y97" s="28">
        <v>0</v>
      </c>
      <c r="Z97" s="28">
        <v>0</v>
      </c>
      <c r="AA97" s="28">
        <v>1</v>
      </c>
      <c r="AB97" s="28">
        <v>0</v>
      </c>
      <c r="AC97" s="28">
        <v>0</v>
      </c>
      <c r="AD97" s="28">
        <v>0</v>
      </c>
      <c r="AE97" s="28">
        <v>0</v>
      </c>
      <c r="AF97" s="28">
        <v>0</v>
      </c>
      <c r="AG97" s="28">
        <v>0</v>
      </c>
      <c r="AH97" s="28">
        <v>0</v>
      </c>
      <c r="AI97" s="28">
        <v>1</v>
      </c>
      <c r="AJ97" s="9">
        <f t="shared" si="8"/>
        <v>0</v>
      </c>
      <c r="AK97" s="9">
        <f t="shared" si="9"/>
        <v>0</v>
      </c>
      <c r="AL97" s="9">
        <f t="shared" si="10"/>
        <v>1</v>
      </c>
      <c r="AM97" s="9">
        <f t="shared" si="11"/>
        <v>0</v>
      </c>
      <c r="AN97" s="29" t="s">
        <v>1744</v>
      </c>
    </row>
    <row r="98" spans="1:40" x14ac:dyDescent="0.25">
      <c r="A98" s="28">
        <v>2829</v>
      </c>
      <c r="B98" s="29" t="s">
        <v>1745</v>
      </c>
      <c r="C98" s="29" t="s">
        <v>1746</v>
      </c>
      <c r="D98" s="29" t="s">
        <v>1747</v>
      </c>
      <c r="E98" s="30">
        <v>42095</v>
      </c>
      <c r="F98" s="29" t="s">
        <v>38</v>
      </c>
      <c r="J98" s="28">
        <v>2</v>
      </c>
      <c r="L98" s="10" t="s">
        <v>342</v>
      </c>
      <c r="M98" s="29" t="s">
        <v>185</v>
      </c>
      <c r="N98" s="31" t="s">
        <v>48</v>
      </c>
      <c r="O98" s="28">
        <v>4.5</v>
      </c>
      <c r="P98" s="29" t="s">
        <v>111</v>
      </c>
      <c r="Q98" s="31" t="s">
        <v>15</v>
      </c>
      <c r="R98" s="28">
        <v>1</v>
      </c>
      <c r="S98" s="28">
        <v>0</v>
      </c>
      <c r="T98" s="28">
        <v>0</v>
      </c>
      <c r="U98" s="28">
        <v>0</v>
      </c>
      <c r="V98" s="28">
        <v>0</v>
      </c>
      <c r="W98" s="28">
        <v>0</v>
      </c>
      <c r="X98" s="28">
        <v>0</v>
      </c>
      <c r="Y98" s="28">
        <v>0</v>
      </c>
      <c r="Z98" s="28">
        <v>0</v>
      </c>
      <c r="AA98" s="28">
        <v>1</v>
      </c>
      <c r="AB98" s="28">
        <v>0</v>
      </c>
      <c r="AC98" s="28">
        <v>1</v>
      </c>
      <c r="AD98" s="28">
        <v>1</v>
      </c>
      <c r="AE98" s="28">
        <v>0</v>
      </c>
      <c r="AF98" s="28">
        <v>0</v>
      </c>
      <c r="AG98" s="28">
        <v>0</v>
      </c>
      <c r="AH98" s="28">
        <v>0</v>
      </c>
      <c r="AI98" s="28">
        <v>0</v>
      </c>
      <c r="AJ98" s="9">
        <f t="shared" si="8"/>
        <v>1</v>
      </c>
      <c r="AK98" s="9">
        <f t="shared" si="9"/>
        <v>0</v>
      </c>
      <c r="AL98" s="9">
        <f t="shared" si="10"/>
        <v>1</v>
      </c>
      <c r="AM98" s="9">
        <f t="shared" si="11"/>
        <v>1</v>
      </c>
      <c r="AN98" s="29" t="s">
        <v>1748</v>
      </c>
    </row>
    <row r="99" spans="1:40" x14ac:dyDescent="0.25">
      <c r="A99" s="28">
        <v>2830</v>
      </c>
      <c r="B99" s="29" t="s">
        <v>1749</v>
      </c>
      <c r="C99" s="29" t="s">
        <v>1750</v>
      </c>
      <c r="D99" s="29" t="s">
        <v>1751</v>
      </c>
      <c r="E99" s="30">
        <v>41877</v>
      </c>
      <c r="F99" s="29" t="s">
        <v>38</v>
      </c>
      <c r="L99" s="10" t="s">
        <v>342</v>
      </c>
      <c r="M99" s="29" t="s">
        <v>224</v>
      </c>
      <c r="N99" s="31" t="s">
        <v>48</v>
      </c>
      <c r="O99" s="28">
        <v>0.5</v>
      </c>
      <c r="P99" s="29" t="s">
        <v>111</v>
      </c>
      <c r="Q99" s="31" t="s">
        <v>15</v>
      </c>
      <c r="R99" s="28">
        <v>1</v>
      </c>
      <c r="S99" s="28">
        <v>0</v>
      </c>
      <c r="T99" s="28">
        <v>0</v>
      </c>
      <c r="U99" s="28">
        <v>0</v>
      </c>
      <c r="V99" s="28">
        <v>0</v>
      </c>
      <c r="W99" s="28">
        <v>0</v>
      </c>
      <c r="X99" s="28">
        <v>0</v>
      </c>
      <c r="Y99" s="28">
        <v>0</v>
      </c>
      <c r="Z99" s="28">
        <v>0</v>
      </c>
      <c r="AA99" s="28">
        <v>1</v>
      </c>
      <c r="AB99" s="28">
        <v>0</v>
      </c>
      <c r="AC99" s="28">
        <v>1</v>
      </c>
      <c r="AD99" s="28">
        <v>0</v>
      </c>
      <c r="AE99" s="28">
        <v>0</v>
      </c>
      <c r="AF99" s="28">
        <v>0</v>
      </c>
      <c r="AG99" s="28">
        <v>0</v>
      </c>
      <c r="AH99" s="28">
        <v>0</v>
      </c>
      <c r="AI99" s="28">
        <v>0</v>
      </c>
      <c r="AJ99" s="9">
        <f t="shared" si="8"/>
        <v>1</v>
      </c>
      <c r="AK99" s="9">
        <f t="shared" si="9"/>
        <v>0</v>
      </c>
      <c r="AL99" s="9">
        <f t="shared" si="10"/>
        <v>0</v>
      </c>
      <c r="AM99" s="9">
        <f t="shared" si="11"/>
        <v>0</v>
      </c>
      <c r="AN99" s="29" t="s">
        <v>1752</v>
      </c>
    </row>
    <row r="100" spans="1:40" x14ac:dyDescent="0.25">
      <c r="A100" s="28">
        <v>2837</v>
      </c>
      <c r="B100" s="29" t="s">
        <v>1753</v>
      </c>
      <c r="C100" s="29" t="s">
        <v>1754</v>
      </c>
      <c r="D100" s="29" t="s">
        <v>1755</v>
      </c>
      <c r="E100" s="30">
        <v>42163</v>
      </c>
      <c r="F100" s="29" t="s">
        <v>38</v>
      </c>
      <c r="G100" s="28">
        <v>1939</v>
      </c>
      <c r="H100" s="28">
        <v>1929</v>
      </c>
      <c r="J100" s="28">
        <v>0.69</v>
      </c>
      <c r="L100" s="10" t="s">
        <v>341</v>
      </c>
      <c r="M100" s="29" t="s">
        <v>1097</v>
      </c>
      <c r="N100" s="31" t="s">
        <v>48</v>
      </c>
      <c r="O100" s="28">
        <v>0.25</v>
      </c>
      <c r="P100" s="29" t="s">
        <v>111</v>
      </c>
      <c r="Q100" s="31" t="s">
        <v>15</v>
      </c>
      <c r="R100" s="28">
        <v>1</v>
      </c>
      <c r="S100" s="28">
        <v>0</v>
      </c>
      <c r="T100" s="28">
        <v>0</v>
      </c>
      <c r="U100" s="28">
        <v>0</v>
      </c>
      <c r="V100" s="28">
        <v>0</v>
      </c>
      <c r="W100" s="28">
        <v>0</v>
      </c>
      <c r="X100" s="28">
        <v>0</v>
      </c>
      <c r="Y100" s="28">
        <v>0</v>
      </c>
      <c r="Z100" s="28">
        <v>0</v>
      </c>
      <c r="AA100" s="28">
        <v>1</v>
      </c>
      <c r="AB100" s="28">
        <v>0</v>
      </c>
      <c r="AC100" s="28">
        <v>0</v>
      </c>
      <c r="AD100" s="28">
        <v>0</v>
      </c>
      <c r="AE100" s="28">
        <v>0</v>
      </c>
      <c r="AF100" s="28">
        <v>0</v>
      </c>
      <c r="AG100" s="28">
        <v>0</v>
      </c>
      <c r="AH100" s="28">
        <v>0</v>
      </c>
      <c r="AI100" s="28">
        <v>1</v>
      </c>
      <c r="AJ100" s="9">
        <f t="shared" si="8"/>
        <v>0</v>
      </c>
      <c r="AK100" s="9">
        <f t="shared" si="9"/>
        <v>0</v>
      </c>
      <c r="AL100" s="9">
        <f t="shared" si="10"/>
        <v>1</v>
      </c>
      <c r="AM100" s="9">
        <f t="shared" si="11"/>
        <v>0</v>
      </c>
      <c r="AN100" s="29" t="s">
        <v>1756</v>
      </c>
    </row>
    <row r="101" spans="1:40" x14ac:dyDescent="0.25">
      <c r="A101" s="28">
        <v>2846</v>
      </c>
      <c r="B101" s="29" t="s">
        <v>1094</v>
      </c>
      <c r="C101" s="29" t="s">
        <v>1095</v>
      </c>
      <c r="D101" s="29" t="s">
        <v>1096</v>
      </c>
      <c r="E101" s="30">
        <v>41883</v>
      </c>
      <c r="F101" s="29" t="s">
        <v>38</v>
      </c>
      <c r="J101" s="28">
        <v>1.75</v>
      </c>
      <c r="L101" s="10" t="s">
        <v>341</v>
      </c>
      <c r="M101" s="29" t="s">
        <v>1097</v>
      </c>
      <c r="N101" s="31" t="s">
        <v>48</v>
      </c>
      <c r="O101" s="28">
        <v>0</v>
      </c>
      <c r="P101" s="29" t="s">
        <v>111</v>
      </c>
      <c r="Q101" s="31" t="s">
        <v>70</v>
      </c>
      <c r="R101" s="28">
        <v>0</v>
      </c>
      <c r="S101" s="28">
        <v>0</v>
      </c>
      <c r="T101" s="28">
        <v>0</v>
      </c>
      <c r="U101" s="28">
        <v>0</v>
      </c>
      <c r="V101" s="28">
        <v>0</v>
      </c>
      <c r="W101" s="28">
        <v>0</v>
      </c>
      <c r="X101" s="28">
        <v>0</v>
      </c>
      <c r="Y101" s="28">
        <v>0</v>
      </c>
      <c r="Z101" s="28">
        <v>0</v>
      </c>
      <c r="AA101" s="28">
        <v>1</v>
      </c>
      <c r="AB101" s="28">
        <v>0</v>
      </c>
      <c r="AC101" s="28">
        <v>1</v>
      </c>
      <c r="AD101" s="28">
        <v>0</v>
      </c>
      <c r="AE101" s="28">
        <v>0</v>
      </c>
      <c r="AF101" s="28">
        <v>0</v>
      </c>
      <c r="AG101" s="28">
        <v>0</v>
      </c>
      <c r="AH101" s="28">
        <v>0</v>
      </c>
      <c r="AI101" s="28">
        <v>0</v>
      </c>
      <c r="AJ101" s="9">
        <f t="shared" si="8"/>
        <v>1</v>
      </c>
      <c r="AK101" s="9">
        <f t="shared" si="9"/>
        <v>0</v>
      </c>
      <c r="AL101" s="9">
        <f t="shared" si="10"/>
        <v>0</v>
      </c>
      <c r="AM101" s="9">
        <f t="shared" si="11"/>
        <v>0</v>
      </c>
      <c r="AN101" s="29" t="s">
        <v>1098</v>
      </c>
    </row>
    <row r="102" spans="1:40" x14ac:dyDescent="0.25">
      <c r="A102" s="28">
        <v>2850</v>
      </c>
      <c r="B102" s="29" t="s">
        <v>1757</v>
      </c>
      <c r="C102" s="29" t="s">
        <v>1758</v>
      </c>
      <c r="D102" s="29" t="s">
        <v>1759</v>
      </c>
      <c r="E102" s="30">
        <v>43040</v>
      </c>
      <c r="F102" s="29" t="s">
        <v>38</v>
      </c>
      <c r="I102" s="28">
        <v>25000</v>
      </c>
      <c r="J102" s="28">
        <v>1.75</v>
      </c>
      <c r="L102" s="10" t="s">
        <v>342</v>
      </c>
      <c r="M102" s="29" t="s">
        <v>224</v>
      </c>
      <c r="N102" s="31" t="s">
        <v>48</v>
      </c>
      <c r="O102" s="28">
        <v>3</v>
      </c>
      <c r="P102" s="29" t="s">
        <v>377</v>
      </c>
      <c r="Q102" s="31" t="s">
        <v>15</v>
      </c>
      <c r="R102" s="28">
        <v>1</v>
      </c>
      <c r="S102" s="28">
        <v>0</v>
      </c>
      <c r="T102" s="28">
        <v>0</v>
      </c>
      <c r="U102" s="28">
        <v>1</v>
      </c>
      <c r="V102" s="28">
        <v>0</v>
      </c>
      <c r="W102" s="28">
        <v>0</v>
      </c>
      <c r="X102" s="28">
        <v>0</v>
      </c>
      <c r="Y102" s="28">
        <v>0</v>
      </c>
      <c r="Z102" s="28">
        <v>1</v>
      </c>
      <c r="AA102" s="28">
        <v>0</v>
      </c>
      <c r="AB102" s="28">
        <v>0</v>
      </c>
      <c r="AC102" s="28">
        <v>1</v>
      </c>
      <c r="AD102" s="28">
        <v>0</v>
      </c>
      <c r="AE102" s="28">
        <v>0</v>
      </c>
      <c r="AF102" s="28">
        <v>0</v>
      </c>
      <c r="AG102" s="28">
        <v>0</v>
      </c>
      <c r="AH102" s="28">
        <v>0</v>
      </c>
      <c r="AI102" s="28">
        <v>0</v>
      </c>
      <c r="AJ102" s="9">
        <f t="shared" si="8"/>
        <v>1</v>
      </c>
      <c r="AK102" s="9">
        <f t="shared" si="9"/>
        <v>0</v>
      </c>
      <c r="AL102" s="9">
        <f t="shared" si="10"/>
        <v>0</v>
      </c>
      <c r="AM102" s="9">
        <f t="shared" si="11"/>
        <v>0</v>
      </c>
      <c r="AN102" s="29" t="s">
        <v>1760</v>
      </c>
    </row>
    <row r="103" spans="1:40" x14ac:dyDescent="0.25">
      <c r="A103" s="28">
        <v>2855</v>
      </c>
      <c r="B103" s="29" t="s">
        <v>1761</v>
      </c>
      <c r="C103" s="29" t="s">
        <v>1762</v>
      </c>
      <c r="D103" s="29" t="s">
        <v>1763</v>
      </c>
      <c r="E103" s="30">
        <v>42856</v>
      </c>
      <c r="F103" s="29" t="s">
        <v>38</v>
      </c>
      <c r="J103" s="28">
        <v>1.34</v>
      </c>
      <c r="L103" s="10" t="s">
        <v>341</v>
      </c>
      <c r="M103" s="29" t="s">
        <v>54</v>
      </c>
      <c r="N103" s="31" t="s">
        <v>48</v>
      </c>
      <c r="O103" s="28">
        <v>0.5</v>
      </c>
      <c r="P103" s="29" t="s">
        <v>111</v>
      </c>
      <c r="Q103" s="31" t="s">
        <v>15</v>
      </c>
      <c r="R103" s="28">
        <v>1</v>
      </c>
      <c r="S103" s="28">
        <v>0</v>
      </c>
      <c r="T103" s="28">
        <v>0</v>
      </c>
      <c r="U103" s="28">
        <v>0</v>
      </c>
      <c r="V103" s="28">
        <v>0</v>
      </c>
      <c r="W103" s="28">
        <v>0</v>
      </c>
      <c r="X103" s="28">
        <v>0</v>
      </c>
      <c r="Y103" s="28">
        <v>0</v>
      </c>
      <c r="Z103" s="28">
        <v>0</v>
      </c>
      <c r="AA103" s="28">
        <v>1</v>
      </c>
      <c r="AB103" s="28">
        <v>0</v>
      </c>
      <c r="AC103" s="28">
        <v>1</v>
      </c>
      <c r="AD103" s="28">
        <v>0</v>
      </c>
      <c r="AE103" s="28">
        <v>0</v>
      </c>
      <c r="AF103" s="28">
        <v>0</v>
      </c>
      <c r="AG103" s="28">
        <v>0</v>
      </c>
      <c r="AH103" s="28">
        <v>0</v>
      </c>
      <c r="AI103" s="28">
        <v>0</v>
      </c>
      <c r="AJ103" s="9">
        <f t="shared" si="8"/>
        <v>1</v>
      </c>
      <c r="AK103" s="9">
        <f t="shared" si="9"/>
        <v>0</v>
      </c>
      <c r="AL103" s="9">
        <f t="shared" si="10"/>
        <v>0</v>
      </c>
      <c r="AM103" s="9">
        <f t="shared" si="11"/>
        <v>0</v>
      </c>
      <c r="AN103" s="29" t="s">
        <v>1764</v>
      </c>
    </row>
    <row r="104" spans="1:40" x14ac:dyDescent="0.25">
      <c r="A104" s="28">
        <v>3106</v>
      </c>
      <c r="B104" s="29" t="s">
        <v>805</v>
      </c>
      <c r="C104" s="29" t="s">
        <v>806</v>
      </c>
      <c r="D104" s="29" t="s">
        <v>807</v>
      </c>
      <c r="E104" s="30">
        <v>43221</v>
      </c>
      <c r="F104" s="29" t="s">
        <v>38</v>
      </c>
      <c r="J104" s="28">
        <v>1</v>
      </c>
      <c r="L104" s="10" t="s">
        <v>342</v>
      </c>
      <c r="M104" s="29" t="s">
        <v>185</v>
      </c>
      <c r="N104" s="31" t="s">
        <v>48</v>
      </c>
      <c r="O104" s="28">
        <v>0.5</v>
      </c>
      <c r="P104" s="29" t="s">
        <v>111</v>
      </c>
      <c r="Q104" s="31" t="s">
        <v>55</v>
      </c>
      <c r="R104" s="28">
        <v>0</v>
      </c>
      <c r="S104" s="28">
        <v>0</v>
      </c>
      <c r="T104" s="28">
        <v>0</v>
      </c>
      <c r="U104" s="28">
        <v>0</v>
      </c>
      <c r="V104" s="28">
        <v>0</v>
      </c>
      <c r="W104" s="28">
        <v>0</v>
      </c>
      <c r="X104" s="28">
        <v>0</v>
      </c>
      <c r="Y104" s="28">
        <v>0</v>
      </c>
      <c r="Z104" s="28">
        <v>0</v>
      </c>
      <c r="AA104" s="28">
        <v>1</v>
      </c>
      <c r="AB104" s="28">
        <v>0</v>
      </c>
      <c r="AC104" s="28">
        <v>1</v>
      </c>
      <c r="AD104" s="28">
        <v>1</v>
      </c>
      <c r="AE104" s="28">
        <v>0</v>
      </c>
      <c r="AF104" s="28">
        <v>0</v>
      </c>
      <c r="AG104" s="28">
        <v>0</v>
      </c>
      <c r="AH104" s="28">
        <v>0</v>
      </c>
      <c r="AI104" s="28">
        <v>0</v>
      </c>
      <c r="AJ104" s="9">
        <f t="shared" si="8"/>
        <v>1</v>
      </c>
      <c r="AK104" s="9">
        <f t="shared" si="9"/>
        <v>0</v>
      </c>
      <c r="AL104" s="9">
        <f t="shared" si="10"/>
        <v>1</v>
      </c>
      <c r="AM104" s="9">
        <f t="shared" si="11"/>
        <v>1</v>
      </c>
      <c r="AN104" s="29" t="s">
        <v>808</v>
      </c>
    </row>
    <row r="105" spans="1:40" x14ac:dyDescent="0.25">
      <c r="A105" s="28">
        <v>3119</v>
      </c>
      <c r="B105" s="29" t="s">
        <v>1765</v>
      </c>
      <c r="C105" s="29" t="s">
        <v>1766</v>
      </c>
      <c r="D105" s="29" t="s">
        <v>1767</v>
      </c>
      <c r="E105" s="30">
        <v>42644</v>
      </c>
      <c r="F105" s="29" t="s">
        <v>38</v>
      </c>
      <c r="G105" s="28">
        <v>400</v>
      </c>
      <c r="H105" s="28">
        <v>390</v>
      </c>
      <c r="J105" s="28">
        <v>1.3</v>
      </c>
      <c r="L105" s="10" t="s">
        <v>341</v>
      </c>
      <c r="M105" s="29" t="s">
        <v>1768</v>
      </c>
      <c r="N105" s="31" t="s">
        <v>48</v>
      </c>
      <c r="O105" s="28">
        <v>0</v>
      </c>
      <c r="P105" s="29" t="s">
        <v>1769</v>
      </c>
      <c r="Q105" s="31" t="s">
        <v>15</v>
      </c>
      <c r="R105" s="28">
        <v>1</v>
      </c>
      <c r="S105" s="28">
        <v>0</v>
      </c>
      <c r="T105" s="28">
        <v>0</v>
      </c>
      <c r="U105" s="28">
        <v>0</v>
      </c>
      <c r="V105" s="28">
        <v>0</v>
      </c>
      <c r="W105" s="28">
        <v>0</v>
      </c>
      <c r="X105" s="28">
        <v>0</v>
      </c>
      <c r="Y105" s="28">
        <v>0</v>
      </c>
      <c r="Z105" s="28">
        <v>0</v>
      </c>
      <c r="AA105" s="28">
        <v>1</v>
      </c>
      <c r="AB105" s="28">
        <v>0</v>
      </c>
      <c r="AC105" s="28">
        <v>1</v>
      </c>
      <c r="AD105" s="28">
        <v>1</v>
      </c>
      <c r="AE105" s="28">
        <v>1</v>
      </c>
      <c r="AF105" s="28">
        <v>0</v>
      </c>
      <c r="AG105" s="28">
        <v>0</v>
      </c>
      <c r="AH105" s="28">
        <v>0</v>
      </c>
      <c r="AI105" s="28">
        <v>0</v>
      </c>
      <c r="AJ105" s="9">
        <f t="shared" si="8"/>
        <v>1</v>
      </c>
      <c r="AK105" s="9">
        <f t="shared" si="9"/>
        <v>0</v>
      </c>
      <c r="AL105" s="9">
        <f t="shared" si="10"/>
        <v>1</v>
      </c>
      <c r="AM105" s="9">
        <f t="shared" si="11"/>
        <v>1</v>
      </c>
      <c r="AN105" s="29" t="s">
        <v>1770</v>
      </c>
    </row>
    <row r="106" spans="1:40" x14ac:dyDescent="0.25">
      <c r="A106" s="28">
        <v>3383</v>
      </c>
      <c r="B106" s="29" t="s">
        <v>1771</v>
      </c>
      <c r="C106" s="29" t="s">
        <v>1772</v>
      </c>
      <c r="D106" s="29" t="s">
        <v>1773</v>
      </c>
      <c r="E106" s="30">
        <v>43475</v>
      </c>
      <c r="F106" s="29" t="s">
        <v>38</v>
      </c>
      <c r="G106" s="28">
        <v>2100</v>
      </c>
      <c r="H106" s="28">
        <v>850</v>
      </c>
      <c r="J106" s="28">
        <v>0.88100000000000001</v>
      </c>
      <c r="L106" s="10" t="s">
        <v>341</v>
      </c>
      <c r="M106" s="29" t="s">
        <v>151</v>
      </c>
      <c r="N106" s="31" t="s">
        <v>48</v>
      </c>
      <c r="O106" s="28">
        <v>0.25</v>
      </c>
      <c r="P106" s="29" t="s">
        <v>69</v>
      </c>
      <c r="Q106" s="31" t="s">
        <v>15</v>
      </c>
      <c r="R106" s="28">
        <v>1</v>
      </c>
      <c r="S106" s="28">
        <v>0</v>
      </c>
      <c r="T106" s="28">
        <v>0</v>
      </c>
      <c r="U106" s="28">
        <v>0</v>
      </c>
      <c r="V106" s="28">
        <v>0</v>
      </c>
      <c r="W106" s="28">
        <v>0</v>
      </c>
      <c r="X106" s="28">
        <v>0</v>
      </c>
      <c r="Y106" s="28">
        <v>0</v>
      </c>
      <c r="Z106" s="28">
        <v>0</v>
      </c>
      <c r="AA106" s="28">
        <v>1</v>
      </c>
      <c r="AB106" s="28">
        <v>0</v>
      </c>
      <c r="AC106" s="28">
        <v>1</v>
      </c>
      <c r="AD106" s="28">
        <v>0</v>
      </c>
      <c r="AE106" s="28">
        <v>1</v>
      </c>
      <c r="AF106" s="28">
        <v>0</v>
      </c>
      <c r="AG106" s="28">
        <v>0</v>
      </c>
      <c r="AH106" s="28">
        <v>0</v>
      </c>
      <c r="AI106" s="28">
        <v>0</v>
      </c>
      <c r="AJ106" s="9">
        <f t="shared" si="8"/>
        <v>1</v>
      </c>
      <c r="AK106" s="9">
        <f t="shared" si="9"/>
        <v>0</v>
      </c>
      <c r="AL106" s="9">
        <f t="shared" si="10"/>
        <v>0</v>
      </c>
      <c r="AM106" s="9">
        <f t="shared" si="11"/>
        <v>0</v>
      </c>
      <c r="AN106" s="29" t="s">
        <v>1774</v>
      </c>
    </row>
    <row r="107" spans="1:40" x14ac:dyDescent="0.25">
      <c r="A107" s="28">
        <v>3409</v>
      </c>
      <c r="B107" s="29" t="s">
        <v>1775</v>
      </c>
      <c r="C107" s="29" t="s">
        <v>1776</v>
      </c>
      <c r="D107" s="29" t="s">
        <v>1777</v>
      </c>
      <c r="E107" s="30">
        <v>43583</v>
      </c>
      <c r="F107" s="29" t="s">
        <v>38</v>
      </c>
      <c r="J107" s="28">
        <v>2</v>
      </c>
      <c r="L107" s="10" t="s">
        <v>342</v>
      </c>
      <c r="M107" s="29" t="s">
        <v>185</v>
      </c>
      <c r="N107" s="31" t="s">
        <v>48</v>
      </c>
      <c r="O107" s="28">
        <v>0.5</v>
      </c>
      <c r="P107" s="29" t="s">
        <v>111</v>
      </c>
      <c r="Q107" s="31" t="s">
        <v>15</v>
      </c>
      <c r="R107" s="28">
        <v>1</v>
      </c>
      <c r="S107" s="28">
        <v>0</v>
      </c>
      <c r="T107" s="28">
        <v>0</v>
      </c>
      <c r="U107" s="28">
        <v>0</v>
      </c>
      <c r="V107" s="28">
        <v>0</v>
      </c>
      <c r="W107" s="28">
        <v>0</v>
      </c>
      <c r="X107" s="28">
        <v>0</v>
      </c>
      <c r="Y107" s="28">
        <v>0</v>
      </c>
      <c r="Z107" s="28">
        <v>0</v>
      </c>
      <c r="AA107" s="28">
        <v>1</v>
      </c>
      <c r="AB107" s="28">
        <v>0</v>
      </c>
      <c r="AC107" s="28">
        <v>1</v>
      </c>
      <c r="AD107" s="28">
        <v>1</v>
      </c>
      <c r="AE107" s="28">
        <v>0</v>
      </c>
      <c r="AF107" s="28">
        <v>0</v>
      </c>
      <c r="AG107" s="28">
        <v>0</v>
      </c>
      <c r="AH107" s="28">
        <v>0</v>
      </c>
      <c r="AI107" s="28">
        <v>0</v>
      </c>
      <c r="AJ107" s="9">
        <f t="shared" si="8"/>
        <v>1</v>
      </c>
      <c r="AK107" s="9">
        <f t="shared" si="9"/>
        <v>0</v>
      </c>
      <c r="AL107" s="9">
        <f t="shared" si="10"/>
        <v>1</v>
      </c>
      <c r="AM107" s="9">
        <f t="shared" si="11"/>
        <v>1</v>
      </c>
      <c r="AN107" s="29" t="s">
        <v>1778</v>
      </c>
    </row>
    <row r="108" spans="1:40" x14ac:dyDescent="0.25">
      <c r="A108" s="28">
        <v>3438</v>
      </c>
      <c r="B108" s="29" t="s">
        <v>1779</v>
      </c>
      <c r="C108" s="29" t="s">
        <v>1780</v>
      </c>
      <c r="D108" s="29" t="s">
        <v>1781</v>
      </c>
      <c r="E108" s="30">
        <v>40664</v>
      </c>
      <c r="F108" s="29" t="s">
        <v>38</v>
      </c>
      <c r="I108" s="28">
        <v>1600</v>
      </c>
      <c r="J108" s="28">
        <v>0.35</v>
      </c>
      <c r="L108" s="10" t="s">
        <v>342</v>
      </c>
      <c r="M108" s="29" t="s">
        <v>224</v>
      </c>
      <c r="N108" s="31" t="s">
        <v>48</v>
      </c>
      <c r="O108" s="28">
        <v>0.16666666666666671</v>
      </c>
      <c r="P108" s="29" t="s">
        <v>111</v>
      </c>
      <c r="Q108" s="31" t="s">
        <v>15</v>
      </c>
      <c r="R108" s="28">
        <v>1</v>
      </c>
      <c r="S108" s="28">
        <v>0</v>
      </c>
      <c r="T108" s="28">
        <v>0</v>
      </c>
      <c r="U108" s="28">
        <v>0</v>
      </c>
      <c r="V108" s="28">
        <v>0</v>
      </c>
      <c r="W108" s="28">
        <v>0</v>
      </c>
      <c r="X108" s="28">
        <v>0</v>
      </c>
      <c r="Y108" s="28">
        <v>0</v>
      </c>
      <c r="Z108" s="28">
        <v>0</v>
      </c>
      <c r="AA108" s="28">
        <v>1</v>
      </c>
      <c r="AB108" s="28">
        <v>0</v>
      </c>
      <c r="AC108" s="28">
        <v>1</v>
      </c>
      <c r="AD108" s="28">
        <v>0</v>
      </c>
      <c r="AE108" s="28">
        <v>0</v>
      </c>
      <c r="AF108" s="28">
        <v>0</v>
      </c>
      <c r="AG108" s="28">
        <v>0</v>
      </c>
      <c r="AH108" s="28">
        <v>0</v>
      </c>
      <c r="AI108" s="28">
        <v>0</v>
      </c>
      <c r="AJ108" s="9">
        <f t="shared" si="8"/>
        <v>1</v>
      </c>
      <c r="AK108" s="9">
        <f t="shared" si="9"/>
        <v>0</v>
      </c>
      <c r="AL108" s="9">
        <f t="shared" si="10"/>
        <v>0</v>
      </c>
      <c r="AM108" s="9">
        <f t="shared" si="11"/>
        <v>0</v>
      </c>
      <c r="AN108" s="29" t="s">
        <v>1782</v>
      </c>
    </row>
    <row r="109" spans="1:40" x14ac:dyDescent="0.25">
      <c r="A109" s="28">
        <v>3439</v>
      </c>
      <c r="B109" s="29" t="s">
        <v>1783</v>
      </c>
      <c r="C109" s="29" t="s">
        <v>1784</v>
      </c>
      <c r="D109" s="29" t="s">
        <v>1785</v>
      </c>
      <c r="E109" s="30">
        <v>39417</v>
      </c>
      <c r="F109" s="29" t="s">
        <v>38</v>
      </c>
      <c r="I109" s="28">
        <v>1600</v>
      </c>
      <c r="J109" s="28">
        <v>0.35</v>
      </c>
      <c r="L109" s="10" t="s">
        <v>342</v>
      </c>
      <c r="M109" s="29" t="s">
        <v>224</v>
      </c>
      <c r="N109" s="31" t="s">
        <v>48</v>
      </c>
      <c r="O109" s="28">
        <v>0.16666666666666671</v>
      </c>
      <c r="P109" s="29" t="s">
        <v>111</v>
      </c>
      <c r="Q109" s="31" t="s">
        <v>15</v>
      </c>
      <c r="R109" s="28">
        <v>1</v>
      </c>
      <c r="S109" s="28">
        <v>0</v>
      </c>
      <c r="T109" s="28">
        <v>0</v>
      </c>
      <c r="U109" s="28">
        <v>0</v>
      </c>
      <c r="V109" s="28">
        <v>0</v>
      </c>
      <c r="W109" s="28">
        <v>0</v>
      </c>
      <c r="X109" s="28">
        <v>0</v>
      </c>
      <c r="Y109" s="28">
        <v>0</v>
      </c>
      <c r="Z109" s="28">
        <v>0</v>
      </c>
      <c r="AA109" s="28">
        <v>1</v>
      </c>
      <c r="AB109" s="28">
        <v>0</v>
      </c>
      <c r="AC109" s="28">
        <v>1</v>
      </c>
      <c r="AD109" s="28">
        <v>0</v>
      </c>
      <c r="AE109" s="28">
        <v>0</v>
      </c>
      <c r="AF109" s="28">
        <v>0</v>
      </c>
      <c r="AG109" s="28">
        <v>0</v>
      </c>
      <c r="AH109" s="28">
        <v>0</v>
      </c>
      <c r="AI109" s="28">
        <v>0</v>
      </c>
      <c r="AJ109" s="9">
        <f t="shared" si="8"/>
        <v>1</v>
      </c>
      <c r="AK109" s="9">
        <f t="shared" si="9"/>
        <v>0</v>
      </c>
      <c r="AL109" s="9">
        <f t="shared" si="10"/>
        <v>0</v>
      </c>
      <c r="AM109" s="9">
        <f t="shared" si="11"/>
        <v>0</v>
      </c>
      <c r="AN109" s="29" t="s">
        <v>1786</v>
      </c>
    </row>
    <row r="110" spans="1:40" x14ac:dyDescent="0.25">
      <c r="A110" s="28">
        <v>3440</v>
      </c>
      <c r="B110" s="29" t="s">
        <v>1787</v>
      </c>
      <c r="C110" s="29" t="s">
        <v>1788</v>
      </c>
      <c r="D110" s="29" t="s">
        <v>1789</v>
      </c>
      <c r="E110" s="30">
        <v>38657</v>
      </c>
      <c r="F110" s="29" t="s">
        <v>38</v>
      </c>
      <c r="J110" s="28">
        <v>0.5</v>
      </c>
      <c r="L110" s="10" t="s">
        <v>342</v>
      </c>
      <c r="M110" s="29" t="s">
        <v>424</v>
      </c>
      <c r="N110" s="31" t="s">
        <v>48</v>
      </c>
      <c r="O110" s="28">
        <v>0.75</v>
      </c>
      <c r="P110" s="29" t="s">
        <v>111</v>
      </c>
      <c r="Q110" s="31" t="s">
        <v>15</v>
      </c>
      <c r="R110" s="28">
        <v>1</v>
      </c>
      <c r="S110" s="28">
        <v>0</v>
      </c>
      <c r="T110" s="28">
        <v>0</v>
      </c>
      <c r="U110" s="28">
        <v>0</v>
      </c>
      <c r="V110" s="28">
        <v>0</v>
      </c>
      <c r="W110" s="28">
        <v>0</v>
      </c>
      <c r="X110" s="28">
        <v>0</v>
      </c>
      <c r="Y110" s="28">
        <v>0</v>
      </c>
      <c r="Z110" s="28">
        <v>0</v>
      </c>
      <c r="AA110" s="28">
        <v>1</v>
      </c>
      <c r="AB110" s="28">
        <v>0</v>
      </c>
      <c r="AC110" s="28">
        <v>1</v>
      </c>
      <c r="AD110" s="28">
        <v>1</v>
      </c>
      <c r="AE110" s="28">
        <v>0</v>
      </c>
      <c r="AF110" s="28">
        <v>0</v>
      </c>
      <c r="AG110" s="28">
        <v>0</v>
      </c>
      <c r="AH110" s="28">
        <v>0</v>
      </c>
      <c r="AI110" s="28">
        <v>0</v>
      </c>
      <c r="AJ110" s="9">
        <f t="shared" si="8"/>
        <v>1</v>
      </c>
      <c r="AK110" s="9">
        <f t="shared" si="9"/>
        <v>0</v>
      </c>
      <c r="AL110" s="9">
        <f t="shared" si="10"/>
        <v>1</v>
      </c>
      <c r="AM110" s="9">
        <f t="shared" si="11"/>
        <v>1</v>
      </c>
      <c r="AN110" s="29" t="s">
        <v>1790</v>
      </c>
    </row>
    <row r="111" spans="1:40" x14ac:dyDescent="0.25">
      <c r="A111" s="28">
        <v>3441</v>
      </c>
      <c r="B111" s="29" t="s">
        <v>1791</v>
      </c>
      <c r="C111" s="29" t="s">
        <v>1792</v>
      </c>
      <c r="D111" s="29" t="s">
        <v>1793</v>
      </c>
      <c r="E111" s="30">
        <v>35431</v>
      </c>
      <c r="F111" s="29" t="s">
        <v>38</v>
      </c>
      <c r="I111" s="28">
        <v>0.5</v>
      </c>
      <c r="L111" s="10" t="s">
        <v>342</v>
      </c>
      <c r="M111" s="29" t="s">
        <v>424</v>
      </c>
      <c r="N111" s="31" t="s">
        <v>48</v>
      </c>
      <c r="O111" s="28">
        <v>5.83333333333333E-2</v>
      </c>
      <c r="P111" s="29" t="s">
        <v>111</v>
      </c>
      <c r="Q111" s="31" t="s">
        <v>70</v>
      </c>
      <c r="R111" s="28">
        <v>0</v>
      </c>
      <c r="S111" s="28">
        <v>0</v>
      </c>
      <c r="T111" s="28">
        <v>0</v>
      </c>
      <c r="U111" s="28">
        <v>0</v>
      </c>
      <c r="V111" s="28">
        <v>0</v>
      </c>
      <c r="W111" s="28">
        <v>0</v>
      </c>
      <c r="X111" s="28">
        <v>0</v>
      </c>
      <c r="Y111" s="28">
        <v>0</v>
      </c>
      <c r="Z111" s="28">
        <v>0</v>
      </c>
      <c r="AA111" s="28">
        <v>1</v>
      </c>
      <c r="AB111" s="28">
        <v>0</v>
      </c>
      <c r="AC111" s="28">
        <v>0</v>
      </c>
      <c r="AD111" s="28">
        <v>1</v>
      </c>
      <c r="AE111" s="28">
        <v>0</v>
      </c>
      <c r="AF111" s="28">
        <v>0</v>
      </c>
      <c r="AG111" s="28">
        <v>0</v>
      </c>
      <c r="AH111" s="28">
        <v>0</v>
      </c>
      <c r="AI111" s="28">
        <v>0</v>
      </c>
      <c r="AJ111" s="9">
        <f t="shared" si="8"/>
        <v>0</v>
      </c>
      <c r="AK111" s="9">
        <f t="shared" si="9"/>
        <v>0</v>
      </c>
      <c r="AL111" s="9">
        <f t="shared" si="10"/>
        <v>1</v>
      </c>
      <c r="AM111" s="9">
        <f t="shared" si="11"/>
        <v>1</v>
      </c>
      <c r="AN111" s="29" t="s">
        <v>1794</v>
      </c>
    </row>
    <row r="112" spans="1:40" x14ac:dyDescent="0.25">
      <c r="A112" s="28">
        <v>3489</v>
      </c>
      <c r="B112" s="29" t="s">
        <v>1795</v>
      </c>
      <c r="C112" s="29" t="s">
        <v>1796</v>
      </c>
      <c r="D112" s="29" t="s">
        <v>1593</v>
      </c>
      <c r="E112" s="30">
        <v>42599</v>
      </c>
      <c r="F112" s="29" t="s">
        <v>38</v>
      </c>
      <c r="I112" s="28">
        <v>1600</v>
      </c>
      <c r="L112" s="10" t="s">
        <v>342</v>
      </c>
      <c r="M112" s="29" t="s">
        <v>224</v>
      </c>
      <c r="N112" s="31" t="s">
        <v>48</v>
      </c>
      <c r="O112" s="28">
        <v>0</v>
      </c>
      <c r="P112" s="29" t="s">
        <v>111</v>
      </c>
      <c r="Q112" s="31" t="s">
        <v>15</v>
      </c>
      <c r="R112" s="28">
        <v>1</v>
      </c>
      <c r="S112" s="28">
        <v>0</v>
      </c>
      <c r="T112" s="28">
        <v>0</v>
      </c>
      <c r="U112" s="28">
        <v>0</v>
      </c>
      <c r="V112" s="28">
        <v>0</v>
      </c>
      <c r="W112" s="28">
        <v>0</v>
      </c>
      <c r="X112" s="28">
        <v>0</v>
      </c>
      <c r="Y112" s="28">
        <v>0</v>
      </c>
      <c r="Z112" s="28">
        <v>0</v>
      </c>
      <c r="AA112" s="28">
        <v>1</v>
      </c>
      <c r="AB112" s="28">
        <v>0</v>
      </c>
      <c r="AC112" s="28">
        <v>1</v>
      </c>
      <c r="AD112" s="28">
        <v>0</v>
      </c>
      <c r="AE112" s="28">
        <v>0</v>
      </c>
      <c r="AF112" s="28">
        <v>0</v>
      </c>
      <c r="AG112" s="28">
        <v>0</v>
      </c>
      <c r="AH112" s="28">
        <v>0</v>
      </c>
      <c r="AI112" s="28">
        <v>0</v>
      </c>
      <c r="AJ112" s="9">
        <f t="shared" si="8"/>
        <v>1</v>
      </c>
      <c r="AK112" s="9">
        <f t="shared" si="9"/>
        <v>0</v>
      </c>
      <c r="AL112" s="9">
        <f t="shared" si="10"/>
        <v>0</v>
      </c>
      <c r="AM112" s="9">
        <f t="shared" si="11"/>
        <v>0</v>
      </c>
      <c r="AN112" s="29" t="s">
        <v>1594</v>
      </c>
    </row>
    <row r="113" spans="1:40" x14ac:dyDescent="0.25">
      <c r="A113" s="28">
        <v>3545</v>
      </c>
      <c r="B113" s="29" t="s">
        <v>1107</v>
      </c>
      <c r="C113" s="29" t="s">
        <v>1108</v>
      </c>
      <c r="D113" s="29" t="s">
        <v>1109</v>
      </c>
      <c r="E113" s="30">
        <v>43454</v>
      </c>
      <c r="F113" s="29" t="s">
        <v>38</v>
      </c>
      <c r="L113" s="10" t="s">
        <v>341</v>
      </c>
      <c r="M113" s="29" t="s">
        <v>230</v>
      </c>
      <c r="N113" s="31" t="s">
        <v>48</v>
      </c>
      <c r="O113" s="28">
        <v>0.33333333333333331</v>
      </c>
      <c r="P113" s="29" t="s">
        <v>111</v>
      </c>
      <c r="Q113" s="31" t="s">
        <v>15</v>
      </c>
      <c r="R113" s="28">
        <v>0</v>
      </c>
      <c r="S113" s="28">
        <v>0</v>
      </c>
      <c r="T113" s="28">
        <v>0</v>
      </c>
      <c r="U113" s="28">
        <v>0</v>
      </c>
      <c r="V113" s="28">
        <v>0</v>
      </c>
      <c r="W113" s="28">
        <v>0</v>
      </c>
      <c r="X113" s="28">
        <v>0</v>
      </c>
      <c r="Y113" s="28">
        <v>0</v>
      </c>
      <c r="Z113" s="28">
        <v>0</v>
      </c>
      <c r="AA113" s="28">
        <v>1</v>
      </c>
      <c r="AB113" s="28">
        <v>0</v>
      </c>
      <c r="AC113" s="28">
        <v>0</v>
      </c>
      <c r="AD113" s="28">
        <v>0</v>
      </c>
      <c r="AE113" s="28">
        <v>0</v>
      </c>
      <c r="AF113" s="28">
        <v>0</v>
      </c>
      <c r="AG113" s="28">
        <v>0</v>
      </c>
      <c r="AH113" s="28">
        <v>0</v>
      </c>
      <c r="AI113" s="28">
        <v>1</v>
      </c>
      <c r="AJ113" s="9">
        <f t="shared" si="8"/>
        <v>0</v>
      </c>
      <c r="AK113" s="9">
        <f t="shared" si="9"/>
        <v>0</v>
      </c>
      <c r="AL113" s="9">
        <f t="shared" si="10"/>
        <v>1</v>
      </c>
      <c r="AM113" s="9">
        <f t="shared" si="11"/>
        <v>0</v>
      </c>
      <c r="AN113" s="29" t="s">
        <v>1110</v>
      </c>
    </row>
    <row r="114" spans="1:40" x14ac:dyDescent="0.25">
      <c r="A114" s="28">
        <v>3709</v>
      </c>
      <c r="B114" s="29" t="s">
        <v>1797</v>
      </c>
      <c r="C114" s="29" t="s">
        <v>1798</v>
      </c>
      <c r="D114" s="29" t="s">
        <v>1799</v>
      </c>
      <c r="E114" s="30">
        <v>40575</v>
      </c>
      <c r="F114" s="29" t="s">
        <v>38</v>
      </c>
      <c r="I114" s="28">
        <v>200</v>
      </c>
      <c r="L114" s="10" t="s">
        <v>342</v>
      </c>
      <c r="M114" s="29" t="s">
        <v>1800</v>
      </c>
      <c r="N114" s="31" t="s">
        <v>40</v>
      </c>
      <c r="O114" s="28">
        <v>30</v>
      </c>
      <c r="P114" s="29" t="s">
        <v>1801</v>
      </c>
      <c r="Q114" s="31" t="s">
        <v>15</v>
      </c>
      <c r="R114" s="28">
        <v>0</v>
      </c>
      <c r="S114" s="28">
        <v>0</v>
      </c>
      <c r="T114" s="28">
        <v>0</v>
      </c>
      <c r="U114" s="28">
        <v>1</v>
      </c>
      <c r="V114" s="28">
        <v>0</v>
      </c>
      <c r="W114" s="28">
        <v>0</v>
      </c>
      <c r="X114" s="28">
        <v>0</v>
      </c>
      <c r="Y114" s="28">
        <v>0</v>
      </c>
      <c r="Z114" s="28">
        <v>1</v>
      </c>
      <c r="AA114" s="28">
        <v>0</v>
      </c>
      <c r="AB114" s="28">
        <v>0</v>
      </c>
      <c r="AC114" s="28">
        <v>1</v>
      </c>
      <c r="AD114" s="28">
        <v>0</v>
      </c>
      <c r="AE114" s="28">
        <v>1</v>
      </c>
      <c r="AF114" s="28">
        <v>0</v>
      </c>
      <c r="AG114" s="28">
        <v>0</v>
      </c>
      <c r="AH114" s="28">
        <v>0</v>
      </c>
      <c r="AI114" s="28">
        <v>0</v>
      </c>
      <c r="AJ114" s="9">
        <f t="shared" si="8"/>
        <v>1</v>
      </c>
      <c r="AK114" s="9">
        <f t="shared" si="9"/>
        <v>0</v>
      </c>
      <c r="AL114" s="9">
        <f t="shared" si="10"/>
        <v>0</v>
      </c>
      <c r="AM114" s="9">
        <f t="shared" si="11"/>
        <v>0</v>
      </c>
      <c r="AN114" s="29" t="s">
        <v>1802</v>
      </c>
    </row>
    <row r="115" spans="1:40" x14ac:dyDescent="0.25">
      <c r="A115" s="28">
        <v>3809</v>
      </c>
      <c r="B115" s="29" t="s">
        <v>1803</v>
      </c>
      <c r="C115" s="29" t="s">
        <v>1804</v>
      </c>
      <c r="D115" s="29" t="s">
        <v>1805</v>
      </c>
      <c r="E115" s="30">
        <v>44144</v>
      </c>
      <c r="F115" s="29" t="s">
        <v>38</v>
      </c>
      <c r="J115" s="28">
        <v>2.5000000000000001E-2</v>
      </c>
      <c r="L115" s="10" t="s">
        <v>342</v>
      </c>
      <c r="M115" s="29" t="s">
        <v>963</v>
      </c>
      <c r="N115" s="31" t="s">
        <v>48</v>
      </c>
      <c r="O115" s="28">
        <v>8</v>
      </c>
      <c r="P115" s="29" t="s">
        <v>111</v>
      </c>
      <c r="Q115" s="31" t="s">
        <v>55</v>
      </c>
      <c r="R115" s="28">
        <v>0</v>
      </c>
      <c r="S115" s="28">
        <v>0</v>
      </c>
      <c r="T115" s="28">
        <v>0</v>
      </c>
      <c r="U115" s="28">
        <v>0</v>
      </c>
      <c r="V115" s="28">
        <v>0</v>
      </c>
      <c r="W115" s="28">
        <v>0</v>
      </c>
      <c r="X115" s="28">
        <v>0</v>
      </c>
      <c r="Y115" s="28">
        <v>0</v>
      </c>
      <c r="Z115" s="28">
        <v>0</v>
      </c>
      <c r="AA115" s="28">
        <v>1</v>
      </c>
      <c r="AB115" s="28">
        <v>0</v>
      </c>
      <c r="AC115" s="28">
        <v>0</v>
      </c>
      <c r="AD115" s="28">
        <v>1</v>
      </c>
      <c r="AE115" s="28">
        <v>0</v>
      </c>
      <c r="AF115" s="28">
        <v>0</v>
      </c>
      <c r="AG115" s="28">
        <v>0</v>
      </c>
      <c r="AH115" s="28">
        <v>0</v>
      </c>
      <c r="AI115" s="28">
        <v>0</v>
      </c>
      <c r="AJ115" s="9">
        <f t="shared" si="8"/>
        <v>0</v>
      </c>
      <c r="AK115" s="9">
        <f t="shared" si="9"/>
        <v>0</v>
      </c>
      <c r="AL115" s="9">
        <f t="shared" si="10"/>
        <v>1</v>
      </c>
      <c r="AM115" s="9">
        <f t="shared" si="11"/>
        <v>1</v>
      </c>
      <c r="AN115" s="29" t="s">
        <v>1806</v>
      </c>
    </row>
    <row r="116" spans="1:40" x14ac:dyDescent="0.25">
      <c r="A116" s="28">
        <v>3831</v>
      </c>
      <c r="B116" s="29" t="s">
        <v>1807</v>
      </c>
      <c r="C116" s="29" t="s">
        <v>1808</v>
      </c>
      <c r="D116" s="29" t="s">
        <v>1809</v>
      </c>
      <c r="E116" s="30">
        <v>42270</v>
      </c>
      <c r="F116" s="29" t="s">
        <v>38</v>
      </c>
      <c r="J116" s="28">
        <v>1.75</v>
      </c>
      <c r="L116" s="10" t="s">
        <v>341</v>
      </c>
      <c r="M116" s="29" t="s">
        <v>230</v>
      </c>
      <c r="N116" s="31" t="s">
        <v>48</v>
      </c>
      <c r="O116" s="28">
        <v>0</v>
      </c>
      <c r="P116" s="29" t="s">
        <v>69</v>
      </c>
      <c r="Q116" s="31" t="s">
        <v>70</v>
      </c>
      <c r="R116" s="28">
        <v>0</v>
      </c>
      <c r="S116" s="28">
        <v>0</v>
      </c>
      <c r="T116" s="28">
        <v>0</v>
      </c>
      <c r="U116" s="28">
        <v>0</v>
      </c>
      <c r="V116" s="28">
        <v>0</v>
      </c>
      <c r="W116" s="28">
        <v>0</v>
      </c>
      <c r="X116" s="28">
        <v>0</v>
      </c>
      <c r="Y116" s="28">
        <v>0</v>
      </c>
      <c r="Z116" s="28">
        <v>0</v>
      </c>
      <c r="AA116" s="28">
        <v>1</v>
      </c>
      <c r="AB116" s="28">
        <v>0</v>
      </c>
      <c r="AC116" s="28">
        <v>0</v>
      </c>
      <c r="AD116" s="28">
        <v>0</v>
      </c>
      <c r="AE116" s="28">
        <v>0</v>
      </c>
      <c r="AF116" s="28">
        <v>0</v>
      </c>
      <c r="AG116" s="28">
        <v>0</v>
      </c>
      <c r="AH116" s="28">
        <v>0</v>
      </c>
      <c r="AI116" s="28">
        <v>1</v>
      </c>
      <c r="AJ116" s="9">
        <f t="shared" si="8"/>
        <v>0</v>
      </c>
      <c r="AK116" s="9">
        <f t="shared" si="9"/>
        <v>0</v>
      </c>
      <c r="AL116" s="9">
        <f t="shared" si="10"/>
        <v>1</v>
      </c>
      <c r="AM116" s="9">
        <f t="shared" si="11"/>
        <v>0</v>
      </c>
      <c r="AN116" s="29" t="s">
        <v>1810</v>
      </c>
    </row>
    <row r="117" spans="1:40" x14ac:dyDescent="0.25">
      <c r="A117" s="28">
        <v>3874</v>
      </c>
      <c r="B117" s="29" t="s">
        <v>1811</v>
      </c>
      <c r="C117" s="29" t="s">
        <v>1812</v>
      </c>
      <c r="D117" s="29" t="s">
        <v>1813</v>
      </c>
      <c r="E117" s="30">
        <v>44013</v>
      </c>
      <c r="F117" s="29" t="s">
        <v>38</v>
      </c>
      <c r="J117" s="28">
        <v>6.4000000000000001E-2</v>
      </c>
      <c r="L117" s="10" t="s">
        <v>342</v>
      </c>
      <c r="M117" s="29" t="s">
        <v>963</v>
      </c>
      <c r="N117" s="31" t="s">
        <v>48</v>
      </c>
      <c r="O117" s="28">
        <v>8</v>
      </c>
      <c r="P117" s="29" t="s">
        <v>111</v>
      </c>
      <c r="Q117" s="31" t="s">
        <v>15</v>
      </c>
      <c r="R117" s="28">
        <v>1</v>
      </c>
      <c r="S117" s="28">
        <v>0</v>
      </c>
      <c r="T117" s="28">
        <v>0</v>
      </c>
      <c r="U117" s="28">
        <v>0</v>
      </c>
      <c r="V117" s="28">
        <v>0</v>
      </c>
      <c r="W117" s="28">
        <v>0</v>
      </c>
      <c r="X117" s="28">
        <v>0</v>
      </c>
      <c r="Y117" s="28">
        <v>0</v>
      </c>
      <c r="Z117" s="28">
        <v>0</v>
      </c>
      <c r="AA117" s="28">
        <v>1</v>
      </c>
      <c r="AB117" s="28">
        <v>0</v>
      </c>
      <c r="AC117" s="28">
        <v>0</v>
      </c>
      <c r="AD117" s="28">
        <v>1</v>
      </c>
      <c r="AE117" s="28">
        <v>0</v>
      </c>
      <c r="AF117" s="28">
        <v>0</v>
      </c>
      <c r="AG117" s="28">
        <v>0</v>
      </c>
      <c r="AH117" s="28">
        <v>0</v>
      </c>
      <c r="AI117" s="28">
        <v>0</v>
      </c>
      <c r="AJ117" s="9">
        <f t="shared" si="8"/>
        <v>0</v>
      </c>
      <c r="AK117" s="9">
        <f t="shared" si="9"/>
        <v>0</v>
      </c>
      <c r="AL117" s="9">
        <f t="shared" si="10"/>
        <v>1</v>
      </c>
      <c r="AM117" s="9">
        <f t="shared" si="11"/>
        <v>1</v>
      </c>
      <c r="AN117" s="29" t="s">
        <v>1814</v>
      </c>
    </row>
    <row r="118" spans="1:40" x14ac:dyDescent="0.25">
      <c r="A118" s="28">
        <v>3916</v>
      </c>
      <c r="B118" s="29" t="s">
        <v>1815</v>
      </c>
      <c r="C118" s="29" t="s">
        <v>1816</v>
      </c>
      <c r="D118" s="29" t="s">
        <v>1817</v>
      </c>
      <c r="E118" s="30">
        <v>44298</v>
      </c>
      <c r="F118" s="29" t="s">
        <v>38</v>
      </c>
      <c r="L118" s="10" t="s">
        <v>342</v>
      </c>
      <c r="M118" s="29" t="s">
        <v>185</v>
      </c>
      <c r="N118" s="31" t="s">
        <v>48</v>
      </c>
      <c r="O118" s="28">
        <v>0</v>
      </c>
      <c r="P118" s="29" t="s">
        <v>111</v>
      </c>
      <c r="Q118" s="31" t="s">
        <v>15</v>
      </c>
      <c r="R118" s="28">
        <v>1</v>
      </c>
      <c r="S118" s="28">
        <v>0</v>
      </c>
      <c r="T118" s="28">
        <v>0</v>
      </c>
      <c r="U118" s="28">
        <v>0</v>
      </c>
      <c r="V118" s="28">
        <v>0</v>
      </c>
      <c r="W118" s="28">
        <v>0</v>
      </c>
      <c r="X118" s="28">
        <v>0</v>
      </c>
      <c r="Y118" s="28">
        <v>0</v>
      </c>
      <c r="Z118" s="28">
        <v>0</v>
      </c>
      <c r="AA118" s="28">
        <v>1</v>
      </c>
      <c r="AB118" s="28">
        <v>0</v>
      </c>
      <c r="AC118" s="28">
        <v>1</v>
      </c>
      <c r="AD118" s="28">
        <v>0</v>
      </c>
      <c r="AE118" s="28">
        <v>0</v>
      </c>
      <c r="AF118" s="28">
        <v>0</v>
      </c>
      <c r="AG118" s="28">
        <v>0</v>
      </c>
      <c r="AH118" s="28">
        <v>0</v>
      </c>
      <c r="AI118" s="28">
        <v>0</v>
      </c>
      <c r="AJ118" s="9">
        <f t="shared" si="8"/>
        <v>1</v>
      </c>
      <c r="AK118" s="9">
        <f t="shared" si="9"/>
        <v>0</v>
      </c>
      <c r="AL118" s="9">
        <f t="shared" si="10"/>
        <v>0</v>
      </c>
      <c r="AM118" s="9">
        <f t="shared" si="11"/>
        <v>0</v>
      </c>
      <c r="AN118" s="29" t="s">
        <v>1818</v>
      </c>
    </row>
    <row r="119" spans="1:40" x14ac:dyDescent="0.25">
      <c r="A119" s="28">
        <v>4242</v>
      </c>
      <c r="B119" s="29" t="s">
        <v>1819</v>
      </c>
      <c r="C119" s="29" t="s">
        <v>1820</v>
      </c>
      <c r="D119" s="29" t="s">
        <v>1821</v>
      </c>
      <c r="E119" s="30">
        <v>43651</v>
      </c>
      <c r="F119" s="29" t="s">
        <v>38</v>
      </c>
      <c r="L119" s="10" t="s">
        <v>341</v>
      </c>
      <c r="M119" s="29" t="s">
        <v>283</v>
      </c>
      <c r="N119" s="31" t="s">
        <v>48</v>
      </c>
      <c r="O119" s="28">
        <v>0.5</v>
      </c>
      <c r="P119" s="29" t="s">
        <v>1822</v>
      </c>
      <c r="Q119" s="31" t="s">
        <v>15</v>
      </c>
      <c r="R119" s="28">
        <v>1</v>
      </c>
      <c r="S119" s="28">
        <v>0</v>
      </c>
      <c r="T119" s="28">
        <v>0</v>
      </c>
      <c r="U119" s="28">
        <v>0</v>
      </c>
      <c r="V119" s="28">
        <v>0</v>
      </c>
      <c r="W119" s="28">
        <v>0</v>
      </c>
      <c r="X119" s="28">
        <v>0</v>
      </c>
      <c r="Y119" s="28">
        <v>0</v>
      </c>
      <c r="Z119" s="28">
        <v>0</v>
      </c>
      <c r="AA119" s="28">
        <v>1</v>
      </c>
      <c r="AB119" s="28">
        <v>0</v>
      </c>
      <c r="AC119" s="28">
        <v>1</v>
      </c>
      <c r="AD119" s="28">
        <v>0</v>
      </c>
      <c r="AE119" s="28">
        <v>0</v>
      </c>
      <c r="AF119" s="28">
        <v>0</v>
      </c>
      <c r="AG119" s="28">
        <v>0</v>
      </c>
      <c r="AH119" s="28">
        <v>0</v>
      </c>
      <c r="AI119" s="28">
        <v>0</v>
      </c>
      <c r="AJ119" s="9">
        <f t="shared" si="8"/>
        <v>1</v>
      </c>
      <c r="AK119" s="9">
        <f t="shared" si="9"/>
        <v>0</v>
      </c>
      <c r="AL119" s="9">
        <f t="shared" si="10"/>
        <v>0</v>
      </c>
      <c r="AM119" s="9">
        <f t="shared" si="11"/>
        <v>0</v>
      </c>
      <c r="AN119" s="29" t="s">
        <v>1823</v>
      </c>
    </row>
    <row r="120" spans="1:40" x14ac:dyDescent="0.25">
      <c r="A120" s="28">
        <v>4285</v>
      </c>
      <c r="B120" s="29" t="s">
        <v>1824</v>
      </c>
      <c r="C120" s="29" t="s">
        <v>1825</v>
      </c>
      <c r="D120" s="29" t="s">
        <v>1826</v>
      </c>
      <c r="E120" s="30">
        <v>39486</v>
      </c>
      <c r="F120" s="29" t="s">
        <v>38</v>
      </c>
      <c r="I120" s="28">
        <v>165</v>
      </c>
      <c r="J120" s="28">
        <v>3.5999999999999999E-3</v>
      </c>
      <c r="L120" s="10" t="s">
        <v>342</v>
      </c>
      <c r="M120" s="29" t="s">
        <v>224</v>
      </c>
      <c r="N120" s="31" t="s">
        <v>1827</v>
      </c>
      <c r="O120" s="28">
        <v>42</v>
      </c>
      <c r="P120" s="29" t="s">
        <v>1828</v>
      </c>
      <c r="Q120" s="31" t="s">
        <v>15</v>
      </c>
      <c r="R120" s="28">
        <v>1</v>
      </c>
      <c r="S120" s="28">
        <v>0</v>
      </c>
      <c r="T120" s="28">
        <v>0</v>
      </c>
      <c r="U120" s="28">
        <v>1</v>
      </c>
      <c r="V120" s="28">
        <v>0</v>
      </c>
      <c r="W120" s="28">
        <v>0</v>
      </c>
      <c r="X120" s="28">
        <v>0</v>
      </c>
      <c r="Y120" s="28">
        <v>0</v>
      </c>
      <c r="Z120" s="28">
        <v>1</v>
      </c>
      <c r="AA120" s="28">
        <v>0</v>
      </c>
      <c r="AB120" s="28">
        <v>0</v>
      </c>
      <c r="AC120" s="28">
        <v>0</v>
      </c>
      <c r="AD120" s="28">
        <v>0</v>
      </c>
      <c r="AE120" s="28">
        <v>0</v>
      </c>
      <c r="AF120" s="28">
        <v>0</v>
      </c>
      <c r="AG120" s="28">
        <v>0</v>
      </c>
      <c r="AH120" s="28">
        <v>0</v>
      </c>
      <c r="AI120" s="28">
        <v>1</v>
      </c>
      <c r="AJ120" s="9">
        <f t="shared" si="8"/>
        <v>0</v>
      </c>
      <c r="AK120" s="9">
        <f t="shared" si="9"/>
        <v>0</v>
      </c>
      <c r="AL120" s="9">
        <f t="shared" si="10"/>
        <v>1</v>
      </c>
      <c r="AM120" s="9">
        <f t="shared" si="11"/>
        <v>0</v>
      </c>
      <c r="AN120" s="29" t="s">
        <v>1829</v>
      </c>
    </row>
    <row r="121" spans="1:40" x14ac:dyDescent="0.25">
      <c r="A121" s="28">
        <v>4290</v>
      </c>
      <c r="B121" s="29" t="s">
        <v>1830</v>
      </c>
      <c r="C121" s="29" t="s">
        <v>1831</v>
      </c>
      <c r="D121" s="29" t="s">
        <v>1832</v>
      </c>
      <c r="E121" s="30">
        <v>44519</v>
      </c>
      <c r="F121" s="29" t="s">
        <v>38</v>
      </c>
      <c r="L121" s="10" t="s">
        <v>341</v>
      </c>
      <c r="M121" s="29" t="s">
        <v>151</v>
      </c>
      <c r="N121" s="31" t="s">
        <v>48</v>
      </c>
      <c r="O121" s="28">
        <v>0</v>
      </c>
      <c r="P121" s="29" t="s">
        <v>111</v>
      </c>
      <c r="Q121" s="31" t="s">
        <v>70</v>
      </c>
      <c r="R121" s="28">
        <v>0</v>
      </c>
      <c r="S121" s="28">
        <v>0</v>
      </c>
      <c r="T121" s="28">
        <v>0</v>
      </c>
      <c r="U121" s="28">
        <v>0</v>
      </c>
      <c r="V121" s="28">
        <v>0</v>
      </c>
      <c r="W121" s="28">
        <v>0</v>
      </c>
      <c r="X121" s="28">
        <v>0</v>
      </c>
      <c r="Y121" s="28">
        <v>0</v>
      </c>
      <c r="Z121" s="28">
        <v>0</v>
      </c>
      <c r="AA121" s="28">
        <v>1</v>
      </c>
      <c r="AB121" s="28">
        <v>0</v>
      </c>
      <c r="AC121" s="28">
        <v>1</v>
      </c>
      <c r="AD121" s="28">
        <v>0</v>
      </c>
      <c r="AE121" s="28">
        <v>0</v>
      </c>
      <c r="AF121" s="28">
        <v>0</v>
      </c>
      <c r="AG121" s="28">
        <v>0</v>
      </c>
      <c r="AH121" s="28">
        <v>0</v>
      </c>
      <c r="AI121" s="28">
        <v>0</v>
      </c>
      <c r="AJ121" s="9">
        <f t="shared" si="8"/>
        <v>1</v>
      </c>
      <c r="AK121" s="9">
        <f t="shared" si="9"/>
        <v>0</v>
      </c>
      <c r="AL121" s="9">
        <f t="shared" si="10"/>
        <v>0</v>
      </c>
      <c r="AM121" s="9">
        <f t="shared" si="11"/>
        <v>0</v>
      </c>
      <c r="AN121" s="29" t="s">
        <v>1833</v>
      </c>
    </row>
    <row r="122" spans="1:40" x14ac:dyDescent="0.25">
      <c r="A122" s="28">
        <v>4294</v>
      </c>
      <c r="B122" s="29" t="s">
        <v>1834</v>
      </c>
      <c r="C122" s="29" t="s">
        <v>1835</v>
      </c>
      <c r="D122" s="29" t="s">
        <v>1836</v>
      </c>
      <c r="E122" s="30">
        <v>41426</v>
      </c>
      <c r="F122" s="29" t="s">
        <v>38</v>
      </c>
      <c r="I122" s="28">
        <v>7.37</v>
      </c>
      <c r="J122" s="28">
        <v>1.16E-3</v>
      </c>
      <c r="L122" s="10" t="s">
        <v>342</v>
      </c>
      <c r="M122" s="29" t="s">
        <v>136</v>
      </c>
      <c r="N122" s="31" t="s">
        <v>1827</v>
      </c>
      <c r="O122" s="28">
        <v>21</v>
      </c>
      <c r="P122" s="29" t="s">
        <v>1837</v>
      </c>
      <c r="Q122" s="31" t="s">
        <v>15</v>
      </c>
      <c r="R122" s="28">
        <v>1</v>
      </c>
      <c r="S122" s="28">
        <v>0</v>
      </c>
      <c r="T122" s="28">
        <v>0</v>
      </c>
      <c r="U122" s="28">
        <v>1</v>
      </c>
      <c r="V122" s="28">
        <v>0</v>
      </c>
      <c r="W122" s="28">
        <v>0</v>
      </c>
      <c r="X122" s="28">
        <v>0</v>
      </c>
      <c r="Y122" s="28">
        <v>0</v>
      </c>
      <c r="Z122" s="28">
        <v>1</v>
      </c>
      <c r="AA122" s="28">
        <v>0</v>
      </c>
      <c r="AB122" s="28">
        <v>0</v>
      </c>
      <c r="AC122" s="28">
        <v>1</v>
      </c>
      <c r="AD122" s="28">
        <v>0</v>
      </c>
      <c r="AE122" s="28">
        <v>0</v>
      </c>
      <c r="AF122" s="28">
        <v>0</v>
      </c>
      <c r="AG122" s="28">
        <v>0</v>
      </c>
      <c r="AH122" s="28">
        <v>0</v>
      </c>
      <c r="AI122" s="28">
        <v>0</v>
      </c>
      <c r="AJ122" s="9">
        <f t="shared" si="8"/>
        <v>1</v>
      </c>
      <c r="AK122" s="9">
        <f t="shared" si="9"/>
        <v>0</v>
      </c>
      <c r="AL122" s="9">
        <f t="shared" si="10"/>
        <v>0</v>
      </c>
      <c r="AM122" s="9">
        <f t="shared" si="11"/>
        <v>0</v>
      </c>
      <c r="AN122" s="29" t="s">
        <v>1838</v>
      </c>
    </row>
    <row r="123" spans="1:40" x14ac:dyDescent="0.25">
      <c r="A123" s="28">
        <v>4349</v>
      </c>
      <c r="B123" s="29" t="s">
        <v>1839</v>
      </c>
      <c r="C123" s="29" t="s">
        <v>1840</v>
      </c>
      <c r="D123" s="29" t="s">
        <v>1841</v>
      </c>
      <c r="E123" s="30">
        <v>43647</v>
      </c>
      <c r="F123" s="29" t="s">
        <v>38</v>
      </c>
      <c r="J123" s="28">
        <v>0.79</v>
      </c>
      <c r="L123" s="10" t="s">
        <v>342</v>
      </c>
      <c r="M123" s="29" t="s">
        <v>1842</v>
      </c>
      <c r="N123" s="31" t="s">
        <v>40</v>
      </c>
      <c r="O123" s="28">
        <v>0.5</v>
      </c>
      <c r="P123" s="29" t="s">
        <v>891</v>
      </c>
      <c r="Q123" s="31" t="s">
        <v>15</v>
      </c>
      <c r="R123" s="28">
        <v>1</v>
      </c>
      <c r="S123" s="28">
        <v>0</v>
      </c>
      <c r="T123" s="28">
        <v>0</v>
      </c>
      <c r="U123" s="28">
        <v>0</v>
      </c>
      <c r="V123" s="28">
        <v>0</v>
      </c>
      <c r="W123" s="28">
        <v>0</v>
      </c>
      <c r="X123" s="28">
        <v>0</v>
      </c>
      <c r="Y123" s="28">
        <v>0</v>
      </c>
      <c r="Z123" s="28">
        <v>0</v>
      </c>
      <c r="AA123" s="28">
        <v>0</v>
      </c>
      <c r="AB123" s="28">
        <v>0</v>
      </c>
      <c r="AC123" s="28">
        <v>1</v>
      </c>
      <c r="AD123" s="28">
        <v>0</v>
      </c>
      <c r="AE123" s="28">
        <v>0</v>
      </c>
      <c r="AF123" s="28">
        <v>0</v>
      </c>
      <c r="AG123" s="28">
        <v>0</v>
      </c>
      <c r="AH123" s="28">
        <v>0</v>
      </c>
      <c r="AI123" s="28">
        <v>0</v>
      </c>
      <c r="AJ123" s="9">
        <f t="shared" si="8"/>
        <v>1</v>
      </c>
      <c r="AK123" s="9">
        <f t="shared" si="9"/>
        <v>0</v>
      </c>
      <c r="AL123" s="9">
        <f t="shared" si="10"/>
        <v>0</v>
      </c>
      <c r="AM123" s="9">
        <f t="shared" si="11"/>
        <v>0</v>
      </c>
      <c r="AN123" s="29" t="s">
        <v>1843</v>
      </c>
    </row>
    <row r="124" spans="1:40" x14ac:dyDescent="0.25">
      <c r="A124" s="28">
        <v>4589</v>
      </c>
      <c r="B124" s="29" t="s">
        <v>1844</v>
      </c>
      <c r="C124" s="29" t="s">
        <v>1845</v>
      </c>
      <c r="D124" s="29" t="s">
        <v>1846</v>
      </c>
      <c r="E124" s="30">
        <v>44988</v>
      </c>
      <c r="F124" s="29" t="s">
        <v>38</v>
      </c>
      <c r="L124" s="10" t="s">
        <v>341</v>
      </c>
      <c r="M124" s="29" t="s">
        <v>151</v>
      </c>
      <c r="N124" s="31" t="s">
        <v>48</v>
      </c>
      <c r="O124" s="28">
        <v>0</v>
      </c>
      <c r="P124" s="29" t="s">
        <v>111</v>
      </c>
      <c r="Q124" s="31" t="s">
        <v>15</v>
      </c>
      <c r="R124" s="28">
        <v>1</v>
      </c>
      <c r="S124" s="28">
        <v>0</v>
      </c>
      <c r="T124" s="28">
        <v>0</v>
      </c>
      <c r="U124" s="28">
        <v>0</v>
      </c>
      <c r="V124" s="28">
        <v>0</v>
      </c>
      <c r="W124" s="28">
        <v>0</v>
      </c>
      <c r="X124" s="28">
        <v>0</v>
      </c>
      <c r="Y124" s="28">
        <v>0</v>
      </c>
      <c r="Z124" s="28">
        <v>0</v>
      </c>
      <c r="AA124" s="28">
        <v>1</v>
      </c>
      <c r="AB124" s="28">
        <v>0</v>
      </c>
      <c r="AC124" s="28">
        <v>1</v>
      </c>
      <c r="AD124" s="28">
        <v>0</v>
      </c>
      <c r="AE124" s="28">
        <v>0</v>
      </c>
      <c r="AF124" s="28">
        <v>0</v>
      </c>
      <c r="AG124" s="28">
        <v>0</v>
      </c>
      <c r="AH124" s="28">
        <v>0</v>
      </c>
      <c r="AI124" s="28">
        <v>0</v>
      </c>
      <c r="AJ124" s="9">
        <f t="shared" si="8"/>
        <v>1</v>
      </c>
      <c r="AK124" s="9">
        <f t="shared" si="9"/>
        <v>0</v>
      </c>
      <c r="AL124" s="9">
        <f t="shared" si="10"/>
        <v>0</v>
      </c>
      <c r="AM124" s="9">
        <f t="shared" si="11"/>
        <v>0</v>
      </c>
      <c r="AN124" s="29" t="s">
        <v>1847</v>
      </c>
    </row>
    <row r="125" spans="1:40" x14ac:dyDescent="0.25">
      <c r="A125" s="28">
        <v>4870</v>
      </c>
      <c r="B125" s="29" t="s">
        <v>1848</v>
      </c>
      <c r="C125" s="29" t="s">
        <v>1849</v>
      </c>
      <c r="D125" s="29" t="s">
        <v>1850</v>
      </c>
      <c r="E125" s="30">
        <v>32629</v>
      </c>
      <c r="F125" s="29" t="s">
        <v>38</v>
      </c>
      <c r="I125" s="28">
        <v>100000</v>
      </c>
      <c r="J125" s="28">
        <v>2.7</v>
      </c>
      <c r="L125" s="10" t="s">
        <v>341</v>
      </c>
      <c r="M125" s="29" t="s">
        <v>566</v>
      </c>
      <c r="N125" s="31" t="s">
        <v>40</v>
      </c>
      <c r="O125" s="28">
        <v>7</v>
      </c>
      <c r="P125" s="29" t="s">
        <v>1153</v>
      </c>
      <c r="Q125" s="31" t="s">
        <v>15</v>
      </c>
      <c r="R125" s="28">
        <v>1</v>
      </c>
      <c r="S125" s="28">
        <v>0</v>
      </c>
      <c r="T125" s="28">
        <v>0</v>
      </c>
      <c r="U125" s="28">
        <v>1</v>
      </c>
      <c r="V125" s="28">
        <v>0</v>
      </c>
      <c r="W125" s="28">
        <v>0</v>
      </c>
      <c r="X125" s="28">
        <v>0</v>
      </c>
      <c r="Y125" s="28">
        <v>0</v>
      </c>
      <c r="Z125" s="28">
        <v>1</v>
      </c>
      <c r="AA125" s="28">
        <v>0</v>
      </c>
      <c r="AB125" s="28">
        <v>0</v>
      </c>
      <c r="AC125" s="28">
        <v>0</v>
      </c>
      <c r="AD125" s="28">
        <v>0</v>
      </c>
      <c r="AE125" s="28">
        <v>0</v>
      </c>
      <c r="AF125" s="28">
        <v>0</v>
      </c>
      <c r="AG125" s="28">
        <v>0</v>
      </c>
      <c r="AH125" s="28">
        <v>0</v>
      </c>
      <c r="AI125" s="28">
        <v>1</v>
      </c>
      <c r="AJ125" s="9">
        <f t="shared" si="8"/>
        <v>0</v>
      </c>
      <c r="AK125" s="9">
        <f t="shared" si="9"/>
        <v>0</v>
      </c>
      <c r="AL125" s="9">
        <f t="shared" si="10"/>
        <v>1</v>
      </c>
      <c r="AM125" s="9">
        <f t="shared" si="11"/>
        <v>0</v>
      </c>
      <c r="AN125" s="29" t="s">
        <v>1851</v>
      </c>
    </row>
    <row r="126" spans="1:40" x14ac:dyDescent="0.25">
      <c r="A126" s="28">
        <v>4991</v>
      </c>
      <c r="B126" s="29" t="s">
        <v>1852</v>
      </c>
      <c r="C126" s="29" t="s">
        <v>1853</v>
      </c>
      <c r="D126" s="29" t="s">
        <v>1854</v>
      </c>
      <c r="E126" s="30">
        <v>45190</v>
      </c>
      <c r="F126" s="29" t="s">
        <v>332</v>
      </c>
      <c r="J126" s="28">
        <v>3.6999999999999998E-2</v>
      </c>
      <c r="K126" s="28">
        <v>2</v>
      </c>
      <c r="L126" s="10" t="s">
        <v>341</v>
      </c>
      <c r="M126" s="29" t="s">
        <v>1855</v>
      </c>
      <c r="N126" s="31" t="s">
        <v>48</v>
      </c>
      <c r="O126" s="28">
        <v>0.43333333333333329</v>
      </c>
      <c r="P126" s="29" t="s">
        <v>111</v>
      </c>
      <c r="Q126" s="31" t="s">
        <v>70</v>
      </c>
      <c r="R126" s="28">
        <v>0</v>
      </c>
      <c r="S126" s="28">
        <v>0</v>
      </c>
      <c r="T126" s="28">
        <v>0</v>
      </c>
      <c r="U126" s="28">
        <v>0</v>
      </c>
      <c r="V126" s="28">
        <v>0</v>
      </c>
      <c r="W126" s="28">
        <v>0</v>
      </c>
      <c r="X126" s="28">
        <v>0</v>
      </c>
      <c r="Y126" s="28">
        <v>0</v>
      </c>
      <c r="Z126" s="28">
        <v>0</v>
      </c>
      <c r="AA126" s="28">
        <v>1</v>
      </c>
      <c r="AB126" s="28">
        <v>0</v>
      </c>
      <c r="AC126" s="28">
        <v>1</v>
      </c>
      <c r="AD126" s="28">
        <v>0</v>
      </c>
      <c r="AE126" s="28">
        <v>0</v>
      </c>
      <c r="AF126" s="28">
        <v>0</v>
      </c>
      <c r="AG126" s="28">
        <v>0</v>
      </c>
      <c r="AH126" s="28">
        <v>0</v>
      </c>
      <c r="AI126" s="28">
        <v>0</v>
      </c>
      <c r="AJ126" s="9">
        <f t="shared" si="8"/>
        <v>1</v>
      </c>
      <c r="AK126" s="9">
        <f t="shared" si="9"/>
        <v>0</v>
      </c>
      <c r="AL126" s="9">
        <f t="shared" si="10"/>
        <v>0</v>
      </c>
      <c r="AM126" s="9">
        <f t="shared" si="11"/>
        <v>0</v>
      </c>
      <c r="AN126" s="29" t="s">
        <v>1856</v>
      </c>
    </row>
    <row r="127" spans="1:40" x14ac:dyDescent="0.25">
      <c r="A127" s="28">
        <v>4997</v>
      </c>
      <c r="B127" s="29" t="s">
        <v>1857</v>
      </c>
      <c r="C127" s="29" t="s">
        <v>1858</v>
      </c>
      <c r="D127" s="29" t="s">
        <v>1859</v>
      </c>
      <c r="E127" s="30">
        <v>45268</v>
      </c>
      <c r="F127" s="29" t="s">
        <v>38</v>
      </c>
      <c r="L127" s="10" t="s">
        <v>342</v>
      </c>
      <c r="M127" s="29" t="s">
        <v>1860</v>
      </c>
      <c r="N127" s="31" t="s">
        <v>48</v>
      </c>
      <c r="O127" s="28">
        <v>0</v>
      </c>
      <c r="P127" s="29" t="s">
        <v>111</v>
      </c>
      <c r="Q127" s="31" t="s">
        <v>15</v>
      </c>
      <c r="R127" s="28">
        <v>0</v>
      </c>
      <c r="S127" s="28">
        <v>0</v>
      </c>
      <c r="T127" s="28">
        <v>0</v>
      </c>
      <c r="U127" s="28">
        <v>0</v>
      </c>
      <c r="V127" s="28">
        <v>0</v>
      </c>
      <c r="W127" s="28">
        <v>0</v>
      </c>
      <c r="X127" s="28">
        <v>0</v>
      </c>
      <c r="Y127" s="28">
        <v>0</v>
      </c>
      <c r="Z127" s="28">
        <v>0</v>
      </c>
      <c r="AA127" s="28">
        <v>1</v>
      </c>
      <c r="AB127" s="28">
        <v>0</v>
      </c>
      <c r="AC127" s="28">
        <v>0</v>
      </c>
      <c r="AD127" s="28">
        <v>0</v>
      </c>
      <c r="AE127" s="28">
        <v>0</v>
      </c>
      <c r="AF127" s="28">
        <v>0</v>
      </c>
      <c r="AG127" s="28">
        <v>0</v>
      </c>
      <c r="AH127" s="28">
        <v>0</v>
      </c>
      <c r="AI127" s="28">
        <v>1</v>
      </c>
      <c r="AJ127" s="9">
        <f t="shared" si="8"/>
        <v>0</v>
      </c>
      <c r="AK127" s="9">
        <f t="shared" si="9"/>
        <v>0</v>
      </c>
      <c r="AL127" s="9">
        <f t="shared" si="10"/>
        <v>1</v>
      </c>
      <c r="AM127" s="9">
        <f t="shared" si="11"/>
        <v>0</v>
      </c>
      <c r="AN127" s="29" t="s">
        <v>1861</v>
      </c>
    </row>
    <row r="128" spans="1:40" x14ac:dyDescent="0.25">
      <c r="A128" s="28">
        <v>5043</v>
      </c>
      <c r="B128" s="29" t="s">
        <v>1862</v>
      </c>
      <c r="C128" s="29" t="s">
        <v>1863</v>
      </c>
      <c r="D128" s="29" t="s">
        <v>1864</v>
      </c>
      <c r="E128" s="30">
        <v>36483</v>
      </c>
      <c r="F128" s="29" t="s">
        <v>38</v>
      </c>
      <c r="J128" s="28">
        <v>1</v>
      </c>
      <c r="L128" s="10" t="s">
        <v>342</v>
      </c>
      <c r="M128" s="29" t="s">
        <v>136</v>
      </c>
      <c r="N128" s="31" t="s">
        <v>48</v>
      </c>
      <c r="O128" s="28">
        <v>8</v>
      </c>
      <c r="P128" s="29" t="s">
        <v>49</v>
      </c>
      <c r="Q128" s="31" t="s">
        <v>15</v>
      </c>
      <c r="R128" s="28">
        <v>1</v>
      </c>
      <c r="S128" s="28">
        <v>0</v>
      </c>
      <c r="T128" s="28">
        <v>0</v>
      </c>
      <c r="U128" s="28">
        <v>0</v>
      </c>
      <c r="V128" s="28">
        <v>0</v>
      </c>
      <c r="W128" s="28">
        <v>0</v>
      </c>
      <c r="X128" s="28">
        <v>0</v>
      </c>
      <c r="Y128" s="28">
        <v>0</v>
      </c>
      <c r="Z128" s="28">
        <v>0</v>
      </c>
      <c r="AA128" s="28">
        <v>1</v>
      </c>
      <c r="AB128" s="28">
        <v>0</v>
      </c>
      <c r="AC128" s="28">
        <v>1</v>
      </c>
      <c r="AD128" s="28">
        <v>1</v>
      </c>
      <c r="AE128" s="28">
        <v>0</v>
      </c>
      <c r="AF128" s="28">
        <v>0</v>
      </c>
      <c r="AG128" s="28">
        <v>0</v>
      </c>
      <c r="AH128" s="28">
        <v>0</v>
      </c>
      <c r="AI128" s="28">
        <v>0</v>
      </c>
      <c r="AJ128" s="9">
        <f t="shared" si="8"/>
        <v>1</v>
      </c>
      <c r="AK128" s="9">
        <f t="shared" si="9"/>
        <v>0</v>
      </c>
      <c r="AL128" s="9">
        <f t="shared" si="10"/>
        <v>1</v>
      </c>
      <c r="AM128" s="9">
        <f t="shared" si="11"/>
        <v>1</v>
      </c>
      <c r="AN128" s="29" t="s">
        <v>1865</v>
      </c>
    </row>
    <row r="129" spans="1:44" x14ac:dyDescent="0.25">
      <c r="A129" s="28">
        <v>5304</v>
      </c>
      <c r="B129" s="29" t="s">
        <v>1866</v>
      </c>
      <c r="C129" s="29" t="s">
        <v>1867</v>
      </c>
      <c r="D129" s="29" t="s">
        <v>1868</v>
      </c>
      <c r="E129" s="30">
        <v>45988</v>
      </c>
      <c r="F129" s="29" t="s">
        <v>332</v>
      </c>
      <c r="L129" s="10" t="s">
        <v>342</v>
      </c>
      <c r="M129" s="29" t="s">
        <v>1869</v>
      </c>
      <c r="O129" s="28">
        <v>0.44166666666666671</v>
      </c>
      <c r="P129" s="29" t="s">
        <v>111</v>
      </c>
      <c r="Q129" s="31" t="s">
        <v>70</v>
      </c>
      <c r="R129" s="28">
        <v>0</v>
      </c>
      <c r="S129" s="28">
        <v>0</v>
      </c>
      <c r="T129" s="28">
        <v>0</v>
      </c>
      <c r="U129" s="28">
        <v>0</v>
      </c>
      <c r="V129" s="28">
        <v>0</v>
      </c>
      <c r="W129" s="28">
        <v>0</v>
      </c>
      <c r="X129" s="28">
        <v>0</v>
      </c>
      <c r="Y129" s="28">
        <v>0</v>
      </c>
      <c r="Z129" s="28">
        <v>0</v>
      </c>
      <c r="AA129" s="28">
        <v>1</v>
      </c>
      <c r="AB129" s="28">
        <v>0</v>
      </c>
      <c r="AC129" s="28">
        <v>1</v>
      </c>
      <c r="AD129" s="28">
        <v>1</v>
      </c>
      <c r="AE129" s="28">
        <v>1</v>
      </c>
      <c r="AF129" s="28">
        <v>0</v>
      </c>
      <c r="AG129" s="28">
        <v>0</v>
      </c>
      <c r="AH129" s="28">
        <v>0</v>
      </c>
      <c r="AI129" s="28">
        <v>0</v>
      </c>
      <c r="AJ129" s="9">
        <f t="shared" si="8"/>
        <v>1</v>
      </c>
      <c r="AK129" s="9">
        <f t="shared" si="9"/>
        <v>0</v>
      </c>
      <c r="AL129" s="9">
        <f t="shared" si="10"/>
        <v>1</v>
      </c>
      <c r="AM129" s="9">
        <f t="shared" si="11"/>
        <v>1</v>
      </c>
      <c r="AN129" s="29" t="s">
        <v>1870</v>
      </c>
    </row>
    <row r="130" spans="1:44" x14ac:dyDescent="0.25">
      <c r="A130" s="28">
        <v>5319</v>
      </c>
      <c r="B130" s="29" t="s">
        <v>1871</v>
      </c>
      <c r="C130" s="29" t="s">
        <v>1872</v>
      </c>
      <c r="D130" s="29" t="s">
        <v>1873</v>
      </c>
      <c r="E130" s="30">
        <v>46054</v>
      </c>
      <c r="F130" s="29" t="s">
        <v>38</v>
      </c>
      <c r="L130" s="10" t="s">
        <v>341</v>
      </c>
      <c r="M130" s="29" t="s">
        <v>54</v>
      </c>
      <c r="N130" s="31" t="s">
        <v>48</v>
      </c>
      <c r="O130" s="28">
        <v>6.6666666666666693E-2</v>
      </c>
      <c r="P130" s="29" t="s">
        <v>111</v>
      </c>
      <c r="Q130" s="31" t="s">
        <v>15</v>
      </c>
      <c r="R130" s="28">
        <v>1</v>
      </c>
      <c r="S130" s="28">
        <v>0</v>
      </c>
      <c r="T130" s="28">
        <v>0</v>
      </c>
      <c r="U130" s="28">
        <v>0</v>
      </c>
      <c r="V130" s="28">
        <v>0</v>
      </c>
      <c r="W130" s="28">
        <v>0</v>
      </c>
      <c r="X130" s="28">
        <v>0</v>
      </c>
      <c r="Y130" s="28">
        <v>0</v>
      </c>
      <c r="Z130" s="28">
        <v>0</v>
      </c>
      <c r="AA130" s="28">
        <v>1</v>
      </c>
      <c r="AB130" s="28">
        <v>0</v>
      </c>
      <c r="AC130" s="28">
        <v>1</v>
      </c>
      <c r="AD130" s="28">
        <v>0</v>
      </c>
      <c r="AE130" s="28">
        <v>1</v>
      </c>
      <c r="AF130" s="28">
        <v>0</v>
      </c>
      <c r="AG130" s="28">
        <v>0</v>
      </c>
      <c r="AH130" s="28">
        <v>0</v>
      </c>
      <c r="AI130" s="28">
        <v>0</v>
      </c>
      <c r="AJ130" s="9">
        <f t="shared" si="8"/>
        <v>1</v>
      </c>
      <c r="AK130" s="9">
        <f t="shared" si="9"/>
        <v>0</v>
      </c>
      <c r="AL130" s="9">
        <f t="shared" si="10"/>
        <v>0</v>
      </c>
      <c r="AM130" s="9">
        <f t="shared" si="11"/>
        <v>0</v>
      </c>
      <c r="AN130" s="29" t="s">
        <v>1874</v>
      </c>
    </row>
    <row r="131" spans="1:44" s="72" customFormat="1" x14ac:dyDescent="0.25">
      <c r="A131" s="75">
        <v>639</v>
      </c>
      <c r="B131" s="70" t="s">
        <v>3162</v>
      </c>
      <c r="C131" s="70" t="s">
        <v>3163</v>
      </c>
      <c r="D131" s="70" t="s">
        <v>3164</v>
      </c>
      <c r="E131" s="71">
        <v>41557</v>
      </c>
      <c r="F131" s="70" t="s">
        <v>38</v>
      </c>
      <c r="G131" s="79"/>
      <c r="H131" s="79"/>
      <c r="I131" s="78"/>
      <c r="J131" s="77">
        <v>0.5</v>
      </c>
      <c r="K131" s="77">
        <v>0</v>
      </c>
      <c r="L131" s="74" t="s">
        <v>341</v>
      </c>
      <c r="M131" s="70" t="s">
        <v>54</v>
      </c>
      <c r="N131" s="70" t="s">
        <v>48</v>
      </c>
      <c r="O131" s="70"/>
      <c r="P131" s="70"/>
      <c r="Q131" s="76" t="s">
        <v>15</v>
      </c>
      <c r="R131" s="33" t="s">
        <v>7989</v>
      </c>
      <c r="S131" s="39">
        <v>0</v>
      </c>
      <c r="T131" s="39">
        <v>0</v>
      </c>
      <c r="U131" s="39">
        <v>1</v>
      </c>
      <c r="V131" s="39">
        <v>0</v>
      </c>
      <c r="W131" s="39">
        <v>0</v>
      </c>
      <c r="X131" s="39">
        <v>0</v>
      </c>
      <c r="Y131" s="39">
        <v>0</v>
      </c>
      <c r="Z131" s="39">
        <v>1</v>
      </c>
      <c r="AA131" s="39">
        <v>0</v>
      </c>
      <c r="AB131" s="39">
        <v>0</v>
      </c>
      <c r="AC131" s="39">
        <v>0</v>
      </c>
      <c r="AD131" s="39">
        <v>0</v>
      </c>
      <c r="AE131" s="39">
        <v>0</v>
      </c>
      <c r="AF131" s="39">
        <v>0</v>
      </c>
      <c r="AG131" s="39">
        <v>0</v>
      </c>
      <c r="AH131" s="39">
        <v>0</v>
      </c>
      <c r="AI131" s="39">
        <v>1</v>
      </c>
      <c r="AJ131" s="9">
        <f t="shared" si="8"/>
        <v>0</v>
      </c>
      <c r="AK131" s="9">
        <f t="shared" si="9"/>
        <v>0</v>
      </c>
      <c r="AL131" s="9">
        <f t="shared" si="10"/>
        <v>1</v>
      </c>
      <c r="AM131" s="9">
        <f t="shared" si="11"/>
        <v>0</v>
      </c>
      <c r="AN131" s="70" t="s">
        <v>3165</v>
      </c>
      <c r="AR131" s="70" t="s">
        <v>3539</v>
      </c>
    </row>
    <row r="132" spans="1:44" s="72" customFormat="1" x14ac:dyDescent="0.25">
      <c r="A132" s="75">
        <v>1267</v>
      </c>
      <c r="B132" s="70" t="s">
        <v>5691</v>
      </c>
      <c r="C132" s="70" t="s">
        <v>5692</v>
      </c>
      <c r="D132" s="70" t="s">
        <v>5693</v>
      </c>
      <c r="E132" s="71">
        <v>39326</v>
      </c>
      <c r="F132" s="70" t="s">
        <v>38</v>
      </c>
      <c r="G132" s="75">
        <v>880</v>
      </c>
      <c r="H132" s="75">
        <v>890</v>
      </c>
      <c r="I132" s="78"/>
      <c r="J132" s="78"/>
      <c r="K132" s="77">
        <v>0</v>
      </c>
      <c r="L132" s="74" t="s">
        <v>342</v>
      </c>
      <c r="M132" s="70" t="s">
        <v>136</v>
      </c>
      <c r="N132" s="70" t="s">
        <v>48</v>
      </c>
      <c r="O132" s="70"/>
      <c r="P132" s="70"/>
      <c r="Q132" s="76" t="s">
        <v>15</v>
      </c>
      <c r="R132" s="33" t="s">
        <v>7989</v>
      </c>
      <c r="S132" s="39">
        <v>0</v>
      </c>
      <c r="T132" s="39">
        <v>0</v>
      </c>
      <c r="U132" s="39">
        <v>1</v>
      </c>
      <c r="V132" s="39">
        <v>0</v>
      </c>
      <c r="W132" s="39">
        <v>0</v>
      </c>
      <c r="X132" s="39">
        <v>0</v>
      </c>
      <c r="Y132" s="39">
        <v>0</v>
      </c>
      <c r="Z132" s="39">
        <v>1</v>
      </c>
      <c r="AA132" s="39">
        <v>0</v>
      </c>
      <c r="AB132" s="39">
        <v>0</v>
      </c>
      <c r="AC132" s="39">
        <v>1</v>
      </c>
      <c r="AD132" s="39">
        <v>0</v>
      </c>
      <c r="AE132" s="39">
        <v>0</v>
      </c>
      <c r="AF132" s="39">
        <v>0</v>
      </c>
      <c r="AG132" s="39">
        <v>0</v>
      </c>
      <c r="AH132" s="39">
        <v>0</v>
      </c>
      <c r="AI132" s="39">
        <v>0</v>
      </c>
      <c r="AJ132" s="9">
        <f t="shared" si="8"/>
        <v>1</v>
      </c>
      <c r="AK132" s="9">
        <f t="shared" si="9"/>
        <v>0</v>
      </c>
      <c r="AL132" s="9">
        <f t="shared" si="10"/>
        <v>0</v>
      </c>
      <c r="AM132" s="9">
        <f t="shared" si="11"/>
        <v>0</v>
      </c>
      <c r="AN132" s="70" t="s">
        <v>5695</v>
      </c>
      <c r="AR132" s="70" t="s">
        <v>5694</v>
      </c>
    </row>
    <row r="133" spans="1:44" s="72" customFormat="1" x14ac:dyDescent="0.25">
      <c r="A133" s="75">
        <v>2833</v>
      </c>
      <c r="B133" s="70" t="s">
        <v>5696</v>
      </c>
      <c r="C133" s="70" t="s">
        <v>5697</v>
      </c>
      <c r="D133" s="70" t="s">
        <v>5698</v>
      </c>
      <c r="E133" s="71">
        <v>41609</v>
      </c>
      <c r="F133" s="70" t="s">
        <v>38</v>
      </c>
      <c r="G133" s="79"/>
      <c r="H133" s="79"/>
      <c r="I133" s="78"/>
      <c r="J133" s="77">
        <v>3.2</v>
      </c>
      <c r="K133" s="77">
        <v>0.05</v>
      </c>
      <c r="L133" s="74" t="s">
        <v>342</v>
      </c>
      <c r="M133" s="70" t="s">
        <v>575</v>
      </c>
      <c r="N133" s="70" t="s">
        <v>48</v>
      </c>
      <c r="O133" s="70"/>
      <c r="P133" s="70"/>
      <c r="Q133" s="76" t="s">
        <v>15</v>
      </c>
      <c r="R133" s="33" t="s">
        <v>7989</v>
      </c>
      <c r="S133" s="39">
        <v>0</v>
      </c>
      <c r="T133" s="39">
        <v>0</v>
      </c>
      <c r="U133" s="39">
        <v>1</v>
      </c>
      <c r="V133" s="39">
        <v>0</v>
      </c>
      <c r="W133" s="39">
        <v>0</v>
      </c>
      <c r="X133" s="39">
        <v>0</v>
      </c>
      <c r="Y133" s="39">
        <v>1</v>
      </c>
      <c r="Z133" s="39">
        <v>0</v>
      </c>
      <c r="AA133" s="39">
        <v>0</v>
      </c>
      <c r="AB133" s="39">
        <v>0</v>
      </c>
      <c r="AC133" s="39">
        <v>1</v>
      </c>
      <c r="AD133" s="39">
        <v>1</v>
      </c>
      <c r="AE133" s="39">
        <v>1</v>
      </c>
      <c r="AF133" s="39">
        <v>0</v>
      </c>
      <c r="AG133" s="39">
        <v>0</v>
      </c>
      <c r="AH133" s="39">
        <v>0</v>
      </c>
      <c r="AI133" s="39">
        <v>0</v>
      </c>
      <c r="AJ133" s="9">
        <f t="shared" si="8"/>
        <v>1</v>
      </c>
      <c r="AK133" s="9">
        <f t="shared" si="9"/>
        <v>0</v>
      </c>
      <c r="AL133" s="9">
        <f t="shared" si="10"/>
        <v>1</v>
      </c>
      <c r="AM133" s="9">
        <f t="shared" si="11"/>
        <v>1</v>
      </c>
      <c r="AN133" s="70" t="s">
        <v>5700</v>
      </c>
      <c r="AR133" s="70" t="s">
        <v>5699</v>
      </c>
    </row>
    <row r="134" spans="1:44" s="72" customFormat="1" x14ac:dyDescent="0.25">
      <c r="A134" s="75">
        <v>2845</v>
      </c>
      <c r="B134" s="70" t="s">
        <v>5701</v>
      </c>
      <c r="C134" s="70" t="s">
        <v>5702</v>
      </c>
      <c r="D134" s="70" t="s">
        <v>5703</v>
      </c>
      <c r="E134" s="71">
        <v>41518</v>
      </c>
      <c r="F134" s="70" t="s">
        <v>38</v>
      </c>
      <c r="G134" s="79"/>
      <c r="H134" s="79"/>
      <c r="I134" s="77">
        <v>10000</v>
      </c>
      <c r="J134" s="78"/>
      <c r="K134" s="77">
        <v>300</v>
      </c>
      <c r="L134" s="74" t="s">
        <v>342</v>
      </c>
      <c r="M134" s="70" t="s">
        <v>224</v>
      </c>
      <c r="N134" s="70" t="s">
        <v>219</v>
      </c>
      <c r="O134" s="70"/>
      <c r="P134" s="70"/>
      <c r="Q134" s="76" t="s">
        <v>15</v>
      </c>
      <c r="R134" s="33" t="s">
        <v>7989</v>
      </c>
      <c r="S134" s="39">
        <v>0</v>
      </c>
      <c r="T134" s="39">
        <v>0</v>
      </c>
      <c r="U134" s="39">
        <v>1</v>
      </c>
      <c r="V134" s="39">
        <v>0</v>
      </c>
      <c r="W134" s="39">
        <v>0</v>
      </c>
      <c r="X134" s="39">
        <v>0</v>
      </c>
      <c r="Y134" s="39">
        <v>0</v>
      </c>
      <c r="Z134" s="39">
        <v>1</v>
      </c>
      <c r="AA134" s="39">
        <v>0</v>
      </c>
      <c r="AB134" s="39">
        <v>0</v>
      </c>
      <c r="AC134" s="39">
        <v>0</v>
      </c>
      <c r="AD134" s="39">
        <v>0</v>
      </c>
      <c r="AE134" s="39">
        <v>0</v>
      </c>
      <c r="AF134" s="39">
        <v>0</v>
      </c>
      <c r="AG134" s="39">
        <v>0</v>
      </c>
      <c r="AH134" s="39">
        <v>0</v>
      </c>
      <c r="AI134" s="39">
        <v>1</v>
      </c>
      <c r="AJ134" s="9">
        <f t="shared" si="8"/>
        <v>0</v>
      </c>
      <c r="AK134" s="9">
        <f t="shared" si="9"/>
        <v>0</v>
      </c>
      <c r="AL134" s="9">
        <f t="shared" si="10"/>
        <v>1</v>
      </c>
      <c r="AM134" s="9">
        <f t="shared" si="11"/>
        <v>0</v>
      </c>
      <c r="AN134" s="70" t="s">
        <v>5704</v>
      </c>
      <c r="AR134" s="70" t="s">
        <v>3461</v>
      </c>
    </row>
    <row r="135" spans="1:44" s="72" customFormat="1" x14ac:dyDescent="0.25">
      <c r="A135" s="75">
        <v>3947</v>
      </c>
      <c r="B135" s="70" t="s">
        <v>5705</v>
      </c>
      <c r="C135" s="70" t="s">
        <v>5706</v>
      </c>
      <c r="D135" s="70" t="s">
        <v>5707</v>
      </c>
      <c r="E135" s="71">
        <v>40378</v>
      </c>
      <c r="F135" s="70" t="s">
        <v>332</v>
      </c>
      <c r="G135" s="79"/>
      <c r="H135" s="79"/>
      <c r="I135" s="77">
        <v>0.3</v>
      </c>
      <c r="J135" s="78"/>
      <c r="K135" s="77">
        <v>1.6666666666666701E-2</v>
      </c>
      <c r="L135" s="74" t="s">
        <v>342</v>
      </c>
      <c r="M135" s="70" t="s">
        <v>136</v>
      </c>
      <c r="N135" s="70" t="s">
        <v>40</v>
      </c>
      <c r="O135" s="70"/>
      <c r="P135" s="70"/>
      <c r="Q135" s="76" t="s">
        <v>15</v>
      </c>
      <c r="R135" s="33" t="s">
        <v>7989</v>
      </c>
      <c r="S135" s="39">
        <v>0</v>
      </c>
      <c r="T135" s="39">
        <v>0</v>
      </c>
      <c r="U135" s="39">
        <v>1</v>
      </c>
      <c r="V135" s="39">
        <v>0</v>
      </c>
      <c r="W135" s="39">
        <v>0</v>
      </c>
      <c r="X135" s="39">
        <v>0</v>
      </c>
      <c r="Y135" s="39">
        <v>1</v>
      </c>
      <c r="Z135" s="39">
        <v>0</v>
      </c>
      <c r="AA135" s="39">
        <v>0</v>
      </c>
      <c r="AB135" s="39">
        <v>0</v>
      </c>
      <c r="AC135" s="39">
        <v>1</v>
      </c>
      <c r="AD135" s="39">
        <v>0</v>
      </c>
      <c r="AE135" s="39">
        <v>1</v>
      </c>
      <c r="AF135" s="39">
        <v>0</v>
      </c>
      <c r="AG135" s="39">
        <v>0</v>
      </c>
      <c r="AH135" s="39">
        <v>0</v>
      </c>
      <c r="AI135" s="39">
        <v>0</v>
      </c>
      <c r="AJ135" s="9">
        <f t="shared" si="8"/>
        <v>1</v>
      </c>
      <c r="AK135" s="9">
        <f t="shared" si="9"/>
        <v>0</v>
      </c>
      <c r="AL135" s="9">
        <f t="shared" si="10"/>
        <v>0</v>
      </c>
      <c r="AM135" s="9">
        <f t="shared" si="11"/>
        <v>0</v>
      </c>
      <c r="AN135" s="70" t="s">
        <v>5709</v>
      </c>
      <c r="AR135" s="70" t="s">
        <v>5708</v>
      </c>
    </row>
    <row r="136" spans="1:44" s="72" customFormat="1" x14ac:dyDescent="0.25">
      <c r="A136" s="75">
        <v>3948</v>
      </c>
      <c r="B136" s="70" t="s">
        <v>5710</v>
      </c>
      <c r="C136" s="70" t="s">
        <v>5711</v>
      </c>
      <c r="D136" s="70" t="s">
        <v>5712</v>
      </c>
      <c r="E136" s="71">
        <v>29952</v>
      </c>
      <c r="F136" s="70" t="s">
        <v>332</v>
      </c>
      <c r="G136" s="79"/>
      <c r="H136" s="79"/>
      <c r="I136" s="77">
        <v>2500</v>
      </c>
      <c r="J136" s="78"/>
      <c r="K136" s="77">
        <v>1.6666666666666701E-2</v>
      </c>
      <c r="L136" s="74" t="s">
        <v>342</v>
      </c>
      <c r="M136" s="70" t="s">
        <v>136</v>
      </c>
      <c r="N136" s="70" t="s">
        <v>40</v>
      </c>
      <c r="O136" s="70"/>
      <c r="P136" s="70"/>
      <c r="Q136" s="76" t="s">
        <v>15</v>
      </c>
      <c r="R136" s="33" t="s">
        <v>7989</v>
      </c>
      <c r="S136" s="39">
        <v>0</v>
      </c>
      <c r="T136" s="39">
        <v>0</v>
      </c>
      <c r="U136" s="39">
        <v>1</v>
      </c>
      <c r="V136" s="39">
        <v>0</v>
      </c>
      <c r="W136" s="39">
        <v>0</v>
      </c>
      <c r="X136" s="39">
        <v>0</v>
      </c>
      <c r="Y136" s="39">
        <v>1</v>
      </c>
      <c r="Z136" s="39">
        <v>0</v>
      </c>
      <c r="AA136" s="39">
        <v>0</v>
      </c>
      <c r="AB136" s="39">
        <v>0</v>
      </c>
      <c r="AC136" s="39">
        <v>0</v>
      </c>
      <c r="AD136" s="39">
        <v>0</v>
      </c>
      <c r="AE136" s="39">
        <v>0</v>
      </c>
      <c r="AF136" s="39">
        <v>0</v>
      </c>
      <c r="AG136" s="39">
        <v>0</v>
      </c>
      <c r="AH136" s="39">
        <v>0</v>
      </c>
      <c r="AI136" s="39">
        <v>1</v>
      </c>
      <c r="AJ136" s="9">
        <f t="shared" si="8"/>
        <v>0</v>
      </c>
      <c r="AK136" s="9">
        <f t="shared" si="9"/>
        <v>0</v>
      </c>
      <c r="AL136" s="9">
        <f t="shared" si="10"/>
        <v>1</v>
      </c>
      <c r="AM136" s="9">
        <f t="shared" si="11"/>
        <v>0</v>
      </c>
      <c r="AN136" s="70" t="s">
        <v>5713</v>
      </c>
      <c r="AR136" s="70" t="s">
        <v>3461</v>
      </c>
    </row>
    <row r="137" spans="1:44" s="72" customFormat="1" x14ac:dyDescent="0.25">
      <c r="A137" s="75">
        <v>3949</v>
      </c>
      <c r="B137" s="70" t="s">
        <v>5714</v>
      </c>
      <c r="C137" s="70" t="s">
        <v>5715</v>
      </c>
      <c r="D137" s="70" t="s">
        <v>5712</v>
      </c>
      <c r="E137" s="71">
        <v>30803</v>
      </c>
      <c r="F137" s="70" t="s">
        <v>332</v>
      </c>
      <c r="G137" s="75">
        <v>9400</v>
      </c>
      <c r="H137" s="75">
        <v>9600</v>
      </c>
      <c r="I137" s="77">
        <v>0.1</v>
      </c>
      <c r="J137" s="78"/>
      <c r="K137" s="77">
        <v>1.6666666666666701E-2</v>
      </c>
      <c r="L137" s="74" t="s">
        <v>342</v>
      </c>
      <c r="M137" s="70" t="s">
        <v>136</v>
      </c>
      <c r="N137" s="70" t="s">
        <v>40</v>
      </c>
      <c r="O137" s="70"/>
      <c r="P137" s="70"/>
      <c r="Q137" s="76" t="s">
        <v>15</v>
      </c>
      <c r="R137" s="33" t="s">
        <v>7989</v>
      </c>
      <c r="S137" s="39">
        <v>0</v>
      </c>
      <c r="T137" s="39">
        <v>0</v>
      </c>
      <c r="U137" s="39">
        <v>1</v>
      </c>
      <c r="V137" s="39">
        <v>0</v>
      </c>
      <c r="W137" s="39">
        <v>0</v>
      </c>
      <c r="X137" s="39">
        <v>0</v>
      </c>
      <c r="Y137" s="39">
        <v>1</v>
      </c>
      <c r="Z137" s="39">
        <v>0</v>
      </c>
      <c r="AA137" s="39">
        <v>0</v>
      </c>
      <c r="AB137" s="39">
        <v>0</v>
      </c>
      <c r="AC137" s="39">
        <v>1</v>
      </c>
      <c r="AD137" s="39">
        <v>0</v>
      </c>
      <c r="AE137" s="39">
        <v>0</v>
      </c>
      <c r="AF137" s="39">
        <v>0</v>
      </c>
      <c r="AG137" s="39">
        <v>0</v>
      </c>
      <c r="AH137" s="39">
        <v>0</v>
      </c>
      <c r="AI137" s="39">
        <v>0</v>
      </c>
      <c r="AJ137" s="9">
        <f t="shared" si="8"/>
        <v>1</v>
      </c>
      <c r="AK137" s="9">
        <f t="shared" si="9"/>
        <v>0</v>
      </c>
      <c r="AL137" s="9">
        <f t="shared" si="10"/>
        <v>0</v>
      </c>
      <c r="AM137" s="9">
        <f t="shared" si="11"/>
        <v>0</v>
      </c>
      <c r="AN137" s="70" t="s">
        <v>5717</v>
      </c>
      <c r="AR137" s="70" t="s">
        <v>5716</v>
      </c>
    </row>
    <row r="138" spans="1:44" s="72" customFormat="1" x14ac:dyDescent="0.25">
      <c r="A138" s="75">
        <v>3950</v>
      </c>
      <c r="B138" s="70" t="s">
        <v>5718</v>
      </c>
      <c r="C138" s="70" t="s">
        <v>5719</v>
      </c>
      <c r="D138" s="70" t="s">
        <v>5720</v>
      </c>
      <c r="E138" s="71">
        <v>35431</v>
      </c>
      <c r="F138" s="70" t="s">
        <v>332</v>
      </c>
      <c r="G138" s="75">
        <v>41140</v>
      </c>
      <c r="H138" s="75">
        <v>41540</v>
      </c>
      <c r="I138" s="77">
        <v>2500</v>
      </c>
      <c r="J138" s="78"/>
      <c r="K138" s="77">
        <v>0.6333333333333333</v>
      </c>
      <c r="L138" s="74" t="s">
        <v>342</v>
      </c>
      <c r="M138" s="70" t="s">
        <v>136</v>
      </c>
      <c r="N138" s="70" t="s">
        <v>40</v>
      </c>
      <c r="O138" s="70"/>
      <c r="P138" s="70"/>
      <c r="Q138" s="76" t="s">
        <v>15</v>
      </c>
      <c r="R138" s="33" t="s">
        <v>7989</v>
      </c>
      <c r="S138" s="39">
        <v>0</v>
      </c>
      <c r="T138" s="39">
        <v>0</v>
      </c>
      <c r="U138" s="39">
        <v>1</v>
      </c>
      <c r="V138" s="39">
        <v>0</v>
      </c>
      <c r="W138" s="39">
        <v>0</v>
      </c>
      <c r="X138" s="39">
        <v>0</v>
      </c>
      <c r="Y138" s="39">
        <v>1</v>
      </c>
      <c r="Z138" s="39">
        <v>0</v>
      </c>
      <c r="AA138" s="39">
        <v>0</v>
      </c>
      <c r="AB138" s="39">
        <v>0</v>
      </c>
      <c r="AC138" s="39">
        <v>1</v>
      </c>
      <c r="AD138" s="39">
        <v>0</v>
      </c>
      <c r="AE138" s="39">
        <v>0</v>
      </c>
      <c r="AF138" s="39">
        <v>0</v>
      </c>
      <c r="AG138" s="39">
        <v>0</v>
      </c>
      <c r="AH138" s="39">
        <v>0</v>
      </c>
      <c r="AI138" s="39">
        <v>0</v>
      </c>
      <c r="AJ138" s="9">
        <f t="shared" si="8"/>
        <v>1</v>
      </c>
      <c r="AK138" s="9">
        <f t="shared" si="9"/>
        <v>0</v>
      </c>
      <c r="AL138" s="9">
        <f t="shared" si="10"/>
        <v>0</v>
      </c>
      <c r="AM138" s="9">
        <f t="shared" si="11"/>
        <v>0</v>
      </c>
      <c r="AN138" s="70" t="s">
        <v>5722</v>
      </c>
      <c r="AR138" s="70" t="s">
        <v>5721</v>
      </c>
    </row>
    <row r="139" spans="1:44" s="72" customFormat="1" x14ac:dyDescent="0.25">
      <c r="A139" s="75">
        <v>3951</v>
      </c>
      <c r="B139" s="70" t="s">
        <v>5723</v>
      </c>
      <c r="C139" s="70" t="s">
        <v>5724</v>
      </c>
      <c r="D139" s="70" t="s">
        <v>5720</v>
      </c>
      <c r="E139" s="71">
        <v>35404</v>
      </c>
      <c r="F139" s="70" t="s">
        <v>332</v>
      </c>
      <c r="G139" s="75">
        <v>40500</v>
      </c>
      <c r="H139" s="75">
        <v>46500</v>
      </c>
      <c r="I139" s="77">
        <v>26000</v>
      </c>
      <c r="J139" s="78"/>
      <c r="K139" s="77">
        <v>1</v>
      </c>
      <c r="L139" s="74" t="s">
        <v>342</v>
      </c>
      <c r="M139" s="70" t="s">
        <v>136</v>
      </c>
      <c r="N139" s="70" t="s">
        <v>40</v>
      </c>
      <c r="O139" s="70"/>
      <c r="P139" s="70"/>
      <c r="Q139" s="76" t="s">
        <v>15</v>
      </c>
      <c r="R139" s="33" t="s">
        <v>7989</v>
      </c>
      <c r="S139" s="39">
        <v>0</v>
      </c>
      <c r="T139" s="39">
        <v>0</v>
      </c>
      <c r="U139" s="39">
        <v>1</v>
      </c>
      <c r="V139" s="39">
        <v>0</v>
      </c>
      <c r="W139" s="39">
        <v>0</v>
      </c>
      <c r="X139" s="39">
        <v>0</v>
      </c>
      <c r="Y139" s="39">
        <v>1</v>
      </c>
      <c r="Z139" s="39">
        <v>0</v>
      </c>
      <c r="AA139" s="39">
        <v>0</v>
      </c>
      <c r="AB139" s="39">
        <v>0</v>
      </c>
      <c r="AC139" s="39">
        <v>1</v>
      </c>
      <c r="AD139" s="39">
        <v>0</v>
      </c>
      <c r="AE139" s="39">
        <v>0</v>
      </c>
      <c r="AF139" s="39">
        <v>0</v>
      </c>
      <c r="AG139" s="39">
        <v>0</v>
      </c>
      <c r="AH139" s="39">
        <v>0</v>
      </c>
      <c r="AI139" s="39">
        <v>0</v>
      </c>
      <c r="AJ139" s="9">
        <f t="shared" si="8"/>
        <v>1</v>
      </c>
      <c r="AK139" s="9">
        <f t="shared" si="9"/>
        <v>0</v>
      </c>
      <c r="AL139" s="9">
        <f t="shared" si="10"/>
        <v>0</v>
      </c>
      <c r="AM139" s="9">
        <f t="shared" si="11"/>
        <v>0</v>
      </c>
      <c r="AN139" s="70" t="s">
        <v>5726</v>
      </c>
      <c r="AR139" s="70" t="s">
        <v>5725</v>
      </c>
    </row>
    <row r="140" spans="1:44" s="72" customFormat="1" x14ac:dyDescent="0.25">
      <c r="A140" s="75">
        <v>3952</v>
      </c>
      <c r="B140" s="70" t="s">
        <v>5727</v>
      </c>
      <c r="C140" s="70" t="s">
        <v>5728</v>
      </c>
      <c r="D140" s="70" t="s">
        <v>5720</v>
      </c>
      <c r="E140" s="71">
        <v>35452</v>
      </c>
      <c r="F140" s="70" t="s">
        <v>332</v>
      </c>
      <c r="G140" s="79"/>
      <c r="H140" s="79"/>
      <c r="I140" s="77">
        <v>200</v>
      </c>
      <c r="J140" s="78"/>
      <c r="K140" s="77">
        <v>0.41666666666666669</v>
      </c>
      <c r="L140" s="74" t="s">
        <v>342</v>
      </c>
      <c r="M140" s="70" t="s">
        <v>136</v>
      </c>
      <c r="N140" s="70" t="s">
        <v>40</v>
      </c>
      <c r="O140" s="70"/>
      <c r="P140" s="70"/>
      <c r="Q140" s="76" t="s">
        <v>15</v>
      </c>
      <c r="R140" s="33" t="s">
        <v>7989</v>
      </c>
      <c r="S140" s="39">
        <v>0</v>
      </c>
      <c r="T140" s="39">
        <v>0</v>
      </c>
      <c r="U140" s="39">
        <v>1</v>
      </c>
      <c r="V140" s="39">
        <v>0</v>
      </c>
      <c r="W140" s="39">
        <v>0</v>
      </c>
      <c r="X140" s="39">
        <v>0</v>
      </c>
      <c r="Y140" s="39">
        <v>1</v>
      </c>
      <c r="Z140" s="39">
        <v>0</v>
      </c>
      <c r="AA140" s="39">
        <v>0</v>
      </c>
      <c r="AB140" s="39">
        <v>0</v>
      </c>
      <c r="AC140" s="39">
        <v>1</v>
      </c>
      <c r="AD140" s="39">
        <v>0</v>
      </c>
      <c r="AE140" s="39">
        <v>0</v>
      </c>
      <c r="AF140" s="39">
        <v>0</v>
      </c>
      <c r="AG140" s="39">
        <v>0</v>
      </c>
      <c r="AH140" s="39">
        <v>0</v>
      </c>
      <c r="AI140" s="39">
        <v>0</v>
      </c>
      <c r="AJ140" s="9">
        <f t="shared" si="8"/>
        <v>1</v>
      </c>
      <c r="AK140" s="9">
        <f t="shared" si="9"/>
        <v>0</v>
      </c>
      <c r="AL140" s="9">
        <f t="shared" si="10"/>
        <v>0</v>
      </c>
      <c r="AM140" s="9">
        <f t="shared" si="11"/>
        <v>0</v>
      </c>
      <c r="AN140" s="70" t="s">
        <v>5730</v>
      </c>
      <c r="AR140" s="70" t="s">
        <v>5729</v>
      </c>
    </row>
    <row r="141" spans="1:44" s="72" customFormat="1" x14ac:dyDescent="0.25">
      <c r="A141" s="75">
        <v>3953</v>
      </c>
      <c r="B141" s="70" t="s">
        <v>5528</v>
      </c>
      <c r="C141" s="70" t="s">
        <v>5529</v>
      </c>
      <c r="D141" s="70" t="s">
        <v>5530</v>
      </c>
      <c r="E141" s="71">
        <v>40592</v>
      </c>
      <c r="F141" s="70" t="s">
        <v>332</v>
      </c>
      <c r="G141" s="79"/>
      <c r="H141" s="79"/>
      <c r="I141" s="77">
        <v>1000</v>
      </c>
      <c r="J141" s="78"/>
      <c r="K141" s="77">
        <v>1.6666666666666701E-2</v>
      </c>
      <c r="L141" s="74" t="s">
        <v>342</v>
      </c>
      <c r="M141" s="70" t="s">
        <v>136</v>
      </c>
      <c r="N141" s="70" t="s">
        <v>40</v>
      </c>
      <c r="O141" s="70"/>
      <c r="P141" s="70"/>
      <c r="Q141" s="76" t="s">
        <v>15</v>
      </c>
      <c r="R141" s="33" t="s">
        <v>7989</v>
      </c>
      <c r="S141" s="39">
        <v>0</v>
      </c>
      <c r="T141" s="39">
        <v>0</v>
      </c>
      <c r="U141" s="39">
        <v>1</v>
      </c>
      <c r="V141" s="39">
        <v>0</v>
      </c>
      <c r="W141" s="39">
        <v>0</v>
      </c>
      <c r="X141" s="39">
        <v>0</v>
      </c>
      <c r="Y141" s="39">
        <v>1</v>
      </c>
      <c r="Z141" s="39">
        <v>0</v>
      </c>
      <c r="AA141" s="39">
        <v>0</v>
      </c>
      <c r="AB141" s="39">
        <v>0</v>
      </c>
      <c r="AC141" s="39">
        <v>0</v>
      </c>
      <c r="AD141" s="39">
        <v>0</v>
      </c>
      <c r="AE141" s="39">
        <v>0</v>
      </c>
      <c r="AF141" s="39">
        <v>0</v>
      </c>
      <c r="AG141" s="39">
        <v>0</v>
      </c>
      <c r="AH141" s="39">
        <v>0</v>
      </c>
      <c r="AI141" s="39">
        <v>1</v>
      </c>
      <c r="AJ141" s="9">
        <f t="shared" si="8"/>
        <v>0</v>
      </c>
      <c r="AK141" s="9">
        <f t="shared" si="9"/>
        <v>0</v>
      </c>
      <c r="AL141" s="9">
        <f t="shared" si="10"/>
        <v>1</v>
      </c>
      <c r="AM141" s="9">
        <f t="shared" si="11"/>
        <v>0</v>
      </c>
      <c r="AN141" s="70" t="s">
        <v>5531</v>
      </c>
      <c r="AR141" s="70" t="s">
        <v>3505</v>
      </c>
    </row>
    <row r="142" spans="1:44" s="72" customFormat="1" x14ac:dyDescent="0.25">
      <c r="A142" s="75">
        <v>3954</v>
      </c>
      <c r="B142" s="70" t="s">
        <v>5731</v>
      </c>
      <c r="C142" s="70" t="s">
        <v>5732</v>
      </c>
      <c r="D142" s="70" t="s">
        <v>5733</v>
      </c>
      <c r="E142" s="71">
        <v>41453</v>
      </c>
      <c r="F142" s="70" t="s">
        <v>332</v>
      </c>
      <c r="G142" s="79"/>
      <c r="H142" s="79"/>
      <c r="I142" s="77">
        <v>36000</v>
      </c>
      <c r="J142" s="78"/>
      <c r="K142" s="77">
        <v>1.6666666666666701E-2</v>
      </c>
      <c r="L142" s="74" t="s">
        <v>342</v>
      </c>
      <c r="M142" s="70" t="s">
        <v>136</v>
      </c>
      <c r="N142" s="70" t="s">
        <v>40</v>
      </c>
      <c r="O142" s="70"/>
      <c r="P142" s="70"/>
      <c r="Q142" s="76" t="s">
        <v>15</v>
      </c>
      <c r="R142" s="33" t="s">
        <v>7989</v>
      </c>
      <c r="S142" s="39">
        <v>0</v>
      </c>
      <c r="T142" s="39">
        <v>0</v>
      </c>
      <c r="U142" s="39">
        <v>1</v>
      </c>
      <c r="V142" s="39">
        <v>0</v>
      </c>
      <c r="W142" s="39">
        <v>0</v>
      </c>
      <c r="X142" s="39">
        <v>0</v>
      </c>
      <c r="Y142" s="39">
        <v>1</v>
      </c>
      <c r="Z142" s="39">
        <v>0</v>
      </c>
      <c r="AA142" s="39">
        <v>0</v>
      </c>
      <c r="AB142" s="39">
        <v>0</v>
      </c>
      <c r="AC142" s="39">
        <v>0</v>
      </c>
      <c r="AD142" s="39">
        <v>0</v>
      </c>
      <c r="AE142" s="39">
        <v>0</v>
      </c>
      <c r="AF142" s="39">
        <v>0</v>
      </c>
      <c r="AG142" s="39">
        <v>0</v>
      </c>
      <c r="AH142" s="39">
        <v>0</v>
      </c>
      <c r="AI142" s="39">
        <v>1</v>
      </c>
      <c r="AJ142" s="9">
        <f t="shared" si="8"/>
        <v>0</v>
      </c>
      <c r="AK142" s="9">
        <f t="shared" si="9"/>
        <v>0</v>
      </c>
      <c r="AL142" s="9">
        <f t="shared" si="10"/>
        <v>1</v>
      </c>
      <c r="AM142" s="9">
        <f t="shared" si="11"/>
        <v>0</v>
      </c>
      <c r="AN142" s="70" t="s">
        <v>5734</v>
      </c>
      <c r="AR142" s="70" t="s">
        <v>3505</v>
      </c>
    </row>
    <row r="143" spans="1:44" s="72" customFormat="1" x14ac:dyDescent="0.25">
      <c r="A143" s="75">
        <v>3955</v>
      </c>
      <c r="B143" s="70" t="s">
        <v>5735</v>
      </c>
      <c r="C143" s="70" t="s">
        <v>5736</v>
      </c>
      <c r="D143" s="70" t="s">
        <v>5737</v>
      </c>
      <c r="E143" s="71">
        <v>41958</v>
      </c>
      <c r="F143" s="70" t="s">
        <v>332</v>
      </c>
      <c r="G143" s="79"/>
      <c r="H143" s="79"/>
      <c r="I143" s="77">
        <v>10000</v>
      </c>
      <c r="J143" s="78"/>
      <c r="K143" s="77">
        <v>1.6666666666666701E-2</v>
      </c>
      <c r="L143" s="74" t="s">
        <v>342</v>
      </c>
      <c r="M143" s="70" t="s">
        <v>136</v>
      </c>
      <c r="N143" s="70" t="s">
        <v>40</v>
      </c>
      <c r="O143" s="70"/>
      <c r="P143" s="70"/>
      <c r="Q143" s="76" t="s">
        <v>15</v>
      </c>
      <c r="R143" s="33" t="s">
        <v>7989</v>
      </c>
      <c r="S143" s="39">
        <v>0</v>
      </c>
      <c r="T143" s="39">
        <v>0</v>
      </c>
      <c r="U143" s="39">
        <v>1</v>
      </c>
      <c r="V143" s="39">
        <v>0</v>
      </c>
      <c r="W143" s="39">
        <v>0</v>
      </c>
      <c r="X143" s="39">
        <v>0</v>
      </c>
      <c r="Y143" s="39">
        <v>1</v>
      </c>
      <c r="Z143" s="39">
        <v>0</v>
      </c>
      <c r="AA143" s="39">
        <v>0</v>
      </c>
      <c r="AB143" s="39">
        <v>0</v>
      </c>
      <c r="AC143" s="39">
        <v>0</v>
      </c>
      <c r="AD143" s="39">
        <v>1</v>
      </c>
      <c r="AE143" s="39">
        <v>1</v>
      </c>
      <c r="AF143" s="39">
        <v>0</v>
      </c>
      <c r="AG143" s="39">
        <v>0</v>
      </c>
      <c r="AH143" s="39">
        <v>0</v>
      </c>
      <c r="AI143" s="39">
        <v>0</v>
      </c>
      <c r="AJ143" s="9">
        <f t="shared" si="8"/>
        <v>1</v>
      </c>
      <c r="AK143" s="9">
        <f t="shared" si="9"/>
        <v>0</v>
      </c>
      <c r="AL143" s="9">
        <f t="shared" si="10"/>
        <v>1</v>
      </c>
      <c r="AM143" s="9">
        <f t="shared" si="11"/>
        <v>1</v>
      </c>
      <c r="AN143" s="70" t="s">
        <v>5739</v>
      </c>
      <c r="AR143" s="70" t="s">
        <v>5738</v>
      </c>
    </row>
    <row r="144" spans="1:44" s="72" customFormat="1" x14ac:dyDescent="0.25">
      <c r="A144" s="75">
        <v>4309</v>
      </c>
      <c r="B144" s="70" t="s">
        <v>5740</v>
      </c>
      <c r="C144" s="70" t="s">
        <v>5741</v>
      </c>
      <c r="D144" s="70" t="s">
        <v>5742</v>
      </c>
      <c r="E144" s="71">
        <v>43782</v>
      </c>
      <c r="F144" s="70" t="s">
        <v>38</v>
      </c>
      <c r="G144" s="75">
        <v>2400</v>
      </c>
      <c r="H144" s="75">
        <v>2483.5</v>
      </c>
      <c r="I144" s="73"/>
      <c r="J144" s="73"/>
      <c r="K144" s="74">
        <v>1</v>
      </c>
      <c r="L144" s="74" t="s">
        <v>341</v>
      </c>
      <c r="M144" s="70" t="s">
        <v>283</v>
      </c>
      <c r="N144" s="70" t="s">
        <v>48</v>
      </c>
      <c r="O144" s="70"/>
      <c r="P144" s="70"/>
      <c r="Q144" s="76" t="s">
        <v>15</v>
      </c>
      <c r="R144" s="33" t="s">
        <v>7989</v>
      </c>
      <c r="S144" s="39">
        <v>0</v>
      </c>
      <c r="T144" s="39">
        <v>0</v>
      </c>
      <c r="U144" s="39">
        <v>1</v>
      </c>
      <c r="V144" s="39">
        <v>0</v>
      </c>
      <c r="W144" s="39">
        <v>0</v>
      </c>
      <c r="X144" s="39">
        <v>0</v>
      </c>
      <c r="Y144" s="39">
        <v>0</v>
      </c>
      <c r="Z144" s="39">
        <v>1</v>
      </c>
      <c r="AA144" s="39">
        <v>0</v>
      </c>
      <c r="AB144" s="39">
        <v>0</v>
      </c>
      <c r="AC144" s="39">
        <v>0</v>
      </c>
      <c r="AD144" s="39">
        <v>0</v>
      </c>
      <c r="AE144" s="39">
        <v>1</v>
      </c>
      <c r="AF144" s="39">
        <v>0</v>
      </c>
      <c r="AG144" s="39">
        <v>0</v>
      </c>
      <c r="AH144" s="39">
        <v>0</v>
      </c>
      <c r="AI144" s="39">
        <v>0</v>
      </c>
      <c r="AJ144" s="9">
        <f t="shared" si="8"/>
        <v>1</v>
      </c>
      <c r="AK144" s="9">
        <f t="shared" si="9"/>
        <v>0</v>
      </c>
      <c r="AL144" s="9">
        <f t="shared" si="10"/>
        <v>0</v>
      </c>
      <c r="AM144" s="9">
        <f t="shared" si="11"/>
        <v>0</v>
      </c>
      <c r="AN144" s="70" t="s">
        <v>5744</v>
      </c>
      <c r="AR144" s="70" t="s">
        <v>5743</v>
      </c>
    </row>
    <row r="146" spans="12:46" x14ac:dyDescent="0.25">
      <c r="L146" s="65"/>
      <c r="M146" s="65"/>
      <c r="N146" s="65" t="s">
        <v>4092</v>
      </c>
      <c r="P146" s="15" t="s">
        <v>5745</v>
      </c>
      <c r="Q146" s="10">
        <f>SUM(Q147:Q148)</f>
        <v>143</v>
      </c>
      <c r="R146" s="10" t="s">
        <v>343</v>
      </c>
      <c r="AN146" s="100" t="s">
        <v>8024</v>
      </c>
      <c r="AO146" s="101">
        <f>COUNTIF(AD2:AD144,"=1")</f>
        <v>35</v>
      </c>
      <c r="AP146" s="19" t="s">
        <v>343</v>
      </c>
      <c r="AR146" s="100" t="s">
        <v>8808</v>
      </c>
      <c r="AS146" s="101">
        <f>COUNTIF(AE2:AE144,"=1")</f>
        <v>18</v>
      </c>
      <c r="AT146" s="19" t="s">
        <v>343</v>
      </c>
    </row>
    <row r="147" spans="12:46" x14ac:dyDescent="0.25">
      <c r="L147" s="65" t="s">
        <v>15</v>
      </c>
      <c r="M147" s="65">
        <f>COUNTIFS(Q2:Q144,"Effect")</f>
        <v>112</v>
      </c>
      <c r="N147" s="66">
        <f>M147/M151</f>
        <v>0.78321678321678323</v>
      </c>
      <c r="P147" t="s">
        <v>15</v>
      </c>
      <c r="Q147" s="10">
        <f>COUNTIF(R2:R144,"=1")</f>
        <v>111</v>
      </c>
      <c r="R147" s="13">
        <f>Q147/Q146*100</f>
        <v>77.622377622377627</v>
      </c>
      <c r="AN147" s="21" t="s">
        <v>15</v>
      </c>
      <c r="AO147" s="19">
        <f>COUNTIFS(AD2:AD144,"=1",R2:R144,"=1")</f>
        <v>23</v>
      </c>
      <c r="AP147" s="102">
        <f>AO147/AO146*100</f>
        <v>65.714285714285708</v>
      </c>
      <c r="AR147" s="21" t="s">
        <v>15</v>
      </c>
      <c r="AS147" s="19">
        <f>COUNTIFS(AE2:AE144,"=1",R2:R144,"=1")</f>
        <v>15</v>
      </c>
      <c r="AT147" s="102">
        <f>AS147/AS146*100</f>
        <v>83.333333333333343</v>
      </c>
    </row>
    <row r="148" spans="12:46" x14ac:dyDescent="0.25">
      <c r="L148" s="65" t="s">
        <v>70</v>
      </c>
      <c r="M148" s="65">
        <f>COUNTIFS(Q2:Q144,"No Effect")</f>
        <v>21</v>
      </c>
      <c r="N148" s="66">
        <f>M148/M151</f>
        <v>0.14685314685314685</v>
      </c>
      <c r="P148" t="s">
        <v>340</v>
      </c>
      <c r="Q148" s="10">
        <f>COUNTIF(R2:R144,"=0")</f>
        <v>32</v>
      </c>
      <c r="R148" s="13">
        <f>Q148/Q146*100</f>
        <v>22.377622377622377</v>
      </c>
      <c r="AN148" s="21" t="s">
        <v>340</v>
      </c>
      <c r="AO148" s="19">
        <f>COUNTIFS(AD2:AD144,"=1",R2:R144,"=0")</f>
        <v>12</v>
      </c>
      <c r="AP148" s="102">
        <f>AO148/AO146*100</f>
        <v>34.285714285714285</v>
      </c>
      <c r="AR148" s="21" t="s">
        <v>340</v>
      </c>
      <c r="AS148" s="19">
        <f>COUNTIFS(AE2:AE144,"=1",R2:R144,"=0")</f>
        <v>3</v>
      </c>
      <c r="AT148" s="102">
        <f>AS148/AS146*100</f>
        <v>16.666666666666664</v>
      </c>
    </row>
    <row r="149" spans="12:46" x14ac:dyDescent="0.25">
      <c r="L149" s="65" t="s">
        <v>55</v>
      </c>
      <c r="M149" s="65">
        <f>COUNTIFS(Q2:Q144,"Uncertain Effect")</f>
        <v>10</v>
      </c>
      <c r="N149" s="66">
        <f>M149/M151</f>
        <v>6.9930069930069935E-2</v>
      </c>
      <c r="AO149" s="87"/>
      <c r="AP149" s="87"/>
    </row>
    <row r="150" spans="12:46" x14ac:dyDescent="0.25">
      <c r="L150" s="65"/>
      <c r="M150" s="65"/>
      <c r="N150" s="65"/>
      <c r="P150" s="15" t="s">
        <v>341</v>
      </c>
      <c r="Q150" s="10">
        <f>COUNTIFS(L2:L144,"=Real")</f>
        <v>61</v>
      </c>
      <c r="R150" s="10" t="s">
        <v>343</v>
      </c>
      <c r="AN150" s="100" t="s">
        <v>8386</v>
      </c>
      <c r="AO150" s="101">
        <f>COUNTIF(AJ2:AJ144,"=1")</f>
        <v>90</v>
      </c>
      <c r="AP150" s="19" t="s">
        <v>343</v>
      </c>
    </row>
    <row r="151" spans="12:46" x14ac:dyDescent="0.25">
      <c r="L151" s="65" t="s">
        <v>4093</v>
      </c>
      <c r="M151" s="65">
        <f>SUM(M147:M149)</f>
        <v>143</v>
      </c>
      <c r="N151" s="65"/>
      <c r="P151" t="s">
        <v>15</v>
      </c>
      <c r="Q151" s="10">
        <f>COUNTIFS(L2:L144,"=Real",R2:R144,"=1")</f>
        <v>46</v>
      </c>
      <c r="R151" s="13">
        <f>Q151/Q150*100</f>
        <v>75.409836065573771</v>
      </c>
      <c r="AN151" s="21" t="s">
        <v>15</v>
      </c>
      <c r="AO151" s="19">
        <f>COUNTIFS(AJ2:AJ144,"=1",R2:R144,"=1")</f>
        <v>73</v>
      </c>
      <c r="AP151" s="102">
        <f>AO151/AO150*100</f>
        <v>81.111111111111114</v>
      </c>
    </row>
    <row r="152" spans="12:46" x14ac:dyDescent="0.25">
      <c r="P152" t="s">
        <v>340</v>
      </c>
      <c r="Q152" s="10">
        <f>COUNTIFS(L2:L144,"=Real",R2:R144,"=0")</f>
        <v>15</v>
      </c>
      <c r="R152" s="13">
        <f>Q152/Q150*100</f>
        <v>24.590163934426229</v>
      </c>
      <c r="AN152" s="21" t="s">
        <v>340</v>
      </c>
      <c r="AO152" s="19">
        <f>COUNTIFS(AJ2:AJ144,"=1",R2:R144,"=0")</f>
        <v>17</v>
      </c>
      <c r="AP152" s="102">
        <f>AO152/AO150*100</f>
        <v>18.888888888888889</v>
      </c>
    </row>
    <row r="154" spans="12:46" x14ac:dyDescent="0.25">
      <c r="P154" s="15" t="s">
        <v>342</v>
      </c>
      <c r="Q154" s="10">
        <f>COUNTIFS(L2:L144,"=Simulated")</f>
        <v>81</v>
      </c>
      <c r="R154" s="10" t="s">
        <v>343</v>
      </c>
      <c r="AN154" s="15" t="s">
        <v>8026</v>
      </c>
      <c r="AO154" s="46">
        <f>COUNTIF(AK2:AK144,"=1")</f>
        <v>1</v>
      </c>
      <c r="AP154" s="87" t="s">
        <v>343</v>
      </c>
    </row>
    <row r="155" spans="12:46" x14ac:dyDescent="0.25">
      <c r="P155" t="s">
        <v>15</v>
      </c>
      <c r="Q155" s="10">
        <f>COUNTIFS(L2:L144,"=Simulated",R2:R144,"=0")</f>
        <v>17</v>
      </c>
      <c r="R155" s="13">
        <f>Q155/Q154*100</f>
        <v>20.987654320987652</v>
      </c>
      <c r="AN155" t="s">
        <v>15</v>
      </c>
      <c r="AO155" s="87">
        <f>COUNTIFS(AK2:AK144,"=1",R2:R144,"=1")</f>
        <v>1</v>
      </c>
      <c r="AP155" s="13">
        <f>AO155/AO154*100</f>
        <v>100</v>
      </c>
    </row>
    <row r="156" spans="12:46" x14ac:dyDescent="0.25">
      <c r="P156" t="s">
        <v>340</v>
      </c>
      <c r="Q156" s="10">
        <f>COUNTIFS(L2:L130,"=Simulated",R2:R130,"=0")</f>
        <v>17</v>
      </c>
      <c r="R156" s="13">
        <f>Q156/Q154*100</f>
        <v>20.987654320987652</v>
      </c>
      <c r="AN156" t="s">
        <v>340</v>
      </c>
      <c r="AO156" s="87">
        <f>COUNTIFS(AK2:AK144,"=1",R2:R144,"=0")</f>
        <v>0</v>
      </c>
      <c r="AP156" s="13">
        <f>AO156/AO154*100</f>
        <v>0</v>
      </c>
    </row>
    <row r="158" spans="12:46" x14ac:dyDescent="0.25">
      <c r="P158" s="15" t="s">
        <v>48</v>
      </c>
      <c r="Q158" s="10">
        <f>COUNTIFS(N2:N144,"=Pulsed")</f>
        <v>114</v>
      </c>
      <c r="R158" s="10" t="s">
        <v>343</v>
      </c>
      <c r="AN158" s="15" t="s">
        <v>8382</v>
      </c>
      <c r="AO158" s="46">
        <f>COUNTIF(AL2:AL144,"=1")</f>
        <v>72</v>
      </c>
      <c r="AP158" s="87" t="s">
        <v>343</v>
      </c>
    </row>
    <row r="159" spans="12:46" x14ac:dyDescent="0.25">
      <c r="P159" t="s">
        <v>15</v>
      </c>
      <c r="Q159" s="10">
        <f>COUNTIFS(N2:N144,"=Pulsed",R2:R144,"=1")</f>
        <v>88</v>
      </c>
      <c r="R159" s="13">
        <f>Q159/Q158*100</f>
        <v>77.192982456140342</v>
      </c>
      <c r="AN159" t="s">
        <v>15</v>
      </c>
      <c r="AO159" s="87">
        <f>COUNTIFS(AL2:AL144,"=1",R2:R144,"=1")</f>
        <v>54</v>
      </c>
      <c r="AP159" s="13">
        <f>AO159/AO158*100</f>
        <v>75</v>
      </c>
    </row>
    <row r="160" spans="12:46" x14ac:dyDescent="0.25">
      <c r="P160" t="s">
        <v>340</v>
      </c>
      <c r="Q160" s="10">
        <f>COUNTIFS(N2:N144,"=Pulsed",R2:R144,"=0")</f>
        <v>26</v>
      </c>
      <c r="R160" s="13">
        <f>Q160/Q158*100</f>
        <v>22.807017543859647</v>
      </c>
      <c r="AN160" t="s">
        <v>340</v>
      </c>
      <c r="AO160" s="87">
        <f>COUNTIFS(AL2:AL144,"=1",R2:R144,"=0")</f>
        <v>18</v>
      </c>
      <c r="AP160" s="13">
        <f>AO160/AO158*100</f>
        <v>25</v>
      </c>
    </row>
    <row r="162" spans="16:42" x14ac:dyDescent="0.25">
      <c r="P162" s="15" t="s">
        <v>7985</v>
      </c>
      <c r="Q162" s="46">
        <f>COUNTIFS(N2:N144,"=Continuous")</f>
        <v>18</v>
      </c>
      <c r="R162" s="10" t="s">
        <v>343</v>
      </c>
      <c r="AN162" s="15" t="s">
        <v>8387</v>
      </c>
      <c r="AO162" s="46">
        <f>COUNTIF(AM2:AM144,"=1")</f>
        <v>35</v>
      </c>
      <c r="AP162" s="87" t="s">
        <v>343</v>
      </c>
    </row>
    <row r="163" spans="16:42" x14ac:dyDescent="0.25">
      <c r="P163" t="s">
        <v>15</v>
      </c>
      <c r="Q163" s="10">
        <f>COUNTIFS(N2:N144,"=Continuous",R2:R144,"=1")</f>
        <v>14</v>
      </c>
      <c r="R163" s="13">
        <f>Q163/Q162*100</f>
        <v>77.777777777777786</v>
      </c>
      <c r="AN163" t="s">
        <v>15</v>
      </c>
      <c r="AO163" s="87">
        <f>COUNTIFS(AM2:AM144,"=1",R2:R144,"=1")</f>
        <v>23</v>
      </c>
      <c r="AP163" s="13">
        <f>AO163/AO162*100</f>
        <v>65.714285714285708</v>
      </c>
    </row>
    <row r="164" spans="16:42" x14ac:dyDescent="0.25">
      <c r="P164" t="s">
        <v>340</v>
      </c>
      <c r="Q164" s="10">
        <f>COUNTIFS(N2:N144,"=Continuous",R2:R144,"=0")</f>
        <v>4</v>
      </c>
      <c r="R164" s="13">
        <f>Q164/Q162*100</f>
        <v>22.222222222222221</v>
      </c>
      <c r="AN164" t="s">
        <v>340</v>
      </c>
      <c r="AO164" s="87">
        <f>COUNTIFS(AM2:AM144,"=1",R2:R144,"=0")</f>
        <v>12</v>
      </c>
      <c r="AP164" s="13">
        <f>AO164/AO162*100</f>
        <v>34.285714285714285</v>
      </c>
    </row>
    <row r="166" spans="16:42" x14ac:dyDescent="0.25">
      <c r="AN166" s="15" t="s">
        <v>8028</v>
      </c>
      <c r="AO166" s="46">
        <f>COUNTIF(AF2:AF144,"=1")</f>
        <v>0</v>
      </c>
      <c r="AP166" s="87" t="s">
        <v>343</v>
      </c>
    </row>
    <row r="167" spans="16:42" x14ac:dyDescent="0.25">
      <c r="AN167" t="s">
        <v>15</v>
      </c>
      <c r="AO167" s="87">
        <f>COUNTIFS(AF2:AF144,"=1",R2:R144,"=1")</f>
        <v>0</v>
      </c>
      <c r="AP167" s="13" t="e">
        <f>AO167/AO166*100</f>
        <v>#DIV/0!</v>
      </c>
    </row>
    <row r="168" spans="16:42" x14ac:dyDescent="0.25">
      <c r="AN168" t="s">
        <v>340</v>
      </c>
      <c r="AO168" s="87">
        <f>COUNTIFS(AF2:AF144,"=1",R2:R144,"=0")</f>
        <v>0</v>
      </c>
      <c r="AP168" s="13" t="e">
        <f>AO168/AO166*100</f>
        <v>#DIV/0!</v>
      </c>
    </row>
    <row r="170" spans="16:42" x14ac:dyDescent="0.25">
      <c r="AN170" s="100" t="s">
        <v>8427</v>
      </c>
      <c r="AO170" s="101">
        <f>COUNTIF(AI2:AI144,"=1")</f>
        <v>37</v>
      </c>
      <c r="AP170" s="19" t="s">
        <v>343</v>
      </c>
    </row>
    <row r="171" spans="16:42" x14ac:dyDescent="0.25">
      <c r="AN171" s="21" t="s">
        <v>15</v>
      </c>
      <c r="AO171" s="19">
        <f>COUNTIFS(AI2:AI144,"=1",R2:R144,"=1")</f>
        <v>31</v>
      </c>
      <c r="AP171" s="102">
        <f>AO171/AO170*100</f>
        <v>83.78378378378379</v>
      </c>
    </row>
    <row r="172" spans="16:42" x14ac:dyDescent="0.25">
      <c r="AN172" s="21" t="s">
        <v>340</v>
      </c>
      <c r="AO172" s="19">
        <f>COUNTIFS(AI2:AI144,"=1",R2:R144,"=0")</f>
        <v>6</v>
      </c>
      <c r="AP172" s="102">
        <f>AO172/AO170*100</f>
        <v>16.216216216216218</v>
      </c>
    </row>
  </sheetData>
  <autoFilter ref="A1:AR1" xr:uid="{933625C2-B7A3-4922-8FD6-750E985EE28E}"/>
  <hyperlinks>
    <hyperlink ref="AN58" r:id="rId1" xr:uid="{5C42AD8F-6693-4F16-98FF-DF253700E895}"/>
    <hyperlink ref="AN23" r:id="rId2" xr:uid="{6161988E-A1C7-4452-856D-87092B622CA5}"/>
  </hyperlinks>
  <pageMargins left="0.7" right="0.7" top="0.75" bottom="0.75" header="0.3" footer="0.3"/>
  <pageSetup paperSize="9" orientation="portrait" horizontalDpi="0" verticalDpi="0"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B6A6D-28EB-472A-AE7D-C41B081700BB}">
  <dimension ref="A1:AT167"/>
  <sheetViews>
    <sheetView topLeftCell="Y139" workbookViewId="0">
      <selection activeCell="AS150" sqref="AS150"/>
    </sheetView>
  </sheetViews>
  <sheetFormatPr defaultRowHeight="13.6" x14ac:dyDescent="0.25"/>
  <cols>
    <col min="16" max="16" width="12.42578125" customWidth="1"/>
    <col min="36" max="39" width="9.140625" style="103"/>
    <col min="40" max="40" width="23.7109375" customWidth="1"/>
    <col min="41" max="41" width="11.42578125" customWidth="1"/>
    <col min="42" max="42" width="11" customWidth="1"/>
  </cols>
  <sheetData>
    <row r="1" spans="1:40" x14ac:dyDescent="0.25">
      <c r="A1" s="104" t="s">
        <v>0</v>
      </c>
      <c r="B1" s="104" t="s">
        <v>1</v>
      </c>
      <c r="C1" s="104" t="s">
        <v>2</v>
      </c>
      <c r="D1" s="104" t="s">
        <v>3</v>
      </c>
      <c r="E1" s="104" t="s">
        <v>4</v>
      </c>
      <c r="F1" s="104" t="s">
        <v>5</v>
      </c>
      <c r="G1" s="104" t="s">
        <v>6</v>
      </c>
      <c r="H1" s="104" t="s">
        <v>7</v>
      </c>
      <c r="I1" s="108" t="s">
        <v>8</v>
      </c>
      <c r="J1" s="111" t="s">
        <v>9</v>
      </c>
      <c r="K1" s="108" t="s">
        <v>10</v>
      </c>
      <c r="L1" s="108" t="s">
        <v>338</v>
      </c>
      <c r="M1" s="104" t="s">
        <v>11</v>
      </c>
      <c r="N1" s="104" t="s">
        <v>12</v>
      </c>
      <c r="O1" s="108" t="s">
        <v>13</v>
      </c>
      <c r="P1" s="104" t="s">
        <v>14</v>
      </c>
      <c r="Q1" s="104" t="s">
        <v>15</v>
      </c>
      <c r="R1" s="104" t="s">
        <v>8536</v>
      </c>
      <c r="S1" s="104" t="s">
        <v>17</v>
      </c>
      <c r="T1" s="104" t="s">
        <v>18</v>
      </c>
      <c r="U1" s="104" t="s">
        <v>19</v>
      </c>
      <c r="V1" s="104" t="s">
        <v>20</v>
      </c>
      <c r="W1" s="104" t="s">
        <v>21</v>
      </c>
      <c r="X1" s="104" t="s">
        <v>22</v>
      </c>
      <c r="Y1" s="104" t="s">
        <v>23</v>
      </c>
      <c r="Z1" s="104" t="s">
        <v>24</v>
      </c>
      <c r="AA1" s="104" t="s">
        <v>25</v>
      </c>
      <c r="AB1" s="104" t="s">
        <v>26</v>
      </c>
      <c r="AC1" s="104" t="s">
        <v>27</v>
      </c>
      <c r="AD1" s="104" t="s">
        <v>28</v>
      </c>
      <c r="AE1" s="104" t="s">
        <v>29</v>
      </c>
      <c r="AF1" s="104" t="s">
        <v>30</v>
      </c>
      <c r="AG1" s="104" t="s">
        <v>31</v>
      </c>
      <c r="AH1" s="104" t="s">
        <v>32</v>
      </c>
      <c r="AI1" s="104" t="s">
        <v>33</v>
      </c>
      <c r="AJ1" s="1" t="s">
        <v>8023</v>
      </c>
      <c r="AK1" s="1" t="s">
        <v>8027</v>
      </c>
      <c r="AL1" s="1" t="s">
        <v>8384</v>
      </c>
      <c r="AM1" s="1" t="s">
        <v>8385</v>
      </c>
      <c r="AN1" s="104" t="s">
        <v>34</v>
      </c>
    </row>
    <row r="2" spans="1:40" x14ac:dyDescent="0.25">
      <c r="A2" s="105">
        <v>23</v>
      </c>
      <c r="B2" s="106" t="s">
        <v>4111</v>
      </c>
      <c r="C2" s="106" t="s">
        <v>4112</v>
      </c>
      <c r="D2" s="106" t="s">
        <v>4113</v>
      </c>
      <c r="E2" s="107">
        <v>42047</v>
      </c>
      <c r="F2" s="106" t="s">
        <v>38</v>
      </c>
      <c r="G2" s="103"/>
      <c r="H2" s="103"/>
      <c r="I2" s="103"/>
      <c r="J2" s="112">
        <v>5.953E-4</v>
      </c>
      <c r="K2" s="103"/>
      <c r="L2" s="109" t="s">
        <v>342</v>
      </c>
      <c r="M2" s="106" t="s">
        <v>39</v>
      </c>
      <c r="N2" s="106" t="s">
        <v>40</v>
      </c>
      <c r="O2" s="110">
        <v>42.857142857142854</v>
      </c>
      <c r="P2" s="106" t="s">
        <v>1991</v>
      </c>
      <c r="Q2" s="106" t="s">
        <v>15</v>
      </c>
      <c r="R2" s="105">
        <v>1</v>
      </c>
      <c r="S2" s="105">
        <v>0</v>
      </c>
      <c r="T2" s="105">
        <v>0</v>
      </c>
      <c r="U2" s="105">
        <v>1</v>
      </c>
      <c r="V2" s="105">
        <v>0</v>
      </c>
      <c r="W2" s="105">
        <v>0</v>
      </c>
      <c r="X2" s="105">
        <v>0</v>
      </c>
      <c r="Y2" s="105">
        <v>0</v>
      </c>
      <c r="Z2" s="105">
        <v>1</v>
      </c>
      <c r="AA2" s="105">
        <v>0</v>
      </c>
      <c r="AB2" s="105">
        <v>0</v>
      </c>
      <c r="AC2" s="105">
        <v>1</v>
      </c>
      <c r="AD2" s="105">
        <v>0</v>
      </c>
      <c r="AE2" s="105">
        <v>0</v>
      </c>
      <c r="AF2" s="105">
        <v>0</v>
      </c>
      <c r="AG2" s="105">
        <v>0</v>
      </c>
      <c r="AH2" s="105">
        <v>0</v>
      </c>
      <c r="AI2" s="105">
        <v>0</v>
      </c>
      <c r="AJ2" s="9">
        <f>IF(OR(AC2=1,AE2=1),1,0)</f>
        <v>1</v>
      </c>
      <c r="AK2" s="9">
        <f>IF(OR(AF2=1,AG2=1),1,0)</f>
        <v>0</v>
      </c>
      <c r="AL2" s="9">
        <f>IF(OR(AD2=1,AH2=1,AI2=1),1,0)</f>
        <v>0</v>
      </c>
      <c r="AM2" s="9">
        <f>IF(OR(AD2=1,AH2=1),1,0)</f>
        <v>0</v>
      </c>
      <c r="AN2" s="106" t="s">
        <v>4114</v>
      </c>
    </row>
    <row r="3" spans="1:40" x14ac:dyDescent="0.25">
      <c r="A3" s="105">
        <v>33</v>
      </c>
      <c r="B3" s="106" t="s">
        <v>7413</v>
      </c>
      <c r="C3" s="106" t="s">
        <v>7414</v>
      </c>
      <c r="D3" s="106" t="s">
        <v>7415</v>
      </c>
      <c r="E3" s="107">
        <v>42047</v>
      </c>
      <c r="F3" s="106" t="s">
        <v>38</v>
      </c>
      <c r="G3" s="103"/>
      <c r="H3" s="103"/>
      <c r="I3" s="110">
        <v>2017</v>
      </c>
      <c r="J3" s="112">
        <v>5.6529999999999997E-2</v>
      </c>
      <c r="K3" s="103"/>
      <c r="L3" s="109" t="s">
        <v>342</v>
      </c>
      <c r="M3" s="106" t="s">
        <v>2173</v>
      </c>
      <c r="N3" s="106" t="s">
        <v>40</v>
      </c>
      <c r="O3" s="110">
        <v>64</v>
      </c>
      <c r="P3" s="106" t="s">
        <v>195</v>
      </c>
      <c r="Q3" s="106" t="s">
        <v>15</v>
      </c>
      <c r="R3" s="105">
        <v>1</v>
      </c>
      <c r="S3" s="105">
        <v>0</v>
      </c>
      <c r="T3" s="105">
        <v>0</v>
      </c>
      <c r="U3" s="105">
        <v>1</v>
      </c>
      <c r="V3" s="105">
        <v>0</v>
      </c>
      <c r="W3" s="105">
        <v>0</v>
      </c>
      <c r="X3" s="105">
        <v>0</v>
      </c>
      <c r="Y3" s="105">
        <v>0</v>
      </c>
      <c r="Z3" s="105">
        <v>1</v>
      </c>
      <c r="AA3" s="105">
        <v>0</v>
      </c>
      <c r="AB3" s="105">
        <v>0</v>
      </c>
      <c r="AC3" s="105">
        <v>1</v>
      </c>
      <c r="AD3" s="105">
        <v>1</v>
      </c>
      <c r="AE3" s="105">
        <v>1</v>
      </c>
      <c r="AF3" s="105">
        <v>0</v>
      </c>
      <c r="AG3" s="105">
        <v>0</v>
      </c>
      <c r="AH3" s="105">
        <v>0</v>
      </c>
      <c r="AI3" s="105">
        <v>0</v>
      </c>
      <c r="AJ3" s="9">
        <f>IF(OR(AC3=1,AE3=1),1,0)</f>
        <v>1</v>
      </c>
      <c r="AK3" s="9">
        <f>IF(OR(AF3=1,AG3=1),1,0)</f>
        <v>0</v>
      </c>
      <c r="AL3" s="9">
        <f>IF(OR(AD3=1,AH3=1,AI3=1),1,0)</f>
        <v>1</v>
      </c>
      <c r="AM3" s="9">
        <f>IF(OR(AD3=1,AH3=1),1,0)</f>
        <v>1</v>
      </c>
      <c r="AN3" s="106" t="s">
        <v>7416</v>
      </c>
    </row>
    <row r="4" spans="1:40" x14ac:dyDescent="0.25">
      <c r="A4" s="105">
        <v>36</v>
      </c>
      <c r="B4" s="106" t="s">
        <v>355</v>
      </c>
      <c r="C4" s="106" t="s">
        <v>356</v>
      </c>
      <c r="D4" s="106" t="s">
        <v>357</v>
      </c>
      <c r="E4" s="107">
        <v>42053</v>
      </c>
      <c r="F4" s="106" t="s">
        <v>38</v>
      </c>
      <c r="G4" s="103"/>
      <c r="H4" s="103"/>
      <c r="I4" s="103"/>
      <c r="J4" s="112">
        <v>0.7</v>
      </c>
      <c r="K4" s="103"/>
      <c r="L4" s="109" t="s">
        <v>341</v>
      </c>
      <c r="M4" s="106" t="s">
        <v>54</v>
      </c>
      <c r="N4" s="106" t="s">
        <v>48</v>
      </c>
      <c r="O4" s="110">
        <v>0.43333333333333329</v>
      </c>
      <c r="P4" s="106" t="s">
        <v>103</v>
      </c>
      <c r="Q4" s="106" t="s">
        <v>15</v>
      </c>
      <c r="R4" s="105">
        <v>0</v>
      </c>
      <c r="S4" s="105">
        <v>0</v>
      </c>
      <c r="T4" s="105">
        <v>0</v>
      </c>
      <c r="U4" s="105">
        <v>0</v>
      </c>
      <c r="V4" s="105">
        <v>0</v>
      </c>
      <c r="W4" s="105">
        <v>0</v>
      </c>
      <c r="X4" s="105">
        <v>0</v>
      </c>
      <c r="Y4" s="105">
        <v>0</v>
      </c>
      <c r="Z4" s="105">
        <v>0</v>
      </c>
      <c r="AA4" s="105">
        <v>1</v>
      </c>
      <c r="AB4" s="105">
        <v>0</v>
      </c>
      <c r="AC4" s="105">
        <v>1</v>
      </c>
      <c r="AD4" s="105">
        <v>0</v>
      </c>
      <c r="AE4" s="105">
        <v>0</v>
      </c>
      <c r="AF4" s="105">
        <v>0</v>
      </c>
      <c r="AG4" s="105">
        <v>0</v>
      </c>
      <c r="AH4" s="105">
        <v>0</v>
      </c>
      <c r="AI4" s="105">
        <v>0</v>
      </c>
      <c r="AJ4" s="9">
        <f t="shared" ref="AJ4:AJ15" si="0">IF(OR(AC4=1,AE4=1),1,0)</f>
        <v>1</v>
      </c>
      <c r="AK4" s="9">
        <f t="shared" ref="AK4:AK11" si="1">IF(OR(AF4=1,AG4=1),1,0)</f>
        <v>0</v>
      </c>
      <c r="AL4" s="9">
        <f t="shared" ref="AL4:AL15" si="2">IF(OR(AD4=1,AH4=1,AI4=1),1,0)</f>
        <v>0</v>
      </c>
      <c r="AM4" s="9">
        <f t="shared" ref="AM4:AM15" si="3">IF(OR(AD4=1,AH4=1),1,0)</f>
        <v>0</v>
      </c>
      <c r="AN4" s="106" t="s">
        <v>358</v>
      </c>
    </row>
    <row r="5" spans="1:40" x14ac:dyDescent="0.25">
      <c r="A5" s="105">
        <v>51</v>
      </c>
      <c r="B5" s="106" t="s">
        <v>3492</v>
      </c>
      <c r="C5" s="106" t="s">
        <v>3493</v>
      </c>
      <c r="D5" s="106" t="s">
        <v>3494</v>
      </c>
      <c r="E5" s="107">
        <v>41845</v>
      </c>
      <c r="F5" s="106" t="s">
        <v>38</v>
      </c>
      <c r="G5" s="105">
        <v>950</v>
      </c>
      <c r="H5" s="105">
        <v>850</v>
      </c>
      <c r="I5" s="103"/>
      <c r="J5" s="103"/>
      <c r="K5" s="103"/>
      <c r="L5" s="109" t="s">
        <v>342</v>
      </c>
      <c r="M5" s="106" t="s">
        <v>136</v>
      </c>
      <c r="N5" s="106" t="s">
        <v>48</v>
      </c>
      <c r="O5" s="110">
        <v>28</v>
      </c>
      <c r="P5" s="106" t="s">
        <v>4138</v>
      </c>
      <c r="Q5" s="106" t="s">
        <v>15</v>
      </c>
      <c r="R5" s="105">
        <v>1</v>
      </c>
      <c r="S5" s="105">
        <v>0</v>
      </c>
      <c r="T5" s="105">
        <v>0</v>
      </c>
      <c r="U5" s="105">
        <v>1</v>
      </c>
      <c r="V5" s="105">
        <v>0</v>
      </c>
      <c r="W5" s="105">
        <v>0</v>
      </c>
      <c r="X5" s="105">
        <v>0</v>
      </c>
      <c r="Y5" s="105">
        <v>0</v>
      </c>
      <c r="Z5" s="105">
        <v>1</v>
      </c>
      <c r="AA5" s="105">
        <v>0</v>
      </c>
      <c r="AB5" s="105">
        <v>0</v>
      </c>
      <c r="AC5" s="105">
        <v>0</v>
      </c>
      <c r="AD5" s="105">
        <v>0</v>
      </c>
      <c r="AE5" s="105">
        <v>1</v>
      </c>
      <c r="AF5" s="105">
        <v>0</v>
      </c>
      <c r="AG5" s="105">
        <v>0</v>
      </c>
      <c r="AH5" s="105">
        <v>0</v>
      </c>
      <c r="AI5" s="105">
        <v>0</v>
      </c>
      <c r="AJ5" s="9">
        <f t="shared" si="0"/>
        <v>1</v>
      </c>
      <c r="AK5" s="9">
        <f t="shared" si="1"/>
        <v>0</v>
      </c>
      <c r="AL5" s="9">
        <f t="shared" si="2"/>
        <v>0</v>
      </c>
      <c r="AM5" s="9">
        <f t="shared" si="3"/>
        <v>0</v>
      </c>
      <c r="AN5" s="106" t="s">
        <v>3495</v>
      </c>
    </row>
    <row r="6" spans="1:40" x14ac:dyDescent="0.25">
      <c r="A6" s="105">
        <v>58</v>
      </c>
      <c r="B6" s="106" t="s">
        <v>4139</v>
      </c>
      <c r="C6" s="106" t="s">
        <v>4140</v>
      </c>
      <c r="D6" s="106" t="s">
        <v>4141</v>
      </c>
      <c r="E6" s="107">
        <v>42339</v>
      </c>
      <c r="F6" s="106" t="s">
        <v>38</v>
      </c>
      <c r="G6" s="103"/>
      <c r="H6" s="103"/>
      <c r="I6" s="110">
        <v>25000</v>
      </c>
      <c r="J6" s="103"/>
      <c r="K6" s="103"/>
      <c r="L6" s="109" t="s">
        <v>342</v>
      </c>
      <c r="M6" s="106" t="s">
        <v>136</v>
      </c>
      <c r="N6" s="106" t="s">
        <v>40</v>
      </c>
      <c r="O6" s="110">
        <v>60</v>
      </c>
      <c r="P6" s="106" t="s">
        <v>225</v>
      </c>
      <c r="Q6" s="106" t="s">
        <v>15</v>
      </c>
      <c r="R6" s="105">
        <v>1</v>
      </c>
      <c r="S6" s="105">
        <v>0</v>
      </c>
      <c r="T6" s="105">
        <v>0</v>
      </c>
      <c r="U6" s="105">
        <v>1</v>
      </c>
      <c r="V6" s="105">
        <v>0</v>
      </c>
      <c r="W6" s="105">
        <v>0</v>
      </c>
      <c r="X6" s="105">
        <v>0</v>
      </c>
      <c r="Y6" s="105">
        <v>0</v>
      </c>
      <c r="Z6" s="105">
        <v>1</v>
      </c>
      <c r="AA6" s="105">
        <v>0</v>
      </c>
      <c r="AB6" s="105">
        <v>0</v>
      </c>
      <c r="AC6" s="105">
        <v>0</v>
      </c>
      <c r="AD6" s="105">
        <v>0</v>
      </c>
      <c r="AE6" s="105">
        <v>0</v>
      </c>
      <c r="AF6" s="105">
        <v>0</v>
      </c>
      <c r="AG6" s="105">
        <v>0</v>
      </c>
      <c r="AH6" s="105">
        <v>0</v>
      </c>
      <c r="AI6" s="105">
        <v>1</v>
      </c>
      <c r="AJ6" s="9">
        <f t="shared" si="0"/>
        <v>0</v>
      </c>
      <c r="AK6" s="9">
        <f t="shared" si="1"/>
        <v>0</v>
      </c>
      <c r="AL6" s="9">
        <f t="shared" si="2"/>
        <v>1</v>
      </c>
      <c r="AM6" s="9">
        <f t="shared" si="3"/>
        <v>0</v>
      </c>
      <c r="AN6" s="106" t="s">
        <v>4142</v>
      </c>
    </row>
    <row r="7" spans="1:40" x14ac:dyDescent="0.25">
      <c r="A7" s="105">
        <v>64</v>
      </c>
      <c r="B7" s="106" t="s">
        <v>4143</v>
      </c>
      <c r="C7" s="106" t="s">
        <v>4144</v>
      </c>
      <c r="D7" s="106" t="s">
        <v>4145</v>
      </c>
      <c r="E7" s="107">
        <v>41579</v>
      </c>
      <c r="F7" s="106" t="s">
        <v>38</v>
      </c>
      <c r="G7" s="103"/>
      <c r="H7" s="103"/>
      <c r="I7" s="110">
        <v>2.0499999999999998</v>
      </c>
      <c r="J7" s="112">
        <v>4.0500000000000001E-2</v>
      </c>
      <c r="K7" s="103"/>
      <c r="L7" s="109" t="s">
        <v>342</v>
      </c>
      <c r="M7" s="106" t="s">
        <v>4146</v>
      </c>
      <c r="N7" s="106" t="s">
        <v>40</v>
      </c>
      <c r="O7" s="110">
        <v>64</v>
      </c>
      <c r="P7" s="106" t="s">
        <v>225</v>
      </c>
      <c r="Q7" s="106" t="s">
        <v>15</v>
      </c>
      <c r="R7" s="105">
        <v>1</v>
      </c>
      <c r="S7" s="105">
        <v>0</v>
      </c>
      <c r="T7" s="105">
        <v>0</v>
      </c>
      <c r="U7" s="105">
        <v>1</v>
      </c>
      <c r="V7" s="105">
        <v>0</v>
      </c>
      <c r="W7" s="105">
        <v>0</v>
      </c>
      <c r="X7" s="105">
        <v>0</v>
      </c>
      <c r="Y7" s="105">
        <v>0</v>
      </c>
      <c r="Z7" s="105">
        <v>1</v>
      </c>
      <c r="AA7" s="105">
        <v>0</v>
      </c>
      <c r="AB7" s="105">
        <v>0</v>
      </c>
      <c r="AC7" s="105">
        <v>1</v>
      </c>
      <c r="AD7" s="105">
        <v>0</v>
      </c>
      <c r="AE7" s="105">
        <v>1</v>
      </c>
      <c r="AF7" s="105">
        <v>0</v>
      </c>
      <c r="AG7" s="105">
        <v>0</v>
      </c>
      <c r="AH7" s="105">
        <v>0</v>
      </c>
      <c r="AI7" s="105">
        <v>0</v>
      </c>
      <c r="AJ7" s="9">
        <f t="shared" si="0"/>
        <v>1</v>
      </c>
      <c r="AK7" s="9">
        <f t="shared" si="1"/>
        <v>0</v>
      </c>
      <c r="AL7" s="9">
        <f t="shared" si="2"/>
        <v>0</v>
      </c>
      <c r="AM7" s="9">
        <f t="shared" si="3"/>
        <v>0</v>
      </c>
      <c r="AN7" s="106" t="s">
        <v>4148</v>
      </c>
    </row>
    <row r="8" spans="1:40" x14ac:dyDescent="0.25">
      <c r="A8" s="105">
        <v>72</v>
      </c>
      <c r="B8" s="106" t="s">
        <v>4149</v>
      </c>
      <c r="C8" s="106" t="s">
        <v>4150</v>
      </c>
      <c r="D8" s="106" t="s">
        <v>4151</v>
      </c>
      <c r="E8" s="107">
        <v>41456</v>
      </c>
      <c r="F8" s="106" t="s">
        <v>38</v>
      </c>
      <c r="G8" s="103"/>
      <c r="H8" s="103"/>
      <c r="I8" s="110">
        <v>200</v>
      </c>
      <c r="J8" s="112">
        <v>0.84299999999999997</v>
      </c>
      <c r="K8" s="103"/>
      <c r="L8" s="109" t="s">
        <v>342</v>
      </c>
      <c r="M8" s="106" t="s">
        <v>424</v>
      </c>
      <c r="N8" s="106" t="s">
        <v>48</v>
      </c>
      <c r="O8" s="110">
        <v>30</v>
      </c>
      <c r="P8" s="106" t="s">
        <v>589</v>
      </c>
      <c r="Q8" s="106" t="s">
        <v>15</v>
      </c>
      <c r="R8" s="105">
        <v>1</v>
      </c>
      <c r="S8" s="105">
        <v>0</v>
      </c>
      <c r="T8" s="105">
        <v>0</v>
      </c>
      <c r="U8" s="105">
        <v>1</v>
      </c>
      <c r="V8" s="105">
        <v>0</v>
      </c>
      <c r="W8" s="105">
        <v>0</v>
      </c>
      <c r="X8" s="105">
        <v>0</v>
      </c>
      <c r="Y8" s="105">
        <v>0</v>
      </c>
      <c r="Z8" s="105">
        <v>1</v>
      </c>
      <c r="AA8" s="105">
        <v>0</v>
      </c>
      <c r="AB8" s="105">
        <v>0</v>
      </c>
      <c r="AC8" s="105">
        <v>1</v>
      </c>
      <c r="AD8" s="105">
        <v>0</v>
      </c>
      <c r="AE8" s="105">
        <v>0</v>
      </c>
      <c r="AF8" s="105">
        <v>0</v>
      </c>
      <c r="AG8" s="105">
        <v>0</v>
      </c>
      <c r="AH8" s="105">
        <v>0</v>
      </c>
      <c r="AI8" s="105">
        <v>0</v>
      </c>
      <c r="AJ8" s="9">
        <f t="shared" si="0"/>
        <v>1</v>
      </c>
      <c r="AK8" s="9">
        <f t="shared" si="1"/>
        <v>0</v>
      </c>
      <c r="AL8" s="9">
        <f t="shared" si="2"/>
        <v>0</v>
      </c>
      <c r="AM8" s="9">
        <f t="shared" si="3"/>
        <v>0</v>
      </c>
      <c r="AN8" s="106" t="s">
        <v>4152</v>
      </c>
    </row>
    <row r="9" spans="1:40" x14ac:dyDescent="0.25">
      <c r="A9" s="105">
        <v>94</v>
      </c>
      <c r="B9" s="106" t="s">
        <v>2757</v>
      </c>
      <c r="C9" s="106" t="s">
        <v>2758</v>
      </c>
      <c r="D9" s="106" t="s">
        <v>2759</v>
      </c>
      <c r="E9" s="107">
        <v>42229</v>
      </c>
      <c r="F9" s="106" t="s">
        <v>38</v>
      </c>
      <c r="G9" s="103"/>
      <c r="H9" s="103"/>
      <c r="I9" s="103"/>
      <c r="J9" s="112">
        <v>3.21</v>
      </c>
      <c r="K9" s="103"/>
      <c r="L9" s="109" t="s">
        <v>342</v>
      </c>
      <c r="M9" s="106" t="s">
        <v>136</v>
      </c>
      <c r="N9" s="106" t="s">
        <v>48</v>
      </c>
      <c r="O9" s="110">
        <v>90</v>
      </c>
      <c r="P9" s="106" t="s">
        <v>225</v>
      </c>
      <c r="Q9" s="106" t="s">
        <v>15</v>
      </c>
      <c r="R9" s="105">
        <v>0</v>
      </c>
      <c r="S9" s="105">
        <v>0</v>
      </c>
      <c r="T9" s="105">
        <v>0</v>
      </c>
      <c r="U9" s="105">
        <v>1</v>
      </c>
      <c r="V9" s="105">
        <v>0</v>
      </c>
      <c r="W9" s="105">
        <v>0</v>
      </c>
      <c r="X9" s="105">
        <v>0</v>
      </c>
      <c r="Y9" s="105">
        <v>0</v>
      </c>
      <c r="Z9" s="105">
        <v>1</v>
      </c>
      <c r="AA9" s="105">
        <v>0</v>
      </c>
      <c r="AB9" s="105">
        <v>0</v>
      </c>
      <c r="AC9" s="105">
        <v>0</v>
      </c>
      <c r="AD9" s="105">
        <v>0</v>
      </c>
      <c r="AE9" s="105">
        <v>1</v>
      </c>
      <c r="AF9" s="105">
        <v>0</v>
      </c>
      <c r="AG9" s="105">
        <v>0</v>
      </c>
      <c r="AH9" s="105">
        <v>0</v>
      </c>
      <c r="AI9" s="105">
        <v>0</v>
      </c>
      <c r="AJ9" s="9">
        <f t="shared" si="0"/>
        <v>1</v>
      </c>
      <c r="AK9" s="9">
        <f t="shared" si="1"/>
        <v>0</v>
      </c>
      <c r="AL9" s="9">
        <f t="shared" si="2"/>
        <v>0</v>
      </c>
      <c r="AM9" s="9">
        <f t="shared" si="3"/>
        <v>0</v>
      </c>
      <c r="AN9" s="106" t="s">
        <v>2760</v>
      </c>
    </row>
    <row r="10" spans="1:40" x14ac:dyDescent="0.25">
      <c r="A10" s="105">
        <v>105</v>
      </c>
      <c r="B10" s="106" t="s">
        <v>4173</v>
      </c>
      <c r="C10" s="106" t="s">
        <v>4174</v>
      </c>
      <c r="D10" s="106" t="s">
        <v>4175</v>
      </c>
      <c r="E10" s="107">
        <v>42064</v>
      </c>
      <c r="F10" s="106" t="s">
        <v>38</v>
      </c>
      <c r="G10" s="103"/>
      <c r="H10" s="103"/>
      <c r="I10" s="103"/>
      <c r="J10" s="112">
        <v>0.14299999999999999</v>
      </c>
      <c r="K10" s="110" t="s">
        <v>4094</v>
      </c>
      <c r="L10" s="109" t="s">
        <v>342</v>
      </c>
      <c r="M10" s="106" t="s">
        <v>39</v>
      </c>
      <c r="N10" s="106" t="s">
        <v>48</v>
      </c>
      <c r="O10" s="110">
        <v>56</v>
      </c>
      <c r="P10" s="106" t="s">
        <v>738</v>
      </c>
      <c r="Q10" s="106" t="s">
        <v>15</v>
      </c>
      <c r="R10" s="105">
        <v>1</v>
      </c>
      <c r="S10" s="105">
        <v>0</v>
      </c>
      <c r="T10" s="105">
        <v>0</v>
      </c>
      <c r="U10" s="105">
        <v>1</v>
      </c>
      <c r="V10" s="105">
        <v>0</v>
      </c>
      <c r="W10" s="105">
        <v>0</v>
      </c>
      <c r="X10" s="105">
        <v>0</v>
      </c>
      <c r="Y10" s="105">
        <v>0</v>
      </c>
      <c r="Z10" s="105">
        <v>1</v>
      </c>
      <c r="AA10" s="105">
        <v>0</v>
      </c>
      <c r="AB10" s="105">
        <v>0</v>
      </c>
      <c r="AC10" s="105">
        <v>0</v>
      </c>
      <c r="AD10" s="105">
        <v>0</v>
      </c>
      <c r="AE10" s="105">
        <v>0</v>
      </c>
      <c r="AF10" s="105">
        <v>0</v>
      </c>
      <c r="AG10" s="105">
        <v>0</v>
      </c>
      <c r="AH10" s="105">
        <v>0</v>
      </c>
      <c r="AI10" s="105">
        <v>1</v>
      </c>
      <c r="AJ10" s="9">
        <f t="shared" si="0"/>
        <v>0</v>
      </c>
      <c r="AK10" s="9">
        <f t="shared" si="1"/>
        <v>0</v>
      </c>
      <c r="AL10" s="9">
        <f t="shared" si="2"/>
        <v>1</v>
      </c>
      <c r="AM10" s="9">
        <f t="shared" si="3"/>
        <v>0</v>
      </c>
      <c r="AN10" s="106" t="s">
        <v>4176</v>
      </c>
    </row>
    <row r="11" spans="1:40" x14ac:dyDescent="0.25">
      <c r="A11" s="105">
        <v>116</v>
      </c>
      <c r="B11" s="106" t="s">
        <v>3549</v>
      </c>
      <c r="C11" s="106" t="s">
        <v>3550</v>
      </c>
      <c r="D11" s="106" t="s">
        <v>3551</v>
      </c>
      <c r="E11" s="107">
        <v>41634</v>
      </c>
      <c r="F11" s="106" t="s">
        <v>46</v>
      </c>
      <c r="G11" s="105">
        <v>2100</v>
      </c>
      <c r="H11" s="105">
        <v>850</v>
      </c>
      <c r="I11" s="103"/>
      <c r="J11" s="103"/>
      <c r="K11" s="103"/>
      <c r="L11" s="109" t="s">
        <v>341</v>
      </c>
      <c r="M11" s="106" t="s">
        <v>54</v>
      </c>
      <c r="N11" s="106" t="s">
        <v>48</v>
      </c>
      <c r="O11" s="110">
        <v>365</v>
      </c>
      <c r="P11" s="106" t="s">
        <v>5770</v>
      </c>
      <c r="Q11" s="106" t="s">
        <v>15</v>
      </c>
      <c r="R11" s="105">
        <v>0</v>
      </c>
      <c r="S11" s="105">
        <v>0</v>
      </c>
      <c r="T11" s="105">
        <v>0</v>
      </c>
      <c r="U11" s="105">
        <v>0</v>
      </c>
      <c r="V11" s="105">
        <v>0</v>
      </c>
      <c r="W11" s="105">
        <v>0</v>
      </c>
      <c r="X11" s="105">
        <v>0</v>
      </c>
      <c r="Y11" s="105">
        <v>0</v>
      </c>
      <c r="Z11" s="105">
        <v>0</v>
      </c>
      <c r="AA11" s="105">
        <v>0</v>
      </c>
      <c r="AB11" s="105">
        <v>1</v>
      </c>
      <c r="AC11" s="105">
        <v>0</v>
      </c>
      <c r="AD11" s="105">
        <v>0</v>
      </c>
      <c r="AE11" s="105">
        <v>0</v>
      </c>
      <c r="AF11" s="105">
        <v>0</v>
      </c>
      <c r="AG11" s="105">
        <v>0</v>
      </c>
      <c r="AH11" s="105">
        <v>0</v>
      </c>
      <c r="AI11" s="105">
        <v>1</v>
      </c>
      <c r="AJ11" s="9">
        <f t="shared" si="0"/>
        <v>0</v>
      </c>
      <c r="AK11" s="9">
        <f t="shared" si="1"/>
        <v>0</v>
      </c>
      <c r="AL11" s="9">
        <f t="shared" si="2"/>
        <v>1</v>
      </c>
      <c r="AM11" s="9">
        <f t="shared" si="3"/>
        <v>0</v>
      </c>
      <c r="AN11" s="106" t="s">
        <v>3552</v>
      </c>
    </row>
    <row r="12" spans="1:40" x14ac:dyDescent="0.25">
      <c r="A12" s="105">
        <v>145</v>
      </c>
      <c r="B12" s="106" t="s">
        <v>1459</v>
      </c>
      <c r="C12" s="106" t="s">
        <v>1460</v>
      </c>
      <c r="D12" s="106" t="s">
        <v>1461</v>
      </c>
      <c r="E12" s="107">
        <v>41997</v>
      </c>
      <c r="F12" s="106" t="s">
        <v>38</v>
      </c>
      <c r="G12" s="103"/>
      <c r="H12" s="103"/>
      <c r="I12" s="110">
        <v>50000</v>
      </c>
      <c r="J12" s="103"/>
      <c r="K12" s="103"/>
      <c r="L12" s="109" t="s">
        <v>342</v>
      </c>
      <c r="M12" s="106" t="s">
        <v>1462</v>
      </c>
      <c r="N12" s="106" t="s">
        <v>48</v>
      </c>
      <c r="O12" s="110">
        <v>1.8</v>
      </c>
      <c r="P12" s="106" t="s">
        <v>367</v>
      </c>
      <c r="Q12" s="106" t="s">
        <v>15</v>
      </c>
      <c r="R12" s="105">
        <v>1</v>
      </c>
      <c r="S12" s="105">
        <v>0</v>
      </c>
      <c r="T12" s="105">
        <v>0</v>
      </c>
      <c r="U12" s="105">
        <v>1</v>
      </c>
      <c r="V12" s="105">
        <v>0</v>
      </c>
      <c r="W12" s="105">
        <v>0</v>
      </c>
      <c r="X12" s="105">
        <v>0</v>
      </c>
      <c r="Y12" s="105">
        <v>0</v>
      </c>
      <c r="Z12" s="105">
        <v>1</v>
      </c>
      <c r="AA12" s="105">
        <v>0</v>
      </c>
      <c r="AB12" s="105">
        <v>0</v>
      </c>
      <c r="AC12" s="105">
        <v>1</v>
      </c>
      <c r="AD12" s="105">
        <v>0</v>
      </c>
      <c r="AE12" s="105">
        <v>0</v>
      </c>
      <c r="AF12" s="105">
        <v>0</v>
      </c>
      <c r="AG12" s="105">
        <v>0</v>
      </c>
      <c r="AH12" s="105">
        <v>0</v>
      </c>
      <c r="AI12" s="105">
        <v>0</v>
      </c>
      <c r="AJ12" s="9">
        <f t="shared" si="0"/>
        <v>1</v>
      </c>
      <c r="AK12" s="9">
        <f>IF(OR(AF12=1,AG12=1),1,0)</f>
        <v>0</v>
      </c>
      <c r="AL12" s="9">
        <f t="shared" si="2"/>
        <v>0</v>
      </c>
      <c r="AM12" s="9">
        <f t="shared" si="3"/>
        <v>0</v>
      </c>
      <c r="AN12" s="106" t="s">
        <v>1463</v>
      </c>
    </row>
    <row r="13" spans="1:40" x14ac:dyDescent="0.25">
      <c r="A13" s="105">
        <v>217</v>
      </c>
      <c r="B13" s="106" t="s">
        <v>1364</v>
      </c>
      <c r="C13" s="106" t="s">
        <v>1365</v>
      </c>
      <c r="D13" s="106" t="s">
        <v>1366</v>
      </c>
      <c r="E13" s="107">
        <v>40695</v>
      </c>
      <c r="F13" s="106" t="s">
        <v>46</v>
      </c>
      <c r="G13" s="105">
        <v>2450</v>
      </c>
      <c r="H13" s="105">
        <v>900</v>
      </c>
      <c r="I13" s="110">
        <v>2.1700000000000001E-2</v>
      </c>
      <c r="J13" s="103"/>
      <c r="K13" s="103"/>
      <c r="L13" s="109" t="s">
        <v>341</v>
      </c>
      <c r="M13" s="106" t="s">
        <v>47</v>
      </c>
      <c r="N13" s="106" t="s">
        <v>48</v>
      </c>
      <c r="O13" s="110">
        <v>17520</v>
      </c>
      <c r="P13" s="106" t="s">
        <v>60</v>
      </c>
      <c r="Q13" s="106" t="s">
        <v>15</v>
      </c>
      <c r="R13" s="105">
        <v>1</v>
      </c>
      <c r="S13" s="105">
        <v>0</v>
      </c>
      <c r="T13" s="105">
        <v>0</v>
      </c>
      <c r="U13" s="105">
        <v>0</v>
      </c>
      <c r="V13" s="105">
        <v>0</v>
      </c>
      <c r="W13" s="105">
        <v>0</v>
      </c>
      <c r="X13" s="105">
        <v>0</v>
      </c>
      <c r="Y13" s="105">
        <v>0</v>
      </c>
      <c r="Z13" s="105">
        <v>0</v>
      </c>
      <c r="AA13" s="105">
        <v>0</v>
      </c>
      <c r="AB13" s="105">
        <v>1</v>
      </c>
      <c r="AC13" s="105">
        <v>0</v>
      </c>
      <c r="AD13" s="105">
        <v>0</v>
      </c>
      <c r="AE13" s="105">
        <v>0</v>
      </c>
      <c r="AF13" s="105">
        <v>1</v>
      </c>
      <c r="AG13" s="105">
        <v>0</v>
      </c>
      <c r="AH13" s="105">
        <v>0</v>
      </c>
      <c r="AI13" s="105">
        <v>0</v>
      </c>
      <c r="AJ13" s="9">
        <f t="shared" si="0"/>
        <v>0</v>
      </c>
      <c r="AK13" s="9">
        <f t="shared" ref="AK13:AK15" si="4">IF(OR(AF13=1,AG13=1),1,0)</f>
        <v>1</v>
      </c>
      <c r="AL13" s="9">
        <f t="shared" si="2"/>
        <v>0</v>
      </c>
      <c r="AM13" s="9">
        <f t="shared" si="3"/>
        <v>0</v>
      </c>
      <c r="AN13" s="106" t="s">
        <v>1367</v>
      </c>
    </row>
    <row r="14" spans="1:40" x14ac:dyDescent="0.25">
      <c r="A14" s="105">
        <v>260</v>
      </c>
      <c r="B14" s="106" t="s">
        <v>4186</v>
      </c>
      <c r="C14" s="106" t="s">
        <v>4187</v>
      </c>
      <c r="D14" s="106" t="s">
        <v>4188</v>
      </c>
      <c r="E14" s="107">
        <v>40874</v>
      </c>
      <c r="F14" s="106" t="s">
        <v>46</v>
      </c>
      <c r="G14" s="103"/>
      <c r="H14" s="103"/>
      <c r="I14" s="103"/>
      <c r="J14" s="103"/>
      <c r="K14" s="103"/>
      <c r="L14" s="109" t="s">
        <v>341</v>
      </c>
      <c r="M14" s="106" t="s">
        <v>151</v>
      </c>
      <c r="N14" s="106" t="s">
        <v>48</v>
      </c>
      <c r="O14" s="110">
        <v>0</v>
      </c>
      <c r="P14" s="106" t="s">
        <v>111</v>
      </c>
      <c r="Q14" s="106" t="s">
        <v>15</v>
      </c>
      <c r="R14" s="105">
        <v>1</v>
      </c>
      <c r="S14" s="105">
        <v>0</v>
      </c>
      <c r="T14" s="105">
        <v>0</v>
      </c>
      <c r="U14" s="105">
        <v>0</v>
      </c>
      <c r="V14" s="105">
        <v>0</v>
      </c>
      <c r="W14" s="105">
        <v>0</v>
      </c>
      <c r="X14" s="105">
        <v>0</v>
      </c>
      <c r="Y14" s="105">
        <v>0</v>
      </c>
      <c r="Z14" s="105">
        <v>1</v>
      </c>
      <c r="AA14" s="105">
        <v>0</v>
      </c>
      <c r="AB14" s="105">
        <v>1</v>
      </c>
      <c r="AC14" s="105">
        <v>0</v>
      </c>
      <c r="AD14" s="105">
        <v>0</v>
      </c>
      <c r="AE14" s="105">
        <v>0</v>
      </c>
      <c r="AF14" s="105">
        <v>0</v>
      </c>
      <c r="AG14" s="105">
        <v>0</v>
      </c>
      <c r="AH14" s="105">
        <v>0</v>
      </c>
      <c r="AI14" s="105">
        <v>1</v>
      </c>
      <c r="AJ14" s="9">
        <f t="shared" si="0"/>
        <v>0</v>
      </c>
      <c r="AK14" s="9">
        <f t="shared" si="4"/>
        <v>0</v>
      </c>
      <c r="AL14" s="9">
        <f t="shared" si="2"/>
        <v>1</v>
      </c>
      <c r="AM14" s="9">
        <f t="shared" si="3"/>
        <v>0</v>
      </c>
      <c r="AN14" s="106" t="s">
        <v>4189</v>
      </c>
    </row>
    <row r="15" spans="1:40" x14ac:dyDescent="0.25">
      <c r="A15" s="105">
        <v>277</v>
      </c>
      <c r="B15" s="106" t="s">
        <v>4190</v>
      </c>
      <c r="C15" s="106" t="s">
        <v>4191</v>
      </c>
      <c r="D15" s="106" t="s">
        <v>4192</v>
      </c>
      <c r="E15" s="107">
        <v>40817</v>
      </c>
      <c r="F15" s="106" t="s">
        <v>38</v>
      </c>
      <c r="G15" s="103"/>
      <c r="H15" s="103"/>
      <c r="I15" s="103"/>
      <c r="J15" s="103"/>
      <c r="K15" s="103"/>
      <c r="L15" s="109" t="s">
        <v>341</v>
      </c>
      <c r="M15" s="106" t="s">
        <v>54</v>
      </c>
      <c r="N15" s="106" t="s">
        <v>48</v>
      </c>
      <c r="O15" s="110">
        <v>0</v>
      </c>
      <c r="P15" s="106" t="s">
        <v>4193</v>
      </c>
      <c r="Q15" s="106" t="s">
        <v>15</v>
      </c>
      <c r="R15" s="105">
        <v>1</v>
      </c>
      <c r="S15" s="105">
        <v>0</v>
      </c>
      <c r="T15" s="105">
        <v>0</v>
      </c>
      <c r="U15" s="105">
        <v>0</v>
      </c>
      <c r="V15" s="105">
        <v>0</v>
      </c>
      <c r="W15" s="105">
        <v>0</v>
      </c>
      <c r="X15" s="105">
        <v>0</v>
      </c>
      <c r="Y15" s="105">
        <v>0</v>
      </c>
      <c r="Z15" s="105">
        <v>0</v>
      </c>
      <c r="AA15" s="105">
        <v>0</v>
      </c>
      <c r="AB15" s="105">
        <v>1</v>
      </c>
      <c r="AC15" s="105">
        <v>0</v>
      </c>
      <c r="AD15" s="105">
        <v>0</v>
      </c>
      <c r="AE15" s="105">
        <v>0</v>
      </c>
      <c r="AF15" s="105">
        <v>0</v>
      </c>
      <c r="AG15" s="105">
        <v>0</v>
      </c>
      <c r="AH15" s="105">
        <v>0</v>
      </c>
      <c r="AI15" s="105">
        <v>1</v>
      </c>
      <c r="AJ15" s="9">
        <f t="shared" si="0"/>
        <v>0</v>
      </c>
      <c r="AK15" s="9">
        <f t="shared" si="4"/>
        <v>0</v>
      </c>
      <c r="AL15" s="9">
        <f t="shared" si="2"/>
        <v>1</v>
      </c>
      <c r="AM15" s="9">
        <f t="shared" si="3"/>
        <v>0</v>
      </c>
      <c r="AN15" s="106" t="s">
        <v>4194</v>
      </c>
    </row>
    <row r="16" spans="1:40" x14ac:dyDescent="0.25">
      <c r="A16" s="105">
        <v>393</v>
      </c>
      <c r="B16" s="106" t="s">
        <v>4195</v>
      </c>
      <c r="C16" s="106" t="s">
        <v>4196</v>
      </c>
      <c r="D16" s="106" t="s">
        <v>4197</v>
      </c>
      <c r="E16" s="107">
        <v>40087</v>
      </c>
      <c r="F16" s="106" t="s">
        <v>38</v>
      </c>
      <c r="G16" s="105">
        <v>1800</v>
      </c>
      <c r="H16" s="105">
        <v>800</v>
      </c>
      <c r="I16" s="103"/>
      <c r="J16" s="103"/>
      <c r="K16" s="103"/>
      <c r="L16" s="109" t="s">
        <v>341</v>
      </c>
      <c r="M16" s="106" t="s">
        <v>54</v>
      </c>
      <c r="N16" s="106" t="s">
        <v>48</v>
      </c>
      <c r="O16" s="110">
        <v>0</v>
      </c>
      <c r="P16" s="106" t="s">
        <v>69</v>
      </c>
      <c r="Q16" s="106" t="s">
        <v>15</v>
      </c>
      <c r="R16" s="105">
        <v>1</v>
      </c>
      <c r="S16" s="105">
        <v>0</v>
      </c>
      <c r="T16" s="105">
        <v>0</v>
      </c>
      <c r="U16" s="105">
        <v>0</v>
      </c>
      <c r="V16" s="105">
        <v>0</v>
      </c>
      <c r="W16" s="105">
        <v>0</v>
      </c>
      <c r="X16" s="105">
        <v>0</v>
      </c>
      <c r="Y16" s="105">
        <v>0</v>
      </c>
      <c r="Z16" s="105">
        <v>1</v>
      </c>
      <c r="AA16" s="105">
        <v>0</v>
      </c>
      <c r="AB16" s="105">
        <v>1</v>
      </c>
      <c r="AC16" s="105">
        <v>0</v>
      </c>
      <c r="AD16" s="105">
        <v>0</v>
      </c>
      <c r="AE16" s="105">
        <v>1</v>
      </c>
      <c r="AF16" s="105">
        <v>0</v>
      </c>
      <c r="AG16" s="105">
        <v>0</v>
      </c>
      <c r="AH16" s="105">
        <v>0</v>
      </c>
      <c r="AI16" s="105">
        <v>0</v>
      </c>
      <c r="AJ16" s="9">
        <f t="shared" ref="AJ16:AJ79" si="5">IF(OR(AC16=1,AE16=1),1,0)</f>
        <v>1</v>
      </c>
      <c r="AK16" s="9">
        <f t="shared" ref="AK16:AK79" si="6">IF(OR(AF16=1,AG16=1),1,0)</f>
        <v>0</v>
      </c>
      <c r="AL16" s="9">
        <f>IF(OR(AD16=1,AH16=1,AI16=1),1,0)</f>
        <v>0</v>
      </c>
      <c r="AM16" s="9">
        <f>IF(OR(AD16=1,AH16=1),1,0)</f>
        <v>0</v>
      </c>
      <c r="AN16" s="106" t="s">
        <v>4198</v>
      </c>
    </row>
    <row r="17" spans="1:40" x14ac:dyDescent="0.25">
      <c r="A17" s="105">
        <v>471</v>
      </c>
      <c r="B17" s="106" t="s">
        <v>7260</v>
      </c>
      <c r="C17" s="106" t="s">
        <v>7261</v>
      </c>
      <c r="D17" s="106" t="s">
        <v>7262</v>
      </c>
      <c r="E17" s="107">
        <v>37408</v>
      </c>
      <c r="F17" s="106" t="s">
        <v>328</v>
      </c>
      <c r="G17" s="103"/>
      <c r="H17" s="103"/>
      <c r="I17" s="110">
        <v>192</v>
      </c>
      <c r="J17" s="112">
        <v>0.11269999999999999</v>
      </c>
      <c r="K17" s="103"/>
      <c r="L17" s="109" t="s">
        <v>342</v>
      </c>
      <c r="M17" s="106" t="s">
        <v>1800</v>
      </c>
      <c r="N17" s="103" t="s">
        <v>219</v>
      </c>
      <c r="O17" s="110">
        <v>25028.571428571428</v>
      </c>
      <c r="P17" s="106" t="s">
        <v>170</v>
      </c>
      <c r="Q17" s="106" t="s">
        <v>15</v>
      </c>
      <c r="R17" s="105">
        <v>1</v>
      </c>
      <c r="S17" s="105">
        <v>0</v>
      </c>
      <c r="T17" s="105">
        <v>0</v>
      </c>
      <c r="U17" s="105">
        <v>0</v>
      </c>
      <c r="V17" s="105">
        <v>0</v>
      </c>
      <c r="W17" s="105">
        <v>0</v>
      </c>
      <c r="X17" s="105">
        <v>0</v>
      </c>
      <c r="Y17" s="105">
        <v>0</v>
      </c>
      <c r="Z17" s="105">
        <v>0</v>
      </c>
      <c r="AA17" s="105">
        <v>0</v>
      </c>
      <c r="AB17" s="105">
        <v>1</v>
      </c>
      <c r="AC17" s="105">
        <v>0</v>
      </c>
      <c r="AD17" s="105">
        <v>0</v>
      </c>
      <c r="AE17" s="105">
        <v>0</v>
      </c>
      <c r="AF17" s="105">
        <v>0</v>
      </c>
      <c r="AG17" s="105">
        <v>0</v>
      </c>
      <c r="AH17" s="105">
        <v>0</v>
      </c>
      <c r="AI17" s="105">
        <v>1</v>
      </c>
      <c r="AJ17" s="9">
        <f t="shared" si="5"/>
        <v>0</v>
      </c>
      <c r="AK17" s="9">
        <f t="shared" si="6"/>
        <v>0</v>
      </c>
      <c r="AL17" s="9">
        <f t="shared" ref="AL17:AL79" si="7">IF(OR(AD17=1,AH17=1,AI17=1),1,0)</f>
        <v>1</v>
      </c>
      <c r="AM17" s="9">
        <f t="shared" ref="AM17:AM79" si="8">IF(OR(AD17=1,AH17=1),1,0)</f>
        <v>0</v>
      </c>
      <c r="AN17" s="106" t="s">
        <v>7263</v>
      </c>
    </row>
    <row r="18" spans="1:40" x14ac:dyDescent="0.25">
      <c r="A18" s="105">
        <v>490</v>
      </c>
      <c r="B18" s="106" t="s">
        <v>2052</v>
      </c>
      <c r="C18" s="106" t="s">
        <v>2053</v>
      </c>
      <c r="D18" s="106" t="s">
        <v>2054</v>
      </c>
      <c r="E18" s="107">
        <v>33604</v>
      </c>
      <c r="F18" s="106" t="s">
        <v>38</v>
      </c>
      <c r="G18" s="103"/>
      <c r="H18" s="103"/>
      <c r="I18" s="103"/>
      <c r="J18" s="112">
        <v>0.4</v>
      </c>
      <c r="K18" s="103"/>
      <c r="L18" s="109" t="s">
        <v>342</v>
      </c>
      <c r="M18" s="106" t="s">
        <v>2055</v>
      </c>
      <c r="N18" s="106" t="s">
        <v>48</v>
      </c>
      <c r="O18" s="110">
        <v>16297</v>
      </c>
      <c r="P18" s="106" t="s">
        <v>589</v>
      </c>
      <c r="Q18" s="106" t="s">
        <v>55</v>
      </c>
      <c r="R18" s="105">
        <v>0</v>
      </c>
      <c r="S18" s="105">
        <v>0</v>
      </c>
      <c r="T18" s="105">
        <v>0</v>
      </c>
      <c r="U18" s="105">
        <v>1</v>
      </c>
      <c r="V18" s="105">
        <v>0</v>
      </c>
      <c r="W18" s="105">
        <v>0</v>
      </c>
      <c r="X18" s="105">
        <v>0</v>
      </c>
      <c r="Y18" s="105">
        <v>0</v>
      </c>
      <c r="Z18" s="105">
        <v>1</v>
      </c>
      <c r="AA18" s="105">
        <v>0</v>
      </c>
      <c r="AB18" s="105">
        <v>0</v>
      </c>
      <c r="AC18" s="105">
        <v>1</v>
      </c>
      <c r="AD18" s="105">
        <v>0</v>
      </c>
      <c r="AE18" s="105">
        <v>0</v>
      </c>
      <c r="AF18" s="105">
        <v>0</v>
      </c>
      <c r="AG18" s="105">
        <v>0</v>
      </c>
      <c r="AH18" s="105">
        <v>0</v>
      </c>
      <c r="AI18" s="105">
        <v>0</v>
      </c>
      <c r="AJ18" s="9">
        <f t="shared" si="5"/>
        <v>1</v>
      </c>
      <c r="AK18" s="9">
        <f t="shared" si="6"/>
        <v>0</v>
      </c>
      <c r="AL18" s="9">
        <f t="shared" si="7"/>
        <v>0</v>
      </c>
      <c r="AM18" s="9">
        <f t="shared" si="8"/>
        <v>0</v>
      </c>
      <c r="AN18" s="106" t="s">
        <v>2056</v>
      </c>
    </row>
    <row r="19" spans="1:40" x14ac:dyDescent="0.25">
      <c r="A19" s="105">
        <v>513</v>
      </c>
      <c r="B19" s="106" t="s">
        <v>4215</v>
      </c>
      <c r="C19" s="106" t="s">
        <v>4216</v>
      </c>
      <c r="D19" s="106" t="s">
        <v>4217</v>
      </c>
      <c r="E19" s="107">
        <v>42322</v>
      </c>
      <c r="F19" s="106" t="s">
        <v>38</v>
      </c>
      <c r="G19" s="103"/>
      <c r="H19" s="103"/>
      <c r="I19" s="103"/>
      <c r="J19" s="112">
        <v>0.1</v>
      </c>
      <c r="K19" s="103"/>
      <c r="L19" s="109" t="s">
        <v>342</v>
      </c>
      <c r="M19" s="106" t="s">
        <v>424</v>
      </c>
      <c r="N19" s="106" t="s">
        <v>48</v>
      </c>
      <c r="O19" s="110">
        <v>63</v>
      </c>
      <c r="P19" s="106" t="s">
        <v>4218</v>
      </c>
      <c r="Q19" s="106" t="s">
        <v>15</v>
      </c>
      <c r="R19" s="105">
        <v>1</v>
      </c>
      <c r="S19" s="105">
        <v>0</v>
      </c>
      <c r="T19" s="105">
        <v>0</v>
      </c>
      <c r="U19" s="105">
        <v>1</v>
      </c>
      <c r="V19" s="105">
        <v>0</v>
      </c>
      <c r="W19" s="105">
        <v>0</v>
      </c>
      <c r="X19" s="105">
        <v>0</v>
      </c>
      <c r="Y19" s="105">
        <v>0</v>
      </c>
      <c r="Z19" s="105">
        <v>1</v>
      </c>
      <c r="AA19" s="105">
        <v>0</v>
      </c>
      <c r="AB19" s="105">
        <v>0</v>
      </c>
      <c r="AC19" s="105">
        <v>0</v>
      </c>
      <c r="AD19" s="105">
        <v>0</v>
      </c>
      <c r="AE19" s="105">
        <v>1</v>
      </c>
      <c r="AF19" s="105">
        <v>0</v>
      </c>
      <c r="AG19" s="105">
        <v>0</v>
      </c>
      <c r="AH19" s="105">
        <v>0</v>
      </c>
      <c r="AI19" s="105">
        <v>0</v>
      </c>
      <c r="AJ19" s="9">
        <f t="shared" si="5"/>
        <v>1</v>
      </c>
      <c r="AK19" s="9">
        <f t="shared" si="6"/>
        <v>0</v>
      </c>
      <c r="AL19" s="9">
        <f t="shared" si="7"/>
        <v>0</v>
      </c>
      <c r="AM19" s="9">
        <f t="shared" si="8"/>
        <v>0</v>
      </c>
      <c r="AN19" s="106" t="s">
        <v>4219</v>
      </c>
    </row>
    <row r="20" spans="1:40" x14ac:dyDescent="0.25">
      <c r="A20" s="105">
        <v>540</v>
      </c>
      <c r="B20" s="106" t="s">
        <v>4220</v>
      </c>
      <c r="C20" s="106" t="s">
        <v>4221</v>
      </c>
      <c r="D20" s="106" t="s">
        <v>4222</v>
      </c>
      <c r="E20" s="107">
        <v>42248</v>
      </c>
      <c r="F20" s="106" t="s">
        <v>328</v>
      </c>
      <c r="G20" s="105">
        <v>12000</v>
      </c>
      <c r="H20" s="105">
        <v>8000</v>
      </c>
      <c r="I20" s="110">
        <v>770</v>
      </c>
      <c r="J20" s="103"/>
      <c r="K20" s="103"/>
      <c r="L20" s="109" t="s">
        <v>342</v>
      </c>
      <c r="M20" s="106" t="s">
        <v>4223</v>
      </c>
      <c r="N20" s="103" t="s">
        <v>219</v>
      </c>
      <c r="O20" s="110">
        <v>0</v>
      </c>
      <c r="P20" s="106" t="s">
        <v>4224</v>
      </c>
      <c r="Q20" s="106" t="s">
        <v>15</v>
      </c>
      <c r="R20" s="105">
        <v>1</v>
      </c>
      <c r="S20" s="105">
        <v>0</v>
      </c>
      <c r="T20" s="105">
        <v>0</v>
      </c>
      <c r="U20" s="105">
        <v>0</v>
      </c>
      <c r="V20" s="105">
        <v>0</v>
      </c>
      <c r="W20" s="105">
        <v>0</v>
      </c>
      <c r="X20" s="105">
        <v>0</v>
      </c>
      <c r="Y20" s="105">
        <v>0</v>
      </c>
      <c r="Z20" s="105">
        <v>0</v>
      </c>
      <c r="AA20" s="105">
        <v>0</v>
      </c>
      <c r="AB20" s="105">
        <v>1</v>
      </c>
      <c r="AC20" s="105">
        <v>0</v>
      </c>
      <c r="AD20" s="105">
        <v>0</v>
      </c>
      <c r="AE20" s="105">
        <v>0</v>
      </c>
      <c r="AF20" s="105">
        <v>0</v>
      </c>
      <c r="AG20" s="105">
        <v>0</v>
      </c>
      <c r="AH20" s="105">
        <v>0</v>
      </c>
      <c r="AI20" s="105">
        <v>1</v>
      </c>
      <c r="AJ20" s="9">
        <f t="shared" si="5"/>
        <v>0</v>
      </c>
      <c r="AK20" s="9">
        <f t="shared" si="6"/>
        <v>0</v>
      </c>
      <c r="AL20" s="9">
        <f t="shared" si="7"/>
        <v>1</v>
      </c>
      <c r="AM20" s="9">
        <f t="shared" si="8"/>
        <v>0</v>
      </c>
      <c r="AN20" s="106" t="s">
        <v>4226</v>
      </c>
    </row>
    <row r="21" spans="1:40" x14ac:dyDescent="0.25">
      <c r="A21" s="105">
        <v>559</v>
      </c>
      <c r="B21" s="106" t="s">
        <v>7443</v>
      </c>
      <c r="C21" s="106" t="s">
        <v>7444</v>
      </c>
      <c r="D21" s="106" t="s">
        <v>7445</v>
      </c>
      <c r="E21" s="107">
        <v>42156</v>
      </c>
      <c r="F21" s="106" t="s">
        <v>38</v>
      </c>
      <c r="G21" s="103"/>
      <c r="H21" s="103"/>
      <c r="I21" s="103"/>
      <c r="J21" s="112">
        <v>8.8999999999999996E-2</v>
      </c>
      <c r="K21" s="103"/>
      <c r="L21" s="109" t="s">
        <v>341</v>
      </c>
      <c r="M21" s="106" t="s">
        <v>54</v>
      </c>
      <c r="N21" s="106" t="s">
        <v>40</v>
      </c>
      <c r="O21" s="110">
        <v>80</v>
      </c>
      <c r="P21" s="106" t="s">
        <v>367</v>
      </c>
      <c r="Q21" s="106" t="s">
        <v>15</v>
      </c>
      <c r="R21" s="105">
        <v>0</v>
      </c>
      <c r="S21" s="105">
        <v>0</v>
      </c>
      <c r="T21" s="105">
        <v>0</v>
      </c>
      <c r="U21" s="105">
        <v>1</v>
      </c>
      <c r="V21" s="105">
        <v>0</v>
      </c>
      <c r="W21" s="105">
        <v>0</v>
      </c>
      <c r="X21" s="105">
        <v>0</v>
      </c>
      <c r="Y21" s="105">
        <v>0</v>
      </c>
      <c r="Z21" s="105">
        <v>1</v>
      </c>
      <c r="AA21" s="105">
        <v>0</v>
      </c>
      <c r="AB21" s="105">
        <v>0</v>
      </c>
      <c r="AC21" s="105">
        <v>1</v>
      </c>
      <c r="AD21" s="105">
        <v>0</v>
      </c>
      <c r="AE21" s="105">
        <v>0</v>
      </c>
      <c r="AF21" s="105">
        <v>0</v>
      </c>
      <c r="AG21" s="105">
        <v>0</v>
      </c>
      <c r="AH21" s="105">
        <v>0</v>
      </c>
      <c r="AI21" s="105">
        <v>0</v>
      </c>
      <c r="AJ21" s="9">
        <f>IF(OR(AC21=1,AE21=1),1,0)</f>
        <v>1</v>
      </c>
      <c r="AK21" s="9">
        <f t="shared" si="6"/>
        <v>0</v>
      </c>
      <c r="AL21" s="9">
        <f>IF(OR(AD21=1,AH21=1,AI21=1),1,0)</f>
        <v>0</v>
      </c>
      <c r="AM21" s="9">
        <f>IF(OR(AD21=1,AH21=1),1,0)</f>
        <v>0</v>
      </c>
      <c r="AN21" s="106" t="s">
        <v>7446</v>
      </c>
    </row>
    <row r="22" spans="1:40" x14ac:dyDescent="0.25">
      <c r="A22" s="105">
        <v>619</v>
      </c>
      <c r="B22" s="106" t="s">
        <v>4237</v>
      </c>
      <c r="C22" s="106" t="s">
        <v>4238</v>
      </c>
      <c r="D22" s="106" t="s">
        <v>4239</v>
      </c>
      <c r="E22" s="107">
        <v>41518</v>
      </c>
      <c r="F22" s="106" t="s">
        <v>38</v>
      </c>
      <c r="G22" s="103"/>
      <c r="H22" s="103"/>
      <c r="I22" s="110">
        <v>860000</v>
      </c>
      <c r="J22" s="112">
        <v>1.22</v>
      </c>
      <c r="K22" s="103"/>
      <c r="L22" s="109" t="s">
        <v>342</v>
      </c>
      <c r="M22" s="106" t="s">
        <v>136</v>
      </c>
      <c r="N22" s="106" t="s">
        <v>40</v>
      </c>
      <c r="O22" s="110">
        <v>30</v>
      </c>
      <c r="P22" s="106" t="s">
        <v>225</v>
      </c>
      <c r="Q22" s="106" t="s">
        <v>15</v>
      </c>
      <c r="R22" s="105">
        <v>1</v>
      </c>
      <c r="S22" s="105">
        <v>0</v>
      </c>
      <c r="T22" s="105">
        <v>0</v>
      </c>
      <c r="U22" s="105">
        <v>1</v>
      </c>
      <c r="V22" s="105">
        <v>0</v>
      </c>
      <c r="W22" s="105">
        <v>0</v>
      </c>
      <c r="X22" s="105">
        <v>0</v>
      </c>
      <c r="Y22" s="105">
        <v>0</v>
      </c>
      <c r="Z22" s="105">
        <v>1</v>
      </c>
      <c r="AA22" s="105">
        <v>0</v>
      </c>
      <c r="AB22" s="105">
        <v>0</v>
      </c>
      <c r="AC22" s="105">
        <v>0</v>
      </c>
      <c r="AD22" s="105">
        <v>0</v>
      </c>
      <c r="AE22" s="105">
        <v>0</v>
      </c>
      <c r="AF22" s="105">
        <v>0</v>
      </c>
      <c r="AG22" s="105">
        <v>0</v>
      </c>
      <c r="AH22" s="105">
        <v>0</v>
      </c>
      <c r="AI22" s="105">
        <v>1</v>
      </c>
      <c r="AJ22" s="9">
        <f t="shared" si="5"/>
        <v>0</v>
      </c>
      <c r="AK22" s="9">
        <f t="shared" si="6"/>
        <v>0</v>
      </c>
      <c r="AL22" s="9">
        <f t="shared" si="7"/>
        <v>1</v>
      </c>
      <c r="AM22" s="9">
        <f t="shared" si="8"/>
        <v>0</v>
      </c>
      <c r="AN22" s="106" t="s">
        <v>4240</v>
      </c>
    </row>
    <row r="23" spans="1:40" x14ac:dyDescent="0.25">
      <c r="A23" s="105">
        <v>674</v>
      </c>
      <c r="B23" s="106" t="s">
        <v>4246</v>
      </c>
      <c r="C23" s="106" t="s">
        <v>4247</v>
      </c>
      <c r="D23" s="106" t="s">
        <v>4248</v>
      </c>
      <c r="E23" s="107">
        <v>41244</v>
      </c>
      <c r="F23" s="106" t="s">
        <v>38</v>
      </c>
      <c r="G23" s="103"/>
      <c r="H23" s="103"/>
      <c r="I23" s="103"/>
      <c r="J23" s="112">
        <v>4</v>
      </c>
      <c r="K23" s="103"/>
      <c r="L23" s="109" t="s">
        <v>342</v>
      </c>
      <c r="M23" s="106" t="s">
        <v>3726</v>
      </c>
      <c r="N23" s="106" t="s">
        <v>48</v>
      </c>
      <c r="O23" s="110">
        <v>15</v>
      </c>
      <c r="P23" s="106" t="s">
        <v>195</v>
      </c>
      <c r="Q23" s="106" t="s">
        <v>70</v>
      </c>
      <c r="R23" s="105">
        <v>0</v>
      </c>
      <c r="S23" s="105">
        <v>0</v>
      </c>
      <c r="T23" s="105">
        <v>0</v>
      </c>
      <c r="U23" s="105">
        <v>1</v>
      </c>
      <c r="V23" s="105">
        <v>0</v>
      </c>
      <c r="W23" s="105">
        <v>0</v>
      </c>
      <c r="X23" s="105">
        <v>0</v>
      </c>
      <c r="Y23" s="105">
        <v>0</v>
      </c>
      <c r="Z23" s="105">
        <v>1</v>
      </c>
      <c r="AA23" s="105">
        <v>0</v>
      </c>
      <c r="AB23" s="105">
        <v>0</v>
      </c>
      <c r="AC23" s="105">
        <v>1</v>
      </c>
      <c r="AD23" s="105">
        <v>0</v>
      </c>
      <c r="AE23" s="105">
        <v>1</v>
      </c>
      <c r="AF23" s="105">
        <v>0</v>
      </c>
      <c r="AG23" s="105">
        <v>0</v>
      </c>
      <c r="AH23" s="105">
        <v>0</v>
      </c>
      <c r="AI23" s="105">
        <v>0</v>
      </c>
      <c r="AJ23" s="9">
        <f t="shared" si="5"/>
        <v>1</v>
      </c>
      <c r="AK23" s="9">
        <f t="shared" si="6"/>
        <v>0</v>
      </c>
      <c r="AL23" s="9">
        <f t="shared" si="7"/>
        <v>0</v>
      </c>
      <c r="AM23" s="9">
        <f t="shared" si="8"/>
        <v>0</v>
      </c>
      <c r="AN23" s="106" t="s">
        <v>4249</v>
      </c>
    </row>
    <row r="24" spans="1:40" x14ac:dyDescent="0.25">
      <c r="A24" s="105">
        <v>682</v>
      </c>
      <c r="B24" s="106" t="s">
        <v>2070</v>
      </c>
      <c r="C24" s="106" t="s">
        <v>2071</v>
      </c>
      <c r="D24" s="106" t="s">
        <v>2072</v>
      </c>
      <c r="E24" s="107">
        <v>41226</v>
      </c>
      <c r="F24" s="106" t="s">
        <v>332</v>
      </c>
      <c r="G24" s="103"/>
      <c r="H24" s="103"/>
      <c r="I24" s="110">
        <v>2100</v>
      </c>
      <c r="J24" s="112">
        <v>1.4E-2</v>
      </c>
      <c r="K24" s="103"/>
      <c r="L24" s="109" t="s">
        <v>342</v>
      </c>
      <c r="M24" s="106" t="s">
        <v>136</v>
      </c>
      <c r="N24" s="106" t="s">
        <v>219</v>
      </c>
      <c r="O24" s="110">
        <v>90</v>
      </c>
      <c r="P24" s="106" t="s">
        <v>2073</v>
      </c>
      <c r="Q24" s="106" t="s">
        <v>15</v>
      </c>
      <c r="R24" s="105">
        <v>1</v>
      </c>
      <c r="S24" s="105">
        <v>0</v>
      </c>
      <c r="T24" s="105">
        <v>0</v>
      </c>
      <c r="U24" s="105">
        <v>1</v>
      </c>
      <c r="V24" s="105">
        <v>0</v>
      </c>
      <c r="W24" s="105">
        <v>0</v>
      </c>
      <c r="X24" s="105">
        <v>0</v>
      </c>
      <c r="Y24" s="105">
        <v>0</v>
      </c>
      <c r="Z24" s="105">
        <v>1</v>
      </c>
      <c r="AA24" s="105">
        <v>0</v>
      </c>
      <c r="AB24" s="105">
        <v>0</v>
      </c>
      <c r="AC24" s="105">
        <v>1</v>
      </c>
      <c r="AD24" s="105">
        <v>0</v>
      </c>
      <c r="AE24" s="105">
        <v>1</v>
      </c>
      <c r="AF24" s="105">
        <v>0</v>
      </c>
      <c r="AG24" s="105">
        <v>0</v>
      </c>
      <c r="AH24" s="105">
        <v>0</v>
      </c>
      <c r="AI24" s="105">
        <v>0</v>
      </c>
      <c r="AJ24" s="9">
        <f t="shared" si="5"/>
        <v>1</v>
      </c>
      <c r="AK24" s="9">
        <f t="shared" si="6"/>
        <v>0</v>
      </c>
      <c r="AL24" s="9">
        <f t="shared" si="7"/>
        <v>0</v>
      </c>
      <c r="AM24" s="9">
        <f t="shared" si="8"/>
        <v>0</v>
      </c>
      <c r="AN24" s="106" t="s">
        <v>2074</v>
      </c>
    </row>
    <row r="25" spans="1:40" x14ac:dyDescent="0.25">
      <c r="A25" s="105">
        <v>778</v>
      </c>
      <c r="B25" s="106" t="s">
        <v>7447</v>
      </c>
      <c r="C25" s="106" t="s">
        <v>7448</v>
      </c>
      <c r="D25" s="106" t="s">
        <v>7449</v>
      </c>
      <c r="E25" s="107">
        <v>42795</v>
      </c>
      <c r="F25" s="106" t="s">
        <v>38</v>
      </c>
      <c r="G25" s="105">
        <v>1800</v>
      </c>
      <c r="H25" s="105">
        <v>900</v>
      </c>
      <c r="I25" s="103"/>
      <c r="J25" s="112">
        <v>1.48</v>
      </c>
      <c r="K25" s="103"/>
      <c r="L25" s="109" t="s">
        <v>341</v>
      </c>
      <c r="M25" s="106" t="s">
        <v>200</v>
      </c>
      <c r="N25" s="106" t="s">
        <v>48</v>
      </c>
      <c r="O25" s="110">
        <v>28</v>
      </c>
      <c r="P25" s="106" t="s">
        <v>377</v>
      </c>
      <c r="Q25" s="106" t="s">
        <v>15</v>
      </c>
      <c r="R25" s="105">
        <v>1</v>
      </c>
      <c r="S25" s="105">
        <v>0</v>
      </c>
      <c r="T25" s="105">
        <v>0</v>
      </c>
      <c r="U25" s="105">
        <v>1</v>
      </c>
      <c r="V25" s="105">
        <v>0</v>
      </c>
      <c r="W25" s="105">
        <v>0</v>
      </c>
      <c r="X25" s="105">
        <v>0</v>
      </c>
      <c r="Y25" s="105">
        <v>0</v>
      </c>
      <c r="Z25" s="105">
        <v>1</v>
      </c>
      <c r="AA25" s="105">
        <v>0</v>
      </c>
      <c r="AB25" s="105">
        <v>0</v>
      </c>
      <c r="AC25" s="105">
        <v>0</v>
      </c>
      <c r="AD25" s="105">
        <v>0</v>
      </c>
      <c r="AE25" s="105">
        <v>0</v>
      </c>
      <c r="AF25" s="105">
        <v>0</v>
      </c>
      <c r="AG25" s="105">
        <v>0</v>
      </c>
      <c r="AH25" s="105">
        <v>0</v>
      </c>
      <c r="AI25" s="105">
        <v>1</v>
      </c>
      <c r="AJ25" s="9">
        <f t="shared" si="5"/>
        <v>0</v>
      </c>
      <c r="AK25" s="9">
        <f t="shared" si="6"/>
        <v>0</v>
      </c>
      <c r="AL25" s="9">
        <f t="shared" si="7"/>
        <v>1</v>
      </c>
      <c r="AM25" s="9">
        <f t="shared" si="8"/>
        <v>0</v>
      </c>
      <c r="AN25" s="106" t="s">
        <v>7450</v>
      </c>
    </row>
    <row r="26" spans="1:40" x14ac:dyDescent="0.25">
      <c r="A26" s="105">
        <v>936</v>
      </c>
      <c r="B26" s="106" t="s">
        <v>4260</v>
      </c>
      <c r="C26" s="106" t="s">
        <v>4261</v>
      </c>
      <c r="D26" s="106" t="s">
        <v>4262</v>
      </c>
      <c r="E26" s="107">
        <v>39479</v>
      </c>
      <c r="F26" s="106" t="s">
        <v>38</v>
      </c>
      <c r="G26" s="103"/>
      <c r="H26" s="103"/>
      <c r="I26" s="103"/>
      <c r="J26" s="112">
        <v>0.3</v>
      </c>
      <c r="K26" s="103"/>
      <c r="L26" s="109" t="s">
        <v>341</v>
      </c>
      <c r="M26" s="106" t="s">
        <v>151</v>
      </c>
      <c r="N26" s="106" t="s">
        <v>48</v>
      </c>
      <c r="O26" s="110">
        <v>40</v>
      </c>
      <c r="P26" s="106" t="s">
        <v>157</v>
      </c>
      <c r="Q26" s="106" t="s">
        <v>15</v>
      </c>
      <c r="R26" s="105">
        <v>1</v>
      </c>
      <c r="S26" s="105">
        <v>0</v>
      </c>
      <c r="T26" s="105">
        <v>0</v>
      </c>
      <c r="U26" s="105">
        <v>0</v>
      </c>
      <c r="V26" s="105">
        <v>0</v>
      </c>
      <c r="W26" s="105">
        <v>0</v>
      </c>
      <c r="X26" s="105">
        <v>0</v>
      </c>
      <c r="Y26" s="105">
        <v>0</v>
      </c>
      <c r="Z26" s="105">
        <v>1</v>
      </c>
      <c r="AA26" s="105">
        <v>0</v>
      </c>
      <c r="AB26" s="105">
        <v>0</v>
      </c>
      <c r="AC26" s="105">
        <v>0</v>
      </c>
      <c r="AD26" s="105">
        <v>1</v>
      </c>
      <c r="AE26" s="105">
        <v>0</v>
      </c>
      <c r="AF26" s="105">
        <v>0</v>
      </c>
      <c r="AG26" s="105">
        <v>0</v>
      </c>
      <c r="AH26" s="105">
        <v>0</v>
      </c>
      <c r="AI26" s="105">
        <v>0</v>
      </c>
      <c r="AJ26" s="9">
        <f t="shared" si="5"/>
        <v>0</v>
      </c>
      <c r="AK26" s="9">
        <f t="shared" si="6"/>
        <v>0</v>
      </c>
      <c r="AL26" s="9">
        <f t="shared" si="7"/>
        <v>1</v>
      </c>
      <c r="AM26" s="9">
        <f t="shared" si="8"/>
        <v>1</v>
      </c>
      <c r="AN26" s="106" t="s">
        <v>4263</v>
      </c>
    </row>
    <row r="27" spans="1:40" x14ac:dyDescent="0.25">
      <c r="A27" s="105">
        <v>993</v>
      </c>
      <c r="B27" s="106" t="s">
        <v>8537</v>
      </c>
      <c r="C27" s="106" t="s">
        <v>8538</v>
      </c>
      <c r="D27" s="106" t="s">
        <v>8539</v>
      </c>
      <c r="E27" s="107">
        <v>41135</v>
      </c>
      <c r="F27" s="106" t="s">
        <v>38</v>
      </c>
      <c r="G27" s="103"/>
      <c r="H27" s="103"/>
      <c r="I27" s="110">
        <v>2080</v>
      </c>
      <c r="J27" s="112">
        <v>0.56720000000000004</v>
      </c>
      <c r="K27" s="103"/>
      <c r="L27" s="109" t="s">
        <v>342</v>
      </c>
      <c r="M27" s="106" t="s">
        <v>39</v>
      </c>
      <c r="N27" s="106" t="s">
        <v>219</v>
      </c>
      <c r="O27" s="110">
        <v>64</v>
      </c>
      <c r="P27" s="106" t="s">
        <v>225</v>
      </c>
      <c r="Q27" s="106" t="s">
        <v>15</v>
      </c>
      <c r="R27" s="105">
        <v>1</v>
      </c>
      <c r="S27" s="105">
        <v>0</v>
      </c>
      <c r="T27" s="105">
        <v>0</v>
      </c>
      <c r="U27" s="105">
        <v>1</v>
      </c>
      <c r="V27" s="105">
        <v>0</v>
      </c>
      <c r="W27" s="105">
        <v>0</v>
      </c>
      <c r="X27" s="105">
        <v>0</v>
      </c>
      <c r="Y27" s="105">
        <v>0</v>
      </c>
      <c r="Z27" s="105">
        <v>1</v>
      </c>
      <c r="AA27" s="105">
        <v>0</v>
      </c>
      <c r="AB27" s="105">
        <v>0</v>
      </c>
      <c r="AC27" s="105">
        <v>1</v>
      </c>
      <c r="AD27" s="105">
        <v>0</v>
      </c>
      <c r="AE27" s="105">
        <v>0</v>
      </c>
      <c r="AF27" s="105">
        <v>0</v>
      </c>
      <c r="AG27" s="105">
        <v>0</v>
      </c>
      <c r="AH27" s="105">
        <v>0</v>
      </c>
      <c r="AI27" s="105">
        <v>0</v>
      </c>
      <c r="AJ27" s="9">
        <f t="shared" si="5"/>
        <v>1</v>
      </c>
      <c r="AK27" s="9">
        <f t="shared" si="6"/>
        <v>0</v>
      </c>
      <c r="AL27" s="9">
        <f t="shared" si="7"/>
        <v>0</v>
      </c>
      <c r="AM27" s="9">
        <f t="shared" si="8"/>
        <v>0</v>
      </c>
      <c r="AN27" s="106" t="s">
        <v>8540</v>
      </c>
    </row>
    <row r="28" spans="1:40" x14ac:dyDescent="0.25">
      <c r="A28" s="105">
        <v>1096</v>
      </c>
      <c r="B28" s="106" t="s">
        <v>2109</v>
      </c>
      <c r="C28" s="106" t="s">
        <v>2110</v>
      </c>
      <c r="D28" s="106" t="s">
        <v>2111</v>
      </c>
      <c r="E28" s="107">
        <v>40330</v>
      </c>
      <c r="F28" s="106" t="s">
        <v>38</v>
      </c>
      <c r="G28" s="105">
        <v>2400</v>
      </c>
      <c r="H28" s="105">
        <v>800</v>
      </c>
      <c r="I28" s="110">
        <v>5.1999999999999998E-3</v>
      </c>
      <c r="J28" s="103"/>
      <c r="K28" s="103"/>
      <c r="L28" s="109" t="s">
        <v>341</v>
      </c>
      <c r="M28" s="106" t="s">
        <v>47</v>
      </c>
      <c r="N28" s="106" t="s">
        <v>48</v>
      </c>
      <c r="O28" s="110">
        <v>0</v>
      </c>
      <c r="P28" s="106" t="s">
        <v>111</v>
      </c>
      <c r="Q28" s="106" t="s">
        <v>15</v>
      </c>
      <c r="R28" s="105">
        <v>1</v>
      </c>
      <c r="S28" s="105">
        <v>0</v>
      </c>
      <c r="T28" s="105">
        <v>0</v>
      </c>
      <c r="U28" s="105">
        <v>0</v>
      </c>
      <c r="V28" s="105">
        <v>0</v>
      </c>
      <c r="W28" s="105">
        <v>0</v>
      </c>
      <c r="X28" s="105">
        <v>0</v>
      </c>
      <c r="Y28" s="105">
        <v>0</v>
      </c>
      <c r="Z28" s="105">
        <v>0</v>
      </c>
      <c r="AA28" s="105">
        <v>1</v>
      </c>
      <c r="AB28" s="105">
        <v>0</v>
      </c>
      <c r="AC28" s="105">
        <v>1</v>
      </c>
      <c r="AD28" s="105">
        <v>0</v>
      </c>
      <c r="AE28" s="105">
        <v>1</v>
      </c>
      <c r="AF28" s="105">
        <v>1</v>
      </c>
      <c r="AG28" s="105">
        <v>0</v>
      </c>
      <c r="AH28" s="105">
        <v>0</v>
      </c>
      <c r="AI28" s="105">
        <v>0</v>
      </c>
      <c r="AJ28" s="9">
        <f t="shared" si="5"/>
        <v>1</v>
      </c>
      <c r="AK28" s="9">
        <f t="shared" si="6"/>
        <v>1</v>
      </c>
      <c r="AL28" s="9">
        <f t="shared" si="7"/>
        <v>0</v>
      </c>
      <c r="AM28" s="9">
        <f t="shared" si="8"/>
        <v>0</v>
      </c>
      <c r="AN28" s="106" t="s">
        <v>2112</v>
      </c>
    </row>
    <row r="29" spans="1:40" x14ac:dyDescent="0.25">
      <c r="A29" s="105">
        <v>1203</v>
      </c>
      <c r="B29" s="106" t="s">
        <v>8541</v>
      </c>
      <c r="C29" s="106" t="s">
        <v>8542</v>
      </c>
      <c r="D29" s="106" t="s">
        <v>8543</v>
      </c>
      <c r="E29" s="107">
        <v>39448</v>
      </c>
      <c r="F29" s="106" t="s">
        <v>38</v>
      </c>
      <c r="G29" s="103"/>
      <c r="H29" s="103"/>
      <c r="I29" s="103"/>
      <c r="J29" s="103"/>
      <c r="K29" s="103"/>
      <c r="L29" s="109" t="s">
        <v>341</v>
      </c>
      <c r="M29" s="106" t="s">
        <v>54</v>
      </c>
      <c r="N29" s="106" t="s">
        <v>48</v>
      </c>
      <c r="O29" s="110">
        <v>10</v>
      </c>
      <c r="P29" s="106" t="s">
        <v>8544</v>
      </c>
      <c r="Q29" s="106" t="s">
        <v>15</v>
      </c>
      <c r="R29" s="105">
        <v>1</v>
      </c>
      <c r="S29" s="105">
        <v>0</v>
      </c>
      <c r="T29" s="105">
        <v>0</v>
      </c>
      <c r="U29" s="105">
        <v>1</v>
      </c>
      <c r="V29" s="105">
        <v>0</v>
      </c>
      <c r="W29" s="105">
        <v>0</v>
      </c>
      <c r="X29" s="105">
        <v>0</v>
      </c>
      <c r="Y29" s="105">
        <v>0</v>
      </c>
      <c r="Z29" s="105">
        <v>1</v>
      </c>
      <c r="AA29" s="105">
        <v>0</v>
      </c>
      <c r="AB29" s="105">
        <v>0</v>
      </c>
      <c r="AC29" s="105">
        <v>0</v>
      </c>
      <c r="AD29" s="105">
        <v>0</v>
      </c>
      <c r="AE29" s="105">
        <v>1</v>
      </c>
      <c r="AF29" s="105">
        <v>0</v>
      </c>
      <c r="AG29" s="105">
        <v>0</v>
      </c>
      <c r="AH29" s="105">
        <v>0</v>
      </c>
      <c r="AI29" s="105">
        <v>0</v>
      </c>
      <c r="AJ29" s="9">
        <f t="shared" si="5"/>
        <v>1</v>
      </c>
      <c r="AK29" s="9">
        <f t="shared" si="6"/>
        <v>0</v>
      </c>
      <c r="AL29" s="9">
        <f t="shared" si="7"/>
        <v>0</v>
      </c>
      <c r="AM29" s="9">
        <f t="shared" si="8"/>
        <v>0</v>
      </c>
      <c r="AN29" s="106" t="s">
        <v>8545</v>
      </c>
    </row>
    <row r="30" spans="1:40" x14ac:dyDescent="0.25">
      <c r="A30" s="105">
        <v>1213</v>
      </c>
      <c r="B30" s="106" t="s">
        <v>2887</v>
      </c>
      <c r="C30" s="106" t="s">
        <v>2888</v>
      </c>
      <c r="D30" s="106" t="s">
        <v>2889</v>
      </c>
      <c r="E30" s="107">
        <v>40983</v>
      </c>
      <c r="F30" s="106" t="s">
        <v>38</v>
      </c>
      <c r="G30" s="105">
        <v>1900</v>
      </c>
      <c r="H30" s="105">
        <v>800</v>
      </c>
      <c r="I30" s="103"/>
      <c r="J30" s="112">
        <v>1.6</v>
      </c>
      <c r="K30" s="103"/>
      <c r="L30" s="109" t="s">
        <v>341</v>
      </c>
      <c r="M30" s="106" t="s">
        <v>200</v>
      </c>
      <c r="N30" s="106" t="s">
        <v>48</v>
      </c>
      <c r="O30" s="110">
        <v>408</v>
      </c>
      <c r="P30" s="106" t="s">
        <v>2890</v>
      </c>
      <c r="Q30" s="106" t="s">
        <v>15</v>
      </c>
      <c r="R30" s="105">
        <v>0</v>
      </c>
      <c r="S30" s="105">
        <v>0</v>
      </c>
      <c r="T30" s="105">
        <v>0</v>
      </c>
      <c r="U30" s="105">
        <v>1</v>
      </c>
      <c r="V30" s="105">
        <v>0</v>
      </c>
      <c r="W30" s="105">
        <v>0</v>
      </c>
      <c r="X30" s="105">
        <v>0</v>
      </c>
      <c r="Y30" s="105">
        <v>0</v>
      </c>
      <c r="Z30" s="105">
        <v>1</v>
      </c>
      <c r="AA30" s="105">
        <v>0</v>
      </c>
      <c r="AB30" s="105">
        <v>0</v>
      </c>
      <c r="AC30" s="105">
        <v>1</v>
      </c>
      <c r="AD30" s="105">
        <v>0</v>
      </c>
      <c r="AE30" s="105">
        <v>0</v>
      </c>
      <c r="AF30" s="105">
        <v>0</v>
      </c>
      <c r="AG30" s="105">
        <v>0</v>
      </c>
      <c r="AH30" s="105">
        <v>0</v>
      </c>
      <c r="AI30" s="105">
        <v>0</v>
      </c>
      <c r="AJ30" s="9">
        <f t="shared" si="5"/>
        <v>1</v>
      </c>
      <c r="AK30" s="9">
        <f t="shared" si="6"/>
        <v>0</v>
      </c>
      <c r="AL30" s="9">
        <f t="shared" si="7"/>
        <v>0</v>
      </c>
      <c r="AM30" s="9">
        <f t="shared" si="8"/>
        <v>0</v>
      </c>
      <c r="AN30" s="106" t="s">
        <v>2891</v>
      </c>
    </row>
    <row r="31" spans="1:40" x14ac:dyDescent="0.25">
      <c r="A31" s="105">
        <v>1272</v>
      </c>
      <c r="B31" s="106" t="s">
        <v>2161</v>
      </c>
      <c r="C31" s="106" t="s">
        <v>2162</v>
      </c>
      <c r="D31" s="106" t="s">
        <v>2163</v>
      </c>
      <c r="E31" s="107">
        <v>36892</v>
      </c>
      <c r="F31" s="106" t="s">
        <v>38</v>
      </c>
      <c r="G31" s="103"/>
      <c r="H31" s="103"/>
      <c r="I31" s="103"/>
      <c r="J31" s="103"/>
      <c r="K31" s="110">
        <v>18</v>
      </c>
      <c r="L31" s="109" t="s">
        <v>341</v>
      </c>
      <c r="M31" s="106" t="s">
        <v>200</v>
      </c>
      <c r="N31" s="106" t="s">
        <v>48</v>
      </c>
      <c r="O31" s="110">
        <v>2520</v>
      </c>
      <c r="P31" s="106" t="s">
        <v>2164</v>
      </c>
      <c r="Q31" s="106" t="s">
        <v>15</v>
      </c>
      <c r="R31" s="105">
        <v>1</v>
      </c>
      <c r="S31" s="105">
        <v>0</v>
      </c>
      <c r="T31" s="105">
        <v>0</v>
      </c>
      <c r="U31" s="105">
        <v>1</v>
      </c>
      <c r="V31" s="105">
        <v>0</v>
      </c>
      <c r="W31" s="105">
        <v>0</v>
      </c>
      <c r="X31" s="105">
        <v>0</v>
      </c>
      <c r="Y31" s="105">
        <v>0</v>
      </c>
      <c r="Z31" s="105">
        <v>1</v>
      </c>
      <c r="AA31" s="105">
        <v>0</v>
      </c>
      <c r="AB31" s="105">
        <v>0</v>
      </c>
      <c r="AC31" s="105">
        <v>0</v>
      </c>
      <c r="AD31" s="105">
        <v>0</v>
      </c>
      <c r="AE31" s="105">
        <v>0</v>
      </c>
      <c r="AF31" s="105">
        <v>0</v>
      </c>
      <c r="AG31" s="105">
        <v>0</v>
      </c>
      <c r="AH31" s="105">
        <v>0</v>
      </c>
      <c r="AI31" s="105">
        <v>1</v>
      </c>
      <c r="AJ31" s="9">
        <f t="shared" si="5"/>
        <v>0</v>
      </c>
      <c r="AK31" s="9">
        <f t="shared" si="6"/>
        <v>0</v>
      </c>
      <c r="AL31" s="9">
        <f t="shared" si="7"/>
        <v>1</v>
      </c>
      <c r="AM31" s="9">
        <f t="shared" si="8"/>
        <v>0</v>
      </c>
      <c r="AN31" s="106" t="s">
        <v>2165</v>
      </c>
    </row>
    <row r="32" spans="1:40" x14ac:dyDescent="0.25">
      <c r="A32" s="105">
        <v>1278</v>
      </c>
      <c r="B32" s="106" t="s">
        <v>2166</v>
      </c>
      <c r="C32" s="106" t="s">
        <v>2167</v>
      </c>
      <c r="D32" s="106" t="s">
        <v>2168</v>
      </c>
      <c r="E32" s="107">
        <v>41061</v>
      </c>
      <c r="F32" s="106" t="s">
        <v>38</v>
      </c>
      <c r="G32" s="103"/>
      <c r="H32" s="103"/>
      <c r="I32" s="103"/>
      <c r="J32" s="112">
        <v>6</v>
      </c>
      <c r="K32" s="103"/>
      <c r="L32" s="109" t="s">
        <v>341</v>
      </c>
      <c r="M32" s="106" t="s">
        <v>151</v>
      </c>
      <c r="N32" s="106" t="s">
        <v>48</v>
      </c>
      <c r="O32" s="110">
        <v>0.25</v>
      </c>
      <c r="P32" s="106" t="s">
        <v>195</v>
      </c>
      <c r="Q32" s="106" t="s">
        <v>15</v>
      </c>
      <c r="R32" s="105">
        <v>1</v>
      </c>
      <c r="S32" s="105">
        <v>0</v>
      </c>
      <c r="T32" s="105">
        <v>0</v>
      </c>
      <c r="U32" s="105">
        <v>1</v>
      </c>
      <c r="V32" s="105">
        <v>0</v>
      </c>
      <c r="W32" s="105">
        <v>0</v>
      </c>
      <c r="X32" s="105">
        <v>0</v>
      </c>
      <c r="Y32" s="105">
        <v>0</v>
      </c>
      <c r="Z32" s="105">
        <v>1</v>
      </c>
      <c r="AA32" s="105">
        <v>0</v>
      </c>
      <c r="AB32" s="105">
        <v>0</v>
      </c>
      <c r="AC32" s="105">
        <v>1</v>
      </c>
      <c r="AD32" s="105">
        <v>0</v>
      </c>
      <c r="AE32" s="105">
        <v>0</v>
      </c>
      <c r="AF32" s="105">
        <v>0</v>
      </c>
      <c r="AG32" s="105">
        <v>0</v>
      </c>
      <c r="AH32" s="105">
        <v>0</v>
      </c>
      <c r="AI32" s="105">
        <v>0</v>
      </c>
      <c r="AJ32" s="9">
        <f t="shared" si="5"/>
        <v>1</v>
      </c>
      <c r="AK32" s="9">
        <f t="shared" si="6"/>
        <v>0</v>
      </c>
      <c r="AL32" s="9">
        <f t="shared" si="7"/>
        <v>0</v>
      </c>
      <c r="AM32" s="9">
        <f t="shared" si="8"/>
        <v>0</v>
      </c>
      <c r="AN32" s="106" t="s">
        <v>2169</v>
      </c>
    </row>
    <row r="33" spans="1:40" x14ac:dyDescent="0.25">
      <c r="A33" s="105">
        <v>1304</v>
      </c>
      <c r="B33" s="106" t="s">
        <v>4301</v>
      </c>
      <c r="C33" s="106" t="s">
        <v>4302</v>
      </c>
      <c r="D33" s="106" t="s">
        <v>4303</v>
      </c>
      <c r="E33" s="107">
        <v>40969</v>
      </c>
      <c r="F33" s="106" t="s">
        <v>38</v>
      </c>
      <c r="G33" s="103"/>
      <c r="H33" s="103"/>
      <c r="I33" s="103"/>
      <c r="J33" s="112">
        <v>0.9</v>
      </c>
      <c r="K33" s="103"/>
      <c r="L33" s="109" t="s">
        <v>341</v>
      </c>
      <c r="M33" s="106" t="s">
        <v>54</v>
      </c>
      <c r="N33" s="106" t="s">
        <v>48</v>
      </c>
      <c r="O33" s="110">
        <v>10</v>
      </c>
      <c r="P33" s="106" t="s">
        <v>3096</v>
      </c>
      <c r="Q33" s="106" t="s">
        <v>15</v>
      </c>
      <c r="R33" s="105">
        <v>1</v>
      </c>
      <c r="S33" s="105">
        <v>0</v>
      </c>
      <c r="T33" s="105">
        <v>0</v>
      </c>
      <c r="U33" s="105">
        <v>1</v>
      </c>
      <c r="V33" s="105">
        <v>0</v>
      </c>
      <c r="W33" s="105">
        <v>0</v>
      </c>
      <c r="X33" s="105">
        <v>0</v>
      </c>
      <c r="Y33" s="105">
        <v>0</v>
      </c>
      <c r="Z33" s="105">
        <v>1</v>
      </c>
      <c r="AA33" s="105">
        <v>0</v>
      </c>
      <c r="AB33" s="105">
        <v>0</v>
      </c>
      <c r="AC33" s="105">
        <v>1</v>
      </c>
      <c r="AD33" s="105">
        <v>0</v>
      </c>
      <c r="AE33" s="105">
        <v>0</v>
      </c>
      <c r="AF33" s="105">
        <v>0</v>
      </c>
      <c r="AG33" s="105">
        <v>0</v>
      </c>
      <c r="AH33" s="105">
        <v>0</v>
      </c>
      <c r="AI33" s="105">
        <v>0</v>
      </c>
      <c r="AJ33" s="9">
        <f t="shared" si="5"/>
        <v>1</v>
      </c>
      <c r="AK33" s="9">
        <f t="shared" si="6"/>
        <v>0</v>
      </c>
      <c r="AL33" s="9">
        <f t="shared" si="7"/>
        <v>0</v>
      </c>
      <c r="AM33" s="9">
        <f t="shared" si="8"/>
        <v>0</v>
      </c>
      <c r="AN33" s="106" t="s">
        <v>4304</v>
      </c>
    </row>
    <row r="34" spans="1:40" x14ac:dyDescent="0.25">
      <c r="A34" s="105">
        <v>1309</v>
      </c>
      <c r="B34" s="106" t="s">
        <v>7526</v>
      </c>
      <c r="C34" s="106" t="s">
        <v>7527</v>
      </c>
      <c r="D34" s="106" t="s">
        <v>7528</v>
      </c>
      <c r="E34" s="107">
        <v>40909</v>
      </c>
      <c r="F34" s="106" t="s">
        <v>38</v>
      </c>
      <c r="G34" s="103"/>
      <c r="H34" s="103"/>
      <c r="I34" s="110">
        <v>10400</v>
      </c>
      <c r="J34" s="112">
        <v>2</v>
      </c>
      <c r="K34" s="103"/>
      <c r="L34" s="109" t="s">
        <v>342</v>
      </c>
      <c r="M34" s="106" t="s">
        <v>39</v>
      </c>
      <c r="N34" s="106" t="s">
        <v>40</v>
      </c>
      <c r="O34" s="110">
        <v>5</v>
      </c>
      <c r="P34" s="106" t="s">
        <v>526</v>
      </c>
      <c r="Q34" s="106" t="s">
        <v>15</v>
      </c>
      <c r="R34" s="105">
        <v>0</v>
      </c>
      <c r="S34" s="105">
        <v>0</v>
      </c>
      <c r="T34" s="105">
        <v>0</v>
      </c>
      <c r="U34" s="105">
        <v>1</v>
      </c>
      <c r="V34" s="105">
        <v>0</v>
      </c>
      <c r="W34" s="105">
        <v>0</v>
      </c>
      <c r="X34" s="105">
        <v>0</v>
      </c>
      <c r="Y34" s="105">
        <v>0</v>
      </c>
      <c r="Z34" s="105">
        <v>1</v>
      </c>
      <c r="AA34" s="105">
        <v>0</v>
      </c>
      <c r="AB34" s="105">
        <v>0</v>
      </c>
      <c r="AC34" s="105">
        <v>0</v>
      </c>
      <c r="AD34" s="105">
        <v>0</v>
      </c>
      <c r="AE34" s="105">
        <v>0</v>
      </c>
      <c r="AF34" s="105">
        <v>0</v>
      </c>
      <c r="AG34" s="105">
        <v>0</v>
      </c>
      <c r="AH34" s="105">
        <v>0</v>
      </c>
      <c r="AI34" s="105">
        <v>1</v>
      </c>
      <c r="AJ34" s="9">
        <f t="shared" si="5"/>
        <v>0</v>
      </c>
      <c r="AK34" s="9">
        <f t="shared" si="6"/>
        <v>0</v>
      </c>
      <c r="AL34" s="9">
        <f t="shared" si="7"/>
        <v>1</v>
      </c>
      <c r="AM34" s="9">
        <f t="shared" si="8"/>
        <v>0</v>
      </c>
      <c r="AN34" s="106" t="s">
        <v>7529</v>
      </c>
    </row>
    <row r="35" spans="1:40" x14ac:dyDescent="0.25">
      <c r="A35" s="105">
        <v>1310</v>
      </c>
      <c r="B35" s="106" t="s">
        <v>4305</v>
      </c>
      <c r="C35" s="106" t="s">
        <v>4306</v>
      </c>
      <c r="D35" s="106" t="s">
        <v>3584</v>
      </c>
      <c r="E35" s="107">
        <v>40849</v>
      </c>
      <c r="F35" s="106" t="s">
        <v>38</v>
      </c>
      <c r="G35" s="103"/>
      <c r="H35" s="103"/>
      <c r="I35" s="103"/>
      <c r="J35" s="112">
        <v>0.9</v>
      </c>
      <c r="K35" s="103"/>
      <c r="L35" s="109" t="s">
        <v>341</v>
      </c>
      <c r="M35" s="106" t="s">
        <v>54</v>
      </c>
      <c r="N35" s="106" t="s">
        <v>48</v>
      </c>
      <c r="O35" s="110">
        <v>90</v>
      </c>
      <c r="P35" s="106" t="s">
        <v>367</v>
      </c>
      <c r="Q35" s="106" t="s">
        <v>15</v>
      </c>
      <c r="R35" s="105">
        <v>1</v>
      </c>
      <c r="S35" s="105">
        <v>0</v>
      </c>
      <c r="T35" s="105">
        <v>0</v>
      </c>
      <c r="U35" s="105">
        <v>1</v>
      </c>
      <c r="V35" s="105">
        <v>0</v>
      </c>
      <c r="W35" s="105">
        <v>0</v>
      </c>
      <c r="X35" s="105">
        <v>0</v>
      </c>
      <c r="Y35" s="105">
        <v>0</v>
      </c>
      <c r="Z35" s="105">
        <v>1</v>
      </c>
      <c r="AA35" s="105">
        <v>0</v>
      </c>
      <c r="AB35" s="105">
        <v>0</v>
      </c>
      <c r="AC35" s="105">
        <v>1</v>
      </c>
      <c r="AD35" s="105">
        <v>0</v>
      </c>
      <c r="AE35" s="105">
        <v>0</v>
      </c>
      <c r="AF35" s="105">
        <v>0</v>
      </c>
      <c r="AG35" s="105">
        <v>0</v>
      </c>
      <c r="AH35" s="105">
        <v>0</v>
      </c>
      <c r="AI35" s="105">
        <v>0</v>
      </c>
      <c r="AJ35" s="9">
        <f t="shared" si="5"/>
        <v>1</v>
      </c>
      <c r="AK35" s="9">
        <f t="shared" si="6"/>
        <v>0</v>
      </c>
      <c r="AL35" s="9">
        <f t="shared" si="7"/>
        <v>0</v>
      </c>
      <c r="AM35" s="9">
        <f t="shared" si="8"/>
        <v>0</v>
      </c>
      <c r="AN35" s="106" t="s">
        <v>4307</v>
      </c>
    </row>
    <row r="36" spans="1:40" x14ac:dyDescent="0.25">
      <c r="A36" s="105">
        <v>1318</v>
      </c>
      <c r="B36" s="106" t="s">
        <v>7530</v>
      </c>
      <c r="C36" s="106" t="s">
        <v>7531</v>
      </c>
      <c r="D36" s="106" t="s">
        <v>7532</v>
      </c>
      <c r="E36" s="107">
        <v>38869</v>
      </c>
      <c r="F36" s="106" t="s">
        <v>38</v>
      </c>
      <c r="G36" s="103"/>
      <c r="H36" s="103"/>
      <c r="I36" s="110">
        <v>10400</v>
      </c>
      <c r="J36" s="112">
        <v>4</v>
      </c>
      <c r="K36" s="103"/>
      <c r="L36" s="109" t="s">
        <v>342</v>
      </c>
      <c r="M36" s="106" t="s">
        <v>39</v>
      </c>
      <c r="N36" s="106" t="s">
        <v>48</v>
      </c>
      <c r="O36" s="110">
        <v>5</v>
      </c>
      <c r="P36" s="106" t="s">
        <v>225</v>
      </c>
      <c r="Q36" s="106" t="s">
        <v>15</v>
      </c>
      <c r="R36" s="105">
        <v>0</v>
      </c>
      <c r="S36" s="105">
        <v>0</v>
      </c>
      <c r="T36" s="105">
        <v>0</v>
      </c>
      <c r="U36" s="105">
        <v>1</v>
      </c>
      <c r="V36" s="105">
        <v>0</v>
      </c>
      <c r="W36" s="105">
        <v>0</v>
      </c>
      <c r="X36" s="105">
        <v>0</v>
      </c>
      <c r="Y36" s="105">
        <v>0</v>
      </c>
      <c r="Z36" s="105">
        <v>1</v>
      </c>
      <c r="AA36" s="105">
        <v>0</v>
      </c>
      <c r="AB36" s="105">
        <v>0</v>
      </c>
      <c r="AC36" s="105">
        <v>0</v>
      </c>
      <c r="AD36" s="105">
        <v>0</v>
      </c>
      <c r="AE36" s="105">
        <v>0</v>
      </c>
      <c r="AF36" s="105">
        <v>0</v>
      </c>
      <c r="AG36" s="105">
        <v>0</v>
      </c>
      <c r="AH36" s="105">
        <v>0</v>
      </c>
      <c r="AI36" s="105">
        <v>1</v>
      </c>
      <c r="AJ36" s="9">
        <f t="shared" si="5"/>
        <v>0</v>
      </c>
      <c r="AK36" s="9">
        <f t="shared" si="6"/>
        <v>0</v>
      </c>
      <c r="AL36" s="9">
        <f t="shared" si="7"/>
        <v>1</v>
      </c>
      <c r="AM36" s="9">
        <f t="shared" si="8"/>
        <v>0</v>
      </c>
      <c r="AN36" s="106" t="s">
        <v>7533</v>
      </c>
    </row>
    <row r="37" spans="1:40" x14ac:dyDescent="0.25">
      <c r="A37" s="105">
        <v>1330</v>
      </c>
      <c r="B37" s="106" t="s">
        <v>2922</v>
      </c>
      <c r="C37" s="106" t="s">
        <v>2923</v>
      </c>
      <c r="D37" s="106" t="s">
        <v>2924</v>
      </c>
      <c r="E37" s="107">
        <v>40099</v>
      </c>
      <c r="F37" s="106" t="s">
        <v>38</v>
      </c>
      <c r="G37" s="103"/>
      <c r="H37" s="103"/>
      <c r="I37" s="110">
        <v>0.06</v>
      </c>
      <c r="J37" s="103"/>
      <c r="K37" s="110">
        <v>8.9499999999999993</v>
      </c>
      <c r="L37" s="109" t="s">
        <v>342</v>
      </c>
      <c r="M37" s="106" t="s">
        <v>136</v>
      </c>
      <c r="N37" s="106" t="s">
        <v>48</v>
      </c>
      <c r="O37" s="110">
        <v>36</v>
      </c>
      <c r="P37" s="106" t="s">
        <v>2925</v>
      </c>
      <c r="Q37" s="106" t="s">
        <v>55</v>
      </c>
      <c r="R37" s="105">
        <v>0</v>
      </c>
      <c r="S37" s="105">
        <v>0</v>
      </c>
      <c r="T37" s="105">
        <v>0</v>
      </c>
      <c r="U37" s="105">
        <v>1</v>
      </c>
      <c r="V37" s="105">
        <v>0</v>
      </c>
      <c r="W37" s="105">
        <v>0</v>
      </c>
      <c r="X37" s="105">
        <v>0</v>
      </c>
      <c r="Y37" s="105">
        <v>0</v>
      </c>
      <c r="Z37" s="105">
        <v>1</v>
      </c>
      <c r="AA37" s="105">
        <v>0</v>
      </c>
      <c r="AB37" s="105">
        <v>0</v>
      </c>
      <c r="AC37" s="105">
        <v>0</v>
      </c>
      <c r="AD37" s="105">
        <v>0</v>
      </c>
      <c r="AE37" s="105">
        <v>0</v>
      </c>
      <c r="AF37" s="105">
        <v>0</v>
      </c>
      <c r="AG37" s="105">
        <v>0</v>
      </c>
      <c r="AH37" s="105">
        <v>0</v>
      </c>
      <c r="AI37" s="105">
        <v>1</v>
      </c>
      <c r="AJ37" s="9">
        <f t="shared" si="5"/>
        <v>0</v>
      </c>
      <c r="AK37" s="9">
        <f t="shared" si="6"/>
        <v>0</v>
      </c>
      <c r="AL37" s="9">
        <f t="shared" si="7"/>
        <v>1</v>
      </c>
      <c r="AM37" s="9">
        <f t="shared" si="8"/>
        <v>0</v>
      </c>
      <c r="AN37" s="106" t="s">
        <v>2926</v>
      </c>
    </row>
    <row r="38" spans="1:40" x14ac:dyDescent="0.25">
      <c r="A38" s="105">
        <v>1365</v>
      </c>
      <c r="B38" s="106" t="s">
        <v>7559</v>
      </c>
      <c r="C38" s="106" t="s">
        <v>7560</v>
      </c>
      <c r="D38" s="106" t="s">
        <v>7561</v>
      </c>
      <c r="E38" s="107">
        <v>41409</v>
      </c>
      <c r="F38" s="106" t="s">
        <v>38</v>
      </c>
      <c r="G38" s="103"/>
      <c r="H38" s="103"/>
      <c r="I38" s="110">
        <v>2100</v>
      </c>
      <c r="J38" s="112">
        <v>0.14000000000000001</v>
      </c>
      <c r="K38" s="103"/>
      <c r="L38" s="109" t="s">
        <v>342</v>
      </c>
      <c r="M38" s="106" t="s">
        <v>7437</v>
      </c>
      <c r="N38" s="106" t="s">
        <v>2761</v>
      </c>
      <c r="O38" s="110">
        <v>90</v>
      </c>
      <c r="P38" s="106" t="s">
        <v>377</v>
      </c>
      <c r="Q38" s="106" t="s">
        <v>15</v>
      </c>
      <c r="R38" s="105">
        <v>1</v>
      </c>
      <c r="S38" s="105">
        <v>0</v>
      </c>
      <c r="T38" s="105">
        <v>0</v>
      </c>
      <c r="U38" s="105">
        <v>1</v>
      </c>
      <c r="V38" s="105">
        <v>0</v>
      </c>
      <c r="W38" s="105">
        <v>0</v>
      </c>
      <c r="X38" s="105">
        <v>0</v>
      </c>
      <c r="Y38" s="105">
        <v>0</v>
      </c>
      <c r="Z38" s="105">
        <v>1</v>
      </c>
      <c r="AA38" s="105">
        <v>0</v>
      </c>
      <c r="AB38" s="105">
        <v>0</v>
      </c>
      <c r="AC38" s="105">
        <v>1</v>
      </c>
      <c r="AD38" s="105">
        <v>0</v>
      </c>
      <c r="AE38" s="105">
        <v>0</v>
      </c>
      <c r="AF38" s="105">
        <v>0</v>
      </c>
      <c r="AG38" s="105">
        <v>0</v>
      </c>
      <c r="AH38" s="105">
        <v>0</v>
      </c>
      <c r="AI38" s="105">
        <v>0</v>
      </c>
      <c r="AJ38" s="9">
        <f t="shared" si="5"/>
        <v>1</v>
      </c>
      <c r="AK38" s="9">
        <f t="shared" si="6"/>
        <v>0</v>
      </c>
      <c r="AL38" s="9">
        <f t="shared" si="7"/>
        <v>0</v>
      </c>
      <c r="AM38" s="9">
        <f t="shared" si="8"/>
        <v>0</v>
      </c>
      <c r="AN38" s="106" t="s">
        <v>7562</v>
      </c>
    </row>
    <row r="39" spans="1:40" x14ac:dyDescent="0.25">
      <c r="A39" s="105">
        <v>1386</v>
      </c>
      <c r="B39" s="106" t="s">
        <v>7575</v>
      </c>
      <c r="C39" s="106" t="s">
        <v>7576</v>
      </c>
      <c r="D39" s="106" t="s">
        <v>7577</v>
      </c>
      <c r="E39" s="107">
        <v>38422</v>
      </c>
      <c r="F39" s="106" t="s">
        <v>38</v>
      </c>
      <c r="G39" s="103"/>
      <c r="H39" s="103"/>
      <c r="I39" s="110">
        <v>10400</v>
      </c>
      <c r="J39" s="103"/>
      <c r="K39" s="103"/>
      <c r="L39" s="109" t="s">
        <v>342</v>
      </c>
      <c r="M39" s="106" t="s">
        <v>39</v>
      </c>
      <c r="N39" s="106" t="s">
        <v>40</v>
      </c>
      <c r="O39" s="110">
        <v>5</v>
      </c>
      <c r="P39" s="106" t="s">
        <v>526</v>
      </c>
      <c r="Q39" s="106" t="s">
        <v>15</v>
      </c>
      <c r="R39" s="105">
        <v>0</v>
      </c>
      <c r="S39" s="105">
        <v>0</v>
      </c>
      <c r="T39" s="105">
        <v>0</v>
      </c>
      <c r="U39" s="105">
        <v>1</v>
      </c>
      <c r="V39" s="105">
        <v>0</v>
      </c>
      <c r="W39" s="105">
        <v>0</v>
      </c>
      <c r="X39" s="105">
        <v>0</v>
      </c>
      <c r="Y39" s="105">
        <v>0</v>
      </c>
      <c r="Z39" s="105">
        <v>1</v>
      </c>
      <c r="AA39" s="105">
        <v>0</v>
      </c>
      <c r="AB39" s="105">
        <v>0</v>
      </c>
      <c r="AC39" s="105">
        <v>0</v>
      </c>
      <c r="AD39" s="105">
        <v>0</v>
      </c>
      <c r="AE39" s="105">
        <v>0</v>
      </c>
      <c r="AF39" s="105">
        <v>0</v>
      </c>
      <c r="AG39" s="105">
        <v>0</v>
      </c>
      <c r="AH39" s="105">
        <v>0</v>
      </c>
      <c r="AI39" s="105">
        <v>1</v>
      </c>
      <c r="AJ39" s="9">
        <f t="shared" si="5"/>
        <v>0</v>
      </c>
      <c r="AK39" s="9">
        <f t="shared" si="6"/>
        <v>0</v>
      </c>
      <c r="AL39" s="9">
        <f t="shared" si="7"/>
        <v>1</v>
      </c>
      <c r="AM39" s="9">
        <f t="shared" si="8"/>
        <v>0</v>
      </c>
      <c r="AN39" s="106" t="s">
        <v>7578</v>
      </c>
    </row>
    <row r="40" spans="1:40" x14ac:dyDescent="0.25">
      <c r="A40" s="105">
        <v>1401</v>
      </c>
      <c r="B40" s="106" t="s">
        <v>7583</v>
      </c>
      <c r="C40" s="106" t="s">
        <v>7584</v>
      </c>
      <c r="D40" s="106" t="s">
        <v>7585</v>
      </c>
      <c r="E40" s="107">
        <v>38718</v>
      </c>
      <c r="F40" s="106" t="s">
        <v>38</v>
      </c>
      <c r="G40" s="103"/>
      <c r="H40" s="103"/>
      <c r="I40" s="110">
        <v>10400</v>
      </c>
      <c r="J40" s="103"/>
      <c r="K40" s="103"/>
      <c r="L40" s="109" t="s">
        <v>342</v>
      </c>
      <c r="M40" s="106" t="s">
        <v>39</v>
      </c>
      <c r="N40" s="106" t="s">
        <v>48</v>
      </c>
      <c r="O40" s="110">
        <v>30</v>
      </c>
      <c r="P40" s="106" t="s">
        <v>225</v>
      </c>
      <c r="Q40" s="106" t="s">
        <v>15</v>
      </c>
      <c r="R40" s="105">
        <v>0</v>
      </c>
      <c r="S40" s="105">
        <v>0</v>
      </c>
      <c r="T40" s="105">
        <v>0</v>
      </c>
      <c r="U40" s="105">
        <v>1</v>
      </c>
      <c r="V40" s="105">
        <v>0</v>
      </c>
      <c r="W40" s="105">
        <v>0</v>
      </c>
      <c r="X40" s="105">
        <v>0</v>
      </c>
      <c r="Y40" s="105">
        <v>0</v>
      </c>
      <c r="Z40" s="105">
        <v>1</v>
      </c>
      <c r="AA40" s="105">
        <v>0</v>
      </c>
      <c r="AB40" s="105">
        <v>0</v>
      </c>
      <c r="AC40" s="105">
        <v>0</v>
      </c>
      <c r="AD40" s="105">
        <v>0</v>
      </c>
      <c r="AE40" s="105">
        <v>0</v>
      </c>
      <c r="AF40" s="105">
        <v>0</v>
      </c>
      <c r="AG40" s="105">
        <v>0</v>
      </c>
      <c r="AH40" s="105">
        <v>0</v>
      </c>
      <c r="AI40" s="105">
        <v>1</v>
      </c>
      <c r="AJ40" s="9">
        <f t="shared" si="5"/>
        <v>0</v>
      </c>
      <c r="AK40" s="9">
        <f t="shared" si="6"/>
        <v>0</v>
      </c>
      <c r="AL40" s="9">
        <f t="shared" si="7"/>
        <v>1</v>
      </c>
      <c r="AM40" s="9">
        <f t="shared" si="8"/>
        <v>0</v>
      </c>
      <c r="AN40" s="106" t="s">
        <v>7586</v>
      </c>
    </row>
    <row r="41" spans="1:40" x14ac:dyDescent="0.25">
      <c r="A41" s="105">
        <v>1428</v>
      </c>
      <c r="B41" s="106" t="s">
        <v>4342</v>
      </c>
      <c r="C41" s="106" t="s">
        <v>4343</v>
      </c>
      <c r="D41" s="106" t="s">
        <v>4344</v>
      </c>
      <c r="E41" s="107">
        <v>41296</v>
      </c>
      <c r="F41" s="106" t="s">
        <v>38</v>
      </c>
      <c r="G41" s="103"/>
      <c r="H41" s="103"/>
      <c r="I41" s="110">
        <v>335.49</v>
      </c>
      <c r="J41" s="112">
        <v>2.3022999999999998E-2</v>
      </c>
      <c r="K41" s="103"/>
      <c r="L41" s="109" t="s">
        <v>342</v>
      </c>
      <c r="M41" s="106" t="s">
        <v>136</v>
      </c>
      <c r="N41" s="106" t="s">
        <v>40</v>
      </c>
      <c r="O41" s="110">
        <v>90</v>
      </c>
      <c r="P41" s="106" t="s">
        <v>4345</v>
      </c>
      <c r="Q41" s="106" t="s">
        <v>15</v>
      </c>
      <c r="R41" s="105">
        <v>1</v>
      </c>
      <c r="S41" s="105">
        <v>0</v>
      </c>
      <c r="T41" s="105">
        <v>0</v>
      </c>
      <c r="U41" s="105">
        <v>1</v>
      </c>
      <c r="V41" s="105">
        <v>0</v>
      </c>
      <c r="W41" s="105">
        <v>0</v>
      </c>
      <c r="X41" s="105">
        <v>0</v>
      </c>
      <c r="Y41" s="105">
        <v>0</v>
      </c>
      <c r="Z41" s="105">
        <v>1</v>
      </c>
      <c r="AA41" s="105">
        <v>0</v>
      </c>
      <c r="AB41" s="105">
        <v>0</v>
      </c>
      <c r="AC41" s="105">
        <v>1</v>
      </c>
      <c r="AD41" s="105">
        <v>0</v>
      </c>
      <c r="AE41" s="105">
        <v>0</v>
      </c>
      <c r="AF41" s="105">
        <v>0</v>
      </c>
      <c r="AG41" s="105">
        <v>0</v>
      </c>
      <c r="AH41" s="105">
        <v>0</v>
      </c>
      <c r="AI41" s="105">
        <v>0</v>
      </c>
      <c r="AJ41" s="9">
        <f t="shared" si="5"/>
        <v>1</v>
      </c>
      <c r="AK41" s="9">
        <f t="shared" si="6"/>
        <v>0</v>
      </c>
      <c r="AL41" s="9">
        <f t="shared" si="7"/>
        <v>0</v>
      </c>
      <c r="AM41" s="9">
        <f t="shared" si="8"/>
        <v>0</v>
      </c>
      <c r="AN41" s="106" t="s">
        <v>4347</v>
      </c>
    </row>
    <row r="42" spans="1:40" x14ac:dyDescent="0.25">
      <c r="A42" s="105">
        <v>1441</v>
      </c>
      <c r="B42" s="106" t="s">
        <v>7264</v>
      </c>
      <c r="C42" s="106" t="s">
        <v>7265</v>
      </c>
      <c r="D42" s="106" t="s">
        <v>7266</v>
      </c>
      <c r="E42" s="107">
        <v>38353</v>
      </c>
      <c r="F42" s="106" t="s">
        <v>38</v>
      </c>
      <c r="G42" s="103"/>
      <c r="H42" s="103"/>
      <c r="I42" s="103"/>
      <c r="J42" s="112">
        <v>7.5</v>
      </c>
      <c r="K42" s="103"/>
      <c r="L42" s="109" t="s">
        <v>342</v>
      </c>
      <c r="M42" s="106" t="s">
        <v>7267</v>
      </c>
      <c r="N42" s="106" t="s">
        <v>48</v>
      </c>
      <c r="O42" s="110">
        <v>4</v>
      </c>
      <c r="P42" s="106" t="s">
        <v>225</v>
      </c>
      <c r="Q42" s="106" t="s">
        <v>55</v>
      </c>
      <c r="R42" s="105">
        <v>1</v>
      </c>
      <c r="S42" s="105">
        <v>0</v>
      </c>
      <c r="T42" s="105">
        <v>0</v>
      </c>
      <c r="U42" s="105">
        <v>1</v>
      </c>
      <c r="V42" s="105">
        <v>0</v>
      </c>
      <c r="W42" s="105">
        <v>0</v>
      </c>
      <c r="X42" s="105">
        <v>0</v>
      </c>
      <c r="Y42" s="105">
        <v>0</v>
      </c>
      <c r="Z42" s="105">
        <v>1</v>
      </c>
      <c r="AA42" s="105">
        <v>0</v>
      </c>
      <c r="AB42" s="105">
        <v>0</v>
      </c>
      <c r="AC42" s="105">
        <v>1</v>
      </c>
      <c r="AD42" s="105">
        <v>0</v>
      </c>
      <c r="AE42" s="105">
        <v>0</v>
      </c>
      <c r="AF42" s="105">
        <v>0</v>
      </c>
      <c r="AG42" s="105">
        <v>0</v>
      </c>
      <c r="AH42" s="105">
        <v>0</v>
      </c>
      <c r="AI42" s="105">
        <v>0</v>
      </c>
      <c r="AJ42" s="9">
        <f t="shared" si="5"/>
        <v>1</v>
      </c>
      <c r="AK42" s="9">
        <f t="shared" si="6"/>
        <v>0</v>
      </c>
      <c r="AL42" s="9">
        <f t="shared" si="7"/>
        <v>0</v>
      </c>
      <c r="AM42" s="9">
        <f t="shared" si="8"/>
        <v>0</v>
      </c>
      <c r="AN42" s="106" t="s">
        <v>7268</v>
      </c>
    </row>
    <row r="43" spans="1:40" x14ac:dyDescent="0.25">
      <c r="A43" s="105">
        <v>1446</v>
      </c>
      <c r="B43" s="106" t="s">
        <v>7606</v>
      </c>
      <c r="C43" s="106" t="s">
        <v>7607</v>
      </c>
      <c r="D43" s="106" t="s">
        <v>7608</v>
      </c>
      <c r="E43" s="107">
        <v>39720</v>
      </c>
      <c r="F43" s="106" t="s">
        <v>38</v>
      </c>
      <c r="G43" s="103"/>
      <c r="H43" s="103"/>
      <c r="I43" s="103"/>
      <c r="J43" s="112">
        <v>0.13500000000000001</v>
      </c>
      <c r="K43" s="110">
        <v>18.356000000000002</v>
      </c>
      <c r="L43" s="109" t="s">
        <v>341</v>
      </c>
      <c r="M43" s="106" t="s">
        <v>151</v>
      </c>
      <c r="N43" s="106" t="s">
        <v>48</v>
      </c>
      <c r="O43" s="110">
        <v>80</v>
      </c>
      <c r="P43" s="106" t="s">
        <v>526</v>
      </c>
      <c r="Q43" s="106" t="s">
        <v>15</v>
      </c>
      <c r="R43" s="105">
        <v>0</v>
      </c>
      <c r="S43" s="105">
        <v>0</v>
      </c>
      <c r="T43" s="105">
        <v>0</v>
      </c>
      <c r="U43" s="105">
        <v>1</v>
      </c>
      <c r="V43" s="105">
        <v>0</v>
      </c>
      <c r="W43" s="105">
        <v>0</v>
      </c>
      <c r="X43" s="105">
        <v>0</v>
      </c>
      <c r="Y43" s="105">
        <v>0</v>
      </c>
      <c r="Z43" s="105">
        <v>1</v>
      </c>
      <c r="AA43" s="105">
        <v>0</v>
      </c>
      <c r="AB43" s="105">
        <v>0</v>
      </c>
      <c r="AC43" s="105">
        <v>0</v>
      </c>
      <c r="AD43" s="105">
        <v>0</v>
      </c>
      <c r="AE43" s="105">
        <v>0</v>
      </c>
      <c r="AF43" s="105">
        <v>0</v>
      </c>
      <c r="AG43" s="105">
        <v>0</v>
      </c>
      <c r="AH43" s="105">
        <v>0</v>
      </c>
      <c r="AI43" s="105">
        <v>1</v>
      </c>
      <c r="AJ43" s="9">
        <f t="shared" si="5"/>
        <v>0</v>
      </c>
      <c r="AK43" s="9">
        <f t="shared" si="6"/>
        <v>0</v>
      </c>
      <c r="AL43" s="9">
        <f t="shared" si="7"/>
        <v>1</v>
      </c>
      <c r="AM43" s="9">
        <f t="shared" si="8"/>
        <v>0</v>
      </c>
      <c r="AN43" s="106" t="s">
        <v>7609</v>
      </c>
    </row>
    <row r="44" spans="1:40" x14ac:dyDescent="0.25">
      <c r="A44" s="105">
        <v>1484</v>
      </c>
      <c r="B44" s="106" t="s">
        <v>3638</v>
      </c>
      <c r="C44" s="106" t="s">
        <v>3639</v>
      </c>
      <c r="D44" s="106" t="s">
        <v>3636</v>
      </c>
      <c r="E44" s="107">
        <v>41153</v>
      </c>
      <c r="F44" s="106" t="s">
        <v>38</v>
      </c>
      <c r="G44" s="103"/>
      <c r="H44" s="103"/>
      <c r="I44" s="103"/>
      <c r="J44" s="112">
        <v>0.9</v>
      </c>
      <c r="K44" s="103"/>
      <c r="L44" s="109" t="s">
        <v>342</v>
      </c>
      <c r="M44" s="106" t="s">
        <v>691</v>
      </c>
      <c r="N44" s="106" t="s">
        <v>48</v>
      </c>
      <c r="O44" s="110">
        <v>90</v>
      </c>
      <c r="P44" s="106" t="s">
        <v>377</v>
      </c>
      <c r="Q44" s="106" t="s">
        <v>15</v>
      </c>
      <c r="R44" s="105">
        <v>1</v>
      </c>
      <c r="S44" s="105">
        <v>0</v>
      </c>
      <c r="T44" s="105">
        <v>0</v>
      </c>
      <c r="U44" s="105">
        <v>1</v>
      </c>
      <c r="V44" s="105">
        <v>0</v>
      </c>
      <c r="W44" s="105">
        <v>0</v>
      </c>
      <c r="X44" s="105">
        <v>0</v>
      </c>
      <c r="Y44" s="105">
        <v>0</v>
      </c>
      <c r="Z44" s="105">
        <v>1</v>
      </c>
      <c r="AA44" s="105">
        <v>0</v>
      </c>
      <c r="AB44" s="105">
        <v>0</v>
      </c>
      <c r="AC44" s="105">
        <v>1</v>
      </c>
      <c r="AD44" s="105">
        <v>0</v>
      </c>
      <c r="AE44" s="105">
        <v>0</v>
      </c>
      <c r="AF44" s="105">
        <v>0</v>
      </c>
      <c r="AG44" s="105">
        <v>0</v>
      </c>
      <c r="AH44" s="105">
        <v>0</v>
      </c>
      <c r="AI44" s="105">
        <v>0</v>
      </c>
      <c r="AJ44" s="9">
        <f t="shared" si="5"/>
        <v>1</v>
      </c>
      <c r="AK44" s="9">
        <f t="shared" si="6"/>
        <v>0</v>
      </c>
      <c r="AL44" s="9">
        <f t="shared" si="7"/>
        <v>0</v>
      </c>
      <c r="AM44" s="9">
        <f t="shared" si="8"/>
        <v>0</v>
      </c>
      <c r="AN44" s="106" t="s">
        <v>3640</v>
      </c>
    </row>
    <row r="45" spans="1:40" x14ac:dyDescent="0.25">
      <c r="A45" s="105">
        <v>1486</v>
      </c>
      <c r="B45" s="106" t="s">
        <v>8546</v>
      </c>
      <c r="C45" s="106" t="s">
        <v>8547</v>
      </c>
      <c r="D45" s="106" t="s">
        <v>3584</v>
      </c>
      <c r="E45" s="107">
        <v>40876</v>
      </c>
      <c r="F45" s="106" t="s">
        <v>38</v>
      </c>
      <c r="G45" s="103"/>
      <c r="H45" s="103"/>
      <c r="I45" s="110">
        <v>2100</v>
      </c>
      <c r="J45" s="112">
        <v>0.14000000000000001</v>
      </c>
      <c r="K45" s="103"/>
      <c r="L45" s="109" t="s">
        <v>342</v>
      </c>
      <c r="M45" s="106" t="s">
        <v>7437</v>
      </c>
      <c r="N45" s="106" t="s">
        <v>40</v>
      </c>
      <c r="O45" s="110">
        <v>90</v>
      </c>
      <c r="P45" s="106" t="s">
        <v>367</v>
      </c>
      <c r="Q45" s="106" t="s">
        <v>15</v>
      </c>
      <c r="R45" s="105">
        <v>1</v>
      </c>
      <c r="S45" s="105">
        <v>0</v>
      </c>
      <c r="T45" s="105">
        <v>0</v>
      </c>
      <c r="U45" s="105">
        <v>1</v>
      </c>
      <c r="V45" s="105">
        <v>0</v>
      </c>
      <c r="W45" s="105">
        <v>0</v>
      </c>
      <c r="X45" s="105">
        <v>0</v>
      </c>
      <c r="Y45" s="105">
        <v>0</v>
      </c>
      <c r="Z45" s="105">
        <v>1</v>
      </c>
      <c r="AA45" s="105">
        <v>0</v>
      </c>
      <c r="AB45" s="105">
        <v>0</v>
      </c>
      <c r="AC45" s="105">
        <v>1</v>
      </c>
      <c r="AD45" s="105">
        <v>0</v>
      </c>
      <c r="AE45" s="105">
        <v>0</v>
      </c>
      <c r="AF45" s="105">
        <v>0</v>
      </c>
      <c r="AG45" s="105">
        <v>0</v>
      </c>
      <c r="AH45" s="105">
        <v>0</v>
      </c>
      <c r="AI45" s="105">
        <v>0</v>
      </c>
      <c r="AJ45" s="9">
        <f t="shared" si="5"/>
        <v>1</v>
      </c>
      <c r="AK45" s="9">
        <f t="shared" si="6"/>
        <v>0</v>
      </c>
      <c r="AL45" s="9">
        <f t="shared" si="7"/>
        <v>0</v>
      </c>
      <c r="AM45" s="9">
        <f t="shared" si="8"/>
        <v>0</v>
      </c>
      <c r="AN45" s="106" t="s">
        <v>8548</v>
      </c>
    </row>
    <row r="46" spans="1:40" x14ac:dyDescent="0.25">
      <c r="A46" s="105">
        <v>1504</v>
      </c>
      <c r="B46" s="106" t="s">
        <v>4386</v>
      </c>
      <c r="C46" s="106" t="s">
        <v>4387</v>
      </c>
      <c r="D46" s="106" t="s">
        <v>4388</v>
      </c>
      <c r="E46" s="107">
        <v>38453</v>
      </c>
      <c r="F46" s="106" t="s">
        <v>38</v>
      </c>
      <c r="G46" s="103"/>
      <c r="H46" s="103"/>
      <c r="I46" s="110">
        <v>10000</v>
      </c>
      <c r="J46" s="112">
        <v>2</v>
      </c>
      <c r="K46" s="103"/>
      <c r="L46" s="109" t="s">
        <v>342</v>
      </c>
      <c r="M46" s="106" t="s">
        <v>136</v>
      </c>
      <c r="N46" s="106" t="s">
        <v>40</v>
      </c>
      <c r="O46" s="110">
        <v>10</v>
      </c>
      <c r="P46" s="106" t="s">
        <v>225</v>
      </c>
      <c r="Q46" s="106" t="s">
        <v>15</v>
      </c>
      <c r="R46" s="105">
        <v>1</v>
      </c>
      <c r="S46" s="105">
        <v>0</v>
      </c>
      <c r="T46" s="105">
        <v>0</v>
      </c>
      <c r="U46" s="105">
        <v>1</v>
      </c>
      <c r="V46" s="105">
        <v>0</v>
      </c>
      <c r="W46" s="105">
        <v>0</v>
      </c>
      <c r="X46" s="105">
        <v>0</v>
      </c>
      <c r="Y46" s="105">
        <v>0</v>
      </c>
      <c r="Z46" s="105">
        <v>1</v>
      </c>
      <c r="AA46" s="105">
        <v>0</v>
      </c>
      <c r="AB46" s="105">
        <v>0</v>
      </c>
      <c r="AC46" s="105">
        <v>0</v>
      </c>
      <c r="AD46" s="105">
        <v>0</v>
      </c>
      <c r="AE46" s="105">
        <v>0</v>
      </c>
      <c r="AF46" s="105">
        <v>0</v>
      </c>
      <c r="AG46" s="105">
        <v>0</v>
      </c>
      <c r="AH46" s="105">
        <v>0</v>
      </c>
      <c r="AI46" s="105">
        <v>1</v>
      </c>
      <c r="AJ46" s="9">
        <f t="shared" si="5"/>
        <v>0</v>
      </c>
      <c r="AK46" s="9">
        <f t="shared" si="6"/>
        <v>0</v>
      </c>
      <c r="AL46" s="9">
        <f t="shared" si="7"/>
        <v>1</v>
      </c>
      <c r="AM46" s="9">
        <f t="shared" si="8"/>
        <v>0</v>
      </c>
      <c r="AN46" s="106" t="s">
        <v>4389</v>
      </c>
    </row>
    <row r="47" spans="1:40" x14ac:dyDescent="0.25">
      <c r="A47" s="105">
        <v>1505</v>
      </c>
      <c r="B47" s="106" t="s">
        <v>8549</v>
      </c>
      <c r="C47" s="106" t="s">
        <v>8550</v>
      </c>
      <c r="D47" s="106" t="s">
        <v>8551</v>
      </c>
      <c r="E47" s="107">
        <v>38412</v>
      </c>
      <c r="F47" s="106" t="s">
        <v>38</v>
      </c>
      <c r="G47" s="103"/>
      <c r="H47" s="103"/>
      <c r="I47" s="103"/>
      <c r="J47" s="103"/>
      <c r="K47" s="103"/>
      <c r="L47" s="109" t="s">
        <v>342</v>
      </c>
      <c r="M47" s="106" t="s">
        <v>136</v>
      </c>
      <c r="N47" s="106" t="s">
        <v>40</v>
      </c>
      <c r="O47" s="110">
        <v>10</v>
      </c>
      <c r="P47" s="106" t="s">
        <v>225</v>
      </c>
      <c r="Q47" s="106" t="s">
        <v>70</v>
      </c>
      <c r="R47" s="105">
        <v>0</v>
      </c>
      <c r="S47" s="105">
        <v>0</v>
      </c>
      <c r="T47" s="105">
        <v>0</v>
      </c>
      <c r="U47" s="105">
        <v>1</v>
      </c>
      <c r="V47" s="105">
        <v>0</v>
      </c>
      <c r="W47" s="105">
        <v>0</v>
      </c>
      <c r="X47" s="105">
        <v>0</v>
      </c>
      <c r="Y47" s="105">
        <v>0</v>
      </c>
      <c r="Z47" s="105">
        <v>1</v>
      </c>
      <c r="AA47" s="105">
        <v>0</v>
      </c>
      <c r="AB47" s="105">
        <v>0</v>
      </c>
      <c r="AC47" s="105">
        <v>0</v>
      </c>
      <c r="AD47" s="105">
        <v>0</v>
      </c>
      <c r="AE47" s="105">
        <v>0</v>
      </c>
      <c r="AF47" s="105">
        <v>0</v>
      </c>
      <c r="AG47" s="105">
        <v>0</v>
      </c>
      <c r="AH47" s="105">
        <v>0</v>
      </c>
      <c r="AI47" s="105">
        <v>1</v>
      </c>
      <c r="AJ47" s="9">
        <f t="shared" si="5"/>
        <v>0</v>
      </c>
      <c r="AK47" s="9">
        <f t="shared" si="6"/>
        <v>0</v>
      </c>
      <c r="AL47" s="9">
        <f t="shared" si="7"/>
        <v>1</v>
      </c>
      <c r="AM47" s="9">
        <f t="shared" si="8"/>
        <v>0</v>
      </c>
      <c r="AN47" s="106" t="s">
        <v>8552</v>
      </c>
    </row>
    <row r="48" spans="1:40" x14ac:dyDescent="0.25">
      <c r="A48" s="105">
        <v>1512</v>
      </c>
      <c r="B48" s="106" t="s">
        <v>2254</v>
      </c>
      <c r="C48" s="106" t="s">
        <v>2255</v>
      </c>
      <c r="D48" s="106" t="s">
        <v>2072</v>
      </c>
      <c r="E48" s="107">
        <v>41153</v>
      </c>
      <c r="F48" s="106" t="s">
        <v>332</v>
      </c>
      <c r="G48" s="103"/>
      <c r="H48" s="103"/>
      <c r="I48" s="110">
        <v>2140</v>
      </c>
      <c r="J48" s="112">
        <v>1.4E-2</v>
      </c>
      <c r="K48" s="103"/>
      <c r="L48" s="109" t="s">
        <v>342</v>
      </c>
      <c r="M48" s="106" t="s">
        <v>136</v>
      </c>
      <c r="N48" s="106" t="s">
        <v>40</v>
      </c>
      <c r="O48" s="110">
        <v>90</v>
      </c>
      <c r="P48" s="106" t="s">
        <v>526</v>
      </c>
      <c r="Q48" s="106" t="s">
        <v>15</v>
      </c>
      <c r="R48" s="105">
        <v>1</v>
      </c>
      <c r="S48" s="105">
        <v>0</v>
      </c>
      <c r="T48" s="105">
        <v>0</v>
      </c>
      <c r="U48" s="105">
        <v>1</v>
      </c>
      <c r="V48" s="105">
        <v>0</v>
      </c>
      <c r="W48" s="105">
        <v>0</v>
      </c>
      <c r="X48" s="105">
        <v>0</v>
      </c>
      <c r="Y48" s="105">
        <v>0</v>
      </c>
      <c r="Z48" s="105">
        <v>1</v>
      </c>
      <c r="AA48" s="105">
        <v>0</v>
      </c>
      <c r="AB48" s="105">
        <v>0</v>
      </c>
      <c r="AC48" s="105">
        <v>0</v>
      </c>
      <c r="AD48" s="105">
        <v>0</v>
      </c>
      <c r="AE48" s="105">
        <v>0</v>
      </c>
      <c r="AF48" s="105">
        <v>0</v>
      </c>
      <c r="AG48" s="105">
        <v>0</v>
      </c>
      <c r="AH48" s="105">
        <v>0</v>
      </c>
      <c r="AI48" s="105">
        <v>1</v>
      </c>
      <c r="AJ48" s="9">
        <f t="shared" si="5"/>
        <v>0</v>
      </c>
      <c r="AK48" s="9">
        <f t="shared" si="6"/>
        <v>0</v>
      </c>
      <c r="AL48" s="9">
        <f t="shared" si="7"/>
        <v>1</v>
      </c>
      <c r="AM48" s="9">
        <f t="shared" si="8"/>
        <v>0</v>
      </c>
      <c r="AN48" s="106" t="s">
        <v>2256</v>
      </c>
    </row>
    <row r="49" spans="1:40" x14ac:dyDescent="0.25">
      <c r="A49" s="105">
        <v>1514</v>
      </c>
      <c r="B49" s="106" t="s">
        <v>8553</v>
      </c>
      <c r="C49" s="106" t="s">
        <v>8554</v>
      </c>
      <c r="D49" s="106" t="s">
        <v>3653</v>
      </c>
      <c r="E49" s="107">
        <v>40725</v>
      </c>
      <c r="F49" s="106" t="s">
        <v>38</v>
      </c>
      <c r="G49" s="103"/>
      <c r="H49" s="103"/>
      <c r="I49" s="110">
        <v>2100</v>
      </c>
      <c r="J49" s="112">
        <v>1.4E-2</v>
      </c>
      <c r="K49" s="103"/>
      <c r="L49" s="109" t="s">
        <v>342</v>
      </c>
      <c r="M49" s="106" t="s">
        <v>7437</v>
      </c>
      <c r="N49" s="106" t="s">
        <v>2360</v>
      </c>
      <c r="O49" s="110">
        <v>120</v>
      </c>
      <c r="P49" s="106" t="s">
        <v>377</v>
      </c>
      <c r="Q49" s="106" t="s">
        <v>15</v>
      </c>
      <c r="R49" s="105">
        <v>1</v>
      </c>
      <c r="S49" s="105">
        <v>0</v>
      </c>
      <c r="T49" s="105">
        <v>0</v>
      </c>
      <c r="U49" s="105">
        <v>1</v>
      </c>
      <c r="V49" s="105">
        <v>0</v>
      </c>
      <c r="W49" s="105">
        <v>0</v>
      </c>
      <c r="X49" s="105">
        <v>0</v>
      </c>
      <c r="Y49" s="105">
        <v>0</v>
      </c>
      <c r="Z49" s="105">
        <v>1</v>
      </c>
      <c r="AA49" s="105">
        <v>0</v>
      </c>
      <c r="AB49" s="105">
        <v>0</v>
      </c>
      <c r="AC49" s="105">
        <v>1</v>
      </c>
      <c r="AD49" s="105">
        <v>0</v>
      </c>
      <c r="AE49" s="105">
        <v>0</v>
      </c>
      <c r="AF49" s="105">
        <v>0</v>
      </c>
      <c r="AG49" s="105">
        <v>0</v>
      </c>
      <c r="AH49" s="105">
        <v>0</v>
      </c>
      <c r="AI49" s="105">
        <v>0</v>
      </c>
      <c r="AJ49" s="9">
        <f t="shared" si="5"/>
        <v>1</v>
      </c>
      <c r="AK49" s="9">
        <f t="shared" si="6"/>
        <v>0</v>
      </c>
      <c r="AL49" s="9">
        <f t="shared" si="7"/>
        <v>0</v>
      </c>
      <c r="AM49" s="9">
        <f t="shared" si="8"/>
        <v>0</v>
      </c>
      <c r="AN49" s="106" t="s">
        <v>8555</v>
      </c>
    </row>
    <row r="50" spans="1:40" x14ac:dyDescent="0.25">
      <c r="A50" s="105">
        <v>1532</v>
      </c>
      <c r="B50" s="106" t="s">
        <v>4395</v>
      </c>
      <c r="C50" s="106" t="s">
        <v>4396</v>
      </c>
      <c r="D50" s="106" t="s">
        <v>4397</v>
      </c>
      <c r="E50" s="107">
        <v>39380</v>
      </c>
      <c r="F50" s="106" t="s">
        <v>38</v>
      </c>
      <c r="G50" s="103"/>
      <c r="H50" s="103"/>
      <c r="I50" s="103"/>
      <c r="J50" s="112">
        <v>0.08</v>
      </c>
      <c r="K50" s="110">
        <v>17.649999999999999</v>
      </c>
      <c r="L50" s="109" t="s">
        <v>342</v>
      </c>
      <c r="M50" s="106" t="s">
        <v>714</v>
      </c>
      <c r="N50" s="106" t="s">
        <v>48</v>
      </c>
      <c r="O50" s="110">
        <v>1440</v>
      </c>
      <c r="P50" s="106" t="s">
        <v>4398</v>
      </c>
      <c r="Q50" s="106" t="s">
        <v>15</v>
      </c>
      <c r="R50" s="105">
        <v>0</v>
      </c>
      <c r="S50" s="105">
        <v>0</v>
      </c>
      <c r="T50" s="105">
        <v>0</v>
      </c>
      <c r="U50" s="105">
        <v>1</v>
      </c>
      <c r="V50" s="105">
        <v>0</v>
      </c>
      <c r="W50" s="105">
        <v>0</v>
      </c>
      <c r="X50" s="105">
        <v>0</v>
      </c>
      <c r="Y50" s="105">
        <v>0</v>
      </c>
      <c r="Z50" s="105">
        <v>1</v>
      </c>
      <c r="AA50" s="105">
        <v>0</v>
      </c>
      <c r="AB50" s="105">
        <v>0</v>
      </c>
      <c r="AC50" s="105">
        <v>1</v>
      </c>
      <c r="AD50" s="105">
        <v>1</v>
      </c>
      <c r="AE50" s="105">
        <v>1</v>
      </c>
      <c r="AF50" s="105">
        <v>0</v>
      </c>
      <c r="AG50" s="105">
        <v>0</v>
      </c>
      <c r="AH50" s="105">
        <v>0</v>
      </c>
      <c r="AI50" s="105">
        <v>0</v>
      </c>
      <c r="AJ50" s="9">
        <f t="shared" si="5"/>
        <v>1</v>
      </c>
      <c r="AK50" s="9">
        <f t="shared" si="6"/>
        <v>0</v>
      </c>
      <c r="AL50" s="9">
        <f t="shared" si="7"/>
        <v>1</v>
      </c>
      <c r="AM50" s="9">
        <f t="shared" si="8"/>
        <v>1</v>
      </c>
      <c r="AN50" s="106" t="s">
        <v>4399</v>
      </c>
    </row>
    <row r="51" spans="1:40" x14ac:dyDescent="0.25">
      <c r="A51" s="105">
        <v>1535</v>
      </c>
      <c r="B51" s="106" t="s">
        <v>1155</v>
      </c>
      <c r="C51" s="106" t="s">
        <v>1156</v>
      </c>
      <c r="D51" s="106" t="s">
        <v>1157</v>
      </c>
      <c r="E51" s="107">
        <v>39508</v>
      </c>
      <c r="F51" s="106" t="s">
        <v>38</v>
      </c>
      <c r="G51" s="103"/>
      <c r="H51" s="103"/>
      <c r="I51" s="110">
        <v>10000</v>
      </c>
      <c r="J51" s="112">
        <v>0.2</v>
      </c>
      <c r="K51" s="103"/>
      <c r="L51" s="109" t="s">
        <v>342</v>
      </c>
      <c r="M51" s="106" t="s">
        <v>136</v>
      </c>
      <c r="N51" s="106" t="s">
        <v>48</v>
      </c>
      <c r="O51" s="110">
        <v>90</v>
      </c>
      <c r="P51" s="106" t="s">
        <v>367</v>
      </c>
      <c r="Q51" s="106" t="s">
        <v>15</v>
      </c>
      <c r="R51" s="105">
        <v>1</v>
      </c>
      <c r="S51" s="105">
        <v>0</v>
      </c>
      <c r="T51" s="105">
        <v>0</v>
      </c>
      <c r="U51" s="105">
        <v>1</v>
      </c>
      <c r="V51" s="105">
        <v>0</v>
      </c>
      <c r="W51" s="105">
        <v>0</v>
      </c>
      <c r="X51" s="105">
        <v>0</v>
      </c>
      <c r="Y51" s="105">
        <v>0</v>
      </c>
      <c r="Z51" s="105">
        <v>1</v>
      </c>
      <c r="AA51" s="105">
        <v>0</v>
      </c>
      <c r="AB51" s="105">
        <v>0</v>
      </c>
      <c r="AC51" s="105">
        <v>1</v>
      </c>
      <c r="AD51" s="105">
        <v>0</v>
      </c>
      <c r="AE51" s="105">
        <v>0</v>
      </c>
      <c r="AF51" s="105">
        <v>0</v>
      </c>
      <c r="AG51" s="105">
        <v>0</v>
      </c>
      <c r="AH51" s="105">
        <v>0</v>
      </c>
      <c r="AI51" s="105">
        <v>0</v>
      </c>
      <c r="AJ51" s="9">
        <f t="shared" si="5"/>
        <v>1</v>
      </c>
      <c r="AK51" s="9">
        <f t="shared" si="6"/>
        <v>0</v>
      </c>
      <c r="AL51" s="9">
        <f t="shared" si="7"/>
        <v>0</v>
      </c>
      <c r="AM51" s="9">
        <f t="shared" si="8"/>
        <v>0</v>
      </c>
      <c r="AN51" s="106" t="s">
        <v>1158</v>
      </c>
    </row>
    <row r="52" spans="1:40" x14ac:dyDescent="0.25">
      <c r="A52" s="105">
        <v>1581</v>
      </c>
      <c r="B52" s="106" t="s">
        <v>595</v>
      </c>
      <c r="C52" s="106" t="s">
        <v>596</v>
      </c>
      <c r="D52" s="106" t="s">
        <v>597</v>
      </c>
      <c r="E52" s="107">
        <v>37647</v>
      </c>
      <c r="F52" s="106" t="s">
        <v>38</v>
      </c>
      <c r="G52" s="103"/>
      <c r="H52" s="103"/>
      <c r="I52" s="110">
        <v>6000</v>
      </c>
      <c r="J52" s="112">
        <v>0.4</v>
      </c>
      <c r="K52" s="103"/>
      <c r="L52" s="109" t="s">
        <v>342</v>
      </c>
      <c r="M52" s="106" t="s">
        <v>598</v>
      </c>
      <c r="N52" s="106" t="s">
        <v>40</v>
      </c>
      <c r="O52" s="110">
        <v>1.5</v>
      </c>
      <c r="P52" s="106" t="s">
        <v>367</v>
      </c>
      <c r="Q52" s="106" t="s">
        <v>15</v>
      </c>
      <c r="R52" s="105">
        <v>1</v>
      </c>
      <c r="S52" s="105">
        <v>0</v>
      </c>
      <c r="T52" s="105">
        <v>0</v>
      </c>
      <c r="U52" s="105">
        <v>1</v>
      </c>
      <c r="V52" s="105">
        <v>0</v>
      </c>
      <c r="W52" s="105">
        <v>0</v>
      </c>
      <c r="X52" s="105">
        <v>0</v>
      </c>
      <c r="Y52" s="105">
        <v>0</v>
      </c>
      <c r="Z52" s="105">
        <v>1</v>
      </c>
      <c r="AA52" s="105">
        <v>0</v>
      </c>
      <c r="AB52" s="105">
        <v>0</v>
      </c>
      <c r="AC52" s="105">
        <v>1</v>
      </c>
      <c r="AD52" s="105">
        <v>0</v>
      </c>
      <c r="AE52" s="105">
        <v>0</v>
      </c>
      <c r="AF52" s="105">
        <v>0</v>
      </c>
      <c r="AG52" s="105">
        <v>0</v>
      </c>
      <c r="AH52" s="105">
        <v>0</v>
      </c>
      <c r="AI52" s="105">
        <v>0</v>
      </c>
      <c r="AJ52" s="9">
        <f t="shared" si="5"/>
        <v>1</v>
      </c>
      <c r="AK52" s="9">
        <f t="shared" si="6"/>
        <v>0</v>
      </c>
      <c r="AL52" s="9">
        <f t="shared" si="7"/>
        <v>0</v>
      </c>
      <c r="AM52" s="9">
        <f t="shared" si="8"/>
        <v>0</v>
      </c>
      <c r="AN52" s="106" t="s">
        <v>599</v>
      </c>
    </row>
    <row r="53" spans="1:40" x14ac:dyDescent="0.25">
      <c r="A53" s="105">
        <v>1582</v>
      </c>
      <c r="B53" s="106" t="s">
        <v>600</v>
      </c>
      <c r="C53" s="106" t="s">
        <v>601</v>
      </c>
      <c r="D53" s="106" t="s">
        <v>602</v>
      </c>
      <c r="E53" s="107">
        <v>36647</v>
      </c>
      <c r="F53" s="106" t="s">
        <v>38</v>
      </c>
      <c r="G53" s="103"/>
      <c r="H53" s="103"/>
      <c r="I53" s="110">
        <v>20000</v>
      </c>
      <c r="J53" s="112">
        <v>0.4</v>
      </c>
      <c r="K53" s="103"/>
      <c r="L53" s="109" t="s">
        <v>342</v>
      </c>
      <c r="M53" s="106" t="s">
        <v>598</v>
      </c>
      <c r="N53" s="106" t="s">
        <v>40</v>
      </c>
      <c r="O53" s="110">
        <v>1.5</v>
      </c>
      <c r="P53" s="106" t="s">
        <v>603</v>
      </c>
      <c r="Q53" s="106" t="s">
        <v>15</v>
      </c>
      <c r="R53" s="105">
        <v>1</v>
      </c>
      <c r="S53" s="105">
        <v>0</v>
      </c>
      <c r="T53" s="105">
        <v>0</v>
      </c>
      <c r="U53" s="105">
        <v>1</v>
      </c>
      <c r="V53" s="105">
        <v>0</v>
      </c>
      <c r="W53" s="105">
        <v>0</v>
      </c>
      <c r="X53" s="105">
        <v>0</v>
      </c>
      <c r="Y53" s="105">
        <v>0</v>
      </c>
      <c r="Z53" s="105">
        <v>1</v>
      </c>
      <c r="AA53" s="105">
        <v>0</v>
      </c>
      <c r="AB53" s="105">
        <v>0</v>
      </c>
      <c r="AC53" s="105">
        <v>1</v>
      </c>
      <c r="AD53" s="105">
        <v>0</v>
      </c>
      <c r="AE53" s="105">
        <v>0</v>
      </c>
      <c r="AF53" s="105">
        <v>0</v>
      </c>
      <c r="AG53" s="105">
        <v>0</v>
      </c>
      <c r="AH53" s="105">
        <v>0</v>
      </c>
      <c r="AI53" s="105">
        <v>0</v>
      </c>
      <c r="AJ53" s="9">
        <f t="shared" si="5"/>
        <v>1</v>
      </c>
      <c r="AK53" s="9">
        <f t="shared" si="6"/>
        <v>0</v>
      </c>
      <c r="AL53" s="9">
        <f t="shared" si="7"/>
        <v>0</v>
      </c>
      <c r="AM53" s="9">
        <f t="shared" si="8"/>
        <v>0</v>
      </c>
      <c r="AN53" s="106" t="s">
        <v>604</v>
      </c>
    </row>
    <row r="54" spans="1:40" x14ac:dyDescent="0.25">
      <c r="A54" s="105">
        <v>1605</v>
      </c>
      <c r="B54" s="106" t="s">
        <v>8556</v>
      </c>
      <c r="C54" s="106" t="s">
        <v>8557</v>
      </c>
      <c r="D54" s="106" t="s">
        <v>8558</v>
      </c>
      <c r="E54" s="107">
        <v>38231</v>
      </c>
      <c r="F54" s="106" t="s">
        <v>38</v>
      </c>
      <c r="G54" s="103"/>
      <c r="H54" s="103"/>
      <c r="I54" s="110">
        <v>10000</v>
      </c>
      <c r="J54" s="112">
        <v>2</v>
      </c>
      <c r="K54" s="103"/>
      <c r="L54" s="109" t="s">
        <v>342</v>
      </c>
      <c r="M54" s="106" t="s">
        <v>424</v>
      </c>
      <c r="N54" s="106" t="s">
        <v>40</v>
      </c>
      <c r="O54" s="110">
        <v>0</v>
      </c>
      <c r="P54" s="106" t="s">
        <v>526</v>
      </c>
      <c r="Q54" s="106" t="s">
        <v>15</v>
      </c>
      <c r="R54" s="105">
        <v>0</v>
      </c>
      <c r="S54" s="105">
        <v>0</v>
      </c>
      <c r="T54" s="105">
        <v>0</v>
      </c>
      <c r="U54" s="105">
        <v>1</v>
      </c>
      <c r="V54" s="105">
        <v>0</v>
      </c>
      <c r="W54" s="105">
        <v>0</v>
      </c>
      <c r="X54" s="105">
        <v>0</v>
      </c>
      <c r="Y54" s="105">
        <v>0</v>
      </c>
      <c r="Z54" s="105">
        <v>1</v>
      </c>
      <c r="AA54" s="105">
        <v>0</v>
      </c>
      <c r="AB54" s="105">
        <v>0</v>
      </c>
      <c r="AC54" s="105">
        <v>0</v>
      </c>
      <c r="AD54" s="105">
        <v>0</v>
      </c>
      <c r="AE54" s="105">
        <v>0</v>
      </c>
      <c r="AF54" s="105">
        <v>0</v>
      </c>
      <c r="AG54" s="105">
        <v>0</v>
      </c>
      <c r="AH54" s="105">
        <v>0</v>
      </c>
      <c r="AI54" s="105">
        <v>1</v>
      </c>
      <c r="AJ54" s="9">
        <f t="shared" si="5"/>
        <v>0</v>
      </c>
      <c r="AK54" s="9">
        <f t="shared" si="6"/>
        <v>0</v>
      </c>
      <c r="AL54" s="9">
        <f t="shared" si="7"/>
        <v>1</v>
      </c>
      <c r="AM54" s="9">
        <f t="shared" si="8"/>
        <v>0</v>
      </c>
      <c r="AN54" s="106" t="s">
        <v>8559</v>
      </c>
    </row>
    <row r="55" spans="1:40" x14ac:dyDescent="0.25">
      <c r="A55" s="105">
        <v>1606</v>
      </c>
      <c r="B55" s="106" t="s">
        <v>7643</v>
      </c>
      <c r="C55" s="106" t="s">
        <v>7644</v>
      </c>
      <c r="D55" s="106" t="s">
        <v>7645</v>
      </c>
      <c r="E55" s="107">
        <v>38565</v>
      </c>
      <c r="F55" s="106" t="s">
        <v>38</v>
      </c>
      <c r="G55" s="103"/>
      <c r="H55" s="103"/>
      <c r="I55" s="103"/>
      <c r="J55" s="112">
        <v>1.04</v>
      </c>
      <c r="K55" s="103"/>
      <c r="L55" s="109" t="s">
        <v>342</v>
      </c>
      <c r="M55" s="106" t="s">
        <v>424</v>
      </c>
      <c r="N55" s="106" t="s">
        <v>40</v>
      </c>
      <c r="O55" s="110">
        <v>5</v>
      </c>
      <c r="P55" s="106" t="s">
        <v>7646</v>
      </c>
      <c r="Q55" s="106" t="s">
        <v>15</v>
      </c>
      <c r="R55" s="105">
        <v>0</v>
      </c>
      <c r="S55" s="105">
        <v>0</v>
      </c>
      <c r="T55" s="105">
        <v>0</v>
      </c>
      <c r="U55" s="105">
        <v>1</v>
      </c>
      <c r="V55" s="105">
        <v>0</v>
      </c>
      <c r="W55" s="105">
        <v>0</v>
      </c>
      <c r="X55" s="105">
        <v>0</v>
      </c>
      <c r="Y55" s="105">
        <v>0</v>
      </c>
      <c r="Z55" s="105">
        <v>1</v>
      </c>
      <c r="AA55" s="105">
        <v>0</v>
      </c>
      <c r="AB55" s="105">
        <v>0</v>
      </c>
      <c r="AC55" s="105">
        <v>0</v>
      </c>
      <c r="AD55" s="105">
        <v>0</v>
      </c>
      <c r="AE55" s="105">
        <v>0</v>
      </c>
      <c r="AF55" s="105">
        <v>0</v>
      </c>
      <c r="AG55" s="105">
        <v>0</v>
      </c>
      <c r="AH55" s="105">
        <v>0</v>
      </c>
      <c r="AI55" s="105">
        <v>1</v>
      </c>
      <c r="AJ55" s="9">
        <f t="shared" si="5"/>
        <v>0</v>
      </c>
      <c r="AK55" s="9">
        <f t="shared" si="6"/>
        <v>0</v>
      </c>
      <c r="AL55" s="9">
        <f t="shared" si="7"/>
        <v>1</v>
      </c>
      <c r="AM55" s="9">
        <f t="shared" si="8"/>
        <v>0</v>
      </c>
      <c r="AN55" s="106" t="s">
        <v>7647</v>
      </c>
    </row>
    <row r="56" spans="1:40" x14ac:dyDescent="0.25">
      <c r="A56" s="105">
        <v>1607</v>
      </c>
      <c r="B56" s="106" t="s">
        <v>4411</v>
      </c>
      <c r="C56" s="106" t="s">
        <v>4412</v>
      </c>
      <c r="D56" s="106" t="s">
        <v>4413</v>
      </c>
      <c r="E56" s="107">
        <v>38412</v>
      </c>
      <c r="F56" s="106" t="s">
        <v>38</v>
      </c>
      <c r="G56" s="103"/>
      <c r="H56" s="103"/>
      <c r="I56" s="110">
        <v>10000</v>
      </c>
      <c r="J56" s="103"/>
      <c r="K56" s="103"/>
      <c r="L56" s="109" t="s">
        <v>342</v>
      </c>
      <c r="M56" s="106" t="s">
        <v>136</v>
      </c>
      <c r="N56" s="106" t="s">
        <v>40</v>
      </c>
      <c r="O56" s="110">
        <v>10</v>
      </c>
      <c r="P56" s="106" t="s">
        <v>225</v>
      </c>
      <c r="Q56" s="106" t="s">
        <v>15</v>
      </c>
      <c r="R56" s="105">
        <v>1</v>
      </c>
      <c r="S56" s="105">
        <v>0</v>
      </c>
      <c r="T56" s="105">
        <v>0</v>
      </c>
      <c r="U56" s="105">
        <v>1</v>
      </c>
      <c r="V56" s="105">
        <v>0</v>
      </c>
      <c r="W56" s="105">
        <v>0</v>
      </c>
      <c r="X56" s="105">
        <v>0</v>
      </c>
      <c r="Y56" s="105">
        <v>0</v>
      </c>
      <c r="Z56" s="105">
        <v>1</v>
      </c>
      <c r="AA56" s="105">
        <v>0</v>
      </c>
      <c r="AB56" s="105">
        <v>0</v>
      </c>
      <c r="AC56" s="105">
        <v>0</v>
      </c>
      <c r="AD56" s="105">
        <v>0</v>
      </c>
      <c r="AE56" s="105">
        <v>0</v>
      </c>
      <c r="AF56" s="105">
        <v>0</v>
      </c>
      <c r="AG56" s="105">
        <v>0</v>
      </c>
      <c r="AH56" s="105">
        <v>0</v>
      </c>
      <c r="AI56" s="105">
        <v>1</v>
      </c>
      <c r="AJ56" s="9">
        <f t="shared" si="5"/>
        <v>0</v>
      </c>
      <c r="AK56" s="9">
        <f t="shared" si="6"/>
        <v>0</v>
      </c>
      <c r="AL56" s="9">
        <f t="shared" si="7"/>
        <v>1</v>
      </c>
      <c r="AM56" s="9">
        <f t="shared" si="8"/>
        <v>0</v>
      </c>
      <c r="AN56" s="106" t="s">
        <v>4414</v>
      </c>
    </row>
    <row r="57" spans="1:40" x14ac:dyDescent="0.25">
      <c r="A57" s="105">
        <v>1608</v>
      </c>
      <c r="B57" s="106" t="s">
        <v>4415</v>
      </c>
      <c r="C57" s="106" t="s">
        <v>4416</v>
      </c>
      <c r="D57" s="106" t="s">
        <v>4417</v>
      </c>
      <c r="E57" s="107">
        <v>41183</v>
      </c>
      <c r="F57" s="106" t="s">
        <v>38</v>
      </c>
      <c r="G57" s="103"/>
      <c r="H57" s="103"/>
      <c r="I57" s="103"/>
      <c r="J57" s="112">
        <v>3.0000000000000001E-3</v>
      </c>
      <c r="K57" s="103"/>
      <c r="L57" s="109" t="s">
        <v>342</v>
      </c>
      <c r="M57" s="106" t="s">
        <v>185</v>
      </c>
      <c r="N57" s="106" t="s">
        <v>48</v>
      </c>
      <c r="O57" s="110">
        <v>180</v>
      </c>
      <c r="P57" s="106" t="s">
        <v>526</v>
      </c>
      <c r="Q57" s="106" t="s">
        <v>15</v>
      </c>
      <c r="R57" s="105">
        <v>1</v>
      </c>
      <c r="S57" s="105">
        <v>0</v>
      </c>
      <c r="T57" s="105">
        <v>0</v>
      </c>
      <c r="U57" s="105">
        <v>1</v>
      </c>
      <c r="V57" s="105">
        <v>0</v>
      </c>
      <c r="W57" s="105">
        <v>0</v>
      </c>
      <c r="X57" s="105">
        <v>0</v>
      </c>
      <c r="Y57" s="105">
        <v>0</v>
      </c>
      <c r="Z57" s="105">
        <v>1</v>
      </c>
      <c r="AA57" s="105">
        <v>0</v>
      </c>
      <c r="AB57" s="105">
        <v>0</v>
      </c>
      <c r="AC57" s="105">
        <v>0</v>
      </c>
      <c r="AD57" s="105">
        <v>0</v>
      </c>
      <c r="AE57" s="105">
        <v>1</v>
      </c>
      <c r="AF57" s="105">
        <v>0</v>
      </c>
      <c r="AG57" s="105">
        <v>0</v>
      </c>
      <c r="AH57" s="105">
        <v>0</v>
      </c>
      <c r="AI57" s="105">
        <v>0</v>
      </c>
      <c r="AJ57" s="9">
        <f t="shared" si="5"/>
        <v>1</v>
      </c>
      <c r="AK57" s="9">
        <f t="shared" si="6"/>
        <v>0</v>
      </c>
      <c r="AL57" s="9">
        <f t="shared" si="7"/>
        <v>0</v>
      </c>
      <c r="AM57" s="9">
        <f t="shared" si="8"/>
        <v>0</v>
      </c>
      <c r="AN57" s="106" t="s">
        <v>4418</v>
      </c>
    </row>
    <row r="58" spans="1:40" x14ac:dyDescent="0.25">
      <c r="A58" s="105">
        <v>1632</v>
      </c>
      <c r="B58" s="106" t="s">
        <v>2954</v>
      </c>
      <c r="C58" s="106" t="s">
        <v>2955</v>
      </c>
      <c r="D58" s="106" t="s">
        <v>2956</v>
      </c>
      <c r="E58" s="107">
        <v>40668</v>
      </c>
      <c r="F58" s="106" t="s">
        <v>38</v>
      </c>
      <c r="G58" s="103"/>
      <c r="H58" s="103"/>
      <c r="I58" s="103"/>
      <c r="J58" s="112">
        <v>2</v>
      </c>
      <c r="K58" s="103"/>
      <c r="L58" s="109" t="s">
        <v>342</v>
      </c>
      <c r="M58" s="106" t="s">
        <v>39</v>
      </c>
      <c r="N58" s="106" t="s">
        <v>48</v>
      </c>
      <c r="O58" s="110">
        <v>0</v>
      </c>
      <c r="P58" s="106" t="s">
        <v>526</v>
      </c>
      <c r="Q58" s="106" t="s">
        <v>15</v>
      </c>
      <c r="R58" s="105">
        <v>1</v>
      </c>
      <c r="S58" s="105">
        <v>0</v>
      </c>
      <c r="T58" s="105">
        <v>0</v>
      </c>
      <c r="U58" s="105">
        <v>1</v>
      </c>
      <c r="V58" s="105">
        <v>0</v>
      </c>
      <c r="W58" s="105">
        <v>0</v>
      </c>
      <c r="X58" s="105">
        <v>0</v>
      </c>
      <c r="Y58" s="105">
        <v>0</v>
      </c>
      <c r="Z58" s="105">
        <v>1</v>
      </c>
      <c r="AA58" s="105">
        <v>0</v>
      </c>
      <c r="AB58" s="105">
        <v>0</v>
      </c>
      <c r="AC58" s="105">
        <v>0</v>
      </c>
      <c r="AD58" s="105">
        <v>0</v>
      </c>
      <c r="AE58" s="105">
        <v>0</v>
      </c>
      <c r="AF58" s="105">
        <v>0</v>
      </c>
      <c r="AG58" s="105">
        <v>0</v>
      </c>
      <c r="AH58" s="105">
        <v>0</v>
      </c>
      <c r="AI58" s="105">
        <v>1</v>
      </c>
      <c r="AJ58" s="9">
        <f t="shared" si="5"/>
        <v>0</v>
      </c>
      <c r="AK58" s="9">
        <f t="shared" si="6"/>
        <v>0</v>
      </c>
      <c r="AL58" s="9">
        <f t="shared" si="7"/>
        <v>1</v>
      </c>
      <c r="AM58" s="9">
        <f t="shared" si="8"/>
        <v>0</v>
      </c>
      <c r="AN58" s="106" t="s">
        <v>2957</v>
      </c>
    </row>
    <row r="59" spans="1:40" x14ac:dyDescent="0.25">
      <c r="A59" s="105">
        <v>1641</v>
      </c>
      <c r="B59" s="106" t="s">
        <v>4437</v>
      </c>
      <c r="C59" s="106" t="s">
        <v>4438</v>
      </c>
      <c r="D59" s="106" t="s">
        <v>4439</v>
      </c>
      <c r="E59" s="107">
        <v>39083</v>
      </c>
      <c r="F59" s="106" t="s">
        <v>38</v>
      </c>
      <c r="G59" s="105">
        <v>1850</v>
      </c>
      <c r="H59" s="105">
        <v>1835</v>
      </c>
      <c r="I59" s="110">
        <v>14000</v>
      </c>
      <c r="J59" s="103"/>
      <c r="K59" s="110">
        <v>7.3</v>
      </c>
      <c r="L59" s="109" t="s">
        <v>341</v>
      </c>
      <c r="M59" s="106" t="s">
        <v>151</v>
      </c>
      <c r="N59" s="106" t="s">
        <v>48</v>
      </c>
      <c r="O59" s="110">
        <v>77</v>
      </c>
      <c r="P59" s="106" t="s">
        <v>377</v>
      </c>
      <c r="Q59" s="106" t="s">
        <v>70</v>
      </c>
      <c r="R59" s="105">
        <v>0</v>
      </c>
      <c r="S59" s="105">
        <v>0</v>
      </c>
      <c r="T59" s="105">
        <v>0</v>
      </c>
      <c r="U59" s="105">
        <v>1</v>
      </c>
      <c r="V59" s="105">
        <v>0</v>
      </c>
      <c r="W59" s="105">
        <v>0</v>
      </c>
      <c r="X59" s="105">
        <v>0</v>
      </c>
      <c r="Y59" s="105">
        <v>0</v>
      </c>
      <c r="Z59" s="105">
        <v>1</v>
      </c>
      <c r="AA59" s="105">
        <v>0</v>
      </c>
      <c r="AB59" s="105">
        <v>0</v>
      </c>
      <c r="AC59" s="105">
        <v>1</v>
      </c>
      <c r="AD59" s="105">
        <v>0</v>
      </c>
      <c r="AE59" s="105">
        <v>0</v>
      </c>
      <c r="AF59" s="105">
        <v>0</v>
      </c>
      <c r="AG59" s="105">
        <v>0</v>
      </c>
      <c r="AH59" s="105">
        <v>0</v>
      </c>
      <c r="AI59" s="105">
        <v>0</v>
      </c>
      <c r="AJ59" s="9">
        <f t="shared" si="5"/>
        <v>1</v>
      </c>
      <c r="AK59" s="9">
        <f t="shared" si="6"/>
        <v>0</v>
      </c>
      <c r="AL59" s="9">
        <f t="shared" si="7"/>
        <v>0</v>
      </c>
      <c r="AM59" s="9">
        <f t="shared" si="8"/>
        <v>0</v>
      </c>
      <c r="AN59" s="106" t="s">
        <v>4440</v>
      </c>
    </row>
    <row r="60" spans="1:40" x14ac:dyDescent="0.25">
      <c r="A60" s="105">
        <v>1654</v>
      </c>
      <c r="B60" s="106" t="s">
        <v>8560</v>
      </c>
      <c r="C60" s="106" t="s">
        <v>8561</v>
      </c>
      <c r="D60" s="106" t="s">
        <v>8562</v>
      </c>
      <c r="E60" s="107">
        <v>40575</v>
      </c>
      <c r="F60" s="106" t="s">
        <v>38</v>
      </c>
      <c r="G60" s="103"/>
      <c r="H60" s="103"/>
      <c r="I60" s="103"/>
      <c r="J60" s="103"/>
      <c r="K60" s="103"/>
      <c r="L60" s="109" t="s">
        <v>342</v>
      </c>
      <c r="M60" s="106" t="s">
        <v>424</v>
      </c>
      <c r="N60" s="106" t="s">
        <v>219</v>
      </c>
      <c r="O60" s="110">
        <v>28</v>
      </c>
      <c r="P60" s="106" t="s">
        <v>4138</v>
      </c>
      <c r="Q60" s="106" t="s">
        <v>15</v>
      </c>
      <c r="R60" s="105">
        <v>1</v>
      </c>
      <c r="S60" s="105">
        <v>0</v>
      </c>
      <c r="T60" s="105">
        <v>0</v>
      </c>
      <c r="U60" s="105">
        <v>1</v>
      </c>
      <c r="V60" s="105">
        <v>0</v>
      </c>
      <c r="W60" s="105">
        <v>0</v>
      </c>
      <c r="X60" s="105">
        <v>0</v>
      </c>
      <c r="Y60" s="105">
        <v>0</v>
      </c>
      <c r="Z60" s="105">
        <v>1</v>
      </c>
      <c r="AA60" s="105">
        <v>0</v>
      </c>
      <c r="AB60" s="105">
        <v>0</v>
      </c>
      <c r="AC60" s="105">
        <v>0</v>
      </c>
      <c r="AD60" s="105">
        <v>0</v>
      </c>
      <c r="AE60" s="105">
        <v>0</v>
      </c>
      <c r="AF60" s="105">
        <v>0</v>
      </c>
      <c r="AG60" s="105">
        <v>0</v>
      </c>
      <c r="AH60" s="105">
        <v>0</v>
      </c>
      <c r="AI60" s="105">
        <v>1</v>
      </c>
      <c r="AJ60" s="9">
        <f t="shared" si="5"/>
        <v>0</v>
      </c>
      <c r="AK60" s="9">
        <f t="shared" si="6"/>
        <v>0</v>
      </c>
      <c r="AL60" s="9">
        <f t="shared" si="7"/>
        <v>1</v>
      </c>
      <c r="AM60" s="9">
        <f t="shared" si="8"/>
        <v>0</v>
      </c>
      <c r="AN60" s="106" t="s">
        <v>8563</v>
      </c>
    </row>
    <row r="61" spans="1:40" x14ac:dyDescent="0.25">
      <c r="A61" s="105">
        <v>1659</v>
      </c>
      <c r="B61" s="106" t="s">
        <v>7105</v>
      </c>
      <c r="C61" s="106" t="s">
        <v>7106</v>
      </c>
      <c r="D61" s="106" t="s">
        <v>7107</v>
      </c>
      <c r="E61" s="107">
        <v>40695</v>
      </c>
      <c r="F61" s="106" t="s">
        <v>38</v>
      </c>
      <c r="G61" s="103"/>
      <c r="H61" s="103"/>
      <c r="I61" s="103"/>
      <c r="J61" s="112">
        <v>0.6</v>
      </c>
      <c r="K61" s="103"/>
      <c r="L61" s="109" t="s">
        <v>342</v>
      </c>
      <c r="M61" s="106" t="s">
        <v>185</v>
      </c>
      <c r="N61" s="106" t="s">
        <v>48</v>
      </c>
      <c r="O61" s="110">
        <v>30</v>
      </c>
      <c r="P61" s="106" t="s">
        <v>8564</v>
      </c>
      <c r="Q61" s="106" t="s">
        <v>15</v>
      </c>
      <c r="R61" s="105">
        <v>1</v>
      </c>
      <c r="S61" s="105">
        <v>0</v>
      </c>
      <c r="T61" s="105">
        <v>0</v>
      </c>
      <c r="U61" s="105">
        <v>1</v>
      </c>
      <c r="V61" s="105">
        <v>0</v>
      </c>
      <c r="W61" s="105">
        <v>0</v>
      </c>
      <c r="X61" s="105">
        <v>0</v>
      </c>
      <c r="Y61" s="105">
        <v>0</v>
      </c>
      <c r="Z61" s="105">
        <v>1</v>
      </c>
      <c r="AA61" s="105">
        <v>0</v>
      </c>
      <c r="AB61" s="105">
        <v>0</v>
      </c>
      <c r="AC61" s="105">
        <v>0</v>
      </c>
      <c r="AD61" s="105">
        <v>0</v>
      </c>
      <c r="AE61" s="105">
        <v>0</v>
      </c>
      <c r="AF61" s="105">
        <v>0</v>
      </c>
      <c r="AG61" s="105">
        <v>0</v>
      </c>
      <c r="AH61" s="105">
        <v>0</v>
      </c>
      <c r="AI61" s="105">
        <v>1</v>
      </c>
      <c r="AJ61" s="9">
        <f t="shared" si="5"/>
        <v>0</v>
      </c>
      <c r="AK61" s="9">
        <f t="shared" si="6"/>
        <v>0</v>
      </c>
      <c r="AL61" s="9">
        <f t="shared" si="7"/>
        <v>1</v>
      </c>
      <c r="AM61" s="9">
        <f t="shared" si="8"/>
        <v>0</v>
      </c>
      <c r="AN61" s="106" t="s">
        <v>7108</v>
      </c>
    </row>
    <row r="62" spans="1:40" x14ac:dyDescent="0.25">
      <c r="A62" s="105">
        <v>1681</v>
      </c>
      <c r="B62" s="106" t="s">
        <v>7201</v>
      </c>
      <c r="C62" s="106" t="s">
        <v>7202</v>
      </c>
      <c r="D62" s="106" t="s">
        <v>7203</v>
      </c>
      <c r="E62" s="107">
        <v>36982</v>
      </c>
      <c r="F62" s="106" t="s">
        <v>38</v>
      </c>
      <c r="G62" s="103"/>
      <c r="H62" s="103"/>
      <c r="I62" s="103"/>
      <c r="J62" s="112">
        <v>0.6</v>
      </c>
      <c r="K62" s="103"/>
      <c r="L62" s="109" t="s">
        <v>342</v>
      </c>
      <c r="M62" s="106" t="s">
        <v>691</v>
      </c>
      <c r="N62" s="106" t="s">
        <v>48</v>
      </c>
      <c r="O62" s="110">
        <v>2</v>
      </c>
      <c r="P62" s="106" t="s">
        <v>1153</v>
      </c>
      <c r="Q62" s="106" t="s">
        <v>55</v>
      </c>
      <c r="R62" s="105">
        <v>0</v>
      </c>
      <c r="S62" s="105">
        <v>0</v>
      </c>
      <c r="T62" s="105">
        <v>0</v>
      </c>
      <c r="U62" s="105">
        <v>1</v>
      </c>
      <c r="V62" s="105">
        <v>0</v>
      </c>
      <c r="W62" s="105">
        <v>0</v>
      </c>
      <c r="X62" s="105">
        <v>0</v>
      </c>
      <c r="Y62" s="105">
        <v>0</v>
      </c>
      <c r="Z62" s="105">
        <v>1</v>
      </c>
      <c r="AA62" s="105">
        <v>0</v>
      </c>
      <c r="AB62" s="105">
        <v>0</v>
      </c>
      <c r="AC62" s="105">
        <v>0</v>
      </c>
      <c r="AD62" s="105">
        <v>1</v>
      </c>
      <c r="AE62" s="105">
        <v>0</v>
      </c>
      <c r="AF62" s="105">
        <v>0</v>
      </c>
      <c r="AG62" s="105">
        <v>0</v>
      </c>
      <c r="AH62" s="105">
        <v>0</v>
      </c>
      <c r="AI62" s="105">
        <v>0</v>
      </c>
      <c r="AJ62" s="9">
        <f t="shared" si="5"/>
        <v>0</v>
      </c>
      <c r="AK62" s="9">
        <f t="shared" si="6"/>
        <v>0</v>
      </c>
      <c r="AL62" s="9">
        <f t="shared" si="7"/>
        <v>1</v>
      </c>
      <c r="AM62" s="9">
        <f t="shared" si="8"/>
        <v>1</v>
      </c>
      <c r="AN62" s="106" t="s">
        <v>7204</v>
      </c>
    </row>
    <row r="63" spans="1:40" x14ac:dyDescent="0.25">
      <c r="A63" s="105">
        <v>1727</v>
      </c>
      <c r="B63" s="106" t="s">
        <v>8565</v>
      </c>
      <c r="C63" s="106" t="s">
        <v>8566</v>
      </c>
      <c r="D63" s="106" t="s">
        <v>8567</v>
      </c>
      <c r="E63" s="107">
        <v>40057</v>
      </c>
      <c r="F63" s="106" t="s">
        <v>2852</v>
      </c>
      <c r="G63" s="103"/>
      <c r="H63" s="103"/>
      <c r="I63" s="103"/>
      <c r="J63" s="103"/>
      <c r="K63" s="103"/>
      <c r="L63" s="109" t="s">
        <v>342</v>
      </c>
      <c r="M63" s="106" t="s">
        <v>2853</v>
      </c>
      <c r="N63" s="106" t="s">
        <v>40</v>
      </c>
      <c r="O63" s="110">
        <v>32480</v>
      </c>
      <c r="P63" s="106" t="s">
        <v>738</v>
      </c>
      <c r="Q63" s="106" t="s">
        <v>15</v>
      </c>
      <c r="R63" s="105">
        <v>1</v>
      </c>
      <c r="S63" s="105">
        <v>0</v>
      </c>
      <c r="T63" s="105">
        <v>0</v>
      </c>
      <c r="U63" s="105">
        <v>1</v>
      </c>
      <c r="V63" s="105">
        <v>0</v>
      </c>
      <c r="W63" s="105">
        <v>0</v>
      </c>
      <c r="X63" s="105">
        <v>0</v>
      </c>
      <c r="Y63" s="105">
        <v>0</v>
      </c>
      <c r="Z63" s="105">
        <v>1</v>
      </c>
      <c r="AA63" s="105">
        <v>0</v>
      </c>
      <c r="AB63" s="105">
        <v>0</v>
      </c>
      <c r="AC63" s="105">
        <v>0</v>
      </c>
      <c r="AD63" s="105">
        <v>0</v>
      </c>
      <c r="AE63" s="105">
        <v>0</v>
      </c>
      <c r="AF63" s="105">
        <v>0</v>
      </c>
      <c r="AG63" s="105">
        <v>0</v>
      </c>
      <c r="AH63" s="105">
        <v>0</v>
      </c>
      <c r="AI63" s="105">
        <v>1</v>
      </c>
      <c r="AJ63" s="9">
        <f t="shared" si="5"/>
        <v>0</v>
      </c>
      <c r="AK63" s="9">
        <f t="shared" si="6"/>
        <v>0</v>
      </c>
      <c r="AL63" s="9">
        <f t="shared" si="7"/>
        <v>1</v>
      </c>
      <c r="AM63" s="9">
        <f t="shared" si="8"/>
        <v>0</v>
      </c>
      <c r="AN63" s="106" t="s">
        <v>8568</v>
      </c>
    </row>
    <row r="64" spans="1:40" x14ac:dyDescent="0.25">
      <c r="A64" s="105">
        <v>1730</v>
      </c>
      <c r="B64" s="106" t="s">
        <v>8569</v>
      </c>
      <c r="C64" s="106" t="s">
        <v>8570</v>
      </c>
      <c r="D64" s="106" t="s">
        <v>8571</v>
      </c>
      <c r="E64" s="107">
        <v>40452</v>
      </c>
      <c r="F64" s="106" t="s">
        <v>38</v>
      </c>
      <c r="G64" s="103"/>
      <c r="H64" s="103"/>
      <c r="I64" s="103"/>
      <c r="J64" s="112">
        <v>5.5</v>
      </c>
      <c r="K64" s="103"/>
      <c r="L64" s="109" t="s">
        <v>342</v>
      </c>
      <c r="M64" s="106" t="s">
        <v>7267</v>
      </c>
      <c r="N64" s="106" t="s">
        <v>48</v>
      </c>
      <c r="O64" s="110">
        <v>12</v>
      </c>
      <c r="P64" s="106" t="s">
        <v>891</v>
      </c>
      <c r="Q64" s="106" t="s">
        <v>70</v>
      </c>
      <c r="R64" s="105">
        <v>0</v>
      </c>
      <c r="S64" s="105">
        <v>0</v>
      </c>
      <c r="T64" s="105">
        <v>0</v>
      </c>
      <c r="U64" s="105">
        <v>1</v>
      </c>
      <c r="V64" s="105">
        <v>0</v>
      </c>
      <c r="W64" s="105">
        <v>0</v>
      </c>
      <c r="X64" s="105">
        <v>0</v>
      </c>
      <c r="Y64" s="105">
        <v>0</v>
      </c>
      <c r="Z64" s="105">
        <v>1</v>
      </c>
      <c r="AA64" s="105">
        <v>0</v>
      </c>
      <c r="AB64" s="105">
        <v>0</v>
      </c>
      <c r="AC64" s="105">
        <v>1</v>
      </c>
      <c r="AD64" s="105">
        <v>0</v>
      </c>
      <c r="AE64" s="105">
        <v>0</v>
      </c>
      <c r="AF64" s="105">
        <v>0</v>
      </c>
      <c r="AG64" s="105">
        <v>0</v>
      </c>
      <c r="AH64" s="105">
        <v>0</v>
      </c>
      <c r="AI64" s="105">
        <v>0</v>
      </c>
      <c r="AJ64" s="9">
        <f t="shared" si="5"/>
        <v>1</v>
      </c>
      <c r="AK64" s="9">
        <f t="shared" si="6"/>
        <v>0</v>
      </c>
      <c r="AL64" s="9">
        <f t="shared" si="7"/>
        <v>0</v>
      </c>
      <c r="AM64" s="9">
        <f t="shared" si="8"/>
        <v>0</v>
      </c>
      <c r="AN64" s="106" t="s">
        <v>8572</v>
      </c>
    </row>
    <row r="65" spans="1:40" x14ac:dyDescent="0.25">
      <c r="A65" s="105">
        <v>1734</v>
      </c>
      <c r="B65" s="106" t="s">
        <v>7134</v>
      </c>
      <c r="C65" s="106" t="s">
        <v>7135</v>
      </c>
      <c r="D65" s="106" t="s">
        <v>7136</v>
      </c>
      <c r="E65" s="107">
        <v>38473</v>
      </c>
      <c r="F65" s="106" t="s">
        <v>38</v>
      </c>
      <c r="G65" s="103"/>
      <c r="H65" s="103"/>
      <c r="I65" s="110">
        <v>10400</v>
      </c>
      <c r="J65" s="103"/>
      <c r="K65" s="103"/>
      <c r="L65" s="109" t="s">
        <v>342</v>
      </c>
      <c r="M65" s="106" t="s">
        <v>224</v>
      </c>
      <c r="N65" s="106" t="s">
        <v>40</v>
      </c>
      <c r="O65" s="110">
        <v>5</v>
      </c>
      <c r="P65" s="106" t="s">
        <v>195</v>
      </c>
      <c r="Q65" s="106" t="s">
        <v>15</v>
      </c>
      <c r="R65" s="105">
        <v>0</v>
      </c>
      <c r="S65" s="105">
        <v>0</v>
      </c>
      <c r="T65" s="105">
        <v>0</v>
      </c>
      <c r="U65" s="105">
        <v>1</v>
      </c>
      <c r="V65" s="105">
        <v>0</v>
      </c>
      <c r="W65" s="105">
        <v>0</v>
      </c>
      <c r="X65" s="105">
        <v>0</v>
      </c>
      <c r="Y65" s="105">
        <v>0</v>
      </c>
      <c r="Z65" s="105">
        <v>1</v>
      </c>
      <c r="AA65" s="105">
        <v>0</v>
      </c>
      <c r="AB65" s="105">
        <v>0</v>
      </c>
      <c r="AC65" s="105">
        <v>0</v>
      </c>
      <c r="AD65" s="105">
        <v>0</v>
      </c>
      <c r="AE65" s="105">
        <v>0</v>
      </c>
      <c r="AF65" s="105">
        <v>0</v>
      </c>
      <c r="AG65" s="105">
        <v>0</v>
      </c>
      <c r="AH65" s="105">
        <v>0</v>
      </c>
      <c r="AI65" s="105">
        <v>1</v>
      </c>
      <c r="AJ65" s="9">
        <f t="shared" si="5"/>
        <v>0</v>
      </c>
      <c r="AK65" s="9">
        <f t="shared" si="6"/>
        <v>0</v>
      </c>
      <c r="AL65" s="9">
        <f t="shared" si="7"/>
        <v>1</v>
      </c>
      <c r="AM65" s="9">
        <f t="shared" si="8"/>
        <v>0</v>
      </c>
      <c r="AN65" s="106" t="s">
        <v>7137</v>
      </c>
    </row>
    <row r="66" spans="1:40" x14ac:dyDescent="0.25">
      <c r="A66" s="105">
        <v>1776</v>
      </c>
      <c r="B66" s="106" t="s">
        <v>8573</v>
      </c>
      <c r="C66" s="106" t="s">
        <v>8574</v>
      </c>
      <c r="D66" s="106" t="s">
        <v>8575</v>
      </c>
      <c r="E66" s="107">
        <v>37347</v>
      </c>
      <c r="F66" s="106" t="s">
        <v>38</v>
      </c>
      <c r="G66" s="103"/>
      <c r="H66" s="103"/>
      <c r="I66" s="103"/>
      <c r="J66" s="112">
        <v>1.23</v>
      </c>
      <c r="K66" s="103"/>
      <c r="L66" s="109" t="s">
        <v>341</v>
      </c>
      <c r="M66" s="106" t="s">
        <v>54</v>
      </c>
      <c r="N66" s="106" t="s">
        <v>48</v>
      </c>
      <c r="O66" s="110">
        <v>1</v>
      </c>
      <c r="P66" s="106" t="s">
        <v>111</v>
      </c>
      <c r="Q66" s="106" t="s">
        <v>70</v>
      </c>
      <c r="R66" s="105">
        <v>0</v>
      </c>
      <c r="S66" s="105">
        <v>0</v>
      </c>
      <c r="T66" s="105">
        <v>0</v>
      </c>
      <c r="U66" s="105">
        <v>0</v>
      </c>
      <c r="V66" s="105">
        <v>0</v>
      </c>
      <c r="W66" s="105">
        <v>0</v>
      </c>
      <c r="X66" s="105">
        <v>0</v>
      </c>
      <c r="Y66" s="105">
        <v>0</v>
      </c>
      <c r="Z66" s="105">
        <v>0</v>
      </c>
      <c r="AA66" s="105">
        <v>1</v>
      </c>
      <c r="AB66" s="105">
        <v>0</v>
      </c>
      <c r="AC66" s="105">
        <v>0</v>
      </c>
      <c r="AD66" s="105">
        <v>0</v>
      </c>
      <c r="AE66" s="105">
        <v>0</v>
      </c>
      <c r="AF66" s="105">
        <v>0</v>
      </c>
      <c r="AG66" s="105">
        <v>0</v>
      </c>
      <c r="AH66" s="105">
        <v>0</v>
      </c>
      <c r="AI66" s="105">
        <v>1</v>
      </c>
      <c r="AJ66" s="9">
        <f t="shared" si="5"/>
        <v>0</v>
      </c>
      <c r="AK66" s="9">
        <f t="shared" si="6"/>
        <v>0</v>
      </c>
      <c r="AL66" s="9">
        <f t="shared" si="7"/>
        <v>1</v>
      </c>
      <c r="AM66" s="9">
        <f t="shared" si="8"/>
        <v>0</v>
      </c>
      <c r="AN66" s="106" t="s">
        <v>8576</v>
      </c>
    </row>
    <row r="67" spans="1:40" x14ac:dyDescent="0.25">
      <c r="A67" s="105">
        <v>1777</v>
      </c>
      <c r="B67" s="106" t="s">
        <v>641</v>
      </c>
      <c r="C67" s="106" t="s">
        <v>642</v>
      </c>
      <c r="D67" s="106" t="s">
        <v>643</v>
      </c>
      <c r="E67" s="107">
        <v>37500</v>
      </c>
      <c r="F67" s="106" t="s">
        <v>38</v>
      </c>
      <c r="G67" s="103"/>
      <c r="H67" s="103"/>
      <c r="I67" s="103"/>
      <c r="J67" s="112">
        <v>0.84</v>
      </c>
      <c r="K67" s="103"/>
      <c r="L67" s="109" t="s">
        <v>341</v>
      </c>
      <c r="M67" s="106" t="s">
        <v>644</v>
      </c>
      <c r="N67" s="106" t="s">
        <v>48</v>
      </c>
      <c r="O67" s="110">
        <v>0.83333333333333326</v>
      </c>
      <c r="P67" s="106" t="s">
        <v>111</v>
      </c>
      <c r="Q67" s="106" t="s">
        <v>70</v>
      </c>
      <c r="R67" s="105">
        <v>0</v>
      </c>
      <c r="S67" s="105">
        <v>0</v>
      </c>
      <c r="T67" s="105">
        <v>0</v>
      </c>
      <c r="U67" s="105">
        <v>0</v>
      </c>
      <c r="V67" s="105">
        <v>0</v>
      </c>
      <c r="W67" s="105">
        <v>0</v>
      </c>
      <c r="X67" s="105">
        <v>0</v>
      </c>
      <c r="Y67" s="105">
        <v>0</v>
      </c>
      <c r="Z67" s="105">
        <v>0</v>
      </c>
      <c r="AA67" s="105">
        <v>1</v>
      </c>
      <c r="AB67" s="105">
        <v>0</v>
      </c>
      <c r="AC67" s="105">
        <v>0</v>
      </c>
      <c r="AD67" s="105">
        <v>1</v>
      </c>
      <c r="AE67" s="105">
        <v>0</v>
      </c>
      <c r="AF67" s="105">
        <v>0</v>
      </c>
      <c r="AG67" s="105">
        <v>0</v>
      </c>
      <c r="AH67" s="105">
        <v>0</v>
      </c>
      <c r="AI67" s="105">
        <v>0</v>
      </c>
      <c r="AJ67" s="9">
        <f t="shared" si="5"/>
        <v>0</v>
      </c>
      <c r="AK67" s="9">
        <f t="shared" si="6"/>
        <v>0</v>
      </c>
      <c r="AL67" s="9">
        <f t="shared" si="7"/>
        <v>1</v>
      </c>
      <c r="AM67" s="9">
        <f t="shared" si="8"/>
        <v>1</v>
      </c>
      <c r="AN67" s="106" t="s">
        <v>645</v>
      </c>
    </row>
    <row r="68" spans="1:40" x14ac:dyDescent="0.25">
      <c r="A68" s="105">
        <v>1792</v>
      </c>
      <c r="B68" s="106" t="s">
        <v>1583</v>
      </c>
      <c r="C68" s="106" t="s">
        <v>1584</v>
      </c>
      <c r="D68" s="106" t="s">
        <v>1585</v>
      </c>
      <c r="E68" s="107">
        <v>37090</v>
      </c>
      <c r="F68" s="106" t="s">
        <v>38</v>
      </c>
      <c r="G68" s="103"/>
      <c r="H68" s="103"/>
      <c r="I68" s="103"/>
      <c r="J68" s="103"/>
      <c r="K68" s="103"/>
      <c r="L68" s="109" t="s">
        <v>341</v>
      </c>
      <c r="M68" s="106" t="s">
        <v>151</v>
      </c>
      <c r="N68" s="106" t="s">
        <v>48</v>
      </c>
      <c r="O68" s="110">
        <v>1</v>
      </c>
      <c r="P68" s="106" t="s">
        <v>111</v>
      </c>
      <c r="Q68" s="106" t="s">
        <v>15</v>
      </c>
      <c r="R68" s="105">
        <v>1</v>
      </c>
      <c r="S68" s="105">
        <v>0</v>
      </c>
      <c r="T68" s="105">
        <v>0</v>
      </c>
      <c r="U68" s="105">
        <v>0</v>
      </c>
      <c r="V68" s="105">
        <v>0</v>
      </c>
      <c r="W68" s="105">
        <v>0</v>
      </c>
      <c r="X68" s="105">
        <v>0</v>
      </c>
      <c r="Y68" s="105">
        <v>0</v>
      </c>
      <c r="Z68" s="105">
        <v>0</v>
      </c>
      <c r="AA68" s="105">
        <v>1</v>
      </c>
      <c r="AB68" s="105">
        <v>0</v>
      </c>
      <c r="AC68" s="105">
        <v>0</v>
      </c>
      <c r="AD68" s="105">
        <v>0</v>
      </c>
      <c r="AE68" s="105">
        <v>0</v>
      </c>
      <c r="AF68" s="105">
        <v>0</v>
      </c>
      <c r="AG68" s="105">
        <v>0</v>
      </c>
      <c r="AH68" s="105">
        <v>0</v>
      </c>
      <c r="AI68" s="105">
        <v>1</v>
      </c>
      <c r="AJ68" s="9">
        <f t="shared" si="5"/>
        <v>0</v>
      </c>
      <c r="AK68" s="9">
        <f t="shared" si="6"/>
        <v>0</v>
      </c>
      <c r="AL68" s="9">
        <f t="shared" si="7"/>
        <v>1</v>
      </c>
      <c r="AM68" s="9">
        <f t="shared" si="8"/>
        <v>0</v>
      </c>
      <c r="AN68" s="106" t="s">
        <v>1586</v>
      </c>
    </row>
    <row r="69" spans="1:40" x14ac:dyDescent="0.25">
      <c r="A69" s="105">
        <v>1816</v>
      </c>
      <c r="B69" s="106" t="s">
        <v>8577</v>
      </c>
      <c r="C69" s="106" t="s">
        <v>8578</v>
      </c>
      <c r="D69" s="106" t="s">
        <v>8579</v>
      </c>
      <c r="E69" s="107">
        <v>39083</v>
      </c>
      <c r="F69" s="106" t="s">
        <v>38</v>
      </c>
      <c r="G69" s="103"/>
      <c r="H69" s="103"/>
      <c r="I69" s="103"/>
      <c r="J69" s="112">
        <v>1.4</v>
      </c>
      <c r="K69" s="103"/>
      <c r="L69" s="109" t="s">
        <v>342</v>
      </c>
      <c r="M69" s="106" t="s">
        <v>39</v>
      </c>
      <c r="N69" s="106" t="s">
        <v>48</v>
      </c>
      <c r="O69" s="110">
        <v>0</v>
      </c>
      <c r="P69" s="106" t="s">
        <v>111</v>
      </c>
      <c r="Q69" s="106" t="s">
        <v>55</v>
      </c>
      <c r="R69" s="105">
        <v>0</v>
      </c>
      <c r="S69" s="105">
        <v>0</v>
      </c>
      <c r="T69" s="105">
        <v>0</v>
      </c>
      <c r="U69" s="105">
        <v>0</v>
      </c>
      <c r="V69" s="105">
        <v>0</v>
      </c>
      <c r="W69" s="105">
        <v>0</v>
      </c>
      <c r="X69" s="105">
        <v>0</v>
      </c>
      <c r="Y69" s="105">
        <v>0</v>
      </c>
      <c r="Z69" s="105">
        <v>0</v>
      </c>
      <c r="AA69" s="105">
        <v>1</v>
      </c>
      <c r="AB69" s="105">
        <v>0</v>
      </c>
      <c r="AC69" s="105">
        <v>0</v>
      </c>
      <c r="AD69" s="105">
        <v>1</v>
      </c>
      <c r="AE69" s="105">
        <v>0</v>
      </c>
      <c r="AF69" s="105">
        <v>0</v>
      </c>
      <c r="AG69" s="105">
        <v>0</v>
      </c>
      <c r="AH69" s="105">
        <v>0</v>
      </c>
      <c r="AI69" s="105">
        <v>0</v>
      </c>
      <c r="AJ69" s="9">
        <f t="shared" si="5"/>
        <v>0</v>
      </c>
      <c r="AK69" s="9">
        <f t="shared" si="6"/>
        <v>0</v>
      </c>
      <c r="AL69" s="9">
        <f t="shared" si="7"/>
        <v>1</v>
      </c>
      <c r="AM69" s="9">
        <f t="shared" si="8"/>
        <v>1</v>
      </c>
      <c r="AN69" s="106" t="s">
        <v>8580</v>
      </c>
    </row>
    <row r="70" spans="1:40" x14ac:dyDescent="0.25">
      <c r="A70" s="105">
        <v>1837</v>
      </c>
      <c r="B70" s="106" t="s">
        <v>8581</v>
      </c>
      <c r="C70" s="106" t="s">
        <v>8582</v>
      </c>
      <c r="D70" s="106" t="s">
        <v>8583</v>
      </c>
      <c r="E70" s="107">
        <v>37622</v>
      </c>
      <c r="F70" s="106" t="s">
        <v>38</v>
      </c>
      <c r="G70" s="103"/>
      <c r="H70" s="103"/>
      <c r="I70" s="110">
        <v>25000</v>
      </c>
      <c r="J70" s="112">
        <v>0.68</v>
      </c>
      <c r="K70" s="103"/>
      <c r="L70" s="109" t="s">
        <v>341</v>
      </c>
      <c r="M70" s="106" t="s">
        <v>54</v>
      </c>
      <c r="N70" s="106" t="s">
        <v>48</v>
      </c>
      <c r="O70" s="110">
        <v>3</v>
      </c>
      <c r="P70" s="106" t="s">
        <v>111</v>
      </c>
      <c r="Q70" s="106" t="s">
        <v>15</v>
      </c>
      <c r="R70" s="105">
        <v>1</v>
      </c>
      <c r="S70" s="105">
        <v>0</v>
      </c>
      <c r="T70" s="105">
        <v>0</v>
      </c>
      <c r="U70" s="105">
        <v>0</v>
      </c>
      <c r="V70" s="105">
        <v>0</v>
      </c>
      <c r="W70" s="105">
        <v>0</v>
      </c>
      <c r="X70" s="105">
        <v>0</v>
      </c>
      <c r="Y70" s="105">
        <v>0</v>
      </c>
      <c r="Z70" s="105">
        <v>0</v>
      </c>
      <c r="AA70" s="105">
        <v>1</v>
      </c>
      <c r="AB70" s="105">
        <v>0</v>
      </c>
      <c r="AC70" s="105">
        <v>0</v>
      </c>
      <c r="AD70" s="105">
        <v>0</v>
      </c>
      <c r="AE70" s="105">
        <v>0</v>
      </c>
      <c r="AF70" s="105">
        <v>0</v>
      </c>
      <c r="AG70" s="105">
        <v>0</v>
      </c>
      <c r="AH70" s="105">
        <v>0</v>
      </c>
      <c r="AI70" s="105">
        <v>1</v>
      </c>
      <c r="AJ70" s="9">
        <f t="shared" si="5"/>
        <v>0</v>
      </c>
      <c r="AK70" s="9">
        <f t="shared" si="6"/>
        <v>0</v>
      </c>
      <c r="AL70" s="9">
        <f t="shared" si="7"/>
        <v>1</v>
      </c>
      <c r="AM70" s="9">
        <f t="shared" si="8"/>
        <v>0</v>
      </c>
      <c r="AN70" s="106" t="s">
        <v>8584</v>
      </c>
    </row>
    <row r="71" spans="1:40" x14ac:dyDescent="0.25">
      <c r="A71" s="105">
        <v>1907</v>
      </c>
      <c r="B71" s="106" t="s">
        <v>2325</v>
      </c>
      <c r="C71" s="106" t="s">
        <v>2326</v>
      </c>
      <c r="D71" s="106" t="s">
        <v>2327</v>
      </c>
      <c r="E71" s="107">
        <v>36986</v>
      </c>
      <c r="F71" s="106" t="s">
        <v>38</v>
      </c>
      <c r="G71" s="103"/>
      <c r="H71" s="103"/>
      <c r="I71" s="110">
        <v>1000</v>
      </c>
      <c r="J71" s="112">
        <v>2.5000000000000001E-2</v>
      </c>
      <c r="K71" s="103"/>
      <c r="L71" s="109" t="s">
        <v>342</v>
      </c>
      <c r="M71" s="106" t="s">
        <v>691</v>
      </c>
      <c r="N71" s="106" t="s">
        <v>48</v>
      </c>
      <c r="O71" s="110">
        <v>4</v>
      </c>
      <c r="P71" s="106" t="s">
        <v>111</v>
      </c>
      <c r="Q71" s="106" t="s">
        <v>70</v>
      </c>
      <c r="R71" s="105">
        <v>0</v>
      </c>
      <c r="S71" s="105">
        <v>0</v>
      </c>
      <c r="T71" s="105">
        <v>0</v>
      </c>
      <c r="U71" s="105">
        <v>0</v>
      </c>
      <c r="V71" s="105">
        <v>0</v>
      </c>
      <c r="W71" s="105">
        <v>0</v>
      </c>
      <c r="X71" s="105">
        <v>0</v>
      </c>
      <c r="Y71" s="105">
        <v>0</v>
      </c>
      <c r="Z71" s="105">
        <v>0</v>
      </c>
      <c r="AA71" s="105">
        <v>1</v>
      </c>
      <c r="AB71" s="105">
        <v>0</v>
      </c>
      <c r="AC71" s="105">
        <v>0</v>
      </c>
      <c r="AD71" s="105">
        <v>1</v>
      </c>
      <c r="AE71" s="105">
        <v>0</v>
      </c>
      <c r="AF71" s="105">
        <v>0</v>
      </c>
      <c r="AG71" s="105">
        <v>0</v>
      </c>
      <c r="AH71" s="105">
        <v>0</v>
      </c>
      <c r="AI71" s="105">
        <v>0</v>
      </c>
      <c r="AJ71" s="9">
        <f t="shared" si="5"/>
        <v>0</v>
      </c>
      <c r="AK71" s="9">
        <f t="shared" si="6"/>
        <v>0</v>
      </c>
      <c r="AL71" s="9">
        <f t="shared" si="7"/>
        <v>1</v>
      </c>
      <c r="AM71" s="9">
        <f t="shared" si="8"/>
        <v>1</v>
      </c>
      <c r="AN71" s="106" t="s">
        <v>2328</v>
      </c>
    </row>
    <row r="72" spans="1:40" x14ac:dyDescent="0.25">
      <c r="A72" s="105">
        <v>1948</v>
      </c>
      <c r="B72" s="106" t="s">
        <v>8585</v>
      </c>
      <c r="C72" s="106" t="s">
        <v>8586</v>
      </c>
      <c r="D72" s="106" t="s">
        <v>8587</v>
      </c>
      <c r="E72" s="107">
        <v>38749</v>
      </c>
      <c r="F72" s="106" t="s">
        <v>38</v>
      </c>
      <c r="G72" s="103"/>
      <c r="H72" s="103"/>
      <c r="I72" s="103"/>
      <c r="J72" s="112">
        <v>0.67400000000000004</v>
      </c>
      <c r="K72" s="103"/>
      <c r="L72" s="109" t="s">
        <v>341</v>
      </c>
      <c r="M72" s="106" t="s">
        <v>209</v>
      </c>
      <c r="N72" s="106" t="s">
        <v>48</v>
      </c>
      <c r="O72" s="110">
        <v>0.5</v>
      </c>
      <c r="P72" s="106" t="s">
        <v>111</v>
      </c>
      <c r="Q72" s="106" t="s">
        <v>15</v>
      </c>
      <c r="R72" s="105">
        <v>1</v>
      </c>
      <c r="S72" s="105">
        <v>0</v>
      </c>
      <c r="T72" s="105">
        <v>0</v>
      </c>
      <c r="U72" s="105">
        <v>0</v>
      </c>
      <c r="V72" s="105">
        <v>0</v>
      </c>
      <c r="W72" s="105">
        <v>0</v>
      </c>
      <c r="X72" s="105">
        <v>0</v>
      </c>
      <c r="Y72" s="105">
        <v>0</v>
      </c>
      <c r="Z72" s="105">
        <v>0</v>
      </c>
      <c r="AA72" s="105">
        <v>1</v>
      </c>
      <c r="AB72" s="105">
        <v>0</v>
      </c>
      <c r="AC72" s="105">
        <v>1</v>
      </c>
      <c r="AD72" s="105">
        <v>1</v>
      </c>
      <c r="AE72" s="105">
        <v>0</v>
      </c>
      <c r="AF72" s="105">
        <v>0</v>
      </c>
      <c r="AG72" s="105">
        <v>0</v>
      </c>
      <c r="AH72" s="105">
        <v>0</v>
      </c>
      <c r="AI72" s="105">
        <v>0</v>
      </c>
      <c r="AJ72" s="9">
        <f t="shared" si="5"/>
        <v>1</v>
      </c>
      <c r="AK72" s="9">
        <f t="shared" si="6"/>
        <v>0</v>
      </c>
      <c r="AL72" s="9">
        <f t="shared" si="7"/>
        <v>1</v>
      </c>
      <c r="AM72" s="9">
        <f t="shared" si="8"/>
        <v>1</v>
      </c>
      <c r="AN72" s="106" t="s">
        <v>8588</v>
      </c>
    </row>
    <row r="73" spans="1:40" x14ac:dyDescent="0.25">
      <c r="A73" s="105">
        <v>2239</v>
      </c>
      <c r="B73" s="106" t="s">
        <v>8589</v>
      </c>
      <c r="C73" s="106" t="s">
        <v>8590</v>
      </c>
      <c r="D73" s="106" t="s">
        <v>8591</v>
      </c>
      <c r="E73" s="107">
        <v>38718</v>
      </c>
      <c r="F73" s="106" t="s">
        <v>38</v>
      </c>
      <c r="G73" s="103"/>
      <c r="H73" s="103"/>
      <c r="I73" s="103"/>
      <c r="J73" s="112">
        <v>2.7</v>
      </c>
      <c r="K73" s="103"/>
      <c r="L73" s="109" t="s">
        <v>342</v>
      </c>
      <c r="M73" s="106" t="s">
        <v>185</v>
      </c>
      <c r="N73" s="106" t="s">
        <v>40</v>
      </c>
      <c r="O73" s="110">
        <v>7</v>
      </c>
      <c r="P73" s="106" t="s">
        <v>8592</v>
      </c>
      <c r="Q73" s="106" t="s">
        <v>15</v>
      </c>
      <c r="R73" s="105">
        <v>1</v>
      </c>
      <c r="S73" s="105">
        <v>0</v>
      </c>
      <c r="T73" s="105">
        <v>0</v>
      </c>
      <c r="U73" s="105">
        <v>1</v>
      </c>
      <c r="V73" s="105">
        <v>0</v>
      </c>
      <c r="W73" s="105">
        <v>0</v>
      </c>
      <c r="X73" s="105">
        <v>0</v>
      </c>
      <c r="Y73" s="105">
        <v>1</v>
      </c>
      <c r="Z73" s="105">
        <v>0</v>
      </c>
      <c r="AA73" s="105">
        <v>0</v>
      </c>
      <c r="AB73" s="105">
        <v>0</v>
      </c>
      <c r="AC73" s="105">
        <v>1</v>
      </c>
      <c r="AD73" s="105">
        <v>0</v>
      </c>
      <c r="AE73" s="105">
        <v>0</v>
      </c>
      <c r="AF73" s="105">
        <v>0</v>
      </c>
      <c r="AG73" s="105">
        <v>0</v>
      </c>
      <c r="AH73" s="105">
        <v>0</v>
      </c>
      <c r="AI73" s="105">
        <v>0</v>
      </c>
      <c r="AJ73" s="9">
        <f t="shared" si="5"/>
        <v>1</v>
      </c>
      <c r="AK73" s="9">
        <f t="shared" si="6"/>
        <v>0</v>
      </c>
      <c r="AL73" s="9">
        <f t="shared" si="7"/>
        <v>0</v>
      </c>
      <c r="AM73" s="9">
        <f t="shared" si="8"/>
        <v>0</v>
      </c>
      <c r="AN73" s="106" t="s">
        <v>8593</v>
      </c>
    </row>
    <row r="74" spans="1:40" x14ac:dyDescent="0.25">
      <c r="A74" s="105">
        <v>2435</v>
      </c>
      <c r="B74" s="106" t="s">
        <v>8594</v>
      </c>
      <c r="C74" s="106" t="s">
        <v>8595</v>
      </c>
      <c r="D74" s="106" t="s">
        <v>8596</v>
      </c>
      <c r="E74" s="107">
        <v>42572</v>
      </c>
      <c r="F74" s="106" t="s">
        <v>38</v>
      </c>
      <c r="G74" s="103"/>
      <c r="H74" s="103"/>
      <c r="I74" s="110">
        <v>10000</v>
      </c>
      <c r="J74" s="112">
        <v>2</v>
      </c>
      <c r="K74" s="103"/>
      <c r="L74" s="109" t="s">
        <v>342</v>
      </c>
      <c r="M74" s="106" t="s">
        <v>224</v>
      </c>
      <c r="N74" s="106" t="s">
        <v>40</v>
      </c>
      <c r="O74" s="110">
        <v>21</v>
      </c>
      <c r="P74" s="106" t="s">
        <v>1225</v>
      </c>
      <c r="Q74" s="106" t="s">
        <v>15</v>
      </c>
      <c r="R74" s="105">
        <v>0</v>
      </c>
      <c r="S74" s="105">
        <v>0</v>
      </c>
      <c r="T74" s="105">
        <v>0</v>
      </c>
      <c r="U74" s="105">
        <v>1</v>
      </c>
      <c r="V74" s="105">
        <v>0</v>
      </c>
      <c r="W74" s="105">
        <v>0</v>
      </c>
      <c r="X74" s="105">
        <v>0</v>
      </c>
      <c r="Y74" s="105">
        <v>0</v>
      </c>
      <c r="Z74" s="105">
        <v>1</v>
      </c>
      <c r="AA74" s="105">
        <v>0</v>
      </c>
      <c r="AB74" s="105">
        <v>0</v>
      </c>
      <c r="AC74" s="105">
        <v>0</v>
      </c>
      <c r="AD74" s="105">
        <v>0</v>
      </c>
      <c r="AE74" s="105">
        <v>1</v>
      </c>
      <c r="AF74" s="105">
        <v>0</v>
      </c>
      <c r="AG74" s="105">
        <v>0</v>
      </c>
      <c r="AH74" s="105">
        <v>0</v>
      </c>
      <c r="AI74" s="105">
        <v>0</v>
      </c>
      <c r="AJ74" s="9">
        <f t="shared" si="5"/>
        <v>1</v>
      </c>
      <c r="AK74" s="9">
        <f t="shared" si="6"/>
        <v>0</v>
      </c>
      <c r="AL74" s="9">
        <f t="shared" si="7"/>
        <v>0</v>
      </c>
      <c r="AM74" s="9">
        <f t="shared" si="8"/>
        <v>0</v>
      </c>
      <c r="AN74" s="106" t="s">
        <v>8597</v>
      </c>
    </row>
    <row r="75" spans="1:40" x14ac:dyDescent="0.25">
      <c r="A75" s="105">
        <v>2462</v>
      </c>
      <c r="B75" s="106" t="s">
        <v>4595</v>
      </c>
      <c r="C75" s="106" t="s">
        <v>4596</v>
      </c>
      <c r="D75" s="106" t="s">
        <v>4597</v>
      </c>
      <c r="E75" s="107">
        <v>41760</v>
      </c>
      <c r="F75" s="106" t="s">
        <v>38</v>
      </c>
      <c r="G75" s="103"/>
      <c r="H75" s="103"/>
      <c r="I75" s="110">
        <v>298.12</v>
      </c>
      <c r="J75" s="112">
        <v>1.7999999999999999E-2</v>
      </c>
      <c r="K75" s="103"/>
      <c r="L75" s="109" t="s">
        <v>342</v>
      </c>
      <c r="M75" s="106" t="s">
        <v>136</v>
      </c>
      <c r="N75" s="106" t="s">
        <v>40</v>
      </c>
      <c r="O75" s="110">
        <v>60</v>
      </c>
      <c r="P75" s="106" t="s">
        <v>923</v>
      </c>
      <c r="Q75" s="106" t="s">
        <v>15</v>
      </c>
      <c r="R75" s="105">
        <v>1</v>
      </c>
      <c r="S75" s="105">
        <v>0</v>
      </c>
      <c r="T75" s="105">
        <v>0</v>
      </c>
      <c r="U75" s="105">
        <v>1</v>
      </c>
      <c r="V75" s="105">
        <v>0</v>
      </c>
      <c r="W75" s="105">
        <v>0</v>
      </c>
      <c r="X75" s="105">
        <v>0</v>
      </c>
      <c r="Y75" s="105">
        <v>0</v>
      </c>
      <c r="Z75" s="105">
        <v>1</v>
      </c>
      <c r="AA75" s="105">
        <v>0</v>
      </c>
      <c r="AB75" s="105">
        <v>0</v>
      </c>
      <c r="AC75" s="105">
        <v>1</v>
      </c>
      <c r="AD75" s="105">
        <v>0</v>
      </c>
      <c r="AE75" s="105">
        <v>0</v>
      </c>
      <c r="AF75" s="105">
        <v>0</v>
      </c>
      <c r="AG75" s="105">
        <v>0</v>
      </c>
      <c r="AH75" s="105">
        <v>0</v>
      </c>
      <c r="AI75" s="105">
        <v>0</v>
      </c>
      <c r="AJ75" s="9">
        <f t="shared" si="5"/>
        <v>1</v>
      </c>
      <c r="AK75" s="9">
        <f t="shared" si="6"/>
        <v>0</v>
      </c>
      <c r="AL75" s="9">
        <f t="shared" si="7"/>
        <v>0</v>
      </c>
      <c r="AM75" s="9">
        <f t="shared" si="8"/>
        <v>0</v>
      </c>
      <c r="AN75" s="106" t="s">
        <v>4598</v>
      </c>
    </row>
    <row r="76" spans="1:40" x14ac:dyDescent="0.25">
      <c r="A76" s="105">
        <v>2468</v>
      </c>
      <c r="B76" s="106" t="s">
        <v>7715</v>
      </c>
      <c r="C76" s="106" t="s">
        <v>7716</v>
      </c>
      <c r="D76" s="106" t="s">
        <v>7717</v>
      </c>
      <c r="E76" s="107">
        <v>42005</v>
      </c>
      <c r="F76" s="106" t="s">
        <v>38</v>
      </c>
      <c r="G76" s="103"/>
      <c r="H76" s="103"/>
      <c r="I76" s="110">
        <v>10000</v>
      </c>
      <c r="J76" s="112">
        <v>2</v>
      </c>
      <c r="K76" s="103"/>
      <c r="L76" s="109" t="s">
        <v>342</v>
      </c>
      <c r="M76" s="106" t="s">
        <v>136</v>
      </c>
      <c r="N76" s="106" t="s">
        <v>40</v>
      </c>
      <c r="O76" s="110">
        <v>0</v>
      </c>
      <c r="P76" s="106" t="s">
        <v>41</v>
      </c>
      <c r="Q76" s="106" t="s">
        <v>15</v>
      </c>
      <c r="R76" s="105">
        <v>0</v>
      </c>
      <c r="S76" s="105">
        <v>0</v>
      </c>
      <c r="T76" s="105">
        <v>0</v>
      </c>
      <c r="U76" s="105">
        <v>1</v>
      </c>
      <c r="V76" s="105">
        <v>0</v>
      </c>
      <c r="W76" s="105">
        <v>0</v>
      </c>
      <c r="X76" s="105">
        <v>0</v>
      </c>
      <c r="Y76" s="105">
        <v>0</v>
      </c>
      <c r="Z76" s="105">
        <v>1</v>
      </c>
      <c r="AA76" s="105">
        <v>0</v>
      </c>
      <c r="AB76" s="105">
        <v>0</v>
      </c>
      <c r="AC76" s="105">
        <v>0</v>
      </c>
      <c r="AD76" s="105">
        <v>0</v>
      </c>
      <c r="AE76" s="105">
        <v>0</v>
      </c>
      <c r="AF76" s="105">
        <v>0</v>
      </c>
      <c r="AG76" s="105">
        <v>0</v>
      </c>
      <c r="AH76" s="105">
        <v>0</v>
      </c>
      <c r="AI76" s="105">
        <v>1</v>
      </c>
      <c r="AJ76" s="9">
        <f t="shared" si="5"/>
        <v>0</v>
      </c>
      <c r="AK76" s="9">
        <f t="shared" si="6"/>
        <v>0</v>
      </c>
      <c r="AL76" s="9">
        <f t="shared" si="7"/>
        <v>1</v>
      </c>
      <c r="AM76" s="9">
        <f t="shared" si="8"/>
        <v>0</v>
      </c>
      <c r="AN76" s="106" t="s">
        <v>7718</v>
      </c>
    </row>
    <row r="77" spans="1:40" x14ac:dyDescent="0.25">
      <c r="A77" s="105">
        <v>2702</v>
      </c>
      <c r="B77" s="106" t="s">
        <v>3823</v>
      </c>
      <c r="C77" s="106" t="s">
        <v>3824</v>
      </c>
      <c r="D77" s="106" t="s">
        <v>3825</v>
      </c>
      <c r="E77" s="107">
        <v>42979</v>
      </c>
      <c r="F77" s="106" t="s">
        <v>38</v>
      </c>
      <c r="G77" s="103"/>
      <c r="H77" s="103"/>
      <c r="I77" s="103"/>
      <c r="J77" s="112">
        <v>0.97399999999999998</v>
      </c>
      <c r="K77" s="110"/>
      <c r="L77" s="109" t="s">
        <v>342</v>
      </c>
      <c r="M77" s="106" t="s">
        <v>185</v>
      </c>
      <c r="N77" s="106" t="s">
        <v>48</v>
      </c>
      <c r="O77" s="110">
        <v>30</v>
      </c>
      <c r="P77" s="106" t="s">
        <v>891</v>
      </c>
      <c r="Q77" s="106" t="s">
        <v>15</v>
      </c>
      <c r="R77" s="105">
        <v>1</v>
      </c>
      <c r="S77" s="105">
        <v>0</v>
      </c>
      <c r="T77" s="105">
        <v>0</v>
      </c>
      <c r="U77" s="105">
        <v>1</v>
      </c>
      <c r="V77" s="105">
        <v>0</v>
      </c>
      <c r="W77" s="105">
        <v>0</v>
      </c>
      <c r="X77" s="105">
        <v>0</v>
      </c>
      <c r="Y77" s="105">
        <v>0</v>
      </c>
      <c r="Z77" s="105">
        <v>1</v>
      </c>
      <c r="AA77" s="105">
        <v>0</v>
      </c>
      <c r="AB77" s="105">
        <v>0</v>
      </c>
      <c r="AC77" s="105">
        <v>0</v>
      </c>
      <c r="AD77" s="105">
        <v>0</v>
      </c>
      <c r="AE77" s="105">
        <v>1</v>
      </c>
      <c r="AF77" s="105">
        <v>0</v>
      </c>
      <c r="AG77" s="105">
        <v>0</v>
      </c>
      <c r="AH77" s="105">
        <v>0</v>
      </c>
      <c r="AI77" s="105">
        <v>0</v>
      </c>
      <c r="AJ77" s="9">
        <f t="shared" si="5"/>
        <v>1</v>
      </c>
      <c r="AK77" s="9">
        <f t="shared" si="6"/>
        <v>0</v>
      </c>
      <c r="AL77" s="9">
        <f t="shared" si="7"/>
        <v>0</v>
      </c>
      <c r="AM77" s="9">
        <f t="shared" si="8"/>
        <v>0</v>
      </c>
      <c r="AN77" s="106" t="s">
        <v>3827</v>
      </c>
    </row>
    <row r="78" spans="1:40" x14ac:dyDescent="0.25">
      <c r="A78" s="105">
        <v>2715</v>
      </c>
      <c r="B78" s="106" t="s">
        <v>8598</v>
      </c>
      <c r="C78" s="106" t="s">
        <v>8599</v>
      </c>
      <c r="D78" s="106" t="s">
        <v>8600</v>
      </c>
      <c r="E78" s="107">
        <v>43021</v>
      </c>
      <c r="F78" s="106" t="s">
        <v>38</v>
      </c>
      <c r="G78" s="103"/>
      <c r="H78" s="103"/>
      <c r="I78" s="103"/>
      <c r="J78" s="103"/>
      <c r="K78" s="103"/>
      <c r="L78" s="109" t="s">
        <v>341</v>
      </c>
      <c r="M78" s="106" t="s">
        <v>54</v>
      </c>
      <c r="N78" s="106" t="s">
        <v>219</v>
      </c>
      <c r="O78" s="110">
        <v>0</v>
      </c>
      <c r="P78" s="106" t="s">
        <v>111</v>
      </c>
      <c r="Q78" s="106" t="s">
        <v>15</v>
      </c>
      <c r="R78" s="105">
        <v>1</v>
      </c>
      <c r="S78" s="105">
        <v>0</v>
      </c>
      <c r="T78" s="105">
        <v>0</v>
      </c>
      <c r="U78" s="105">
        <v>0</v>
      </c>
      <c r="V78" s="105">
        <v>0</v>
      </c>
      <c r="W78" s="105">
        <v>0</v>
      </c>
      <c r="X78" s="105">
        <v>0</v>
      </c>
      <c r="Y78" s="105">
        <v>0</v>
      </c>
      <c r="Z78" s="105">
        <v>0</v>
      </c>
      <c r="AA78" s="105">
        <v>0</v>
      </c>
      <c r="AB78" s="105">
        <v>1</v>
      </c>
      <c r="AC78" s="105">
        <v>0</v>
      </c>
      <c r="AD78" s="105">
        <v>0</v>
      </c>
      <c r="AE78" s="105">
        <v>0</v>
      </c>
      <c r="AF78" s="105">
        <v>0</v>
      </c>
      <c r="AG78" s="105">
        <v>0</v>
      </c>
      <c r="AH78" s="105">
        <v>0</v>
      </c>
      <c r="AI78" s="105">
        <v>1</v>
      </c>
      <c r="AJ78" s="9">
        <f t="shared" si="5"/>
        <v>0</v>
      </c>
      <c r="AK78" s="9">
        <f t="shared" si="6"/>
        <v>0</v>
      </c>
      <c r="AL78" s="9">
        <f t="shared" si="7"/>
        <v>1</v>
      </c>
      <c r="AM78" s="9">
        <f t="shared" si="8"/>
        <v>0</v>
      </c>
      <c r="AN78" s="106" t="s">
        <v>8601</v>
      </c>
    </row>
    <row r="79" spans="1:40" x14ac:dyDescent="0.25">
      <c r="A79" s="105">
        <v>2727</v>
      </c>
      <c r="B79" s="106" t="s">
        <v>2459</v>
      </c>
      <c r="C79" s="106" t="s">
        <v>2460</v>
      </c>
      <c r="D79" s="106" t="s">
        <v>2461</v>
      </c>
      <c r="E79" s="107">
        <v>42005</v>
      </c>
      <c r="F79" s="106" t="s">
        <v>38</v>
      </c>
      <c r="G79" s="105">
        <v>2100</v>
      </c>
      <c r="H79" s="105">
        <v>900</v>
      </c>
      <c r="I79" s="103"/>
      <c r="J79" s="112">
        <v>1</v>
      </c>
      <c r="K79" s="103"/>
      <c r="L79" s="109" t="s">
        <v>341</v>
      </c>
      <c r="M79" s="106" t="s">
        <v>2462</v>
      </c>
      <c r="N79" s="106" t="s">
        <v>48</v>
      </c>
      <c r="O79" s="110">
        <v>10.5</v>
      </c>
      <c r="P79" s="106" t="s">
        <v>2463</v>
      </c>
      <c r="Q79" s="106" t="s">
        <v>15</v>
      </c>
      <c r="R79" s="105">
        <v>1</v>
      </c>
      <c r="S79" s="105">
        <v>0</v>
      </c>
      <c r="T79" s="105">
        <v>0</v>
      </c>
      <c r="U79" s="105">
        <v>1</v>
      </c>
      <c r="V79" s="105">
        <v>0</v>
      </c>
      <c r="W79" s="105">
        <v>0</v>
      </c>
      <c r="X79" s="105">
        <v>0</v>
      </c>
      <c r="Y79" s="105">
        <v>0</v>
      </c>
      <c r="Z79" s="105">
        <v>1</v>
      </c>
      <c r="AA79" s="105">
        <v>0</v>
      </c>
      <c r="AB79" s="105">
        <v>0</v>
      </c>
      <c r="AC79" s="105">
        <v>0</v>
      </c>
      <c r="AD79" s="105">
        <v>0</v>
      </c>
      <c r="AE79" s="105">
        <v>0</v>
      </c>
      <c r="AF79" s="105">
        <v>0</v>
      </c>
      <c r="AG79" s="105">
        <v>0</v>
      </c>
      <c r="AH79" s="105">
        <v>0</v>
      </c>
      <c r="AI79" s="105">
        <v>1</v>
      </c>
      <c r="AJ79" s="9">
        <f t="shared" si="5"/>
        <v>0</v>
      </c>
      <c r="AK79" s="9">
        <f t="shared" si="6"/>
        <v>0</v>
      </c>
      <c r="AL79" s="9">
        <f t="shared" si="7"/>
        <v>1</v>
      </c>
      <c r="AM79" s="9">
        <f t="shared" si="8"/>
        <v>0</v>
      </c>
      <c r="AN79" s="106" t="s">
        <v>2464</v>
      </c>
    </row>
    <row r="80" spans="1:40" x14ac:dyDescent="0.25">
      <c r="A80" s="105">
        <v>2728</v>
      </c>
      <c r="B80" s="106" t="s">
        <v>4625</v>
      </c>
      <c r="C80" s="106" t="s">
        <v>4626</v>
      </c>
      <c r="D80" s="106" t="s">
        <v>4627</v>
      </c>
      <c r="E80" s="107">
        <v>42125</v>
      </c>
      <c r="F80" s="106" t="s">
        <v>332</v>
      </c>
      <c r="G80" s="105">
        <v>12000</v>
      </c>
      <c r="H80" s="105">
        <v>8000</v>
      </c>
      <c r="I80" s="103"/>
      <c r="J80" s="103"/>
      <c r="K80" s="103"/>
      <c r="L80" s="109" t="s">
        <v>342</v>
      </c>
      <c r="M80" s="106" t="s">
        <v>1800</v>
      </c>
      <c r="N80" s="103" t="s">
        <v>219</v>
      </c>
      <c r="O80" s="110">
        <v>17311.428571428572</v>
      </c>
      <c r="P80" s="106" t="s">
        <v>4628</v>
      </c>
      <c r="Q80" s="106" t="s">
        <v>15</v>
      </c>
      <c r="R80" s="105">
        <v>1</v>
      </c>
      <c r="S80" s="105">
        <v>0</v>
      </c>
      <c r="T80" s="105">
        <v>0</v>
      </c>
      <c r="U80" s="105">
        <v>0</v>
      </c>
      <c r="V80" s="105">
        <v>0</v>
      </c>
      <c r="W80" s="105">
        <v>0</v>
      </c>
      <c r="X80" s="105">
        <v>0</v>
      </c>
      <c r="Y80" s="105">
        <v>0</v>
      </c>
      <c r="Z80" s="105">
        <v>0</v>
      </c>
      <c r="AA80" s="105">
        <v>0</v>
      </c>
      <c r="AB80" s="105">
        <v>1</v>
      </c>
      <c r="AC80" s="105">
        <v>1</v>
      </c>
      <c r="AD80" s="105">
        <v>0</v>
      </c>
      <c r="AE80" s="105">
        <v>0</v>
      </c>
      <c r="AF80" s="105">
        <v>0</v>
      </c>
      <c r="AG80" s="105">
        <v>0</v>
      </c>
      <c r="AH80" s="105">
        <v>0</v>
      </c>
      <c r="AI80" s="105">
        <v>0</v>
      </c>
      <c r="AJ80" s="9">
        <f t="shared" ref="AJ80:AJ139" si="9">IF(OR(AC80=1,AE80=1),1,0)</f>
        <v>1</v>
      </c>
      <c r="AK80" s="9">
        <f t="shared" ref="AK80:AK139" si="10">IF(OR(AF80=1,AG80=1),1,0)</f>
        <v>0</v>
      </c>
      <c r="AL80" s="9">
        <f t="shared" ref="AL80:AL139" si="11">IF(OR(AD80=1,AH80=1,AI80=1),1,0)</f>
        <v>0</v>
      </c>
      <c r="AM80" s="9">
        <f t="shared" ref="AM80:AM139" si="12">IF(OR(AD80=1,AH80=1),1,0)</f>
        <v>0</v>
      </c>
      <c r="AN80" s="106" t="s">
        <v>4629</v>
      </c>
    </row>
    <row r="81" spans="1:40" x14ac:dyDescent="0.25">
      <c r="A81" s="105">
        <v>2743</v>
      </c>
      <c r="B81" s="106" t="s">
        <v>2469</v>
      </c>
      <c r="C81" s="106" t="s">
        <v>2470</v>
      </c>
      <c r="D81" s="106" t="s">
        <v>2471</v>
      </c>
      <c r="E81" s="107">
        <v>42917</v>
      </c>
      <c r="F81" s="106" t="s">
        <v>38</v>
      </c>
      <c r="G81" s="103"/>
      <c r="H81" s="103"/>
      <c r="I81" s="103"/>
      <c r="J81" s="112">
        <v>0.05</v>
      </c>
      <c r="K81" s="103"/>
      <c r="L81" s="109" t="s">
        <v>342</v>
      </c>
      <c r="M81" s="106" t="s">
        <v>136</v>
      </c>
      <c r="N81" s="106" t="s">
        <v>48</v>
      </c>
      <c r="O81" s="110">
        <v>90</v>
      </c>
      <c r="P81" s="106" t="s">
        <v>225</v>
      </c>
      <c r="Q81" s="106" t="s">
        <v>15</v>
      </c>
      <c r="R81" s="105">
        <v>1</v>
      </c>
      <c r="S81" s="105">
        <v>0</v>
      </c>
      <c r="T81" s="105">
        <v>0</v>
      </c>
      <c r="U81" s="105">
        <v>1</v>
      </c>
      <c r="V81" s="105">
        <v>0</v>
      </c>
      <c r="W81" s="105">
        <v>0</v>
      </c>
      <c r="X81" s="105">
        <v>0</v>
      </c>
      <c r="Y81" s="105">
        <v>0</v>
      </c>
      <c r="Z81" s="105">
        <v>1</v>
      </c>
      <c r="AA81" s="105">
        <v>0</v>
      </c>
      <c r="AB81" s="105">
        <v>0</v>
      </c>
      <c r="AC81" s="105">
        <v>0</v>
      </c>
      <c r="AD81" s="105">
        <v>0</v>
      </c>
      <c r="AE81" s="105">
        <v>0</v>
      </c>
      <c r="AF81" s="105">
        <v>0</v>
      </c>
      <c r="AG81" s="105">
        <v>0</v>
      </c>
      <c r="AH81" s="105">
        <v>0</v>
      </c>
      <c r="AI81" s="105">
        <v>1</v>
      </c>
      <c r="AJ81" s="9">
        <f t="shared" si="9"/>
        <v>0</v>
      </c>
      <c r="AK81" s="9">
        <f t="shared" si="10"/>
        <v>0</v>
      </c>
      <c r="AL81" s="9">
        <f t="shared" si="11"/>
        <v>1</v>
      </c>
      <c r="AM81" s="9">
        <f t="shared" si="12"/>
        <v>0</v>
      </c>
      <c r="AN81" s="106" t="s">
        <v>2472</v>
      </c>
    </row>
    <row r="82" spans="1:40" x14ac:dyDescent="0.25">
      <c r="A82" s="105">
        <v>2758</v>
      </c>
      <c r="B82" s="106" t="s">
        <v>4630</v>
      </c>
      <c r="C82" s="106" t="s">
        <v>4631</v>
      </c>
      <c r="D82" s="106" t="s">
        <v>4632</v>
      </c>
      <c r="E82" s="107">
        <v>43040</v>
      </c>
      <c r="F82" s="106" t="s">
        <v>38</v>
      </c>
      <c r="G82" s="103"/>
      <c r="H82" s="103"/>
      <c r="I82" s="103"/>
      <c r="J82" s="103"/>
      <c r="K82" s="103"/>
      <c r="L82" s="109" t="s">
        <v>341</v>
      </c>
      <c r="M82" s="106" t="s">
        <v>54</v>
      </c>
      <c r="N82" s="106" t="s">
        <v>48</v>
      </c>
      <c r="O82" s="110">
        <v>0</v>
      </c>
      <c r="P82" s="106" t="s">
        <v>69</v>
      </c>
      <c r="Q82" s="106" t="s">
        <v>15</v>
      </c>
      <c r="R82" s="105">
        <v>1</v>
      </c>
      <c r="S82" s="105">
        <v>0</v>
      </c>
      <c r="T82" s="105">
        <v>0</v>
      </c>
      <c r="U82" s="105">
        <v>0</v>
      </c>
      <c r="V82" s="105">
        <v>0</v>
      </c>
      <c r="W82" s="105">
        <v>0</v>
      </c>
      <c r="X82" s="105">
        <v>0</v>
      </c>
      <c r="Y82" s="105">
        <v>0</v>
      </c>
      <c r="Z82" s="105">
        <v>0</v>
      </c>
      <c r="AA82" s="105">
        <v>0</v>
      </c>
      <c r="AB82" s="105">
        <v>1</v>
      </c>
      <c r="AC82" s="105">
        <v>0</v>
      </c>
      <c r="AD82" s="105">
        <v>0</v>
      </c>
      <c r="AE82" s="105">
        <v>1</v>
      </c>
      <c r="AF82" s="105">
        <v>0</v>
      </c>
      <c r="AG82" s="105">
        <v>0</v>
      </c>
      <c r="AH82" s="105">
        <v>0</v>
      </c>
      <c r="AI82" s="105">
        <v>0</v>
      </c>
      <c r="AJ82" s="9">
        <f t="shared" si="9"/>
        <v>1</v>
      </c>
      <c r="AK82" s="9">
        <f t="shared" si="10"/>
        <v>0</v>
      </c>
      <c r="AL82" s="9">
        <f t="shared" si="11"/>
        <v>0</v>
      </c>
      <c r="AM82" s="9">
        <f t="shared" si="12"/>
        <v>0</v>
      </c>
      <c r="AN82" s="106" t="s">
        <v>4633</v>
      </c>
    </row>
    <row r="83" spans="1:40" x14ac:dyDescent="0.25">
      <c r="A83" s="105">
        <v>2812</v>
      </c>
      <c r="B83" s="106" t="s">
        <v>3316</v>
      </c>
      <c r="C83" s="106" t="s">
        <v>3317</v>
      </c>
      <c r="D83" s="106" t="s">
        <v>3318</v>
      </c>
      <c r="E83" s="107">
        <v>42339</v>
      </c>
      <c r="F83" s="106" t="s">
        <v>38</v>
      </c>
      <c r="G83" s="103"/>
      <c r="H83" s="103"/>
      <c r="I83" s="103"/>
      <c r="J83" s="103"/>
      <c r="K83" s="103"/>
      <c r="L83" s="109" t="s">
        <v>341</v>
      </c>
      <c r="M83" s="106" t="s">
        <v>151</v>
      </c>
      <c r="N83" s="106" t="s">
        <v>48</v>
      </c>
      <c r="O83" s="110">
        <v>8.3333333333333301E-2</v>
      </c>
      <c r="P83" s="106" t="s">
        <v>69</v>
      </c>
      <c r="Q83" s="106" t="s">
        <v>15</v>
      </c>
      <c r="R83" s="105">
        <v>1</v>
      </c>
      <c r="S83" s="105">
        <v>0</v>
      </c>
      <c r="T83" s="105">
        <v>0</v>
      </c>
      <c r="U83" s="105">
        <v>0</v>
      </c>
      <c r="V83" s="105">
        <v>0</v>
      </c>
      <c r="W83" s="105">
        <v>0</v>
      </c>
      <c r="X83" s="105">
        <v>0</v>
      </c>
      <c r="Y83" s="105">
        <v>0</v>
      </c>
      <c r="Z83" s="105">
        <v>1</v>
      </c>
      <c r="AA83" s="105">
        <v>0</v>
      </c>
      <c r="AB83" s="105">
        <v>1</v>
      </c>
      <c r="AC83" s="105">
        <v>0</v>
      </c>
      <c r="AD83" s="105">
        <v>0</v>
      </c>
      <c r="AE83" s="105">
        <v>1</v>
      </c>
      <c r="AF83" s="105">
        <v>0</v>
      </c>
      <c r="AG83" s="105">
        <v>0</v>
      </c>
      <c r="AH83" s="105">
        <v>0</v>
      </c>
      <c r="AI83" s="105">
        <v>0</v>
      </c>
      <c r="AJ83" s="9">
        <f t="shared" si="9"/>
        <v>1</v>
      </c>
      <c r="AK83" s="9">
        <f t="shared" si="10"/>
        <v>0</v>
      </c>
      <c r="AL83" s="9">
        <f t="shared" si="11"/>
        <v>0</v>
      </c>
      <c r="AM83" s="9">
        <f t="shared" si="12"/>
        <v>0</v>
      </c>
      <c r="AN83" s="106" t="s">
        <v>3319</v>
      </c>
    </row>
    <row r="84" spans="1:40" x14ac:dyDescent="0.25">
      <c r="A84" s="105">
        <v>2917</v>
      </c>
      <c r="B84" s="106" t="s">
        <v>3851</v>
      </c>
      <c r="C84" s="106" t="s">
        <v>3852</v>
      </c>
      <c r="D84" s="106" t="s">
        <v>3853</v>
      </c>
      <c r="E84" s="107">
        <v>43132</v>
      </c>
      <c r="F84" s="106" t="s">
        <v>38</v>
      </c>
      <c r="G84" s="103"/>
      <c r="H84" s="103"/>
      <c r="I84" s="110">
        <v>142</v>
      </c>
      <c r="J84" s="112">
        <v>9.7999999999999997E-3</v>
      </c>
      <c r="K84" s="110">
        <v>7.31</v>
      </c>
      <c r="L84" s="109" t="s">
        <v>342</v>
      </c>
      <c r="M84" s="106" t="s">
        <v>224</v>
      </c>
      <c r="N84" s="106" t="s">
        <v>40</v>
      </c>
      <c r="O84" s="110">
        <v>25</v>
      </c>
      <c r="P84" s="106" t="s">
        <v>891</v>
      </c>
      <c r="Q84" s="106" t="s">
        <v>15</v>
      </c>
      <c r="R84" s="105">
        <v>1</v>
      </c>
      <c r="S84" s="105">
        <v>0</v>
      </c>
      <c r="T84" s="105">
        <v>0</v>
      </c>
      <c r="U84" s="105">
        <v>1</v>
      </c>
      <c r="V84" s="105">
        <v>0</v>
      </c>
      <c r="W84" s="105">
        <v>0</v>
      </c>
      <c r="X84" s="105">
        <v>0</v>
      </c>
      <c r="Y84" s="105">
        <v>0</v>
      </c>
      <c r="Z84" s="105">
        <v>1</v>
      </c>
      <c r="AA84" s="105">
        <v>0</v>
      </c>
      <c r="AB84" s="105">
        <v>0</v>
      </c>
      <c r="AC84" s="105">
        <v>0</v>
      </c>
      <c r="AD84" s="105">
        <v>0</v>
      </c>
      <c r="AE84" s="105">
        <v>1</v>
      </c>
      <c r="AF84" s="105">
        <v>0</v>
      </c>
      <c r="AG84" s="105">
        <v>0</v>
      </c>
      <c r="AH84" s="105">
        <v>0</v>
      </c>
      <c r="AI84" s="105">
        <v>0</v>
      </c>
      <c r="AJ84" s="9">
        <f t="shared" si="9"/>
        <v>1</v>
      </c>
      <c r="AK84" s="9">
        <f t="shared" si="10"/>
        <v>0</v>
      </c>
      <c r="AL84" s="9">
        <f t="shared" si="11"/>
        <v>0</v>
      </c>
      <c r="AM84" s="9">
        <f t="shared" si="12"/>
        <v>0</v>
      </c>
      <c r="AN84" s="106" t="s">
        <v>3854</v>
      </c>
    </row>
    <row r="85" spans="1:40" x14ac:dyDescent="0.25">
      <c r="A85" s="105">
        <v>3021</v>
      </c>
      <c r="B85" s="106" t="s">
        <v>4657</v>
      </c>
      <c r="C85" s="106" t="s">
        <v>4658</v>
      </c>
      <c r="D85" s="106" t="s">
        <v>4659</v>
      </c>
      <c r="E85" s="107">
        <v>41640</v>
      </c>
      <c r="F85" s="106" t="s">
        <v>38</v>
      </c>
      <c r="G85" s="103"/>
      <c r="H85" s="103"/>
      <c r="I85" s="103"/>
      <c r="J85" s="112">
        <v>1.1499999999999999</v>
      </c>
      <c r="K85" s="103"/>
      <c r="L85" s="109" t="s">
        <v>341</v>
      </c>
      <c r="M85" s="106" t="s">
        <v>151</v>
      </c>
      <c r="N85" s="106" t="s">
        <v>48</v>
      </c>
      <c r="O85" s="110">
        <v>56</v>
      </c>
      <c r="P85" s="106" t="s">
        <v>367</v>
      </c>
      <c r="Q85" s="106" t="s">
        <v>15</v>
      </c>
      <c r="R85" s="105">
        <v>1</v>
      </c>
      <c r="S85" s="105">
        <v>0</v>
      </c>
      <c r="T85" s="105">
        <v>0</v>
      </c>
      <c r="U85" s="105">
        <v>1</v>
      </c>
      <c r="V85" s="105">
        <v>0</v>
      </c>
      <c r="W85" s="105">
        <v>0</v>
      </c>
      <c r="X85" s="105">
        <v>0</v>
      </c>
      <c r="Y85" s="105">
        <v>0</v>
      </c>
      <c r="Z85" s="105">
        <v>1</v>
      </c>
      <c r="AA85" s="105">
        <v>0</v>
      </c>
      <c r="AB85" s="105">
        <v>0</v>
      </c>
      <c r="AC85" s="105">
        <v>0</v>
      </c>
      <c r="AD85" s="105">
        <v>0</v>
      </c>
      <c r="AE85" s="105">
        <v>1</v>
      </c>
      <c r="AF85" s="105">
        <v>0</v>
      </c>
      <c r="AG85" s="105">
        <v>0</v>
      </c>
      <c r="AH85" s="105">
        <v>0</v>
      </c>
      <c r="AI85" s="105">
        <v>0</v>
      </c>
      <c r="AJ85" s="9">
        <f t="shared" si="9"/>
        <v>1</v>
      </c>
      <c r="AK85" s="9">
        <f t="shared" si="10"/>
        <v>0</v>
      </c>
      <c r="AL85" s="9">
        <f t="shared" si="11"/>
        <v>0</v>
      </c>
      <c r="AM85" s="9">
        <f t="shared" si="12"/>
        <v>0</v>
      </c>
      <c r="AN85" s="106" t="s">
        <v>4660</v>
      </c>
    </row>
    <row r="86" spans="1:40" x14ac:dyDescent="0.25">
      <c r="A86" s="105">
        <v>3024</v>
      </c>
      <c r="B86" s="106" t="s">
        <v>2517</v>
      </c>
      <c r="C86" s="106" t="s">
        <v>2518</v>
      </c>
      <c r="D86" s="106" t="s">
        <v>2519</v>
      </c>
      <c r="E86" s="107">
        <v>41996</v>
      </c>
      <c r="F86" s="106" t="s">
        <v>38</v>
      </c>
      <c r="G86" s="103"/>
      <c r="H86" s="103"/>
      <c r="I86" s="103"/>
      <c r="J86" s="103"/>
      <c r="K86" s="103"/>
      <c r="L86" s="109" t="s">
        <v>341</v>
      </c>
      <c r="M86" s="106" t="s">
        <v>54</v>
      </c>
      <c r="N86" s="106" t="s">
        <v>48</v>
      </c>
      <c r="O86" s="110">
        <v>56</v>
      </c>
      <c r="P86" s="106" t="s">
        <v>377</v>
      </c>
      <c r="Q86" s="106" t="s">
        <v>15</v>
      </c>
      <c r="R86" s="105">
        <v>0</v>
      </c>
      <c r="S86" s="105">
        <v>0</v>
      </c>
      <c r="T86" s="105">
        <v>0</v>
      </c>
      <c r="U86" s="105">
        <v>1</v>
      </c>
      <c r="V86" s="105">
        <v>0</v>
      </c>
      <c r="W86" s="105">
        <v>0</v>
      </c>
      <c r="X86" s="105">
        <v>0</v>
      </c>
      <c r="Y86" s="105">
        <v>0</v>
      </c>
      <c r="Z86" s="105">
        <v>1</v>
      </c>
      <c r="AA86" s="105">
        <v>0</v>
      </c>
      <c r="AB86" s="105">
        <v>0</v>
      </c>
      <c r="AC86" s="105">
        <v>0</v>
      </c>
      <c r="AD86" s="105">
        <v>0</v>
      </c>
      <c r="AE86" s="105">
        <v>1</v>
      </c>
      <c r="AF86" s="105">
        <v>0</v>
      </c>
      <c r="AG86" s="105">
        <v>0</v>
      </c>
      <c r="AH86" s="105">
        <v>0</v>
      </c>
      <c r="AI86" s="105">
        <v>0</v>
      </c>
      <c r="AJ86" s="9">
        <f t="shared" si="9"/>
        <v>1</v>
      </c>
      <c r="AK86" s="9">
        <f t="shared" si="10"/>
        <v>0</v>
      </c>
      <c r="AL86" s="9">
        <f t="shared" si="11"/>
        <v>0</v>
      </c>
      <c r="AM86" s="9">
        <f t="shared" si="12"/>
        <v>0</v>
      </c>
      <c r="AN86" s="106" t="s">
        <v>2520</v>
      </c>
    </row>
    <row r="87" spans="1:40" x14ac:dyDescent="0.25">
      <c r="A87" s="105">
        <v>3030</v>
      </c>
      <c r="B87" s="106" t="s">
        <v>4661</v>
      </c>
      <c r="C87" s="106" t="s">
        <v>4662</v>
      </c>
      <c r="D87" s="106" t="s">
        <v>4663</v>
      </c>
      <c r="E87" s="107">
        <v>39822</v>
      </c>
      <c r="F87" s="106" t="s">
        <v>38</v>
      </c>
      <c r="G87" s="103"/>
      <c r="H87" s="103"/>
      <c r="I87" s="103"/>
      <c r="J87" s="112">
        <v>0.66</v>
      </c>
      <c r="K87" s="103"/>
      <c r="L87" s="109" t="s">
        <v>341</v>
      </c>
      <c r="M87" s="106" t="s">
        <v>151</v>
      </c>
      <c r="N87" s="106" t="s">
        <v>48</v>
      </c>
      <c r="O87" s="110">
        <v>10</v>
      </c>
      <c r="P87" s="106" t="s">
        <v>4664</v>
      </c>
      <c r="Q87" s="106" t="s">
        <v>15</v>
      </c>
      <c r="R87" s="105">
        <v>1</v>
      </c>
      <c r="S87" s="105">
        <v>0</v>
      </c>
      <c r="T87" s="105">
        <v>0</v>
      </c>
      <c r="U87" s="105">
        <v>1</v>
      </c>
      <c r="V87" s="105">
        <v>0</v>
      </c>
      <c r="W87" s="105">
        <v>0</v>
      </c>
      <c r="X87" s="105">
        <v>0</v>
      </c>
      <c r="Y87" s="105">
        <v>0</v>
      </c>
      <c r="Z87" s="105">
        <v>1</v>
      </c>
      <c r="AA87" s="105">
        <v>0</v>
      </c>
      <c r="AB87" s="105">
        <v>0</v>
      </c>
      <c r="AC87" s="105">
        <v>0</v>
      </c>
      <c r="AD87" s="105">
        <v>0</v>
      </c>
      <c r="AE87" s="105">
        <v>1</v>
      </c>
      <c r="AF87" s="105">
        <v>0</v>
      </c>
      <c r="AG87" s="105">
        <v>0</v>
      </c>
      <c r="AH87" s="105">
        <v>0</v>
      </c>
      <c r="AI87" s="105">
        <v>0</v>
      </c>
      <c r="AJ87" s="9">
        <f t="shared" si="9"/>
        <v>1</v>
      </c>
      <c r="AK87" s="9">
        <f t="shared" si="10"/>
        <v>0</v>
      </c>
      <c r="AL87" s="9">
        <f t="shared" si="11"/>
        <v>0</v>
      </c>
      <c r="AM87" s="9">
        <f t="shared" si="12"/>
        <v>0</v>
      </c>
      <c r="AN87" s="106" t="s">
        <v>4665</v>
      </c>
    </row>
    <row r="88" spans="1:40" x14ac:dyDescent="0.25">
      <c r="A88" s="105">
        <v>3301</v>
      </c>
      <c r="B88" s="106" t="s">
        <v>5648</v>
      </c>
      <c r="C88" s="106" t="s">
        <v>5649</v>
      </c>
      <c r="D88" s="106" t="s">
        <v>5650</v>
      </c>
      <c r="E88" s="107">
        <v>43374</v>
      </c>
      <c r="F88" s="106" t="s">
        <v>38</v>
      </c>
      <c r="G88" s="103"/>
      <c r="H88" s="103"/>
      <c r="I88" s="110">
        <v>40</v>
      </c>
      <c r="J88" s="112">
        <v>5.5300000000000002E-2</v>
      </c>
      <c r="K88" s="103"/>
      <c r="L88" s="109" t="s">
        <v>342</v>
      </c>
      <c r="M88" s="106" t="s">
        <v>136</v>
      </c>
      <c r="N88" s="106" t="s">
        <v>40</v>
      </c>
      <c r="O88" s="110">
        <v>42</v>
      </c>
      <c r="P88" s="106" t="s">
        <v>6115</v>
      </c>
      <c r="Q88" s="106" t="s">
        <v>15</v>
      </c>
      <c r="R88" s="105">
        <v>1</v>
      </c>
      <c r="S88" s="105">
        <v>0</v>
      </c>
      <c r="T88" s="105">
        <v>0</v>
      </c>
      <c r="U88" s="105">
        <v>1</v>
      </c>
      <c r="V88" s="105">
        <v>0</v>
      </c>
      <c r="W88" s="105">
        <v>0</v>
      </c>
      <c r="X88" s="105">
        <v>0</v>
      </c>
      <c r="Y88" s="105">
        <v>0</v>
      </c>
      <c r="Z88" s="105">
        <v>1</v>
      </c>
      <c r="AA88" s="105">
        <v>0</v>
      </c>
      <c r="AB88" s="105">
        <v>0</v>
      </c>
      <c r="AC88" s="105">
        <v>1</v>
      </c>
      <c r="AD88" s="105">
        <v>0</v>
      </c>
      <c r="AE88" s="105">
        <v>1</v>
      </c>
      <c r="AF88" s="105">
        <v>0</v>
      </c>
      <c r="AG88" s="105">
        <v>0</v>
      </c>
      <c r="AH88" s="105">
        <v>0</v>
      </c>
      <c r="AI88" s="105">
        <v>0</v>
      </c>
      <c r="AJ88" s="9">
        <f t="shared" si="9"/>
        <v>1</v>
      </c>
      <c r="AK88" s="9">
        <f t="shared" si="10"/>
        <v>0</v>
      </c>
      <c r="AL88" s="9">
        <f t="shared" si="11"/>
        <v>0</v>
      </c>
      <c r="AM88" s="9">
        <f t="shared" si="12"/>
        <v>0</v>
      </c>
      <c r="AN88" s="106" t="s">
        <v>5652</v>
      </c>
    </row>
    <row r="89" spans="1:40" x14ac:dyDescent="0.25">
      <c r="A89" s="105">
        <v>3328</v>
      </c>
      <c r="B89" s="106" t="s">
        <v>4734</v>
      </c>
      <c r="C89" s="106" t="s">
        <v>4735</v>
      </c>
      <c r="D89" s="106" t="s">
        <v>4736</v>
      </c>
      <c r="E89" s="107">
        <v>43435</v>
      </c>
      <c r="F89" s="106" t="s">
        <v>38</v>
      </c>
      <c r="G89" s="103"/>
      <c r="H89" s="103"/>
      <c r="I89" s="103"/>
      <c r="J89" s="112">
        <v>1.01</v>
      </c>
      <c r="K89" s="103"/>
      <c r="L89" s="109" t="s">
        <v>341</v>
      </c>
      <c r="M89" s="106" t="s">
        <v>200</v>
      </c>
      <c r="N89" s="106" t="s">
        <v>48</v>
      </c>
      <c r="O89" s="110">
        <v>168</v>
      </c>
      <c r="P89" s="106" t="s">
        <v>377</v>
      </c>
      <c r="Q89" s="106" t="s">
        <v>15</v>
      </c>
      <c r="R89" s="105">
        <v>1</v>
      </c>
      <c r="S89" s="105">
        <v>0</v>
      </c>
      <c r="T89" s="105">
        <v>0</v>
      </c>
      <c r="U89" s="105">
        <v>1</v>
      </c>
      <c r="V89" s="105">
        <v>0</v>
      </c>
      <c r="W89" s="105">
        <v>0</v>
      </c>
      <c r="X89" s="105">
        <v>0</v>
      </c>
      <c r="Y89" s="105">
        <v>0</v>
      </c>
      <c r="Z89" s="105">
        <v>1</v>
      </c>
      <c r="AA89" s="105">
        <v>0</v>
      </c>
      <c r="AB89" s="105">
        <v>0</v>
      </c>
      <c r="AC89" s="105">
        <v>0</v>
      </c>
      <c r="AD89" s="105">
        <v>0</v>
      </c>
      <c r="AE89" s="105">
        <v>1</v>
      </c>
      <c r="AF89" s="105">
        <v>0</v>
      </c>
      <c r="AG89" s="105">
        <v>0</v>
      </c>
      <c r="AH89" s="105">
        <v>0</v>
      </c>
      <c r="AI89" s="105">
        <v>0</v>
      </c>
      <c r="AJ89" s="9">
        <f t="shared" si="9"/>
        <v>1</v>
      </c>
      <c r="AK89" s="9">
        <f t="shared" si="10"/>
        <v>0</v>
      </c>
      <c r="AL89" s="9">
        <f t="shared" si="11"/>
        <v>0</v>
      </c>
      <c r="AM89" s="9">
        <f t="shared" si="12"/>
        <v>0</v>
      </c>
      <c r="AN89" s="106" t="s">
        <v>4737</v>
      </c>
    </row>
    <row r="90" spans="1:40" x14ac:dyDescent="0.25">
      <c r="A90" s="105">
        <v>3365</v>
      </c>
      <c r="B90" s="106" t="s">
        <v>4739</v>
      </c>
      <c r="C90" s="106" t="s">
        <v>4740</v>
      </c>
      <c r="D90" s="106" t="s">
        <v>4741</v>
      </c>
      <c r="E90" s="107">
        <v>43373</v>
      </c>
      <c r="F90" s="106" t="s">
        <v>38</v>
      </c>
      <c r="G90" s="103"/>
      <c r="H90" s="103"/>
      <c r="I90" s="103"/>
      <c r="J90" s="112">
        <v>9.0999999999999998E-2</v>
      </c>
      <c r="K90" s="103"/>
      <c r="L90" s="109" t="s">
        <v>341</v>
      </c>
      <c r="M90" s="106" t="s">
        <v>283</v>
      </c>
      <c r="N90" s="106" t="s">
        <v>48</v>
      </c>
      <c r="O90" s="110">
        <v>2856</v>
      </c>
      <c r="P90" s="106" t="s">
        <v>231</v>
      </c>
      <c r="Q90" s="106" t="s">
        <v>15</v>
      </c>
      <c r="R90" s="105">
        <v>1</v>
      </c>
      <c r="S90" s="105">
        <v>0</v>
      </c>
      <c r="T90" s="105">
        <v>0</v>
      </c>
      <c r="U90" s="105">
        <v>1</v>
      </c>
      <c r="V90" s="105">
        <v>0</v>
      </c>
      <c r="W90" s="105">
        <v>0</v>
      </c>
      <c r="X90" s="105">
        <v>0</v>
      </c>
      <c r="Y90" s="105">
        <v>0</v>
      </c>
      <c r="Z90" s="105">
        <v>1</v>
      </c>
      <c r="AA90" s="105">
        <v>0</v>
      </c>
      <c r="AB90" s="105">
        <v>0</v>
      </c>
      <c r="AC90" s="105">
        <v>1</v>
      </c>
      <c r="AD90" s="105">
        <v>0</v>
      </c>
      <c r="AE90" s="105">
        <v>0</v>
      </c>
      <c r="AF90" s="105">
        <v>0</v>
      </c>
      <c r="AG90" s="105">
        <v>0</v>
      </c>
      <c r="AH90" s="105">
        <v>0</v>
      </c>
      <c r="AI90" s="105">
        <v>0</v>
      </c>
      <c r="AJ90" s="9">
        <f t="shared" si="9"/>
        <v>1</v>
      </c>
      <c r="AK90" s="9">
        <f t="shared" si="10"/>
        <v>0</v>
      </c>
      <c r="AL90" s="9">
        <f t="shared" si="11"/>
        <v>0</v>
      </c>
      <c r="AM90" s="9">
        <f t="shared" si="12"/>
        <v>0</v>
      </c>
      <c r="AN90" s="106" t="s">
        <v>4742</v>
      </c>
    </row>
    <row r="91" spans="1:40" x14ac:dyDescent="0.25">
      <c r="A91" s="105">
        <v>3402</v>
      </c>
      <c r="B91" s="106" t="s">
        <v>3059</v>
      </c>
      <c r="C91" s="106" t="s">
        <v>3060</v>
      </c>
      <c r="D91" s="106" t="s">
        <v>3061</v>
      </c>
      <c r="E91" s="107">
        <v>43031</v>
      </c>
      <c r="F91" s="106" t="s">
        <v>38</v>
      </c>
      <c r="G91" s="103"/>
      <c r="H91" s="103"/>
      <c r="I91" s="110">
        <v>248</v>
      </c>
      <c r="J91" s="112">
        <v>1.46E-2</v>
      </c>
      <c r="K91" s="103"/>
      <c r="L91" s="109" t="s">
        <v>342</v>
      </c>
      <c r="M91" s="106" t="s">
        <v>136</v>
      </c>
      <c r="N91" s="106" t="s">
        <v>40</v>
      </c>
      <c r="O91" s="110">
        <v>30</v>
      </c>
      <c r="P91" s="106" t="s">
        <v>923</v>
      </c>
      <c r="Q91" s="106" t="s">
        <v>15</v>
      </c>
      <c r="R91" s="105">
        <v>1</v>
      </c>
      <c r="S91" s="105">
        <v>0</v>
      </c>
      <c r="T91" s="105">
        <v>0</v>
      </c>
      <c r="U91" s="105">
        <v>1</v>
      </c>
      <c r="V91" s="105">
        <v>0</v>
      </c>
      <c r="W91" s="105">
        <v>0</v>
      </c>
      <c r="X91" s="105">
        <v>0</v>
      </c>
      <c r="Y91" s="105">
        <v>0</v>
      </c>
      <c r="Z91" s="105">
        <v>1</v>
      </c>
      <c r="AA91" s="105">
        <v>0</v>
      </c>
      <c r="AB91" s="105">
        <v>0</v>
      </c>
      <c r="AC91" s="105">
        <v>1</v>
      </c>
      <c r="AD91" s="105">
        <v>0</v>
      </c>
      <c r="AE91" s="105">
        <v>1</v>
      </c>
      <c r="AF91" s="105">
        <v>0</v>
      </c>
      <c r="AG91" s="105">
        <v>0</v>
      </c>
      <c r="AH91" s="105">
        <v>0</v>
      </c>
      <c r="AI91" s="105">
        <v>0</v>
      </c>
      <c r="AJ91" s="9">
        <f t="shared" si="9"/>
        <v>1</v>
      </c>
      <c r="AK91" s="9">
        <f t="shared" si="10"/>
        <v>0</v>
      </c>
      <c r="AL91" s="9">
        <f t="shared" si="11"/>
        <v>0</v>
      </c>
      <c r="AM91" s="9">
        <f t="shared" si="12"/>
        <v>0</v>
      </c>
      <c r="AN91" s="106" t="s">
        <v>3062</v>
      </c>
    </row>
    <row r="92" spans="1:40" x14ac:dyDescent="0.25">
      <c r="A92" s="105">
        <v>3477</v>
      </c>
      <c r="B92" s="106" t="s">
        <v>3358</v>
      </c>
      <c r="C92" s="106" t="s">
        <v>3359</v>
      </c>
      <c r="D92" s="106" t="s">
        <v>3360</v>
      </c>
      <c r="E92" s="107">
        <v>42005</v>
      </c>
      <c r="F92" s="106" t="s">
        <v>38</v>
      </c>
      <c r="G92" s="103"/>
      <c r="H92" s="103"/>
      <c r="I92" s="103"/>
      <c r="J92" s="112">
        <v>4.8000000000000001E-2</v>
      </c>
      <c r="K92" s="103"/>
      <c r="L92" s="109" t="s">
        <v>342</v>
      </c>
      <c r="M92" s="106" t="s">
        <v>185</v>
      </c>
      <c r="N92" s="106" t="s">
        <v>48</v>
      </c>
      <c r="O92" s="110">
        <v>30</v>
      </c>
      <c r="P92" s="106" t="s">
        <v>891</v>
      </c>
      <c r="Q92" s="106" t="s">
        <v>15</v>
      </c>
      <c r="R92" s="105">
        <v>1</v>
      </c>
      <c r="S92" s="105">
        <v>0</v>
      </c>
      <c r="T92" s="105">
        <v>0</v>
      </c>
      <c r="U92" s="105">
        <v>1</v>
      </c>
      <c r="V92" s="105">
        <v>0</v>
      </c>
      <c r="W92" s="105">
        <v>0</v>
      </c>
      <c r="X92" s="105">
        <v>0</v>
      </c>
      <c r="Y92" s="105">
        <v>0</v>
      </c>
      <c r="Z92" s="105">
        <v>1</v>
      </c>
      <c r="AA92" s="105">
        <v>0</v>
      </c>
      <c r="AB92" s="105">
        <v>0</v>
      </c>
      <c r="AC92" s="105">
        <v>0</v>
      </c>
      <c r="AD92" s="105">
        <v>0</v>
      </c>
      <c r="AE92" s="105">
        <v>1</v>
      </c>
      <c r="AF92" s="105">
        <v>0</v>
      </c>
      <c r="AG92" s="105">
        <v>0</v>
      </c>
      <c r="AH92" s="105">
        <v>0</v>
      </c>
      <c r="AI92" s="105">
        <v>0</v>
      </c>
      <c r="AJ92" s="9">
        <f t="shared" si="9"/>
        <v>1</v>
      </c>
      <c r="AK92" s="9">
        <f t="shared" si="10"/>
        <v>0</v>
      </c>
      <c r="AL92" s="9">
        <f t="shared" si="11"/>
        <v>0</v>
      </c>
      <c r="AM92" s="9">
        <f t="shared" si="12"/>
        <v>0</v>
      </c>
      <c r="AN92" s="106" t="s">
        <v>3361</v>
      </c>
    </row>
    <row r="93" spans="1:40" x14ac:dyDescent="0.25">
      <c r="A93" s="105">
        <v>3537</v>
      </c>
      <c r="B93" s="106" t="s">
        <v>2780</v>
      </c>
      <c r="C93" s="106" t="s">
        <v>2781</v>
      </c>
      <c r="D93" s="106" t="s">
        <v>2782</v>
      </c>
      <c r="E93" s="107">
        <v>42552</v>
      </c>
      <c r="F93" s="106" t="s">
        <v>38</v>
      </c>
      <c r="G93" s="103"/>
      <c r="H93" s="103"/>
      <c r="I93" s="103"/>
      <c r="J93" s="112">
        <v>0.97399999999999998</v>
      </c>
      <c r="K93" s="103"/>
      <c r="L93" s="109" t="s">
        <v>342</v>
      </c>
      <c r="M93" s="106" t="s">
        <v>185</v>
      </c>
      <c r="N93" s="106" t="s">
        <v>48</v>
      </c>
      <c r="O93" s="110">
        <v>60</v>
      </c>
      <c r="P93" s="106" t="s">
        <v>891</v>
      </c>
      <c r="Q93" s="106" t="s">
        <v>15</v>
      </c>
      <c r="R93" s="105">
        <v>1</v>
      </c>
      <c r="S93" s="105">
        <v>0</v>
      </c>
      <c r="T93" s="105">
        <v>0</v>
      </c>
      <c r="U93" s="105">
        <v>1</v>
      </c>
      <c r="V93" s="105">
        <v>0</v>
      </c>
      <c r="W93" s="105">
        <v>0</v>
      </c>
      <c r="X93" s="105">
        <v>0</v>
      </c>
      <c r="Y93" s="105">
        <v>0</v>
      </c>
      <c r="Z93" s="105">
        <v>1</v>
      </c>
      <c r="AA93" s="105">
        <v>0</v>
      </c>
      <c r="AB93" s="105">
        <v>0</v>
      </c>
      <c r="AC93" s="105">
        <v>0</v>
      </c>
      <c r="AD93" s="105">
        <v>0</v>
      </c>
      <c r="AE93" s="105">
        <v>1</v>
      </c>
      <c r="AF93" s="105">
        <v>0</v>
      </c>
      <c r="AG93" s="105">
        <v>0</v>
      </c>
      <c r="AH93" s="105">
        <v>0</v>
      </c>
      <c r="AI93" s="105">
        <v>0</v>
      </c>
      <c r="AJ93" s="9">
        <f t="shared" si="9"/>
        <v>1</v>
      </c>
      <c r="AK93" s="9">
        <f t="shared" si="10"/>
        <v>0</v>
      </c>
      <c r="AL93" s="9">
        <f t="shared" si="11"/>
        <v>0</v>
      </c>
      <c r="AM93" s="9">
        <f t="shared" si="12"/>
        <v>0</v>
      </c>
      <c r="AN93" s="106" t="s">
        <v>2783</v>
      </c>
    </row>
    <row r="94" spans="1:40" x14ac:dyDescent="0.25">
      <c r="A94" s="105">
        <v>3630</v>
      </c>
      <c r="B94" s="106" t="s">
        <v>2558</v>
      </c>
      <c r="C94" s="106" t="s">
        <v>2559</v>
      </c>
      <c r="D94" s="106" t="s">
        <v>2560</v>
      </c>
      <c r="E94" s="107">
        <v>43914</v>
      </c>
      <c r="F94" s="106" t="s">
        <v>38</v>
      </c>
      <c r="G94" s="103"/>
      <c r="H94" s="103"/>
      <c r="I94" s="110">
        <v>40000</v>
      </c>
      <c r="J94" s="112">
        <v>0.36</v>
      </c>
      <c r="K94" s="103"/>
      <c r="L94" s="109" t="s">
        <v>341</v>
      </c>
      <c r="M94" s="106" t="s">
        <v>151</v>
      </c>
      <c r="N94" s="106" t="s">
        <v>48</v>
      </c>
      <c r="O94" s="110">
        <v>224</v>
      </c>
      <c r="P94" s="106" t="s">
        <v>367</v>
      </c>
      <c r="Q94" s="106" t="s">
        <v>15</v>
      </c>
      <c r="R94" s="105">
        <v>0</v>
      </c>
      <c r="S94" s="105">
        <v>0</v>
      </c>
      <c r="T94" s="105">
        <v>0</v>
      </c>
      <c r="U94" s="105">
        <v>1</v>
      </c>
      <c r="V94" s="105">
        <v>0</v>
      </c>
      <c r="W94" s="105">
        <v>0</v>
      </c>
      <c r="X94" s="105">
        <v>0</v>
      </c>
      <c r="Y94" s="105">
        <v>0</v>
      </c>
      <c r="Z94" s="105">
        <v>1</v>
      </c>
      <c r="AA94" s="105">
        <v>0</v>
      </c>
      <c r="AB94" s="105">
        <v>0</v>
      </c>
      <c r="AC94" s="105">
        <v>1</v>
      </c>
      <c r="AD94" s="105">
        <v>0</v>
      </c>
      <c r="AE94" s="105">
        <v>1</v>
      </c>
      <c r="AF94" s="105">
        <v>0</v>
      </c>
      <c r="AG94" s="105">
        <v>0</v>
      </c>
      <c r="AH94" s="105">
        <v>0</v>
      </c>
      <c r="AI94" s="105">
        <v>0</v>
      </c>
      <c r="AJ94" s="9">
        <f t="shared" si="9"/>
        <v>1</v>
      </c>
      <c r="AK94" s="9">
        <f t="shared" si="10"/>
        <v>0</v>
      </c>
      <c r="AL94" s="9">
        <f t="shared" si="11"/>
        <v>0</v>
      </c>
      <c r="AM94" s="9">
        <f t="shared" si="12"/>
        <v>0</v>
      </c>
      <c r="AN94" s="106" t="s">
        <v>2561</v>
      </c>
    </row>
    <row r="95" spans="1:40" x14ac:dyDescent="0.25">
      <c r="A95" s="105">
        <v>3650</v>
      </c>
      <c r="B95" s="106" t="s">
        <v>2576</v>
      </c>
      <c r="C95" s="106" t="s">
        <v>2577</v>
      </c>
      <c r="D95" s="106" t="s">
        <v>2578</v>
      </c>
      <c r="E95" s="107">
        <v>35674</v>
      </c>
      <c r="F95" s="106" t="s">
        <v>38</v>
      </c>
      <c r="G95" s="103"/>
      <c r="H95" s="103"/>
      <c r="I95" s="110">
        <v>100000</v>
      </c>
      <c r="J95" s="112">
        <v>2</v>
      </c>
      <c r="K95" s="103"/>
      <c r="L95" s="109" t="s">
        <v>342</v>
      </c>
      <c r="M95" s="106" t="s">
        <v>598</v>
      </c>
      <c r="N95" s="106" t="s">
        <v>219</v>
      </c>
      <c r="O95" s="110">
        <v>1.5</v>
      </c>
      <c r="P95" s="106" t="s">
        <v>231</v>
      </c>
      <c r="Q95" s="106" t="s">
        <v>15</v>
      </c>
      <c r="R95" s="105">
        <v>1</v>
      </c>
      <c r="S95" s="105">
        <v>0</v>
      </c>
      <c r="T95" s="105">
        <v>0</v>
      </c>
      <c r="U95" s="105">
        <v>1</v>
      </c>
      <c r="V95" s="105">
        <v>0</v>
      </c>
      <c r="W95" s="105">
        <v>0</v>
      </c>
      <c r="X95" s="105">
        <v>0</v>
      </c>
      <c r="Y95" s="105">
        <v>0</v>
      </c>
      <c r="Z95" s="105">
        <v>1</v>
      </c>
      <c r="AA95" s="105">
        <v>0</v>
      </c>
      <c r="AB95" s="105">
        <v>0</v>
      </c>
      <c r="AC95" s="105">
        <v>1</v>
      </c>
      <c r="AD95" s="105">
        <v>0</v>
      </c>
      <c r="AE95" s="105">
        <v>0</v>
      </c>
      <c r="AF95" s="105">
        <v>0</v>
      </c>
      <c r="AG95" s="105">
        <v>0</v>
      </c>
      <c r="AH95" s="105">
        <v>0</v>
      </c>
      <c r="AI95" s="105">
        <v>0</v>
      </c>
      <c r="AJ95" s="9">
        <f t="shared" si="9"/>
        <v>1</v>
      </c>
      <c r="AK95" s="9">
        <f t="shared" si="10"/>
        <v>0</v>
      </c>
      <c r="AL95" s="9">
        <f t="shared" si="11"/>
        <v>0</v>
      </c>
      <c r="AM95" s="9">
        <f t="shared" si="12"/>
        <v>0</v>
      </c>
      <c r="AN95" s="106" t="s">
        <v>2579</v>
      </c>
    </row>
    <row r="96" spans="1:40" x14ac:dyDescent="0.25">
      <c r="A96" s="105">
        <v>3747</v>
      </c>
      <c r="B96" s="106" t="s">
        <v>7792</v>
      </c>
      <c r="C96" s="106" t="s">
        <v>7793</v>
      </c>
      <c r="D96" s="106" t="s">
        <v>7794</v>
      </c>
      <c r="E96" s="107">
        <v>44115</v>
      </c>
      <c r="F96" s="106" t="s">
        <v>38</v>
      </c>
      <c r="G96" s="103"/>
      <c r="H96" s="103"/>
      <c r="I96" s="110">
        <v>160</v>
      </c>
      <c r="J96" s="103"/>
      <c r="K96" s="103"/>
      <c r="L96" s="109" t="s">
        <v>341</v>
      </c>
      <c r="M96" s="106" t="s">
        <v>54</v>
      </c>
      <c r="N96" s="106" t="s">
        <v>40</v>
      </c>
      <c r="O96" s="110">
        <v>120</v>
      </c>
      <c r="P96" s="106" t="s">
        <v>2220</v>
      </c>
      <c r="Q96" s="106" t="s">
        <v>15</v>
      </c>
      <c r="R96" s="105">
        <v>0</v>
      </c>
      <c r="S96" s="105">
        <v>0</v>
      </c>
      <c r="T96" s="105">
        <v>0</v>
      </c>
      <c r="U96" s="105">
        <v>1</v>
      </c>
      <c r="V96" s="105">
        <v>0</v>
      </c>
      <c r="W96" s="105">
        <v>0</v>
      </c>
      <c r="X96" s="105">
        <v>0</v>
      </c>
      <c r="Y96" s="105">
        <v>0</v>
      </c>
      <c r="Z96" s="105">
        <v>1</v>
      </c>
      <c r="AA96" s="105">
        <v>0</v>
      </c>
      <c r="AB96" s="105">
        <v>0</v>
      </c>
      <c r="AC96" s="105">
        <v>0</v>
      </c>
      <c r="AD96" s="105">
        <v>0</v>
      </c>
      <c r="AE96" s="105">
        <v>1</v>
      </c>
      <c r="AF96" s="105">
        <v>0</v>
      </c>
      <c r="AG96" s="105">
        <v>0</v>
      </c>
      <c r="AH96" s="105">
        <v>0</v>
      </c>
      <c r="AI96" s="105">
        <v>0</v>
      </c>
      <c r="AJ96" s="9">
        <f t="shared" si="9"/>
        <v>1</v>
      </c>
      <c r="AK96" s="9">
        <f t="shared" si="10"/>
        <v>0</v>
      </c>
      <c r="AL96" s="9">
        <f t="shared" si="11"/>
        <v>0</v>
      </c>
      <c r="AM96" s="9">
        <f t="shared" si="12"/>
        <v>0</v>
      </c>
      <c r="AN96" s="106" t="s">
        <v>7795</v>
      </c>
    </row>
    <row r="97" spans="1:40" x14ac:dyDescent="0.25">
      <c r="A97" s="105">
        <v>3788</v>
      </c>
      <c r="B97" s="106" t="s">
        <v>4815</v>
      </c>
      <c r="C97" s="106" t="s">
        <v>4816</v>
      </c>
      <c r="D97" s="106" t="s">
        <v>4817</v>
      </c>
      <c r="E97" s="107">
        <v>43061</v>
      </c>
      <c r="F97" s="106" t="s">
        <v>38</v>
      </c>
      <c r="G97" s="103"/>
      <c r="H97" s="103"/>
      <c r="I97" s="110">
        <v>2500</v>
      </c>
      <c r="J97" s="112">
        <v>0.09</v>
      </c>
      <c r="K97" s="103"/>
      <c r="L97" s="109" t="s">
        <v>342</v>
      </c>
      <c r="M97" s="106" t="s">
        <v>136</v>
      </c>
      <c r="N97" s="106" t="s">
        <v>219</v>
      </c>
      <c r="O97" s="110">
        <v>60</v>
      </c>
      <c r="P97" s="106" t="s">
        <v>923</v>
      </c>
      <c r="Q97" s="106" t="s">
        <v>15</v>
      </c>
      <c r="R97" s="105">
        <v>1</v>
      </c>
      <c r="S97" s="105">
        <v>0</v>
      </c>
      <c r="T97" s="105">
        <v>0</v>
      </c>
      <c r="U97" s="105">
        <v>1</v>
      </c>
      <c r="V97" s="105">
        <v>0</v>
      </c>
      <c r="W97" s="105">
        <v>0</v>
      </c>
      <c r="X97" s="105">
        <v>0</v>
      </c>
      <c r="Y97" s="105">
        <v>0</v>
      </c>
      <c r="Z97" s="105">
        <v>1</v>
      </c>
      <c r="AA97" s="105">
        <v>0</v>
      </c>
      <c r="AB97" s="105">
        <v>0</v>
      </c>
      <c r="AC97" s="105">
        <v>0</v>
      </c>
      <c r="AD97" s="105">
        <v>0</v>
      </c>
      <c r="AE97" s="105">
        <v>0</v>
      </c>
      <c r="AF97" s="105">
        <v>0</v>
      </c>
      <c r="AG97" s="105">
        <v>0</v>
      </c>
      <c r="AH97" s="105">
        <v>0</v>
      </c>
      <c r="AI97" s="105">
        <v>1</v>
      </c>
      <c r="AJ97" s="9">
        <f t="shared" si="9"/>
        <v>0</v>
      </c>
      <c r="AK97" s="9">
        <f t="shared" si="10"/>
        <v>0</v>
      </c>
      <c r="AL97" s="9">
        <f t="shared" si="11"/>
        <v>1</v>
      </c>
      <c r="AM97" s="9">
        <f t="shared" si="12"/>
        <v>0</v>
      </c>
      <c r="AN97" s="106" t="s">
        <v>4818</v>
      </c>
    </row>
    <row r="98" spans="1:40" x14ac:dyDescent="0.25">
      <c r="A98" s="105">
        <v>3796</v>
      </c>
      <c r="B98" s="106" t="s">
        <v>4820</v>
      </c>
      <c r="C98" s="106" t="s">
        <v>4821</v>
      </c>
      <c r="D98" s="106" t="s">
        <v>4822</v>
      </c>
      <c r="E98" s="107">
        <v>44137</v>
      </c>
      <c r="F98" s="106" t="s">
        <v>38</v>
      </c>
      <c r="G98" s="103"/>
      <c r="H98" s="103"/>
      <c r="I98" s="103"/>
      <c r="J98" s="112">
        <v>2</v>
      </c>
      <c r="K98" s="103"/>
      <c r="L98" s="109" t="s">
        <v>342</v>
      </c>
      <c r="M98" s="106" t="s">
        <v>4823</v>
      </c>
      <c r="N98" s="106" t="s">
        <v>48</v>
      </c>
      <c r="O98" s="110">
        <v>80</v>
      </c>
      <c r="P98" s="106" t="s">
        <v>225</v>
      </c>
      <c r="Q98" s="106" t="s">
        <v>15</v>
      </c>
      <c r="R98" s="105">
        <v>1</v>
      </c>
      <c r="S98" s="105">
        <v>0</v>
      </c>
      <c r="T98" s="105">
        <v>0</v>
      </c>
      <c r="U98" s="105">
        <v>1</v>
      </c>
      <c r="V98" s="105">
        <v>0</v>
      </c>
      <c r="W98" s="105">
        <v>0</v>
      </c>
      <c r="X98" s="105">
        <v>0</v>
      </c>
      <c r="Y98" s="105">
        <v>0</v>
      </c>
      <c r="Z98" s="105">
        <v>1</v>
      </c>
      <c r="AA98" s="105">
        <v>0</v>
      </c>
      <c r="AB98" s="105">
        <v>0</v>
      </c>
      <c r="AC98" s="105">
        <v>1</v>
      </c>
      <c r="AD98" s="105">
        <v>1</v>
      </c>
      <c r="AE98" s="105">
        <v>1</v>
      </c>
      <c r="AF98" s="105">
        <v>0</v>
      </c>
      <c r="AG98" s="105">
        <v>0</v>
      </c>
      <c r="AH98" s="105">
        <v>0</v>
      </c>
      <c r="AI98" s="105">
        <v>0</v>
      </c>
      <c r="AJ98" s="9">
        <f t="shared" si="9"/>
        <v>1</v>
      </c>
      <c r="AK98" s="9">
        <f t="shared" si="10"/>
        <v>0</v>
      </c>
      <c r="AL98" s="9">
        <f t="shared" si="11"/>
        <v>1</v>
      </c>
      <c r="AM98" s="9">
        <f t="shared" si="12"/>
        <v>1</v>
      </c>
      <c r="AN98" s="106" t="s">
        <v>4824</v>
      </c>
    </row>
    <row r="99" spans="1:40" x14ac:dyDescent="0.25">
      <c r="A99" s="105">
        <v>4003</v>
      </c>
      <c r="B99" s="106" t="s">
        <v>4880</v>
      </c>
      <c r="C99" s="106" t="s">
        <v>4881</v>
      </c>
      <c r="D99" s="106" t="s">
        <v>4882</v>
      </c>
      <c r="E99" s="107">
        <v>43640</v>
      </c>
      <c r="F99" s="106" t="s">
        <v>38</v>
      </c>
      <c r="G99" s="103"/>
      <c r="H99" s="103"/>
      <c r="I99" s="110">
        <v>2002.7</v>
      </c>
      <c r="J99" s="112">
        <v>0.11600000000000001</v>
      </c>
      <c r="K99" s="103"/>
      <c r="L99" s="109" t="s">
        <v>342</v>
      </c>
      <c r="M99" s="106" t="s">
        <v>1800</v>
      </c>
      <c r="N99" s="106" t="s">
        <v>219</v>
      </c>
      <c r="O99" s="110">
        <v>1</v>
      </c>
      <c r="P99" s="106" t="s">
        <v>4883</v>
      </c>
      <c r="Q99" s="106" t="s">
        <v>15</v>
      </c>
      <c r="R99" s="105">
        <v>0</v>
      </c>
      <c r="S99" s="105">
        <v>0</v>
      </c>
      <c r="T99" s="105">
        <v>0</v>
      </c>
      <c r="U99" s="105">
        <v>1</v>
      </c>
      <c r="V99" s="105">
        <v>0</v>
      </c>
      <c r="W99" s="105">
        <v>0</v>
      </c>
      <c r="X99" s="105">
        <v>0</v>
      </c>
      <c r="Y99" s="105">
        <v>1</v>
      </c>
      <c r="Z99" s="105">
        <v>0</v>
      </c>
      <c r="AA99" s="105">
        <v>0</v>
      </c>
      <c r="AB99" s="105">
        <v>0</v>
      </c>
      <c r="AC99" s="105">
        <v>0</v>
      </c>
      <c r="AD99" s="105">
        <v>0</v>
      </c>
      <c r="AE99" s="105">
        <v>0</v>
      </c>
      <c r="AF99" s="105">
        <v>0</v>
      </c>
      <c r="AG99" s="105">
        <v>0</v>
      </c>
      <c r="AH99" s="105">
        <v>0</v>
      </c>
      <c r="AI99" s="105">
        <v>1</v>
      </c>
      <c r="AJ99" s="9">
        <f t="shared" si="9"/>
        <v>0</v>
      </c>
      <c r="AK99" s="9">
        <f t="shared" si="10"/>
        <v>0</v>
      </c>
      <c r="AL99" s="9">
        <f t="shared" si="11"/>
        <v>1</v>
      </c>
      <c r="AM99" s="9">
        <f t="shared" si="12"/>
        <v>0</v>
      </c>
      <c r="AN99" s="106" t="s">
        <v>4884</v>
      </c>
    </row>
    <row r="100" spans="1:40" x14ac:dyDescent="0.25">
      <c r="A100" s="105">
        <v>4030</v>
      </c>
      <c r="B100" s="106" t="s">
        <v>2644</v>
      </c>
      <c r="C100" s="106" t="s">
        <v>2645</v>
      </c>
      <c r="D100" s="106" t="s">
        <v>2646</v>
      </c>
      <c r="E100" s="107">
        <v>43586</v>
      </c>
      <c r="F100" s="106" t="s">
        <v>38</v>
      </c>
      <c r="G100" s="103"/>
      <c r="H100" s="103"/>
      <c r="I100" s="110">
        <v>200</v>
      </c>
      <c r="J100" s="112">
        <v>1.075</v>
      </c>
      <c r="K100" s="103"/>
      <c r="L100" s="109" t="s">
        <v>342</v>
      </c>
      <c r="M100" s="106" t="s">
        <v>136</v>
      </c>
      <c r="N100" s="106" t="s">
        <v>219</v>
      </c>
      <c r="O100" s="110">
        <v>112</v>
      </c>
      <c r="P100" s="106" t="s">
        <v>377</v>
      </c>
      <c r="Q100" s="106" t="s">
        <v>15</v>
      </c>
      <c r="R100" s="105">
        <v>1</v>
      </c>
      <c r="S100" s="105">
        <v>0</v>
      </c>
      <c r="T100" s="105">
        <v>0</v>
      </c>
      <c r="U100" s="105">
        <v>1</v>
      </c>
      <c r="V100" s="105">
        <v>0</v>
      </c>
      <c r="W100" s="105">
        <v>0</v>
      </c>
      <c r="X100" s="105">
        <v>0</v>
      </c>
      <c r="Y100" s="105">
        <v>0</v>
      </c>
      <c r="Z100" s="105">
        <v>1</v>
      </c>
      <c r="AA100" s="105">
        <v>0</v>
      </c>
      <c r="AB100" s="105">
        <v>0</v>
      </c>
      <c r="AC100" s="105">
        <v>0</v>
      </c>
      <c r="AD100" s="105">
        <v>0</v>
      </c>
      <c r="AE100" s="105">
        <v>0</v>
      </c>
      <c r="AF100" s="105">
        <v>1</v>
      </c>
      <c r="AG100" s="105">
        <v>0</v>
      </c>
      <c r="AH100" s="105">
        <v>0</v>
      </c>
      <c r="AI100" s="105">
        <v>0</v>
      </c>
      <c r="AJ100" s="9">
        <f t="shared" si="9"/>
        <v>0</v>
      </c>
      <c r="AK100" s="9">
        <f t="shared" si="10"/>
        <v>1</v>
      </c>
      <c r="AL100" s="9">
        <f t="shared" si="11"/>
        <v>0</v>
      </c>
      <c r="AM100" s="9">
        <f t="shared" si="12"/>
        <v>0</v>
      </c>
      <c r="AN100" s="106" t="s">
        <v>2647</v>
      </c>
    </row>
    <row r="101" spans="1:40" x14ac:dyDescent="0.25">
      <c r="A101" s="105">
        <v>4082</v>
      </c>
      <c r="B101" s="106" t="s">
        <v>4918</v>
      </c>
      <c r="C101" s="106" t="s">
        <v>4919</v>
      </c>
      <c r="D101" s="106" t="s">
        <v>4920</v>
      </c>
      <c r="E101" s="107">
        <v>42654</v>
      </c>
      <c r="F101" s="106" t="s">
        <v>38</v>
      </c>
      <c r="G101" s="103"/>
      <c r="H101" s="103"/>
      <c r="I101" s="103"/>
      <c r="J101" s="103"/>
      <c r="K101" s="103"/>
      <c r="L101" s="109" t="s">
        <v>341</v>
      </c>
      <c r="M101" s="106" t="s">
        <v>54</v>
      </c>
      <c r="N101" s="106" t="s">
        <v>48</v>
      </c>
      <c r="O101" s="110">
        <v>0</v>
      </c>
      <c r="P101" s="106" t="s">
        <v>49</v>
      </c>
      <c r="Q101" s="106" t="s">
        <v>55</v>
      </c>
      <c r="R101" s="105">
        <v>1</v>
      </c>
      <c r="S101" s="105">
        <v>0</v>
      </c>
      <c r="T101" s="105">
        <v>0</v>
      </c>
      <c r="U101" s="105">
        <v>0</v>
      </c>
      <c r="V101" s="105">
        <v>0</v>
      </c>
      <c r="W101" s="105">
        <v>0</v>
      </c>
      <c r="X101" s="105">
        <v>0</v>
      </c>
      <c r="Y101" s="105">
        <v>0</v>
      </c>
      <c r="Z101" s="105">
        <v>0</v>
      </c>
      <c r="AA101" s="105">
        <v>0</v>
      </c>
      <c r="AB101" s="105">
        <v>1</v>
      </c>
      <c r="AC101" s="105">
        <v>1</v>
      </c>
      <c r="AD101" s="105">
        <v>0</v>
      </c>
      <c r="AE101" s="105">
        <v>0</v>
      </c>
      <c r="AF101" s="105">
        <v>0</v>
      </c>
      <c r="AG101" s="105">
        <v>0</v>
      </c>
      <c r="AH101" s="105">
        <v>0</v>
      </c>
      <c r="AI101" s="105">
        <v>0</v>
      </c>
      <c r="AJ101" s="9">
        <f t="shared" si="9"/>
        <v>1</v>
      </c>
      <c r="AK101" s="9">
        <f t="shared" si="10"/>
        <v>0</v>
      </c>
      <c r="AL101" s="9">
        <f t="shared" si="11"/>
        <v>0</v>
      </c>
      <c r="AM101" s="9">
        <f t="shared" si="12"/>
        <v>0</v>
      </c>
      <c r="AN101" s="106" t="s">
        <v>4921</v>
      </c>
    </row>
    <row r="102" spans="1:40" x14ac:dyDescent="0.25">
      <c r="A102" s="105">
        <v>4180</v>
      </c>
      <c r="B102" s="106" t="s">
        <v>4926</v>
      </c>
      <c r="C102" s="106" t="s">
        <v>4927</v>
      </c>
      <c r="D102" s="106" t="s">
        <v>4928</v>
      </c>
      <c r="E102" s="107">
        <v>35811</v>
      </c>
      <c r="F102" s="106" t="s">
        <v>38</v>
      </c>
      <c r="G102" s="103"/>
      <c r="H102" s="103"/>
      <c r="I102" s="103"/>
      <c r="J102" s="103"/>
      <c r="K102" s="103"/>
      <c r="L102" s="109" t="s">
        <v>341</v>
      </c>
      <c r="M102" s="106" t="s">
        <v>151</v>
      </c>
      <c r="N102" s="106" t="s">
        <v>48</v>
      </c>
      <c r="O102" s="110">
        <v>40</v>
      </c>
      <c r="P102" s="106" t="s">
        <v>170</v>
      </c>
      <c r="Q102" s="106" t="s">
        <v>55</v>
      </c>
      <c r="R102" s="105">
        <v>1</v>
      </c>
      <c r="S102" s="105">
        <v>0</v>
      </c>
      <c r="T102" s="105">
        <v>0</v>
      </c>
      <c r="U102" s="105">
        <v>0</v>
      </c>
      <c r="V102" s="105">
        <v>0</v>
      </c>
      <c r="W102" s="105">
        <v>0</v>
      </c>
      <c r="X102" s="105">
        <v>0</v>
      </c>
      <c r="Y102" s="105">
        <v>0</v>
      </c>
      <c r="Z102" s="105">
        <v>0</v>
      </c>
      <c r="AA102" s="105">
        <v>1</v>
      </c>
      <c r="AB102" s="105">
        <v>0</v>
      </c>
      <c r="AC102" s="105">
        <v>0</v>
      </c>
      <c r="AD102" s="105">
        <v>1</v>
      </c>
      <c r="AE102" s="105">
        <v>0</v>
      </c>
      <c r="AF102" s="105">
        <v>0</v>
      </c>
      <c r="AG102" s="105">
        <v>0</v>
      </c>
      <c r="AH102" s="105">
        <v>0</v>
      </c>
      <c r="AI102" s="105">
        <v>0</v>
      </c>
      <c r="AJ102" s="9">
        <f t="shared" si="9"/>
        <v>0</v>
      </c>
      <c r="AK102" s="9">
        <f t="shared" si="10"/>
        <v>0</v>
      </c>
      <c r="AL102" s="9">
        <f t="shared" si="11"/>
        <v>1</v>
      </c>
      <c r="AM102" s="9">
        <f t="shared" si="12"/>
        <v>1</v>
      </c>
      <c r="AN102" s="106" t="s">
        <v>4929</v>
      </c>
    </row>
    <row r="103" spans="1:40" x14ac:dyDescent="0.25">
      <c r="A103" s="105">
        <v>4181</v>
      </c>
      <c r="B103" s="106" t="s">
        <v>4930</v>
      </c>
      <c r="C103" s="106" t="s">
        <v>4931</v>
      </c>
      <c r="D103" s="106" t="s">
        <v>4932</v>
      </c>
      <c r="E103" s="107">
        <v>38108</v>
      </c>
      <c r="F103" s="106" t="s">
        <v>38</v>
      </c>
      <c r="G103" s="103"/>
      <c r="H103" s="103"/>
      <c r="I103" s="103"/>
      <c r="J103" s="103"/>
      <c r="K103" s="103"/>
      <c r="L103" s="109" t="s">
        <v>341</v>
      </c>
      <c r="M103" s="106" t="s">
        <v>54</v>
      </c>
      <c r="N103" s="106" t="s">
        <v>219</v>
      </c>
      <c r="O103" s="110">
        <v>0</v>
      </c>
      <c r="P103" s="106" t="s">
        <v>170</v>
      </c>
      <c r="Q103" s="106" t="s">
        <v>55</v>
      </c>
      <c r="R103" s="105">
        <v>1</v>
      </c>
      <c r="S103" s="105">
        <v>0</v>
      </c>
      <c r="T103" s="105">
        <v>0</v>
      </c>
      <c r="U103" s="105">
        <v>0</v>
      </c>
      <c r="V103" s="105">
        <v>0</v>
      </c>
      <c r="W103" s="105">
        <v>0</v>
      </c>
      <c r="X103" s="105">
        <v>0</v>
      </c>
      <c r="Y103" s="105">
        <v>0</v>
      </c>
      <c r="Z103" s="105">
        <v>0</v>
      </c>
      <c r="AA103" s="105">
        <v>0</v>
      </c>
      <c r="AB103" s="105">
        <v>1</v>
      </c>
      <c r="AC103" s="105">
        <v>0</v>
      </c>
      <c r="AD103" s="105">
        <v>0</v>
      </c>
      <c r="AE103" s="105">
        <v>0</v>
      </c>
      <c r="AF103" s="105">
        <v>0</v>
      </c>
      <c r="AG103" s="105">
        <v>0</v>
      </c>
      <c r="AH103" s="105">
        <v>0</v>
      </c>
      <c r="AI103" s="105">
        <v>1</v>
      </c>
      <c r="AJ103" s="9">
        <f t="shared" si="9"/>
        <v>0</v>
      </c>
      <c r="AK103" s="9">
        <f t="shared" si="10"/>
        <v>0</v>
      </c>
      <c r="AL103" s="9">
        <f t="shared" si="11"/>
        <v>1</v>
      </c>
      <c r="AM103" s="9">
        <f t="shared" si="12"/>
        <v>0</v>
      </c>
      <c r="AN103" s="106" t="s">
        <v>4933</v>
      </c>
    </row>
    <row r="104" spans="1:40" x14ac:dyDescent="0.25">
      <c r="A104" s="105">
        <v>4182</v>
      </c>
      <c r="B104" s="106" t="s">
        <v>4934</v>
      </c>
      <c r="C104" s="106" t="s">
        <v>4935</v>
      </c>
      <c r="D104" s="106" t="s">
        <v>4936</v>
      </c>
      <c r="E104" s="107">
        <v>39448</v>
      </c>
      <c r="F104" s="106" t="s">
        <v>38</v>
      </c>
      <c r="G104" s="103"/>
      <c r="H104" s="103"/>
      <c r="I104" s="103"/>
      <c r="J104" s="103"/>
      <c r="K104" s="103"/>
      <c r="L104" s="109" t="s">
        <v>342</v>
      </c>
      <c r="M104" s="106" t="s">
        <v>136</v>
      </c>
      <c r="N104" s="106" t="s">
        <v>219</v>
      </c>
      <c r="O104" s="110">
        <v>10</v>
      </c>
      <c r="P104" s="106" t="s">
        <v>225</v>
      </c>
      <c r="Q104" s="106" t="s">
        <v>15</v>
      </c>
      <c r="R104" s="105">
        <v>1</v>
      </c>
      <c r="S104" s="105">
        <v>0</v>
      </c>
      <c r="T104" s="105">
        <v>0</v>
      </c>
      <c r="U104" s="105">
        <v>1</v>
      </c>
      <c r="V104" s="105">
        <v>0</v>
      </c>
      <c r="W104" s="105">
        <v>0</v>
      </c>
      <c r="X104" s="105">
        <v>0</v>
      </c>
      <c r="Y104" s="105">
        <v>0</v>
      </c>
      <c r="Z104" s="105">
        <v>1</v>
      </c>
      <c r="AA104" s="105">
        <v>0</v>
      </c>
      <c r="AB104" s="105">
        <v>0</v>
      </c>
      <c r="AC104" s="105">
        <v>0</v>
      </c>
      <c r="AD104" s="105">
        <v>0</v>
      </c>
      <c r="AE104" s="105">
        <v>0</v>
      </c>
      <c r="AF104" s="105">
        <v>0</v>
      </c>
      <c r="AG104" s="105">
        <v>0</v>
      </c>
      <c r="AH104" s="105">
        <v>0</v>
      </c>
      <c r="AI104" s="105">
        <v>1</v>
      </c>
      <c r="AJ104" s="9">
        <f t="shared" si="9"/>
        <v>0</v>
      </c>
      <c r="AK104" s="9">
        <f t="shared" si="10"/>
        <v>0</v>
      </c>
      <c r="AL104" s="9">
        <f t="shared" si="11"/>
        <v>1</v>
      </c>
      <c r="AM104" s="9">
        <f t="shared" si="12"/>
        <v>0</v>
      </c>
      <c r="AN104" s="106" t="s">
        <v>4937</v>
      </c>
    </row>
    <row r="105" spans="1:40" x14ac:dyDescent="0.25">
      <c r="A105" s="105">
        <v>4183</v>
      </c>
      <c r="B105" s="106" t="s">
        <v>4938</v>
      </c>
      <c r="C105" s="106" t="s">
        <v>4939</v>
      </c>
      <c r="D105" s="106" t="s">
        <v>4940</v>
      </c>
      <c r="E105" s="107">
        <v>41431</v>
      </c>
      <c r="F105" s="106" t="s">
        <v>38</v>
      </c>
      <c r="G105" s="103"/>
      <c r="H105" s="103"/>
      <c r="I105" s="103"/>
      <c r="J105" s="112">
        <v>5.0999999999999996</v>
      </c>
      <c r="K105" s="103"/>
      <c r="L105" s="109" t="s">
        <v>342</v>
      </c>
      <c r="M105" s="106" t="s">
        <v>4941</v>
      </c>
      <c r="N105" s="106" t="s">
        <v>2360</v>
      </c>
      <c r="O105" s="110">
        <v>80</v>
      </c>
      <c r="P105" s="106" t="s">
        <v>225</v>
      </c>
      <c r="Q105" s="106" t="s">
        <v>55</v>
      </c>
      <c r="R105" s="105">
        <v>1</v>
      </c>
      <c r="S105" s="105">
        <v>0</v>
      </c>
      <c r="T105" s="105">
        <v>0</v>
      </c>
      <c r="U105" s="105">
        <v>1</v>
      </c>
      <c r="V105" s="105">
        <v>0</v>
      </c>
      <c r="W105" s="105">
        <v>0</v>
      </c>
      <c r="X105" s="105">
        <v>0</v>
      </c>
      <c r="Y105" s="105">
        <v>0</v>
      </c>
      <c r="Z105" s="105">
        <v>1</v>
      </c>
      <c r="AA105" s="105">
        <v>0</v>
      </c>
      <c r="AB105" s="105">
        <v>0</v>
      </c>
      <c r="AC105" s="105">
        <v>1</v>
      </c>
      <c r="AD105" s="105">
        <v>0</v>
      </c>
      <c r="AE105" s="105">
        <v>0</v>
      </c>
      <c r="AF105" s="105">
        <v>0</v>
      </c>
      <c r="AG105" s="105">
        <v>0</v>
      </c>
      <c r="AH105" s="105">
        <v>0</v>
      </c>
      <c r="AI105" s="105">
        <v>0</v>
      </c>
      <c r="AJ105" s="9">
        <f t="shared" si="9"/>
        <v>1</v>
      </c>
      <c r="AK105" s="9">
        <f t="shared" si="10"/>
        <v>0</v>
      </c>
      <c r="AL105" s="9">
        <f t="shared" si="11"/>
        <v>0</v>
      </c>
      <c r="AM105" s="9">
        <f t="shared" si="12"/>
        <v>0</v>
      </c>
      <c r="AN105" s="106" t="s">
        <v>4942</v>
      </c>
    </row>
    <row r="106" spans="1:40" x14ac:dyDescent="0.25">
      <c r="A106" s="105">
        <v>4185</v>
      </c>
      <c r="B106" s="106" t="s">
        <v>4948</v>
      </c>
      <c r="C106" s="106" t="s">
        <v>4949</v>
      </c>
      <c r="D106" s="106" t="s">
        <v>4950</v>
      </c>
      <c r="E106" s="107">
        <v>40104</v>
      </c>
      <c r="F106" s="106" t="s">
        <v>38</v>
      </c>
      <c r="G106" s="103"/>
      <c r="H106" s="103"/>
      <c r="I106" s="110">
        <v>2150</v>
      </c>
      <c r="J106" s="103"/>
      <c r="K106" s="103"/>
      <c r="L106" s="109" t="s">
        <v>342</v>
      </c>
      <c r="M106" s="106" t="s">
        <v>185</v>
      </c>
      <c r="N106" s="106" t="s">
        <v>48</v>
      </c>
      <c r="O106" s="110">
        <v>180</v>
      </c>
      <c r="P106" s="106" t="s">
        <v>4355</v>
      </c>
      <c r="Q106" s="106" t="s">
        <v>15</v>
      </c>
      <c r="R106" s="105">
        <v>1</v>
      </c>
      <c r="S106" s="105">
        <v>0</v>
      </c>
      <c r="T106" s="105">
        <v>0</v>
      </c>
      <c r="U106" s="105">
        <v>1</v>
      </c>
      <c r="V106" s="105">
        <v>0</v>
      </c>
      <c r="W106" s="105">
        <v>0</v>
      </c>
      <c r="X106" s="105">
        <v>0</v>
      </c>
      <c r="Y106" s="105">
        <v>0</v>
      </c>
      <c r="Z106" s="105">
        <v>1</v>
      </c>
      <c r="AA106" s="105">
        <v>0</v>
      </c>
      <c r="AB106" s="105">
        <v>0</v>
      </c>
      <c r="AC106" s="105">
        <v>0</v>
      </c>
      <c r="AD106" s="105">
        <v>0</v>
      </c>
      <c r="AE106" s="105">
        <v>0</v>
      </c>
      <c r="AF106" s="105">
        <v>0</v>
      </c>
      <c r="AG106" s="105">
        <v>0</v>
      </c>
      <c r="AH106" s="105">
        <v>0</v>
      </c>
      <c r="AI106" s="105">
        <v>1</v>
      </c>
      <c r="AJ106" s="9">
        <f t="shared" si="9"/>
        <v>0</v>
      </c>
      <c r="AK106" s="9">
        <f t="shared" si="10"/>
        <v>0</v>
      </c>
      <c r="AL106" s="9">
        <f t="shared" si="11"/>
        <v>1</v>
      </c>
      <c r="AM106" s="9">
        <f t="shared" si="12"/>
        <v>0</v>
      </c>
      <c r="AN106" s="106" t="s">
        <v>4951</v>
      </c>
    </row>
    <row r="107" spans="1:40" x14ac:dyDescent="0.25">
      <c r="A107" s="105">
        <v>4190</v>
      </c>
      <c r="B107" s="106" t="s">
        <v>4961</v>
      </c>
      <c r="C107" s="106" t="s">
        <v>4962</v>
      </c>
      <c r="D107" s="106" t="s">
        <v>4963</v>
      </c>
      <c r="E107" s="107">
        <v>41640</v>
      </c>
      <c r="F107" s="106" t="s">
        <v>38</v>
      </c>
      <c r="G107" s="103"/>
      <c r="H107" s="103"/>
      <c r="I107" s="110">
        <v>100</v>
      </c>
      <c r="J107" s="103"/>
      <c r="K107" s="110">
        <v>6.25</v>
      </c>
      <c r="L107" s="109" t="s">
        <v>342</v>
      </c>
      <c r="M107" s="106" t="s">
        <v>136</v>
      </c>
      <c r="N107" s="106" t="s">
        <v>1346</v>
      </c>
      <c r="O107" s="110">
        <v>12.06</v>
      </c>
      <c r="P107" s="106" t="s">
        <v>4964</v>
      </c>
      <c r="Q107" s="106" t="s">
        <v>15</v>
      </c>
      <c r="R107" s="105">
        <v>1</v>
      </c>
      <c r="S107" s="105">
        <v>1</v>
      </c>
      <c r="T107" s="105">
        <v>0</v>
      </c>
      <c r="U107" s="105">
        <v>1</v>
      </c>
      <c r="V107" s="105">
        <v>0</v>
      </c>
      <c r="W107" s="105">
        <v>0</v>
      </c>
      <c r="X107" s="105">
        <v>0</v>
      </c>
      <c r="Y107" s="105">
        <v>0</v>
      </c>
      <c r="Z107" s="105">
        <v>1</v>
      </c>
      <c r="AA107" s="105">
        <v>0</v>
      </c>
      <c r="AB107" s="105">
        <v>0</v>
      </c>
      <c r="AC107" s="105">
        <v>0</v>
      </c>
      <c r="AD107" s="105">
        <v>0</v>
      </c>
      <c r="AE107" s="105">
        <v>0</v>
      </c>
      <c r="AF107" s="105">
        <v>0</v>
      </c>
      <c r="AG107" s="105">
        <v>0</v>
      </c>
      <c r="AH107" s="105">
        <v>0</v>
      </c>
      <c r="AI107" s="105">
        <v>1</v>
      </c>
      <c r="AJ107" s="9">
        <f t="shared" si="9"/>
        <v>0</v>
      </c>
      <c r="AK107" s="9">
        <f t="shared" si="10"/>
        <v>0</v>
      </c>
      <c r="AL107" s="9">
        <f t="shared" si="11"/>
        <v>1</v>
      </c>
      <c r="AM107" s="9">
        <f t="shared" si="12"/>
        <v>0</v>
      </c>
      <c r="AN107" s="106" t="s">
        <v>4965</v>
      </c>
    </row>
    <row r="108" spans="1:40" x14ac:dyDescent="0.25">
      <c r="A108" s="105">
        <v>4207</v>
      </c>
      <c r="B108" s="106" t="s">
        <v>4972</v>
      </c>
      <c r="C108" s="106" t="s">
        <v>4973</v>
      </c>
      <c r="D108" s="106" t="s">
        <v>908</v>
      </c>
      <c r="E108" s="107">
        <v>42833</v>
      </c>
      <c r="F108" s="106" t="s">
        <v>38</v>
      </c>
      <c r="G108" s="105">
        <v>900</v>
      </c>
      <c r="H108" s="105">
        <v>500</v>
      </c>
      <c r="I108" s="103"/>
      <c r="J108" s="112">
        <v>0</v>
      </c>
      <c r="K108" s="103"/>
      <c r="L108" s="109" t="s">
        <v>341</v>
      </c>
      <c r="M108" s="106" t="s">
        <v>54</v>
      </c>
      <c r="N108" s="106" t="s">
        <v>48</v>
      </c>
      <c r="O108" s="110">
        <v>80</v>
      </c>
      <c r="P108" s="106" t="s">
        <v>909</v>
      </c>
      <c r="Q108" s="106" t="s">
        <v>15</v>
      </c>
      <c r="R108" s="105">
        <v>1</v>
      </c>
      <c r="S108" s="105">
        <v>0</v>
      </c>
      <c r="T108" s="105">
        <v>0</v>
      </c>
      <c r="U108" s="105">
        <v>1</v>
      </c>
      <c r="V108" s="105">
        <v>0</v>
      </c>
      <c r="W108" s="105">
        <v>0</v>
      </c>
      <c r="X108" s="105">
        <v>0</v>
      </c>
      <c r="Y108" s="105">
        <v>0</v>
      </c>
      <c r="Z108" s="105">
        <v>1</v>
      </c>
      <c r="AA108" s="105">
        <v>0</v>
      </c>
      <c r="AB108" s="105">
        <v>0</v>
      </c>
      <c r="AC108" s="105">
        <v>0</v>
      </c>
      <c r="AD108" s="105">
        <v>0</v>
      </c>
      <c r="AE108" s="105">
        <v>1</v>
      </c>
      <c r="AF108" s="105">
        <v>0</v>
      </c>
      <c r="AG108" s="105">
        <v>0</v>
      </c>
      <c r="AH108" s="105">
        <v>0</v>
      </c>
      <c r="AI108" s="105">
        <v>0</v>
      </c>
      <c r="AJ108" s="9">
        <f t="shared" si="9"/>
        <v>1</v>
      </c>
      <c r="AK108" s="9">
        <f t="shared" si="10"/>
        <v>0</v>
      </c>
      <c r="AL108" s="9">
        <f t="shared" si="11"/>
        <v>0</v>
      </c>
      <c r="AM108" s="9">
        <f t="shared" si="12"/>
        <v>0</v>
      </c>
      <c r="AN108" s="106" t="s">
        <v>4974</v>
      </c>
    </row>
    <row r="109" spans="1:40" x14ac:dyDescent="0.25">
      <c r="A109" s="105">
        <v>4208</v>
      </c>
      <c r="B109" s="106" t="s">
        <v>4975</v>
      </c>
      <c r="C109" s="106" t="s">
        <v>4976</v>
      </c>
      <c r="D109" s="106" t="s">
        <v>4977</v>
      </c>
      <c r="E109" s="107">
        <v>42217</v>
      </c>
      <c r="F109" s="106" t="s">
        <v>38</v>
      </c>
      <c r="G109" s="103"/>
      <c r="H109" s="103"/>
      <c r="I109" s="103"/>
      <c r="J109" s="103"/>
      <c r="K109" s="103"/>
      <c r="L109" s="109" t="s">
        <v>342</v>
      </c>
      <c r="M109" s="106" t="s">
        <v>136</v>
      </c>
      <c r="N109" s="106" t="s">
        <v>219</v>
      </c>
      <c r="O109" s="110">
        <v>42</v>
      </c>
      <c r="P109" s="106" t="s">
        <v>377</v>
      </c>
      <c r="Q109" s="106" t="s">
        <v>15</v>
      </c>
      <c r="R109" s="105">
        <v>1</v>
      </c>
      <c r="S109" s="105">
        <v>0</v>
      </c>
      <c r="T109" s="105">
        <v>0</v>
      </c>
      <c r="U109" s="105">
        <v>1</v>
      </c>
      <c r="V109" s="105">
        <v>0</v>
      </c>
      <c r="W109" s="105">
        <v>0</v>
      </c>
      <c r="X109" s="105">
        <v>0</v>
      </c>
      <c r="Y109" s="105">
        <v>0</v>
      </c>
      <c r="Z109" s="105">
        <v>1</v>
      </c>
      <c r="AA109" s="105">
        <v>0</v>
      </c>
      <c r="AB109" s="105">
        <v>0</v>
      </c>
      <c r="AC109" s="105">
        <v>0</v>
      </c>
      <c r="AD109" s="105">
        <v>0</v>
      </c>
      <c r="AE109" s="105">
        <v>0</v>
      </c>
      <c r="AF109" s="105">
        <v>0</v>
      </c>
      <c r="AG109" s="105">
        <v>0</v>
      </c>
      <c r="AH109" s="105">
        <v>0</v>
      </c>
      <c r="AI109" s="105">
        <v>1</v>
      </c>
      <c r="AJ109" s="9">
        <f t="shared" si="9"/>
        <v>0</v>
      </c>
      <c r="AK109" s="9">
        <f t="shared" si="10"/>
        <v>0</v>
      </c>
      <c r="AL109" s="9">
        <f t="shared" si="11"/>
        <v>1</v>
      </c>
      <c r="AM109" s="9">
        <f t="shared" si="12"/>
        <v>0</v>
      </c>
      <c r="AN109" s="106" t="s">
        <v>4978</v>
      </c>
    </row>
    <row r="110" spans="1:40" x14ac:dyDescent="0.25">
      <c r="A110" s="105">
        <v>4210</v>
      </c>
      <c r="B110" s="106" t="s">
        <v>3962</v>
      </c>
      <c r="C110" s="106" t="s">
        <v>3963</v>
      </c>
      <c r="D110" s="106" t="s">
        <v>3964</v>
      </c>
      <c r="E110" s="107">
        <v>43999</v>
      </c>
      <c r="F110" s="106" t="s">
        <v>38</v>
      </c>
      <c r="G110" s="103"/>
      <c r="H110" s="103"/>
      <c r="I110" s="103"/>
      <c r="J110" s="112">
        <v>0.95</v>
      </c>
      <c r="K110" s="103"/>
      <c r="L110" s="109" t="s">
        <v>341</v>
      </c>
      <c r="M110" s="106" t="s">
        <v>151</v>
      </c>
      <c r="N110" s="106" t="s">
        <v>48</v>
      </c>
      <c r="O110" s="110">
        <v>30</v>
      </c>
      <c r="P110" s="106" t="s">
        <v>4983</v>
      </c>
      <c r="Q110" s="106" t="s">
        <v>15</v>
      </c>
      <c r="R110" s="105">
        <v>1</v>
      </c>
      <c r="S110" s="105">
        <v>0</v>
      </c>
      <c r="T110" s="105">
        <v>0</v>
      </c>
      <c r="U110" s="105">
        <v>1</v>
      </c>
      <c r="V110" s="105">
        <v>0</v>
      </c>
      <c r="W110" s="105">
        <v>0</v>
      </c>
      <c r="X110" s="105">
        <v>0</v>
      </c>
      <c r="Y110" s="105">
        <v>0</v>
      </c>
      <c r="Z110" s="105">
        <v>1</v>
      </c>
      <c r="AA110" s="105">
        <v>0</v>
      </c>
      <c r="AB110" s="105">
        <v>0</v>
      </c>
      <c r="AC110" s="105">
        <v>0</v>
      </c>
      <c r="AD110" s="105">
        <v>0</v>
      </c>
      <c r="AE110" s="105">
        <v>0</v>
      </c>
      <c r="AF110" s="105">
        <v>0</v>
      </c>
      <c r="AG110" s="105">
        <v>0</v>
      </c>
      <c r="AH110" s="105">
        <v>0</v>
      </c>
      <c r="AI110" s="105">
        <v>1</v>
      </c>
      <c r="AJ110" s="9">
        <f t="shared" si="9"/>
        <v>0</v>
      </c>
      <c r="AK110" s="9">
        <f t="shared" si="10"/>
        <v>0</v>
      </c>
      <c r="AL110" s="9">
        <f t="shared" si="11"/>
        <v>1</v>
      </c>
      <c r="AM110" s="9">
        <f t="shared" si="12"/>
        <v>0</v>
      </c>
      <c r="AN110" s="106" t="s">
        <v>3966</v>
      </c>
    </row>
    <row r="111" spans="1:40" x14ac:dyDescent="0.25">
      <c r="A111" s="105">
        <v>4211</v>
      </c>
      <c r="B111" s="106" t="s">
        <v>4984</v>
      </c>
      <c r="C111" s="106" t="s">
        <v>4985</v>
      </c>
      <c r="D111" s="106" t="s">
        <v>4986</v>
      </c>
      <c r="E111" s="107">
        <v>42370</v>
      </c>
      <c r="F111" s="106" t="s">
        <v>38</v>
      </c>
      <c r="G111" s="105">
        <v>2100</v>
      </c>
      <c r="H111" s="105">
        <v>900</v>
      </c>
      <c r="I111" s="103"/>
      <c r="J111" s="103"/>
      <c r="K111" s="103"/>
      <c r="L111" s="109" t="s">
        <v>341</v>
      </c>
      <c r="M111" s="106" t="s">
        <v>54</v>
      </c>
      <c r="N111" s="106" t="s">
        <v>48</v>
      </c>
      <c r="O111" s="110">
        <v>0</v>
      </c>
      <c r="P111" s="106" t="s">
        <v>157</v>
      </c>
      <c r="Q111" s="106" t="s">
        <v>15</v>
      </c>
      <c r="R111" s="105">
        <v>1</v>
      </c>
      <c r="S111" s="105">
        <v>0</v>
      </c>
      <c r="T111" s="105">
        <v>0</v>
      </c>
      <c r="U111" s="105">
        <v>0</v>
      </c>
      <c r="V111" s="105">
        <v>0</v>
      </c>
      <c r="W111" s="105">
        <v>0</v>
      </c>
      <c r="X111" s="105">
        <v>0</v>
      </c>
      <c r="Y111" s="105">
        <v>0</v>
      </c>
      <c r="Z111" s="105">
        <v>0</v>
      </c>
      <c r="AA111" s="105">
        <v>0</v>
      </c>
      <c r="AB111" s="105">
        <v>1</v>
      </c>
      <c r="AC111" s="105">
        <v>0</v>
      </c>
      <c r="AD111" s="105">
        <v>0</v>
      </c>
      <c r="AE111" s="105">
        <v>1</v>
      </c>
      <c r="AF111" s="105">
        <v>0</v>
      </c>
      <c r="AG111" s="105">
        <v>0</v>
      </c>
      <c r="AH111" s="105">
        <v>0</v>
      </c>
      <c r="AI111" s="105">
        <v>0</v>
      </c>
      <c r="AJ111" s="9">
        <f t="shared" si="9"/>
        <v>1</v>
      </c>
      <c r="AK111" s="9">
        <f t="shared" si="10"/>
        <v>0</v>
      </c>
      <c r="AL111" s="9">
        <f t="shared" si="11"/>
        <v>0</v>
      </c>
      <c r="AM111" s="9">
        <f t="shared" si="12"/>
        <v>0</v>
      </c>
      <c r="AN111" s="106" t="s">
        <v>4987</v>
      </c>
    </row>
    <row r="112" spans="1:40" x14ac:dyDescent="0.25">
      <c r="A112" s="105">
        <v>4212</v>
      </c>
      <c r="B112" s="106" t="s">
        <v>2675</v>
      </c>
      <c r="C112" s="106" t="s">
        <v>2676</v>
      </c>
      <c r="D112" s="106" t="s">
        <v>2677</v>
      </c>
      <c r="E112" s="107">
        <v>42736</v>
      </c>
      <c r="F112" s="106" t="s">
        <v>38</v>
      </c>
      <c r="G112" s="103"/>
      <c r="H112" s="103"/>
      <c r="I112" s="110">
        <v>2.34</v>
      </c>
      <c r="J112" s="112">
        <v>0.54</v>
      </c>
      <c r="K112" s="103"/>
      <c r="L112" s="109" t="s">
        <v>341</v>
      </c>
      <c r="M112" s="106" t="s">
        <v>230</v>
      </c>
      <c r="N112" s="106" t="s">
        <v>48</v>
      </c>
      <c r="O112" s="110">
        <v>0.25</v>
      </c>
      <c r="P112" s="106" t="s">
        <v>157</v>
      </c>
      <c r="Q112" s="106" t="s">
        <v>15</v>
      </c>
      <c r="R112" s="105">
        <v>1</v>
      </c>
      <c r="S112" s="105">
        <v>0</v>
      </c>
      <c r="T112" s="105">
        <v>0</v>
      </c>
      <c r="U112" s="105">
        <v>0</v>
      </c>
      <c r="V112" s="105">
        <v>0</v>
      </c>
      <c r="W112" s="105">
        <v>0</v>
      </c>
      <c r="X112" s="105">
        <v>0</v>
      </c>
      <c r="Y112" s="105">
        <v>0</v>
      </c>
      <c r="Z112" s="105">
        <v>0</v>
      </c>
      <c r="AA112" s="105">
        <v>1</v>
      </c>
      <c r="AB112" s="105">
        <v>0</v>
      </c>
      <c r="AC112" s="105">
        <v>0</v>
      </c>
      <c r="AD112" s="105">
        <v>0</v>
      </c>
      <c r="AE112" s="105">
        <v>0</v>
      </c>
      <c r="AF112" s="105">
        <v>0</v>
      </c>
      <c r="AG112" s="105">
        <v>0</v>
      </c>
      <c r="AH112" s="105">
        <v>0</v>
      </c>
      <c r="AI112" s="105">
        <v>0</v>
      </c>
      <c r="AJ112" s="9">
        <f t="shared" si="9"/>
        <v>0</v>
      </c>
      <c r="AK112" s="9">
        <f t="shared" si="10"/>
        <v>0</v>
      </c>
      <c r="AL112" s="9">
        <f t="shared" si="11"/>
        <v>0</v>
      </c>
      <c r="AM112" s="9">
        <f t="shared" si="12"/>
        <v>0</v>
      </c>
      <c r="AN112" s="106" t="s">
        <v>2678</v>
      </c>
    </row>
    <row r="113" spans="1:40" x14ac:dyDescent="0.25">
      <c r="A113" s="105">
        <v>4232</v>
      </c>
      <c r="B113" s="106" t="s">
        <v>3972</v>
      </c>
      <c r="C113" s="106" t="s">
        <v>3973</v>
      </c>
      <c r="D113" s="106" t="s">
        <v>3974</v>
      </c>
      <c r="E113" s="107">
        <v>43344</v>
      </c>
      <c r="F113" s="106" t="s">
        <v>38</v>
      </c>
      <c r="G113" s="103"/>
      <c r="H113" s="103"/>
      <c r="I113" s="110">
        <v>0.248</v>
      </c>
      <c r="J113" s="112">
        <v>1.46E-2</v>
      </c>
      <c r="K113" s="103"/>
      <c r="L113" s="109" t="s">
        <v>342</v>
      </c>
      <c r="M113" s="106" t="s">
        <v>3975</v>
      </c>
      <c r="N113" s="106" t="s">
        <v>40</v>
      </c>
      <c r="O113" s="110">
        <v>30</v>
      </c>
      <c r="P113" s="106" t="s">
        <v>923</v>
      </c>
      <c r="Q113" s="106" t="s">
        <v>15</v>
      </c>
      <c r="R113" s="105">
        <v>0</v>
      </c>
      <c r="S113" s="105">
        <v>0</v>
      </c>
      <c r="T113" s="105">
        <v>0</v>
      </c>
      <c r="U113" s="105">
        <v>0</v>
      </c>
      <c r="V113" s="105">
        <v>0</v>
      </c>
      <c r="W113" s="105">
        <v>0</v>
      </c>
      <c r="X113" s="105">
        <v>0</v>
      </c>
      <c r="Y113" s="105">
        <v>0</v>
      </c>
      <c r="Z113" s="105">
        <v>0</v>
      </c>
      <c r="AA113" s="105">
        <v>0</v>
      </c>
      <c r="AB113" s="105">
        <v>0</v>
      </c>
      <c r="AC113" s="105">
        <v>1</v>
      </c>
      <c r="AD113" s="105">
        <v>0</v>
      </c>
      <c r="AE113" s="105">
        <v>0</v>
      </c>
      <c r="AF113" s="105">
        <v>0</v>
      </c>
      <c r="AG113" s="105">
        <v>0</v>
      </c>
      <c r="AH113" s="105">
        <v>0</v>
      </c>
      <c r="AI113" s="105">
        <v>0</v>
      </c>
      <c r="AJ113" s="9">
        <f t="shared" si="9"/>
        <v>1</v>
      </c>
      <c r="AK113" s="9">
        <f t="shared" si="10"/>
        <v>0</v>
      </c>
      <c r="AL113" s="9">
        <f t="shared" si="11"/>
        <v>0</v>
      </c>
      <c r="AM113" s="9">
        <f t="shared" si="12"/>
        <v>0</v>
      </c>
      <c r="AN113" s="106" t="s">
        <v>3977</v>
      </c>
    </row>
    <row r="114" spans="1:40" x14ac:dyDescent="0.25">
      <c r="A114" s="105">
        <v>4271</v>
      </c>
      <c r="B114" s="106" t="s">
        <v>3087</v>
      </c>
      <c r="C114" s="106" t="s">
        <v>3088</v>
      </c>
      <c r="D114" s="106" t="s">
        <v>3089</v>
      </c>
      <c r="E114" s="107">
        <v>43709</v>
      </c>
      <c r="F114" s="106" t="s">
        <v>38</v>
      </c>
      <c r="G114" s="103"/>
      <c r="H114" s="103"/>
      <c r="I114" s="110">
        <v>122.7</v>
      </c>
      <c r="J114" s="112">
        <v>6.1600000000000002E-2</v>
      </c>
      <c r="K114" s="103"/>
      <c r="L114" s="109" t="s">
        <v>342</v>
      </c>
      <c r="M114" s="106" t="s">
        <v>136</v>
      </c>
      <c r="N114" s="106" t="s">
        <v>48</v>
      </c>
      <c r="O114" s="110">
        <v>28</v>
      </c>
      <c r="P114" s="106" t="s">
        <v>1230</v>
      </c>
      <c r="Q114" s="106" t="s">
        <v>15</v>
      </c>
      <c r="R114" s="105">
        <v>1</v>
      </c>
      <c r="S114" s="105">
        <v>0</v>
      </c>
      <c r="T114" s="105">
        <v>0</v>
      </c>
      <c r="U114" s="105">
        <v>1</v>
      </c>
      <c r="V114" s="105">
        <v>0</v>
      </c>
      <c r="W114" s="105">
        <v>0</v>
      </c>
      <c r="X114" s="105">
        <v>0</v>
      </c>
      <c r="Y114" s="105">
        <v>0</v>
      </c>
      <c r="Z114" s="105">
        <v>1</v>
      </c>
      <c r="AA114" s="105">
        <v>0</v>
      </c>
      <c r="AB114" s="105">
        <v>0</v>
      </c>
      <c r="AC114" s="105">
        <v>0</v>
      </c>
      <c r="AD114" s="105">
        <v>0</v>
      </c>
      <c r="AE114" s="105">
        <v>1</v>
      </c>
      <c r="AF114" s="105">
        <v>0</v>
      </c>
      <c r="AG114" s="105">
        <v>0</v>
      </c>
      <c r="AH114" s="105">
        <v>0</v>
      </c>
      <c r="AI114" s="105">
        <v>0</v>
      </c>
      <c r="AJ114" s="9">
        <f t="shared" si="9"/>
        <v>1</v>
      </c>
      <c r="AK114" s="9">
        <f t="shared" si="10"/>
        <v>0</v>
      </c>
      <c r="AL114" s="9">
        <f t="shared" si="11"/>
        <v>0</v>
      </c>
      <c r="AM114" s="9">
        <f t="shared" si="12"/>
        <v>0</v>
      </c>
      <c r="AN114" s="106" t="s">
        <v>3090</v>
      </c>
    </row>
    <row r="115" spans="1:40" x14ac:dyDescent="0.25">
      <c r="A115" s="105">
        <v>4273</v>
      </c>
      <c r="B115" s="106" t="s">
        <v>1343</v>
      </c>
      <c r="C115" s="106" t="s">
        <v>1344</v>
      </c>
      <c r="D115" s="106" t="s">
        <v>1345</v>
      </c>
      <c r="E115" s="107">
        <v>42735</v>
      </c>
      <c r="F115" s="106" t="s">
        <v>38</v>
      </c>
      <c r="G115" s="103"/>
      <c r="H115" s="103"/>
      <c r="I115" s="110">
        <v>290</v>
      </c>
      <c r="J115" s="112">
        <v>1.9E-2</v>
      </c>
      <c r="K115" s="103"/>
      <c r="L115" s="109" t="s">
        <v>342</v>
      </c>
      <c r="M115" s="106" t="s">
        <v>136</v>
      </c>
      <c r="N115" s="106" t="s">
        <v>1346</v>
      </c>
      <c r="O115" s="110">
        <v>60</v>
      </c>
      <c r="P115" s="106" t="s">
        <v>1347</v>
      </c>
      <c r="Q115" s="106" t="s">
        <v>15</v>
      </c>
      <c r="R115" s="105">
        <v>1</v>
      </c>
      <c r="S115" s="105">
        <v>0</v>
      </c>
      <c r="T115" s="105">
        <v>0</v>
      </c>
      <c r="U115" s="105">
        <v>1</v>
      </c>
      <c r="V115" s="105">
        <v>0</v>
      </c>
      <c r="W115" s="105">
        <v>0</v>
      </c>
      <c r="X115" s="105">
        <v>0</v>
      </c>
      <c r="Y115" s="105">
        <v>0</v>
      </c>
      <c r="Z115" s="105">
        <v>1</v>
      </c>
      <c r="AA115" s="105">
        <v>0</v>
      </c>
      <c r="AB115" s="105">
        <v>0</v>
      </c>
      <c r="AC115" s="105">
        <v>1</v>
      </c>
      <c r="AD115" s="105">
        <v>0</v>
      </c>
      <c r="AE115" s="105">
        <v>0</v>
      </c>
      <c r="AF115" s="105">
        <v>0</v>
      </c>
      <c r="AG115" s="105">
        <v>0</v>
      </c>
      <c r="AH115" s="105">
        <v>0</v>
      </c>
      <c r="AI115" s="105">
        <v>0</v>
      </c>
      <c r="AJ115" s="9">
        <f t="shared" si="9"/>
        <v>1</v>
      </c>
      <c r="AK115" s="9">
        <f t="shared" si="10"/>
        <v>0</v>
      </c>
      <c r="AL115" s="9">
        <f t="shared" si="11"/>
        <v>0</v>
      </c>
      <c r="AM115" s="9">
        <f t="shared" si="12"/>
        <v>0</v>
      </c>
      <c r="AN115" s="106" t="s">
        <v>1348</v>
      </c>
    </row>
    <row r="116" spans="1:40" x14ac:dyDescent="0.25">
      <c r="A116" s="105">
        <v>4277</v>
      </c>
      <c r="B116" s="106" t="s">
        <v>2688</v>
      </c>
      <c r="C116" s="106" t="s">
        <v>2689</v>
      </c>
      <c r="D116" s="106" t="s">
        <v>2690</v>
      </c>
      <c r="E116" s="107">
        <v>36100</v>
      </c>
      <c r="F116" s="106" t="s">
        <v>38</v>
      </c>
      <c r="G116" s="103"/>
      <c r="H116" s="103"/>
      <c r="I116" s="110">
        <v>20000</v>
      </c>
      <c r="J116" s="112">
        <v>0.44</v>
      </c>
      <c r="K116" s="103"/>
      <c r="L116" s="109" t="s">
        <v>342</v>
      </c>
      <c r="M116" s="106" t="s">
        <v>598</v>
      </c>
      <c r="N116" s="106" t="s">
        <v>219</v>
      </c>
      <c r="O116" s="110">
        <v>1.5</v>
      </c>
      <c r="P116" s="106" t="s">
        <v>738</v>
      </c>
      <c r="Q116" s="106" t="s">
        <v>15</v>
      </c>
      <c r="R116" s="105">
        <v>1</v>
      </c>
      <c r="S116" s="105">
        <v>0</v>
      </c>
      <c r="T116" s="105">
        <v>0</v>
      </c>
      <c r="U116" s="105">
        <v>1</v>
      </c>
      <c r="V116" s="105">
        <v>0</v>
      </c>
      <c r="W116" s="105">
        <v>0</v>
      </c>
      <c r="X116" s="105">
        <v>0</v>
      </c>
      <c r="Y116" s="105">
        <v>0</v>
      </c>
      <c r="Z116" s="105">
        <v>1</v>
      </c>
      <c r="AA116" s="105">
        <v>0</v>
      </c>
      <c r="AB116" s="105">
        <v>0</v>
      </c>
      <c r="AC116" s="105">
        <v>1</v>
      </c>
      <c r="AD116" s="105">
        <v>0</v>
      </c>
      <c r="AE116" s="105">
        <v>0</v>
      </c>
      <c r="AF116" s="105">
        <v>0</v>
      </c>
      <c r="AG116" s="105">
        <v>0</v>
      </c>
      <c r="AH116" s="105">
        <v>0</v>
      </c>
      <c r="AI116" s="105">
        <v>0</v>
      </c>
      <c r="AJ116" s="9">
        <f t="shared" si="9"/>
        <v>1</v>
      </c>
      <c r="AK116" s="9">
        <f t="shared" si="10"/>
        <v>0</v>
      </c>
      <c r="AL116" s="9">
        <f t="shared" si="11"/>
        <v>0</v>
      </c>
      <c r="AM116" s="9">
        <f t="shared" si="12"/>
        <v>0</v>
      </c>
      <c r="AN116" s="106" t="s">
        <v>2691</v>
      </c>
    </row>
    <row r="117" spans="1:40" x14ac:dyDescent="0.25">
      <c r="A117" s="105">
        <v>4284</v>
      </c>
      <c r="B117" s="106" t="s">
        <v>3992</v>
      </c>
      <c r="C117" s="106" t="s">
        <v>3993</v>
      </c>
      <c r="D117" s="106" t="s">
        <v>3994</v>
      </c>
      <c r="E117" s="107">
        <v>43344</v>
      </c>
      <c r="F117" s="106" t="s">
        <v>38</v>
      </c>
      <c r="G117" s="103"/>
      <c r="H117" s="103"/>
      <c r="I117" s="103"/>
      <c r="J117" s="112">
        <v>2.2699999999999999E-3</v>
      </c>
      <c r="K117" s="103"/>
      <c r="L117" s="109" t="s">
        <v>342</v>
      </c>
      <c r="M117" s="106" t="s">
        <v>185</v>
      </c>
      <c r="N117" s="106" t="s">
        <v>48</v>
      </c>
      <c r="O117" s="110">
        <v>30</v>
      </c>
      <c r="P117" s="106" t="s">
        <v>891</v>
      </c>
      <c r="Q117" s="106" t="s">
        <v>15</v>
      </c>
      <c r="R117" s="105">
        <v>1</v>
      </c>
      <c r="S117" s="105">
        <v>0</v>
      </c>
      <c r="T117" s="105">
        <v>0</v>
      </c>
      <c r="U117" s="105">
        <v>1</v>
      </c>
      <c r="V117" s="105">
        <v>0</v>
      </c>
      <c r="W117" s="105">
        <v>0</v>
      </c>
      <c r="X117" s="105">
        <v>0</v>
      </c>
      <c r="Y117" s="105">
        <v>0</v>
      </c>
      <c r="Z117" s="105">
        <v>1</v>
      </c>
      <c r="AA117" s="105">
        <v>0</v>
      </c>
      <c r="AB117" s="105">
        <v>0</v>
      </c>
      <c r="AC117" s="105">
        <v>0</v>
      </c>
      <c r="AD117" s="105">
        <v>0</v>
      </c>
      <c r="AE117" s="105">
        <v>1</v>
      </c>
      <c r="AF117" s="105">
        <v>0</v>
      </c>
      <c r="AG117" s="105">
        <v>0</v>
      </c>
      <c r="AH117" s="105">
        <v>0</v>
      </c>
      <c r="AI117" s="105">
        <v>0</v>
      </c>
      <c r="AJ117" s="9">
        <f t="shared" si="9"/>
        <v>1</v>
      </c>
      <c r="AK117" s="9">
        <f t="shared" si="10"/>
        <v>0</v>
      </c>
      <c r="AL117" s="9">
        <f t="shared" si="11"/>
        <v>0</v>
      </c>
      <c r="AM117" s="9">
        <f t="shared" si="12"/>
        <v>0</v>
      </c>
      <c r="AN117" s="106" t="s">
        <v>3996</v>
      </c>
    </row>
    <row r="118" spans="1:40" x14ac:dyDescent="0.25">
      <c r="A118" s="105">
        <v>4347</v>
      </c>
      <c r="B118" s="106" t="s">
        <v>5028</v>
      </c>
      <c r="C118" s="106" t="s">
        <v>5029</v>
      </c>
      <c r="D118" s="106" t="s">
        <v>602</v>
      </c>
      <c r="E118" s="107">
        <v>36647</v>
      </c>
      <c r="F118" s="106" t="s">
        <v>38</v>
      </c>
      <c r="G118" s="103"/>
      <c r="H118" s="103"/>
      <c r="I118" s="110">
        <v>20000</v>
      </c>
      <c r="J118" s="112">
        <v>0.4</v>
      </c>
      <c r="K118" s="103"/>
      <c r="L118" s="109" t="s">
        <v>342</v>
      </c>
      <c r="M118" s="106" t="s">
        <v>598</v>
      </c>
      <c r="N118" s="106" t="s">
        <v>40</v>
      </c>
      <c r="O118" s="110">
        <v>1.5</v>
      </c>
      <c r="P118" s="106" t="s">
        <v>5030</v>
      </c>
      <c r="Q118" s="106" t="s">
        <v>15</v>
      </c>
      <c r="R118" s="105">
        <v>1</v>
      </c>
      <c r="S118" s="105">
        <v>0</v>
      </c>
      <c r="T118" s="105">
        <v>0</v>
      </c>
      <c r="U118" s="105">
        <v>1</v>
      </c>
      <c r="V118" s="105">
        <v>0</v>
      </c>
      <c r="W118" s="105">
        <v>0</v>
      </c>
      <c r="X118" s="105">
        <v>0</v>
      </c>
      <c r="Y118" s="105">
        <v>0</v>
      </c>
      <c r="Z118" s="105">
        <v>1</v>
      </c>
      <c r="AA118" s="105">
        <v>0</v>
      </c>
      <c r="AB118" s="105">
        <v>0</v>
      </c>
      <c r="AC118" s="105">
        <v>1</v>
      </c>
      <c r="AD118" s="105">
        <v>0</v>
      </c>
      <c r="AE118" s="105">
        <v>0</v>
      </c>
      <c r="AF118" s="105">
        <v>0</v>
      </c>
      <c r="AG118" s="105">
        <v>0</v>
      </c>
      <c r="AH118" s="105">
        <v>0</v>
      </c>
      <c r="AI118" s="105">
        <v>0</v>
      </c>
      <c r="AJ118" s="9">
        <f t="shared" si="9"/>
        <v>1</v>
      </c>
      <c r="AK118" s="9">
        <f t="shared" si="10"/>
        <v>0</v>
      </c>
      <c r="AL118" s="9">
        <f t="shared" si="11"/>
        <v>0</v>
      </c>
      <c r="AM118" s="9">
        <f t="shared" si="12"/>
        <v>0</v>
      </c>
      <c r="AN118" s="106" t="s">
        <v>5031</v>
      </c>
    </row>
    <row r="119" spans="1:40" x14ac:dyDescent="0.25">
      <c r="A119" s="105">
        <v>4350</v>
      </c>
      <c r="B119" s="106" t="s">
        <v>8602</v>
      </c>
      <c r="C119" s="106" t="s">
        <v>8603</v>
      </c>
      <c r="D119" s="106" t="s">
        <v>8604</v>
      </c>
      <c r="E119" s="107">
        <v>40011</v>
      </c>
      <c r="F119" s="106" t="s">
        <v>38</v>
      </c>
      <c r="G119" s="103"/>
      <c r="H119" s="103"/>
      <c r="I119" s="103"/>
      <c r="J119" s="112">
        <v>1.25</v>
      </c>
      <c r="K119" s="103"/>
      <c r="L119" s="109" t="s">
        <v>342</v>
      </c>
      <c r="M119" s="106" t="s">
        <v>7437</v>
      </c>
      <c r="N119" s="106" t="s">
        <v>40</v>
      </c>
      <c r="O119" s="110">
        <v>21.428571428571427</v>
      </c>
      <c r="P119" s="106" t="s">
        <v>8605</v>
      </c>
      <c r="Q119" s="106" t="s">
        <v>15</v>
      </c>
      <c r="R119" s="105">
        <v>1</v>
      </c>
      <c r="S119" s="105">
        <v>0</v>
      </c>
      <c r="T119" s="105">
        <v>0</v>
      </c>
      <c r="U119" s="105">
        <v>1</v>
      </c>
      <c r="V119" s="105">
        <v>0</v>
      </c>
      <c r="W119" s="105">
        <v>0</v>
      </c>
      <c r="X119" s="105">
        <v>0</v>
      </c>
      <c r="Y119" s="105">
        <v>0</v>
      </c>
      <c r="Z119" s="105">
        <v>1</v>
      </c>
      <c r="AA119" s="105">
        <v>0</v>
      </c>
      <c r="AB119" s="105">
        <v>0</v>
      </c>
      <c r="AC119" s="105">
        <v>1</v>
      </c>
      <c r="AD119" s="105">
        <v>0</v>
      </c>
      <c r="AE119" s="105">
        <v>0</v>
      </c>
      <c r="AF119" s="105">
        <v>0</v>
      </c>
      <c r="AG119" s="105">
        <v>0</v>
      </c>
      <c r="AH119" s="105">
        <v>0</v>
      </c>
      <c r="AI119" s="105">
        <v>0</v>
      </c>
      <c r="AJ119" s="9">
        <f t="shared" si="9"/>
        <v>1</v>
      </c>
      <c r="AK119" s="9">
        <f t="shared" si="10"/>
        <v>0</v>
      </c>
      <c r="AL119" s="9">
        <f t="shared" si="11"/>
        <v>0</v>
      </c>
      <c r="AM119" s="9">
        <f t="shared" si="12"/>
        <v>0</v>
      </c>
      <c r="AN119" s="106" t="s">
        <v>8606</v>
      </c>
    </row>
    <row r="120" spans="1:40" x14ac:dyDescent="0.25">
      <c r="A120" s="105">
        <v>4562</v>
      </c>
      <c r="B120" s="106" t="s">
        <v>5053</v>
      </c>
      <c r="C120" s="106" t="s">
        <v>5054</v>
      </c>
      <c r="D120" s="106" t="s">
        <v>5055</v>
      </c>
      <c r="E120" s="107">
        <v>44896</v>
      </c>
      <c r="F120" s="106" t="s">
        <v>38</v>
      </c>
      <c r="G120" s="103"/>
      <c r="H120" s="103"/>
      <c r="I120" s="103"/>
      <c r="J120" s="112">
        <v>0.32300000000000001</v>
      </c>
      <c r="K120" s="103"/>
      <c r="L120" s="109" t="s">
        <v>342</v>
      </c>
      <c r="M120" s="106" t="s">
        <v>185</v>
      </c>
      <c r="N120" s="106" t="s">
        <v>48</v>
      </c>
      <c r="O120" s="110">
        <v>60</v>
      </c>
      <c r="P120" s="106" t="s">
        <v>5056</v>
      </c>
      <c r="Q120" s="106" t="s">
        <v>15</v>
      </c>
      <c r="R120" s="105">
        <v>1</v>
      </c>
      <c r="S120" s="105">
        <v>0</v>
      </c>
      <c r="T120" s="105">
        <v>0</v>
      </c>
      <c r="U120" s="105">
        <v>1</v>
      </c>
      <c r="V120" s="105">
        <v>0</v>
      </c>
      <c r="W120" s="105">
        <v>0</v>
      </c>
      <c r="X120" s="105">
        <v>0</v>
      </c>
      <c r="Y120" s="105">
        <v>0</v>
      </c>
      <c r="Z120" s="105">
        <v>1</v>
      </c>
      <c r="AA120" s="105">
        <v>0</v>
      </c>
      <c r="AB120" s="105">
        <v>0</v>
      </c>
      <c r="AC120" s="105">
        <v>0</v>
      </c>
      <c r="AD120" s="105">
        <v>0</v>
      </c>
      <c r="AE120" s="105">
        <v>1</v>
      </c>
      <c r="AF120" s="105">
        <v>0</v>
      </c>
      <c r="AG120" s="105">
        <v>0</v>
      </c>
      <c r="AH120" s="105">
        <v>0</v>
      </c>
      <c r="AI120" s="105">
        <v>0</v>
      </c>
      <c r="AJ120" s="9">
        <f t="shared" si="9"/>
        <v>1</v>
      </c>
      <c r="AK120" s="9">
        <f t="shared" si="10"/>
        <v>0</v>
      </c>
      <c r="AL120" s="9">
        <f t="shared" si="11"/>
        <v>0</v>
      </c>
      <c r="AM120" s="9">
        <f t="shared" si="12"/>
        <v>0</v>
      </c>
      <c r="AN120" s="106" t="s">
        <v>5057</v>
      </c>
    </row>
    <row r="121" spans="1:40" x14ac:dyDescent="0.25">
      <c r="A121" s="105">
        <v>4615</v>
      </c>
      <c r="B121" s="106" t="s">
        <v>1241</v>
      </c>
      <c r="C121" s="106" t="s">
        <v>1242</v>
      </c>
      <c r="D121" s="106" t="s">
        <v>1243</v>
      </c>
      <c r="E121" s="107">
        <v>44899</v>
      </c>
      <c r="F121" s="106" t="s">
        <v>38</v>
      </c>
      <c r="G121" s="103"/>
      <c r="H121" s="103"/>
      <c r="I121" s="110">
        <v>40000</v>
      </c>
      <c r="J121" s="103"/>
      <c r="K121" s="103"/>
      <c r="L121" s="109" t="s">
        <v>342</v>
      </c>
      <c r="M121" s="106" t="s">
        <v>39</v>
      </c>
      <c r="N121" s="106" t="s">
        <v>48</v>
      </c>
      <c r="O121" s="110">
        <v>720</v>
      </c>
      <c r="P121" s="106" t="s">
        <v>377</v>
      </c>
      <c r="Q121" s="106" t="s">
        <v>15</v>
      </c>
      <c r="R121" s="105">
        <v>1</v>
      </c>
      <c r="S121" s="105">
        <v>0</v>
      </c>
      <c r="T121" s="105">
        <v>0</v>
      </c>
      <c r="U121" s="105">
        <v>1</v>
      </c>
      <c r="V121" s="105">
        <v>0</v>
      </c>
      <c r="W121" s="105">
        <v>0</v>
      </c>
      <c r="X121" s="105">
        <v>0</v>
      </c>
      <c r="Y121" s="105">
        <v>0</v>
      </c>
      <c r="Z121" s="105">
        <v>1</v>
      </c>
      <c r="AA121" s="105">
        <v>0</v>
      </c>
      <c r="AB121" s="105">
        <v>0</v>
      </c>
      <c r="AC121" s="105">
        <v>0</v>
      </c>
      <c r="AD121" s="105">
        <v>0</v>
      </c>
      <c r="AE121" s="105">
        <v>0</v>
      </c>
      <c r="AF121" s="105">
        <v>0</v>
      </c>
      <c r="AG121" s="105">
        <v>0</v>
      </c>
      <c r="AH121" s="105">
        <v>0</v>
      </c>
      <c r="AI121" s="105">
        <v>1</v>
      </c>
      <c r="AJ121" s="9">
        <f t="shared" si="9"/>
        <v>0</v>
      </c>
      <c r="AK121" s="9">
        <f t="shared" si="10"/>
        <v>0</v>
      </c>
      <c r="AL121" s="9">
        <f t="shared" si="11"/>
        <v>1</v>
      </c>
      <c r="AM121" s="9">
        <f t="shared" si="12"/>
        <v>0</v>
      </c>
      <c r="AN121" s="106" t="s">
        <v>1244</v>
      </c>
    </row>
    <row r="122" spans="1:40" x14ac:dyDescent="0.25">
      <c r="A122" s="105">
        <v>4790</v>
      </c>
      <c r="B122" s="106" t="s">
        <v>5110</v>
      </c>
      <c r="C122" s="106" t="s">
        <v>5111</v>
      </c>
      <c r="D122" s="106" t="s">
        <v>5112</v>
      </c>
      <c r="E122" s="107">
        <v>42795</v>
      </c>
      <c r="F122" s="106" t="s">
        <v>38</v>
      </c>
      <c r="G122" s="103"/>
      <c r="H122" s="103"/>
      <c r="I122" s="103"/>
      <c r="J122" s="112">
        <v>0.95</v>
      </c>
      <c r="K122" s="103"/>
      <c r="L122" s="109" t="s">
        <v>341</v>
      </c>
      <c r="M122" s="106" t="s">
        <v>151</v>
      </c>
      <c r="N122" s="106" t="s">
        <v>48</v>
      </c>
      <c r="O122" s="110">
        <v>0</v>
      </c>
      <c r="P122" s="106" t="s">
        <v>225</v>
      </c>
      <c r="Q122" s="106" t="s">
        <v>15</v>
      </c>
      <c r="R122" s="105">
        <v>0</v>
      </c>
      <c r="S122" s="105">
        <v>0</v>
      </c>
      <c r="T122" s="105">
        <v>0</v>
      </c>
      <c r="U122" s="105">
        <v>1</v>
      </c>
      <c r="V122" s="105">
        <v>0</v>
      </c>
      <c r="W122" s="105">
        <v>0</v>
      </c>
      <c r="X122" s="105">
        <v>0</v>
      </c>
      <c r="Y122" s="105">
        <v>0</v>
      </c>
      <c r="Z122" s="105">
        <v>1</v>
      </c>
      <c r="AA122" s="105">
        <v>0</v>
      </c>
      <c r="AB122" s="105">
        <v>0</v>
      </c>
      <c r="AC122" s="105">
        <v>0</v>
      </c>
      <c r="AD122" s="105">
        <v>0</v>
      </c>
      <c r="AE122" s="105">
        <v>1</v>
      </c>
      <c r="AF122" s="105">
        <v>0</v>
      </c>
      <c r="AG122" s="105">
        <v>0</v>
      </c>
      <c r="AH122" s="105">
        <v>0</v>
      </c>
      <c r="AI122" s="105">
        <v>0</v>
      </c>
      <c r="AJ122" s="9">
        <f t="shared" si="9"/>
        <v>1</v>
      </c>
      <c r="AK122" s="9">
        <f t="shared" si="10"/>
        <v>0</v>
      </c>
      <c r="AL122" s="9">
        <f t="shared" si="11"/>
        <v>0</v>
      </c>
      <c r="AM122" s="9">
        <f t="shared" si="12"/>
        <v>0</v>
      </c>
      <c r="AN122" s="106" t="s">
        <v>5114</v>
      </c>
    </row>
    <row r="123" spans="1:40" x14ac:dyDescent="0.25">
      <c r="A123" s="105">
        <v>4827</v>
      </c>
      <c r="B123" s="106" t="s">
        <v>906</v>
      </c>
      <c r="C123" s="106" t="s">
        <v>907</v>
      </c>
      <c r="D123" s="106" t="s">
        <v>908</v>
      </c>
      <c r="E123" s="107">
        <v>42917</v>
      </c>
      <c r="F123" s="106" t="s">
        <v>38</v>
      </c>
      <c r="G123" s="105">
        <v>900</v>
      </c>
      <c r="H123" s="105">
        <v>500</v>
      </c>
      <c r="I123" s="103"/>
      <c r="J123" s="103"/>
      <c r="K123" s="103"/>
      <c r="L123" s="109" t="s">
        <v>341</v>
      </c>
      <c r="M123" s="106" t="s">
        <v>54</v>
      </c>
      <c r="N123" s="106" t="s">
        <v>48</v>
      </c>
      <c r="O123" s="110">
        <v>80</v>
      </c>
      <c r="P123" s="106" t="s">
        <v>909</v>
      </c>
      <c r="Q123" s="106" t="s">
        <v>15</v>
      </c>
      <c r="R123" s="105">
        <v>1</v>
      </c>
      <c r="S123" s="105">
        <v>0</v>
      </c>
      <c r="T123" s="105">
        <v>0</v>
      </c>
      <c r="U123" s="105">
        <v>1</v>
      </c>
      <c r="V123" s="105">
        <v>0</v>
      </c>
      <c r="W123" s="105">
        <v>0</v>
      </c>
      <c r="X123" s="105">
        <v>0</v>
      </c>
      <c r="Y123" s="105">
        <v>0</v>
      </c>
      <c r="Z123" s="105">
        <v>1</v>
      </c>
      <c r="AA123" s="105">
        <v>0</v>
      </c>
      <c r="AB123" s="105">
        <v>0</v>
      </c>
      <c r="AC123" s="105">
        <v>0</v>
      </c>
      <c r="AD123" s="105">
        <v>0</v>
      </c>
      <c r="AE123" s="105">
        <v>1</v>
      </c>
      <c r="AF123" s="105">
        <v>0</v>
      </c>
      <c r="AG123" s="105">
        <v>0</v>
      </c>
      <c r="AH123" s="105">
        <v>0</v>
      </c>
      <c r="AI123" s="105">
        <v>0</v>
      </c>
      <c r="AJ123" s="9">
        <f t="shared" si="9"/>
        <v>1</v>
      </c>
      <c r="AK123" s="9">
        <f t="shared" si="10"/>
        <v>0</v>
      </c>
      <c r="AL123" s="9">
        <f t="shared" si="11"/>
        <v>0</v>
      </c>
      <c r="AM123" s="9">
        <f t="shared" si="12"/>
        <v>0</v>
      </c>
      <c r="AN123" s="106" t="s">
        <v>910</v>
      </c>
    </row>
    <row r="124" spans="1:40" x14ac:dyDescent="0.25">
      <c r="A124" s="105">
        <v>5015</v>
      </c>
      <c r="B124" s="106" t="s">
        <v>5141</v>
      </c>
      <c r="C124" s="106" t="s">
        <v>5142</v>
      </c>
      <c r="D124" s="106" t="s">
        <v>5143</v>
      </c>
      <c r="E124" s="107">
        <v>28430</v>
      </c>
      <c r="F124" s="106" t="s">
        <v>38</v>
      </c>
      <c r="G124" s="103"/>
      <c r="H124" s="103"/>
      <c r="I124" s="103"/>
      <c r="J124" s="112">
        <v>58</v>
      </c>
      <c r="K124" s="103"/>
      <c r="L124" s="109" t="s">
        <v>342</v>
      </c>
      <c r="M124" s="106" t="s">
        <v>136</v>
      </c>
      <c r="N124" s="106" t="s">
        <v>40</v>
      </c>
      <c r="O124" s="110">
        <v>2</v>
      </c>
      <c r="P124" s="106" t="s">
        <v>936</v>
      </c>
      <c r="Q124" s="106" t="s">
        <v>15</v>
      </c>
      <c r="R124" s="105">
        <v>1</v>
      </c>
      <c r="S124" s="105">
        <v>0</v>
      </c>
      <c r="T124" s="105">
        <v>0</v>
      </c>
      <c r="U124" s="105">
        <v>1</v>
      </c>
      <c r="V124" s="105">
        <v>0</v>
      </c>
      <c r="W124" s="105">
        <v>0</v>
      </c>
      <c r="X124" s="105">
        <v>0</v>
      </c>
      <c r="Y124" s="105">
        <v>0</v>
      </c>
      <c r="Z124" s="105">
        <v>1</v>
      </c>
      <c r="AA124" s="105">
        <v>0</v>
      </c>
      <c r="AB124" s="105">
        <v>0</v>
      </c>
      <c r="AC124" s="105">
        <v>1</v>
      </c>
      <c r="AD124" s="105">
        <v>0</v>
      </c>
      <c r="AE124" s="105">
        <v>1</v>
      </c>
      <c r="AF124" s="105">
        <v>0</v>
      </c>
      <c r="AG124" s="105">
        <v>0</v>
      </c>
      <c r="AH124" s="105">
        <v>0</v>
      </c>
      <c r="AI124" s="105">
        <v>0</v>
      </c>
      <c r="AJ124" s="9">
        <f t="shared" si="9"/>
        <v>1</v>
      </c>
      <c r="AK124" s="9">
        <f t="shared" si="10"/>
        <v>0</v>
      </c>
      <c r="AL124" s="9">
        <f t="shared" si="11"/>
        <v>0</v>
      </c>
      <c r="AM124" s="9">
        <f t="shared" si="12"/>
        <v>0</v>
      </c>
      <c r="AN124" s="106" t="s">
        <v>5144</v>
      </c>
    </row>
    <row r="125" spans="1:40" x14ac:dyDescent="0.25">
      <c r="A125" s="105">
        <v>5016</v>
      </c>
      <c r="B125" s="106" t="s">
        <v>5145</v>
      </c>
      <c r="C125" s="106" t="s">
        <v>5146</v>
      </c>
      <c r="D125" s="106" t="s">
        <v>5147</v>
      </c>
      <c r="E125" s="107">
        <v>26816</v>
      </c>
      <c r="F125" s="106" t="s">
        <v>38</v>
      </c>
      <c r="G125" s="103"/>
      <c r="H125" s="103"/>
      <c r="I125" s="110">
        <v>150000</v>
      </c>
      <c r="J125" s="103"/>
      <c r="K125" s="103"/>
      <c r="L125" s="109" t="s">
        <v>342</v>
      </c>
      <c r="M125" s="106" t="s">
        <v>136</v>
      </c>
      <c r="N125" s="106" t="s">
        <v>219</v>
      </c>
      <c r="O125" s="110">
        <v>4</v>
      </c>
      <c r="P125" s="106" t="s">
        <v>5148</v>
      </c>
      <c r="Q125" s="106" t="s">
        <v>15</v>
      </c>
      <c r="R125" s="105">
        <v>1</v>
      </c>
      <c r="S125" s="105">
        <v>0</v>
      </c>
      <c r="T125" s="105">
        <v>0</v>
      </c>
      <c r="U125" s="105">
        <v>1</v>
      </c>
      <c r="V125" s="105">
        <v>0</v>
      </c>
      <c r="W125" s="105">
        <v>0</v>
      </c>
      <c r="X125" s="105">
        <v>0</v>
      </c>
      <c r="Y125" s="105">
        <v>0</v>
      </c>
      <c r="Z125" s="105">
        <v>1</v>
      </c>
      <c r="AA125" s="105">
        <v>0</v>
      </c>
      <c r="AB125" s="105">
        <v>0</v>
      </c>
      <c r="AC125" s="105">
        <v>0</v>
      </c>
      <c r="AD125" s="105">
        <v>0</v>
      </c>
      <c r="AE125" s="105">
        <v>0</v>
      </c>
      <c r="AF125" s="105">
        <v>0</v>
      </c>
      <c r="AG125" s="105">
        <v>0</v>
      </c>
      <c r="AH125" s="105">
        <v>0</v>
      </c>
      <c r="AI125" s="105">
        <v>1</v>
      </c>
      <c r="AJ125" s="9">
        <f t="shared" si="9"/>
        <v>0</v>
      </c>
      <c r="AK125" s="9">
        <f t="shared" si="10"/>
        <v>0</v>
      </c>
      <c r="AL125" s="9">
        <f t="shared" si="11"/>
        <v>1</v>
      </c>
      <c r="AM125" s="9">
        <f t="shared" si="12"/>
        <v>0</v>
      </c>
      <c r="AN125" s="106" t="s">
        <v>5149</v>
      </c>
    </row>
    <row r="126" spans="1:40" x14ac:dyDescent="0.25">
      <c r="A126" s="105">
        <v>5017</v>
      </c>
      <c r="B126" s="106" t="s">
        <v>933</v>
      </c>
      <c r="C126" s="106" t="s">
        <v>934</v>
      </c>
      <c r="D126" s="106" t="s">
        <v>935</v>
      </c>
      <c r="E126" s="107">
        <v>28430</v>
      </c>
      <c r="F126" s="106" t="s">
        <v>38</v>
      </c>
      <c r="G126" s="103"/>
      <c r="H126" s="103"/>
      <c r="I126" s="103"/>
      <c r="J126" s="112">
        <v>58</v>
      </c>
      <c r="K126" s="103"/>
      <c r="L126" s="109" t="s">
        <v>342</v>
      </c>
      <c r="M126" s="106" t="s">
        <v>136</v>
      </c>
      <c r="N126" s="106" t="s">
        <v>40</v>
      </c>
      <c r="O126" s="110">
        <v>2</v>
      </c>
      <c r="P126" s="106" t="s">
        <v>936</v>
      </c>
      <c r="Q126" s="106" t="s">
        <v>15</v>
      </c>
      <c r="R126" s="105">
        <v>1</v>
      </c>
      <c r="S126" s="105">
        <v>0</v>
      </c>
      <c r="T126" s="105">
        <v>0</v>
      </c>
      <c r="U126" s="105">
        <v>1</v>
      </c>
      <c r="V126" s="105">
        <v>0</v>
      </c>
      <c r="W126" s="105">
        <v>0</v>
      </c>
      <c r="X126" s="105">
        <v>0</v>
      </c>
      <c r="Y126" s="105">
        <v>0</v>
      </c>
      <c r="Z126" s="105">
        <v>1</v>
      </c>
      <c r="AA126" s="105">
        <v>0</v>
      </c>
      <c r="AB126" s="105">
        <v>0</v>
      </c>
      <c r="AC126" s="105">
        <v>1</v>
      </c>
      <c r="AD126" s="105">
        <v>0</v>
      </c>
      <c r="AE126" s="105">
        <v>1</v>
      </c>
      <c r="AF126" s="105">
        <v>0</v>
      </c>
      <c r="AG126" s="105">
        <v>0</v>
      </c>
      <c r="AH126" s="105">
        <v>0</v>
      </c>
      <c r="AI126" s="105">
        <v>0</v>
      </c>
      <c r="AJ126" s="9">
        <f t="shared" si="9"/>
        <v>1</v>
      </c>
      <c r="AK126" s="9">
        <f t="shared" si="10"/>
        <v>0</v>
      </c>
      <c r="AL126" s="9">
        <f t="shared" si="11"/>
        <v>0</v>
      </c>
      <c r="AM126" s="9">
        <f t="shared" si="12"/>
        <v>0</v>
      </c>
      <c r="AN126" s="106" t="s">
        <v>937</v>
      </c>
    </row>
    <row r="127" spans="1:40" x14ac:dyDescent="0.25">
      <c r="A127" s="105">
        <v>5019</v>
      </c>
      <c r="B127" s="106" t="s">
        <v>3421</v>
      </c>
      <c r="C127" s="106" t="s">
        <v>3422</v>
      </c>
      <c r="D127" s="106" t="s">
        <v>3423</v>
      </c>
      <c r="E127" s="107">
        <v>39997</v>
      </c>
      <c r="F127" s="106" t="s">
        <v>38</v>
      </c>
      <c r="G127" s="103"/>
      <c r="H127" s="103"/>
      <c r="I127" s="110">
        <v>165</v>
      </c>
      <c r="J127" s="112">
        <v>3.5999999999999999E-3</v>
      </c>
      <c r="K127" s="103"/>
      <c r="L127" s="109" t="s">
        <v>342</v>
      </c>
      <c r="M127" s="106" t="s">
        <v>136</v>
      </c>
      <c r="N127" s="106" t="s">
        <v>1827</v>
      </c>
      <c r="O127" s="110">
        <v>42</v>
      </c>
      <c r="P127" s="106" t="s">
        <v>1837</v>
      </c>
      <c r="Q127" s="106" t="s">
        <v>15</v>
      </c>
      <c r="R127" s="105">
        <v>1</v>
      </c>
      <c r="S127" s="105">
        <v>0</v>
      </c>
      <c r="T127" s="105">
        <v>0</v>
      </c>
      <c r="U127" s="105">
        <v>1</v>
      </c>
      <c r="V127" s="105">
        <v>0</v>
      </c>
      <c r="W127" s="105">
        <v>0</v>
      </c>
      <c r="X127" s="105">
        <v>0</v>
      </c>
      <c r="Y127" s="105">
        <v>0</v>
      </c>
      <c r="Z127" s="105">
        <v>1</v>
      </c>
      <c r="AA127" s="105">
        <v>0</v>
      </c>
      <c r="AB127" s="105">
        <v>0</v>
      </c>
      <c r="AC127" s="105">
        <v>0</v>
      </c>
      <c r="AD127" s="105">
        <v>0</v>
      </c>
      <c r="AE127" s="105">
        <v>0</v>
      </c>
      <c r="AF127" s="105">
        <v>0</v>
      </c>
      <c r="AG127" s="105">
        <v>0</v>
      </c>
      <c r="AH127" s="105">
        <v>0</v>
      </c>
      <c r="AI127" s="105">
        <v>1</v>
      </c>
      <c r="AJ127" s="9">
        <f t="shared" si="9"/>
        <v>0</v>
      </c>
      <c r="AK127" s="9">
        <f t="shared" si="10"/>
        <v>0</v>
      </c>
      <c r="AL127" s="9">
        <f t="shared" si="11"/>
        <v>1</v>
      </c>
      <c r="AM127" s="9">
        <f t="shared" si="12"/>
        <v>0</v>
      </c>
      <c r="AN127" s="106" t="s">
        <v>3424</v>
      </c>
    </row>
    <row r="128" spans="1:40" x14ac:dyDescent="0.25">
      <c r="A128" s="105">
        <v>5021</v>
      </c>
      <c r="B128" s="106" t="s">
        <v>5150</v>
      </c>
      <c r="C128" s="106" t="s">
        <v>5151</v>
      </c>
      <c r="D128" s="106" t="s">
        <v>5152</v>
      </c>
      <c r="E128" s="107">
        <v>32919</v>
      </c>
      <c r="F128" s="106" t="s">
        <v>38</v>
      </c>
      <c r="G128" s="105">
        <v>915</v>
      </c>
      <c r="H128" s="105">
        <v>434</v>
      </c>
      <c r="I128" s="103"/>
      <c r="J128" s="103"/>
      <c r="K128" s="103"/>
      <c r="L128" s="109" t="s">
        <v>342</v>
      </c>
      <c r="M128" s="106" t="s">
        <v>136</v>
      </c>
      <c r="N128" s="106" t="s">
        <v>219</v>
      </c>
      <c r="O128" s="110">
        <v>10</v>
      </c>
      <c r="P128" s="106" t="s">
        <v>5153</v>
      </c>
      <c r="Q128" s="106" t="s">
        <v>15</v>
      </c>
      <c r="R128" s="105">
        <v>1</v>
      </c>
      <c r="S128" s="105">
        <v>0</v>
      </c>
      <c r="T128" s="105">
        <v>0</v>
      </c>
      <c r="U128" s="105">
        <v>0</v>
      </c>
      <c r="V128" s="105">
        <v>0</v>
      </c>
      <c r="W128" s="105">
        <v>0</v>
      </c>
      <c r="X128" s="105">
        <v>0</v>
      </c>
      <c r="Y128" s="105">
        <v>0</v>
      </c>
      <c r="Z128" s="105">
        <v>0</v>
      </c>
      <c r="AA128" s="105">
        <v>1</v>
      </c>
      <c r="AB128" s="105">
        <v>0</v>
      </c>
      <c r="AC128" s="105">
        <v>0</v>
      </c>
      <c r="AD128" s="105">
        <v>0</v>
      </c>
      <c r="AE128" s="105">
        <v>0</v>
      </c>
      <c r="AF128" s="105">
        <v>0</v>
      </c>
      <c r="AG128" s="105">
        <v>0</v>
      </c>
      <c r="AH128" s="105">
        <v>0</v>
      </c>
      <c r="AI128" s="105">
        <v>1</v>
      </c>
      <c r="AJ128" s="9">
        <f t="shared" si="9"/>
        <v>0</v>
      </c>
      <c r="AK128" s="9">
        <f t="shared" si="10"/>
        <v>0</v>
      </c>
      <c r="AL128" s="9">
        <f t="shared" si="11"/>
        <v>1</v>
      </c>
      <c r="AM128" s="9">
        <f t="shared" si="12"/>
        <v>0</v>
      </c>
      <c r="AN128" s="106" t="s">
        <v>5154</v>
      </c>
    </row>
    <row r="129" spans="1:46" x14ac:dyDescent="0.25">
      <c r="A129" s="105">
        <v>5022</v>
      </c>
      <c r="B129" s="106" t="s">
        <v>5155</v>
      </c>
      <c r="C129" s="106" t="s">
        <v>5156</v>
      </c>
      <c r="D129" s="106" t="s">
        <v>5157</v>
      </c>
      <c r="E129" s="107">
        <v>29921</v>
      </c>
      <c r="F129" s="106" t="s">
        <v>38</v>
      </c>
      <c r="G129" s="103"/>
      <c r="H129" s="103"/>
      <c r="I129" s="110">
        <v>20000</v>
      </c>
      <c r="J129" s="103"/>
      <c r="K129" s="103"/>
      <c r="L129" s="109" t="s">
        <v>342</v>
      </c>
      <c r="M129" s="106" t="s">
        <v>5158</v>
      </c>
      <c r="N129" s="106" t="s">
        <v>40</v>
      </c>
      <c r="O129" s="110">
        <v>8</v>
      </c>
      <c r="P129" s="106" t="s">
        <v>5159</v>
      </c>
      <c r="Q129" s="106" t="s">
        <v>15</v>
      </c>
      <c r="R129" s="105">
        <v>1</v>
      </c>
      <c r="S129" s="105">
        <v>0</v>
      </c>
      <c r="T129" s="105">
        <v>0</v>
      </c>
      <c r="U129" s="105">
        <v>0</v>
      </c>
      <c r="V129" s="105">
        <v>0</v>
      </c>
      <c r="W129" s="105">
        <v>0</v>
      </c>
      <c r="X129" s="105">
        <v>0</v>
      </c>
      <c r="Y129" s="105">
        <v>0</v>
      </c>
      <c r="Z129" s="105">
        <v>0</v>
      </c>
      <c r="AA129" s="105">
        <v>0</v>
      </c>
      <c r="AB129" s="105">
        <v>0</v>
      </c>
      <c r="AC129" s="105">
        <v>0</v>
      </c>
      <c r="AD129" s="105">
        <v>0</v>
      </c>
      <c r="AE129" s="105">
        <v>0</v>
      </c>
      <c r="AF129" s="105">
        <v>0</v>
      </c>
      <c r="AG129" s="105">
        <v>0</v>
      </c>
      <c r="AH129" s="105">
        <v>0</v>
      </c>
      <c r="AI129" s="105">
        <v>1</v>
      </c>
      <c r="AJ129" s="9">
        <f t="shared" si="9"/>
        <v>0</v>
      </c>
      <c r="AK129" s="9">
        <f t="shared" si="10"/>
        <v>0</v>
      </c>
      <c r="AL129" s="9">
        <f t="shared" si="11"/>
        <v>1</v>
      </c>
      <c r="AM129" s="9">
        <f t="shared" si="12"/>
        <v>0</v>
      </c>
      <c r="AN129" s="106" t="s">
        <v>5160</v>
      </c>
    </row>
    <row r="130" spans="1:46" x14ac:dyDescent="0.25">
      <c r="A130" s="105">
        <v>5023</v>
      </c>
      <c r="B130" s="106" t="s">
        <v>5161</v>
      </c>
      <c r="C130" s="106" t="s">
        <v>5162</v>
      </c>
      <c r="D130" s="106" t="s">
        <v>5163</v>
      </c>
      <c r="E130" s="107">
        <v>45029</v>
      </c>
      <c r="F130" s="106" t="s">
        <v>38</v>
      </c>
      <c r="G130" s="103"/>
      <c r="H130" s="103"/>
      <c r="I130" s="103"/>
      <c r="J130" s="103"/>
      <c r="K130" s="103"/>
      <c r="L130" s="109" t="s">
        <v>341</v>
      </c>
      <c r="M130" s="106" t="s">
        <v>5164</v>
      </c>
      <c r="N130" s="106" t="s">
        <v>48</v>
      </c>
      <c r="O130" s="110">
        <v>168</v>
      </c>
      <c r="P130" s="106" t="s">
        <v>367</v>
      </c>
      <c r="Q130" s="106" t="s">
        <v>15</v>
      </c>
      <c r="R130" s="105">
        <v>1</v>
      </c>
      <c r="S130" s="105">
        <v>0</v>
      </c>
      <c r="T130" s="105">
        <v>0</v>
      </c>
      <c r="U130" s="105">
        <v>1</v>
      </c>
      <c r="V130" s="105">
        <v>0</v>
      </c>
      <c r="W130" s="105">
        <v>0</v>
      </c>
      <c r="X130" s="105">
        <v>0</v>
      </c>
      <c r="Y130" s="105">
        <v>0</v>
      </c>
      <c r="Z130" s="105">
        <v>1</v>
      </c>
      <c r="AA130" s="105">
        <v>0</v>
      </c>
      <c r="AB130" s="105">
        <v>0</v>
      </c>
      <c r="AC130" s="105">
        <v>0</v>
      </c>
      <c r="AD130" s="105">
        <v>0</v>
      </c>
      <c r="AE130" s="105">
        <v>0</v>
      </c>
      <c r="AF130" s="105">
        <v>0</v>
      </c>
      <c r="AG130" s="105">
        <v>0</v>
      </c>
      <c r="AH130" s="105">
        <v>0</v>
      </c>
      <c r="AI130" s="105">
        <v>0</v>
      </c>
      <c r="AJ130" s="9">
        <f t="shared" si="9"/>
        <v>0</v>
      </c>
      <c r="AK130" s="9">
        <f t="shared" si="10"/>
        <v>0</v>
      </c>
      <c r="AL130" s="9">
        <f t="shared" si="11"/>
        <v>0</v>
      </c>
      <c r="AM130" s="9">
        <f t="shared" si="12"/>
        <v>0</v>
      </c>
      <c r="AN130" s="106" t="s">
        <v>5165</v>
      </c>
    </row>
    <row r="131" spans="1:46" x14ac:dyDescent="0.25">
      <c r="A131" s="105">
        <v>5024</v>
      </c>
      <c r="B131" s="106" t="s">
        <v>5166</v>
      </c>
      <c r="C131" s="106" t="s">
        <v>5167</v>
      </c>
      <c r="D131" s="106" t="s">
        <v>5168</v>
      </c>
      <c r="E131" s="107">
        <v>31107</v>
      </c>
      <c r="F131" s="106" t="s">
        <v>38</v>
      </c>
      <c r="G131" s="103"/>
      <c r="H131" s="103"/>
      <c r="I131" s="110">
        <v>600000</v>
      </c>
      <c r="J131" s="112">
        <v>11.26</v>
      </c>
      <c r="K131" s="103"/>
      <c r="L131" s="109" t="s">
        <v>342</v>
      </c>
      <c r="M131" s="106" t="s">
        <v>136</v>
      </c>
      <c r="N131" s="106" t="s">
        <v>2360</v>
      </c>
      <c r="O131" s="110">
        <v>1</v>
      </c>
      <c r="P131" s="106" t="s">
        <v>5169</v>
      </c>
      <c r="Q131" s="106" t="s">
        <v>15</v>
      </c>
      <c r="R131" s="105">
        <v>1</v>
      </c>
      <c r="S131" s="105">
        <v>0</v>
      </c>
      <c r="T131" s="105">
        <v>0</v>
      </c>
      <c r="U131" s="105">
        <v>1</v>
      </c>
      <c r="V131" s="105">
        <v>0</v>
      </c>
      <c r="W131" s="105">
        <v>0</v>
      </c>
      <c r="X131" s="105">
        <v>0</v>
      </c>
      <c r="Y131" s="105">
        <v>0</v>
      </c>
      <c r="Z131" s="105">
        <v>1</v>
      </c>
      <c r="AA131" s="105">
        <v>0</v>
      </c>
      <c r="AB131" s="105">
        <v>0</v>
      </c>
      <c r="AC131" s="105">
        <v>1</v>
      </c>
      <c r="AD131" s="105">
        <v>0</v>
      </c>
      <c r="AE131" s="105">
        <v>0</v>
      </c>
      <c r="AF131" s="105">
        <v>0</v>
      </c>
      <c r="AG131" s="105">
        <v>0</v>
      </c>
      <c r="AH131" s="105">
        <v>0</v>
      </c>
      <c r="AI131" s="105">
        <v>0</v>
      </c>
      <c r="AJ131" s="9">
        <f t="shared" si="9"/>
        <v>1</v>
      </c>
      <c r="AK131" s="9">
        <f t="shared" si="10"/>
        <v>0</v>
      </c>
      <c r="AL131" s="9">
        <f t="shared" si="11"/>
        <v>0</v>
      </c>
      <c r="AM131" s="9">
        <f t="shared" si="12"/>
        <v>0</v>
      </c>
      <c r="AN131" s="106" t="s">
        <v>5170</v>
      </c>
    </row>
    <row r="132" spans="1:46" x14ac:dyDescent="0.25">
      <c r="A132" s="105">
        <v>5108</v>
      </c>
      <c r="B132" s="106" t="s">
        <v>5179</v>
      </c>
      <c r="C132" s="106" t="s">
        <v>5180</v>
      </c>
      <c r="D132" s="106" t="s">
        <v>5181</v>
      </c>
      <c r="E132" s="107">
        <v>29373</v>
      </c>
      <c r="F132" s="106" t="s">
        <v>38</v>
      </c>
      <c r="G132" s="103"/>
      <c r="H132" s="103"/>
      <c r="I132" s="110">
        <v>10000</v>
      </c>
      <c r="J132" s="103"/>
      <c r="K132" s="103"/>
      <c r="L132" s="109" t="s">
        <v>342</v>
      </c>
      <c r="M132" s="106" t="s">
        <v>136</v>
      </c>
      <c r="N132" s="106" t="s">
        <v>2360</v>
      </c>
      <c r="O132" s="110">
        <v>1</v>
      </c>
      <c r="P132" s="106" t="s">
        <v>3401</v>
      </c>
      <c r="Q132" s="106" t="s">
        <v>15</v>
      </c>
      <c r="R132" s="105">
        <v>1</v>
      </c>
      <c r="S132" s="105">
        <v>0</v>
      </c>
      <c r="T132" s="105">
        <v>0</v>
      </c>
      <c r="U132" s="105">
        <v>1</v>
      </c>
      <c r="V132" s="105">
        <v>0</v>
      </c>
      <c r="W132" s="105">
        <v>0</v>
      </c>
      <c r="X132" s="105">
        <v>0</v>
      </c>
      <c r="Y132" s="105">
        <v>0</v>
      </c>
      <c r="Z132" s="105">
        <v>1</v>
      </c>
      <c r="AA132" s="105">
        <v>0</v>
      </c>
      <c r="AB132" s="105">
        <v>0</v>
      </c>
      <c r="AC132" s="105">
        <v>1</v>
      </c>
      <c r="AD132" s="105">
        <v>0</v>
      </c>
      <c r="AE132" s="105">
        <v>1</v>
      </c>
      <c r="AF132" s="105">
        <v>0</v>
      </c>
      <c r="AG132" s="105">
        <v>0</v>
      </c>
      <c r="AH132" s="105">
        <v>0</v>
      </c>
      <c r="AI132" s="105">
        <v>0</v>
      </c>
      <c r="AJ132" s="9">
        <f t="shared" si="9"/>
        <v>1</v>
      </c>
      <c r="AK132" s="9">
        <f t="shared" si="10"/>
        <v>0</v>
      </c>
      <c r="AL132" s="9">
        <f t="shared" si="11"/>
        <v>0</v>
      </c>
      <c r="AM132" s="9">
        <f t="shared" si="12"/>
        <v>0</v>
      </c>
      <c r="AN132" s="106" t="s">
        <v>5182</v>
      </c>
    </row>
    <row r="133" spans="1:46" x14ac:dyDescent="0.25">
      <c r="A133" s="105">
        <v>5109</v>
      </c>
      <c r="B133" s="106" t="s">
        <v>5183</v>
      </c>
      <c r="C133" s="106" t="s">
        <v>5184</v>
      </c>
      <c r="D133" s="106" t="s">
        <v>5185</v>
      </c>
      <c r="E133" s="107">
        <v>33390</v>
      </c>
      <c r="F133" s="106" t="s">
        <v>38</v>
      </c>
      <c r="G133" s="103"/>
      <c r="H133" s="103"/>
      <c r="I133" s="110">
        <v>50000</v>
      </c>
      <c r="J133" s="103"/>
      <c r="K133" s="103"/>
      <c r="L133" s="109" t="s">
        <v>342</v>
      </c>
      <c r="M133" s="106" t="s">
        <v>136</v>
      </c>
      <c r="N133" s="106" t="s">
        <v>219</v>
      </c>
      <c r="O133" s="110">
        <v>0</v>
      </c>
      <c r="P133" s="106" t="s">
        <v>589</v>
      </c>
      <c r="Q133" s="106" t="s">
        <v>15</v>
      </c>
      <c r="R133" s="105">
        <v>1</v>
      </c>
      <c r="S133" s="105">
        <v>0</v>
      </c>
      <c r="T133" s="105">
        <v>0</v>
      </c>
      <c r="U133" s="105">
        <v>1</v>
      </c>
      <c r="V133" s="105">
        <v>0</v>
      </c>
      <c r="W133" s="105">
        <v>0</v>
      </c>
      <c r="X133" s="105">
        <v>0</v>
      </c>
      <c r="Y133" s="105">
        <v>0</v>
      </c>
      <c r="Z133" s="105">
        <v>1</v>
      </c>
      <c r="AA133" s="105">
        <v>0</v>
      </c>
      <c r="AB133" s="105">
        <v>0</v>
      </c>
      <c r="AC133" s="105">
        <v>0</v>
      </c>
      <c r="AD133" s="105">
        <v>0</v>
      </c>
      <c r="AE133" s="105">
        <v>0</v>
      </c>
      <c r="AF133" s="105">
        <v>0</v>
      </c>
      <c r="AG133" s="105">
        <v>0</v>
      </c>
      <c r="AH133" s="105">
        <v>0</v>
      </c>
      <c r="AI133" s="105">
        <v>1</v>
      </c>
      <c r="AJ133" s="9">
        <f t="shared" si="9"/>
        <v>0</v>
      </c>
      <c r="AK133" s="9">
        <f t="shared" si="10"/>
        <v>0</v>
      </c>
      <c r="AL133" s="9">
        <f t="shared" si="11"/>
        <v>1</v>
      </c>
      <c r="AM133" s="9">
        <f t="shared" si="12"/>
        <v>0</v>
      </c>
      <c r="AN133" s="106" t="s">
        <v>5186</v>
      </c>
    </row>
    <row r="134" spans="1:46" x14ac:dyDescent="0.25">
      <c r="A134" s="105">
        <v>5110</v>
      </c>
      <c r="B134" s="106" t="s">
        <v>5187</v>
      </c>
      <c r="C134" s="106" t="s">
        <v>5188</v>
      </c>
      <c r="D134" s="106" t="s">
        <v>5189</v>
      </c>
      <c r="E134" s="107">
        <v>26573</v>
      </c>
      <c r="F134" s="106" t="s">
        <v>38</v>
      </c>
      <c r="G134" s="103"/>
      <c r="H134" s="103"/>
      <c r="I134" s="110">
        <v>10000</v>
      </c>
      <c r="J134" s="103"/>
      <c r="K134" s="103"/>
      <c r="L134" s="109" t="s">
        <v>342</v>
      </c>
      <c r="M134" s="106" t="s">
        <v>136</v>
      </c>
      <c r="N134" s="106" t="s">
        <v>219</v>
      </c>
      <c r="O134" s="110">
        <v>1344</v>
      </c>
      <c r="P134" s="106" t="s">
        <v>1837</v>
      </c>
      <c r="Q134" s="106" t="s">
        <v>55</v>
      </c>
      <c r="R134" s="105">
        <v>0</v>
      </c>
      <c r="S134" s="105">
        <v>0</v>
      </c>
      <c r="T134" s="105">
        <v>0</v>
      </c>
      <c r="U134" s="105">
        <v>1</v>
      </c>
      <c r="V134" s="105">
        <v>0</v>
      </c>
      <c r="W134" s="105">
        <v>0</v>
      </c>
      <c r="X134" s="105">
        <v>0</v>
      </c>
      <c r="Y134" s="105">
        <v>0</v>
      </c>
      <c r="Z134" s="105">
        <v>1</v>
      </c>
      <c r="AA134" s="105">
        <v>0</v>
      </c>
      <c r="AB134" s="105">
        <v>0</v>
      </c>
      <c r="AC134" s="105">
        <v>0</v>
      </c>
      <c r="AD134" s="105">
        <v>0</v>
      </c>
      <c r="AE134" s="105">
        <v>0</v>
      </c>
      <c r="AF134" s="105">
        <v>0</v>
      </c>
      <c r="AG134" s="105">
        <v>0</v>
      </c>
      <c r="AH134" s="105">
        <v>0</v>
      </c>
      <c r="AI134" s="105">
        <v>1</v>
      </c>
      <c r="AJ134" s="9">
        <f t="shared" si="9"/>
        <v>0</v>
      </c>
      <c r="AK134" s="9">
        <f t="shared" si="10"/>
        <v>0</v>
      </c>
      <c r="AL134" s="9">
        <f t="shared" si="11"/>
        <v>1</v>
      </c>
      <c r="AM134" s="9">
        <f t="shared" si="12"/>
        <v>0</v>
      </c>
      <c r="AN134" s="106" t="s">
        <v>5190</v>
      </c>
    </row>
    <row r="135" spans="1:46" x14ac:dyDescent="0.25">
      <c r="A135" s="105">
        <v>5121</v>
      </c>
      <c r="B135" s="106" t="s">
        <v>3429</v>
      </c>
      <c r="C135" s="106" t="s">
        <v>3430</v>
      </c>
      <c r="D135" s="106" t="s">
        <v>3431</v>
      </c>
      <c r="E135" s="107">
        <v>45575</v>
      </c>
      <c r="F135" s="106" t="s">
        <v>38</v>
      </c>
      <c r="G135" s="103"/>
      <c r="H135" s="103"/>
      <c r="I135" s="103"/>
      <c r="J135" s="112">
        <v>4</v>
      </c>
      <c r="K135" s="103"/>
      <c r="L135" s="109" t="s">
        <v>342</v>
      </c>
      <c r="M135" s="106" t="s">
        <v>3432</v>
      </c>
      <c r="N135" s="106" t="s">
        <v>48</v>
      </c>
      <c r="O135" s="110">
        <v>672</v>
      </c>
      <c r="P135" s="106" t="s">
        <v>3433</v>
      </c>
      <c r="Q135" s="106" t="s">
        <v>15</v>
      </c>
      <c r="R135" s="105">
        <v>1</v>
      </c>
      <c r="S135" s="105">
        <v>0</v>
      </c>
      <c r="T135" s="105">
        <v>0</v>
      </c>
      <c r="U135" s="105">
        <v>1</v>
      </c>
      <c r="V135" s="105">
        <v>0</v>
      </c>
      <c r="W135" s="105">
        <v>0</v>
      </c>
      <c r="X135" s="105">
        <v>0</v>
      </c>
      <c r="Y135" s="105">
        <v>0</v>
      </c>
      <c r="Z135" s="105">
        <v>1</v>
      </c>
      <c r="AA135" s="105">
        <v>0</v>
      </c>
      <c r="AB135" s="105">
        <v>0</v>
      </c>
      <c r="AC135" s="105">
        <v>0</v>
      </c>
      <c r="AD135" s="105">
        <v>0</v>
      </c>
      <c r="AE135" s="105">
        <v>0</v>
      </c>
      <c r="AF135" s="105">
        <v>0</v>
      </c>
      <c r="AG135" s="105">
        <v>0</v>
      </c>
      <c r="AH135" s="105">
        <v>0</v>
      </c>
      <c r="AI135" s="105">
        <v>0</v>
      </c>
      <c r="AJ135" s="9">
        <f t="shared" si="9"/>
        <v>0</v>
      </c>
      <c r="AK135" s="9">
        <f t="shared" si="10"/>
        <v>0</v>
      </c>
      <c r="AL135" s="9">
        <f t="shared" si="11"/>
        <v>0</v>
      </c>
      <c r="AM135" s="9">
        <f t="shared" si="12"/>
        <v>0</v>
      </c>
      <c r="AN135" s="106" t="s">
        <v>3434</v>
      </c>
    </row>
    <row r="136" spans="1:46" x14ac:dyDescent="0.25">
      <c r="A136" s="105">
        <v>5137</v>
      </c>
      <c r="B136" s="106" t="s">
        <v>5905</v>
      </c>
      <c r="C136" s="106" t="s">
        <v>5906</v>
      </c>
      <c r="D136" s="106" t="s">
        <v>5907</v>
      </c>
      <c r="E136" s="107">
        <v>43252</v>
      </c>
      <c r="F136" s="106" t="s">
        <v>2852</v>
      </c>
      <c r="G136" s="103"/>
      <c r="H136" s="103"/>
      <c r="I136" s="103"/>
      <c r="J136" s="103"/>
      <c r="K136" s="103"/>
      <c r="L136" s="109" t="s">
        <v>342</v>
      </c>
      <c r="M136" s="106" t="s">
        <v>598</v>
      </c>
      <c r="N136" s="106" t="s">
        <v>219</v>
      </c>
      <c r="O136" s="110">
        <v>5.4999999999999997E-3</v>
      </c>
      <c r="P136" s="106" t="s">
        <v>5908</v>
      </c>
      <c r="Q136" s="106" t="s">
        <v>15</v>
      </c>
      <c r="R136" s="105">
        <v>0</v>
      </c>
      <c r="S136" s="105">
        <v>0</v>
      </c>
      <c r="T136" s="105">
        <v>0</v>
      </c>
      <c r="U136" s="105">
        <v>1</v>
      </c>
      <c r="V136" s="105">
        <v>0</v>
      </c>
      <c r="W136" s="105">
        <v>0</v>
      </c>
      <c r="X136" s="105">
        <v>0</v>
      </c>
      <c r="Y136" s="105">
        <v>0</v>
      </c>
      <c r="Z136" s="105">
        <v>1</v>
      </c>
      <c r="AA136" s="105">
        <v>0</v>
      </c>
      <c r="AB136" s="105">
        <v>0</v>
      </c>
      <c r="AC136" s="105">
        <v>0</v>
      </c>
      <c r="AD136" s="105">
        <v>0</v>
      </c>
      <c r="AE136" s="105">
        <v>0</v>
      </c>
      <c r="AF136" s="105">
        <v>0</v>
      </c>
      <c r="AG136" s="105">
        <v>0</v>
      </c>
      <c r="AH136" s="105">
        <v>0</v>
      </c>
      <c r="AI136" s="105">
        <v>1</v>
      </c>
      <c r="AJ136" s="9">
        <f t="shared" si="9"/>
        <v>0</v>
      </c>
      <c r="AK136" s="9">
        <f t="shared" si="10"/>
        <v>0</v>
      </c>
      <c r="AL136" s="9">
        <f t="shared" si="11"/>
        <v>1</v>
      </c>
      <c r="AM136" s="9">
        <f t="shared" si="12"/>
        <v>0</v>
      </c>
      <c r="AN136" s="106" t="s">
        <v>5910</v>
      </c>
    </row>
    <row r="137" spans="1:46" x14ac:dyDescent="0.25">
      <c r="A137" s="105">
        <v>5152</v>
      </c>
      <c r="B137" s="106" t="s">
        <v>4069</v>
      </c>
      <c r="C137" s="106" t="s">
        <v>4070</v>
      </c>
      <c r="D137" s="106" t="s">
        <v>4071</v>
      </c>
      <c r="E137" s="107">
        <v>45664</v>
      </c>
      <c r="F137" s="106" t="s">
        <v>38</v>
      </c>
      <c r="G137" s="103"/>
      <c r="H137" s="103"/>
      <c r="I137" s="110">
        <v>1466</v>
      </c>
      <c r="J137" s="103"/>
      <c r="K137" s="103"/>
      <c r="L137" s="109" t="s">
        <v>341</v>
      </c>
      <c r="M137" s="106" t="s">
        <v>54</v>
      </c>
      <c r="N137" s="106" t="s">
        <v>48</v>
      </c>
      <c r="O137" s="110">
        <v>28</v>
      </c>
      <c r="P137" s="106" t="s">
        <v>526</v>
      </c>
      <c r="Q137" s="106" t="s">
        <v>15</v>
      </c>
      <c r="R137" s="105">
        <v>0</v>
      </c>
      <c r="S137" s="105">
        <v>0</v>
      </c>
      <c r="T137" s="105">
        <v>0</v>
      </c>
      <c r="U137" s="105">
        <v>1</v>
      </c>
      <c r="V137" s="105">
        <v>0</v>
      </c>
      <c r="W137" s="105">
        <v>0</v>
      </c>
      <c r="X137" s="105">
        <v>0</v>
      </c>
      <c r="Y137" s="105">
        <v>0</v>
      </c>
      <c r="Z137" s="105">
        <v>1</v>
      </c>
      <c r="AA137" s="105">
        <v>0</v>
      </c>
      <c r="AB137" s="105">
        <v>0</v>
      </c>
      <c r="AC137" s="105">
        <v>1</v>
      </c>
      <c r="AD137" s="105">
        <v>0</v>
      </c>
      <c r="AE137" s="105">
        <v>1</v>
      </c>
      <c r="AF137" s="105">
        <v>0</v>
      </c>
      <c r="AG137" s="105">
        <v>0</v>
      </c>
      <c r="AH137" s="105">
        <v>0</v>
      </c>
      <c r="AI137" s="105">
        <v>0</v>
      </c>
      <c r="AJ137" s="9">
        <f t="shared" si="9"/>
        <v>1</v>
      </c>
      <c r="AK137" s="9">
        <f t="shared" si="10"/>
        <v>0</v>
      </c>
      <c r="AL137" s="9">
        <f t="shared" si="11"/>
        <v>0</v>
      </c>
      <c r="AM137" s="9">
        <f t="shared" si="12"/>
        <v>0</v>
      </c>
      <c r="AN137" s="106" t="s">
        <v>4072</v>
      </c>
    </row>
    <row r="138" spans="1:46" x14ac:dyDescent="0.25">
      <c r="A138" s="105">
        <v>5198</v>
      </c>
      <c r="B138" s="106" t="s">
        <v>5912</v>
      </c>
      <c r="C138" s="106" t="s">
        <v>5913</v>
      </c>
      <c r="D138" s="106" t="s">
        <v>5914</v>
      </c>
      <c r="E138" s="107">
        <v>45784</v>
      </c>
      <c r="F138" s="106" t="s">
        <v>38</v>
      </c>
      <c r="G138" s="103"/>
      <c r="H138" s="103"/>
      <c r="I138" s="110">
        <v>2500</v>
      </c>
      <c r="J138" s="112">
        <v>0.5</v>
      </c>
      <c r="K138" s="103"/>
      <c r="L138" s="109" t="s">
        <v>342</v>
      </c>
      <c r="M138" s="106" t="s">
        <v>5915</v>
      </c>
      <c r="N138" s="106" t="s">
        <v>219</v>
      </c>
      <c r="O138" s="110">
        <v>168</v>
      </c>
      <c r="P138" s="106" t="s">
        <v>5916</v>
      </c>
      <c r="Q138" s="106" t="s">
        <v>15</v>
      </c>
      <c r="R138" s="105">
        <v>0</v>
      </c>
      <c r="S138" s="105">
        <v>0</v>
      </c>
      <c r="T138" s="105">
        <v>0</v>
      </c>
      <c r="U138" s="105">
        <v>1</v>
      </c>
      <c r="V138" s="105">
        <v>0</v>
      </c>
      <c r="W138" s="105">
        <v>0</v>
      </c>
      <c r="X138" s="105">
        <v>0</v>
      </c>
      <c r="Y138" s="105">
        <v>0</v>
      </c>
      <c r="Z138" s="105">
        <v>1</v>
      </c>
      <c r="AA138" s="105">
        <v>0</v>
      </c>
      <c r="AB138" s="105">
        <v>0</v>
      </c>
      <c r="AC138" s="105">
        <v>1</v>
      </c>
      <c r="AD138" s="105">
        <v>0</v>
      </c>
      <c r="AE138" s="105">
        <v>1</v>
      </c>
      <c r="AF138" s="105">
        <v>0</v>
      </c>
      <c r="AG138" s="105">
        <v>0</v>
      </c>
      <c r="AH138" s="105">
        <v>0</v>
      </c>
      <c r="AI138" s="105">
        <v>0</v>
      </c>
      <c r="AJ138" s="9">
        <f t="shared" si="9"/>
        <v>1</v>
      </c>
      <c r="AK138" s="9">
        <f t="shared" si="10"/>
        <v>0</v>
      </c>
      <c r="AL138" s="9">
        <f t="shared" si="11"/>
        <v>0</v>
      </c>
      <c r="AM138" s="9">
        <f t="shared" si="12"/>
        <v>0</v>
      </c>
      <c r="AN138" s="106" t="s">
        <v>5918</v>
      </c>
    </row>
    <row r="139" spans="1:46" x14ac:dyDescent="0.25">
      <c r="A139" s="105">
        <v>5357</v>
      </c>
      <c r="B139" s="106" t="s">
        <v>8607</v>
      </c>
      <c r="C139" s="106" t="s">
        <v>8608</v>
      </c>
      <c r="D139" s="106" t="s">
        <v>8609</v>
      </c>
      <c r="E139" s="107">
        <v>46162</v>
      </c>
      <c r="F139" s="106" t="s">
        <v>38</v>
      </c>
      <c r="G139" s="103"/>
      <c r="H139" s="103"/>
      <c r="I139" s="110">
        <v>1410</v>
      </c>
      <c r="J139" s="112">
        <v>0.41</v>
      </c>
      <c r="K139" s="103"/>
      <c r="L139" s="109" t="s">
        <v>341</v>
      </c>
      <c r="M139" s="106" t="s">
        <v>283</v>
      </c>
      <c r="N139" s="106" t="s">
        <v>48</v>
      </c>
      <c r="O139" s="110">
        <v>240</v>
      </c>
      <c r="P139" s="106" t="s">
        <v>225</v>
      </c>
      <c r="Q139" s="106" t="s">
        <v>15</v>
      </c>
      <c r="R139" s="105">
        <v>1</v>
      </c>
      <c r="S139" s="105">
        <v>0</v>
      </c>
      <c r="T139" s="105">
        <v>0</v>
      </c>
      <c r="U139" s="105">
        <v>1</v>
      </c>
      <c r="V139" s="105">
        <v>0</v>
      </c>
      <c r="W139" s="105">
        <v>0</v>
      </c>
      <c r="X139" s="105">
        <v>0</v>
      </c>
      <c r="Y139" s="105">
        <v>0</v>
      </c>
      <c r="Z139" s="105">
        <v>1</v>
      </c>
      <c r="AA139" s="105">
        <v>0</v>
      </c>
      <c r="AB139" s="105">
        <v>0</v>
      </c>
      <c r="AC139" s="105">
        <v>1</v>
      </c>
      <c r="AD139" s="105">
        <v>0</v>
      </c>
      <c r="AE139" s="105">
        <v>1</v>
      </c>
      <c r="AF139" s="105">
        <v>0</v>
      </c>
      <c r="AG139" s="105">
        <v>0</v>
      </c>
      <c r="AH139" s="105">
        <v>0</v>
      </c>
      <c r="AI139" s="105">
        <v>0</v>
      </c>
      <c r="AJ139" s="9">
        <f t="shared" si="9"/>
        <v>1</v>
      </c>
      <c r="AK139" s="9">
        <f t="shared" si="10"/>
        <v>0</v>
      </c>
      <c r="AL139" s="9">
        <f t="shared" si="11"/>
        <v>0</v>
      </c>
      <c r="AM139" s="9">
        <f t="shared" si="12"/>
        <v>0</v>
      </c>
      <c r="AN139" s="106" t="s">
        <v>8610</v>
      </c>
    </row>
    <row r="141" spans="1:46" x14ac:dyDescent="0.25">
      <c r="L141" s="87"/>
      <c r="M141" s="103"/>
      <c r="N141" s="87"/>
      <c r="O141" s="87"/>
      <c r="P141" s="103"/>
      <c r="Q141" s="87"/>
      <c r="R141" s="87"/>
      <c r="S141" s="87"/>
      <c r="T141" s="87"/>
      <c r="U141" s="87"/>
      <c r="V141" s="87"/>
      <c r="W141" s="87"/>
      <c r="X141" s="87"/>
      <c r="Y141" s="87"/>
      <c r="Z141" s="87"/>
      <c r="AA141" s="87"/>
      <c r="AB141" s="87"/>
      <c r="AC141" s="87"/>
      <c r="AD141" s="87"/>
      <c r="AE141" s="87"/>
      <c r="AF141" s="87"/>
      <c r="AG141" s="87"/>
      <c r="AH141" s="87"/>
      <c r="AI141" s="87"/>
      <c r="AJ141" s="9"/>
      <c r="AK141" s="9"/>
      <c r="AL141" s="9"/>
      <c r="AM141" s="9"/>
      <c r="AN141" s="100" t="s">
        <v>8024</v>
      </c>
      <c r="AO141" s="101">
        <f>COUNTIF(AD2:AD139,"=1")</f>
        <v>10</v>
      </c>
      <c r="AP141" s="19" t="s">
        <v>343</v>
      </c>
      <c r="AR141" s="100" t="s">
        <v>8808</v>
      </c>
      <c r="AS141" s="101">
        <f>COUNTIF(AE2:AE139,"=1")</f>
        <v>41</v>
      </c>
      <c r="AT141" s="19" t="s">
        <v>343</v>
      </c>
    </row>
    <row r="142" spans="1:46" x14ac:dyDescent="0.25">
      <c r="L142" s="87"/>
      <c r="M142" s="103"/>
      <c r="N142" s="87"/>
      <c r="O142" s="87"/>
      <c r="P142" s="103"/>
      <c r="Q142" s="87"/>
      <c r="R142" s="87"/>
      <c r="S142" s="87"/>
      <c r="T142" s="87"/>
      <c r="U142" s="87"/>
      <c r="V142" s="87"/>
      <c r="W142" s="87"/>
      <c r="X142" s="87"/>
      <c r="Y142" s="87"/>
      <c r="Z142" s="87"/>
      <c r="AA142" s="87"/>
      <c r="AB142" s="87"/>
      <c r="AC142" s="87"/>
      <c r="AD142" s="87"/>
      <c r="AE142" s="87"/>
      <c r="AF142" s="87"/>
      <c r="AG142" s="87"/>
      <c r="AH142" s="87"/>
      <c r="AI142" s="87"/>
      <c r="AJ142" s="9"/>
      <c r="AK142" s="9"/>
      <c r="AL142" s="9"/>
      <c r="AM142" s="9"/>
      <c r="AN142" s="21" t="s">
        <v>15</v>
      </c>
      <c r="AO142" s="19">
        <f>COUNTIFS(AD2:AD139,"=1",R2:R139,"=1")</f>
        <v>5</v>
      </c>
      <c r="AP142" s="102">
        <f>AO142/AO141*100</f>
        <v>50</v>
      </c>
      <c r="AR142" s="21" t="s">
        <v>15</v>
      </c>
      <c r="AS142" s="19">
        <f>COUNTIFS(AE2:AE139,"=1",R2:R139,"=1")</f>
        <v>31</v>
      </c>
      <c r="AT142" s="102">
        <f>AS142/AS141*100</f>
        <v>75.609756097560975</v>
      </c>
    </row>
    <row r="143" spans="1:46" x14ac:dyDescent="0.25">
      <c r="L143" s="65"/>
      <c r="M143" s="65"/>
      <c r="N143" s="65" t="s">
        <v>4092</v>
      </c>
      <c r="O143" s="87"/>
      <c r="P143" s="15" t="s">
        <v>8634</v>
      </c>
      <c r="Q143" s="46">
        <f>SUM(Q144:Q145)</f>
        <v>138</v>
      </c>
      <c r="R143" s="87" t="s">
        <v>343</v>
      </c>
      <c r="S143" s="87"/>
      <c r="T143" s="87"/>
      <c r="U143" s="87"/>
      <c r="V143" s="87"/>
      <c r="W143" s="87"/>
      <c r="X143" s="87"/>
      <c r="Y143" s="87"/>
      <c r="Z143" s="87"/>
      <c r="AA143" s="87"/>
      <c r="AB143" s="87"/>
      <c r="AC143" s="87"/>
      <c r="AD143" s="87"/>
      <c r="AE143" s="87"/>
      <c r="AF143" s="87"/>
      <c r="AG143" s="87"/>
      <c r="AH143" s="87"/>
      <c r="AI143" s="87"/>
      <c r="AJ143" s="9"/>
      <c r="AK143" s="9"/>
      <c r="AL143" s="9"/>
      <c r="AM143" s="9"/>
      <c r="AN143" s="21" t="s">
        <v>340</v>
      </c>
      <c r="AO143" s="19">
        <f>COUNTIFS(AD2:AD139,"=1",R2:R139,"=0")</f>
        <v>5</v>
      </c>
      <c r="AP143" s="102">
        <f>AO143/AO141*100</f>
        <v>50</v>
      </c>
      <c r="AR143" s="21" t="s">
        <v>340</v>
      </c>
      <c r="AS143" s="19">
        <f>COUNTIFS(AE2:AE139,"=1",R2:R139,"=0")</f>
        <v>10</v>
      </c>
      <c r="AT143" s="102">
        <f>AS143/AS141*100</f>
        <v>24.390243902439025</v>
      </c>
    </row>
    <row r="144" spans="1:46" x14ac:dyDescent="0.25">
      <c r="L144" s="65" t="s">
        <v>15</v>
      </c>
      <c r="M144" s="65">
        <f>COUNTIFS(Q2:Q139,"Effect")</f>
        <v>121</v>
      </c>
      <c r="N144" s="66">
        <f>M144/M148</f>
        <v>0.87681159420289856</v>
      </c>
      <c r="O144" s="87"/>
      <c r="P144" s="103" t="s">
        <v>15</v>
      </c>
      <c r="Q144" s="87">
        <f>COUNTIF(R2:R139,"=1")</f>
        <v>101</v>
      </c>
      <c r="R144" s="13">
        <f>Q144/Q143*100</f>
        <v>73.188405797101453</v>
      </c>
      <c r="S144" s="87"/>
      <c r="T144" s="87"/>
      <c r="U144" s="87"/>
      <c r="V144" s="87"/>
      <c r="W144" s="87"/>
      <c r="X144" s="87"/>
      <c r="Y144" s="87"/>
      <c r="Z144" s="87"/>
      <c r="AA144" s="87"/>
      <c r="AB144" s="87"/>
      <c r="AC144" s="87"/>
      <c r="AD144" s="87"/>
      <c r="AE144" s="87"/>
      <c r="AF144" s="87"/>
      <c r="AG144" s="87"/>
      <c r="AH144" s="87"/>
      <c r="AI144" s="87"/>
      <c r="AJ144" s="9"/>
      <c r="AK144" s="9"/>
      <c r="AL144" s="9"/>
      <c r="AM144" s="9"/>
      <c r="AN144" s="103"/>
      <c r="AO144" s="87"/>
      <c r="AP144" s="87"/>
    </row>
    <row r="145" spans="12:42" x14ac:dyDescent="0.25">
      <c r="L145" s="65" t="s">
        <v>70</v>
      </c>
      <c r="M145" s="65">
        <f>COUNTIFS(Q2:Q139,"No Effect")</f>
        <v>7</v>
      </c>
      <c r="N145" s="66">
        <f>M145/M148</f>
        <v>5.0724637681159424E-2</v>
      </c>
      <c r="O145" s="87"/>
      <c r="P145" s="103" t="s">
        <v>340</v>
      </c>
      <c r="Q145" s="87">
        <f>COUNTIF(R2:R139,"=0")</f>
        <v>37</v>
      </c>
      <c r="R145" s="13">
        <f>Q145/Q143*100</f>
        <v>26.811594202898554</v>
      </c>
      <c r="S145" s="87"/>
      <c r="T145" s="87"/>
      <c r="U145" s="87"/>
      <c r="V145" s="87"/>
      <c r="W145" s="87"/>
      <c r="X145" s="87"/>
      <c r="Y145" s="87"/>
      <c r="Z145" s="87"/>
      <c r="AA145" s="87"/>
      <c r="AB145" s="87"/>
      <c r="AC145" s="87"/>
      <c r="AD145" s="87"/>
      <c r="AE145" s="87"/>
      <c r="AF145" s="87"/>
      <c r="AG145" s="87"/>
      <c r="AH145" s="87"/>
      <c r="AI145" s="87"/>
      <c r="AJ145" s="9"/>
      <c r="AK145" s="9"/>
      <c r="AL145" s="9"/>
      <c r="AM145" s="9"/>
      <c r="AN145" s="100" t="s">
        <v>8386</v>
      </c>
      <c r="AO145" s="101">
        <f>COUNTIF(AJ2:AJ139,"=1")</f>
        <v>77</v>
      </c>
      <c r="AP145" s="19" t="s">
        <v>343</v>
      </c>
    </row>
    <row r="146" spans="12:42" x14ac:dyDescent="0.25">
      <c r="L146" s="65" t="s">
        <v>55</v>
      </c>
      <c r="M146" s="65">
        <f>COUNTIFS(Q2:Q139,"Uncertain Effect")</f>
        <v>10</v>
      </c>
      <c r="N146" s="66">
        <f>M146/M148</f>
        <v>7.2463768115942032E-2</v>
      </c>
      <c r="O146" s="87"/>
      <c r="P146" s="103"/>
      <c r="Q146" s="87"/>
      <c r="R146" s="87"/>
      <c r="S146" s="87"/>
      <c r="T146" s="87"/>
      <c r="U146" s="87"/>
      <c r="V146" s="87"/>
      <c r="W146" s="87"/>
      <c r="X146" s="87"/>
      <c r="Y146" s="87"/>
      <c r="Z146" s="87"/>
      <c r="AA146" s="87"/>
      <c r="AB146" s="87"/>
      <c r="AC146" s="87"/>
      <c r="AD146" s="87"/>
      <c r="AE146" s="87"/>
      <c r="AF146" s="87"/>
      <c r="AG146" s="87"/>
      <c r="AH146" s="87"/>
      <c r="AI146" s="87"/>
      <c r="AJ146" s="9"/>
      <c r="AK146" s="9"/>
      <c r="AL146" s="9"/>
      <c r="AM146" s="9"/>
      <c r="AN146" s="21" t="s">
        <v>15</v>
      </c>
      <c r="AO146" s="19">
        <f>COUNTIFS(AJ2:AJ139,"=1",R2:R139,"=1")</f>
        <v>60</v>
      </c>
      <c r="AP146" s="102">
        <f>AO146/AO145*100</f>
        <v>77.922077922077932</v>
      </c>
    </row>
    <row r="147" spans="12:42" x14ac:dyDescent="0.25">
      <c r="L147" s="65"/>
      <c r="M147" s="65"/>
      <c r="N147" s="65"/>
      <c r="O147" s="87"/>
      <c r="P147" s="15" t="s">
        <v>341</v>
      </c>
      <c r="Q147" s="87">
        <f>COUNTIFS(L2:L139,"=Real")</f>
        <v>46</v>
      </c>
      <c r="R147" s="87" t="s">
        <v>343</v>
      </c>
      <c r="S147" s="87"/>
      <c r="T147" s="87"/>
      <c r="U147" s="87"/>
      <c r="V147" s="87"/>
      <c r="W147" s="87"/>
      <c r="X147" s="87"/>
      <c r="Y147" s="87"/>
      <c r="Z147" s="87"/>
      <c r="AA147" s="87"/>
      <c r="AB147" s="87"/>
      <c r="AC147" s="87"/>
      <c r="AD147" s="87"/>
      <c r="AE147" s="87"/>
      <c r="AF147" s="87"/>
      <c r="AG147" s="87"/>
      <c r="AH147" s="87"/>
      <c r="AI147" s="87"/>
      <c r="AJ147" s="9"/>
      <c r="AK147" s="9"/>
      <c r="AL147" s="9"/>
      <c r="AM147" s="9"/>
      <c r="AN147" s="21" t="s">
        <v>340</v>
      </c>
      <c r="AO147" s="19">
        <f>COUNTIFS(AJ2:AJ139,"=1",R2:R139,"=0")</f>
        <v>17</v>
      </c>
      <c r="AP147" s="102">
        <f>AO147/AO145*100</f>
        <v>22.077922077922079</v>
      </c>
    </row>
    <row r="148" spans="12:42" x14ac:dyDescent="0.25">
      <c r="L148" s="65" t="s">
        <v>4093</v>
      </c>
      <c r="M148" s="65">
        <f>SUM(M144:M146)</f>
        <v>138</v>
      </c>
      <c r="N148" s="65"/>
      <c r="O148" s="87"/>
      <c r="P148" s="103" t="s">
        <v>15</v>
      </c>
      <c r="Q148" s="87">
        <f>COUNTIFS(L2:L139,"=Real",R2:R139,"=1")</f>
        <v>33</v>
      </c>
      <c r="R148" s="13">
        <f>Q148/Q147*100</f>
        <v>71.739130434782609</v>
      </c>
      <c r="S148" s="87"/>
      <c r="T148" s="87"/>
      <c r="U148" s="87"/>
      <c r="V148" s="87"/>
      <c r="W148" s="87"/>
      <c r="X148" s="87"/>
      <c r="Y148" s="87"/>
      <c r="Z148" s="87"/>
      <c r="AA148" s="87"/>
      <c r="AB148" s="87"/>
      <c r="AC148" s="87"/>
      <c r="AD148" s="87"/>
      <c r="AE148" s="87"/>
      <c r="AF148" s="87"/>
      <c r="AG148" s="87"/>
      <c r="AH148" s="87"/>
      <c r="AI148" s="87"/>
      <c r="AJ148" s="9"/>
      <c r="AK148" s="9"/>
      <c r="AL148" s="9"/>
      <c r="AM148" s="9"/>
      <c r="AN148" s="103"/>
      <c r="AO148" s="103"/>
      <c r="AP148" s="103"/>
    </row>
    <row r="149" spans="12:42" x14ac:dyDescent="0.25">
      <c r="L149" s="87"/>
      <c r="M149" s="103"/>
      <c r="N149" s="87"/>
      <c r="O149" s="87"/>
      <c r="P149" s="103" t="s">
        <v>340</v>
      </c>
      <c r="Q149" s="87">
        <f>COUNTIFS(L2:L139,"=Real",R2:R139,"=0")</f>
        <v>13</v>
      </c>
      <c r="R149" s="13">
        <f>Q149/Q147*100</f>
        <v>28.260869565217391</v>
      </c>
      <c r="S149" s="87"/>
      <c r="T149" s="87"/>
      <c r="U149" s="87"/>
      <c r="V149" s="87"/>
      <c r="W149" s="87"/>
      <c r="X149" s="87"/>
      <c r="Y149" s="87"/>
      <c r="Z149" s="87"/>
      <c r="AA149" s="87"/>
      <c r="AB149" s="87"/>
      <c r="AC149" s="87"/>
      <c r="AD149" s="87"/>
      <c r="AE149" s="87"/>
      <c r="AF149" s="87"/>
      <c r="AG149" s="87"/>
      <c r="AH149" s="87"/>
      <c r="AI149" s="87"/>
      <c r="AJ149" s="9"/>
      <c r="AK149" s="9"/>
      <c r="AL149" s="9"/>
      <c r="AM149" s="9"/>
      <c r="AN149" s="15" t="s">
        <v>8026</v>
      </c>
      <c r="AO149" s="46">
        <f>COUNTIF(AK2:AK139,"=1")</f>
        <v>3</v>
      </c>
      <c r="AP149" s="87" t="s">
        <v>343</v>
      </c>
    </row>
    <row r="150" spans="12:42" x14ac:dyDescent="0.25">
      <c r="L150" s="87"/>
      <c r="M150" s="103"/>
      <c r="N150" s="87"/>
      <c r="O150" s="87"/>
      <c r="P150" s="103"/>
      <c r="Q150" s="87"/>
      <c r="R150" s="87"/>
      <c r="S150" s="87"/>
      <c r="T150" s="87"/>
      <c r="U150" s="87"/>
      <c r="V150" s="87"/>
      <c r="W150" s="87"/>
      <c r="X150" s="87"/>
      <c r="Y150" s="87"/>
      <c r="Z150" s="87"/>
      <c r="AA150" s="87"/>
      <c r="AB150" s="87"/>
      <c r="AC150" s="87"/>
      <c r="AD150" s="87"/>
      <c r="AE150" s="87"/>
      <c r="AF150" s="87"/>
      <c r="AG150" s="87"/>
      <c r="AH150" s="87"/>
      <c r="AI150" s="87"/>
      <c r="AJ150" s="9"/>
      <c r="AK150" s="9"/>
      <c r="AL150" s="9"/>
      <c r="AM150" s="9"/>
      <c r="AN150" s="103" t="s">
        <v>15</v>
      </c>
      <c r="AO150" s="87">
        <f>COUNTIFS(AK2:AK139,"=1",R2:R139,"=1")</f>
        <v>3</v>
      </c>
      <c r="AP150" s="13">
        <f>AO150/AO149*100</f>
        <v>100</v>
      </c>
    </row>
    <row r="151" spans="12:42" x14ac:dyDescent="0.25">
      <c r="L151" s="87"/>
      <c r="M151" s="103"/>
      <c r="N151" s="87"/>
      <c r="O151" s="87"/>
      <c r="P151" s="15" t="s">
        <v>342</v>
      </c>
      <c r="Q151" s="87">
        <f>COUNTIFS(L2:L139,"=Simulated")</f>
        <v>92</v>
      </c>
      <c r="R151" s="87" t="s">
        <v>343</v>
      </c>
      <c r="S151" s="87"/>
      <c r="T151" s="87"/>
      <c r="U151" s="87"/>
      <c r="V151" s="87"/>
      <c r="W151" s="87"/>
      <c r="X151" s="87"/>
      <c r="Y151" s="87"/>
      <c r="Z151" s="87"/>
      <c r="AA151" s="87"/>
      <c r="AB151" s="87"/>
      <c r="AC151" s="87"/>
      <c r="AD151" s="87"/>
      <c r="AE151" s="87"/>
      <c r="AF151" s="87"/>
      <c r="AG151" s="87"/>
      <c r="AH151" s="87"/>
      <c r="AI151" s="87"/>
      <c r="AJ151" s="9"/>
      <c r="AK151" s="9"/>
      <c r="AL151" s="9"/>
      <c r="AM151" s="9"/>
      <c r="AN151" s="103" t="s">
        <v>340</v>
      </c>
      <c r="AO151" s="87">
        <f>COUNTIFS(AK2:AK139,"=1",R2:R139,"=0")</f>
        <v>0</v>
      </c>
      <c r="AP151" s="13">
        <f>AO151/AO149*100</f>
        <v>0</v>
      </c>
    </row>
    <row r="152" spans="12:42" x14ac:dyDescent="0.25">
      <c r="L152" s="87"/>
      <c r="M152" s="103"/>
      <c r="N152" s="87"/>
      <c r="O152" s="87"/>
      <c r="P152" s="103" t="s">
        <v>15</v>
      </c>
      <c r="Q152" s="87">
        <f>COUNTIFS(L2:L139,"=Simulated",R2:R139,"=1")</f>
        <v>68</v>
      </c>
      <c r="R152" s="13">
        <f>Q152/Q151*100</f>
        <v>73.91304347826086</v>
      </c>
      <c r="S152" s="87"/>
      <c r="T152" s="87"/>
      <c r="U152" s="87"/>
      <c r="V152" s="87"/>
      <c r="W152" s="87"/>
      <c r="X152" s="87"/>
      <c r="Y152" s="87"/>
      <c r="Z152" s="87"/>
      <c r="AA152" s="87"/>
      <c r="AB152" s="87"/>
      <c r="AC152" s="87"/>
      <c r="AD152" s="87"/>
      <c r="AE152" s="87"/>
      <c r="AF152" s="87"/>
      <c r="AG152" s="87"/>
      <c r="AH152" s="87"/>
      <c r="AI152" s="87"/>
      <c r="AJ152" s="9"/>
      <c r="AK152" s="9"/>
      <c r="AL152" s="9"/>
      <c r="AM152" s="9"/>
      <c r="AN152" s="103"/>
      <c r="AO152" s="103"/>
      <c r="AP152" s="103"/>
    </row>
    <row r="153" spans="12:42" x14ac:dyDescent="0.25">
      <c r="L153" s="87"/>
      <c r="M153" s="103"/>
      <c r="N153" s="87"/>
      <c r="O153" s="87"/>
      <c r="P153" s="103" t="s">
        <v>340</v>
      </c>
      <c r="Q153" s="87">
        <f>COUNTIFS(L2:L139,"=Simulated",R2:R139,"=0")</f>
        <v>24</v>
      </c>
      <c r="R153" s="13">
        <f>Q153/Q151*100</f>
        <v>26.086956521739129</v>
      </c>
      <c r="S153" s="87"/>
      <c r="T153" s="87"/>
      <c r="U153" s="87"/>
      <c r="V153" s="87"/>
      <c r="W153" s="87"/>
      <c r="X153" s="87"/>
      <c r="Y153" s="87"/>
      <c r="Z153" s="87"/>
      <c r="AA153" s="87"/>
      <c r="AB153" s="87"/>
      <c r="AC153" s="87"/>
      <c r="AD153" s="87"/>
      <c r="AE153" s="87"/>
      <c r="AF153" s="87"/>
      <c r="AG153" s="87"/>
      <c r="AH153" s="87"/>
      <c r="AI153" s="87"/>
      <c r="AJ153" s="9"/>
      <c r="AK153" s="9"/>
      <c r="AL153" s="9"/>
      <c r="AM153" s="9"/>
      <c r="AN153" s="15" t="s">
        <v>8382</v>
      </c>
      <c r="AO153" s="46">
        <f>COUNTIF(AL2:AL139,"=1")</f>
        <v>60</v>
      </c>
      <c r="AP153" s="87" t="s">
        <v>343</v>
      </c>
    </row>
    <row r="154" spans="12:42" x14ac:dyDescent="0.25">
      <c r="L154" s="87"/>
      <c r="M154" s="103"/>
      <c r="N154" s="87"/>
      <c r="O154" s="87"/>
      <c r="P154" s="103"/>
      <c r="Q154" s="87"/>
      <c r="R154" s="87"/>
      <c r="S154" s="87"/>
      <c r="T154" s="87"/>
      <c r="U154" s="87"/>
      <c r="V154" s="87"/>
      <c r="W154" s="87"/>
      <c r="X154" s="87"/>
      <c r="Y154" s="87"/>
      <c r="Z154" s="87"/>
      <c r="AA154" s="87"/>
      <c r="AB154" s="87"/>
      <c r="AC154" s="87"/>
      <c r="AD154" s="87"/>
      <c r="AE154" s="87"/>
      <c r="AF154" s="87"/>
      <c r="AG154" s="87"/>
      <c r="AH154" s="87"/>
      <c r="AI154" s="87"/>
      <c r="AJ154" s="9"/>
      <c r="AK154" s="9"/>
      <c r="AL154" s="9"/>
      <c r="AM154" s="9"/>
      <c r="AN154" s="103" t="s">
        <v>15</v>
      </c>
      <c r="AO154" s="87">
        <f>COUNTIFS(AL2:AL139,"=1",R2:R139,"=1")</f>
        <v>39</v>
      </c>
      <c r="AP154" s="13">
        <f>AO154/AO153*100</f>
        <v>65</v>
      </c>
    </row>
    <row r="155" spans="12:42" x14ac:dyDescent="0.25">
      <c r="L155" s="87"/>
      <c r="M155" s="103"/>
      <c r="N155" s="87"/>
      <c r="O155" s="87"/>
      <c r="P155" s="15" t="s">
        <v>48</v>
      </c>
      <c r="Q155" s="87">
        <f>COUNTIFS(N2:N139,"=Pulsed")</f>
        <v>75</v>
      </c>
      <c r="R155" s="87" t="s">
        <v>343</v>
      </c>
      <c r="S155" s="87"/>
      <c r="T155" s="87"/>
      <c r="U155" s="87"/>
      <c r="V155" s="87"/>
      <c r="W155" s="87"/>
      <c r="X155" s="87"/>
      <c r="Y155" s="87"/>
      <c r="Z155" s="87"/>
      <c r="AA155" s="87"/>
      <c r="AB155" s="87"/>
      <c r="AC155" s="87"/>
      <c r="AD155" s="87"/>
      <c r="AE155" s="87"/>
      <c r="AF155" s="87"/>
      <c r="AG155" s="87"/>
      <c r="AH155" s="87"/>
      <c r="AI155" s="87"/>
      <c r="AJ155" s="9"/>
      <c r="AK155" s="9"/>
      <c r="AL155" s="9"/>
      <c r="AM155" s="9"/>
      <c r="AN155" s="103" t="s">
        <v>340</v>
      </c>
      <c r="AO155" s="87">
        <f>COUNTIFS(AL2:AL139,"=1",R2:R139,"=0")</f>
        <v>21</v>
      </c>
      <c r="AP155" s="13">
        <f>AO155/AO153*100</f>
        <v>35</v>
      </c>
    </row>
    <row r="156" spans="12:42" x14ac:dyDescent="0.25">
      <c r="L156" s="87"/>
      <c r="M156" s="103"/>
      <c r="N156" s="87"/>
      <c r="O156" s="87"/>
      <c r="P156" s="103" t="s">
        <v>15</v>
      </c>
      <c r="Q156" s="87">
        <f>COUNTIFS(N2:N139,"=Pulsed",R2:R139,"=1")</f>
        <v>53</v>
      </c>
      <c r="R156" s="13">
        <f>Q156/Q155*100</f>
        <v>70.666666666666671</v>
      </c>
      <c r="S156" s="87"/>
      <c r="T156" s="87"/>
      <c r="U156" s="87"/>
      <c r="V156" s="87"/>
      <c r="W156" s="87"/>
      <c r="X156" s="87"/>
      <c r="Y156" s="87"/>
      <c r="Z156" s="87"/>
      <c r="AA156" s="87"/>
      <c r="AB156" s="87"/>
      <c r="AC156" s="87"/>
      <c r="AD156" s="87"/>
      <c r="AE156" s="87"/>
      <c r="AF156" s="87"/>
      <c r="AG156" s="87"/>
      <c r="AH156" s="87"/>
      <c r="AI156" s="87"/>
      <c r="AJ156" s="9"/>
      <c r="AK156" s="9"/>
      <c r="AL156" s="9"/>
      <c r="AM156" s="9"/>
      <c r="AN156" s="103"/>
      <c r="AO156" s="103"/>
      <c r="AP156" s="103"/>
    </row>
    <row r="157" spans="12:42" x14ac:dyDescent="0.25">
      <c r="L157" s="87"/>
      <c r="M157" s="103"/>
      <c r="N157" s="87"/>
      <c r="O157" s="87"/>
      <c r="P157" s="103" t="s">
        <v>340</v>
      </c>
      <c r="Q157" s="87">
        <f>COUNTIFS(N2:N139,"=Pulsed",R2:R139,"=0")</f>
        <v>22</v>
      </c>
      <c r="R157" s="13">
        <f>Q157/Q155*100</f>
        <v>29.333333333333332</v>
      </c>
      <c r="S157" s="87"/>
      <c r="T157" s="87"/>
      <c r="U157" s="87"/>
      <c r="V157" s="87"/>
      <c r="W157" s="87"/>
      <c r="X157" s="87"/>
      <c r="Y157" s="87"/>
      <c r="Z157" s="87"/>
      <c r="AA157" s="87"/>
      <c r="AB157" s="87"/>
      <c r="AC157" s="87"/>
      <c r="AD157" s="87"/>
      <c r="AE157" s="87"/>
      <c r="AF157" s="87"/>
      <c r="AG157" s="87"/>
      <c r="AH157" s="87"/>
      <c r="AI157" s="87"/>
      <c r="AJ157" s="9"/>
      <c r="AK157" s="9"/>
      <c r="AL157" s="9"/>
      <c r="AM157" s="9"/>
      <c r="AN157" s="15" t="s">
        <v>8387</v>
      </c>
      <c r="AO157" s="46">
        <f>COUNTIF(AM2:AM139,"=1")</f>
        <v>10</v>
      </c>
      <c r="AP157" s="87" t="s">
        <v>343</v>
      </c>
    </row>
    <row r="158" spans="12:42" x14ac:dyDescent="0.25">
      <c r="L158" s="87"/>
      <c r="M158" s="103"/>
      <c r="N158" s="87"/>
      <c r="O158" s="87"/>
      <c r="P158" s="103"/>
      <c r="Q158" s="87"/>
      <c r="R158" s="87"/>
      <c r="S158" s="87"/>
      <c r="T158" s="87"/>
      <c r="U158" s="87"/>
      <c r="V158" s="87"/>
      <c r="W158" s="87"/>
      <c r="X158" s="87"/>
      <c r="Y158" s="87"/>
      <c r="Z158" s="87"/>
      <c r="AA158" s="87"/>
      <c r="AB158" s="87"/>
      <c r="AC158" s="87"/>
      <c r="AD158" s="87"/>
      <c r="AE158" s="87"/>
      <c r="AF158" s="87"/>
      <c r="AG158" s="87"/>
      <c r="AH158" s="87"/>
      <c r="AI158" s="87"/>
      <c r="AJ158" s="9"/>
      <c r="AK158" s="9"/>
      <c r="AL158" s="9"/>
      <c r="AM158" s="9"/>
      <c r="AN158" s="103" t="s">
        <v>15</v>
      </c>
      <c r="AO158" s="87">
        <f>COUNTIFS(AM2:AM139,"=1",R2:R139,"=1")</f>
        <v>5</v>
      </c>
      <c r="AP158" s="13">
        <f>AO158/AO157*100</f>
        <v>50</v>
      </c>
    </row>
    <row r="159" spans="12:42" x14ac:dyDescent="0.25">
      <c r="L159" s="87"/>
      <c r="M159" s="103"/>
      <c r="N159" s="87"/>
      <c r="O159" s="87"/>
      <c r="P159" s="15" t="s">
        <v>7985</v>
      </c>
      <c r="Q159" s="46">
        <f>COUNTIFS(N2:N139,"=Continuous")</f>
        <v>34</v>
      </c>
      <c r="R159" s="87" t="s">
        <v>343</v>
      </c>
      <c r="S159" s="87"/>
      <c r="T159" s="87"/>
      <c r="U159" s="87"/>
      <c r="V159" s="87"/>
      <c r="W159" s="87"/>
      <c r="X159" s="87"/>
      <c r="Y159" s="87"/>
      <c r="Z159" s="87"/>
      <c r="AA159" s="87"/>
      <c r="AB159" s="87"/>
      <c r="AC159" s="87"/>
      <c r="AD159" s="87"/>
      <c r="AE159" s="87"/>
      <c r="AF159" s="87"/>
      <c r="AG159" s="87"/>
      <c r="AH159" s="87"/>
      <c r="AI159" s="87"/>
      <c r="AJ159" s="9"/>
      <c r="AK159" s="9"/>
      <c r="AL159" s="9"/>
      <c r="AM159" s="9"/>
      <c r="AN159" s="103" t="s">
        <v>340</v>
      </c>
      <c r="AO159" s="87">
        <f>COUNTIFS(AM2:AM139,"=1",R2:R139,"=0")</f>
        <v>5</v>
      </c>
      <c r="AP159" s="13">
        <f>AO159/AO157*100</f>
        <v>50</v>
      </c>
    </row>
    <row r="160" spans="12:42" x14ac:dyDescent="0.25">
      <c r="L160" s="87"/>
      <c r="M160" s="103"/>
      <c r="N160" s="87"/>
      <c r="O160" s="87"/>
      <c r="P160" s="103" t="s">
        <v>15</v>
      </c>
      <c r="Q160" s="87">
        <f>COUNTIFS(N2:N139,"=Continuous",R2:R139,"=1")</f>
        <v>23</v>
      </c>
      <c r="R160" s="13">
        <v>0</v>
      </c>
      <c r="S160" s="87"/>
      <c r="T160" s="87"/>
      <c r="U160" s="87"/>
      <c r="V160" s="87"/>
      <c r="W160" s="87"/>
      <c r="X160" s="87"/>
      <c r="Y160" s="87"/>
      <c r="Z160" s="87"/>
      <c r="AA160" s="87"/>
      <c r="AB160" s="87"/>
      <c r="AC160" s="87"/>
      <c r="AD160" s="87"/>
      <c r="AE160" s="87"/>
      <c r="AF160" s="87"/>
      <c r="AG160" s="87"/>
      <c r="AH160" s="87"/>
      <c r="AI160" s="87"/>
      <c r="AJ160" s="9"/>
      <c r="AK160" s="9"/>
      <c r="AL160" s="9"/>
      <c r="AM160" s="9"/>
      <c r="AN160" s="103"/>
      <c r="AO160" s="103"/>
      <c r="AP160" s="103"/>
    </row>
    <row r="161" spans="12:42" x14ac:dyDescent="0.25">
      <c r="L161" s="87"/>
      <c r="M161" s="103"/>
      <c r="N161" s="87"/>
      <c r="O161" s="87"/>
      <c r="P161" s="103" t="s">
        <v>340</v>
      </c>
      <c r="Q161" s="87">
        <f>COUNTIFS(N2:N139,"=Continuous",R2:R139,"=0")</f>
        <v>11</v>
      </c>
      <c r="R161" s="13">
        <v>0</v>
      </c>
      <c r="S161" s="87"/>
      <c r="T161" s="87"/>
      <c r="U161" s="87"/>
      <c r="V161" s="87"/>
      <c r="W161" s="87"/>
      <c r="X161" s="87"/>
      <c r="Y161" s="87"/>
      <c r="Z161" s="87"/>
      <c r="AA161" s="87"/>
      <c r="AB161" s="87"/>
      <c r="AC161" s="87"/>
      <c r="AD161" s="87"/>
      <c r="AE161" s="87"/>
      <c r="AF161" s="87"/>
      <c r="AG161" s="87"/>
      <c r="AH161" s="87"/>
      <c r="AI161" s="87"/>
      <c r="AJ161" s="9"/>
      <c r="AK161" s="9"/>
      <c r="AL161" s="9"/>
      <c r="AM161" s="9"/>
      <c r="AN161" s="15" t="s">
        <v>8028</v>
      </c>
      <c r="AO161" s="46">
        <f>COUNTIF(AF2:AF139,"=1")</f>
        <v>3</v>
      </c>
      <c r="AP161" s="87" t="s">
        <v>343</v>
      </c>
    </row>
    <row r="162" spans="12:42" x14ac:dyDescent="0.25">
      <c r="L162" s="87"/>
      <c r="M162" s="103"/>
      <c r="N162" s="87"/>
      <c r="O162" s="87"/>
      <c r="P162" s="103"/>
      <c r="Q162" s="87"/>
      <c r="R162" s="87"/>
      <c r="S162" s="87"/>
      <c r="T162" s="87"/>
      <c r="U162" s="87"/>
      <c r="V162" s="87"/>
      <c r="W162" s="87"/>
      <c r="X162" s="87"/>
      <c r="Y162" s="87"/>
      <c r="Z162" s="87"/>
      <c r="AA162" s="87"/>
      <c r="AB162" s="87"/>
      <c r="AC162" s="87"/>
      <c r="AD162" s="87"/>
      <c r="AE162" s="87"/>
      <c r="AF162" s="87"/>
      <c r="AG162" s="87"/>
      <c r="AH162" s="87"/>
      <c r="AI162" s="87"/>
      <c r="AJ162" s="9"/>
      <c r="AK162" s="9"/>
      <c r="AL162" s="9"/>
      <c r="AM162" s="9"/>
      <c r="AN162" s="103" t="s">
        <v>15</v>
      </c>
      <c r="AO162" s="87">
        <f>COUNTIFS(AF2:AF139,"=1",R2:R139,"=1")</f>
        <v>3</v>
      </c>
      <c r="AP162" s="13">
        <f>AO162/AO161*100</f>
        <v>100</v>
      </c>
    </row>
    <row r="163" spans="12:42" x14ac:dyDescent="0.25">
      <c r="L163" s="87"/>
      <c r="M163" s="103"/>
      <c r="N163" s="87"/>
      <c r="O163" s="87"/>
      <c r="P163" s="103"/>
      <c r="Q163" s="87"/>
      <c r="R163" s="87"/>
      <c r="S163" s="87"/>
      <c r="T163" s="87"/>
      <c r="U163" s="87"/>
      <c r="V163" s="87"/>
      <c r="W163" s="87"/>
      <c r="X163" s="87"/>
      <c r="Y163" s="87"/>
      <c r="Z163" s="87"/>
      <c r="AA163" s="87"/>
      <c r="AB163" s="87"/>
      <c r="AC163" s="87"/>
      <c r="AD163" s="87"/>
      <c r="AE163" s="87"/>
      <c r="AF163" s="87"/>
      <c r="AG163" s="87"/>
      <c r="AH163" s="87"/>
      <c r="AI163" s="87"/>
      <c r="AJ163" s="9"/>
      <c r="AK163" s="9"/>
      <c r="AL163" s="9"/>
      <c r="AM163" s="9"/>
      <c r="AN163" s="103" t="s">
        <v>340</v>
      </c>
      <c r="AO163" s="87">
        <f>COUNTIFS(AF2:AF139,"=1",R2:R139,"=0")</f>
        <v>0</v>
      </c>
      <c r="AP163" s="13">
        <f>AO163/AO161*100</f>
        <v>0</v>
      </c>
    </row>
    <row r="164" spans="12:42" x14ac:dyDescent="0.25">
      <c r="L164" s="87"/>
      <c r="M164" s="103"/>
      <c r="N164" s="87"/>
      <c r="O164" s="87"/>
      <c r="P164" s="103"/>
      <c r="Q164" s="87"/>
      <c r="R164" s="87"/>
      <c r="S164" s="87"/>
      <c r="T164" s="87"/>
      <c r="U164" s="87"/>
      <c r="V164" s="87"/>
      <c r="W164" s="87"/>
      <c r="X164" s="87"/>
      <c r="Y164" s="87"/>
      <c r="Z164" s="87"/>
      <c r="AA164" s="87"/>
      <c r="AB164" s="87"/>
      <c r="AC164" s="87"/>
      <c r="AD164" s="87"/>
      <c r="AE164" s="87"/>
      <c r="AF164" s="87"/>
      <c r="AG164" s="87"/>
      <c r="AH164" s="87"/>
      <c r="AI164" s="87"/>
      <c r="AJ164" s="9"/>
      <c r="AK164" s="9"/>
      <c r="AL164" s="9"/>
      <c r="AM164" s="9"/>
      <c r="AN164" s="103"/>
      <c r="AO164" s="103"/>
      <c r="AP164" s="103"/>
    </row>
    <row r="165" spans="12:42" x14ac:dyDescent="0.25">
      <c r="L165" s="87"/>
      <c r="M165" s="103"/>
      <c r="N165" s="87"/>
      <c r="O165" s="87"/>
      <c r="P165" s="103"/>
      <c r="Q165" s="87"/>
      <c r="R165" s="87"/>
      <c r="S165" s="87"/>
      <c r="T165" s="87"/>
      <c r="U165" s="87"/>
      <c r="V165" s="87"/>
      <c r="W165" s="87"/>
      <c r="X165" s="87"/>
      <c r="Y165" s="87"/>
      <c r="Z165" s="87"/>
      <c r="AA165" s="87"/>
      <c r="AB165" s="87"/>
      <c r="AC165" s="87"/>
      <c r="AD165" s="87"/>
      <c r="AE165" s="87"/>
      <c r="AF165" s="87"/>
      <c r="AG165" s="87"/>
      <c r="AH165" s="87"/>
      <c r="AI165" s="87"/>
      <c r="AJ165" s="9"/>
      <c r="AK165" s="9"/>
      <c r="AL165" s="9"/>
      <c r="AM165" s="9"/>
      <c r="AN165" s="100" t="s">
        <v>8427</v>
      </c>
      <c r="AO165" s="101">
        <f>COUNTIF(AI2:AI139,"=1")</f>
        <v>50</v>
      </c>
      <c r="AP165" s="19" t="s">
        <v>343</v>
      </c>
    </row>
    <row r="166" spans="12:42" x14ac:dyDescent="0.25">
      <c r="L166" s="87"/>
      <c r="M166" s="103"/>
      <c r="N166" s="87"/>
      <c r="O166" s="87"/>
      <c r="P166" s="103"/>
      <c r="Q166" s="87"/>
      <c r="R166" s="87"/>
      <c r="S166" s="87"/>
      <c r="T166" s="87"/>
      <c r="U166" s="87"/>
      <c r="V166" s="87"/>
      <c r="W166" s="87"/>
      <c r="X166" s="87"/>
      <c r="Y166" s="87"/>
      <c r="Z166" s="87"/>
      <c r="AA166" s="87"/>
      <c r="AB166" s="87"/>
      <c r="AC166" s="87"/>
      <c r="AD166" s="87"/>
      <c r="AE166" s="87"/>
      <c r="AF166" s="87"/>
      <c r="AG166" s="87"/>
      <c r="AH166" s="87"/>
      <c r="AI166" s="87"/>
      <c r="AJ166" s="9"/>
      <c r="AK166" s="9"/>
      <c r="AL166" s="9"/>
      <c r="AM166" s="9"/>
      <c r="AN166" s="21" t="s">
        <v>15</v>
      </c>
      <c r="AO166" s="19">
        <f>COUNTIFS(AI2:AI139,"=1",R2:R139,"=1")</f>
        <v>34</v>
      </c>
      <c r="AP166" s="102">
        <f>AO166/AO165*100</f>
        <v>68</v>
      </c>
    </row>
    <row r="167" spans="12:42" x14ac:dyDescent="0.25">
      <c r="L167" s="87"/>
      <c r="M167" s="103"/>
      <c r="N167" s="87"/>
      <c r="O167" s="87"/>
      <c r="P167" s="103"/>
      <c r="Q167" s="87"/>
      <c r="R167" s="87"/>
      <c r="S167" s="87"/>
      <c r="T167" s="87"/>
      <c r="U167" s="87"/>
      <c r="V167" s="87"/>
      <c r="W167" s="87"/>
      <c r="X167" s="87"/>
      <c r="Y167" s="87"/>
      <c r="Z167" s="87"/>
      <c r="AA167" s="87"/>
      <c r="AB167" s="87"/>
      <c r="AC167" s="87"/>
      <c r="AD167" s="87"/>
      <c r="AE167" s="87"/>
      <c r="AF167" s="87"/>
      <c r="AG167" s="87"/>
      <c r="AH167" s="87"/>
      <c r="AI167" s="87"/>
      <c r="AJ167" s="9"/>
      <c r="AK167" s="9"/>
      <c r="AL167" s="9"/>
      <c r="AM167" s="9"/>
      <c r="AN167" s="21" t="s">
        <v>340</v>
      </c>
      <c r="AO167" s="19">
        <f>COUNTIFS(AI2:AI139,"=1",R2:R139,"=0")</f>
        <v>16</v>
      </c>
      <c r="AP167" s="102">
        <f>AO167/AO165*100</f>
        <v>32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B2015-F522-4ABD-925A-C8D22B3D320D}">
  <dimension ref="A1:AT84"/>
  <sheetViews>
    <sheetView topLeftCell="G44" zoomScale="90" zoomScaleNormal="90" workbookViewId="0">
      <selection activeCell="L58" sqref="L58:AT84"/>
    </sheetView>
  </sheetViews>
  <sheetFormatPr defaultColWidth="21.7109375" defaultRowHeight="13.6" x14ac:dyDescent="0.25"/>
  <cols>
    <col min="1" max="1" width="7.140625" style="10" bestFit="1" customWidth="1"/>
    <col min="5" max="5" width="10.5703125" customWidth="1"/>
    <col min="6" max="6" width="27.5703125" customWidth="1"/>
    <col min="7" max="7" width="14.5703125" style="10" bestFit="1" customWidth="1"/>
    <col min="8" max="8" width="14.28515625" style="10" bestFit="1" customWidth="1"/>
    <col min="9" max="9" width="20.140625" style="10" bestFit="1" customWidth="1"/>
    <col min="10" max="10" width="14.7109375" style="10" bestFit="1" customWidth="1"/>
    <col min="11" max="11" width="14.85546875" style="10" bestFit="1" customWidth="1"/>
    <col min="12" max="12" width="14.85546875" style="10" customWidth="1"/>
    <col min="14" max="15" width="21" style="10" customWidth="1"/>
    <col min="17" max="17" width="13.140625" style="10" bestFit="1" customWidth="1"/>
    <col min="18" max="18" width="7.42578125" style="10" bestFit="1" customWidth="1"/>
    <col min="19" max="19" width="9.42578125" style="10" bestFit="1" customWidth="1"/>
    <col min="20" max="20" width="11.28515625" style="10" bestFit="1" customWidth="1"/>
    <col min="21" max="21" width="10.85546875" style="10" bestFit="1" customWidth="1"/>
    <col min="22" max="22" width="10.42578125" style="10" bestFit="1" customWidth="1"/>
    <col min="23" max="23" width="12.7109375" style="10" bestFit="1" customWidth="1"/>
    <col min="24" max="24" width="10.85546875" style="10" bestFit="1" customWidth="1"/>
    <col min="25" max="25" width="10.7109375" style="10" bestFit="1" customWidth="1"/>
    <col min="26" max="26" width="10.42578125" style="10" bestFit="1" customWidth="1"/>
    <col min="27" max="27" width="14.28515625" style="10" bestFit="1" customWidth="1"/>
    <col min="28" max="28" width="16.140625" style="10" bestFit="1" customWidth="1"/>
    <col min="29" max="29" width="10.5703125" style="10" bestFit="1" customWidth="1"/>
    <col min="30" max="30" width="12" style="10" bestFit="1" customWidth="1"/>
    <col min="31" max="31" width="12.42578125" style="10" bestFit="1" customWidth="1"/>
    <col min="32" max="32" width="10.42578125" style="10" bestFit="1" customWidth="1"/>
    <col min="33" max="33" width="12.42578125" style="10" bestFit="1" customWidth="1"/>
    <col min="34" max="34" width="11.7109375" style="10" bestFit="1" customWidth="1"/>
    <col min="35" max="35" width="12.42578125" style="10" bestFit="1" customWidth="1"/>
    <col min="36" max="39" width="12.42578125" style="87" customWidth="1"/>
  </cols>
  <sheetData>
    <row r="1" spans="1:40" x14ac:dyDescent="0.25">
      <c r="A1" s="27" t="s">
        <v>0</v>
      </c>
      <c r="B1" s="27" t="s">
        <v>1</v>
      </c>
      <c r="C1" s="27" t="s">
        <v>2</v>
      </c>
      <c r="D1" s="27" t="s">
        <v>3</v>
      </c>
      <c r="E1" s="27" t="s">
        <v>4</v>
      </c>
      <c r="F1" s="27" t="s">
        <v>5</v>
      </c>
      <c r="G1" s="27" t="s">
        <v>6</v>
      </c>
      <c r="H1" s="27" t="s">
        <v>7</v>
      </c>
      <c r="I1" s="27" t="s">
        <v>8</v>
      </c>
      <c r="J1" s="27" t="s">
        <v>9</v>
      </c>
      <c r="K1" s="27" t="s">
        <v>10</v>
      </c>
      <c r="L1" s="27" t="s">
        <v>338</v>
      </c>
      <c r="M1" s="27" t="s">
        <v>11</v>
      </c>
      <c r="N1" s="27" t="s">
        <v>12</v>
      </c>
      <c r="O1" s="27" t="s">
        <v>13</v>
      </c>
      <c r="P1" s="27" t="s">
        <v>14</v>
      </c>
      <c r="Q1" s="27" t="s">
        <v>15</v>
      </c>
      <c r="R1" s="27" t="s">
        <v>1875</v>
      </c>
      <c r="S1" s="27" t="s">
        <v>17</v>
      </c>
      <c r="T1" s="27" t="s">
        <v>18</v>
      </c>
      <c r="U1" s="27" t="s">
        <v>19</v>
      </c>
      <c r="V1" s="27" t="s">
        <v>20</v>
      </c>
      <c r="W1" s="27" t="s">
        <v>21</v>
      </c>
      <c r="X1" s="27" t="s">
        <v>22</v>
      </c>
      <c r="Y1" s="27" t="s">
        <v>23</v>
      </c>
      <c r="Z1" s="27" t="s">
        <v>24</v>
      </c>
      <c r="AA1" s="27" t="s">
        <v>25</v>
      </c>
      <c r="AB1" s="27" t="s">
        <v>26</v>
      </c>
      <c r="AC1" s="27" t="s">
        <v>27</v>
      </c>
      <c r="AD1" s="27" t="s">
        <v>28</v>
      </c>
      <c r="AE1" s="27" t="s">
        <v>29</v>
      </c>
      <c r="AF1" s="27" t="s">
        <v>30</v>
      </c>
      <c r="AG1" s="27" t="s">
        <v>31</v>
      </c>
      <c r="AH1" s="27" t="s">
        <v>32</v>
      </c>
      <c r="AI1" s="27" t="s">
        <v>33</v>
      </c>
      <c r="AJ1" s="1" t="s">
        <v>8023</v>
      </c>
      <c r="AK1" s="1" t="s">
        <v>8027</v>
      </c>
      <c r="AL1" s="1" t="s">
        <v>8384</v>
      </c>
      <c r="AM1" s="1" t="s">
        <v>8385</v>
      </c>
      <c r="AN1" s="27" t="s">
        <v>34</v>
      </c>
    </row>
    <row r="2" spans="1:40" x14ac:dyDescent="0.25">
      <c r="A2" s="28">
        <v>112</v>
      </c>
      <c r="B2" s="29" t="s">
        <v>369</v>
      </c>
      <c r="C2" s="29" t="s">
        <v>370</v>
      </c>
      <c r="D2" s="29" t="s">
        <v>371</v>
      </c>
      <c r="E2" s="42">
        <v>42135</v>
      </c>
      <c r="F2" s="29" t="s">
        <v>46</v>
      </c>
      <c r="G2" s="28">
        <v>2100</v>
      </c>
      <c r="H2" s="28">
        <v>800</v>
      </c>
      <c r="L2" s="10" t="s">
        <v>341</v>
      </c>
      <c r="M2" s="29" t="s">
        <v>54</v>
      </c>
      <c r="N2" s="31" t="s">
        <v>48</v>
      </c>
      <c r="O2" s="28">
        <v>0</v>
      </c>
      <c r="P2" s="29" t="s">
        <v>372</v>
      </c>
      <c r="Q2" s="31" t="s">
        <v>15</v>
      </c>
      <c r="R2" s="28">
        <v>1</v>
      </c>
      <c r="S2" s="28">
        <v>0</v>
      </c>
      <c r="T2" s="28">
        <v>0</v>
      </c>
      <c r="U2" s="28">
        <v>0</v>
      </c>
      <c r="V2" s="28">
        <v>0</v>
      </c>
      <c r="W2" s="28">
        <v>0</v>
      </c>
      <c r="X2" s="28">
        <v>0</v>
      </c>
      <c r="Y2" s="28">
        <v>0</v>
      </c>
      <c r="Z2" s="28">
        <v>0</v>
      </c>
      <c r="AA2" s="28">
        <v>0</v>
      </c>
      <c r="AB2" s="28">
        <v>1</v>
      </c>
      <c r="AC2" s="28">
        <v>1</v>
      </c>
      <c r="AD2" s="28">
        <v>0</v>
      </c>
      <c r="AE2" s="28">
        <v>0</v>
      </c>
      <c r="AF2" s="28">
        <v>0</v>
      </c>
      <c r="AG2" s="28">
        <v>0</v>
      </c>
      <c r="AH2" s="28">
        <v>0</v>
      </c>
      <c r="AI2" s="28">
        <v>0</v>
      </c>
      <c r="AJ2" s="9">
        <f>IF(OR(AC2=1,AE2=1),1,0)</f>
        <v>1</v>
      </c>
      <c r="AK2" s="9">
        <f>IF(OR(AF2=1,AG2=1),1,0)</f>
        <v>0</v>
      </c>
      <c r="AL2" s="9">
        <f>IF(OR(AD2=1,AH2=1,AI2=1),1,0)</f>
        <v>0</v>
      </c>
      <c r="AM2" s="9">
        <f>IF(OR(AD2=1,AH2=1),1,0)</f>
        <v>0</v>
      </c>
      <c r="AN2" s="29" t="s">
        <v>373</v>
      </c>
    </row>
    <row r="3" spans="1:40" x14ac:dyDescent="0.25">
      <c r="A3" s="28">
        <v>120</v>
      </c>
      <c r="B3" s="29" t="s">
        <v>1876</v>
      </c>
      <c r="C3" s="29" t="s">
        <v>1877</v>
      </c>
      <c r="D3" s="29" t="s">
        <v>1878</v>
      </c>
      <c r="E3" s="42">
        <v>41861</v>
      </c>
      <c r="F3" s="29" t="s">
        <v>46</v>
      </c>
      <c r="G3" s="28">
        <v>2100</v>
      </c>
      <c r="H3" s="28">
        <v>800</v>
      </c>
      <c r="L3" s="10" t="s">
        <v>341</v>
      </c>
      <c r="M3" s="29" t="s">
        <v>54</v>
      </c>
      <c r="N3" s="31" t="s">
        <v>48</v>
      </c>
      <c r="O3" s="28">
        <v>0</v>
      </c>
      <c r="P3" s="29" t="s">
        <v>293</v>
      </c>
      <c r="Q3" s="31" t="s">
        <v>15</v>
      </c>
      <c r="R3" s="28">
        <v>0</v>
      </c>
      <c r="S3" s="28">
        <v>0</v>
      </c>
      <c r="T3" s="28">
        <v>0</v>
      </c>
      <c r="U3" s="28">
        <v>0</v>
      </c>
      <c r="V3" s="28">
        <v>0</v>
      </c>
      <c r="W3" s="28">
        <v>0</v>
      </c>
      <c r="X3" s="28">
        <v>0</v>
      </c>
      <c r="Y3" s="28">
        <v>0</v>
      </c>
      <c r="Z3" s="28">
        <v>0</v>
      </c>
      <c r="AA3" s="28">
        <v>0</v>
      </c>
      <c r="AB3" s="28">
        <v>1</v>
      </c>
      <c r="AC3" s="28">
        <v>1</v>
      </c>
      <c r="AD3" s="28">
        <v>0</v>
      </c>
      <c r="AE3" s="28">
        <v>0</v>
      </c>
      <c r="AF3" s="28">
        <v>0</v>
      </c>
      <c r="AG3" s="28">
        <v>0</v>
      </c>
      <c r="AH3" s="28">
        <v>0</v>
      </c>
      <c r="AI3" s="28">
        <v>0</v>
      </c>
      <c r="AJ3" s="9">
        <f t="shared" ref="AJ3:AJ27" si="0">IF(OR(AC3=1,AE3=1),1,0)</f>
        <v>1</v>
      </c>
      <c r="AK3" s="9">
        <f t="shared" ref="AK3:AK27" si="1">IF(OR(AF3=1,AG3=1),1,0)</f>
        <v>0</v>
      </c>
      <c r="AL3" s="9">
        <f>IF(OR(AD3=1,AH3=1,AI3=1),1,0)</f>
        <v>0</v>
      </c>
      <c r="AM3" s="9">
        <f>IF(OR(AD3=1,AH3=1),1,0)</f>
        <v>0</v>
      </c>
      <c r="AN3" s="29" t="s">
        <v>1879</v>
      </c>
    </row>
    <row r="4" spans="1:40" x14ac:dyDescent="0.25">
      <c r="A4" s="28">
        <v>126</v>
      </c>
      <c r="B4" s="29" t="s">
        <v>1265</v>
      </c>
      <c r="C4" s="29" t="s">
        <v>1266</v>
      </c>
      <c r="D4" s="29" t="s">
        <v>1267</v>
      </c>
      <c r="E4" s="42">
        <v>41609</v>
      </c>
      <c r="F4" s="29" t="s">
        <v>46</v>
      </c>
      <c r="G4" s="28">
        <v>1800</v>
      </c>
      <c r="H4" s="28">
        <v>800</v>
      </c>
      <c r="L4" s="10" t="s">
        <v>341</v>
      </c>
      <c r="M4" s="29" t="s">
        <v>47</v>
      </c>
      <c r="N4" s="31" t="s">
        <v>48</v>
      </c>
      <c r="O4" s="28">
        <v>0</v>
      </c>
      <c r="P4" s="29" t="s">
        <v>60</v>
      </c>
      <c r="Q4" s="31" t="s">
        <v>15</v>
      </c>
      <c r="R4" s="28">
        <v>1</v>
      </c>
      <c r="S4" s="28">
        <v>0</v>
      </c>
      <c r="T4" s="28">
        <v>0</v>
      </c>
      <c r="U4" s="28">
        <v>0</v>
      </c>
      <c r="V4" s="28">
        <v>0</v>
      </c>
      <c r="W4" s="28">
        <v>0</v>
      </c>
      <c r="X4" s="28">
        <v>0</v>
      </c>
      <c r="Y4" s="28">
        <v>0</v>
      </c>
      <c r="Z4" s="28">
        <v>0</v>
      </c>
      <c r="AA4" s="28">
        <v>0</v>
      </c>
      <c r="AB4" s="28">
        <v>1</v>
      </c>
      <c r="AC4" s="28">
        <v>1</v>
      </c>
      <c r="AD4" s="28">
        <v>0</v>
      </c>
      <c r="AE4" s="28">
        <v>0</v>
      </c>
      <c r="AF4" s="28">
        <v>0</v>
      </c>
      <c r="AG4" s="28">
        <v>0</v>
      </c>
      <c r="AH4" s="28">
        <v>0</v>
      </c>
      <c r="AI4" s="28">
        <v>0</v>
      </c>
      <c r="AJ4" s="9">
        <f>IF(OR(AC4=1,AE4=1),1,0)</f>
        <v>1</v>
      </c>
      <c r="AK4" s="9">
        <f>IF(OR(AF4=1,AG4=1),1,0)</f>
        <v>0</v>
      </c>
      <c r="AL4" s="9">
        <f>IF(OR(AD4=1,AH4=1,AI4=1),1,0)</f>
        <v>0</v>
      </c>
      <c r="AM4" s="9">
        <f>IF(OR(AD4=1,AH4=1),1,0)</f>
        <v>0</v>
      </c>
      <c r="AN4" s="29" t="s">
        <v>1268</v>
      </c>
    </row>
    <row r="5" spans="1:40" x14ac:dyDescent="0.25">
      <c r="A5" s="28">
        <v>180</v>
      </c>
      <c r="B5" s="29" t="s">
        <v>57</v>
      </c>
      <c r="C5" s="29" t="s">
        <v>58</v>
      </c>
      <c r="D5" s="29" t="s">
        <v>59</v>
      </c>
      <c r="E5" s="42">
        <v>39142</v>
      </c>
      <c r="F5" s="29" t="s">
        <v>38</v>
      </c>
      <c r="L5" s="10" t="s">
        <v>341</v>
      </c>
      <c r="M5" s="29" t="s">
        <v>54</v>
      </c>
      <c r="N5" s="31" t="s">
        <v>48</v>
      </c>
      <c r="O5" s="28">
        <v>0</v>
      </c>
      <c r="P5" s="29" t="s">
        <v>60</v>
      </c>
      <c r="Q5" s="31" t="s">
        <v>15</v>
      </c>
      <c r="R5" s="28">
        <v>1</v>
      </c>
      <c r="S5" s="28">
        <v>0</v>
      </c>
      <c r="T5" s="28">
        <v>0</v>
      </c>
      <c r="U5" s="28">
        <v>0</v>
      </c>
      <c r="V5" s="28">
        <v>0</v>
      </c>
      <c r="W5" s="28">
        <v>0</v>
      </c>
      <c r="X5" s="28">
        <v>0</v>
      </c>
      <c r="Y5" s="28">
        <v>0</v>
      </c>
      <c r="Z5" s="28">
        <v>0</v>
      </c>
      <c r="AA5" s="28">
        <v>0</v>
      </c>
      <c r="AB5" s="28">
        <v>1</v>
      </c>
      <c r="AC5" s="28">
        <v>0</v>
      </c>
      <c r="AD5" s="28">
        <v>0</v>
      </c>
      <c r="AE5" s="28">
        <v>0</v>
      </c>
      <c r="AF5" s="28">
        <v>0</v>
      </c>
      <c r="AG5" s="28">
        <v>0</v>
      </c>
      <c r="AH5" s="28">
        <v>0</v>
      </c>
      <c r="AI5" s="28">
        <v>1</v>
      </c>
      <c r="AJ5" s="9">
        <f t="shared" si="0"/>
        <v>0</v>
      </c>
      <c r="AK5" s="9">
        <f t="shared" si="1"/>
        <v>0</v>
      </c>
      <c r="AL5" s="9">
        <f t="shared" ref="AL5:AL27" si="2">IF(OR(AD5=1,AH5=1,AI5=1),1,0)</f>
        <v>1</v>
      </c>
      <c r="AM5" s="9">
        <f t="shared" ref="AM5:AM27" si="3">IF(OR(AD5=1,AH5=1),1,0)</f>
        <v>0</v>
      </c>
      <c r="AN5" s="29" t="s">
        <v>61</v>
      </c>
    </row>
    <row r="6" spans="1:40" x14ac:dyDescent="0.25">
      <c r="A6" s="28">
        <v>182</v>
      </c>
      <c r="B6" s="29" t="s">
        <v>1356</v>
      </c>
      <c r="C6" s="29" t="s">
        <v>1357</v>
      </c>
      <c r="D6" s="29" t="s">
        <v>1358</v>
      </c>
      <c r="E6" s="42">
        <v>41791</v>
      </c>
      <c r="F6" s="29" t="s">
        <v>38</v>
      </c>
      <c r="G6" s="28">
        <v>1800</v>
      </c>
      <c r="H6" s="28">
        <v>900</v>
      </c>
      <c r="L6" s="10" t="s">
        <v>341</v>
      </c>
      <c r="M6" s="29" t="s">
        <v>54</v>
      </c>
      <c r="N6" s="31" t="s">
        <v>48</v>
      </c>
      <c r="O6" s="28">
        <v>0</v>
      </c>
      <c r="P6" s="29" t="s">
        <v>60</v>
      </c>
      <c r="Q6" s="31" t="s">
        <v>15</v>
      </c>
      <c r="R6" s="28">
        <v>1</v>
      </c>
      <c r="S6" s="28">
        <v>0</v>
      </c>
      <c r="T6" s="28">
        <v>0</v>
      </c>
      <c r="U6" s="28">
        <v>0</v>
      </c>
      <c r="V6" s="28">
        <v>0</v>
      </c>
      <c r="W6" s="28">
        <v>0</v>
      </c>
      <c r="X6" s="28">
        <v>0</v>
      </c>
      <c r="Y6" s="28">
        <v>0</v>
      </c>
      <c r="Z6" s="28">
        <v>0</v>
      </c>
      <c r="AA6" s="28">
        <v>0</v>
      </c>
      <c r="AB6" s="28">
        <v>1</v>
      </c>
      <c r="AC6" s="28">
        <v>0</v>
      </c>
      <c r="AD6" s="28">
        <v>0</v>
      </c>
      <c r="AE6" s="28">
        <v>0</v>
      </c>
      <c r="AF6" s="28">
        <v>0</v>
      </c>
      <c r="AG6" s="28">
        <v>0</v>
      </c>
      <c r="AH6" s="28">
        <v>0</v>
      </c>
      <c r="AI6" s="28">
        <v>1</v>
      </c>
      <c r="AJ6" s="9">
        <f t="shared" si="0"/>
        <v>0</v>
      </c>
      <c r="AK6" s="9">
        <f t="shared" si="1"/>
        <v>0</v>
      </c>
      <c r="AL6" s="9">
        <f t="shared" si="2"/>
        <v>1</v>
      </c>
      <c r="AM6" s="9">
        <f t="shared" si="3"/>
        <v>0</v>
      </c>
      <c r="AN6" s="29" t="s">
        <v>1359</v>
      </c>
    </row>
    <row r="7" spans="1:40" x14ac:dyDescent="0.25">
      <c r="A7" s="28">
        <v>213</v>
      </c>
      <c r="B7" s="29" t="s">
        <v>62</v>
      </c>
      <c r="C7" s="29" t="s">
        <v>63</v>
      </c>
      <c r="D7" s="29" t="s">
        <v>64</v>
      </c>
      <c r="E7" s="42">
        <v>40913</v>
      </c>
      <c r="F7" s="29" t="s">
        <v>46</v>
      </c>
      <c r="G7" s="28">
        <v>2200</v>
      </c>
      <c r="H7" s="28">
        <v>800</v>
      </c>
      <c r="K7" s="28">
        <v>3.2</v>
      </c>
      <c r="L7" s="10" t="s">
        <v>341</v>
      </c>
      <c r="M7" s="29" t="s">
        <v>47</v>
      </c>
      <c r="N7" s="31" t="s">
        <v>48</v>
      </c>
      <c r="O7" s="28">
        <v>0</v>
      </c>
      <c r="P7" s="29" t="s">
        <v>60</v>
      </c>
      <c r="Q7" s="31" t="s">
        <v>15</v>
      </c>
      <c r="R7" s="28">
        <v>0</v>
      </c>
      <c r="S7" s="28">
        <v>0</v>
      </c>
      <c r="T7" s="28">
        <v>0</v>
      </c>
      <c r="U7" s="28">
        <v>0</v>
      </c>
      <c r="V7" s="28">
        <v>0</v>
      </c>
      <c r="W7" s="28">
        <v>0</v>
      </c>
      <c r="X7" s="28">
        <v>0</v>
      </c>
      <c r="Y7" s="28">
        <v>0</v>
      </c>
      <c r="Z7" s="28">
        <v>0</v>
      </c>
      <c r="AA7" s="28">
        <v>0</v>
      </c>
      <c r="AB7" s="28">
        <v>1</v>
      </c>
      <c r="AC7" s="28">
        <v>1</v>
      </c>
      <c r="AD7" s="28">
        <v>0</v>
      </c>
      <c r="AE7" s="28">
        <v>0</v>
      </c>
      <c r="AF7" s="28">
        <v>0</v>
      </c>
      <c r="AG7" s="28">
        <v>0</v>
      </c>
      <c r="AH7" s="28">
        <v>0</v>
      </c>
      <c r="AI7" s="28">
        <v>0</v>
      </c>
      <c r="AJ7" s="9">
        <f t="shared" si="0"/>
        <v>1</v>
      </c>
      <c r="AK7" s="9">
        <f t="shared" si="1"/>
        <v>0</v>
      </c>
      <c r="AL7" s="9">
        <f t="shared" si="2"/>
        <v>0</v>
      </c>
      <c r="AM7" s="9">
        <f t="shared" si="3"/>
        <v>0</v>
      </c>
      <c r="AN7" s="29" t="s">
        <v>65</v>
      </c>
    </row>
    <row r="8" spans="1:40" x14ac:dyDescent="0.25">
      <c r="A8" s="28">
        <v>225</v>
      </c>
      <c r="B8" s="29" t="s">
        <v>1368</v>
      </c>
      <c r="C8" s="29" t="s">
        <v>1369</v>
      </c>
      <c r="D8" s="29" t="s">
        <v>1370</v>
      </c>
      <c r="E8" s="42">
        <v>36831</v>
      </c>
      <c r="F8" s="29" t="s">
        <v>38</v>
      </c>
      <c r="G8" s="28">
        <v>1800</v>
      </c>
      <c r="H8" s="28">
        <v>900</v>
      </c>
      <c r="L8" s="10" t="s">
        <v>341</v>
      </c>
      <c r="M8" s="29" t="s">
        <v>151</v>
      </c>
      <c r="N8" s="31" t="s">
        <v>48</v>
      </c>
      <c r="O8" s="28">
        <v>0</v>
      </c>
      <c r="P8" s="29" t="s">
        <v>60</v>
      </c>
      <c r="Q8" s="31" t="s">
        <v>15</v>
      </c>
      <c r="R8" s="28">
        <v>0</v>
      </c>
      <c r="S8" s="28">
        <v>0</v>
      </c>
      <c r="T8" s="28">
        <v>0</v>
      </c>
      <c r="U8" s="28">
        <v>0</v>
      </c>
      <c r="V8" s="28">
        <v>0</v>
      </c>
      <c r="W8" s="28">
        <v>0</v>
      </c>
      <c r="X8" s="28">
        <v>0</v>
      </c>
      <c r="Y8" s="28">
        <v>0</v>
      </c>
      <c r="Z8" s="28">
        <v>0</v>
      </c>
      <c r="AA8" s="28">
        <v>0</v>
      </c>
      <c r="AB8" s="28">
        <v>1</v>
      </c>
      <c r="AC8" s="28">
        <v>0</v>
      </c>
      <c r="AD8" s="28">
        <v>0</v>
      </c>
      <c r="AE8" s="28">
        <v>1</v>
      </c>
      <c r="AF8" s="28">
        <v>0</v>
      </c>
      <c r="AG8" s="28">
        <v>0</v>
      </c>
      <c r="AH8" s="28">
        <v>0</v>
      </c>
      <c r="AI8" s="28">
        <v>0</v>
      </c>
      <c r="AJ8" s="9">
        <f t="shared" si="0"/>
        <v>1</v>
      </c>
      <c r="AK8" s="9">
        <f t="shared" si="1"/>
        <v>0</v>
      </c>
      <c r="AL8" s="9">
        <f t="shared" si="2"/>
        <v>0</v>
      </c>
      <c r="AM8" s="9">
        <f t="shared" si="3"/>
        <v>0</v>
      </c>
      <c r="AN8" s="29" t="s">
        <v>1371</v>
      </c>
    </row>
    <row r="9" spans="1:40" x14ac:dyDescent="0.25">
      <c r="A9" s="28">
        <v>259</v>
      </c>
      <c r="B9" s="29" t="s">
        <v>383</v>
      </c>
      <c r="C9" s="29" t="s">
        <v>384</v>
      </c>
      <c r="D9" s="29" t="s">
        <v>385</v>
      </c>
      <c r="E9" s="42">
        <v>39264</v>
      </c>
      <c r="F9" s="29" t="s">
        <v>38</v>
      </c>
      <c r="Q9" s="31" t="s">
        <v>15</v>
      </c>
      <c r="R9" s="28">
        <v>1</v>
      </c>
      <c r="S9" s="28">
        <v>0</v>
      </c>
      <c r="T9" s="28">
        <v>0</v>
      </c>
      <c r="U9" s="28">
        <v>0</v>
      </c>
      <c r="V9" s="28">
        <v>0</v>
      </c>
      <c r="W9" s="28">
        <v>0</v>
      </c>
      <c r="X9" s="28">
        <v>0</v>
      </c>
      <c r="Y9" s="28">
        <v>0</v>
      </c>
      <c r="Z9" s="28">
        <v>0</v>
      </c>
      <c r="AA9" s="28">
        <v>0</v>
      </c>
      <c r="AB9" s="28">
        <v>1</v>
      </c>
      <c r="AC9" s="28">
        <v>1</v>
      </c>
      <c r="AD9" s="28">
        <v>1</v>
      </c>
      <c r="AE9" s="28">
        <v>0</v>
      </c>
      <c r="AF9" s="28">
        <v>0</v>
      </c>
      <c r="AG9" s="28">
        <v>0</v>
      </c>
      <c r="AH9" s="28">
        <v>0</v>
      </c>
      <c r="AI9" s="28">
        <v>0</v>
      </c>
      <c r="AJ9" s="9">
        <f t="shared" si="0"/>
        <v>1</v>
      </c>
      <c r="AK9" s="9">
        <f t="shared" si="1"/>
        <v>0</v>
      </c>
      <c r="AL9" s="9">
        <f t="shared" si="2"/>
        <v>1</v>
      </c>
      <c r="AM9" s="9">
        <f t="shared" si="3"/>
        <v>1</v>
      </c>
      <c r="AN9" s="29" t="s">
        <v>386</v>
      </c>
    </row>
    <row r="10" spans="1:40" x14ac:dyDescent="0.25">
      <c r="A10" s="28">
        <v>312</v>
      </c>
      <c r="B10" s="29" t="s">
        <v>1372</v>
      </c>
      <c r="C10" s="29" t="s">
        <v>1373</v>
      </c>
      <c r="D10" s="29" t="s">
        <v>1374</v>
      </c>
      <c r="E10" s="42">
        <v>40507</v>
      </c>
      <c r="F10" s="29" t="s">
        <v>38</v>
      </c>
      <c r="L10" s="10" t="s">
        <v>341</v>
      </c>
      <c r="M10" s="29" t="s">
        <v>54</v>
      </c>
      <c r="N10" s="31" t="s">
        <v>48</v>
      </c>
      <c r="O10" s="28">
        <v>0</v>
      </c>
      <c r="P10" s="29" t="s">
        <v>152</v>
      </c>
      <c r="Q10" s="31" t="s">
        <v>55</v>
      </c>
      <c r="R10" s="28">
        <v>0</v>
      </c>
      <c r="S10" s="28">
        <v>0</v>
      </c>
      <c r="T10" s="28">
        <v>0</v>
      </c>
      <c r="U10" s="28">
        <v>0</v>
      </c>
      <c r="V10" s="28">
        <v>0</v>
      </c>
      <c r="W10" s="28">
        <v>0</v>
      </c>
      <c r="X10" s="28">
        <v>0</v>
      </c>
      <c r="Y10" s="28">
        <v>0</v>
      </c>
      <c r="Z10" s="28">
        <v>0</v>
      </c>
      <c r="AA10" s="28">
        <v>0</v>
      </c>
      <c r="AB10" s="28">
        <v>1</v>
      </c>
      <c r="AC10" s="28">
        <v>1</v>
      </c>
      <c r="AD10" s="28">
        <v>0</v>
      </c>
      <c r="AE10" s="28">
        <v>0</v>
      </c>
      <c r="AF10" s="28">
        <v>0</v>
      </c>
      <c r="AG10" s="28">
        <v>0</v>
      </c>
      <c r="AH10" s="28">
        <v>0</v>
      </c>
      <c r="AI10" s="28">
        <v>0</v>
      </c>
      <c r="AJ10" s="9">
        <f t="shared" si="0"/>
        <v>1</v>
      </c>
      <c r="AK10" s="9">
        <f t="shared" si="1"/>
        <v>0</v>
      </c>
      <c r="AL10" s="9">
        <f t="shared" si="2"/>
        <v>0</v>
      </c>
      <c r="AM10" s="9">
        <f t="shared" si="3"/>
        <v>0</v>
      </c>
      <c r="AN10" s="29" t="s">
        <v>1375</v>
      </c>
    </row>
    <row r="11" spans="1:40" x14ac:dyDescent="0.25">
      <c r="A11" s="28">
        <v>322</v>
      </c>
      <c r="B11" s="29" t="s">
        <v>387</v>
      </c>
      <c r="C11" s="29" t="s">
        <v>388</v>
      </c>
      <c r="D11" s="29" t="s">
        <v>389</v>
      </c>
      <c r="E11" s="42">
        <v>38838</v>
      </c>
      <c r="F11" s="29" t="s">
        <v>46</v>
      </c>
      <c r="L11" s="10" t="s">
        <v>341</v>
      </c>
      <c r="M11" s="29" t="s">
        <v>47</v>
      </c>
      <c r="N11" s="31" t="s">
        <v>48</v>
      </c>
      <c r="O11" s="28">
        <v>0</v>
      </c>
      <c r="P11" s="29" t="s">
        <v>60</v>
      </c>
      <c r="Q11" s="31" t="s">
        <v>15</v>
      </c>
      <c r="R11" s="28">
        <v>0</v>
      </c>
      <c r="S11" s="28">
        <v>0</v>
      </c>
      <c r="T11" s="28">
        <v>0</v>
      </c>
      <c r="U11" s="28">
        <v>0</v>
      </c>
      <c r="V11" s="28">
        <v>0</v>
      </c>
      <c r="W11" s="28">
        <v>0</v>
      </c>
      <c r="X11" s="28">
        <v>0</v>
      </c>
      <c r="Y11" s="28">
        <v>0</v>
      </c>
      <c r="Z11" s="28">
        <v>0</v>
      </c>
      <c r="AA11" s="28">
        <v>0</v>
      </c>
      <c r="AB11" s="28">
        <v>1</v>
      </c>
      <c r="AC11" s="28">
        <v>1</v>
      </c>
      <c r="AD11" s="28">
        <v>0</v>
      </c>
      <c r="AE11" s="28">
        <v>0</v>
      </c>
      <c r="AF11" s="28">
        <v>0</v>
      </c>
      <c r="AG11" s="28">
        <v>0</v>
      </c>
      <c r="AH11" s="28">
        <v>0</v>
      </c>
      <c r="AI11" s="28">
        <v>0</v>
      </c>
      <c r="AJ11" s="9">
        <f t="shared" si="0"/>
        <v>1</v>
      </c>
      <c r="AK11" s="9">
        <f t="shared" si="1"/>
        <v>0</v>
      </c>
      <c r="AL11" s="9">
        <f t="shared" si="2"/>
        <v>0</v>
      </c>
      <c r="AM11" s="9">
        <f t="shared" si="3"/>
        <v>0</v>
      </c>
      <c r="AN11" s="29" t="s">
        <v>390</v>
      </c>
    </row>
    <row r="12" spans="1:40" x14ac:dyDescent="0.25">
      <c r="A12" s="28">
        <v>338</v>
      </c>
      <c r="B12" s="29" t="s">
        <v>88</v>
      </c>
      <c r="C12" s="29" t="s">
        <v>89</v>
      </c>
      <c r="D12" s="29" t="s">
        <v>90</v>
      </c>
      <c r="E12" s="42">
        <v>40179</v>
      </c>
      <c r="F12" s="29" t="s">
        <v>38</v>
      </c>
      <c r="L12" s="25" t="s">
        <v>341</v>
      </c>
      <c r="M12" s="38" t="s">
        <v>47</v>
      </c>
      <c r="N12" s="36" t="s">
        <v>48</v>
      </c>
      <c r="P12" s="38" t="s">
        <v>60</v>
      </c>
      <c r="Q12" s="31" t="s">
        <v>15</v>
      </c>
      <c r="R12" s="28">
        <v>1</v>
      </c>
      <c r="S12" s="28">
        <v>0</v>
      </c>
      <c r="T12" s="28">
        <v>0</v>
      </c>
      <c r="U12" s="28">
        <v>0</v>
      </c>
      <c r="V12" s="28">
        <v>0</v>
      </c>
      <c r="W12" s="28">
        <v>0</v>
      </c>
      <c r="X12" s="28">
        <v>0</v>
      </c>
      <c r="Y12" s="28">
        <v>0</v>
      </c>
      <c r="Z12" s="28">
        <v>0</v>
      </c>
      <c r="AA12" s="28">
        <v>0</v>
      </c>
      <c r="AB12" s="28">
        <v>1</v>
      </c>
      <c r="AC12" s="28">
        <v>1</v>
      </c>
      <c r="AD12" s="28">
        <v>0</v>
      </c>
      <c r="AE12" s="28">
        <v>0</v>
      </c>
      <c r="AF12" s="28">
        <v>1</v>
      </c>
      <c r="AG12" s="28">
        <v>0</v>
      </c>
      <c r="AH12" s="28">
        <v>0</v>
      </c>
      <c r="AI12" s="28">
        <v>0</v>
      </c>
      <c r="AJ12" s="9">
        <f t="shared" si="0"/>
        <v>1</v>
      </c>
      <c r="AK12" s="9">
        <f>IF(OR(AF12=1,AG12=1),1,0)</f>
        <v>1</v>
      </c>
      <c r="AL12" s="9">
        <f t="shared" si="2"/>
        <v>0</v>
      </c>
      <c r="AM12" s="9">
        <f t="shared" si="3"/>
        <v>0</v>
      </c>
      <c r="AN12" s="29" t="s">
        <v>91</v>
      </c>
    </row>
    <row r="13" spans="1:40" x14ac:dyDescent="0.25">
      <c r="A13" s="28">
        <v>340</v>
      </c>
      <c r="B13" s="29" t="s">
        <v>1880</v>
      </c>
      <c r="C13" s="29" t="s">
        <v>1881</v>
      </c>
      <c r="D13" s="29" t="s">
        <v>1882</v>
      </c>
      <c r="E13" s="42">
        <v>41001</v>
      </c>
      <c r="F13" s="29" t="s">
        <v>38</v>
      </c>
      <c r="Q13" s="31" t="s">
        <v>15</v>
      </c>
      <c r="R13" s="28">
        <v>1</v>
      </c>
      <c r="S13" s="28">
        <v>0</v>
      </c>
      <c r="T13" s="28">
        <v>0</v>
      </c>
      <c r="U13" s="28">
        <v>0</v>
      </c>
      <c r="V13" s="28">
        <v>0</v>
      </c>
      <c r="W13" s="28">
        <v>0</v>
      </c>
      <c r="X13" s="28">
        <v>0</v>
      </c>
      <c r="Y13" s="28">
        <v>0</v>
      </c>
      <c r="Z13" s="28">
        <v>0</v>
      </c>
      <c r="AA13" s="28">
        <v>0</v>
      </c>
      <c r="AB13" s="28">
        <v>1</v>
      </c>
      <c r="AC13" s="28">
        <v>0</v>
      </c>
      <c r="AD13" s="28">
        <v>0</v>
      </c>
      <c r="AE13" s="28">
        <v>1</v>
      </c>
      <c r="AF13" s="28">
        <v>1</v>
      </c>
      <c r="AG13" s="28">
        <v>1</v>
      </c>
      <c r="AH13" s="28">
        <v>0</v>
      </c>
      <c r="AI13" s="28">
        <v>0</v>
      </c>
      <c r="AJ13" s="9">
        <f t="shared" si="0"/>
        <v>1</v>
      </c>
      <c r="AK13" s="9">
        <f>IF(OR(AF13=1,AG13=1),1,0)</f>
        <v>1</v>
      </c>
      <c r="AL13" s="9">
        <f t="shared" si="2"/>
        <v>0</v>
      </c>
      <c r="AM13" s="9">
        <f t="shared" si="3"/>
        <v>0</v>
      </c>
      <c r="AN13" s="29" t="s">
        <v>1883</v>
      </c>
    </row>
    <row r="14" spans="1:40" x14ac:dyDescent="0.25">
      <c r="A14" s="28">
        <v>345</v>
      </c>
      <c r="B14" s="29" t="s">
        <v>96</v>
      </c>
      <c r="C14" s="29" t="s">
        <v>97</v>
      </c>
      <c r="D14" s="29" t="s">
        <v>98</v>
      </c>
      <c r="E14" s="42">
        <v>39479</v>
      </c>
      <c r="F14" s="29" t="s">
        <v>38</v>
      </c>
      <c r="L14" s="25" t="s">
        <v>341</v>
      </c>
      <c r="M14" s="38" t="s">
        <v>47</v>
      </c>
      <c r="N14" s="36" t="s">
        <v>48</v>
      </c>
      <c r="Q14" s="31" t="s">
        <v>15</v>
      </c>
      <c r="R14" s="28">
        <v>1</v>
      </c>
      <c r="S14" s="28">
        <v>0</v>
      </c>
      <c r="T14" s="28">
        <v>0</v>
      </c>
      <c r="U14" s="28">
        <v>0</v>
      </c>
      <c r="V14" s="28">
        <v>0</v>
      </c>
      <c r="W14" s="28">
        <v>0</v>
      </c>
      <c r="X14" s="28">
        <v>0</v>
      </c>
      <c r="Y14" s="28">
        <v>0</v>
      </c>
      <c r="Z14" s="28">
        <v>0</v>
      </c>
      <c r="AA14" s="28">
        <v>0</v>
      </c>
      <c r="AB14" s="28">
        <v>1</v>
      </c>
      <c r="AC14" s="28">
        <v>0</v>
      </c>
      <c r="AD14" s="28">
        <v>0</v>
      </c>
      <c r="AE14" s="28">
        <v>0</v>
      </c>
      <c r="AF14" s="28">
        <v>0</v>
      </c>
      <c r="AG14" s="28">
        <v>0</v>
      </c>
      <c r="AH14" s="28">
        <v>0</v>
      </c>
      <c r="AI14" s="28">
        <v>1</v>
      </c>
      <c r="AJ14" s="9">
        <f t="shared" si="0"/>
        <v>0</v>
      </c>
      <c r="AK14" s="9">
        <f t="shared" si="1"/>
        <v>0</v>
      </c>
      <c r="AL14" s="9">
        <f t="shared" si="2"/>
        <v>1</v>
      </c>
      <c r="AM14" s="9">
        <f t="shared" si="3"/>
        <v>0</v>
      </c>
      <c r="AN14" s="29" t="s">
        <v>99</v>
      </c>
    </row>
    <row r="15" spans="1:40" x14ac:dyDescent="0.25">
      <c r="A15" s="28">
        <v>401</v>
      </c>
      <c r="B15" s="29" t="s">
        <v>401</v>
      </c>
      <c r="C15" s="29" t="s">
        <v>402</v>
      </c>
      <c r="D15" s="29" t="s">
        <v>403</v>
      </c>
      <c r="E15" s="42">
        <v>37773</v>
      </c>
      <c r="F15" s="29" t="s">
        <v>46</v>
      </c>
      <c r="G15" s="28">
        <v>1800</v>
      </c>
      <c r="H15" s="28">
        <v>900</v>
      </c>
      <c r="I15" s="28">
        <v>1.1000000000000001E-3</v>
      </c>
      <c r="L15" s="10" t="s">
        <v>341</v>
      </c>
      <c r="M15" s="29" t="s">
        <v>47</v>
      </c>
      <c r="N15" s="31" t="s">
        <v>48</v>
      </c>
      <c r="O15" s="28">
        <v>2190</v>
      </c>
      <c r="P15" s="29" t="s">
        <v>60</v>
      </c>
      <c r="Q15" s="31" t="s">
        <v>15</v>
      </c>
      <c r="R15" s="28">
        <v>1</v>
      </c>
      <c r="S15" s="28">
        <v>0</v>
      </c>
      <c r="T15" s="28">
        <v>0</v>
      </c>
      <c r="U15" s="28">
        <v>0</v>
      </c>
      <c r="V15" s="28">
        <v>0</v>
      </c>
      <c r="W15" s="28">
        <v>0</v>
      </c>
      <c r="X15" s="28">
        <v>0</v>
      </c>
      <c r="Y15" s="28">
        <v>0</v>
      </c>
      <c r="Z15" s="28">
        <v>0</v>
      </c>
      <c r="AA15" s="28">
        <v>0</v>
      </c>
      <c r="AB15" s="28">
        <v>1</v>
      </c>
      <c r="AC15" s="28">
        <v>0</v>
      </c>
      <c r="AD15" s="28">
        <v>0</v>
      </c>
      <c r="AE15" s="28">
        <v>0</v>
      </c>
      <c r="AF15" s="28">
        <v>0</v>
      </c>
      <c r="AG15" s="28">
        <v>0</v>
      </c>
      <c r="AH15" s="28">
        <v>0</v>
      </c>
      <c r="AI15" s="28">
        <v>1</v>
      </c>
      <c r="AJ15" s="9">
        <f t="shared" si="0"/>
        <v>0</v>
      </c>
      <c r="AK15" s="9">
        <f t="shared" si="1"/>
        <v>0</v>
      </c>
      <c r="AL15" s="9">
        <f t="shared" si="2"/>
        <v>1</v>
      </c>
      <c r="AM15" s="9">
        <f t="shared" si="3"/>
        <v>0</v>
      </c>
      <c r="AN15" s="29" t="s">
        <v>404</v>
      </c>
    </row>
    <row r="16" spans="1:40" x14ac:dyDescent="0.25">
      <c r="A16" s="28">
        <v>404</v>
      </c>
      <c r="B16" s="29" t="s">
        <v>405</v>
      </c>
      <c r="C16" s="29" t="s">
        <v>406</v>
      </c>
      <c r="D16" s="29" t="s">
        <v>407</v>
      </c>
      <c r="E16" s="42">
        <v>38108</v>
      </c>
      <c r="F16" s="29" t="s">
        <v>38</v>
      </c>
      <c r="L16" s="25" t="s">
        <v>341</v>
      </c>
      <c r="M16" s="38" t="s">
        <v>47</v>
      </c>
      <c r="N16" s="36" t="s">
        <v>48</v>
      </c>
      <c r="Q16" s="31" t="s">
        <v>15</v>
      </c>
      <c r="R16" s="28">
        <v>1</v>
      </c>
      <c r="S16" s="28">
        <v>0</v>
      </c>
      <c r="T16" s="28">
        <v>0</v>
      </c>
      <c r="U16" s="28">
        <v>0</v>
      </c>
      <c r="V16" s="28">
        <v>0</v>
      </c>
      <c r="W16" s="28">
        <v>0</v>
      </c>
      <c r="X16" s="28">
        <v>0</v>
      </c>
      <c r="Y16" s="28">
        <v>0</v>
      </c>
      <c r="Z16" s="28">
        <v>0</v>
      </c>
      <c r="AA16" s="28">
        <v>0</v>
      </c>
      <c r="AB16" s="28">
        <v>1</v>
      </c>
      <c r="AC16" s="28">
        <v>1</v>
      </c>
      <c r="AD16" s="28">
        <v>0</v>
      </c>
      <c r="AE16" s="28">
        <v>0</v>
      </c>
      <c r="AF16" s="28">
        <v>0</v>
      </c>
      <c r="AG16" s="28">
        <v>0</v>
      </c>
      <c r="AH16" s="28">
        <v>0</v>
      </c>
      <c r="AI16" s="28">
        <v>0</v>
      </c>
      <c r="AJ16" s="9">
        <f t="shared" si="0"/>
        <v>1</v>
      </c>
      <c r="AK16" s="9">
        <f t="shared" si="1"/>
        <v>0</v>
      </c>
      <c r="AL16" s="9">
        <f t="shared" si="2"/>
        <v>0</v>
      </c>
      <c r="AM16" s="9">
        <f t="shared" si="3"/>
        <v>0</v>
      </c>
      <c r="AN16" s="29" t="s">
        <v>408</v>
      </c>
    </row>
    <row r="17" spans="1:40" x14ac:dyDescent="0.25">
      <c r="A17" s="28">
        <v>405</v>
      </c>
      <c r="B17" s="29" t="s">
        <v>1376</v>
      </c>
      <c r="C17" s="29" t="s">
        <v>1377</v>
      </c>
      <c r="D17" s="29" t="s">
        <v>1378</v>
      </c>
      <c r="E17" s="42">
        <v>36574</v>
      </c>
      <c r="F17" s="29" t="s">
        <v>38</v>
      </c>
      <c r="L17" s="10" t="s">
        <v>341</v>
      </c>
      <c r="M17" s="29" t="s">
        <v>54</v>
      </c>
      <c r="N17" s="31" t="s">
        <v>48</v>
      </c>
      <c r="O17" s="28">
        <v>0</v>
      </c>
      <c r="P17" s="29" t="s">
        <v>60</v>
      </c>
      <c r="Q17" s="31" t="s">
        <v>15</v>
      </c>
      <c r="R17" s="28">
        <v>1</v>
      </c>
      <c r="S17" s="28">
        <v>0</v>
      </c>
      <c r="T17" s="28">
        <v>0</v>
      </c>
      <c r="U17" s="28">
        <v>0</v>
      </c>
      <c r="V17" s="28">
        <v>0</v>
      </c>
      <c r="W17" s="28">
        <v>0</v>
      </c>
      <c r="X17" s="28">
        <v>0</v>
      </c>
      <c r="Y17" s="28">
        <v>0</v>
      </c>
      <c r="Z17" s="28">
        <v>0</v>
      </c>
      <c r="AA17" s="28">
        <v>0</v>
      </c>
      <c r="AB17" s="28">
        <v>1</v>
      </c>
      <c r="AC17" s="28">
        <v>1</v>
      </c>
      <c r="AD17" s="28">
        <v>1</v>
      </c>
      <c r="AE17" s="28">
        <v>0</v>
      </c>
      <c r="AF17" s="28">
        <v>0</v>
      </c>
      <c r="AG17" s="28">
        <v>0</v>
      </c>
      <c r="AH17" s="28">
        <v>0</v>
      </c>
      <c r="AI17" s="28">
        <v>0</v>
      </c>
      <c r="AJ17" s="9">
        <f t="shared" si="0"/>
        <v>1</v>
      </c>
      <c r="AK17" s="9">
        <f t="shared" si="1"/>
        <v>0</v>
      </c>
      <c r="AL17" s="9">
        <f t="shared" si="2"/>
        <v>1</v>
      </c>
      <c r="AM17" s="9">
        <f t="shared" si="3"/>
        <v>1</v>
      </c>
      <c r="AN17" s="29" t="s">
        <v>1379</v>
      </c>
    </row>
    <row r="18" spans="1:40" x14ac:dyDescent="0.25">
      <c r="A18" s="28">
        <v>426</v>
      </c>
      <c r="B18" s="29" t="s">
        <v>1884</v>
      </c>
      <c r="C18" s="29" t="s">
        <v>1885</v>
      </c>
      <c r="D18" s="29" t="s">
        <v>1886</v>
      </c>
      <c r="E18" s="42">
        <v>36923</v>
      </c>
      <c r="F18" s="29" t="s">
        <v>38</v>
      </c>
      <c r="L18" s="25" t="s">
        <v>341</v>
      </c>
      <c r="M18" s="38" t="s">
        <v>47</v>
      </c>
      <c r="N18" s="36" t="s">
        <v>48</v>
      </c>
      <c r="Q18" s="31" t="s">
        <v>15</v>
      </c>
      <c r="R18" s="28">
        <v>0</v>
      </c>
      <c r="S18" s="28">
        <v>0</v>
      </c>
      <c r="T18" s="28">
        <v>0</v>
      </c>
      <c r="U18" s="28">
        <v>0</v>
      </c>
      <c r="V18" s="28">
        <v>0</v>
      </c>
      <c r="W18" s="28">
        <v>0</v>
      </c>
      <c r="X18" s="28">
        <v>0</v>
      </c>
      <c r="Y18" s="28">
        <v>0</v>
      </c>
      <c r="Z18" s="28">
        <v>0</v>
      </c>
      <c r="AA18" s="28">
        <v>0</v>
      </c>
      <c r="AB18" s="28">
        <v>1</v>
      </c>
      <c r="AC18" s="28">
        <v>1</v>
      </c>
      <c r="AD18" s="28">
        <v>1</v>
      </c>
      <c r="AE18" s="28">
        <v>0</v>
      </c>
      <c r="AF18" s="28">
        <v>0</v>
      </c>
      <c r="AG18" s="28">
        <v>0</v>
      </c>
      <c r="AH18" s="28">
        <v>0</v>
      </c>
      <c r="AI18" s="28">
        <v>0</v>
      </c>
      <c r="AJ18" s="9">
        <f t="shared" si="0"/>
        <v>1</v>
      </c>
      <c r="AK18" s="9">
        <f t="shared" si="1"/>
        <v>0</v>
      </c>
      <c r="AL18" s="9">
        <f t="shared" si="2"/>
        <v>1</v>
      </c>
      <c r="AM18" s="9">
        <f t="shared" si="3"/>
        <v>1</v>
      </c>
      <c r="AN18" s="29" t="s">
        <v>1887</v>
      </c>
    </row>
    <row r="19" spans="1:40" x14ac:dyDescent="0.25">
      <c r="A19" s="28">
        <v>429</v>
      </c>
      <c r="B19" s="29" t="s">
        <v>1277</v>
      </c>
      <c r="C19" s="29" t="s">
        <v>1278</v>
      </c>
      <c r="D19" s="29" t="s">
        <v>467</v>
      </c>
      <c r="E19" s="42">
        <v>37773</v>
      </c>
      <c r="F19" s="29" t="s">
        <v>46</v>
      </c>
      <c r="L19" s="25" t="s">
        <v>341</v>
      </c>
      <c r="M19" s="38" t="s">
        <v>47</v>
      </c>
      <c r="N19" s="36" t="s">
        <v>48</v>
      </c>
      <c r="Q19" s="31" t="s">
        <v>15</v>
      </c>
      <c r="R19" s="28">
        <v>0</v>
      </c>
      <c r="S19" s="28">
        <v>0</v>
      </c>
      <c r="T19" s="28">
        <v>0</v>
      </c>
      <c r="U19" s="28">
        <v>0</v>
      </c>
      <c r="V19" s="28">
        <v>0</v>
      </c>
      <c r="W19" s="28">
        <v>0</v>
      </c>
      <c r="X19" s="28">
        <v>0</v>
      </c>
      <c r="Y19" s="28">
        <v>0</v>
      </c>
      <c r="Z19" s="28">
        <v>0</v>
      </c>
      <c r="AA19" s="28">
        <v>0</v>
      </c>
      <c r="AB19" s="28">
        <v>1</v>
      </c>
      <c r="AC19" s="28">
        <v>0</v>
      </c>
      <c r="AD19" s="28">
        <v>0</v>
      </c>
      <c r="AE19" s="28">
        <v>0</v>
      </c>
      <c r="AF19" s="28">
        <v>0</v>
      </c>
      <c r="AG19" s="28">
        <v>0</v>
      </c>
      <c r="AH19" s="28">
        <v>0</v>
      </c>
      <c r="AI19" s="28">
        <v>1</v>
      </c>
      <c r="AJ19" s="9">
        <f t="shared" si="0"/>
        <v>0</v>
      </c>
      <c r="AK19" s="9">
        <f t="shared" si="1"/>
        <v>0</v>
      </c>
      <c r="AL19" s="9">
        <f t="shared" si="2"/>
        <v>1</v>
      </c>
      <c r="AM19" s="9">
        <f t="shared" si="3"/>
        <v>0</v>
      </c>
      <c r="AN19" s="29" t="s">
        <v>1279</v>
      </c>
    </row>
    <row r="20" spans="1:40" x14ac:dyDescent="0.25">
      <c r="A20" s="28">
        <v>446</v>
      </c>
      <c r="B20" s="29" t="s">
        <v>1888</v>
      </c>
      <c r="C20" s="29" t="s">
        <v>1889</v>
      </c>
      <c r="D20" s="29" t="s">
        <v>1890</v>
      </c>
      <c r="E20" s="42">
        <v>39569</v>
      </c>
      <c r="F20" s="29" t="s">
        <v>38</v>
      </c>
      <c r="L20" s="25" t="s">
        <v>341</v>
      </c>
      <c r="M20" s="38" t="s">
        <v>8018</v>
      </c>
      <c r="N20" s="36" t="s">
        <v>48</v>
      </c>
      <c r="Q20" s="31" t="s">
        <v>55</v>
      </c>
      <c r="R20" s="28">
        <v>0</v>
      </c>
      <c r="S20" s="28">
        <v>0</v>
      </c>
      <c r="T20" s="28">
        <v>0</v>
      </c>
      <c r="U20" s="28">
        <v>0</v>
      </c>
      <c r="V20" s="28">
        <v>0</v>
      </c>
      <c r="W20" s="28">
        <v>0</v>
      </c>
      <c r="X20" s="28">
        <v>0</v>
      </c>
      <c r="Y20" s="28">
        <v>0</v>
      </c>
      <c r="Z20" s="28">
        <v>0</v>
      </c>
      <c r="AA20" s="28">
        <v>0</v>
      </c>
      <c r="AB20" s="28">
        <v>1</v>
      </c>
      <c r="AC20" s="28">
        <v>1</v>
      </c>
      <c r="AD20" s="28">
        <v>0</v>
      </c>
      <c r="AE20" s="28">
        <v>0</v>
      </c>
      <c r="AF20" s="28">
        <v>0</v>
      </c>
      <c r="AG20" s="28">
        <v>0</v>
      </c>
      <c r="AH20" s="28">
        <v>0</v>
      </c>
      <c r="AI20" s="28">
        <v>0</v>
      </c>
      <c r="AJ20" s="9">
        <f t="shared" si="0"/>
        <v>1</v>
      </c>
      <c r="AK20" s="9">
        <f t="shared" si="1"/>
        <v>0</v>
      </c>
      <c r="AL20" s="9">
        <f t="shared" si="2"/>
        <v>0</v>
      </c>
      <c r="AM20" s="9">
        <f t="shared" si="3"/>
        <v>0</v>
      </c>
      <c r="AN20" s="29" t="s">
        <v>1891</v>
      </c>
    </row>
    <row r="21" spans="1:40" x14ac:dyDescent="0.25">
      <c r="A21" s="28">
        <v>478</v>
      </c>
      <c r="B21" s="29" t="s">
        <v>1388</v>
      </c>
      <c r="C21" s="29" t="s">
        <v>1389</v>
      </c>
      <c r="D21" s="29" t="s">
        <v>1390</v>
      </c>
      <c r="E21" s="42">
        <v>37712</v>
      </c>
      <c r="F21" s="29" t="s">
        <v>38</v>
      </c>
      <c r="J21" s="28">
        <v>0.5</v>
      </c>
      <c r="L21" s="10" t="s">
        <v>341</v>
      </c>
      <c r="M21" s="29" t="s">
        <v>54</v>
      </c>
      <c r="N21" s="31" t="s">
        <v>48</v>
      </c>
      <c r="O21" s="28">
        <v>0</v>
      </c>
      <c r="P21" s="29" t="s">
        <v>152</v>
      </c>
      <c r="Q21" s="31" t="s">
        <v>15</v>
      </c>
      <c r="R21" s="28">
        <v>1</v>
      </c>
      <c r="S21" s="28">
        <v>0</v>
      </c>
      <c r="T21" s="28">
        <v>0</v>
      </c>
      <c r="U21" s="28">
        <v>0</v>
      </c>
      <c r="V21" s="28">
        <v>0</v>
      </c>
      <c r="W21" s="28">
        <v>0</v>
      </c>
      <c r="X21" s="28">
        <v>0</v>
      </c>
      <c r="Y21" s="28">
        <v>0</v>
      </c>
      <c r="Z21" s="28">
        <v>0</v>
      </c>
      <c r="AA21" s="28">
        <v>0</v>
      </c>
      <c r="AB21" s="28">
        <v>1</v>
      </c>
      <c r="AC21" s="28">
        <v>0</v>
      </c>
      <c r="AD21" s="28">
        <v>0</v>
      </c>
      <c r="AE21" s="28">
        <v>0</v>
      </c>
      <c r="AF21" s="28">
        <v>0</v>
      </c>
      <c r="AG21" s="28">
        <v>0</v>
      </c>
      <c r="AH21" s="28">
        <v>0</v>
      </c>
      <c r="AI21" s="28">
        <v>1</v>
      </c>
      <c r="AJ21" s="9">
        <f t="shared" si="0"/>
        <v>0</v>
      </c>
      <c r="AK21" s="9">
        <f t="shared" si="1"/>
        <v>0</v>
      </c>
      <c r="AL21" s="9">
        <f t="shared" si="2"/>
        <v>1</v>
      </c>
      <c r="AM21" s="9">
        <f t="shared" si="3"/>
        <v>0</v>
      </c>
      <c r="AN21" s="29" t="s">
        <v>1391</v>
      </c>
    </row>
    <row r="22" spans="1:40" x14ac:dyDescent="0.25">
      <c r="A22" s="28">
        <v>688</v>
      </c>
      <c r="B22" s="29" t="s">
        <v>427</v>
      </c>
      <c r="C22" s="29" t="s">
        <v>428</v>
      </c>
      <c r="D22" s="29" t="s">
        <v>429</v>
      </c>
      <c r="E22" s="42">
        <v>41173</v>
      </c>
      <c r="F22" s="29" t="s">
        <v>38</v>
      </c>
      <c r="J22" s="28">
        <v>1.57</v>
      </c>
      <c r="K22" s="28">
        <v>1.8</v>
      </c>
      <c r="L22" s="28" t="s">
        <v>342</v>
      </c>
      <c r="M22" s="29" t="s">
        <v>430</v>
      </c>
      <c r="O22" s="28">
        <v>0.53333333333333333</v>
      </c>
      <c r="P22" s="29" t="s">
        <v>103</v>
      </c>
      <c r="Q22" s="31" t="s">
        <v>70</v>
      </c>
      <c r="R22" s="28">
        <v>0</v>
      </c>
      <c r="S22" s="28">
        <v>0</v>
      </c>
      <c r="T22" s="28">
        <v>0</v>
      </c>
      <c r="U22" s="28">
        <v>0</v>
      </c>
      <c r="V22" s="28">
        <v>0</v>
      </c>
      <c r="W22" s="28">
        <v>0</v>
      </c>
      <c r="X22" s="28">
        <v>0</v>
      </c>
      <c r="Y22" s="28">
        <v>0</v>
      </c>
      <c r="Z22" s="28">
        <v>0</v>
      </c>
      <c r="AA22" s="28">
        <v>1</v>
      </c>
      <c r="AB22" s="28">
        <v>0</v>
      </c>
      <c r="AC22" s="28">
        <v>1</v>
      </c>
      <c r="AD22" s="28">
        <v>1</v>
      </c>
      <c r="AE22" s="28">
        <v>0</v>
      </c>
      <c r="AF22" s="28">
        <v>0</v>
      </c>
      <c r="AG22" s="28">
        <v>0</v>
      </c>
      <c r="AH22" s="28">
        <v>0</v>
      </c>
      <c r="AI22" s="28">
        <v>0</v>
      </c>
      <c r="AJ22" s="9">
        <f t="shared" si="0"/>
        <v>1</v>
      </c>
      <c r="AK22" s="9">
        <f t="shared" si="1"/>
        <v>0</v>
      </c>
      <c r="AL22" s="9">
        <f t="shared" si="2"/>
        <v>1</v>
      </c>
      <c r="AM22" s="9">
        <f t="shared" si="3"/>
        <v>1</v>
      </c>
      <c r="AN22" s="29" t="s">
        <v>431</v>
      </c>
    </row>
    <row r="23" spans="1:40" x14ac:dyDescent="0.25">
      <c r="A23" s="28">
        <v>755</v>
      </c>
      <c r="B23" s="29" t="s">
        <v>1892</v>
      </c>
      <c r="C23" s="29" t="s">
        <v>1893</v>
      </c>
      <c r="D23" s="29" t="s">
        <v>1894</v>
      </c>
      <c r="E23" s="42">
        <v>42486</v>
      </c>
      <c r="F23" s="29" t="s">
        <v>46</v>
      </c>
      <c r="L23" s="10" t="s">
        <v>341</v>
      </c>
      <c r="M23" s="29" t="s">
        <v>47</v>
      </c>
      <c r="N23" s="31" t="s">
        <v>48</v>
      </c>
      <c r="O23" s="28">
        <v>0</v>
      </c>
      <c r="P23" s="29" t="s">
        <v>60</v>
      </c>
      <c r="Q23" s="31" t="s">
        <v>55</v>
      </c>
      <c r="R23" s="28">
        <v>1</v>
      </c>
      <c r="S23" s="28">
        <v>0</v>
      </c>
      <c r="T23" s="28">
        <v>0</v>
      </c>
      <c r="U23" s="28">
        <v>0</v>
      </c>
      <c r="V23" s="28">
        <v>0</v>
      </c>
      <c r="W23" s="28">
        <v>0</v>
      </c>
      <c r="X23" s="28">
        <v>0</v>
      </c>
      <c r="Y23" s="28">
        <v>0</v>
      </c>
      <c r="Z23" s="28">
        <v>0</v>
      </c>
      <c r="AA23" s="28">
        <v>0</v>
      </c>
      <c r="AB23" s="28">
        <v>1</v>
      </c>
      <c r="AC23" s="28">
        <v>0</v>
      </c>
      <c r="AD23" s="28">
        <v>0</v>
      </c>
      <c r="AE23" s="28">
        <v>1</v>
      </c>
      <c r="AF23" s="28">
        <v>0</v>
      </c>
      <c r="AG23" s="28">
        <v>0</v>
      </c>
      <c r="AH23" s="28">
        <v>0</v>
      </c>
      <c r="AI23" s="28">
        <v>0</v>
      </c>
      <c r="AJ23" s="9">
        <f t="shared" si="0"/>
        <v>1</v>
      </c>
      <c r="AK23" s="9">
        <f t="shared" si="1"/>
        <v>0</v>
      </c>
      <c r="AL23" s="9">
        <f t="shared" si="2"/>
        <v>0</v>
      </c>
      <c r="AM23" s="9">
        <f t="shared" si="3"/>
        <v>0</v>
      </c>
      <c r="AN23" s="29" t="s">
        <v>1895</v>
      </c>
    </row>
    <row r="24" spans="1:40" x14ac:dyDescent="0.25">
      <c r="A24" s="28">
        <v>764</v>
      </c>
      <c r="B24" s="29" t="s">
        <v>1289</v>
      </c>
      <c r="C24" s="29" t="s">
        <v>1290</v>
      </c>
      <c r="D24" s="29" t="s">
        <v>1291</v>
      </c>
      <c r="E24" s="42">
        <v>41626</v>
      </c>
      <c r="F24" s="29" t="s">
        <v>38</v>
      </c>
      <c r="L24" s="25" t="s">
        <v>341</v>
      </c>
      <c r="M24" s="38" t="s">
        <v>54</v>
      </c>
      <c r="N24" s="36" t="s">
        <v>48</v>
      </c>
      <c r="Q24" s="31" t="s">
        <v>15</v>
      </c>
      <c r="R24" s="28">
        <v>0</v>
      </c>
      <c r="S24" s="28">
        <v>0</v>
      </c>
      <c r="T24" s="28">
        <v>0</v>
      </c>
      <c r="U24" s="28">
        <v>0</v>
      </c>
      <c r="V24" s="28">
        <v>0</v>
      </c>
      <c r="W24" s="28">
        <v>0</v>
      </c>
      <c r="X24" s="28">
        <v>0</v>
      </c>
      <c r="Y24" s="28">
        <v>0</v>
      </c>
      <c r="Z24" s="28">
        <v>0</v>
      </c>
      <c r="AA24" s="28">
        <v>0</v>
      </c>
      <c r="AB24" s="28">
        <v>1</v>
      </c>
      <c r="AC24" s="28">
        <v>0</v>
      </c>
      <c r="AD24" s="28">
        <v>0</v>
      </c>
      <c r="AE24" s="28">
        <v>0</v>
      </c>
      <c r="AF24" s="28">
        <v>0</v>
      </c>
      <c r="AG24" s="28">
        <v>0</v>
      </c>
      <c r="AH24" s="28">
        <v>0</v>
      </c>
      <c r="AI24" s="28">
        <v>1</v>
      </c>
      <c r="AJ24" s="9">
        <f t="shared" si="0"/>
        <v>0</v>
      </c>
      <c r="AK24" s="9">
        <f t="shared" si="1"/>
        <v>0</v>
      </c>
      <c r="AL24" s="9">
        <f t="shared" si="2"/>
        <v>1</v>
      </c>
      <c r="AM24" s="9">
        <f t="shared" si="3"/>
        <v>0</v>
      </c>
      <c r="AN24" s="29" t="s">
        <v>1292</v>
      </c>
    </row>
    <row r="25" spans="1:40" x14ac:dyDescent="0.25">
      <c r="A25" s="28">
        <v>889</v>
      </c>
      <c r="B25" s="29" t="s">
        <v>440</v>
      </c>
      <c r="C25" s="29" t="s">
        <v>441</v>
      </c>
      <c r="D25" s="29" t="s">
        <v>442</v>
      </c>
      <c r="E25" s="42">
        <v>39661</v>
      </c>
      <c r="F25" s="29" t="s">
        <v>38</v>
      </c>
      <c r="G25" s="28">
        <v>848.4</v>
      </c>
      <c r="H25" s="28">
        <v>824.6</v>
      </c>
      <c r="J25" s="28">
        <v>1.6</v>
      </c>
      <c r="L25" s="10" t="s">
        <v>341</v>
      </c>
      <c r="M25" s="29" t="s">
        <v>54</v>
      </c>
      <c r="N25" s="31" t="s">
        <v>48</v>
      </c>
      <c r="O25" s="28">
        <v>0.51666666666666672</v>
      </c>
      <c r="P25" s="29" t="s">
        <v>103</v>
      </c>
      <c r="Q25" s="31" t="s">
        <v>70</v>
      </c>
      <c r="R25" s="28">
        <v>0</v>
      </c>
      <c r="S25" s="28">
        <v>0</v>
      </c>
      <c r="T25" s="28">
        <v>0</v>
      </c>
      <c r="U25" s="28">
        <v>0</v>
      </c>
      <c r="V25" s="28">
        <v>0</v>
      </c>
      <c r="W25" s="28">
        <v>0</v>
      </c>
      <c r="X25" s="28">
        <v>0</v>
      </c>
      <c r="Y25" s="28">
        <v>0</v>
      </c>
      <c r="Z25" s="28">
        <v>0</v>
      </c>
      <c r="AA25" s="28">
        <v>1</v>
      </c>
      <c r="AB25" s="28">
        <v>0</v>
      </c>
      <c r="AC25" s="28">
        <v>1</v>
      </c>
      <c r="AD25" s="28">
        <v>0</v>
      </c>
      <c r="AE25" s="28">
        <v>0</v>
      </c>
      <c r="AF25" s="28">
        <v>0</v>
      </c>
      <c r="AG25" s="28">
        <v>0</v>
      </c>
      <c r="AH25" s="28">
        <v>0</v>
      </c>
      <c r="AI25" s="28">
        <v>0</v>
      </c>
      <c r="AJ25" s="9">
        <f t="shared" si="0"/>
        <v>1</v>
      </c>
      <c r="AK25" s="9">
        <f t="shared" si="1"/>
        <v>0</v>
      </c>
      <c r="AL25" s="9">
        <f t="shared" si="2"/>
        <v>0</v>
      </c>
      <c r="AM25" s="9">
        <f t="shared" si="3"/>
        <v>0</v>
      </c>
      <c r="AN25" s="29" t="s">
        <v>443</v>
      </c>
    </row>
    <row r="26" spans="1:40" x14ac:dyDescent="0.25">
      <c r="A26" s="28">
        <v>910</v>
      </c>
      <c r="B26" s="29" t="s">
        <v>448</v>
      </c>
      <c r="C26" s="29" t="s">
        <v>449</v>
      </c>
      <c r="D26" s="29" t="s">
        <v>450</v>
      </c>
      <c r="E26" s="42">
        <v>39965</v>
      </c>
      <c r="F26" s="29" t="s">
        <v>38</v>
      </c>
      <c r="G26" s="28">
        <v>848.4</v>
      </c>
      <c r="H26" s="28">
        <v>824.6</v>
      </c>
      <c r="J26" s="28">
        <v>1.22</v>
      </c>
      <c r="L26" s="28" t="s">
        <v>342</v>
      </c>
      <c r="M26" s="29" t="s">
        <v>451</v>
      </c>
      <c r="O26" s="28">
        <v>0</v>
      </c>
      <c r="P26" s="29" t="s">
        <v>103</v>
      </c>
      <c r="Q26" s="31" t="s">
        <v>70</v>
      </c>
      <c r="R26" s="28">
        <v>0</v>
      </c>
      <c r="S26" s="28">
        <v>0</v>
      </c>
      <c r="T26" s="28">
        <v>0</v>
      </c>
      <c r="U26" s="28">
        <v>0</v>
      </c>
      <c r="V26" s="28">
        <v>0</v>
      </c>
      <c r="W26" s="28">
        <v>0</v>
      </c>
      <c r="X26" s="28">
        <v>0</v>
      </c>
      <c r="Y26" s="28">
        <v>0</v>
      </c>
      <c r="Z26" s="28">
        <v>0</v>
      </c>
      <c r="AA26" s="28">
        <v>1</v>
      </c>
      <c r="AB26" s="28">
        <v>0</v>
      </c>
      <c r="AC26" s="28">
        <v>1</v>
      </c>
      <c r="AD26" s="28">
        <v>0</v>
      </c>
      <c r="AE26" s="28">
        <v>0</v>
      </c>
      <c r="AF26" s="28">
        <v>0</v>
      </c>
      <c r="AG26" s="28">
        <v>0</v>
      </c>
      <c r="AH26" s="28">
        <v>0</v>
      </c>
      <c r="AI26" s="28">
        <v>0</v>
      </c>
      <c r="AJ26" s="9">
        <f t="shared" si="0"/>
        <v>1</v>
      </c>
      <c r="AK26" s="9">
        <f t="shared" si="1"/>
        <v>0</v>
      </c>
      <c r="AL26" s="9">
        <f t="shared" si="2"/>
        <v>0</v>
      </c>
      <c r="AM26" s="9">
        <f t="shared" si="3"/>
        <v>0</v>
      </c>
      <c r="AN26" s="29" t="s">
        <v>452</v>
      </c>
    </row>
    <row r="27" spans="1:40" x14ac:dyDescent="0.25">
      <c r="A27" s="28">
        <v>933</v>
      </c>
      <c r="B27" s="29" t="s">
        <v>159</v>
      </c>
      <c r="C27" s="29" t="s">
        <v>160</v>
      </c>
      <c r="D27" s="29" t="s">
        <v>161</v>
      </c>
      <c r="E27" s="42">
        <v>39448</v>
      </c>
      <c r="F27" s="29" t="s">
        <v>38</v>
      </c>
      <c r="J27" s="28">
        <v>1</v>
      </c>
      <c r="L27" s="10" t="s">
        <v>341</v>
      </c>
      <c r="M27" s="29" t="s">
        <v>47</v>
      </c>
      <c r="N27" s="31" t="s">
        <v>48</v>
      </c>
      <c r="O27" s="28">
        <v>13.035714285714285</v>
      </c>
      <c r="P27" s="29" t="s">
        <v>157</v>
      </c>
      <c r="Q27" s="31" t="s">
        <v>70</v>
      </c>
      <c r="R27" s="28">
        <v>1</v>
      </c>
      <c r="S27" s="28">
        <v>0</v>
      </c>
      <c r="T27" s="28">
        <v>0</v>
      </c>
      <c r="U27" s="28">
        <v>0</v>
      </c>
      <c r="V27" s="28">
        <v>0</v>
      </c>
      <c r="W27" s="28">
        <v>0</v>
      </c>
      <c r="X27" s="28">
        <v>0</v>
      </c>
      <c r="Y27" s="28">
        <v>0</v>
      </c>
      <c r="Z27" s="28">
        <v>0</v>
      </c>
      <c r="AA27" s="28">
        <v>1</v>
      </c>
      <c r="AB27" s="28">
        <v>0</v>
      </c>
      <c r="AC27" s="28">
        <v>0</v>
      </c>
      <c r="AD27" s="28">
        <v>0</v>
      </c>
      <c r="AE27" s="28">
        <v>1</v>
      </c>
      <c r="AF27" s="28">
        <v>0</v>
      </c>
      <c r="AG27" s="28">
        <v>1</v>
      </c>
      <c r="AH27" s="28">
        <v>0</v>
      </c>
      <c r="AI27" s="28">
        <v>0</v>
      </c>
      <c r="AJ27" s="9">
        <f t="shared" si="0"/>
        <v>1</v>
      </c>
      <c r="AK27" s="9">
        <f t="shared" si="1"/>
        <v>1</v>
      </c>
      <c r="AL27" s="9">
        <f t="shared" si="2"/>
        <v>0</v>
      </c>
      <c r="AM27" s="9">
        <f t="shared" si="3"/>
        <v>0</v>
      </c>
      <c r="AN27" s="29" t="s">
        <v>162</v>
      </c>
    </row>
    <row r="28" spans="1:40" x14ac:dyDescent="0.25">
      <c r="A28" s="28">
        <v>975</v>
      </c>
      <c r="B28" s="29" t="s">
        <v>1392</v>
      </c>
      <c r="C28" s="29" t="s">
        <v>1393</v>
      </c>
      <c r="D28" s="29" t="s">
        <v>1394</v>
      </c>
      <c r="E28" s="42">
        <v>42644</v>
      </c>
      <c r="F28" s="29" t="s">
        <v>38</v>
      </c>
      <c r="L28" s="25" t="s">
        <v>341</v>
      </c>
      <c r="M28" s="38" t="s">
        <v>8017</v>
      </c>
      <c r="N28" s="36" t="s">
        <v>48</v>
      </c>
      <c r="Q28" s="31" t="s">
        <v>15</v>
      </c>
      <c r="R28" s="28">
        <v>1</v>
      </c>
      <c r="S28" s="28">
        <v>0</v>
      </c>
      <c r="T28" s="28">
        <v>0</v>
      </c>
      <c r="U28" s="28">
        <v>0</v>
      </c>
      <c r="V28" s="28">
        <v>0</v>
      </c>
      <c r="W28" s="28">
        <v>0</v>
      </c>
      <c r="X28" s="28">
        <v>0</v>
      </c>
      <c r="Y28" s="28">
        <v>0</v>
      </c>
      <c r="Z28" s="28">
        <v>0</v>
      </c>
      <c r="AA28" s="28">
        <v>0</v>
      </c>
      <c r="AB28" s="28">
        <v>1</v>
      </c>
      <c r="AC28" s="28">
        <v>0</v>
      </c>
      <c r="AD28" s="28">
        <v>0</v>
      </c>
      <c r="AE28" s="28">
        <v>0</v>
      </c>
      <c r="AF28" s="28">
        <v>0</v>
      </c>
      <c r="AG28" s="28">
        <v>0</v>
      </c>
      <c r="AH28" s="28">
        <v>0</v>
      </c>
      <c r="AI28" s="28">
        <v>1</v>
      </c>
      <c r="AJ28" s="9">
        <f t="shared" ref="AJ28:AJ56" si="4">IF(OR(AC28=1,AE28=1),1,0)</f>
        <v>0</v>
      </c>
      <c r="AK28" s="9">
        <f t="shared" ref="AK28:AK56" si="5">IF(OR(AF28=1,AG28=1),1,0)</f>
        <v>0</v>
      </c>
      <c r="AL28" s="9">
        <f t="shared" ref="AL28:AL56" si="6">IF(OR(AD28=1,AH28=1,AI28=1),1,0)</f>
        <v>1</v>
      </c>
      <c r="AM28" s="9">
        <f t="shared" ref="AM28:AM56" si="7">IF(OR(AD28=1,AH28=1),1,0)</f>
        <v>0</v>
      </c>
      <c r="AN28" s="29" t="s">
        <v>1395</v>
      </c>
    </row>
    <row r="29" spans="1:40" x14ac:dyDescent="0.25">
      <c r="A29" s="28">
        <v>1000</v>
      </c>
      <c r="B29" s="29" t="s">
        <v>1896</v>
      </c>
      <c r="C29" s="29" t="s">
        <v>1897</v>
      </c>
      <c r="D29" s="29" t="s">
        <v>1898</v>
      </c>
      <c r="E29" s="42">
        <v>35796</v>
      </c>
      <c r="F29" s="29" t="s">
        <v>38</v>
      </c>
      <c r="L29" s="10" t="s">
        <v>341</v>
      </c>
      <c r="M29" s="29" t="s">
        <v>54</v>
      </c>
      <c r="N29" s="31" t="s">
        <v>48</v>
      </c>
      <c r="O29" s="28">
        <v>0</v>
      </c>
      <c r="P29" s="29" t="s">
        <v>60</v>
      </c>
      <c r="Q29" s="31" t="s">
        <v>15</v>
      </c>
      <c r="R29" s="28">
        <v>1</v>
      </c>
      <c r="S29" s="28">
        <v>0</v>
      </c>
      <c r="T29" s="28">
        <v>0</v>
      </c>
      <c r="U29" s="28">
        <v>0</v>
      </c>
      <c r="V29" s="28">
        <v>0</v>
      </c>
      <c r="W29" s="28">
        <v>0</v>
      </c>
      <c r="X29" s="28">
        <v>0</v>
      </c>
      <c r="Y29" s="28">
        <v>0</v>
      </c>
      <c r="Z29" s="28">
        <v>0</v>
      </c>
      <c r="AA29" s="28">
        <v>0</v>
      </c>
      <c r="AB29" s="28">
        <v>1</v>
      </c>
      <c r="AC29" s="28">
        <v>0</v>
      </c>
      <c r="AD29" s="28">
        <v>0</v>
      </c>
      <c r="AE29" s="28">
        <v>0</v>
      </c>
      <c r="AF29" s="28">
        <v>0</v>
      </c>
      <c r="AG29" s="28">
        <v>0</v>
      </c>
      <c r="AH29" s="28">
        <v>0</v>
      </c>
      <c r="AI29" s="28">
        <v>1</v>
      </c>
      <c r="AJ29" s="9">
        <f t="shared" si="4"/>
        <v>0</v>
      </c>
      <c r="AK29" s="9">
        <f t="shared" si="5"/>
        <v>0</v>
      </c>
      <c r="AL29" s="9">
        <f t="shared" si="6"/>
        <v>1</v>
      </c>
      <c r="AM29" s="9">
        <f t="shared" si="7"/>
        <v>0</v>
      </c>
      <c r="AN29" s="29" t="s">
        <v>1899</v>
      </c>
    </row>
    <row r="30" spans="1:40" x14ac:dyDescent="0.25">
      <c r="A30" s="28">
        <v>1016</v>
      </c>
      <c r="B30" s="29" t="s">
        <v>1900</v>
      </c>
      <c r="C30" s="29" t="s">
        <v>1901</v>
      </c>
      <c r="D30" s="29" t="s">
        <v>1902</v>
      </c>
      <c r="E30" s="42">
        <v>37135</v>
      </c>
      <c r="F30" s="29" t="s">
        <v>38</v>
      </c>
      <c r="I30" s="28">
        <v>600</v>
      </c>
      <c r="L30" s="10" t="s">
        <v>341</v>
      </c>
      <c r="M30" s="29" t="s">
        <v>47</v>
      </c>
      <c r="N30" s="31" t="s">
        <v>48</v>
      </c>
      <c r="O30" s="28">
        <v>2</v>
      </c>
      <c r="P30" s="29" t="s">
        <v>1903</v>
      </c>
      <c r="Q30" s="31" t="s">
        <v>15</v>
      </c>
      <c r="R30" s="28">
        <v>1</v>
      </c>
      <c r="S30" s="28">
        <v>0</v>
      </c>
      <c r="T30" s="28">
        <v>0</v>
      </c>
      <c r="U30" s="28">
        <v>0</v>
      </c>
      <c r="V30" s="28">
        <v>0</v>
      </c>
      <c r="W30" s="28">
        <v>0</v>
      </c>
      <c r="X30" s="28">
        <v>0</v>
      </c>
      <c r="Y30" s="28">
        <v>0</v>
      </c>
      <c r="Z30" s="28">
        <v>1</v>
      </c>
      <c r="AA30" s="28">
        <v>0</v>
      </c>
      <c r="AB30" s="28">
        <v>0</v>
      </c>
      <c r="AC30" s="28">
        <v>0</v>
      </c>
      <c r="AD30" s="28">
        <v>0</v>
      </c>
      <c r="AE30" s="28">
        <v>0</v>
      </c>
      <c r="AF30" s="28">
        <v>0</v>
      </c>
      <c r="AG30" s="28">
        <v>0</v>
      </c>
      <c r="AH30" s="28">
        <v>0</v>
      </c>
      <c r="AI30" s="28">
        <v>0</v>
      </c>
      <c r="AJ30" s="9">
        <f t="shared" si="4"/>
        <v>0</v>
      </c>
      <c r="AK30" s="9">
        <f t="shared" si="5"/>
        <v>0</v>
      </c>
      <c r="AL30" s="9">
        <f t="shared" si="6"/>
        <v>0</v>
      </c>
      <c r="AM30" s="9">
        <f t="shared" si="7"/>
        <v>0</v>
      </c>
      <c r="AN30" s="29" t="s">
        <v>1904</v>
      </c>
    </row>
    <row r="31" spans="1:40" x14ac:dyDescent="0.25">
      <c r="A31" s="28">
        <v>1028</v>
      </c>
      <c r="B31" s="29" t="s">
        <v>465</v>
      </c>
      <c r="C31" s="29" t="s">
        <v>466</v>
      </c>
      <c r="D31" s="29" t="s">
        <v>467</v>
      </c>
      <c r="E31" s="42">
        <v>37865</v>
      </c>
      <c r="F31" s="29" t="s">
        <v>46</v>
      </c>
      <c r="L31" s="10" t="s">
        <v>341</v>
      </c>
      <c r="M31" s="29" t="s">
        <v>47</v>
      </c>
      <c r="N31" s="31" t="s">
        <v>48</v>
      </c>
      <c r="O31" s="28">
        <v>0</v>
      </c>
      <c r="P31" s="29" t="s">
        <v>170</v>
      </c>
      <c r="Q31" s="31" t="s">
        <v>15</v>
      </c>
      <c r="R31" s="28">
        <v>1</v>
      </c>
      <c r="S31" s="28">
        <v>0</v>
      </c>
      <c r="T31" s="28">
        <v>0</v>
      </c>
      <c r="U31" s="28">
        <v>0</v>
      </c>
      <c r="V31" s="28">
        <v>0</v>
      </c>
      <c r="W31" s="28">
        <v>0</v>
      </c>
      <c r="X31" s="28">
        <v>0</v>
      </c>
      <c r="Y31" s="28">
        <v>0</v>
      </c>
      <c r="Z31" s="28">
        <v>0</v>
      </c>
      <c r="AA31" s="28">
        <v>0</v>
      </c>
      <c r="AB31" s="28">
        <v>1</v>
      </c>
      <c r="AC31" s="28">
        <v>0</v>
      </c>
      <c r="AD31" s="28">
        <v>0</v>
      </c>
      <c r="AE31" s="28">
        <v>0</v>
      </c>
      <c r="AF31" s="28">
        <v>0</v>
      </c>
      <c r="AG31" s="28">
        <v>0</v>
      </c>
      <c r="AH31" s="28">
        <v>0</v>
      </c>
      <c r="AI31" s="28">
        <v>1</v>
      </c>
      <c r="AJ31" s="9">
        <f t="shared" si="4"/>
        <v>0</v>
      </c>
      <c r="AK31" s="9">
        <f t="shared" si="5"/>
        <v>0</v>
      </c>
      <c r="AL31" s="9">
        <f t="shared" si="6"/>
        <v>1</v>
      </c>
      <c r="AM31" s="9">
        <f t="shared" si="7"/>
        <v>0</v>
      </c>
      <c r="AN31" s="29" t="s">
        <v>468</v>
      </c>
    </row>
    <row r="32" spans="1:40" x14ac:dyDescent="0.25">
      <c r="A32" s="28">
        <v>1030</v>
      </c>
      <c r="B32" s="29" t="s">
        <v>167</v>
      </c>
      <c r="C32" s="29" t="s">
        <v>168</v>
      </c>
      <c r="D32" s="29" t="s">
        <v>169</v>
      </c>
      <c r="E32" s="42">
        <v>41671</v>
      </c>
      <c r="F32" s="29" t="s">
        <v>38</v>
      </c>
      <c r="L32" s="10" t="s">
        <v>341</v>
      </c>
      <c r="M32" s="29" t="s">
        <v>54</v>
      </c>
      <c r="N32" s="31" t="s">
        <v>48</v>
      </c>
      <c r="O32" s="28">
        <v>273.75</v>
      </c>
      <c r="P32" s="29" t="s">
        <v>170</v>
      </c>
      <c r="Q32" s="31" t="s">
        <v>15</v>
      </c>
      <c r="R32" s="28">
        <v>1</v>
      </c>
      <c r="S32" s="28">
        <v>0</v>
      </c>
      <c r="T32" s="28">
        <v>0</v>
      </c>
      <c r="U32" s="28">
        <v>0</v>
      </c>
      <c r="V32" s="28">
        <v>0</v>
      </c>
      <c r="W32" s="28">
        <v>0</v>
      </c>
      <c r="X32" s="28">
        <v>0</v>
      </c>
      <c r="Y32" s="28">
        <v>0</v>
      </c>
      <c r="Z32" s="28">
        <v>0</v>
      </c>
      <c r="AA32" s="28">
        <v>0</v>
      </c>
      <c r="AB32" s="28">
        <v>1</v>
      </c>
      <c r="AC32" s="28">
        <v>0</v>
      </c>
      <c r="AD32" s="28">
        <v>0</v>
      </c>
      <c r="AE32" s="28">
        <v>0</v>
      </c>
      <c r="AF32" s="28">
        <v>0</v>
      </c>
      <c r="AG32" s="28">
        <v>0</v>
      </c>
      <c r="AH32" s="28">
        <v>0</v>
      </c>
      <c r="AI32" s="28">
        <v>1</v>
      </c>
      <c r="AJ32" s="9">
        <f t="shared" si="4"/>
        <v>0</v>
      </c>
      <c r="AK32" s="9">
        <f t="shared" si="5"/>
        <v>0</v>
      </c>
      <c r="AL32" s="9">
        <f t="shared" si="6"/>
        <v>1</v>
      </c>
      <c r="AM32" s="9">
        <f t="shared" si="7"/>
        <v>0</v>
      </c>
      <c r="AN32" s="29" t="s">
        <v>171</v>
      </c>
    </row>
    <row r="33" spans="1:40" x14ac:dyDescent="0.25">
      <c r="A33" s="28">
        <v>1037</v>
      </c>
      <c r="B33" s="29" t="s">
        <v>172</v>
      </c>
      <c r="C33" s="29" t="s">
        <v>173</v>
      </c>
      <c r="D33" s="29" t="s">
        <v>174</v>
      </c>
      <c r="E33" s="42">
        <v>41944</v>
      </c>
      <c r="F33" s="29" t="s">
        <v>38</v>
      </c>
      <c r="G33" s="28">
        <v>928</v>
      </c>
      <c r="H33" s="28">
        <v>915</v>
      </c>
      <c r="L33" s="10" t="s">
        <v>341</v>
      </c>
      <c r="M33" s="29" t="s">
        <v>175</v>
      </c>
      <c r="N33" s="31" t="s">
        <v>48</v>
      </c>
      <c r="O33" s="28">
        <v>0</v>
      </c>
      <c r="P33" s="29" t="s">
        <v>170</v>
      </c>
      <c r="Q33" s="31" t="s">
        <v>15</v>
      </c>
      <c r="R33" s="28">
        <v>1</v>
      </c>
      <c r="S33" s="28">
        <v>0</v>
      </c>
      <c r="T33" s="28">
        <v>0</v>
      </c>
      <c r="U33" s="28">
        <v>0</v>
      </c>
      <c r="V33" s="28">
        <v>0</v>
      </c>
      <c r="W33" s="28">
        <v>0</v>
      </c>
      <c r="X33" s="28">
        <v>0</v>
      </c>
      <c r="Y33" s="28">
        <v>0</v>
      </c>
      <c r="Z33" s="28">
        <v>0</v>
      </c>
      <c r="AA33" s="28">
        <v>0</v>
      </c>
      <c r="AB33" s="28">
        <v>1</v>
      </c>
      <c r="AC33" s="28">
        <v>0</v>
      </c>
      <c r="AD33" s="28">
        <v>0</v>
      </c>
      <c r="AE33" s="28">
        <v>0</v>
      </c>
      <c r="AF33" s="28">
        <v>1</v>
      </c>
      <c r="AG33" s="28">
        <v>0</v>
      </c>
      <c r="AH33" s="28">
        <v>0</v>
      </c>
      <c r="AI33" s="28">
        <v>0</v>
      </c>
      <c r="AJ33" s="9">
        <f t="shared" si="4"/>
        <v>0</v>
      </c>
      <c r="AK33" s="9">
        <f t="shared" si="5"/>
        <v>1</v>
      </c>
      <c r="AL33" s="9">
        <f t="shared" si="6"/>
        <v>0</v>
      </c>
      <c r="AM33" s="9">
        <f t="shared" si="7"/>
        <v>0</v>
      </c>
      <c r="AN33" s="29" t="s">
        <v>176</v>
      </c>
    </row>
    <row r="34" spans="1:40" x14ac:dyDescent="0.25">
      <c r="A34" s="28">
        <v>1083</v>
      </c>
      <c r="B34" s="29" t="s">
        <v>1298</v>
      </c>
      <c r="C34" s="29" t="s">
        <v>1299</v>
      </c>
      <c r="D34" s="29" t="s">
        <v>1300</v>
      </c>
      <c r="E34" s="42">
        <v>40640</v>
      </c>
      <c r="F34" s="29" t="s">
        <v>38</v>
      </c>
      <c r="J34" s="28">
        <v>1.3</v>
      </c>
      <c r="L34" s="28" t="s">
        <v>342</v>
      </c>
      <c r="M34" s="29" t="s">
        <v>1301</v>
      </c>
      <c r="N34" s="31" t="s">
        <v>48</v>
      </c>
      <c r="O34" s="28">
        <v>0.83333333333333326</v>
      </c>
      <c r="P34" s="29" t="s">
        <v>111</v>
      </c>
      <c r="Q34" s="31" t="s">
        <v>15</v>
      </c>
      <c r="R34" s="28">
        <v>1</v>
      </c>
      <c r="S34" s="28">
        <v>0</v>
      </c>
      <c r="T34" s="28">
        <v>0</v>
      </c>
      <c r="U34" s="28">
        <v>0</v>
      </c>
      <c r="V34" s="28">
        <v>0</v>
      </c>
      <c r="W34" s="28">
        <v>0</v>
      </c>
      <c r="X34" s="28">
        <v>0</v>
      </c>
      <c r="Y34" s="28">
        <v>0</v>
      </c>
      <c r="Z34" s="28">
        <v>0</v>
      </c>
      <c r="AA34" s="28">
        <v>1</v>
      </c>
      <c r="AB34" s="28">
        <v>0</v>
      </c>
      <c r="AC34" s="28">
        <v>1</v>
      </c>
      <c r="AD34" s="28">
        <v>1</v>
      </c>
      <c r="AE34" s="28">
        <v>0</v>
      </c>
      <c r="AF34" s="28">
        <v>0</v>
      </c>
      <c r="AG34" s="28">
        <v>0</v>
      </c>
      <c r="AH34" s="28">
        <v>0</v>
      </c>
      <c r="AI34" s="28">
        <v>0</v>
      </c>
      <c r="AJ34" s="9">
        <f t="shared" si="4"/>
        <v>1</v>
      </c>
      <c r="AK34" s="9">
        <f t="shared" si="5"/>
        <v>0</v>
      </c>
      <c r="AL34" s="9">
        <f t="shared" si="6"/>
        <v>1</v>
      </c>
      <c r="AM34" s="9">
        <f t="shared" si="7"/>
        <v>1</v>
      </c>
      <c r="AN34" s="29" t="s">
        <v>1302</v>
      </c>
    </row>
    <row r="35" spans="1:40" x14ac:dyDescent="0.25">
      <c r="A35" s="28">
        <v>1090</v>
      </c>
      <c r="B35" s="29" t="s">
        <v>1400</v>
      </c>
      <c r="C35" s="29" t="s">
        <v>1401</v>
      </c>
      <c r="D35" s="29" t="s">
        <v>1402</v>
      </c>
      <c r="E35" s="42">
        <v>39691</v>
      </c>
      <c r="F35" s="29" t="s">
        <v>38</v>
      </c>
      <c r="J35" s="28">
        <v>1.4</v>
      </c>
      <c r="L35" s="10" t="s">
        <v>341</v>
      </c>
      <c r="M35" s="29" t="s">
        <v>200</v>
      </c>
      <c r="N35" s="31" t="s">
        <v>40</v>
      </c>
      <c r="O35" s="28">
        <v>0.66666666666666674</v>
      </c>
      <c r="P35" s="29" t="s">
        <v>111</v>
      </c>
      <c r="Q35" s="31" t="s">
        <v>55</v>
      </c>
      <c r="R35" s="28">
        <v>0</v>
      </c>
      <c r="S35" s="28">
        <v>0</v>
      </c>
      <c r="T35" s="28">
        <v>0</v>
      </c>
      <c r="U35" s="28">
        <v>0</v>
      </c>
      <c r="V35" s="28">
        <v>0</v>
      </c>
      <c r="W35" s="28">
        <v>0</v>
      </c>
      <c r="X35" s="28">
        <v>0</v>
      </c>
      <c r="Y35" s="28">
        <v>0</v>
      </c>
      <c r="Z35" s="28">
        <v>0</v>
      </c>
      <c r="AA35" s="28">
        <v>1</v>
      </c>
      <c r="AB35" s="28">
        <v>0</v>
      </c>
      <c r="AC35" s="28">
        <v>1</v>
      </c>
      <c r="AD35" s="28">
        <v>1</v>
      </c>
      <c r="AE35" s="28">
        <v>0</v>
      </c>
      <c r="AF35" s="28">
        <v>0</v>
      </c>
      <c r="AG35" s="28">
        <v>0</v>
      </c>
      <c r="AH35" s="28">
        <v>0</v>
      </c>
      <c r="AI35" s="28">
        <v>0</v>
      </c>
      <c r="AJ35" s="9">
        <f t="shared" si="4"/>
        <v>1</v>
      </c>
      <c r="AK35" s="9">
        <f t="shared" si="5"/>
        <v>0</v>
      </c>
      <c r="AL35" s="9">
        <f t="shared" si="6"/>
        <v>1</v>
      </c>
      <c r="AM35" s="9">
        <f t="shared" si="7"/>
        <v>1</v>
      </c>
      <c r="AN35" s="29" t="s">
        <v>1403</v>
      </c>
    </row>
    <row r="36" spans="1:40" x14ac:dyDescent="0.25">
      <c r="A36" s="28">
        <v>1130</v>
      </c>
      <c r="B36" s="29" t="s">
        <v>498</v>
      </c>
      <c r="C36" s="29" t="s">
        <v>499</v>
      </c>
      <c r="D36" s="29" t="s">
        <v>500</v>
      </c>
      <c r="E36" s="42">
        <v>41769</v>
      </c>
      <c r="F36" s="29" t="s">
        <v>38</v>
      </c>
      <c r="J36" s="28">
        <v>1.57</v>
      </c>
      <c r="L36" s="28" t="s">
        <v>342</v>
      </c>
      <c r="M36" s="29" t="s">
        <v>501</v>
      </c>
      <c r="N36" s="31" t="s">
        <v>48</v>
      </c>
      <c r="O36" s="28">
        <v>0.53333333333333333</v>
      </c>
      <c r="P36" s="29" t="s">
        <v>111</v>
      </c>
      <c r="Q36" s="31" t="s">
        <v>70</v>
      </c>
      <c r="R36" s="28">
        <v>0</v>
      </c>
      <c r="S36" s="28">
        <v>0</v>
      </c>
      <c r="T36" s="28">
        <v>0</v>
      </c>
      <c r="U36" s="28">
        <v>0</v>
      </c>
      <c r="V36" s="28">
        <v>0</v>
      </c>
      <c r="W36" s="28">
        <v>0</v>
      </c>
      <c r="X36" s="28">
        <v>0</v>
      </c>
      <c r="Y36" s="28">
        <v>0</v>
      </c>
      <c r="Z36" s="28">
        <v>0</v>
      </c>
      <c r="AA36" s="28">
        <v>1</v>
      </c>
      <c r="AB36" s="28">
        <v>0</v>
      </c>
      <c r="AC36" s="28">
        <v>1</v>
      </c>
      <c r="AD36" s="28">
        <v>0</v>
      </c>
      <c r="AE36" s="28">
        <v>0</v>
      </c>
      <c r="AF36" s="28">
        <v>0</v>
      </c>
      <c r="AG36" s="28">
        <v>0</v>
      </c>
      <c r="AH36" s="28">
        <v>0</v>
      </c>
      <c r="AI36" s="28">
        <v>0</v>
      </c>
      <c r="AJ36" s="9">
        <f t="shared" si="4"/>
        <v>1</v>
      </c>
      <c r="AK36" s="9">
        <f t="shared" si="5"/>
        <v>0</v>
      </c>
      <c r="AL36" s="9">
        <f t="shared" si="6"/>
        <v>0</v>
      </c>
      <c r="AM36" s="9">
        <f t="shared" si="7"/>
        <v>0</v>
      </c>
      <c r="AN36" s="29" t="s">
        <v>502</v>
      </c>
    </row>
    <row r="37" spans="1:40" x14ac:dyDescent="0.25">
      <c r="A37" s="28">
        <v>1132</v>
      </c>
      <c r="B37" s="29" t="s">
        <v>507</v>
      </c>
      <c r="C37" s="29" t="s">
        <v>508</v>
      </c>
      <c r="D37" s="29" t="s">
        <v>509</v>
      </c>
      <c r="E37" s="42">
        <v>40715</v>
      </c>
      <c r="F37" s="29" t="s">
        <v>38</v>
      </c>
      <c r="J37" s="28">
        <v>0.18</v>
      </c>
      <c r="L37" s="10" t="s">
        <v>341</v>
      </c>
      <c r="M37" s="29" t="s">
        <v>54</v>
      </c>
      <c r="N37" s="31" t="s">
        <v>48</v>
      </c>
      <c r="O37" s="28">
        <v>8.8833333333333306E-2</v>
      </c>
      <c r="P37" s="29" t="s">
        <v>111</v>
      </c>
      <c r="Q37" s="31" t="s">
        <v>15</v>
      </c>
      <c r="R37" s="28">
        <v>0</v>
      </c>
      <c r="S37" s="28">
        <v>0</v>
      </c>
      <c r="T37" s="28">
        <v>0</v>
      </c>
      <c r="U37" s="28">
        <v>0</v>
      </c>
      <c r="V37" s="28">
        <v>0</v>
      </c>
      <c r="W37" s="28">
        <v>0</v>
      </c>
      <c r="X37" s="28">
        <v>0</v>
      </c>
      <c r="Y37" s="28">
        <v>0</v>
      </c>
      <c r="Z37" s="28">
        <v>0</v>
      </c>
      <c r="AA37" s="28">
        <v>1</v>
      </c>
      <c r="AB37" s="28">
        <v>0</v>
      </c>
      <c r="AC37" s="28">
        <v>1</v>
      </c>
      <c r="AD37" s="28">
        <v>0</v>
      </c>
      <c r="AE37" s="28">
        <v>0</v>
      </c>
      <c r="AF37" s="28">
        <v>0</v>
      </c>
      <c r="AG37" s="28">
        <v>0</v>
      </c>
      <c r="AH37" s="28">
        <v>0</v>
      </c>
      <c r="AI37" s="28">
        <v>0</v>
      </c>
      <c r="AJ37" s="9">
        <f t="shared" si="4"/>
        <v>1</v>
      </c>
      <c r="AK37" s="9">
        <f t="shared" si="5"/>
        <v>0</v>
      </c>
      <c r="AL37" s="9">
        <f t="shared" si="6"/>
        <v>0</v>
      </c>
      <c r="AM37" s="9">
        <f t="shared" si="7"/>
        <v>0</v>
      </c>
      <c r="AN37" s="29" t="s">
        <v>510</v>
      </c>
    </row>
    <row r="38" spans="1:40" x14ac:dyDescent="0.25">
      <c r="A38" s="28">
        <v>1240</v>
      </c>
      <c r="B38" s="29" t="s">
        <v>1905</v>
      </c>
      <c r="C38" s="29" t="s">
        <v>1906</v>
      </c>
      <c r="D38" s="29" t="s">
        <v>1907</v>
      </c>
      <c r="E38" s="42">
        <v>39600</v>
      </c>
      <c r="F38" s="29" t="s">
        <v>38</v>
      </c>
      <c r="I38" s="28">
        <v>200000</v>
      </c>
      <c r="L38" s="28" t="s">
        <v>342</v>
      </c>
      <c r="M38" s="29" t="s">
        <v>136</v>
      </c>
      <c r="N38" s="31" t="s">
        <v>40</v>
      </c>
      <c r="O38" s="28">
        <v>1</v>
      </c>
      <c r="P38" s="29" t="s">
        <v>1908</v>
      </c>
      <c r="Q38" s="31" t="s">
        <v>15</v>
      </c>
      <c r="R38" s="28">
        <v>0</v>
      </c>
      <c r="S38" s="28">
        <v>0</v>
      </c>
      <c r="T38" s="28">
        <v>0</v>
      </c>
      <c r="U38" s="28">
        <v>0</v>
      </c>
      <c r="V38" s="28">
        <v>0</v>
      </c>
      <c r="W38" s="28">
        <v>0</v>
      </c>
      <c r="X38" s="28">
        <v>0</v>
      </c>
      <c r="Y38" s="28">
        <v>1</v>
      </c>
      <c r="Z38" s="28">
        <v>0</v>
      </c>
      <c r="AA38" s="28">
        <v>0</v>
      </c>
      <c r="AB38" s="28">
        <v>0</v>
      </c>
      <c r="AC38" s="28">
        <v>0</v>
      </c>
      <c r="AD38" s="28">
        <v>0</v>
      </c>
      <c r="AE38" s="28">
        <v>0</v>
      </c>
      <c r="AF38" s="28">
        <v>0</v>
      </c>
      <c r="AG38" s="28">
        <v>0</v>
      </c>
      <c r="AH38" s="28">
        <v>0</v>
      </c>
      <c r="AI38" s="28">
        <v>1</v>
      </c>
      <c r="AJ38" s="9">
        <f t="shared" si="4"/>
        <v>0</v>
      </c>
      <c r="AK38" s="9">
        <f t="shared" si="5"/>
        <v>0</v>
      </c>
      <c r="AL38" s="9">
        <f t="shared" si="6"/>
        <v>1</v>
      </c>
      <c r="AM38" s="9">
        <f t="shared" si="7"/>
        <v>0</v>
      </c>
      <c r="AN38" s="29" t="s">
        <v>1909</v>
      </c>
    </row>
    <row r="39" spans="1:40" x14ac:dyDescent="0.25">
      <c r="A39" s="28">
        <v>1651</v>
      </c>
      <c r="B39" s="29" t="s">
        <v>1408</v>
      </c>
      <c r="C39" s="29" t="s">
        <v>1409</v>
      </c>
      <c r="D39" s="29" t="s">
        <v>1410</v>
      </c>
      <c r="E39" s="42">
        <v>42248</v>
      </c>
      <c r="F39" s="29" t="s">
        <v>38</v>
      </c>
      <c r="L39" s="10" t="s">
        <v>341</v>
      </c>
      <c r="M39" s="29" t="s">
        <v>1411</v>
      </c>
      <c r="O39" s="28">
        <v>0</v>
      </c>
      <c r="P39" s="29" t="s">
        <v>1412</v>
      </c>
      <c r="Q39" s="31" t="s">
        <v>15</v>
      </c>
      <c r="R39" s="28">
        <v>1</v>
      </c>
      <c r="S39" s="28">
        <v>0</v>
      </c>
      <c r="T39" s="28">
        <v>0</v>
      </c>
      <c r="U39" s="28">
        <v>0</v>
      </c>
      <c r="V39" s="28">
        <v>0</v>
      </c>
      <c r="W39" s="28">
        <v>0</v>
      </c>
      <c r="X39" s="28">
        <v>0</v>
      </c>
      <c r="Y39" s="28">
        <v>0</v>
      </c>
      <c r="Z39" s="28">
        <v>1</v>
      </c>
      <c r="AA39" s="28">
        <v>0</v>
      </c>
      <c r="AB39" s="28">
        <v>0</v>
      </c>
      <c r="AC39" s="28">
        <v>0</v>
      </c>
      <c r="AD39" s="28">
        <v>0</v>
      </c>
      <c r="AE39" s="28">
        <v>0</v>
      </c>
      <c r="AF39" s="28">
        <v>0</v>
      </c>
      <c r="AG39" s="28">
        <v>0</v>
      </c>
      <c r="AH39" s="28">
        <v>0</v>
      </c>
      <c r="AI39" s="28">
        <v>1</v>
      </c>
      <c r="AJ39" s="9">
        <f t="shared" si="4"/>
        <v>0</v>
      </c>
      <c r="AK39" s="9">
        <f t="shared" si="5"/>
        <v>0</v>
      </c>
      <c r="AL39" s="9">
        <f t="shared" si="6"/>
        <v>1</v>
      </c>
      <c r="AM39" s="9">
        <f t="shared" si="7"/>
        <v>0</v>
      </c>
      <c r="AN39" s="29" t="s">
        <v>1413</v>
      </c>
    </row>
    <row r="40" spans="1:40" x14ac:dyDescent="0.25">
      <c r="A40" s="28">
        <v>1815</v>
      </c>
      <c r="B40" s="29" t="s">
        <v>1414</v>
      </c>
      <c r="C40" s="29" t="s">
        <v>1415</v>
      </c>
      <c r="D40" s="29" t="s">
        <v>1416</v>
      </c>
      <c r="E40" s="42">
        <v>39414</v>
      </c>
      <c r="F40" s="29" t="s">
        <v>38</v>
      </c>
      <c r="J40" s="28">
        <v>1.4</v>
      </c>
      <c r="L40" s="28" t="s">
        <v>342</v>
      </c>
      <c r="M40" s="29" t="s">
        <v>39</v>
      </c>
      <c r="N40" s="31" t="s">
        <v>48</v>
      </c>
      <c r="O40" s="28">
        <v>3</v>
      </c>
      <c r="P40" s="29" t="s">
        <v>111</v>
      </c>
      <c r="Q40" s="31" t="s">
        <v>15</v>
      </c>
      <c r="R40" s="28">
        <v>0</v>
      </c>
      <c r="S40" s="28">
        <v>0</v>
      </c>
      <c r="T40" s="28">
        <v>0</v>
      </c>
      <c r="U40" s="28">
        <v>0</v>
      </c>
      <c r="V40" s="28">
        <v>0</v>
      </c>
      <c r="W40" s="28">
        <v>0</v>
      </c>
      <c r="X40" s="28">
        <v>0</v>
      </c>
      <c r="Y40" s="28">
        <v>0</v>
      </c>
      <c r="Z40" s="28">
        <v>0</v>
      </c>
      <c r="AA40" s="28">
        <v>1</v>
      </c>
      <c r="AB40" s="28">
        <v>0</v>
      </c>
      <c r="AC40" s="28">
        <v>0</v>
      </c>
      <c r="AD40" s="28">
        <v>1</v>
      </c>
      <c r="AE40" s="28">
        <v>1</v>
      </c>
      <c r="AF40" s="28">
        <v>0</v>
      </c>
      <c r="AG40" s="28">
        <v>0</v>
      </c>
      <c r="AH40" s="28">
        <v>0</v>
      </c>
      <c r="AI40" s="28">
        <v>0</v>
      </c>
      <c r="AJ40" s="9">
        <f t="shared" si="4"/>
        <v>1</v>
      </c>
      <c r="AK40" s="9">
        <f t="shared" si="5"/>
        <v>0</v>
      </c>
      <c r="AL40" s="9">
        <f t="shared" si="6"/>
        <v>1</v>
      </c>
      <c r="AM40" s="9">
        <f t="shared" si="7"/>
        <v>1</v>
      </c>
      <c r="AN40" s="29" t="s">
        <v>1417</v>
      </c>
    </row>
    <row r="41" spans="1:40" x14ac:dyDescent="0.25">
      <c r="A41" s="28">
        <v>1848</v>
      </c>
      <c r="B41" s="29" t="s">
        <v>1418</v>
      </c>
      <c r="C41" s="29" t="s">
        <v>1419</v>
      </c>
      <c r="D41" s="29" t="s">
        <v>1420</v>
      </c>
      <c r="E41" s="42">
        <v>36982</v>
      </c>
      <c r="F41" s="29" t="s">
        <v>38</v>
      </c>
      <c r="L41" s="10" t="s">
        <v>341</v>
      </c>
      <c r="M41" s="29" t="s">
        <v>151</v>
      </c>
      <c r="N41" s="31" t="s">
        <v>48</v>
      </c>
      <c r="O41" s="28">
        <v>2.5</v>
      </c>
      <c r="P41" s="29" t="s">
        <v>111</v>
      </c>
      <c r="Q41" s="31" t="s">
        <v>70</v>
      </c>
      <c r="R41" s="28">
        <v>0</v>
      </c>
      <c r="S41" s="28">
        <v>0</v>
      </c>
      <c r="T41" s="28">
        <v>0</v>
      </c>
      <c r="U41" s="28">
        <v>0</v>
      </c>
      <c r="V41" s="28">
        <v>0</v>
      </c>
      <c r="W41" s="28">
        <v>0</v>
      </c>
      <c r="X41" s="28">
        <v>0</v>
      </c>
      <c r="Y41" s="28">
        <v>0</v>
      </c>
      <c r="Z41" s="28">
        <v>0</v>
      </c>
      <c r="AA41" s="28">
        <v>1</v>
      </c>
      <c r="AB41" s="28">
        <v>0</v>
      </c>
      <c r="AC41" s="28">
        <v>0</v>
      </c>
      <c r="AD41" s="28">
        <v>1</v>
      </c>
      <c r="AE41" s="28">
        <v>1</v>
      </c>
      <c r="AF41" s="28">
        <v>0</v>
      </c>
      <c r="AG41" s="28">
        <v>0</v>
      </c>
      <c r="AH41" s="28">
        <v>0</v>
      </c>
      <c r="AI41" s="28">
        <v>0</v>
      </c>
      <c r="AJ41" s="9">
        <f t="shared" si="4"/>
        <v>1</v>
      </c>
      <c r="AK41" s="9">
        <f t="shared" si="5"/>
        <v>0</v>
      </c>
      <c r="AL41" s="9">
        <f t="shared" si="6"/>
        <v>1</v>
      </c>
      <c r="AM41" s="9">
        <f t="shared" si="7"/>
        <v>1</v>
      </c>
      <c r="AN41" s="29" t="s">
        <v>1421</v>
      </c>
    </row>
    <row r="42" spans="1:40" x14ac:dyDescent="0.25">
      <c r="A42" s="28">
        <v>2340</v>
      </c>
      <c r="B42" s="29" t="s">
        <v>1910</v>
      </c>
      <c r="C42" s="29" t="s">
        <v>1911</v>
      </c>
      <c r="D42" s="29" t="s">
        <v>1912</v>
      </c>
      <c r="E42" s="42">
        <v>42755</v>
      </c>
      <c r="F42" s="29" t="s">
        <v>38</v>
      </c>
      <c r="L42" s="25" t="s">
        <v>341</v>
      </c>
      <c r="M42" s="38" t="s">
        <v>8019</v>
      </c>
      <c r="N42" s="36" t="s">
        <v>48</v>
      </c>
      <c r="Q42" s="31" t="s">
        <v>15</v>
      </c>
      <c r="R42" s="28">
        <v>1</v>
      </c>
      <c r="S42" s="28">
        <v>0</v>
      </c>
      <c r="T42" s="28">
        <v>0</v>
      </c>
      <c r="U42" s="28">
        <v>0</v>
      </c>
      <c r="V42" s="28">
        <v>0</v>
      </c>
      <c r="W42" s="28">
        <v>0</v>
      </c>
      <c r="X42" s="28">
        <v>0</v>
      </c>
      <c r="Y42" s="28">
        <v>0</v>
      </c>
      <c r="Z42" s="28">
        <v>0</v>
      </c>
      <c r="AA42" s="28">
        <v>0</v>
      </c>
      <c r="AB42" s="28">
        <v>1</v>
      </c>
      <c r="AC42" s="28">
        <v>1</v>
      </c>
      <c r="AD42" s="28">
        <v>0</v>
      </c>
      <c r="AE42" s="28">
        <v>0</v>
      </c>
      <c r="AF42" s="28">
        <v>0</v>
      </c>
      <c r="AG42" s="28">
        <v>0</v>
      </c>
      <c r="AH42" s="28">
        <v>0</v>
      </c>
      <c r="AI42" s="28">
        <v>0</v>
      </c>
      <c r="AJ42" s="9">
        <f t="shared" si="4"/>
        <v>1</v>
      </c>
      <c r="AK42" s="9">
        <f t="shared" si="5"/>
        <v>0</v>
      </c>
      <c r="AL42" s="9">
        <f t="shared" si="6"/>
        <v>0</v>
      </c>
      <c r="AM42" s="9">
        <f t="shared" si="7"/>
        <v>0</v>
      </c>
      <c r="AN42" s="29" t="s">
        <v>1913</v>
      </c>
    </row>
    <row r="43" spans="1:40" x14ac:dyDescent="0.25">
      <c r="A43" s="28">
        <v>2343</v>
      </c>
      <c r="B43" s="29" t="s">
        <v>1914</v>
      </c>
      <c r="C43" s="29" t="s">
        <v>1915</v>
      </c>
      <c r="D43" s="29" t="s">
        <v>1916</v>
      </c>
      <c r="E43" s="42">
        <v>42567</v>
      </c>
      <c r="F43" s="29" t="s">
        <v>46</v>
      </c>
      <c r="L43" s="10" t="s">
        <v>341</v>
      </c>
      <c r="M43" s="29" t="s">
        <v>47</v>
      </c>
      <c r="N43" s="31" t="s">
        <v>48</v>
      </c>
      <c r="O43" s="28">
        <v>0</v>
      </c>
      <c r="P43" s="29" t="s">
        <v>69</v>
      </c>
      <c r="Q43" s="31" t="s">
        <v>55</v>
      </c>
      <c r="R43" s="28">
        <v>0</v>
      </c>
      <c r="S43" s="28">
        <v>0</v>
      </c>
      <c r="T43" s="28">
        <v>0</v>
      </c>
      <c r="U43" s="28">
        <v>0</v>
      </c>
      <c r="V43" s="28">
        <v>0</v>
      </c>
      <c r="W43" s="28">
        <v>0</v>
      </c>
      <c r="X43" s="28">
        <v>0</v>
      </c>
      <c r="Y43" s="28">
        <v>0</v>
      </c>
      <c r="Z43" s="28">
        <v>0</v>
      </c>
      <c r="AA43" s="28">
        <v>0</v>
      </c>
      <c r="AB43" s="28">
        <v>1</v>
      </c>
      <c r="AC43" s="28">
        <v>1</v>
      </c>
      <c r="AD43" s="28">
        <v>0</v>
      </c>
      <c r="AE43" s="28">
        <v>0</v>
      </c>
      <c r="AF43" s="28">
        <v>0</v>
      </c>
      <c r="AG43" s="28">
        <v>0</v>
      </c>
      <c r="AH43" s="28">
        <v>0</v>
      </c>
      <c r="AI43" s="28">
        <v>0</v>
      </c>
      <c r="AJ43" s="9">
        <f t="shared" si="4"/>
        <v>1</v>
      </c>
      <c r="AK43" s="9">
        <f t="shared" si="5"/>
        <v>0</v>
      </c>
      <c r="AL43" s="9">
        <f t="shared" si="6"/>
        <v>0</v>
      </c>
      <c r="AM43" s="9">
        <f t="shared" si="7"/>
        <v>0</v>
      </c>
      <c r="AN43" s="29" t="s">
        <v>1917</v>
      </c>
    </row>
    <row r="44" spans="1:40" x14ac:dyDescent="0.25">
      <c r="A44" s="28">
        <v>2345</v>
      </c>
      <c r="B44" s="29" t="s">
        <v>1918</v>
      </c>
      <c r="C44" s="29" t="s">
        <v>1919</v>
      </c>
      <c r="D44" s="29" t="s">
        <v>1912</v>
      </c>
      <c r="E44" s="42">
        <v>42214</v>
      </c>
      <c r="F44" s="29" t="s">
        <v>38</v>
      </c>
      <c r="L44" s="10" t="s">
        <v>341</v>
      </c>
      <c r="M44" s="29" t="s">
        <v>54</v>
      </c>
      <c r="N44" s="31" t="s">
        <v>48</v>
      </c>
      <c r="O44" s="28">
        <v>0</v>
      </c>
      <c r="P44" s="29" t="s">
        <v>69</v>
      </c>
      <c r="Q44" s="31" t="s">
        <v>15</v>
      </c>
      <c r="R44" s="28">
        <v>1</v>
      </c>
      <c r="S44" s="28">
        <v>0</v>
      </c>
      <c r="T44" s="28">
        <v>0</v>
      </c>
      <c r="U44" s="28">
        <v>0</v>
      </c>
      <c r="V44" s="28">
        <v>0</v>
      </c>
      <c r="W44" s="28">
        <v>0</v>
      </c>
      <c r="X44" s="28">
        <v>0</v>
      </c>
      <c r="Y44" s="28">
        <v>0</v>
      </c>
      <c r="Z44" s="28">
        <v>0</v>
      </c>
      <c r="AA44" s="28">
        <v>0</v>
      </c>
      <c r="AB44" s="28">
        <v>1</v>
      </c>
      <c r="AC44" s="28">
        <v>1</v>
      </c>
      <c r="AD44" s="28">
        <v>0</v>
      </c>
      <c r="AE44" s="28">
        <v>0</v>
      </c>
      <c r="AF44" s="28">
        <v>0</v>
      </c>
      <c r="AG44" s="28">
        <v>0</v>
      </c>
      <c r="AH44" s="28">
        <v>0</v>
      </c>
      <c r="AI44" s="28">
        <v>0</v>
      </c>
      <c r="AJ44" s="9">
        <f t="shared" si="4"/>
        <v>1</v>
      </c>
      <c r="AK44" s="9">
        <f t="shared" si="5"/>
        <v>0</v>
      </c>
      <c r="AL44" s="9">
        <f t="shared" si="6"/>
        <v>0</v>
      </c>
      <c r="AM44" s="9">
        <f t="shared" si="7"/>
        <v>0</v>
      </c>
      <c r="AN44" s="29" t="s">
        <v>1920</v>
      </c>
    </row>
    <row r="45" spans="1:40" x14ac:dyDescent="0.25">
      <c r="A45" s="28">
        <v>3130</v>
      </c>
      <c r="B45" s="29" t="s">
        <v>1325</v>
      </c>
      <c r="C45" s="29" t="s">
        <v>1326</v>
      </c>
      <c r="D45" s="29" t="s">
        <v>1327</v>
      </c>
      <c r="E45" s="42">
        <v>42888</v>
      </c>
      <c r="F45" s="29" t="s">
        <v>38</v>
      </c>
      <c r="L45" s="10" t="s">
        <v>341</v>
      </c>
      <c r="M45" s="29" t="s">
        <v>151</v>
      </c>
      <c r="N45" s="31" t="s">
        <v>48</v>
      </c>
      <c r="O45" s="28">
        <v>0</v>
      </c>
      <c r="P45" s="29" t="s">
        <v>69</v>
      </c>
      <c r="Q45" s="31" t="s">
        <v>15</v>
      </c>
      <c r="R45" s="28">
        <v>1</v>
      </c>
      <c r="S45" s="28">
        <v>0</v>
      </c>
      <c r="T45" s="28">
        <v>0</v>
      </c>
      <c r="U45" s="28">
        <v>0</v>
      </c>
      <c r="V45" s="28">
        <v>0</v>
      </c>
      <c r="W45" s="28">
        <v>0</v>
      </c>
      <c r="X45" s="28">
        <v>0</v>
      </c>
      <c r="Y45" s="28">
        <v>0</v>
      </c>
      <c r="Z45" s="28">
        <v>0</v>
      </c>
      <c r="AA45" s="28">
        <v>0</v>
      </c>
      <c r="AB45" s="28">
        <v>1</v>
      </c>
      <c r="AC45" s="28">
        <v>1</v>
      </c>
      <c r="AD45" s="28">
        <v>0</v>
      </c>
      <c r="AE45" s="28">
        <v>0</v>
      </c>
      <c r="AF45" s="28">
        <v>0</v>
      </c>
      <c r="AG45" s="28">
        <v>0</v>
      </c>
      <c r="AH45" s="28">
        <v>0</v>
      </c>
      <c r="AI45" s="28">
        <v>0</v>
      </c>
      <c r="AJ45" s="9">
        <f t="shared" si="4"/>
        <v>1</v>
      </c>
      <c r="AK45" s="9">
        <f t="shared" si="5"/>
        <v>0</v>
      </c>
      <c r="AL45" s="9">
        <f t="shared" si="6"/>
        <v>0</v>
      </c>
      <c r="AM45" s="9">
        <f t="shared" si="7"/>
        <v>0</v>
      </c>
      <c r="AN45" s="29" t="s">
        <v>1328</v>
      </c>
    </row>
    <row r="46" spans="1:40" x14ac:dyDescent="0.25">
      <c r="A46" s="28">
        <v>3258</v>
      </c>
      <c r="B46" s="29" t="s">
        <v>1921</v>
      </c>
      <c r="C46" s="29" t="s">
        <v>1922</v>
      </c>
      <c r="D46" s="29" t="s">
        <v>1923</v>
      </c>
      <c r="E46" s="42">
        <v>42705</v>
      </c>
      <c r="F46" s="29" t="s">
        <v>38</v>
      </c>
      <c r="L46" s="10" t="s">
        <v>341</v>
      </c>
      <c r="M46" s="29" t="s">
        <v>151</v>
      </c>
      <c r="N46" s="31" t="s">
        <v>48</v>
      </c>
      <c r="O46" s="28">
        <v>0</v>
      </c>
      <c r="P46" s="29" t="s">
        <v>60</v>
      </c>
      <c r="Q46" s="31" t="s">
        <v>15</v>
      </c>
      <c r="R46" s="28">
        <v>1</v>
      </c>
      <c r="S46" s="28">
        <v>0</v>
      </c>
      <c r="T46" s="28">
        <v>0</v>
      </c>
      <c r="U46" s="28">
        <v>0</v>
      </c>
      <c r="V46" s="28">
        <v>0</v>
      </c>
      <c r="W46" s="28">
        <v>0</v>
      </c>
      <c r="X46" s="28">
        <v>0</v>
      </c>
      <c r="Y46" s="28">
        <v>0</v>
      </c>
      <c r="Z46" s="28">
        <v>0</v>
      </c>
      <c r="AA46" s="28">
        <v>0</v>
      </c>
      <c r="AB46" s="28">
        <v>1</v>
      </c>
      <c r="AC46" s="28">
        <v>0</v>
      </c>
      <c r="AD46" s="28">
        <v>0</v>
      </c>
      <c r="AE46" s="28">
        <v>0</v>
      </c>
      <c r="AF46" s="28">
        <v>0</v>
      </c>
      <c r="AG46" s="28">
        <v>0</v>
      </c>
      <c r="AH46" s="28">
        <v>0</v>
      </c>
      <c r="AI46" s="28">
        <v>1</v>
      </c>
      <c r="AJ46" s="9">
        <f t="shared" si="4"/>
        <v>0</v>
      </c>
      <c r="AK46" s="9">
        <f t="shared" si="5"/>
        <v>0</v>
      </c>
      <c r="AL46" s="9">
        <f t="shared" si="6"/>
        <v>1</v>
      </c>
      <c r="AM46" s="9">
        <f t="shared" si="7"/>
        <v>0</v>
      </c>
      <c r="AN46" s="29" t="s">
        <v>1924</v>
      </c>
    </row>
    <row r="47" spans="1:40" x14ac:dyDescent="0.25">
      <c r="A47" s="28">
        <v>3263</v>
      </c>
      <c r="B47" s="29" t="s">
        <v>1432</v>
      </c>
      <c r="C47" s="29" t="s">
        <v>1433</v>
      </c>
      <c r="D47" s="29" t="s">
        <v>1434</v>
      </c>
      <c r="E47" s="42">
        <v>41730</v>
      </c>
      <c r="F47" s="29" t="s">
        <v>38</v>
      </c>
      <c r="L47" s="10" t="s">
        <v>341</v>
      </c>
      <c r="M47" s="29" t="s">
        <v>47</v>
      </c>
      <c r="N47" s="31" t="s">
        <v>48</v>
      </c>
      <c r="O47" s="28">
        <v>0</v>
      </c>
      <c r="P47" s="29" t="s">
        <v>60</v>
      </c>
      <c r="Q47" s="31" t="s">
        <v>15</v>
      </c>
      <c r="R47" s="28">
        <v>0</v>
      </c>
      <c r="S47" s="28">
        <v>0</v>
      </c>
      <c r="T47" s="28">
        <v>0</v>
      </c>
      <c r="U47" s="28">
        <v>0</v>
      </c>
      <c r="V47" s="28">
        <v>0</v>
      </c>
      <c r="W47" s="28">
        <v>0</v>
      </c>
      <c r="X47" s="28">
        <v>0</v>
      </c>
      <c r="Y47" s="28">
        <v>0</v>
      </c>
      <c r="Z47" s="28">
        <v>0</v>
      </c>
      <c r="AA47" s="28">
        <v>0</v>
      </c>
      <c r="AB47" s="28">
        <v>1</v>
      </c>
      <c r="AC47" s="28">
        <v>0</v>
      </c>
      <c r="AD47" s="28">
        <v>0</v>
      </c>
      <c r="AE47" s="28">
        <v>0</v>
      </c>
      <c r="AF47" s="28">
        <v>0</v>
      </c>
      <c r="AG47" s="28">
        <v>0</v>
      </c>
      <c r="AH47" s="28">
        <v>0</v>
      </c>
      <c r="AI47" s="28">
        <v>1</v>
      </c>
      <c r="AJ47" s="9">
        <f t="shared" si="4"/>
        <v>0</v>
      </c>
      <c r="AK47" s="9">
        <f t="shared" si="5"/>
        <v>0</v>
      </c>
      <c r="AL47" s="9">
        <f t="shared" si="6"/>
        <v>1</v>
      </c>
      <c r="AM47" s="9">
        <f t="shared" si="7"/>
        <v>0</v>
      </c>
      <c r="AN47" s="29" t="s">
        <v>1435</v>
      </c>
    </row>
    <row r="48" spans="1:40" x14ac:dyDescent="0.25">
      <c r="A48" s="28">
        <v>3265</v>
      </c>
      <c r="B48" s="29" t="s">
        <v>295</v>
      </c>
      <c r="C48" s="29" t="s">
        <v>296</v>
      </c>
      <c r="D48" s="29" t="s">
        <v>297</v>
      </c>
      <c r="E48" s="42">
        <v>42370</v>
      </c>
      <c r="F48" s="29" t="s">
        <v>46</v>
      </c>
      <c r="L48" s="10" t="s">
        <v>341</v>
      </c>
      <c r="M48" s="29" t="s">
        <v>47</v>
      </c>
      <c r="N48" s="31" t="s">
        <v>48</v>
      </c>
      <c r="O48" s="28">
        <v>0</v>
      </c>
      <c r="P48" s="29" t="s">
        <v>60</v>
      </c>
      <c r="Q48" s="31" t="s">
        <v>15</v>
      </c>
      <c r="R48" s="28">
        <v>1</v>
      </c>
      <c r="S48" s="28">
        <v>0</v>
      </c>
      <c r="T48" s="28">
        <v>0</v>
      </c>
      <c r="U48" s="28">
        <v>0</v>
      </c>
      <c r="V48" s="28">
        <v>0</v>
      </c>
      <c r="W48" s="28">
        <v>0</v>
      </c>
      <c r="X48" s="28">
        <v>0</v>
      </c>
      <c r="Y48" s="28">
        <v>0</v>
      </c>
      <c r="Z48" s="28">
        <v>0</v>
      </c>
      <c r="AA48" s="28">
        <v>0</v>
      </c>
      <c r="AB48" s="28">
        <v>1</v>
      </c>
      <c r="AC48" s="28">
        <v>0</v>
      </c>
      <c r="AD48" s="28">
        <v>0</v>
      </c>
      <c r="AE48" s="28">
        <v>0</v>
      </c>
      <c r="AF48" s="28">
        <v>0</v>
      </c>
      <c r="AG48" s="28">
        <v>0</v>
      </c>
      <c r="AH48" s="28">
        <v>0</v>
      </c>
      <c r="AI48" s="28">
        <v>1</v>
      </c>
      <c r="AJ48" s="9">
        <f t="shared" si="4"/>
        <v>0</v>
      </c>
      <c r="AK48" s="9">
        <f t="shared" si="5"/>
        <v>0</v>
      </c>
      <c r="AL48" s="9">
        <f t="shared" si="6"/>
        <v>1</v>
      </c>
      <c r="AM48" s="9">
        <f t="shared" si="7"/>
        <v>0</v>
      </c>
      <c r="AN48" s="29" t="s">
        <v>298</v>
      </c>
    </row>
    <row r="49" spans="1:46" x14ac:dyDescent="0.25">
      <c r="A49" s="28">
        <v>4276</v>
      </c>
      <c r="B49" s="29" t="s">
        <v>875</v>
      </c>
      <c r="C49" s="29" t="s">
        <v>876</v>
      </c>
      <c r="D49" s="29" t="s">
        <v>877</v>
      </c>
      <c r="E49" s="42">
        <v>43658</v>
      </c>
      <c r="F49" s="29" t="s">
        <v>38</v>
      </c>
      <c r="J49" s="28">
        <v>2.88</v>
      </c>
      <c r="L49" s="28" t="s">
        <v>342</v>
      </c>
      <c r="M49" s="29" t="s">
        <v>878</v>
      </c>
      <c r="N49" s="31" t="s">
        <v>40</v>
      </c>
      <c r="O49" s="28">
        <v>0.83333333333333326</v>
      </c>
      <c r="P49" s="29" t="s">
        <v>111</v>
      </c>
      <c r="Q49" s="31" t="s">
        <v>70</v>
      </c>
      <c r="R49" s="28">
        <v>0</v>
      </c>
      <c r="S49" s="28">
        <v>0</v>
      </c>
      <c r="T49" s="28">
        <v>0</v>
      </c>
      <c r="U49" s="28">
        <v>0</v>
      </c>
      <c r="V49" s="28">
        <v>0</v>
      </c>
      <c r="W49" s="28">
        <v>0</v>
      </c>
      <c r="X49" s="28">
        <v>0</v>
      </c>
      <c r="Y49" s="28">
        <v>0</v>
      </c>
      <c r="Z49" s="28">
        <v>0</v>
      </c>
      <c r="AA49" s="28">
        <v>1</v>
      </c>
      <c r="AB49" s="28">
        <v>0</v>
      </c>
      <c r="AC49" s="28">
        <v>1</v>
      </c>
      <c r="AD49" s="28">
        <v>0</v>
      </c>
      <c r="AE49" s="28">
        <v>1</v>
      </c>
      <c r="AF49" s="28">
        <v>0</v>
      </c>
      <c r="AG49" s="28">
        <v>0</v>
      </c>
      <c r="AH49" s="28">
        <v>0</v>
      </c>
      <c r="AI49" s="28">
        <v>0</v>
      </c>
      <c r="AJ49" s="9">
        <f t="shared" si="4"/>
        <v>1</v>
      </c>
      <c r="AK49" s="9">
        <f t="shared" si="5"/>
        <v>0</v>
      </c>
      <c r="AL49" s="9">
        <f t="shared" si="6"/>
        <v>0</v>
      </c>
      <c r="AM49" s="9">
        <f t="shared" si="7"/>
        <v>0</v>
      </c>
      <c r="AN49" s="29" t="s">
        <v>879</v>
      </c>
    </row>
    <row r="50" spans="1:46" x14ac:dyDescent="0.25">
      <c r="A50" s="28">
        <v>4568</v>
      </c>
      <c r="B50" s="29" t="s">
        <v>880</v>
      </c>
      <c r="C50" s="29" t="s">
        <v>881</v>
      </c>
      <c r="D50" s="29" t="s">
        <v>882</v>
      </c>
      <c r="E50" s="42">
        <v>44936</v>
      </c>
      <c r="F50" s="29" t="s">
        <v>328</v>
      </c>
      <c r="L50" s="25" t="s">
        <v>341</v>
      </c>
      <c r="M50" s="38" t="s">
        <v>47</v>
      </c>
      <c r="N50" s="36" t="s">
        <v>48</v>
      </c>
      <c r="Q50" s="31" t="s">
        <v>15</v>
      </c>
      <c r="R50" s="28">
        <v>1</v>
      </c>
      <c r="S50" s="28">
        <v>0</v>
      </c>
      <c r="T50" s="28">
        <v>0</v>
      </c>
      <c r="U50" s="28">
        <v>0</v>
      </c>
      <c r="V50" s="28">
        <v>0</v>
      </c>
      <c r="W50" s="28">
        <v>0</v>
      </c>
      <c r="X50" s="28">
        <v>0</v>
      </c>
      <c r="Y50" s="28">
        <v>0</v>
      </c>
      <c r="Z50" s="28">
        <v>0</v>
      </c>
      <c r="AA50" s="28">
        <v>0</v>
      </c>
      <c r="AB50" s="28">
        <v>1</v>
      </c>
      <c r="AC50" s="28">
        <v>0</v>
      </c>
      <c r="AD50" s="28">
        <v>0</v>
      </c>
      <c r="AE50" s="28">
        <v>0</v>
      </c>
      <c r="AF50" s="28">
        <v>0</v>
      </c>
      <c r="AG50" s="28">
        <v>0</v>
      </c>
      <c r="AH50" s="28">
        <v>0</v>
      </c>
      <c r="AI50" s="28">
        <v>0</v>
      </c>
      <c r="AJ50" s="9">
        <f t="shared" si="4"/>
        <v>0</v>
      </c>
      <c r="AK50" s="9">
        <f t="shared" si="5"/>
        <v>0</v>
      </c>
      <c r="AL50" s="9">
        <f t="shared" si="6"/>
        <v>0</v>
      </c>
      <c r="AM50" s="9">
        <f t="shared" si="7"/>
        <v>0</v>
      </c>
      <c r="AN50" s="29" t="s">
        <v>883</v>
      </c>
    </row>
    <row r="51" spans="1:46" x14ac:dyDescent="0.25">
      <c r="A51" s="28">
        <v>4998</v>
      </c>
      <c r="B51" s="29" t="s">
        <v>325</v>
      </c>
      <c r="C51" s="29" t="s">
        <v>326</v>
      </c>
      <c r="D51" s="29" t="s">
        <v>327</v>
      </c>
      <c r="E51" s="42">
        <v>44961</v>
      </c>
      <c r="F51" s="29" t="s">
        <v>328</v>
      </c>
      <c r="I51" s="28">
        <v>1180</v>
      </c>
      <c r="L51" s="10" t="s">
        <v>341</v>
      </c>
      <c r="M51" s="29" t="s">
        <v>47</v>
      </c>
      <c r="N51" s="31" t="s">
        <v>48</v>
      </c>
      <c r="O51" s="28">
        <v>0</v>
      </c>
      <c r="P51" s="29" t="s">
        <v>49</v>
      </c>
      <c r="Q51" s="31" t="s">
        <v>15</v>
      </c>
      <c r="R51" s="28">
        <v>1</v>
      </c>
      <c r="S51" s="28">
        <v>0</v>
      </c>
      <c r="T51" s="28">
        <v>0</v>
      </c>
      <c r="U51" s="28">
        <v>0</v>
      </c>
      <c r="V51" s="28">
        <v>0</v>
      </c>
      <c r="W51" s="28">
        <v>0</v>
      </c>
      <c r="X51" s="28">
        <v>0</v>
      </c>
      <c r="Y51" s="28">
        <v>0</v>
      </c>
      <c r="Z51" s="28">
        <v>0</v>
      </c>
      <c r="AA51" s="28">
        <v>0</v>
      </c>
      <c r="AB51" s="28">
        <v>1</v>
      </c>
      <c r="AC51" s="28">
        <v>0</v>
      </c>
      <c r="AD51" s="28">
        <v>0</v>
      </c>
      <c r="AE51" s="28">
        <v>0</v>
      </c>
      <c r="AF51" s="28">
        <v>0</v>
      </c>
      <c r="AG51" s="28">
        <v>1</v>
      </c>
      <c r="AH51" s="28">
        <v>0</v>
      </c>
      <c r="AI51" s="28">
        <v>0</v>
      </c>
      <c r="AJ51" s="9">
        <f t="shared" si="4"/>
        <v>0</v>
      </c>
      <c r="AK51" s="9">
        <f t="shared" si="5"/>
        <v>1</v>
      </c>
      <c r="AL51" s="9">
        <f t="shared" si="6"/>
        <v>0</v>
      </c>
      <c r="AM51" s="9">
        <f t="shared" si="7"/>
        <v>0</v>
      </c>
      <c r="AN51" s="29" t="s">
        <v>329</v>
      </c>
    </row>
    <row r="52" spans="1:46" x14ac:dyDescent="0.25">
      <c r="A52" s="28">
        <v>4999</v>
      </c>
      <c r="B52" s="29" t="s">
        <v>330</v>
      </c>
      <c r="C52" s="29" t="s">
        <v>331</v>
      </c>
      <c r="D52" s="29" t="s">
        <v>327</v>
      </c>
      <c r="E52" s="42">
        <v>45107</v>
      </c>
      <c r="F52" s="29" t="s">
        <v>332</v>
      </c>
      <c r="I52" s="28">
        <v>1200</v>
      </c>
      <c r="L52" s="10" t="s">
        <v>341</v>
      </c>
      <c r="M52" s="29" t="s">
        <v>47</v>
      </c>
      <c r="N52" s="31" t="s">
        <v>48</v>
      </c>
      <c r="O52" s="28">
        <v>0</v>
      </c>
      <c r="P52" s="29" t="s">
        <v>49</v>
      </c>
      <c r="Q52" s="31" t="s">
        <v>15</v>
      </c>
      <c r="R52" s="28">
        <v>1</v>
      </c>
      <c r="S52" s="28">
        <v>0</v>
      </c>
      <c r="T52" s="28">
        <v>0</v>
      </c>
      <c r="U52" s="28">
        <v>0</v>
      </c>
      <c r="V52" s="28">
        <v>0</v>
      </c>
      <c r="W52" s="28">
        <v>0</v>
      </c>
      <c r="X52" s="28">
        <v>0</v>
      </c>
      <c r="Y52" s="28">
        <v>0</v>
      </c>
      <c r="Z52" s="28">
        <v>0</v>
      </c>
      <c r="AA52" s="28">
        <v>0</v>
      </c>
      <c r="AB52" s="28">
        <v>1</v>
      </c>
      <c r="AC52" s="28">
        <v>0</v>
      </c>
      <c r="AD52" s="28">
        <v>0</v>
      </c>
      <c r="AE52" s="28">
        <v>0</v>
      </c>
      <c r="AF52" s="28">
        <v>0</v>
      </c>
      <c r="AG52" s="28">
        <v>1</v>
      </c>
      <c r="AH52" s="28">
        <v>0</v>
      </c>
      <c r="AI52" s="28">
        <v>0</v>
      </c>
      <c r="AJ52" s="9">
        <f t="shared" si="4"/>
        <v>0</v>
      </c>
      <c r="AK52" s="9">
        <f t="shared" si="5"/>
        <v>1</v>
      </c>
      <c r="AL52" s="9">
        <f t="shared" si="6"/>
        <v>0</v>
      </c>
      <c r="AM52" s="9">
        <f t="shared" si="7"/>
        <v>0</v>
      </c>
      <c r="AN52" s="29" t="s">
        <v>333</v>
      </c>
    </row>
    <row r="53" spans="1:46" x14ac:dyDescent="0.25">
      <c r="A53" s="28">
        <v>5000</v>
      </c>
      <c r="B53" s="29" t="s">
        <v>930</v>
      </c>
      <c r="C53" s="29" t="s">
        <v>931</v>
      </c>
      <c r="D53" s="29" t="s">
        <v>327</v>
      </c>
      <c r="E53" s="42">
        <v>45262</v>
      </c>
      <c r="F53" s="29" t="s">
        <v>332</v>
      </c>
      <c r="I53" s="28">
        <v>43</v>
      </c>
      <c r="L53" s="10" t="s">
        <v>341</v>
      </c>
      <c r="M53" s="29" t="s">
        <v>47</v>
      </c>
      <c r="N53" s="31" t="s">
        <v>48</v>
      </c>
      <c r="O53" s="28">
        <v>0</v>
      </c>
      <c r="P53" s="29" t="s">
        <v>170</v>
      </c>
      <c r="Q53" s="31" t="s">
        <v>15</v>
      </c>
      <c r="R53" s="28">
        <v>1</v>
      </c>
      <c r="S53" s="28">
        <v>0</v>
      </c>
      <c r="T53" s="28">
        <v>0</v>
      </c>
      <c r="U53" s="28">
        <v>0</v>
      </c>
      <c r="V53" s="28">
        <v>0</v>
      </c>
      <c r="W53" s="28">
        <v>0</v>
      </c>
      <c r="X53" s="28">
        <v>0</v>
      </c>
      <c r="Y53" s="28">
        <v>0</v>
      </c>
      <c r="Z53" s="28">
        <v>0</v>
      </c>
      <c r="AA53" s="28">
        <v>0</v>
      </c>
      <c r="AB53" s="28">
        <v>1</v>
      </c>
      <c r="AC53" s="28">
        <v>0</v>
      </c>
      <c r="AD53" s="28">
        <v>0</v>
      </c>
      <c r="AE53" s="28">
        <v>0</v>
      </c>
      <c r="AF53" s="28">
        <v>0</v>
      </c>
      <c r="AG53" s="28">
        <v>1</v>
      </c>
      <c r="AH53" s="28">
        <v>0</v>
      </c>
      <c r="AI53" s="28">
        <v>0</v>
      </c>
      <c r="AJ53" s="9">
        <f t="shared" si="4"/>
        <v>0</v>
      </c>
      <c r="AK53" s="9">
        <f t="shared" si="5"/>
        <v>1</v>
      </c>
      <c r="AL53" s="9">
        <f t="shared" si="6"/>
        <v>0</v>
      </c>
      <c r="AM53" s="9">
        <f t="shared" si="7"/>
        <v>0</v>
      </c>
      <c r="AN53" s="29" t="s">
        <v>932</v>
      </c>
    </row>
    <row r="54" spans="1:46" x14ac:dyDescent="0.25">
      <c r="A54" s="28">
        <v>5046</v>
      </c>
      <c r="B54" s="29" t="s">
        <v>334</v>
      </c>
      <c r="C54" s="29" t="s">
        <v>335</v>
      </c>
      <c r="D54" s="29" t="s">
        <v>336</v>
      </c>
      <c r="E54" s="42">
        <v>44628</v>
      </c>
      <c r="F54" s="29" t="s">
        <v>38</v>
      </c>
      <c r="G54" s="28">
        <v>2100</v>
      </c>
      <c r="H54" s="28">
        <v>800</v>
      </c>
      <c r="I54" s="28">
        <v>1000</v>
      </c>
      <c r="L54" s="28" t="s">
        <v>342</v>
      </c>
      <c r="M54" s="29" t="s">
        <v>136</v>
      </c>
      <c r="N54" s="31" t="s">
        <v>48</v>
      </c>
      <c r="O54" s="28">
        <v>1</v>
      </c>
      <c r="P54" s="29" t="s">
        <v>49</v>
      </c>
      <c r="Q54" s="31" t="s">
        <v>70</v>
      </c>
      <c r="R54" s="28">
        <v>0</v>
      </c>
      <c r="S54" s="28">
        <v>0</v>
      </c>
      <c r="T54" s="28">
        <v>0</v>
      </c>
      <c r="U54" s="28">
        <v>0</v>
      </c>
      <c r="V54" s="28">
        <v>0</v>
      </c>
      <c r="W54" s="28">
        <v>0</v>
      </c>
      <c r="X54" s="28">
        <v>0</v>
      </c>
      <c r="Y54" s="28">
        <v>0</v>
      </c>
      <c r="Z54" s="28">
        <v>0</v>
      </c>
      <c r="AA54" s="28">
        <v>1</v>
      </c>
      <c r="AB54" s="28">
        <v>0</v>
      </c>
      <c r="AC54" s="28">
        <v>1</v>
      </c>
      <c r="AD54" s="28">
        <v>0</v>
      </c>
      <c r="AE54" s="28">
        <v>0</v>
      </c>
      <c r="AF54" s="28">
        <v>0</v>
      </c>
      <c r="AG54" s="28">
        <v>0</v>
      </c>
      <c r="AH54" s="28">
        <v>0</v>
      </c>
      <c r="AI54" s="28">
        <v>0</v>
      </c>
      <c r="AJ54" s="9">
        <f t="shared" si="4"/>
        <v>1</v>
      </c>
      <c r="AK54" s="9">
        <f t="shared" si="5"/>
        <v>0</v>
      </c>
      <c r="AL54" s="9">
        <f t="shared" si="6"/>
        <v>0</v>
      </c>
      <c r="AM54" s="9">
        <f t="shared" si="7"/>
        <v>0</v>
      </c>
      <c r="AN54" s="29" t="s">
        <v>337</v>
      </c>
    </row>
    <row r="55" spans="1:46" x14ac:dyDescent="0.25">
      <c r="A55" s="28">
        <v>5319</v>
      </c>
      <c r="B55" s="29" t="s">
        <v>1871</v>
      </c>
      <c r="C55" s="29" t="s">
        <v>1872</v>
      </c>
      <c r="D55" s="29" t="s">
        <v>1873</v>
      </c>
      <c r="E55" s="42">
        <v>46054</v>
      </c>
      <c r="F55" s="29" t="s">
        <v>38</v>
      </c>
      <c r="L55" s="10" t="s">
        <v>341</v>
      </c>
      <c r="M55" s="29" t="s">
        <v>54</v>
      </c>
      <c r="N55" s="31" t="s">
        <v>48</v>
      </c>
      <c r="O55" s="28">
        <v>6.6666666666666693E-2</v>
      </c>
      <c r="P55" s="29" t="s">
        <v>111</v>
      </c>
      <c r="Q55" s="31" t="s">
        <v>15</v>
      </c>
      <c r="R55" s="28">
        <v>0</v>
      </c>
      <c r="S55" s="28">
        <v>0</v>
      </c>
      <c r="T55" s="28">
        <v>0</v>
      </c>
      <c r="U55" s="28">
        <v>0</v>
      </c>
      <c r="V55" s="28">
        <v>0</v>
      </c>
      <c r="W55" s="28">
        <v>0</v>
      </c>
      <c r="X55" s="28">
        <v>0</v>
      </c>
      <c r="Y55" s="28">
        <v>0</v>
      </c>
      <c r="Z55" s="28">
        <v>0</v>
      </c>
      <c r="AA55" s="28">
        <v>1</v>
      </c>
      <c r="AB55" s="28">
        <v>0</v>
      </c>
      <c r="AC55" s="28">
        <v>1</v>
      </c>
      <c r="AD55" s="28">
        <v>0</v>
      </c>
      <c r="AE55" s="28">
        <v>1</v>
      </c>
      <c r="AF55" s="28">
        <v>0</v>
      </c>
      <c r="AG55" s="28">
        <v>0</v>
      </c>
      <c r="AH55" s="28">
        <v>0</v>
      </c>
      <c r="AI55" s="28">
        <v>0</v>
      </c>
      <c r="AJ55" s="9">
        <f t="shared" si="4"/>
        <v>1</v>
      </c>
      <c r="AK55" s="9">
        <f t="shared" si="5"/>
        <v>0</v>
      </c>
      <c r="AL55" s="9">
        <f t="shared" si="6"/>
        <v>0</v>
      </c>
      <c r="AM55" s="9">
        <f t="shared" si="7"/>
        <v>0</v>
      </c>
      <c r="AN55" s="29" t="s">
        <v>1874</v>
      </c>
    </row>
    <row r="56" spans="1:46" x14ac:dyDescent="0.25">
      <c r="A56" s="28">
        <v>5329</v>
      </c>
      <c r="B56" s="29" t="s">
        <v>1445</v>
      </c>
      <c r="C56" s="29" t="s">
        <v>1446</v>
      </c>
      <c r="D56" s="29" t="s">
        <v>1447</v>
      </c>
      <c r="E56" s="42">
        <v>46054</v>
      </c>
      <c r="F56" s="29" t="s">
        <v>38</v>
      </c>
      <c r="L56" s="10" t="s">
        <v>341</v>
      </c>
      <c r="M56" s="29" t="s">
        <v>54</v>
      </c>
      <c r="N56" s="31" t="s">
        <v>48</v>
      </c>
      <c r="O56" s="28">
        <v>0</v>
      </c>
      <c r="P56" s="29" t="s">
        <v>60</v>
      </c>
      <c r="Q56" s="31" t="s">
        <v>15</v>
      </c>
      <c r="R56" s="28">
        <v>1</v>
      </c>
      <c r="S56" s="28">
        <v>0</v>
      </c>
      <c r="T56" s="28">
        <v>0</v>
      </c>
      <c r="U56" s="28">
        <v>0</v>
      </c>
      <c r="V56" s="28">
        <v>0</v>
      </c>
      <c r="W56" s="28">
        <v>0</v>
      </c>
      <c r="X56" s="28">
        <v>0</v>
      </c>
      <c r="Y56" s="28">
        <v>0</v>
      </c>
      <c r="Z56" s="28">
        <v>0</v>
      </c>
      <c r="AA56" s="28">
        <v>0</v>
      </c>
      <c r="AB56" s="28">
        <v>0</v>
      </c>
      <c r="AC56" s="28">
        <v>0</v>
      </c>
      <c r="AD56" s="28">
        <v>0</v>
      </c>
      <c r="AE56" s="28">
        <v>1</v>
      </c>
      <c r="AF56" s="28">
        <v>0</v>
      </c>
      <c r="AG56" s="28">
        <v>0</v>
      </c>
      <c r="AH56" s="28">
        <v>0</v>
      </c>
      <c r="AI56" s="28">
        <v>0</v>
      </c>
      <c r="AJ56" s="9">
        <f t="shared" si="4"/>
        <v>1</v>
      </c>
      <c r="AK56" s="9">
        <f t="shared" si="5"/>
        <v>0</v>
      </c>
      <c r="AL56" s="9">
        <f t="shared" si="6"/>
        <v>0</v>
      </c>
      <c r="AM56" s="9">
        <f t="shared" si="7"/>
        <v>0</v>
      </c>
      <c r="AN56" s="29" t="s">
        <v>1448</v>
      </c>
    </row>
    <row r="58" spans="1:46" x14ac:dyDescent="0.25">
      <c r="AN58" s="100" t="s">
        <v>8024</v>
      </c>
      <c r="AO58" s="101">
        <f>COUNTIF(AD2:AD56,"=1")</f>
        <v>8</v>
      </c>
      <c r="AP58" s="19" t="s">
        <v>343</v>
      </c>
      <c r="AR58" s="100" t="s">
        <v>8808</v>
      </c>
      <c r="AS58" s="101">
        <f>COUNTIF(AE2:AE56,"=1")</f>
        <v>9</v>
      </c>
      <c r="AT58" s="19" t="s">
        <v>343</v>
      </c>
    </row>
    <row r="59" spans="1:46" x14ac:dyDescent="0.25">
      <c r="AN59" s="21" t="s">
        <v>15</v>
      </c>
      <c r="AO59" s="19">
        <f>COUNTIFS(AD2:AD56,"=1",R2:R56,"=1")</f>
        <v>3</v>
      </c>
      <c r="AP59" s="102">
        <f>AO59/AO58*100</f>
        <v>37.5</v>
      </c>
      <c r="AR59" s="21" t="s">
        <v>15</v>
      </c>
      <c r="AS59" s="19">
        <f>COUNTIFS(AE2:AE56,"=1",R2:R56,"=1")</f>
        <v>4</v>
      </c>
      <c r="AT59" s="102">
        <f>AS59/AS58*100</f>
        <v>44.444444444444443</v>
      </c>
    </row>
    <row r="60" spans="1:46" x14ac:dyDescent="0.25">
      <c r="AN60" s="21" t="s">
        <v>340</v>
      </c>
      <c r="AO60" s="19">
        <f>COUNTIFS(AD2:AD56,"=1",R2:R56,"=0")</f>
        <v>5</v>
      </c>
      <c r="AP60" s="102">
        <f>AO60/AO58*100</f>
        <v>62.5</v>
      </c>
      <c r="AR60" s="21" t="s">
        <v>340</v>
      </c>
      <c r="AS60" s="19">
        <f>COUNTIFS(AE2:AE56,"=1",R2:R56,"=0")</f>
        <v>5</v>
      </c>
      <c r="AT60" s="102">
        <f>AS60/AS58*100</f>
        <v>55.555555555555557</v>
      </c>
    </row>
    <row r="61" spans="1:46" x14ac:dyDescent="0.25">
      <c r="L61" s="65"/>
      <c r="M61" s="65"/>
      <c r="N61" s="65" t="s">
        <v>4092</v>
      </c>
      <c r="P61" s="15" t="s">
        <v>1925</v>
      </c>
      <c r="Q61" s="10">
        <f>SUM(Q62:Q63)</f>
        <v>55</v>
      </c>
      <c r="R61" s="10" t="s">
        <v>343</v>
      </c>
      <c r="AO61" s="87"/>
      <c r="AP61" s="87"/>
    </row>
    <row r="62" spans="1:46" x14ac:dyDescent="0.25">
      <c r="L62" s="65" t="s">
        <v>15</v>
      </c>
      <c r="M62" s="65">
        <f>COUNTIFS(Q2:Q56,"Effect")</f>
        <v>42</v>
      </c>
      <c r="N62" s="66">
        <f>M62/M66</f>
        <v>0.76363636363636367</v>
      </c>
      <c r="P62" t="s">
        <v>15</v>
      </c>
      <c r="Q62" s="10">
        <f>COUNTIF(R2:R56,"=1")</f>
        <v>32</v>
      </c>
      <c r="R62" s="13">
        <f>Q62/Q61*100</f>
        <v>58.18181818181818</v>
      </c>
      <c r="AN62" s="100" t="s">
        <v>8386</v>
      </c>
      <c r="AO62" s="101">
        <f>COUNTIF(AJ2:AJ56,"=1")</f>
        <v>33</v>
      </c>
      <c r="AP62" s="19" t="s">
        <v>343</v>
      </c>
    </row>
    <row r="63" spans="1:46" x14ac:dyDescent="0.25">
      <c r="L63" s="65" t="s">
        <v>70</v>
      </c>
      <c r="M63" s="65">
        <f>COUNTIFS(Q2:Q56,"No Effect")</f>
        <v>8</v>
      </c>
      <c r="N63" s="66">
        <f>M63/M66</f>
        <v>0.14545454545454545</v>
      </c>
      <c r="P63" t="s">
        <v>340</v>
      </c>
      <c r="Q63" s="10">
        <f>COUNTIF(R2:R56,"=0")</f>
        <v>23</v>
      </c>
      <c r="R63" s="13">
        <f>Q63/Q61*100</f>
        <v>41.818181818181813</v>
      </c>
      <c r="AN63" s="21" t="s">
        <v>15</v>
      </c>
      <c r="AO63" s="19">
        <f>COUNTIFS(AJ2:AJ56,"=1",R2:R56,"=1")</f>
        <v>14</v>
      </c>
      <c r="AP63" s="102">
        <f>AO63/AO62*100</f>
        <v>42.424242424242422</v>
      </c>
    </row>
    <row r="64" spans="1:46" x14ac:dyDescent="0.25">
      <c r="L64" s="65" t="s">
        <v>55</v>
      </c>
      <c r="M64" s="65">
        <f>COUNTIFS(Q2:Q56,"Uncertain Effect")</f>
        <v>5</v>
      </c>
      <c r="N64" s="66">
        <f>M64/M66</f>
        <v>9.0909090909090912E-2</v>
      </c>
      <c r="AN64" s="21" t="s">
        <v>340</v>
      </c>
      <c r="AO64" s="19">
        <f>COUNTIFS(AJ2:AJ56,"=1",R2:R56,"=0")</f>
        <v>19</v>
      </c>
      <c r="AP64" s="102">
        <f>AO64/AO62*100</f>
        <v>57.575757575757578</v>
      </c>
    </row>
    <row r="65" spans="12:42" x14ac:dyDescent="0.25">
      <c r="L65" s="65"/>
      <c r="M65" s="65"/>
      <c r="N65" s="65"/>
      <c r="P65" s="15" t="s">
        <v>341</v>
      </c>
      <c r="Q65" s="10">
        <f>COUNTIFS(L2:L56,"=Real")</f>
        <v>45</v>
      </c>
      <c r="R65" s="10" t="s">
        <v>343</v>
      </c>
    </row>
    <row r="66" spans="12:42" x14ac:dyDescent="0.25">
      <c r="L66" s="65" t="s">
        <v>4093</v>
      </c>
      <c r="M66" s="65">
        <f>SUM(M62:M64)</f>
        <v>55</v>
      </c>
      <c r="N66" s="65"/>
      <c r="P66" t="s">
        <v>15</v>
      </c>
      <c r="Q66" s="10">
        <f>COUNTIFS(L2:L56,"=Real",R2:R56,"=1")</f>
        <v>29</v>
      </c>
      <c r="R66" s="13">
        <f>Q66/Q65*100</f>
        <v>64.444444444444443</v>
      </c>
      <c r="AN66" s="15" t="s">
        <v>8026</v>
      </c>
      <c r="AO66" s="46">
        <f>COUNTIF(AK2:AK56,"=1")</f>
        <v>7</v>
      </c>
      <c r="AP66" s="87" t="s">
        <v>343</v>
      </c>
    </row>
    <row r="67" spans="12:42" x14ac:dyDescent="0.25">
      <c r="P67" t="s">
        <v>340</v>
      </c>
      <c r="Q67" s="10">
        <f>COUNTIFS(L2:L56,"=Real",R2:R56,"=0")</f>
        <v>16</v>
      </c>
      <c r="R67" s="13">
        <f>Q67/Q65*100</f>
        <v>35.555555555555557</v>
      </c>
      <c r="AN67" t="s">
        <v>15</v>
      </c>
      <c r="AO67" s="87">
        <f>COUNTIFS(AK2:AK56,"=1",R2:R56,"=1")</f>
        <v>7</v>
      </c>
      <c r="AP67" s="13">
        <f>AO67/AO66*100</f>
        <v>100</v>
      </c>
    </row>
    <row r="68" spans="12:42" x14ac:dyDescent="0.25">
      <c r="AN68" t="s">
        <v>340</v>
      </c>
      <c r="AO68" s="87">
        <f>COUNTIFS(AK2:AK56,"=1",R2:R56,"=0")</f>
        <v>0</v>
      </c>
      <c r="AP68" s="13">
        <f>AO68/AO66*100</f>
        <v>0</v>
      </c>
    </row>
    <row r="69" spans="12:42" x14ac:dyDescent="0.25">
      <c r="P69" s="15" t="s">
        <v>342</v>
      </c>
      <c r="Q69" s="10">
        <f>COUNTIF(L2:L56,"=Simulated")</f>
        <v>8</v>
      </c>
      <c r="R69" s="10" t="s">
        <v>343</v>
      </c>
    </row>
    <row r="70" spans="12:42" x14ac:dyDescent="0.25">
      <c r="P70" t="s">
        <v>15</v>
      </c>
      <c r="Q70" s="10">
        <f>COUNTIFS(L2:L56,"=Simulated",R2:R56,"=1")</f>
        <v>1</v>
      </c>
      <c r="R70" s="13">
        <f>Q70/Q69*100</f>
        <v>12.5</v>
      </c>
      <c r="AN70" s="15" t="s">
        <v>8382</v>
      </c>
      <c r="AO70" s="46">
        <f>COUNTIF(AL2:AL56,"=1")</f>
        <v>24</v>
      </c>
      <c r="AP70" s="87" t="s">
        <v>343</v>
      </c>
    </row>
    <row r="71" spans="12:42" x14ac:dyDescent="0.25">
      <c r="P71" t="s">
        <v>340</v>
      </c>
      <c r="Q71" s="10">
        <f>COUNTIFS(L2:L56,"=Simulated",R2:R56,"=0")</f>
        <v>7</v>
      </c>
      <c r="R71" s="13">
        <f>Q71/Q69*100</f>
        <v>87.5</v>
      </c>
      <c r="AN71" t="s">
        <v>15</v>
      </c>
      <c r="AO71" s="87">
        <f>COUNTIFS(AL2:AL56,"=1",R2:R56,"=1")</f>
        <v>15</v>
      </c>
      <c r="AP71" s="13">
        <f>AO71/AO70*100</f>
        <v>62.5</v>
      </c>
    </row>
    <row r="72" spans="12:42" x14ac:dyDescent="0.25">
      <c r="AN72" t="s">
        <v>340</v>
      </c>
      <c r="AO72" s="87">
        <f>COUNTIFS(AL2:AL56,"=1",R2:R56,"=0")</f>
        <v>9</v>
      </c>
      <c r="AP72" s="13">
        <f>AO72/AO70*100</f>
        <v>37.5</v>
      </c>
    </row>
    <row r="73" spans="12:42" x14ac:dyDescent="0.25">
      <c r="P73" s="15" t="s">
        <v>48</v>
      </c>
      <c r="Q73" s="10">
        <f>COUNTIFS(N2:N56,"=Pulsed")</f>
        <v>47</v>
      </c>
      <c r="R73" s="10" t="s">
        <v>343</v>
      </c>
    </row>
    <row r="74" spans="12:42" x14ac:dyDescent="0.25">
      <c r="P74" t="s">
        <v>15</v>
      </c>
      <c r="Q74" s="10">
        <f>COUNTIFS(N2:N56,"=Pulsed",R2:R56,"=1")</f>
        <v>29</v>
      </c>
      <c r="R74" s="13">
        <f>Q74/Q73*100</f>
        <v>61.702127659574465</v>
      </c>
      <c r="AN74" s="15" t="s">
        <v>8387</v>
      </c>
      <c r="AO74" s="46">
        <f>COUNTIF(AM2:AM56,"=1")</f>
        <v>8</v>
      </c>
      <c r="AP74" s="87" t="s">
        <v>343</v>
      </c>
    </row>
    <row r="75" spans="12:42" x14ac:dyDescent="0.25">
      <c r="P75" t="s">
        <v>340</v>
      </c>
      <c r="Q75" s="10">
        <f>COUNTIFS(N2:N56,"=Pulsed",R2:R56,"=0")</f>
        <v>18</v>
      </c>
      <c r="R75" s="13">
        <f>Q75/Q73*100</f>
        <v>38.297872340425535</v>
      </c>
      <c r="AN75" t="s">
        <v>15</v>
      </c>
      <c r="AO75" s="87">
        <f>COUNTIFS(AM2:AM56,"=1",R2:R56,"=1")</f>
        <v>3</v>
      </c>
      <c r="AP75" s="13">
        <f>AO75/AO74*100</f>
        <v>37.5</v>
      </c>
    </row>
    <row r="76" spans="12:42" x14ac:dyDescent="0.25">
      <c r="AN76" t="s">
        <v>340</v>
      </c>
      <c r="AO76" s="87">
        <f>COUNTIFS(AM2:AM56,"=1",R2:R56,"=0")</f>
        <v>5</v>
      </c>
      <c r="AP76" s="13">
        <f>AO76/AO74*100</f>
        <v>62.5</v>
      </c>
    </row>
    <row r="77" spans="12:42" x14ac:dyDescent="0.25">
      <c r="P77" s="15" t="s">
        <v>7985</v>
      </c>
      <c r="Q77" s="46">
        <f>COUNTIFS(N2:N56,"=Continuous")</f>
        <v>3</v>
      </c>
      <c r="R77" s="10" t="s">
        <v>343</v>
      </c>
    </row>
    <row r="78" spans="12:42" x14ac:dyDescent="0.25">
      <c r="P78" t="s">
        <v>15</v>
      </c>
      <c r="Q78" s="10">
        <f>COUNTIFS(N2:N56,"=Continuous",R2:R56,"=1")</f>
        <v>0</v>
      </c>
      <c r="R78" s="13">
        <f>Q78/Q77*100</f>
        <v>0</v>
      </c>
      <c r="AN78" s="15" t="s">
        <v>8028</v>
      </c>
      <c r="AO78" s="46">
        <f>COUNTIF(AF2:AF56,"=1")</f>
        <v>3</v>
      </c>
      <c r="AP78" s="87" t="s">
        <v>343</v>
      </c>
    </row>
    <row r="79" spans="12:42" x14ac:dyDescent="0.25">
      <c r="P79" t="s">
        <v>340</v>
      </c>
      <c r="Q79" s="10">
        <f>COUNTIFS(N2:N56,"=Continuous",R2:R56,"=0")</f>
        <v>3</v>
      </c>
      <c r="R79" s="13">
        <f>Q79/Q77*100</f>
        <v>100</v>
      </c>
      <c r="AN79" t="s">
        <v>15</v>
      </c>
      <c r="AO79" s="87">
        <f>COUNTIFS(AF2:AF56,"=1",R2:R56,"=1")</f>
        <v>3</v>
      </c>
      <c r="AP79" s="13">
        <f>AO79/AO78*100</f>
        <v>100</v>
      </c>
    </row>
    <row r="80" spans="12:42" x14ac:dyDescent="0.25">
      <c r="AN80" t="s">
        <v>340</v>
      </c>
      <c r="AO80" s="87">
        <f>COUNTIFS(AF2:AF56,"=1",R2:R56,"=0")</f>
        <v>0</v>
      </c>
      <c r="AP80" s="13">
        <f>AO80/AO78*100</f>
        <v>0</v>
      </c>
    </row>
    <row r="82" spans="40:42" x14ac:dyDescent="0.25">
      <c r="AN82" s="100" t="s">
        <v>8427</v>
      </c>
      <c r="AO82" s="101">
        <f>COUNTIF(AI2:AI56,"=1")</f>
        <v>16</v>
      </c>
      <c r="AP82" s="19" t="s">
        <v>343</v>
      </c>
    </row>
    <row r="83" spans="40:42" x14ac:dyDescent="0.25">
      <c r="AN83" s="21" t="s">
        <v>15</v>
      </c>
      <c r="AO83" s="19">
        <f>COUNTIFS(AI2:AI56,"=1",R2:R56,"=1")</f>
        <v>12</v>
      </c>
      <c r="AP83" s="102">
        <f>AO83/AO82*100</f>
        <v>75</v>
      </c>
    </row>
    <row r="84" spans="40:42" x14ac:dyDescent="0.25">
      <c r="AN84" s="21" t="s">
        <v>340</v>
      </c>
      <c r="AO84" s="19">
        <f>COUNTIFS(AI2:AI56,"=1",R2:R56,"=0")</f>
        <v>4</v>
      </c>
      <c r="AP84" s="102">
        <f>AO84/AO82*100</f>
        <v>25</v>
      </c>
    </row>
  </sheetData>
  <autoFilter ref="A1:AN56" xr:uid="{0DFB2015-F522-4ABD-925A-C8D22B3D320D}"/>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E6049-28EA-4163-820B-8FB8BBB846B4}">
  <dimension ref="A1:AT177"/>
  <sheetViews>
    <sheetView topLeftCell="AF1" workbookViewId="0">
      <pane ySplit="1" topLeftCell="A152" activePane="bottomLeft" state="frozen"/>
      <selection pane="bottomLeft" activeCell="AK169" sqref="AK169"/>
    </sheetView>
  </sheetViews>
  <sheetFormatPr defaultColWidth="22" defaultRowHeight="13.6" x14ac:dyDescent="0.25"/>
  <cols>
    <col min="1" max="1" width="8.42578125" style="103" customWidth="1"/>
    <col min="2" max="2" width="29.140625" style="103" customWidth="1"/>
    <col min="3" max="4" width="22" style="103"/>
    <col min="5" max="5" width="12" style="103" customWidth="1"/>
    <col min="6" max="6" width="27.5703125" style="103" customWidth="1"/>
    <col min="7" max="7" width="9.140625" style="103" customWidth="1"/>
    <col min="8" max="8" width="11.5703125" style="103" customWidth="1"/>
    <col min="9" max="9" width="13.140625" style="109" customWidth="1"/>
    <col min="10" max="10" width="12.140625" style="99" customWidth="1"/>
    <col min="11" max="12" width="11" style="109" customWidth="1"/>
    <col min="13" max="13" width="25.85546875" style="103" customWidth="1"/>
    <col min="14" max="14" width="19.140625" style="103" customWidth="1"/>
    <col min="15" max="15" width="11.5703125" style="109" customWidth="1"/>
    <col min="16" max="16" width="22" style="103"/>
    <col min="17" max="17" width="16.42578125" style="103" customWidth="1"/>
    <col min="18" max="18" width="10.5703125" style="103" customWidth="1"/>
    <col min="19" max="26" width="22" style="103"/>
    <col min="27" max="27" width="10.85546875" style="103" customWidth="1"/>
    <col min="28" max="28" width="11.42578125" style="103" customWidth="1"/>
    <col min="29" max="29" width="9.42578125" style="103" customWidth="1"/>
    <col min="30" max="30" width="11" style="103" customWidth="1"/>
    <col min="31" max="31" width="9.5703125" style="103" customWidth="1"/>
    <col min="32" max="32" width="8.28515625" style="103" customWidth="1"/>
    <col min="33" max="33" width="8.140625" style="103" customWidth="1"/>
    <col min="34" max="35" width="9" style="103" customWidth="1"/>
    <col min="36" max="39" width="9.5703125" style="103" customWidth="1"/>
    <col min="40" max="16384" width="22" style="103"/>
  </cols>
  <sheetData>
    <row r="1" spans="1:40" x14ac:dyDescent="0.25">
      <c r="A1" s="104" t="s">
        <v>0</v>
      </c>
      <c r="B1" s="104" t="s">
        <v>1</v>
      </c>
      <c r="C1" s="104" t="s">
        <v>2</v>
      </c>
      <c r="D1" s="104" t="s">
        <v>3</v>
      </c>
      <c r="E1" s="104" t="s">
        <v>4</v>
      </c>
      <c r="F1" s="104" t="s">
        <v>5</v>
      </c>
      <c r="G1" s="104" t="s">
        <v>6</v>
      </c>
      <c r="H1" s="104" t="s">
        <v>7</v>
      </c>
      <c r="I1" s="108" t="s">
        <v>8</v>
      </c>
      <c r="J1" s="97" t="s">
        <v>9</v>
      </c>
      <c r="K1" s="108" t="s">
        <v>10</v>
      </c>
      <c r="L1" s="108" t="s">
        <v>338</v>
      </c>
      <c r="M1" s="104" t="s">
        <v>11</v>
      </c>
      <c r="N1" s="104" t="s">
        <v>12</v>
      </c>
      <c r="O1" s="108" t="s">
        <v>13</v>
      </c>
      <c r="P1" s="104" t="s">
        <v>14</v>
      </c>
      <c r="Q1" s="104" t="s">
        <v>15</v>
      </c>
      <c r="R1" s="104" t="s">
        <v>8814</v>
      </c>
      <c r="S1" s="104" t="s">
        <v>17</v>
      </c>
      <c r="T1" s="104" t="s">
        <v>18</v>
      </c>
      <c r="U1" s="104" t="s">
        <v>19</v>
      </c>
      <c r="V1" s="104" t="s">
        <v>20</v>
      </c>
      <c r="W1" s="104" t="s">
        <v>21</v>
      </c>
      <c r="X1" s="104" t="s">
        <v>22</v>
      </c>
      <c r="Y1" s="104" t="s">
        <v>23</v>
      </c>
      <c r="Z1" s="104" t="s">
        <v>24</v>
      </c>
      <c r="AA1" s="104" t="s">
        <v>25</v>
      </c>
      <c r="AB1" s="104" t="s">
        <v>26</v>
      </c>
      <c r="AC1" s="104" t="s">
        <v>27</v>
      </c>
      <c r="AD1" s="104" t="s">
        <v>28</v>
      </c>
      <c r="AE1" s="104" t="s">
        <v>29</v>
      </c>
      <c r="AF1" s="104" t="s">
        <v>30</v>
      </c>
      <c r="AG1" s="104" t="s">
        <v>31</v>
      </c>
      <c r="AH1" s="104" t="s">
        <v>32</v>
      </c>
      <c r="AI1" s="104" t="s">
        <v>33</v>
      </c>
      <c r="AJ1" s="1" t="s">
        <v>8023</v>
      </c>
      <c r="AK1" s="1" t="s">
        <v>8027</v>
      </c>
      <c r="AL1" s="1" t="s">
        <v>8384</v>
      </c>
      <c r="AM1" s="1" t="s">
        <v>8385</v>
      </c>
      <c r="AN1" s="104" t="s">
        <v>34</v>
      </c>
    </row>
    <row r="2" spans="1:40" x14ac:dyDescent="0.25">
      <c r="A2" s="105">
        <v>3</v>
      </c>
      <c r="B2" s="106" t="s">
        <v>3458</v>
      </c>
      <c r="C2" s="106" t="s">
        <v>3459</v>
      </c>
      <c r="D2" s="106" t="s">
        <v>3460</v>
      </c>
      <c r="E2" s="107">
        <v>42292</v>
      </c>
      <c r="F2" s="106" t="s">
        <v>38</v>
      </c>
      <c r="J2" s="98">
        <v>2.4E-2</v>
      </c>
      <c r="L2" s="109" t="s">
        <v>342</v>
      </c>
      <c r="M2" s="106" t="s">
        <v>136</v>
      </c>
      <c r="N2" s="106" t="s">
        <v>40</v>
      </c>
      <c r="O2" s="110">
        <v>8</v>
      </c>
      <c r="P2" s="106" t="s">
        <v>1982</v>
      </c>
      <c r="Q2" s="106" t="s">
        <v>15</v>
      </c>
      <c r="R2" s="105">
        <v>1</v>
      </c>
      <c r="S2" s="105">
        <v>0</v>
      </c>
      <c r="T2" s="105">
        <v>0</v>
      </c>
      <c r="U2" s="105">
        <v>1</v>
      </c>
      <c r="V2" s="105">
        <v>0</v>
      </c>
      <c r="W2" s="105">
        <v>0</v>
      </c>
      <c r="X2" s="105">
        <v>0</v>
      </c>
      <c r="Y2" s="105">
        <v>0</v>
      </c>
      <c r="Z2" s="105">
        <v>1</v>
      </c>
      <c r="AA2" s="105">
        <v>0</v>
      </c>
      <c r="AB2" s="105">
        <v>0</v>
      </c>
      <c r="AC2" s="105">
        <v>0</v>
      </c>
      <c r="AD2" s="105">
        <v>0</v>
      </c>
      <c r="AE2" s="105">
        <v>0</v>
      </c>
      <c r="AF2" s="105">
        <v>0</v>
      </c>
      <c r="AG2" s="105">
        <v>0</v>
      </c>
      <c r="AH2" s="105">
        <v>0</v>
      </c>
      <c r="AI2" s="105">
        <v>1</v>
      </c>
      <c r="AJ2" s="9">
        <f>IF(OR(AC2=1,AE2=1),1,0)</f>
        <v>0</v>
      </c>
      <c r="AK2" s="9">
        <f>IF(OR(AF2=1,AG2=1),1,0)</f>
        <v>0</v>
      </c>
      <c r="AL2" s="9">
        <f>IF(OR(AD2=1,AH2=1,AI2=1),1,0)</f>
        <v>1</v>
      </c>
      <c r="AM2" s="9">
        <f>IF(OR(AD2=1,AH2=1),1,0)</f>
        <v>0</v>
      </c>
      <c r="AN2" s="106" t="s">
        <v>3462</v>
      </c>
    </row>
    <row r="3" spans="1:40" x14ac:dyDescent="0.25">
      <c r="A3" s="105">
        <v>10</v>
      </c>
      <c r="B3" s="106" t="s">
        <v>3463</v>
      </c>
      <c r="C3" s="106" t="s">
        <v>3464</v>
      </c>
      <c r="D3" s="106" t="s">
        <v>3465</v>
      </c>
      <c r="E3" s="107">
        <v>42176</v>
      </c>
      <c r="F3" s="106" t="s">
        <v>38</v>
      </c>
      <c r="J3" s="98">
        <v>3</v>
      </c>
      <c r="L3" s="109" t="s">
        <v>341</v>
      </c>
      <c r="M3" s="106" t="s">
        <v>54</v>
      </c>
      <c r="N3" s="106" t="s">
        <v>48</v>
      </c>
      <c r="O3" s="110">
        <v>3</v>
      </c>
      <c r="P3" s="106" t="s">
        <v>4105</v>
      </c>
      <c r="Q3" s="106" t="s">
        <v>15</v>
      </c>
      <c r="R3" s="105">
        <v>1</v>
      </c>
      <c r="S3" s="105">
        <v>0</v>
      </c>
      <c r="T3" s="105">
        <v>0</v>
      </c>
      <c r="U3" s="105">
        <v>0</v>
      </c>
      <c r="V3" s="105">
        <v>0</v>
      </c>
      <c r="W3" s="105">
        <v>0</v>
      </c>
      <c r="X3" s="105">
        <v>0</v>
      </c>
      <c r="Y3" s="105">
        <v>1</v>
      </c>
      <c r="Z3" s="105">
        <v>0</v>
      </c>
      <c r="AA3" s="105">
        <v>0</v>
      </c>
      <c r="AB3" s="105">
        <v>0</v>
      </c>
      <c r="AC3" s="105">
        <v>0</v>
      </c>
      <c r="AD3" s="105">
        <v>0</v>
      </c>
      <c r="AE3" s="105">
        <v>0</v>
      </c>
      <c r="AF3" s="105">
        <v>0</v>
      </c>
      <c r="AG3" s="105">
        <v>0</v>
      </c>
      <c r="AH3" s="105">
        <v>0</v>
      </c>
      <c r="AI3" s="105">
        <v>1</v>
      </c>
      <c r="AJ3" s="9">
        <f t="shared" ref="AJ3:AJ21" si="0">IF(OR(AC3=1,AE3=1),1,0)</f>
        <v>0</v>
      </c>
      <c r="AK3" s="9">
        <f t="shared" ref="AK3:AK21" si="1">IF(OR(AF3=1,AG3=1),1,0)</f>
        <v>0</v>
      </c>
      <c r="AL3" s="9">
        <f>IF(OR(AD3=1,AH3=1,AI3=1),1,0)</f>
        <v>1</v>
      </c>
      <c r="AM3" s="9">
        <f>IF(OR(AD3=1,AH3=1),1,0)</f>
        <v>0</v>
      </c>
      <c r="AN3" s="106" t="s">
        <v>3467</v>
      </c>
    </row>
    <row r="4" spans="1:40" x14ac:dyDescent="0.25">
      <c r="A4" s="105">
        <v>11</v>
      </c>
      <c r="B4" s="106" t="s">
        <v>3468</v>
      </c>
      <c r="C4" s="106" t="s">
        <v>3469</v>
      </c>
      <c r="D4" s="106" t="s">
        <v>3470</v>
      </c>
      <c r="E4" s="107">
        <v>42220</v>
      </c>
      <c r="F4" s="106" t="s">
        <v>38</v>
      </c>
      <c r="I4" s="110">
        <v>10000</v>
      </c>
      <c r="J4" s="98">
        <v>0.66</v>
      </c>
      <c r="L4" s="109" t="s">
        <v>342</v>
      </c>
      <c r="M4" s="106" t="s">
        <v>136</v>
      </c>
      <c r="N4" s="106" t="s">
        <v>2360</v>
      </c>
      <c r="O4" s="110">
        <v>100</v>
      </c>
      <c r="P4" s="106" t="s">
        <v>225</v>
      </c>
      <c r="Q4" s="106" t="s">
        <v>15</v>
      </c>
      <c r="R4" s="105">
        <v>1</v>
      </c>
      <c r="S4" s="105">
        <v>0</v>
      </c>
      <c r="T4" s="105">
        <v>0</v>
      </c>
      <c r="U4" s="105">
        <v>1</v>
      </c>
      <c r="V4" s="105">
        <v>0</v>
      </c>
      <c r="W4" s="105">
        <v>0</v>
      </c>
      <c r="X4" s="105">
        <v>0</v>
      </c>
      <c r="Y4" s="105">
        <v>0</v>
      </c>
      <c r="Z4" s="105">
        <v>1</v>
      </c>
      <c r="AA4" s="105">
        <v>0</v>
      </c>
      <c r="AB4" s="105">
        <v>0</v>
      </c>
      <c r="AC4" s="105">
        <v>1</v>
      </c>
      <c r="AD4" s="105">
        <v>0</v>
      </c>
      <c r="AE4" s="105">
        <v>0</v>
      </c>
      <c r="AF4" s="105">
        <v>0</v>
      </c>
      <c r="AG4" s="105">
        <v>0</v>
      </c>
      <c r="AH4" s="105">
        <v>0</v>
      </c>
      <c r="AI4" s="105">
        <v>0</v>
      </c>
      <c r="AJ4" s="9">
        <f>IF(OR(AC4=1,AE4=1),1,0)</f>
        <v>1</v>
      </c>
      <c r="AK4" s="9">
        <f>IF(OR(AF4=1,AG4=1),1,0)</f>
        <v>0</v>
      </c>
      <c r="AL4" s="9">
        <f>IF(OR(AD4=1,AH4=1,AI4=1),1,0)</f>
        <v>0</v>
      </c>
      <c r="AM4" s="9">
        <f>IF(OR(AD4=1,AH4=1),1,0)</f>
        <v>0</v>
      </c>
      <c r="AN4" s="106" t="s">
        <v>3473</v>
      </c>
    </row>
    <row r="5" spans="1:40" x14ac:dyDescent="0.25">
      <c r="A5" s="105">
        <v>14</v>
      </c>
      <c r="B5" s="106" t="s">
        <v>5746</v>
      </c>
      <c r="C5" s="106" t="s">
        <v>5747</v>
      </c>
      <c r="D5" s="106" t="s">
        <v>5748</v>
      </c>
      <c r="E5" s="107">
        <v>42179</v>
      </c>
      <c r="F5" s="106" t="s">
        <v>38</v>
      </c>
      <c r="G5" s="105"/>
      <c r="H5" s="105"/>
      <c r="J5" s="98">
        <v>0.13500000000000001</v>
      </c>
      <c r="K5" s="110">
        <v>18.36</v>
      </c>
      <c r="L5" s="109" t="s">
        <v>341</v>
      </c>
      <c r="M5" s="106" t="s">
        <v>5749</v>
      </c>
      <c r="N5" s="106" t="s">
        <v>48</v>
      </c>
      <c r="O5" s="110">
        <v>80</v>
      </c>
      <c r="P5" s="106" t="s">
        <v>5750</v>
      </c>
      <c r="Q5" s="106" t="s">
        <v>15</v>
      </c>
      <c r="R5" s="105">
        <v>1</v>
      </c>
      <c r="S5" s="105">
        <v>0</v>
      </c>
      <c r="T5" s="105">
        <v>0</v>
      </c>
      <c r="U5" s="105">
        <v>1</v>
      </c>
      <c r="V5" s="105">
        <v>0</v>
      </c>
      <c r="W5" s="105">
        <v>0</v>
      </c>
      <c r="X5" s="105">
        <v>0</v>
      </c>
      <c r="Y5" s="105">
        <v>0</v>
      </c>
      <c r="Z5" s="105">
        <v>1</v>
      </c>
      <c r="AA5" s="105">
        <v>0</v>
      </c>
      <c r="AB5" s="105">
        <v>0</v>
      </c>
      <c r="AC5" s="105">
        <v>1</v>
      </c>
      <c r="AD5" s="105">
        <v>0</v>
      </c>
      <c r="AE5" s="105">
        <v>0</v>
      </c>
      <c r="AF5" s="105">
        <v>0</v>
      </c>
      <c r="AG5" s="105">
        <v>0</v>
      </c>
      <c r="AH5" s="105">
        <v>0</v>
      </c>
      <c r="AI5" s="105">
        <v>0</v>
      </c>
      <c r="AJ5" s="9">
        <f t="shared" si="0"/>
        <v>1</v>
      </c>
      <c r="AK5" s="9">
        <f t="shared" si="1"/>
        <v>0</v>
      </c>
      <c r="AL5" s="9">
        <f t="shared" ref="AL5:AL21" si="2">IF(OR(AD5=1,AH5=1,AI5=1),1,0)</f>
        <v>0</v>
      </c>
      <c r="AM5" s="9">
        <f t="shared" ref="AM5:AM21" si="3">IF(OR(AD5=1,AH5=1),1,0)</f>
        <v>0</v>
      </c>
      <c r="AN5" s="106" t="s">
        <v>5752</v>
      </c>
    </row>
    <row r="6" spans="1:40" x14ac:dyDescent="0.25">
      <c r="A6" s="105">
        <v>15</v>
      </c>
      <c r="B6" s="106" t="s">
        <v>3474</v>
      </c>
      <c r="C6" s="106" t="s">
        <v>3475</v>
      </c>
      <c r="D6" s="106" t="s">
        <v>3476</v>
      </c>
      <c r="E6" s="107">
        <v>42196</v>
      </c>
      <c r="F6" s="106" t="s">
        <v>38</v>
      </c>
      <c r="L6" s="109" t="s">
        <v>341</v>
      </c>
      <c r="M6" s="106" t="s">
        <v>283</v>
      </c>
      <c r="N6" s="106" t="s">
        <v>48</v>
      </c>
      <c r="O6" s="110">
        <v>56</v>
      </c>
      <c r="P6" s="106" t="s">
        <v>526</v>
      </c>
      <c r="Q6" s="106" t="s">
        <v>15</v>
      </c>
      <c r="R6" s="105">
        <v>1</v>
      </c>
      <c r="S6" s="105">
        <v>0</v>
      </c>
      <c r="T6" s="105">
        <v>0</v>
      </c>
      <c r="U6" s="105">
        <v>1</v>
      </c>
      <c r="V6" s="105">
        <v>0</v>
      </c>
      <c r="W6" s="105">
        <v>0</v>
      </c>
      <c r="X6" s="105">
        <v>0</v>
      </c>
      <c r="Y6" s="105">
        <v>0</v>
      </c>
      <c r="Z6" s="105">
        <v>1</v>
      </c>
      <c r="AA6" s="105">
        <v>0</v>
      </c>
      <c r="AB6" s="105">
        <v>0</v>
      </c>
      <c r="AC6" s="105">
        <v>0</v>
      </c>
      <c r="AD6" s="105">
        <v>0</v>
      </c>
      <c r="AE6" s="105">
        <v>1</v>
      </c>
      <c r="AF6" s="105">
        <v>0</v>
      </c>
      <c r="AG6" s="105">
        <v>0</v>
      </c>
      <c r="AH6" s="105">
        <v>0</v>
      </c>
      <c r="AI6" s="105">
        <v>0</v>
      </c>
      <c r="AJ6" s="9">
        <f t="shared" si="0"/>
        <v>1</v>
      </c>
      <c r="AK6" s="9">
        <f t="shared" si="1"/>
        <v>0</v>
      </c>
      <c r="AL6" s="9">
        <f t="shared" si="2"/>
        <v>0</v>
      </c>
      <c r="AM6" s="9">
        <f t="shared" si="3"/>
        <v>0</v>
      </c>
      <c r="AN6" s="106" t="s">
        <v>3477</v>
      </c>
    </row>
    <row r="7" spans="1:40" x14ac:dyDescent="0.25">
      <c r="A7" s="105">
        <v>19</v>
      </c>
      <c r="B7" s="106" t="s">
        <v>4106</v>
      </c>
      <c r="C7" s="106" t="s">
        <v>4107</v>
      </c>
      <c r="D7" s="106" t="s">
        <v>4108</v>
      </c>
      <c r="E7" s="107">
        <v>42115</v>
      </c>
      <c r="F7" s="106" t="s">
        <v>38</v>
      </c>
      <c r="G7" s="105"/>
      <c r="H7" s="105"/>
      <c r="J7" s="98">
        <v>1.46</v>
      </c>
      <c r="L7" s="109" t="s">
        <v>341</v>
      </c>
      <c r="M7" s="106" t="s">
        <v>54</v>
      </c>
      <c r="N7" s="106" t="s">
        <v>48</v>
      </c>
      <c r="O7" s="110">
        <v>1</v>
      </c>
      <c r="P7" s="106" t="s">
        <v>4109</v>
      </c>
      <c r="Q7" s="106" t="s">
        <v>15</v>
      </c>
      <c r="R7" s="105">
        <v>1</v>
      </c>
      <c r="S7" s="105">
        <v>0</v>
      </c>
      <c r="T7" s="105">
        <v>0</v>
      </c>
      <c r="U7" s="105">
        <v>0</v>
      </c>
      <c r="V7" s="105">
        <v>0</v>
      </c>
      <c r="W7" s="105">
        <v>0</v>
      </c>
      <c r="X7" s="105">
        <v>0</v>
      </c>
      <c r="Y7" s="105">
        <v>1</v>
      </c>
      <c r="Z7" s="105">
        <v>0</v>
      </c>
      <c r="AA7" s="105">
        <v>0</v>
      </c>
      <c r="AB7" s="105">
        <v>0</v>
      </c>
      <c r="AC7" s="105">
        <v>0</v>
      </c>
      <c r="AD7" s="105">
        <v>0</v>
      </c>
      <c r="AE7" s="105">
        <v>0</v>
      </c>
      <c r="AF7" s="105">
        <v>0</v>
      </c>
      <c r="AG7" s="105">
        <v>0</v>
      </c>
      <c r="AH7" s="105">
        <v>0</v>
      </c>
      <c r="AI7" s="105">
        <v>1</v>
      </c>
      <c r="AJ7" s="9">
        <f t="shared" si="0"/>
        <v>0</v>
      </c>
      <c r="AK7" s="9">
        <f t="shared" si="1"/>
        <v>0</v>
      </c>
      <c r="AL7" s="9">
        <f t="shared" si="2"/>
        <v>1</v>
      </c>
      <c r="AM7" s="9">
        <f t="shared" si="3"/>
        <v>0</v>
      </c>
      <c r="AN7" s="106" t="s">
        <v>4110</v>
      </c>
    </row>
    <row r="8" spans="1:40" x14ac:dyDescent="0.25">
      <c r="A8" s="105">
        <v>26</v>
      </c>
      <c r="B8" s="106" t="s">
        <v>3478</v>
      </c>
      <c r="C8" s="106" t="s">
        <v>3479</v>
      </c>
      <c r="D8" s="106" t="s">
        <v>3480</v>
      </c>
      <c r="E8" s="107">
        <v>42082</v>
      </c>
      <c r="F8" s="106" t="s">
        <v>38</v>
      </c>
      <c r="I8" s="110">
        <v>0.26500000000000001</v>
      </c>
      <c r="J8" s="98">
        <v>2.5000000000000001E-2</v>
      </c>
      <c r="K8" s="110">
        <v>10</v>
      </c>
      <c r="L8" s="109" t="s">
        <v>342</v>
      </c>
      <c r="M8" s="106" t="s">
        <v>136</v>
      </c>
      <c r="N8" s="106" t="s">
        <v>219</v>
      </c>
      <c r="O8" s="110">
        <v>30</v>
      </c>
      <c r="P8" s="106" t="s">
        <v>225</v>
      </c>
      <c r="Q8" s="106" t="s">
        <v>15</v>
      </c>
      <c r="R8" s="105">
        <v>1</v>
      </c>
      <c r="S8" s="105">
        <v>0</v>
      </c>
      <c r="T8" s="105">
        <v>0</v>
      </c>
      <c r="U8" s="105">
        <v>1</v>
      </c>
      <c r="V8" s="105">
        <v>0</v>
      </c>
      <c r="W8" s="105">
        <v>0</v>
      </c>
      <c r="X8" s="105">
        <v>0</v>
      </c>
      <c r="Y8" s="105">
        <v>0</v>
      </c>
      <c r="Z8" s="105">
        <v>1</v>
      </c>
      <c r="AA8" s="105">
        <v>0</v>
      </c>
      <c r="AB8" s="105">
        <v>0</v>
      </c>
      <c r="AC8" s="105">
        <v>0</v>
      </c>
      <c r="AD8" s="105">
        <v>0</v>
      </c>
      <c r="AE8" s="105">
        <v>0</v>
      </c>
      <c r="AF8" s="105">
        <v>0</v>
      </c>
      <c r="AG8" s="105">
        <v>0</v>
      </c>
      <c r="AH8" s="105">
        <v>0</v>
      </c>
      <c r="AI8" s="105">
        <v>1</v>
      </c>
      <c r="AJ8" s="9">
        <f t="shared" si="0"/>
        <v>0</v>
      </c>
      <c r="AK8" s="9">
        <f t="shared" si="1"/>
        <v>0</v>
      </c>
      <c r="AL8" s="9">
        <f t="shared" si="2"/>
        <v>1</v>
      </c>
      <c r="AM8" s="9">
        <f t="shared" si="3"/>
        <v>0</v>
      </c>
      <c r="AN8" s="106" t="s">
        <v>3481</v>
      </c>
    </row>
    <row r="9" spans="1:40" x14ac:dyDescent="0.25">
      <c r="A9" s="105">
        <v>44</v>
      </c>
      <c r="B9" s="106" t="s">
        <v>4129</v>
      </c>
      <c r="C9" s="106" t="s">
        <v>4130</v>
      </c>
      <c r="D9" s="106" t="s">
        <v>4131</v>
      </c>
      <c r="E9" s="107">
        <v>41883</v>
      </c>
      <c r="F9" s="106" t="s">
        <v>38</v>
      </c>
      <c r="J9" s="98">
        <v>0.28000000000000003</v>
      </c>
      <c r="L9" s="109" t="s">
        <v>341</v>
      </c>
      <c r="M9" s="106" t="s">
        <v>54</v>
      </c>
      <c r="N9" s="106" t="s">
        <v>48</v>
      </c>
      <c r="O9" s="110">
        <v>102.85714285714286</v>
      </c>
      <c r="P9" s="106" t="s">
        <v>41</v>
      </c>
      <c r="Q9" s="106" t="s">
        <v>15</v>
      </c>
      <c r="R9" s="105">
        <v>1</v>
      </c>
      <c r="S9" s="105">
        <v>0</v>
      </c>
      <c r="T9" s="105">
        <v>0</v>
      </c>
      <c r="U9" s="105">
        <v>1</v>
      </c>
      <c r="V9" s="105">
        <v>0</v>
      </c>
      <c r="W9" s="105">
        <v>0</v>
      </c>
      <c r="X9" s="105">
        <v>0</v>
      </c>
      <c r="Y9" s="105">
        <v>0</v>
      </c>
      <c r="Z9" s="105">
        <v>1</v>
      </c>
      <c r="AA9" s="105">
        <v>0</v>
      </c>
      <c r="AB9" s="105">
        <v>0</v>
      </c>
      <c r="AC9" s="105">
        <v>1</v>
      </c>
      <c r="AD9" s="105">
        <v>0</v>
      </c>
      <c r="AE9" s="105">
        <v>0</v>
      </c>
      <c r="AF9" s="105">
        <v>0</v>
      </c>
      <c r="AG9" s="105">
        <v>0</v>
      </c>
      <c r="AH9" s="105">
        <v>0</v>
      </c>
      <c r="AI9" s="105">
        <v>0</v>
      </c>
      <c r="AJ9" s="9">
        <f t="shared" si="0"/>
        <v>1</v>
      </c>
      <c r="AK9" s="9">
        <f t="shared" si="1"/>
        <v>0</v>
      </c>
      <c r="AL9" s="9">
        <f t="shared" si="2"/>
        <v>0</v>
      </c>
      <c r="AM9" s="9">
        <f t="shared" si="3"/>
        <v>0</v>
      </c>
      <c r="AN9" s="106" t="s">
        <v>4133</v>
      </c>
    </row>
    <row r="10" spans="1:40" x14ac:dyDescent="0.25">
      <c r="A10" s="105">
        <v>49</v>
      </c>
      <c r="B10" s="106" t="s">
        <v>3488</v>
      </c>
      <c r="C10" s="106" t="s">
        <v>3489</v>
      </c>
      <c r="D10" s="106" t="s">
        <v>3490</v>
      </c>
      <c r="E10" s="107">
        <v>41609</v>
      </c>
      <c r="F10" s="106" t="s">
        <v>38</v>
      </c>
      <c r="I10" s="110">
        <v>265</v>
      </c>
      <c r="J10" s="98">
        <v>0.01</v>
      </c>
      <c r="K10" s="110">
        <v>10</v>
      </c>
      <c r="L10" s="110" t="s">
        <v>342</v>
      </c>
      <c r="M10" s="106" t="s">
        <v>224</v>
      </c>
      <c r="N10" s="106" t="s">
        <v>40</v>
      </c>
      <c r="O10" s="110">
        <v>9</v>
      </c>
      <c r="P10" s="106" t="s">
        <v>539</v>
      </c>
      <c r="Q10" s="106" t="s">
        <v>15</v>
      </c>
      <c r="R10" s="105">
        <v>1</v>
      </c>
      <c r="S10" s="105">
        <v>0</v>
      </c>
      <c r="T10" s="105">
        <v>0</v>
      </c>
      <c r="U10" s="105">
        <v>1</v>
      </c>
      <c r="V10" s="105">
        <v>0</v>
      </c>
      <c r="W10" s="105">
        <v>0</v>
      </c>
      <c r="X10" s="105">
        <v>0</v>
      </c>
      <c r="Y10" s="105">
        <v>0</v>
      </c>
      <c r="Z10" s="105">
        <v>1</v>
      </c>
      <c r="AA10" s="105">
        <v>0</v>
      </c>
      <c r="AB10" s="105">
        <v>0</v>
      </c>
      <c r="AC10" s="105">
        <v>0</v>
      </c>
      <c r="AD10" s="105">
        <v>0</v>
      </c>
      <c r="AE10" s="105">
        <v>0</v>
      </c>
      <c r="AF10" s="105">
        <v>0</v>
      </c>
      <c r="AG10" s="105">
        <v>0</v>
      </c>
      <c r="AH10" s="105">
        <v>0</v>
      </c>
      <c r="AI10" s="105">
        <v>1</v>
      </c>
      <c r="AJ10" s="9">
        <f t="shared" si="0"/>
        <v>0</v>
      </c>
      <c r="AK10" s="9">
        <f t="shared" si="1"/>
        <v>0</v>
      </c>
      <c r="AL10" s="9">
        <f t="shared" si="2"/>
        <v>1</v>
      </c>
      <c r="AM10" s="9">
        <f t="shared" si="3"/>
        <v>0</v>
      </c>
      <c r="AN10" s="106" t="s">
        <v>3491</v>
      </c>
    </row>
    <row r="11" spans="1:40" x14ac:dyDescent="0.25">
      <c r="A11" s="105">
        <v>50</v>
      </c>
      <c r="B11" s="106" t="s">
        <v>5753</v>
      </c>
      <c r="C11" s="106" t="s">
        <v>5754</v>
      </c>
      <c r="D11" s="106" t="s">
        <v>5755</v>
      </c>
      <c r="E11" s="107">
        <v>41872</v>
      </c>
      <c r="F11" s="106" t="s">
        <v>38</v>
      </c>
      <c r="I11" s="110">
        <v>860000</v>
      </c>
      <c r="J11" s="98">
        <v>1.22</v>
      </c>
      <c r="L11" s="109" t="s">
        <v>342</v>
      </c>
      <c r="M11" s="106" t="s">
        <v>185</v>
      </c>
      <c r="N11" s="106" t="s">
        <v>48</v>
      </c>
      <c r="O11" s="110">
        <v>30</v>
      </c>
      <c r="P11" s="106" t="s">
        <v>214</v>
      </c>
      <c r="Q11" s="106" t="s">
        <v>15</v>
      </c>
      <c r="R11" s="105">
        <v>1</v>
      </c>
      <c r="S11" s="105">
        <v>0</v>
      </c>
      <c r="T11" s="105">
        <v>0</v>
      </c>
      <c r="U11" s="105">
        <v>1</v>
      </c>
      <c r="V11" s="105">
        <v>0</v>
      </c>
      <c r="W11" s="105">
        <v>0</v>
      </c>
      <c r="X11" s="105">
        <v>0</v>
      </c>
      <c r="Y11" s="105">
        <v>0</v>
      </c>
      <c r="Z11" s="105">
        <v>1</v>
      </c>
      <c r="AA11" s="105">
        <v>0</v>
      </c>
      <c r="AB11" s="105">
        <v>0</v>
      </c>
      <c r="AC11" s="105">
        <v>0</v>
      </c>
      <c r="AD11" s="105">
        <v>0</v>
      </c>
      <c r="AE11" s="105">
        <v>1</v>
      </c>
      <c r="AF11" s="105">
        <v>0</v>
      </c>
      <c r="AG11" s="105">
        <v>0</v>
      </c>
      <c r="AH11" s="105">
        <v>0</v>
      </c>
      <c r="AI11" s="105">
        <v>0</v>
      </c>
      <c r="AJ11" s="9">
        <f t="shared" si="0"/>
        <v>1</v>
      </c>
      <c r="AK11" s="9">
        <f t="shared" si="1"/>
        <v>0</v>
      </c>
      <c r="AL11" s="9">
        <f t="shared" si="2"/>
        <v>0</v>
      </c>
      <c r="AM11" s="9">
        <f t="shared" si="3"/>
        <v>0</v>
      </c>
      <c r="AN11" s="106" t="s">
        <v>5757</v>
      </c>
    </row>
    <row r="12" spans="1:40" x14ac:dyDescent="0.25">
      <c r="A12" s="105">
        <v>56</v>
      </c>
      <c r="B12" s="106" t="s">
        <v>5758</v>
      </c>
      <c r="C12" s="106" t="s">
        <v>5759</v>
      </c>
      <c r="D12" s="106" t="s">
        <v>5760</v>
      </c>
      <c r="E12" s="107">
        <v>41746</v>
      </c>
      <c r="F12" s="106" t="s">
        <v>38</v>
      </c>
      <c r="G12" s="105">
        <v>1800</v>
      </c>
      <c r="H12" s="105">
        <v>900</v>
      </c>
      <c r="L12" s="109" t="s">
        <v>341</v>
      </c>
      <c r="M12" s="106" t="s">
        <v>54</v>
      </c>
      <c r="N12" s="106" t="s">
        <v>48</v>
      </c>
      <c r="O12" s="110">
        <v>5</v>
      </c>
      <c r="P12" s="106" t="s">
        <v>4109</v>
      </c>
      <c r="Q12" s="106" t="s">
        <v>15</v>
      </c>
      <c r="R12" s="105">
        <v>1</v>
      </c>
      <c r="S12" s="105">
        <v>0</v>
      </c>
      <c r="T12" s="105">
        <v>0</v>
      </c>
      <c r="U12" s="105">
        <v>0</v>
      </c>
      <c r="V12" s="105">
        <v>0</v>
      </c>
      <c r="W12" s="105">
        <v>0</v>
      </c>
      <c r="X12" s="105">
        <v>0</v>
      </c>
      <c r="Y12" s="105">
        <v>1</v>
      </c>
      <c r="Z12" s="105">
        <v>0</v>
      </c>
      <c r="AA12" s="105">
        <v>0</v>
      </c>
      <c r="AB12" s="105">
        <v>0</v>
      </c>
      <c r="AC12" s="105">
        <v>0</v>
      </c>
      <c r="AD12" s="105">
        <v>0</v>
      </c>
      <c r="AE12" s="105">
        <v>0</v>
      </c>
      <c r="AF12" s="105">
        <v>0</v>
      </c>
      <c r="AG12" s="105">
        <v>0</v>
      </c>
      <c r="AH12" s="105">
        <v>0</v>
      </c>
      <c r="AI12" s="105">
        <v>1</v>
      </c>
      <c r="AJ12" s="9">
        <f t="shared" si="0"/>
        <v>0</v>
      </c>
      <c r="AK12" s="9">
        <f>IF(OR(AF12=1,AG12=1),1,0)</f>
        <v>0</v>
      </c>
      <c r="AL12" s="9">
        <f t="shared" si="2"/>
        <v>1</v>
      </c>
      <c r="AM12" s="9">
        <f t="shared" si="3"/>
        <v>0</v>
      </c>
      <c r="AN12" s="106" t="s">
        <v>5761</v>
      </c>
    </row>
    <row r="13" spans="1:40" x14ac:dyDescent="0.25">
      <c r="A13" s="105">
        <v>73</v>
      </c>
      <c r="B13" s="106" t="s">
        <v>4153</v>
      </c>
      <c r="C13" s="106" t="s">
        <v>4154</v>
      </c>
      <c r="D13" s="106" t="s">
        <v>4155</v>
      </c>
      <c r="E13" s="107">
        <v>41292</v>
      </c>
      <c r="F13" s="106" t="s">
        <v>38</v>
      </c>
      <c r="J13" s="98">
        <v>1</v>
      </c>
      <c r="L13" s="109" t="s">
        <v>342</v>
      </c>
      <c r="M13" s="106" t="s">
        <v>185</v>
      </c>
      <c r="N13" s="106" t="s">
        <v>48</v>
      </c>
      <c r="O13" s="110">
        <v>8</v>
      </c>
      <c r="P13" s="106" t="s">
        <v>4102</v>
      </c>
      <c r="Q13" s="106" t="s">
        <v>15</v>
      </c>
      <c r="R13" s="105">
        <v>1</v>
      </c>
      <c r="S13" s="105">
        <v>0</v>
      </c>
      <c r="T13" s="105">
        <v>0</v>
      </c>
      <c r="U13" s="105">
        <v>1</v>
      </c>
      <c r="V13" s="105">
        <v>0</v>
      </c>
      <c r="W13" s="105">
        <v>0</v>
      </c>
      <c r="X13" s="105">
        <v>0</v>
      </c>
      <c r="Y13" s="105">
        <v>1</v>
      </c>
      <c r="Z13" s="105">
        <v>0</v>
      </c>
      <c r="AA13" s="105">
        <v>0</v>
      </c>
      <c r="AB13" s="105">
        <v>0</v>
      </c>
      <c r="AC13" s="105">
        <v>1</v>
      </c>
      <c r="AD13" s="105">
        <v>0</v>
      </c>
      <c r="AE13" s="105">
        <v>0</v>
      </c>
      <c r="AF13" s="105">
        <v>0</v>
      </c>
      <c r="AG13" s="105">
        <v>0</v>
      </c>
      <c r="AH13" s="105">
        <v>0</v>
      </c>
      <c r="AI13" s="105">
        <v>0</v>
      </c>
      <c r="AJ13" s="9">
        <f t="shared" si="0"/>
        <v>1</v>
      </c>
      <c r="AK13" s="9">
        <f>IF(OR(AF13=1,AG13=1),1,0)</f>
        <v>0</v>
      </c>
      <c r="AL13" s="9">
        <f t="shared" si="2"/>
        <v>0</v>
      </c>
      <c r="AM13" s="9">
        <f t="shared" si="3"/>
        <v>0</v>
      </c>
      <c r="AN13" s="106" t="s">
        <v>4157</v>
      </c>
    </row>
    <row r="14" spans="1:40" x14ac:dyDescent="0.25">
      <c r="A14" s="105">
        <v>92</v>
      </c>
      <c r="B14" s="106" t="s">
        <v>5762</v>
      </c>
      <c r="C14" s="106" t="s">
        <v>5763</v>
      </c>
      <c r="D14" s="106" t="s">
        <v>5764</v>
      </c>
      <c r="E14" s="107">
        <v>42064</v>
      </c>
      <c r="F14" s="106" t="s">
        <v>38</v>
      </c>
      <c r="J14" s="98">
        <v>4.8799999999999998E-3</v>
      </c>
      <c r="L14" s="109" t="s">
        <v>342</v>
      </c>
      <c r="M14" s="106" t="s">
        <v>3538</v>
      </c>
      <c r="N14" s="106" t="s">
        <v>40</v>
      </c>
      <c r="O14" s="110">
        <v>8760</v>
      </c>
      <c r="P14" s="106" t="s">
        <v>41</v>
      </c>
      <c r="Q14" s="106" t="s">
        <v>15</v>
      </c>
      <c r="R14" s="105">
        <v>1</v>
      </c>
      <c r="S14" s="105">
        <v>0</v>
      </c>
      <c r="T14" s="105">
        <v>0</v>
      </c>
      <c r="U14" s="105">
        <v>1</v>
      </c>
      <c r="V14" s="105">
        <v>0</v>
      </c>
      <c r="W14" s="105">
        <v>0</v>
      </c>
      <c r="X14" s="105">
        <v>0</v>
      </c>
      <c r="Y14" s="105">
        <v>0</v>
      </c>
      <c r="Z14" s="105">
        <v>1</v>
      </c>
      <c r="AA14" s="105">
        <v>0</v>
      </c>
      <c r="AB14" s="105">
        <v>0</v>
      </c>
      <c r="AC14" s="105">
        <v>0</v>
      </c>
      <c r="AD14" s="105">
        <v>0</v>
      </c>
      <c r="AE14" s="105">
        <v>0</v>
      </c>
      <c r="AF14" s="105">
        <v>0</v>
      </c>
      <c r="AG14" s="105">
        <v>0</v>
      </c>
      <c r="AH14" s="105">
        <v>0</v>
      </c>
      <c r="AI14" s="105">
        <v>1</v>
      </c>
      <c r="AJ14" s="9">
        <f t="shared" si="0"/>
        <v>0</v>
      </c>
      <c r="AK14" s="9">
        <f t="shared" si="1"/>
        <v>0</v>
      </c>
      <c r="AL14" s="9">
        <f t="shared" si="2"/>
        <v>1</v>
      </c>
      <c r="AM14" s="9">
        <f t="shared" si="3"/>
        <v>0</v>
      </c>
      <c r="AN14" s="106" t="s">
        <v>5765</v>
      </c>
    </row>
    <row r="15" spans="1:40" x14ac:dyDescent="0.25">
      <c r="A15" s="105">
        <v>105</v>
      </c>
      <c r="B15" s="106" t="s">
        <v>4173</v>
      </c>
      <c r="C15" s="106" t="s">
        <v>4174</v>
      </c>
      <c r="D15" s="106" t="s">
        <v>4175</v>
      </c>
      <c r="E15" s="107">
        <v>42064</v>
      </c>
      <c r="F15" s="106" t="s">
        <v>38</v>
      </c>
      <c r="J15" s="98">
        <v>0.14299999999999999</v>
      </c>
      <c r="K15" s="110">
        <v>0</v>
      </c>
      <c r="L15" s="109" t="s">
        <v>342</v>
      </c>
      <c r="M15" s="106" t="s">
        <v>39</v>
      </c>
      <c r="N15" s="106" t="s">
        <v>48</v>
      </c>
      <c r="O15" s="110">
        <v>56</v>
      </c>
      <c r="P15" s="106" t="s">
        <v>738</v>
      </c>
      <c r="Q15" s="106" t="s">
        <v>15</v>
      </c>
      <c r="R15" s="105">
        <v>0</v>
      </c>
      <c r="S15" s="105">
        <v>0</v>
      </c>
      <c r="T15" s="105">
        <v>0</v>
      </c>
      <c r="U15" s="105">
        <v>1</v>
      </c>
      <c r="V15" s="105">
        <v>0</v>
      </c>
      <c r="W15" s="105">
        <v>0</v>
      </c>
      <c r="X15" s="105">
        <v>0</v>
      </c>
      <c r="Y15" s="105">
        <v>0</v>
      </c>
      <c r="Z15" s="105">
        <v>1</v>
      </c>
      <c r="AA15" s="105">
        <v>0</v>
      </c>
      <c r="AB15" s="105">
        <v>0</v>
      </c>
      <c r="AC15" s="105">
        <v>0</v>
      </c>
      <c r="AD15" s="105">
        <v>0</v>
      </c>
      <c r="AE15" s="105">
        <v>0</v>
      </c>
      <c r="AF15" s="105">
        <v>0</v>
      </c>
      <c r="AG15" s="105">
        <v>0</v>
      </c>
      <c r="AH15" s="105">
        <v>0</v>
      </c>
      <c r="AI15" s="105">
        <v>1</v>
      </c>
      <c r="AJ15" s="9">
        <f t="shared" si="0"/>
        <v>0</v>
      </c>
      <c r="AK15" s="9">
        <f t="shared" si="1"/>
        <v>0</v>
      </c>
      <c r="AL15" s="9">
        <f t="shared" si="2"/>
        <v>1</v>
      </c>
      <c r="AM15" s="9">
        <f t="shared" si="3"/>
        <v>0</v>
      </c>
      <c r="AN15" s="106" t="s">
        <v>4176</v>
      </c>
    </row>
    <row r="16" spans="1:40" x14ac:dyDescent="0.25">
      <c r="A16" s="105">
        <v>108</v>
      </c>
      <c r="B16" s="106" t="s">
        <v>5766</v>
      </c>
      <c r="C16" s="106" t="s">
        <v>5767</v>
      </c>
      <c r="D16" s="106" t="s">
        <v>5768</v>
      </c>
      <c r="E16" s="107">
        <v>40870</v>
      </c>
      <c r="F16" s="106" t="s">
        <v>38</v>
      </c>
      <c r="I16" s="110">
        <v>11</v>
      </c>
      <c r="L16" s="109" t="s">
        <v>341</v>
      </c>
      <c r="M16" s="106" t="s">
        <v>283</v>
      </c>
      <c r="N16" s="106" t="s">
        <v>48</v>
      </c>
      <c r="O16" s="110">
        <v>4</v>
      </c>
      <c r="P16" s="106" t="s">
        <v>4109</v>
      </c>
      <c r="Q16" s="106" t="s">
        <v>15</v>
      </c>
      <c r="R16" s="105">
        <v>1</v>
      </c>
      <c r="S16" s="105">
        <v>0</v>
      </c>
      <c r="T16" s="105">
        <v>0</v>
      </c>
      <c r="U16" s="105">
        <v>0</v>
      </c>
      <c r="V16" s="105">
        <v>0</v>
      </c>
      <c r="W16" s="105">
        <v>0</v>
      </c>
      <c r="X16" s="105">
        <v>0</v>
      </c>
      <c r="Y16" s="105">
        <v>1</v>
      </c>
      <c r="Z16" s="105">
        <v>0</v>
      </c>
      <c r="AA16" s="105">
        <v>0</v>
      </c>
      <c r="AB16" s="105">
        <v>0</v>
      </c>
      <c r="AC16" s="105">
        <v>0</v>
      </c>
      <c r="AD16" s="105">
        <v>0</v>
      </c>
      <c r="AE16" s="105">
        <v>0</v>
      </c>
      <c r="AF16" s="105">
        <v>0</v>
      </c>
      <c r="AG16" s="105">
        <v>0</v>
      </c>
      <c r="AH16" s="105">
        <v>0</v>
      </c>
      <c r="AI16" s="105">
        <v>1</v>
      </c>
      <c r="AJ16" s="9">
        <f t="shared" si="0"/>
        <v>0</v>
      </c>
      <c r="AK16" s="9">
        <f t="shared" si="1"/>
        <v>0</v>
      </c>
      <c r="AL16" s="9">
        <f t="shared" si="2"/>
        <v>1</v>
      </c>
      <c r="AM16" s="9">
        <f t="shared" si="3"/>
        <v>0</v>
      </c>
      <c r="AN16" s="106" t="s">
        <v>5769</v>
      </c>
    </row>
    <row r="17" spans="1:40" x14ac:dyDescent="0.25">
      <c r="A17" s="105">
        <v>113</v>
      </c>
      <c r="B17" s="106" t="s">
        <v>8815</v>
      </c>
      <c r="C17" s="106" t="s">
        <v>8816</v>
      </c>
      <c r="D17" s="106" t="s">
        <v>8817</v>
      </c>
      <c r="E17" s="107">
        <v>42173</v>
      </c>
      <c r="F17" s="106" t="s">
        <v>46</v>
      </c>
      <c r="G17" s="105">
        <v>2100</v>
      </c>
      <c r="H17" s="105">
        <v>800</v>
      </c>
      <c r="L17" s="109" t="s">
        <v>341</v>
      </c>
      <c r="M17" s="106" t="s">
        <v>54</v>
      </c>
      <c r="N17" s="106" t="s">
        <v>48</v>
      </c>
      <c r="O17" s="110">
        <v>4708.5</v>
      </c>
      <c r="P17" s="106" t="s">
        <v>170</v>
      </c>
      <c r="Q17" s="106" t="s">
        <v>15</v>
      </c>
      <c r="R17" s="105">
        <v>1</v>
      </c>
      <c r="S17" s="105">
        <v>0</v>
      </c>
      <c r="T17" s="105">
        <v>0</v>
      </c>
      <c r="U17" s="105">
        <v>0</v>
      </c>
      <c r="V17" s="105">
        <v>0</v>
      </c>
      <c r="W17" s="105">
        <v>0</v>
      </c>
      <c r="X17" s="105">
        <v>0</v>
      </c>
      <c r="Y17" s="105">
        <v>0</v>
      </c>
      <c r="Z17" s="105">
        <v>0</v>
      </c>
      <c r="AA17" s="105">
        <v>0</v>
      </c>
      <c r="AB17" s="105">
        <v>1</v>
      </c>
      <c r="AC17" s="105">
        <v>0</v>
      </c>
      <c r="AD17" s="105">
        <v>0</v>
      </c>
      <c r="AE17" s="105">
        <v>0</v>
      </c>
      <c r="AF17" s="105">
        <v>0</v>
      </c>
      <c r="AG17" s="105">
        <v>0</v>
      </c>
      <c r="AH17" s="105">
        <v>0</v>
      </c>
      <c r="AI17" s="105">
        <v>1</v>
      </c>
      <c r="AJ17" s="9">
        <f t="shared" si="0"/>
        <v>0</v>
      </c>
      <c r="AK17" s="9">
        <f t="shared" si="1"/>
        <v>0</v>
      </c>
      <c r="AL17" s="9">
        <f t="shared" si="2"/>
        <v>1</v>
      </c>
      <c r="AM17" s="9">
        <f t="shared" si="3"/>
        <v>0</v>
      </c>
      <c r="AN17" s="106" t="s">
        <v>8818</v>
      </c>
    </row>
    <row r="18" spans="1:40" x14ac:dyDescent="0.25">
      <c r="A18" s="105">
        <v>116</v>
      </c>
      <c r="B18" s="106" t="s">
        <v>3549</v>
      </c>
      <c r="C18" s="106" t="s">
        <v>3550</v>
      </c>
      <c r="D18" s="106" t="s">
        <v>3551</v>
      </c>
      <c r="E18" s="107">
        <v>41634</v>
      </c>
      <c r="F18" s="106" t="s">
        <v>46</v>
      </c>
      <c r="G18" s="105">
        <v>2100</v>
      </c>
      <c r="H18" s="105">
        <v>850</v>
      </c>
      <c r="L18" s="109" t="s">
        <v>341</v>
      </c>
      <c r="M18" s="106" t="s">
        <v>54</v>
      </c>
      <c r="N18" s="106" t="s">
        <v>48</v>
      </c>
      <c r="O18" s="110">
        <v>365</v>
      </c>
      <c r="P18" s="106" t="s">
        <v>5770</v>
      </c>
      <c r="Q18" s="106" t="s">
        <v>15</v>
      </c>
      <c r="R18" s="105">
        <v>1</v>
      </c>
      <c r="S18" s="105">
        <v>0</v>
      </c>
      <c r="T18" s="105">
        <v>0</v>
      </c>
      <c r="U18" s="105">
        <v>0</v>
      </c>
      <c r="V18" s="105">
        <v>0</v>
      </c>
      <c r="W18" s="105">
        <v>0</v>
      </c>
      <c r="X18" s="105">
        <v>0</v>
      </c>
      <c r="Y18" s="105">
        <v>0</v>
      </c>
      <c r="Z18" s="105">
        <v>0</v>
      </c>
      <c r="AA18" s="105">
        <v>0</v>
      </c>
      <c r="AB18" s="105">
        <v>1</v>
      </c>
      <c r="AC18" s="105">
        <v>0</v>
      </c>
      <c r="AD18" s="105">
        <v>0</v>
      </c>
      <c r="AE18" s="105">
        <v>0</v>
      </c>
      <c r="AF18" s="105">
        <v>0</v>
      </c>
      <c r="AG18" s="105">
        <v>0</v>
      </c>
      <c r="AH18" s="105">
        <v>0</v>
      </c>
      <c r="AI18" s="105">
        <v>1</v>
      </c>
      <c r="AJ18" s="9">
        <f t="shared" si="0"/>
        <v>0</v>
      </c>
      <c r="AK18" s="9">
        <f t="shared" si="1"/>
        <v>0</v>
      </c>
      <c r="AL18" s="9">
        <f t="shared" si="2"/>
        <v>1</v>
      </c>
      <c r="AM18" s="9">
        <f t="shared" si="3"/>
        <v>0</v>
      </c>
      <c r="AN18" s="106" t="s">
        <v>3552</v>
      </c>
    </row>
    <row r="19" spans="1:40" x14ac:dyDescent="0.25">
      <c r="A19" s="105">
        <v>175</v>
      </c>
      <c r="B19" s="106" t="s">
        <v>5771</v>
      </c>
      <c r="C19" s="106" t="s">
        <v>5772</v>
      </c>
      <c r="D19" s="106" t="s">
        <v>5773</v>
      </c>
      <c r="E19" s="107">
        <v>39206</v>
      </c>
      <c r="F19" s="106" t="s">
        <v>38</v>
      </c>
      <c r="G19" s="105">
        <v>2000</v>
      </c>
      <c r="H19" s="105">
        <v>400</v>
      </c>
      <c r="L19" s="109" t="s">
        <v>341</v>
      </c>
      <c r="M19" s="106" t="s">
        <v>54</v>
      </c>
      <c r="N19" s="106" t="s">
        <v>48</v>
      </c>
      <c r="O19" s="110">
        <v>0</v>
      </c>
      <c r="P19" s="106" t="s">
        <v>111</v>
      </c>
      <c r="Q19" s="106" t="s">
        <v>15</v>
      </c>
      <c r="R19" s="105">
        <v>1</v>
      </c>
      <c r="S19" s="105">
        <v>0</v>
      </c>
      <c r="T19" s="105">
        <v>0</v>
      </c>
      <c r="U19" s="105">
        <v>0</v>
      </c>
      <c r="V19" s="105">
        <v>0</v>
      </c>
      <c r="W19" s="105">
        <v>0</v>
      </c>
      <c r="X19" s="105">
        <v>0</v>
      </c>
      <c r="Y19" s="105">
        <v>0</v>
      </c>
      <c r="Z19" s="105">
        <v>0</v>
      </c>
      <c r="AA19" s="105">
        <v>0</v>
      </c>
      <c r="AB19" s="105">
        <v>1</v>
      </c>
      <c r="AC19" s="105">
        <v>0</v>
      </c>
      <c r="AD19" s="105">
        <v>0</v>
      </c>
      <c r="AE19" s="105">
        <v>0</v>
      </c>
      <c r="AF19" s="105">
        <v>1</v>
      </c>
      <c r="AG19" s="105">
        <v>0</v>
      </c>
      <c r="AH19" s="105">
        <v>0</v>
      </c>
      <c r="AI19" s="105">
        <v>0</v>
      </c>
      <c r="AJ19" s="9">
        <f t="shared" si="0"/>
        <v>0</v>
      </c>
      <c r="AK19" s="9">
        <f t="shared" si="1"/>
        <v>1</v>
      </c>
      <c r="AL19" s="9">
        <f t="shared" si="2"/>
        <v>0</v>
      </c>
      <c r="AM19" s="9">
        <f t="shared" si="3"/>
        <v>0</v>
      </c>
      <c r="AN19" s="106" t="s">
        <v>5774</v>
      </c>
    </row>
    <row r="20" spans="1:40" x14ac:dyDescent="0.25">
      <c r="A20" s="105">
        <v>204</v>
      </c>
      <c r="B20" s="106" t="s">
        <v>8819</v>
      </c>
      <c r="C20" s="106" t="s">
        <v>8820</v>
      </c>
      <c r="D20" s="106" t="s">
        <v>8821</v>
      </c>
      <c r="E20" s="107">
        <v>45215</v>
      </c>
      <c r="F20" s="106" t="s">
        <v>38</v>
      </c>
      <c r="L20" s="109" t="s">
        <v>341</v>
      </c>
      <c r="M20" s="106" t="s">
        <v>283</v>
      </c>
      <c r="N20" s="106" t="s">
        <v>48</v>
      </c>
      <c r="O20" s="110">
        <v>6</v>
      </c>
      <c r="P20" s="106" t="s">
        <v>4752</v>
      </c>
      <c r="Q20" s="106" t="s">
        <v>15</v>
      </c>
      <c r="R20" s="105">
        <v>1</v>
      </c>
      <c r="S20" s="105">
        <v>0</v>
      </c>
      <c r="T20" s="105">
        <v>0</v>
      </c>
      <c r="U20" s="105">
        <v>0</v>
      </c>
      <c r="V20" s="105">
        <v>0</v>
      </c>
      <c r="W20" s="105">
        <v>0</v>
      </c>
      <c r="X20" s="105">
        <v>0</v>
      </c>
      <c r="Y20" s="105">
        <v>1</v>
      </c>
      <c r="Z20" s="105">
        <v>0</v>
      </c>
      <c r="AA20" s="105">
        <v>0</v>
      </c>
      <c r="AB20" s="105">
        <v>0</v>
      </c>
      <c r="AC20" s="105">
        <v>1</v>
      </c>
      <c r="AD20" s="105">
        <v>0</v>
      </c>
      <c r="AE20" s="105">
        <v>1</v>
      </c>
      <c r="AF20" s="105">
        <v>0</v>
      </c>
      <c r="AG20" s="105">
        <v>0</v>
      </c>
      <c r="AH20" s="105">
        <v>0</v>
      </c>
      <c r="AI20" s="105">
        <v>0</v>
      </c>
      <c r="AJ20" s="9">
        <f t="shared" si="0"/>
        <v>1</v>
      </c>
      <c r="AK20" s="9">
        <f t="shared" si="1"/>
        <v>0</v>
      </c>
      <c r="AL20" s="9">
        <f t="shared" si="2"/>
        <v>0</v>
      </c>
      <c r="AM20" s="9">
        <f t="shared" si="3"/>
        <v>0</v>
      </c>
      <c r="AN20" s="106" t="s">
        <v>8822</v>
      </c>
    </row>
    <row r="21" spans="1:40" x14ac:dyDescent="0.25">
      <c r="A21" s="105">
        <v>263</v>
      </c>
      <c r="B21" s="106" t="s">
        <v>8823</v>
      </c>
      <c r="C21" s="106" t="s">
        <v>8824</v>
      </c>
      <c r="D21" s="106" t="s">
        <v>8825</v>
      </c>
      <c r="E21" s="107">
        <v>38596</v>
      </c>
      <c r="F21" s="106" t="s">
        <v>38</v>
      </c>
      <c r="G21" s="105">
        <v>1800</v>
      </c>
      <c r="H21" s="105">
        <v>900</v>
      </c>
      <c r="L21" s="109" t="s">
        <v>341</v>
      </c>
      <c r="M21" s="106" t="s">
        <v>54</v>
      </c>
      <c r="N21" s="106" t="s">
        <v>48</v>
      </c>
      <c r="O21" s="110">
        <v>0</v>
      </c>
      <c r="P21" s="106" t="s">
        <v>170</v>
      </c>
      <c r="Q21" s="106" t="s">
        <v>15</v>
      </c>
      <c r="R21" s="105">
        <v>1</v>
      </c>
      <c r="S21" s="105">
        <v>0</v>
      </c>
      <c r="T21" s="105">
        <v>0</v>
      </c>
      <c r="U21" s="105">
        <v>0</v>
      </c>
      <c r="V21" s="105">
        <v>0</v>
      </c>
      <c r="W21" s="105">
        <v>0</v>
      </c>
      <c r="X21" s="105">
        <v>0</v>
      </c>
      <c r="Y21" s="105">
        <v>0</v>
      </c>
      <c r="Z21" s="105">
        <v>0</v>
      </c>
      <c r="AA21" s="105">
        <v>0</v>
      </c>
      <c r="AB21" s="105">
        <v>1</v>
      </c>
      <c r="AC21" s="105">
        <v>0</v>
      </c>
      <c r="AD21" s="105">
        <v>0</v>
      </c>
      <c r="AE21" s="105">
        <v>0</v>
      </c>
      <c r="AF21" s="105">
        <v>0</v>
      </c>
      <c r="AG21" s="105">
        <v>0</v>
      </c>
      <c r="AH21" s="105">
        <v>0</v>
      </c>
      <c r="AI21" s="105">
        <v>1</v>
      </c>
      <c r="AJ21" s="9">
        <f t="shared" si="0"/>
        <v>0</v>
      </c>
      <c r="AK21" s="9">
        <f t="shared" si="1"/>
        <v>0</v>
      </c>
      <c r="AL21" s="9">
        <f t="shared" si="2"/>
        <v>1</v>
      </c>
      <c r="AM21" s="9">
        <f t="shared" si="3"/>
        <v>0</v>
      </c>
      <c r="AN21" s="106" t="s">
        <v>8826</v>
      </c>
    </row>
    <row r="22" spans="1:40" x14ac:dyDescent="0.25">
      <c r="A22" s="105">
        <v>277</v>
      </c>
      <c r="B22" s="106" t="s">
        <v>4190</v>
      </c>
      <c r="C22" s="106" t="s">
        <v>4191</v>
      </c>
      <c r="D22" s="106" t="s">
        <v>4192</v>
      </c>
      <c r="E22" s="107">
        <v>40817</v>
      </c>
      <c r="F22" s="106" t="s">
        <v>38</v>
      </c>
      <c r="L22" s="109" t="s">
        <v>341</v>
      </c>
      <c r="M22" s="106" t="s">
        <v>54</v>
      </c>
      <c r="N22" s="106" t="s">
        <v>48</v>
      </c>
      <c r="O22" s="110">
        <v>0</v>
      </c>
      <c r="P22" s="106" t="s">
        <v>4193</v>
      </c>
      <c r="Q22" s="106" t="s">
        <v>15</v>
      </c>
      <c r="R22" s="105">
        <v>1</v>
      </c>
      <c r="S22" s="105">
        <v>0</v>
      </c>
      <c r="T22" s="105">
        <v>0</v>
      </c>
      <c r="U22" s="105">
        <v>0</v>
      </c>
      <c r="V22" s="105">
        <v>0</v>
      </c>
      <c r="W22" s="105">
        <v>0</v>
      </c>
      <c r="X22" s="105">
        <v>0</v>
      </c>
      <c r="Y22" s="105">
        <v>0</v>
      </c>
      <c r="Z22" s="105">
        <v>0</v>
      </c>
      <c r="AA22" s="105">
        <v>0</v>
      </c>
      <c r="AB22" s="105">
        <v>1</v>
      </c>
      <c r="AC22" s="105">
        <v>0</v>
      </c>
      <c r="AD22" s="105">
        <v>0</v>
      </c>
      <c r="AE22" s="105">
        <v>0</v>
      </c>
      <c r="AF22" s="105">
        <v>0</v>
      </c>
      <c r="AG22" s="105">
        <v>0</v>
      </c>
      <c r="AH22" s="105">
        <v>0</v>
      </c>
      <c r="AI22" s="105">
        <v>1</v>
      </c>
      <c r="AJ22" s="9">
        <f t="shared" ref="AJ22:AJ85" si="4">IF(OR(AC22=1,AE22=1),1,0)</f>
        <v>0</v>
      </c>
      <c r="AK22" s="9">
        <f t="shared" ref="AK22:AK85" si="5">IF(OR(AF22=1,AG22=1),1,0)</f>
        <v>0</v>
      </c>
      <c r="AL22" s="9">
        <f t="shared" ref="AL22:AL85" si="6">IF(OR(AD22=1,AH22=1,AI22=1),1,0)</f>
        <v>1</v>
      </c>
      <c r="AM22" s="9">
        <f t="shared" ref="AM22:AM85" si="7">IF(OR(AD22=1,AH22=1),1,0)</f>
        <v>0</v>
      </c>
      <c r="AN22" s="106" t="s">
        <v>4194</v>
      </c>
    </row>
    <row r="23" spans="1:40" x14ac:dyDescent="0.25">
      <c r="A23" s="105">
        <v>476</v>
      </c>
      <c r="B23" s="106" t="s">
        <v>5775</v>
      </c>
      <c r="C23" s="106" t="s">
        <v>5776</v>
      </c>
      <c r="D23" s="106" t="s">
        <v>5777</v>
      </c>
      <c r="E23" s="107">
        <v>39231</v>
      </c>
      <c r="F23" s="106" t="s">
        <v>38</v>
      </c>
      <c r="G23" s="105">
        <v>2100</v>
      </c>
      <c r="H23" s="105">
        <v>800</v>
      </c>
      <c r="L23" s="109" t="s">
        <v>341</v>
      </c>
      <c r="M23" s="106" t="s">
        <v>151</v>
      </c>
      <c r="N23" s="106" t="s">
        <v>48</v>
      </c>
      <c r="O23" s="110">
        <v>0</v>
      </c>
      <c r="P23" s="106" t="s">
        <v>4193</v>
      </c>
      <c r="Q23" s="106" t="s">
        <v>15</v>
      </c>
      <c r="R23" s="105">
        <v>1</v>
      </c>
      <c r="S23" s="105">
        <v>0</v>
      </c>
      <c r="T23" s="105">
        <v>0</v>
      </c>
      <c r="U23" s="105">
        <v>0</v>
      </c>
      <c r="V23" s="105">
        <v>0</v>
      </c>
      <c r="W23" s="105">
        <v>0</v>
      </c>
      <c r="X23" s="105">
        <v>0</v>
      </c>
      <c r="Y23" s="105">
        <v>0</v>
      </c>
      <c r="Z23" s="105">
        <v>0</v>
      </c>
      <c r="AA23" s="105">
        <v>0</v>
      </c>
      <c r="AB23" s="105">
        <v>1</v>
      </c>
      <c r="AC23" s="105">
        <v>0</v>
      </c>
      <c r="AD23" s="105">
        <v>0</v>
      </c>
      <c r="AE23" s="105">
        <v>0</v>
      </c>
      <c r="AF23" s="105">
        <v>0</v>
      </c>
      <c r="AG23" s="105">
        <v>0</v>
      </c>
      <c r="AH23" s="105">
        <v>0</v>
      </c>
      <c r="AI23" s="105">
        <v>1</v>
      </c>
      <c r="AJ23" s="9">
        <f t="shared" si="4"/>
        <v>0</v>
      </c>
      <c r="AK23" s="9">
        <f t="shared" si="5"/>
        <v>0</v>
      </c>
      <c r="AL23" s="9">
        <f t="shared" si="6"/>
        <v>1</v>
      </c>
      <c r="AM23" s="9">
        <f t="shared" si="7"/>
        <v>0</v>
      </c>
      <c r="AN23" s="106" t="s">
        <v>5778</v>
      </c>
    </row>
    <row r="24" spans="1:40" x14ac:dyDescent="0.25">
      <c r="A24" s="105">
        <v>503</v>
      </c>
      <c r="B24" s="106" t="s">
        <v>4210</v>
      </c>
      <c r="C24" s="106" t="s">
        <v>4211</v>
      </c>
      <c r="D24" s="106" t="s">
        <v>4212</v>
      </c>
      <c r="E24" s="107">
        <v>39713</v>
      </c>
      <c r="F24" s="106" t="s">
        <v>38</v>
      </c>
      <c r="G24" s="105">
        <v>900</v>
      </c>
      <c r="H24" s="105">
        <v>850</v>
      </c>
      <c r="I24" s="110">
        <v>400</v>
      </c>
      <c r="J24" s="98">
        <v>1.46</v>
      </c>
      <c r="L24" s="109" t="s">
        <v>341</v>
      </c>
      <c r="M24" s="106" t="s">
        <v>54</v>
      </c>
      <c r="N24" s="106" t="s">
        <v>48</v>
      </c>
      <c r="O24" s="110">
        <v>1</v>
      </c>
      <c r="P24" s="106" t="s">
        <v>4105</v>
      </c>
      <c r="Q24" s="106" t="s">
        <v>15</v>
      </c>
      <c r="R24" s="105">
        <v>1</v>
      </c>
      <c r="S24" s="105">
        <v>0</v>
      </c>
      <c r="T24" s="105">
        <v>0</v>
      </c>
      <c r="U24" s="105">
        <v>0</v>
      </c>
      <c r="V24" s="105">
        <v>0</v>
      </c>
      <c r="W24" s="105">
        <v>0</v>
      </c>
      <c r="X24" s="105">
        <v>0</v>
      </c>
      <c r="Y24" s="105">
        <v>1</v>
      </c>
      <c r="Z24" s="105">
        <v>0</v>
      </c>
      <c r="AA24" s="105">
        <v>0</v>
      </c>
      <c r="AB24" s="105">
        <v>0</v>
      </c>
      <c r="AC24" s="105">
        <v>0</v>
      </c>
      <c r="AD24" s="105">
        <v>0</v>
      </c>
      <c r="AE24" s="105">
        <v>0</v>
      </c>
      <c r="AF24" s="105">
        <v>1</v>
      </c>
      <c r="AG24" s="105">
        <v>0</v>
      </c>
      <c r="AH24" s="105">
        <v>0</v>
      </c>
      <c r="AI24" s="105">
        <v>0</v>
      </c>
      <c r="AJ24" s="9">
        <f t="shared" si="4"/>
        <v>0</v>
      </c>
      <c r="AK24" s="9">
        <f t="shared" si="5"/>
        <v>1</v>
      </c>
      <c r="AL24" s="9">
        <f t="shared" si="6"/>
        <v>0</v>
      </c>
      <c r="AM24" s="9">
        <f t="shared" si="7"/>
        <v>0</v>
      </c>
      <c r="AN24" s="106" t="s">
        <v>4214</v>
      </c>
    </row>
    <row r="25" spans="1:40" x14ac:dyDescent="0.25">
      <c r="A25" s="105">
        <v>602</v>
      </c>
      <c r="B25" s="106" t="s">
        <v>4231</v>
      </c>
      <c r="C25" s="106" t="s">
        <v>4232</v>
      </c>
      <c r="D25" s="106" t="s">
        <v>4233</v>
      </c>
      <c r="E25" s="107">
        <v>41365</v>
      </c>
      <c r="F25" s="106" t="s">
        <v>38</v>
      </c>
      <c r="L25" s="154" t="s">
        <v>342</v>
      </c>
      <c r="M25" s="106" t="s">
        <v>4234</v>
      </c>
      <c r="N25" s="106" t="s">
        <v>48</v>
      </c>
      <c r="O25" s="110">
        <v>112</v>
      </c>
      <c r="P25" s="106" t="s">
        <v>4235</v>
      </c>
      <c r="Q25" s="106" t="s">
        <v>15</v>
      </c>
      <c r="R25" s="105">
        <v>1</v>
      </c>
      <c r="S25" s="105">
        <v>0</v>
      </c>
      <c r="T25" s="105">
        <v>0</v>
      </c>
      <c r="U25" s="105">
        <v>1</v>
      </c>
      <c r="V25" s="105">
        <v>0</v>
      </c>
      <c r="W25" s="105">
        <v>0</v>
      </c>
      <c r="X25" s="105">
        <v>0</v>
      </c>
      <c r="Y25" s="105">
        <v>0</v>
      </c>
      <c r="Z25" s="105">
        <v>1</v>
      </c>
      <c r="AA25" s="105">
        <v>0</v>
      </c>
      <c r="AB25" s="105">
        <v>0</v>
      </c>
      <c r="AC25" s="105">
        <v>0</v>
      </c>
      <c r="AD25" s="105">
        <v>0</v>
      </c>
      <c r="AE25" s="105">
        <v>1</v>
      </c>
      <c r="AF25" s="105">
        <v>0</v>
      </c>
      <c r="AG25" s="105">
        <v>0</v>
      </c>
      <c r="AH25" s="105">
        <v>0</v>
      </c>
      <c r="AI25" s="105">
        <v>0</v>
      </c>
      <c r="AJ25" s="9">
        <f t="shared" si="4"/>
        <v>1</v>
      </c>
      <c r="AK25" s="9">
        <f t="shared" si="5"/>
        <v>0</v>
      </c>
      <c r="AL25" s="9">
        <f t="shared" si="6"/>
        <v>0</v>
      </c>
      <c r="AM25" s="9">
        <f t="shared" si="7"/>
        <v>0</v>
      </c>
      <c r="AN25" s="106" t="s">
        <v>4236</v>
      </c>
    </row>
    <row r="26" spans="1:40" x14ac:dyDescent="0.25">
      <c r="A26" s="105">
        <v>674</v>
      </c>
      <c r="B26" s="106" t="s">
        <v>4246</v>
      </c>
      <c r="C26" s="106" t="s">
        <v>4247</v>
      </c>
      <c r="D26" s="106" t="s">
        <v>4248</v>
      </c>
      <c r="E26" s="107">
        <v>41244</v>
      </c>
      <c r="F26" s="106" t="s">
        <v>38</v>
      </c>
      <c r="J26" s="98">
        <v>4</v>
      </c>
      <c r="L26" s="154" t="s">
        <v>342</v>
      </c>
      <c r="M26" s="106" t="s">
        <v>3726</v>
      </c>
      <c r="N26" s="106" t="s">
        <v>48</v>
      </c>
      <c r="O26" s="110">
        <v>15</v>
      </c>
      <c r="P26" s="106" t="s">
        <v>195</v>
      </c>
      <c r="Q26" s="106" t="s">
        <v>70</v>
      </c>
      <c r="R26" s="105">
        <v>0</v>
      </c>
      <c r="S26" s="105">
        <v>0</v>
      </c>
      <c r="T26" s="105">
        <v>0</v>
      </c>
      <c r="U26" s="105">
        <v>1</v>
      </c>
      <c r="V26" s="105">
        <v>0</v>
      </c>
      <c r="W26" s="105">
        <v>0</v>
      </c>
      <c r="X26" s="105">
        <v>0</v>
      </c>
      <c r="Y26" s="105">
        <v>0</v>
      </c>
      <c r="Z26" s="105">
        <v>1</v>
      </c>
      <c r="AA26" s="105">
        <v>0</v>
      </c>
      <c r="AB26" s="105">
        <v>0</v>
      </c>
      <c r="AC26" s="105">
        <v>1</v>
      </c>
      <c r="AD26" s="105">
        <v>0</v>
      </c>
      <c r="AE26" s="105">
        <v>1</v>
      </c>
      <c r="AF26" s="105">
        <v>0</v>
      </c>
      <c r="AG26" s="105">
        <v>0</v>
      </c>
      <c r="AH26" s="105">
        <v>0</v>
      </c>
      <c r="AI26" s="105">
        <v>0</v>
      </c>
      <c r="AJ26" s="9">
        <f t="shared" si="4"/>
        <v>1</v>
      </c>
      <c r="AK26" s="9">
        <f t="shared" si="5"/>
        <v>0</v>
      </c>
      <c r="AL26" s="9">
        <f t="shared" si="6"/>
        <v>0</v>
      </c>
      <c r="AM26" s="9">
        <f t="shared" si="7"/>
        <v>0</v>
      </c>
      <c r="AN26" s="106" t="s">
        <v>4249</v>
      </c>
    </row>
    <row r="27" spans="1:40" x14ac:dyDescent="0.25">
      <c r="A27" s="105">
        <v>678</v>
      </c>
      <c r="B27" s="106" t="s">
        <v>2065</v>
      </c>
      <c r="C27" s="106" t="s">
        <v>2066</v>
      </c>
      <c r="D27" s="106" t="s">
        <v>2067</v>
      </c>
      <c r="E27" s="107">
        <v>41236</v>
      </c>
      <c r="F27" s="106" t="s">
        <v>38</v>
      </c>
      <c r="J27" s="98">
        <v>0.08</v>
      </c>
      <c r="L27" s="109" t="s">
        <v>342</v>
      </c>
      <c r="M27" s="106" t="s">
        <v>2068</v>
      </c>
      <c r="N27" s="106" t="s">
        <v>48</v>
      </c>
      <c r="O27" s="110">
        <v>30.857142857142858</v>
      </c>
      <c r="P27" s="106" t="s">
        <v>1225</v>
      </c>
      <c r="Q27" s="106" t="s">
        <v>70</v>
      </c>
      <c r="R27" s="105">
        <v>0</v>
      </c>
      <c r="S27" s="105">
        <v>0</v>
      </c>
      <c r="T27" s="105">
        <v>0</v>
      </c>
      <c r="U27" s="105">
        <v>1</v>
      </c>
      <c r="V27" s="105">
        <v>0</v>
      </c>
      <c r="W27" s="105">
        <v>0</v>
      </c>
      <c r="X27" s="105">
        <v>0</v>
      </c>
      <c r="Y27" s="105">
        <v>0</v>
      </c>
      <c r="Z27" s="105">
        <v>1</v>
      </c>
      <c r="AA27" s="105">
        <v>0</v>
      </c>
      <c r="AB27" s="105">
        <v>0</v>
      </c>
      <c r="AC27" s="105">
        <v>1</v>
      </c>
      <c r="AD27" s="105">
        <v>0</v>
      </c>
      <c r="AE27" s="105">
        <v>0</v>
      </c>
      <c r="AF27" s="105">
        <v>0</v>
      </c>
      <c r="AG27" s="105">
        <v>0</v>
      </c>
      <c r="AH27" s="105">
        <v>0</v>
      </c>
      <c r="AI27" s="105">
        <v>0</v>
      </c>
      <c r="AJ27" s="9">
        <f t="shared" si="4"/>
        <v>1</v>
      </c>
      <c r="AK27" s="9">
        <f t="shared" si="5"/>
        <v>0</v>
      </c>
      <c r="AL27" s="9">
        <f t="shared" si="6"/>
        <v>0</v>
      </c>
      <c r="AM27" s="9">
        <f t="shared" si="7"/>
        <v>0</v>
      </c>
      <c r="AN27" s="106" t="s">
        <v>2069</v>
      </c>
    </row>
    <row r="28" spans="1:40" x14ac:dyDescent="0.25">
      <c r="A28" s="105">
        <v>682</v>
      </c>
      <c r="B28" s="106" t="s">
        <v>2070</v>
      </c>
      <c r="C28" s="106" t="s">
        <v>2071</v>
      </c>
      <c r="D28" s="106" t="s">
        <v>2072</v>
      </c>
      <c r="E28" s="107">
        <v>41226</v>
      </c>
      <c r="F28" s="106" t="s">
        <v>332</v>
      </c>
      <c r="I28" s="110">
        <v>2100</v>
      </c>
      <c r="J28" s="98">
        <v>1.4E-2</v>
      </c>
      <c r="L28" s="109" t="s">
        <v>342</v>
      </c>
      <c r="M28" s="106" t="s">
        <v>136</v>
      </c>
      <c r="N28" s="106" t="s">
        <v>219</v>
      </c>
      <c r="O28" s="110">
        <v>90</v>
      </c>
      <c r="P28" s="106" t="s">
        <v>2073</v>
      </c>
      <c r="Q28" s="106" t="s">
        <v>15</v>
      </c>
      <c r="R28" s="105">
        <v>1</v>
      </c>
      <c r="S28" s="105">
        <v>0</v>
      </c>
      <c r="T28" s="105">
        <v>0</v>
      </c>
      <c r="U28" s="105">
        <v>1</v>
      </c>
      <c r="V28" s="105">
        <v>0</v>
      </c>
      <c r="W28" s="105">
        <v>0</v>
      </c>
      <c r="X28" s="105">
        <v>0</v>
      </c>
      <c r="Y28" s="105">
        <v>0</v>
      </c>
      <c r="Z28" s="105">
        <v>1</v>
      </c>
      <c r="AA28" s="105">
        <v>0</v>
      </c>
      <c r="AB28" s="105">
        <v>0</v>
      </c>
      <c r="AC28" s="105">
        <v>1</v>
      </c>
      <c r="AD28" s="105">
        <v>0</v>
      </c>
      <c r="AE28" s="105">
        <v>1</v>
      </c>
      <c r="AF28" s="105">
        <v>0</v>
      </c>
      <c r="AG28" s="105">
        <v>0</v>
      </c>
      <c r="AH28" s="105">
        <v>0</v>
      </c>
      <c r="AI28" s="105">
        <v>0</v>
      </c>
      <c r="AJ28" s="9">
        <f t="shared" si="4"/>
        <v>1</v>
      </c>
      <c r="AK28" s="9">
        <f t="shared" si="5"/>
        <v>0</v>
      </c>
      <c r="AL28" s="9">
        <f t="shared" si="6"/>
        <v>0</v>
      </c>
      <c r="AM28" s="9">
        <f t="shared" si="7"/>
        <v>0</v>
      </c>
      <c r="AN28" s="106" t="s">
        <v>2074</v>
      </c>
    </row>
    <row r="29" spans="1:40" x14ac:dyDescent="0.25">
      <c r="A29" s="105">
        <v>757</v>
      </c>
      <c r="B29" s="106" t="s">
        <v>5779</v>
      </c>
      <c r="C29" s="106" t="s">
        <v>5780</v>
      </c>
      <c r="D29" s="106" t="s">
        <v>5781</v>
      </c>
      <c r="E29" s="107">
        <v>42377</v>
      </c>
      <c r="F29" s="106" t="s">
        <v>38</v>
      </c>
      <c r="J29" s="98">
        <v>1.4139999999999999E-4</v>
      </c>
      <c r="L29" s="109" t="s">
        <v>342</v>
      </c>
      <c r="M29" s="106" t="s">
        <v>963</v>
      </c>
      <c r="N29" s="106" t="s">
        <v>40</v>
      </c>
      <c r="O29" s="110">
        <v>8760</v>
      </c>
      <c r="P29" s="106" t="s">
        <v>41</v>
      </c>
      <c r="Q29" s="106" t="s">
        <v>15</v>
      </c>
      <c r="R29" s="105">
        <v>1</v>
      </c>
      <c r="S29" s="105">
        <v>0</v>
      </c>
      <c r="T29" s="105">
        <v>0</v>
      </c>
      <c r="U29" s="105">
        <v>1</v>
      </c>
      <c r="V29" s="105">
        <v>0</v>
      </c>
      <c r="W29" s="105">
        <v>0</v>
      </c>
      <c r="X29" s="105">
        <v>0</v>
      </c>
      <c r="Y29" s="105">
        <v>0</v>
      </c>
      <c r="Z29" s="105">
        <v>1</v>
      </c>
      <c r="AA29" s="105">
        <v>0</v>
      </c>
      <c r="AB29" s="105">
        <v>0</v>
      </c>
      <c r="AC29" s="105">
        <v>0</v>
      </c>
      <c r="AD29" s="105">
        <v>0</v>
      </c>
      <c r="AE29" s="105">
        <v>1</v>
      </c>
      <c r="AF29" s="105">
        <v>0</v>
      </c>
      <c r="AG29" s="105">
        <v>0</v>
      </c>
      <c r="AH29" s="105">
        <v>0</v>
      </c>
      <c r="AI29" s="105">
        <v>0</v>
      </c>
      <c r="AJ29" s="9">
        <f t="shared" si="4"/>
        <v>1</v>
      </c>
      <c r="AK29" s="9">
        <f t="shared" si="5"/>
        <v>0</v>
      </c>
      <c r="AL29" s="9">
        <f t="shared" si="6"/>
        <v>0</v>
      </c>
      <c r="AM29" s="9">
        <f t="shared" si="7"/>
        <v>0</v>
      </c>
      <c r="AN29" s="106" t="s">
        <v>5782</v>
      </c>
    </row>
    <row r="30" spans="1:40" x14ac:dyDescent="0.25">
      <c r="A30" s="105">
        <v>813</v>
      </c>
      <c r="B30" s="106" t="s">
        <v>8827</v>
      </c>
      <c r="C30" s="106" t="s">
        <v>8828</v>
      </c>
      <c r="D30" s="106" t="s">
        <v>8829</v>
      </c>
      <c r="E30" s="107">
        <v>42683</v>
      </c>
      <c r="F30" s="106" t="s">
        <v>38</v>
      </c>
      <c r="G30" s="105">
        <v>2100</v>
      </c>
      <c r="H30" s="105">
        <v>700</v>
      </c>
      <c r="J30" s="98">
        <v>2</v>
      </c>
      <c r="L30" s="109" t="s">
        <v>341</v>
      </c>
      <c r="M30" s="106" t="s">
        <v>54</v>
      </c>
      <c r="N30" s="106" t="s">
        <v>48</v>
      </c>
      <c r="O30" s="110">
        <v>0</v>
      </c>
      <c r="P30" s="106" t="s">
        <v>170</v>
      </c>
      <c r="Q30" s="106" t="s">
        <v>55</v>
      </c>
      <c r="R30" s="105">
        <v>0</v>
      </c>
      <c r="S30" s="105">
        <v>0</v>
      </c>
      <c r="T30" s="105">
        <v>0</v>
      </c>
      <c r="U30" s="105">
        <v>0</v>
      </c>
      <c r="V30" s="105">
        <v>0</v>
      </c>
      <c r="W30" s="105">
        <v>0</v>
      </c>
      <c r="X30" s="105">
        <v>0</v>
      </c>
      <c r="Y30" s="105">
        <v>0</v>
      </c>
      <c r="Z30" s="105">
        <v>0</v>
      </c>
      <c r="AA30" s="105">
        <v>0</v>
      </c>
      <c r="AB30" s="105">
        <v>1</v>
      </c>
      <c r="AC30" s="105">
        <v>1</v>
      </c>
      <c r="AD30" s="105">
        <v>1</v>
      </c>
      <c r="AE30" s="105">
        <v>0</v>
      </c>
      <c r="AF30" s="105">
        <v>0</v>
      </c>
      <c r="AG30" s="105">
        <v>0</v>
      </c>
      <c r="AH30" s="105">
        <v>0</v>
      </c>
      <c r="AI30" s="105">
        <v>0</v>
      </c>
      <c r="AJ30" s="9">
        <f t="shared" si="4"/>
        <v>1</v>
      </c>
      <c r="AK30" s="9">
        <f t="shared" si="5"/>
        <v>0</v>
      </c>
      <c r="AL30" s="9">
        <f t="shared" si="6"/>
        <v>1</v>
      </c>
      <c r="AM30" s="9">
        <f t="shared" si="7"/>
        <v>1</v>
      </c>
      <c r="AN30" s="106" t="s">
        <v>8830</v>
      </c>
    </row>
    <row r="31" spans="1:40" x14ac:dyDescent="0.25">
      <c r="A31" s="105">
        <v>842</v>
      </c>
      <c r="B31" s="106" t="s">
        <v>8831</v>
      </c>
      <c r="C31" s="106" t="s">
        <v>8832</v>
      </c>
      <c r="D31" s="106" t="s">
        <v>8833</v>
      </c>
      <c r="E31" s="107">
        <v>42433</v>
      </c>
      <c r="F31" s="106" t="s">
        <v>38</v>
      </c>
      <c r="G31" s="105">
        <v>2450</v>
      </c>
      <c r="H31" s="105">
        <v>800</v>
      </c>
      <c r="L31" s="109" t="s">
        <v>341</v>
      </c>
      <c r="M31" s="106" t="s">
        <v>145</v>
      </c>
      <c r="N31" s="106" t="s">
        <v>48</v>
      </c>
      <c r="O31" s="110">
        <v>0</v>
      </c>
      <c r="P31" s="106" t="s">
        <v>4109</v>
      </c>
      <c r="Q31" s="106" t="s">
        <v>15</v>
      </c>
      <c r="R31" s="105">
        <v>1</v>
      </c>
      <c r="S31" s="105">
        <v>0</v>
      </c>
      <c r="T31" s="105">
        <v>0</v>
      </c>
      <c r="U31" s="105">
        <v>0</v>
      </c>
      <c r="V31" s="105">
        <v>0</v>
      </c>
      <c r="W31" s="105">
        <v>0</v>
      </c>
      <c r="X31" s="105">
        <v>0</v>
      </c>
      <c r="Y31" s="105">
        <v>0</v>
      </c>
      <c r="Z31" s="105">
        <v>0</v>
      </c>
      <c r="AA31" s="105">
        <v>0</v>
      </c>
      <c r="AB31" s="105">
        <v>1</v>
      </c>
      <c r="AC31" s="105">
        <v>1</v>
      </c>
      <c r="AD31" s="105">
        <v>0</v>
      </c>
      <c r="AE31" s="105">
        <v>0</v>
      </c>
      <c r="AF31" s="105">
        <v>0</v>
      </c>
      <c r="AG31" s="105">
        <v>0</v>
      </c>
      <c r="AH31" s="105">
        <v>0</v>
      </c>
      <c r="AI31" s="105">
        <v>0</v>
      </c>
      <c r="AJ31" s="9">
        <f t="shared" si="4"/>
        <v>1</v>
      </c>
      <c r="AK31" s="9">
        <f t="shared" si="5"/>
        <v>0</v>
      </c>
      <c r="AL31" s="9">
        <f t="shared" si="6"/>
        <v>0</v>
      </c>
      <c r="AM31" s="9">
        <f t="shared" si="7"/>
        <v>0</v>
      </c>
      <c r="AN31" s="106" t="s">
        <v>8834</v>
      </c>
    </row>
    <row r="32" spans="1:40" x14ac:dyDescent="0.25">
      <c r="A32" s="105">
        <v>888</v>
      </c>
      <c r="B32" s="106" t="s">
        <v>8835</v>
      </c>
      <c r="C32" s="106" t="s">
        <v>8836</v>
      </c>
      <c r="D32" s="106" t="s">
        <v>8837</v>
      </c>
      <c r="E32" s="107">
        <v>39814</v>
      </c>
      <c r="F32" s="106" t="s">
        <v>38</v>
      </c>
      <c r="I32" s="110">
        <v>1350</v>
      </c>
      <c r="J32" s="98">
        <v>0.08</v>
      </c>
      <c r="L32" s="109" t="s">
        <v>342</v>
      </c>
      <c r="M32" s="106" t="s">
        <v>8838</v>
      </c>
      <c r="N32" s="106" t="s">
        <v>48</v>
      </c>
      <c r="O32" s="110">
        <v>13395</v>
      </c>
      <c r="P32" s="106" t="s">
        <v>8839</v>
      </c>
      <c r="Q32" s="106" t="s">
        <v>55</v>
      </c>
      <c r="R32" s="105">
        <v>0</v>
      </c>
      <c r="S32" s="105">
        <v>0</v>
      </c>
      <c r="T32" s="105">
        <v>0</v>
      </c>
      <c r="U32" s="105">
        <v>1</v>
      </c>
      <c r="V32" s="105">
        <v>0</v>
      </c>
      <c r="W32" s="105">
        <v>0</v>
      </c>
      <c r="X32" s="105">
        <v>0</v>
      </c>
      <c r="Y32" s="105">
        <v>0</v>
      </c>
      <c r="Z32" s="105">
        <v>1</v>
      </c>
      <c r="AA32" s="105">
        <v>0</v>
      </c>
      <c r="AB32" s="105">
        <v>0</v>
      </c>
      <c r="AC32" s="105">
        <v>1</v>
      </c>
      <c r="AD32" s="105">
        <v>0</v>
      </c>
      <c r="AE32" s="105">
        <v>0</v>
      </c>
      <c r="AF32" s="105">
        <v>0</v>
      </c>
      <c r="AG32" s="105">
        <v>0</v>
      </c>
      <c r="AH32" s="105">
        <v>0</v>
      </c>
      <c r="AI32" s="105">
        <v>0</v>
      </c>
      <c r="AJ32" s="9">
        <f t="shared" si="4"/>
        <v>1</v>
      </c>
      <c r="AK32" s="9">
        <f t="shared" si="5"/>
        <v>0</v>
      </c>
      <c r="AL32" s="9">
        <f t="shared" si="6"/>
        <v>0</v>
      </c>
      <c r="AM32" s="9">
        <f t="shared" si="7"/>
        <v>0</v>
      </c>
      <c r="AN32" s="106" t="s">
        <v>8840</v>
      </c>
    </row>
    <row r="33" spans="1:40" x14ac:dyDescent="0.25">
      <c r="A33" s="105">
        <v>917</v>
      </c>
      <c r="B33" s="106" t="s">
        <v>4255</v>
      </c>
      <c r="C33" s="106" t="s">
        <v>4256</v>
      </c>
      <c r="D33" s="106" t="s">
        <v>4257</v>
      </c>
      <c r="E33" s="107">
        <v>39995</v>
      </c>
      <c r="F33" s="106" t="s">
        <v>38</v>
      </c>
      <c r="J33" s="98">
        <v>0.4</v>
      </c>
      <c r="L33" s="109" t="s">
        <v>342</v>
      </c>
      <c r="M33" s="106" t="s">
        <v>136</v>
      </c>
      <c r="N33" s="106" t="s">
        <v>219</v>
      </c>
      <c r="O33" s="110">
        <v>16</v>
      </c>
      <c r="P33" s="106" t="s">
        <v>4109</v>
      </c>
      <c r="Q33" s="106" t="s">
        <v>15</v>
      </c>
      <c r="R33" s="105">
        <v>1</v>
      </c>
      <c r="S33" s="105">
        <v>0</v>
      </c>
      <c r="T33" s="105">
        <v>0</v>
      </c>
      <c r="U33" s="105">
        <v>0</v>
      </c>
      <c r="V33" s="105">
        <v>0</v>
      </c>
      <c r="W33" s="105">
        <v>0</v>
      </c>
      <c r="X33" s="105">
        <v>0</v>
      </c>
      <c r="Y33" s="105">
        <v>1</v>
      </c>
      <c r="Z33" s="105">
        <v>0</v>
      </c>
      <c r="AA33" s="105">
        <v>0</v>
      </c>
      <c r="AB33" s="105">
        <v>0</v>
      </c>
      <c r="AC33" s="105">
        <v>1</v>
      </c>
      <c r="AD33" s="105">
        <v>1</v>
      </c>
      <c r="AE33" s="105">
        <v>0</v>
      </c>
      <c r="AF33" s="105">
        <v>0</v>
      </c>
      <c r="AG33" s="105">
        <v>0</v>
      </c>
      <c r="AH33" s="105">
        <v>0</v>
      </c>
      <c r="AI33" s="105">
        <v>0</v>
      </c>
      <c r="AJ33" s="9">
        <f t="shared" si="4"/>
        <v>1</v>
      </c>
      <c r="AK33" s="9">
        <f t="shared" si="5"/>
        <v>0</v>
      </c>
      <c r="AL33" s="9">
        <f t="shared" si="6"/>
        <v>1</v>
      </c>
      <c r="AM33" s="9">
        <f t="shared" si="7"/>
        <v>1</v>
      </c>
      <c r="AN33" s="106" t="s">
        <v>4259</v>
      </c>
    </row>
    <row r="34" spans="1:40" x14ac:dyDescent="0.25">
      <c r="A34" s="105">
        <v>1173</v>
      </c>
      <c r="B34" s="106" t="s">
        <v>4275</v>
      </c>
      <c r="C34" s="106" t="s">
        <v>4276</v>
      </c>
      <c r="D34" s="106" t="s">
        <v>4277</v>
      </c>
      <c r="E34" s="107">
        <v>40975</v>
      </c>
      <c r="F34" s="106" t="s">
        <v>38</v>
      </c>
      <c r="G34" s="105">
        <v>1800</v>
      </c>
      <c r="H34" s="105">
        <v>900</v>
      </c>
      <c r="I34" s="110">
        <v>200</v>
      </c>
      <c r="J34" s="98">
        <v>0.9</v>
      </c>
      <c r="L34" s="109" t="s">
        <v>341</v>
      </c>
      <c r="M34" s="106" t="s">
        <v>151</v>
      </c>
      <c r="N34" s="106" t="s">
        <v>48</v>
      </c>
      <c r="O34" s="110">
        <v>14</v>
      </c>
      <c r="P34" s="106" t="s">
        <v>526</v>
      </c>
      <c r="Q34" s="106" t="s">
        <v>15</v>
      </c>
      <c r="R34" s="105">
        <v>1</v>
      </c>
      <c r="S34" s="105">
        <v>0</v>
      </c>
      <c r="T34" s="105">
        <v>0</v>
      </c>
      <c r="U34" s="105">
        <v>1</v>
      </c>
      <c r="V34" s="105">
        <v>0</v>
      </c>
      <c r="W34" s="105">
        <v>0</v>
      </c>
      <c r="X34" s="105">
        <v>0</v>
      </c>
      <c r="Y34" s="105">
        <v>0</v>
      </c>
      <c r="Z34" s="105">
        <v>1</v>
      </c>
      <c r="AA34" s="105">
        <v>0</v>
      </c>
      <c r="AB34" s="105">
        <v>0</v>
      </c>
      <c r="AC34" s="105">
        <v>0</v>
      </c>
      <c r="AD34" s="105">
        <v>0</v>
      </c>
      <c r="AE34" s="105">
        <v>0</v>
      </c>
      <c r="AF34" s="105">
        <v>0</v>
      </c>
      <c r="AG34" s="105">
        <v>0</v>
      </c>
      <c r="AH34" s="105">
        <v>0</v>
      </c>
      <c r="AI34" s="105">
        <v>1</v>
      </c>
      <c r="AJ34" s="9">
        <f t="shared" si="4"/>
        <v>0</v>
      </c>
      <c r="AK34" s="9">
        <f t="shared" si="5"/>
        <v>0</v>
      </c>
      <c r="AL34" s="9">
        <f t="shared" si="6"/>
        <v>1</v>
      </c>
      <c r="AM34" s="9">
        <f t="shared" si="7"/>
        <v>0</v>
      </c>
      <c r="AN34" s="106" t="s">
        <v>4278</v>
      </c>
    </row>
    <row r="35" spans="1:40" x14ac:dyDescent="0.25">
      <c r="A35" s="105">
        <v>1207</v>
      </c>
      <c r="B35" s="106" t="s">
        <v>5783</v>
      </c>
      <c r="C35" s="106" t="s">
        <v>5784</v>
      </c>
      <c r="D35" s="106" t="s">
        <v>5785</v>
      </c>
      <c r="E35" s="107">
        <v>38504</v>
      </c>
      <c r="F35" s="106" t="s">
        <v>38</v>
      </c>
      <c r="I35" s="110">
        <v>19000</v>
      </c>
      <c r="J35" s="98">
        <v>0.09</v>
      </c>
      <c r="K35" s="110">
        <v>85</v>
      </c>
      <c r="L35" s="109" t="s">
        <v>342</v>
      </c>
      <c r="M35" s="106" t="s">
        <v>136</v>
      </c>
      <c r="N35" s="106" t="s">
        <v>40</v>
      </c>
      <c r="O35" s="110">
        <v>84</v>
      </c>
      <c r="P35" s="106" t="s">
        <v>817</v>
      </c>
      <c r="Q35" s="106" t="s">
        <v>15</v>
      </c>
      <c r="R35" s="105">
        <v>1</v>
      </c>
      <c r="S35" s="105">
        <v>0</v>
      </c>
      <c r="T35" s="105">
        <v>0</v>
      </c>
      <c r="U35" s="105">
        <v>1</v>
      </c>
      <c r="V35" s="105">
        <v>0</v>
      </c>
      <c r="W35" s="105">
        <v>0</v>
      </c>
      <c r="X35" s="105">
        <v>0</v>
      </c>
      <c r="Y35" s="105">
        <v>0</v>
      </c>
      <c r="Z35" s="105">
        <v>1</v>
      </c>
      <c r="AA35" s="105">
        <v>0</v>
      </c>
      <c r="AB35" s="105">
        <v>0</v>
      </c>
      <c r="AC35" s="105">
        <v>1</v>
      </c>
      <c r="AD35" s="105">
        <v>0</v>
      </c>
      <c r="AE35" s="105">
        <v>0</v>
      </c>
      <c r="AF35" s="105">
        <v>0</v>
      </c>
      <c r="AG35" s="105">
        <v>0</v>
      </c>
      <c r="AH35" s="105">
        <v>0</v>
      </c>
      <c r="AI35" s="105">
        <v>0</v>
      </c>
      <c r="AJ35" s="9">
        <f t="shared" si="4"/>
        <v>1</v>
      </c>
      <c r="AK35" s="9">
        <f t="shared" si="5"/>
        <v>0</v>
      </c>
      <c r="AL35" s="9">
        <f t="shared" si="6"/>
        <v>0</v>
      </c>
      <c r="AM35" s="9">
        <f t="shared" si="7"/>
        <v>0</v>
      </c>
      <c r="AN35" s="106" t="s">
        <v>5787</v>
      </c>
    </row>
    <row r="36" spans="1:40" x14ac:dyDescent="0.25">
      <c r="A36" s="105">
        <v>1233</v>
      </c>
      <c r="B36" s="106" t="s">
        <v>4287</v>
      </c>
      <c r="C36" s="106" t="s">
        <v>4288</v>
      </c>
      <c r="D36" s="106" t="s">
        <v>4289</v>
      </c>
      <c r="E36" s="107">
        <v>41365</v>
      </c>
      <c r="F36" s="106" t="s">
        <v>38</v>
      </c>
      <c r="J36" s="98">
        <v>9.0999999999999998E-2</v>
      </c>
      <c r="L36" s="109" t="s">
        <v>341</v>
      </c>
      <c r="M36" s="106" t="s">
        <v>283</v>
      </c>
      <c r="N36" s="106" t="s">
        <v>48</v>
      </c>
      <c r="O36" s="110">
        <v>3360</v>
      </c>
      <c r="P36" s="106" t="s">
        <v>526</v>
      </c>
      <c r="Q36" s="106" t="s">
        <v>15</v>
      </c>
      <c r="R36" s="105">
        <v>1</v>
      </c>
      <c r="S36" s="105">
        <v>0</v>
      </c>
      <c r="T36" s="105">
        <v>0</v>
      </c>
      <c r="U36" s="105">
        <v>1</v>
      </c>
      <c r="V36" s="105">
        <v>0</v>
      </c>
      <c r="W36" s="105">
        <v>0</v>
      </c>
      <c r="X36" s="105">
        <v>0</v>
      </c>
      <c r="Y36" s="105">
        <v>0</v>
      </c>
      <c r="Z36" s="105">
        <v>1</v>
      </c>
      <c r="AA36" s="105">
        <v>0</v>
      </c>
      <c r="AB36" s="105">
        <v>0</v>
      </c>
      <c r="AC36" s="105">
        <v>0</v>
      </c>
      <c r="AD36" s="105">
        <v>0</v>
      </c>
      <c r="AE36" s="105">
        <v>1</v>
      </c>
      <c r="AF36" s="105">
        <v>0</v>
      </c>
      <c r="AG36" s="105">
        <v>0</v>
      </c>
      <c r="AH36" s="105">
        <v>0</v>
      </c>
      <c r="AI36" s="105">
        <v>0</v>
      </c>
      <c r="AJ36" s="9">
        <f t="shared" si="4"/>
        <v>1</v>
      </c>
      <c r="AK36" s="9">
        <f t="shared" si="5"/>
        <v>0</v>
      </c>
      <c r="AL36" s="9">
        <f t="shared" si="6"/>
        <v>0</v>
      </c>
      <c r="AM36" s="9">
        <f t="shared" si="7"/>
        <v>0</v>
      </c>
      <c r="AN36" s="106" t="s">
        <v>4291</v>
      </c>
    </row>
    <row r="37" spans="1:40" x14ac:dyDescent="0.25">
      <c r="A37" s="105">
        <v>1249</v>
      </c>
      <c r="B37" s="106" t="s">
        <v>528</v>
      </c>
      <c r="C37" s="106" t="s">
        <v>529</v>
      </c>
      <c r="D37" s="106" t="s">
        <v>530</v>
      </c>
      <c r="E37" s="107">
        <v>40549</v>
      </c>
      <c r="F37" s="106" t="s">
        <v>38</v>
      </c>
      <c r="I37" s="110">
        <v>60000</v>
      </c>
      <c r="J37" s="98">
        <v>0.48</v>
      </c>
      <c r="L37" s="109" t="s">
        <v>342</v>
      </c>
      <c r="M37" s="106" t="s">
        <v>136</v>
      </c>
      <c r="N37" s="106" t="s">
        <v>219</v>
      </c>
      <c r="O37" s="110">
        <v>0</v>
      </c>
      <c r="P37" s="106" t="s">
        <v>225</v>
      </c>
      <c r="Q37" s="106" t="s">
        <v>15</v>
      </c>
      <c r="R37" s="105">
        <v>1</v>
      </c>
      <c r="S37" s="105">
        <v>0</v>
      </c>
      <c r="T37" s="105">
        <v>0</v>
      </c>
      <c r="U37" s="105">
        <v>1</v>
      </c>
      <c r="V37" s="105">
        <v>0</v>
      </c>
      <c r="W37" s="105">
        <v>0</v>
      </c>
      <c r="X37" s="105">
        <v>0</v>
      </c>
      <c r="Y37" s="105">
        <v>0</v>
      </c>
      <c r="Z37" s="105">
        <v>1</v>
      </c>
      <c r="AA37" s="105">
        <v>0</v>
      </c>
      <c r="AB37" s="105">
        <v>0</v>
      </c>
      <c r="AC37" s="105">
        <v>1</v>
      </c>
      <c r="AD37" s="105">
        <v>0</v>
      </c>
      <c r="AE37" s="105">
        <v>0</v>
      </c>
      <c r="AF37" s="105">
        <v>0</v>
      </c>
      <c r="AG37" s="105">
        <v>0</v>
      </c>
      <c r="AH37" s="105">
        <v>0</v>
      </c>
      <c r="AI37" s="105">
        <v>0</v>
      </c>
      <c r="AJ37" s="9">
        <f t="shared" si="4"/>
        <v>1</v>
      </c>
      <c r="AK37" s="9">
        <f t="shared" si="5"/>
        <v>0</v>
      </c>
      <c r="AL37" s="9">
        <f t="shared" si="6"/>
        <v>0</v>
      </c>
      <c r="AM37" s="9">
        <f t="shared" si="7"/>
        <v>0</v>
      </c>
      <c r="AN37" s="106" t="s">
        <v>531</v>
      </c>
    </row>
    <row r="38" spans="1:40" x14ac:dyDescent="0.25">
      <c r="A38" s="105">
        <v>1299</v>
      </c>
      <c r="B38" s="106" t="s">
        <v>5788</v>
      </c>
      <c r="C38" s="106" t="s">
        <v>5789</v>
      </c>
      <c r="D38" s="106" t="s">
        <v>5790</v>
      </c>
      <c r="E38" s="107">
        <v>40941</v>
      </c>
      <c r="F38" s="106" t="s">
        <v>38</v>
      </c>
      <c r="J38" s="98">
        <v>1.58</v>
      </c>
      <c r="L38" s="109" t="s">
        <v>341</v>
      </c>
      <c r="M38" s="106" t="s">
        <v>151</v>
      </c>
      <c r="N38" s="106" t="s">
        <v>48</v>
      </c>
      <c r="O38" s="110">
        <v>2190</v>
      </c>
      <c r="P38" s="106" t="s">
        <v>5791</v>
      </c>
      <c r="Q38" s="106" t="s">
        <v>55</v>
      </c>
      <c r="R38" s="105">
        <v>1</v>
      </c>
      <c r="S38" s="105">
        <v>0</v>
      </c>
      <c r="T38" s="105">
        <v>0</v>
      </c>
      <c r="U38" s="105">
        <v>1</v>
      </c>
      <c r="V38" s="105">
        <v>0</v>
      </c>
      <c r="W38" s="105">
        <v>0</v>
      </c>
      <c r="X38" s="105">
        <v>0</v>
      </c>
      <c r="Y38" s="105">
        <v>0</v>
      </c>
      <c r="Z38" s="105">
        <v>1</v>
      </c>
      <c r="AA38" s="105">
        <v>0</v>
      </c>
      <c r="AB38" s="105">
        <v>0</v>
      </c>
      <c r="AC38" s="105">
        <v>0</v>
      </c>
      <c r="AD38" s="105">
        <v>0</v>
      </c>
      <c r="AE38" s="105">
        <v>1</v>
      </c>
      <c r="AF38" s="105">
        <v>0</v>
      </c>
      <c r="AG38" s="105">
        <v>0</v>
      </c>
      <c r="AH38" s="105">
        <v>0</v>
      </c>
      <c r="AI38" s="105">
        <v>0</v>
      </c>
      <c r="AJ38" s="9">
        <f t="shared" si="4"/>
        <v>1</v>
      </c>
      <c r="AK38" s="9">
        <f t="shared" si="5"/>
        <v>0</v>
      </c>
      <c r="AL38" s="9">
        <f t="shared" si="6"/>
        <v>0</v>
      </c>
      <c r="AM38" s="9">
        <f t="shared" si="7"/>
        <v>0</v>
      </c>
      <c r="AN38" s="106" t="s">
        <v>5792</v>
      </c>
    </row>
    <row r="39" spans="1:40" x14ac:dyDescent="0.25">
      <c r="A39" s="105">
        <v>1302</v>
      </c>
      <c r="B39" s="106" t="s">
        <v>4297</v>
      </c>
      <c r="C39" s="106" t="s">
        <v>4298</v>
      </c>
      <c r="D39" s="106" t="s">
        <v>4299</v>
      </c>
      <c r="E39" s="107">
        <v>41518</v>
      </c>
      <c r="F39" s="106" t="s">
        <v>38</v>
      </c>
      <c r="I39" s="110">
        <v>6789</v>
      </c>
      <c r="L39" s="109" t="s">
        <v>342</v>
      </c>
      <c r="M39" s="106" t="s">
        <v>39</v>
      </c>
      <c r="N39" s="106" t="s">
        <v>40</v>
      </c>
      <c r="O39" s="110">
        <v>180</v>
      </c>
      <c r="P39" s="106" t="s">
        <v>225</v>
      </c>
      <c r="Q39" s="106" t="s">
        <v>15</v>
      </c>
      <c r="R39" s="105">
        <v>1</v>
      </c>
      <c r="S39" s="105">
        <v>0</v>
      </c>
      <c r="T39" s="105">
        <v>0</v>
      </c>
      <c r="U39" s="105">
        <v>1</v>
      </c>
      <c r="V39" s="105">
        <v>0</v>
      </c>
      <c r="W39" s="105">
        <v>0</v>
      </c>
      <c r="X39" s="105">
        <v>0</v>
      </c>
      <c r="Y39" s="105">
        <v>0</v>
      </c>
      <c r="Z39" s="105">
        <v>1</v>
      </c>
      <c r="AA39" s="105">
        <v>0</v>
      </c>
      <c r="AB39" s="105">
        <v>0</v>
      </c>
      <c r="AC39" s="105">
        <v>0</v>
      </c>
      <c r="AD39" s="105">
        <v>0</v>
      </c>
      <c r="AE39" s="105">
        <v>0</v>
      </c>
      <c r="AF39" s="105">
        <v>0</v>
      </c>
      <c r="AG39" s="105">
        <v>0</v>
      </c>
      <c r="AH39" s="105">
        <v>0</v>
      </c>
      <c r="AI39" s="105">
        <v>1</v>
      </c>
      <c r="AJ39" s="9">
        <f t="shared" si="4"/>
        <v>0</v>
      </c>
      <c r="AK39" s="9">
        <f t="shared" si="5"/>
        <v>0</v>
      </c>
      <c r="AL39" s="9">
        <f t="shared" si="6"/>
        <v>1</v>
      </c>
      <c r="AM39" s="9">
        <f t="shared" si="7"/>
        <v>0</v>
      </c>
      <c r="AN39" s="106" t="s">
        <v>4300</v>
      </c>
    </row>
    <row r="40" spans="1:40" x14ac:dyDescent="0.25">
      <c r="A40" s="105">
        <v>1357</v>
      </c>
      <c r="B40" s="106" t="s">
        <v>4321</v>
      </c>
      <c r="C40" s="106" t="s">
        <v>4322</v>
      </c>
      <c r="D40" s="106" t="s">
        <v>4323</v>
      </c>
      <c r="E40" s="107">
        <v>39878</v>
      </c>
      <c r="F40" s="106" t="s">
        <v>38</v>
      </c>
      <c r="G40" s="105">
        <v>1800</v>
      </c>
      <c r="H40" s="105">
        <v>900</v>
      </c>
      <c r="L40" s="109" t="s">
        <v>341</v>
      </c>
      <c r="M40" s="106" t="s">
        <v>151</v>
      </c>
      <c r="N40" s="106" t="s">
        <v>48</v>
      </c>
      <c r="O40" s="110">
        <v>28</v>
      </c>
      <c r="P40" s="106" t="s">
        <v>526</v>
      </c>
      <c r="Q40" s="106" t="s">
        <v>15</v>
      </c>
      <c r="R40" s="105">
        <v>1</v>
      </c>
      <c r="S40" s="105">
        <v>0</v>
      </c>
      <c r="T40" s="105">
        <v>0</v>
      </c>
      <c r="U40" s="105">
        <v>1</v>
      </c>
      <c r="V40" s="105">
        <v>0</v>
      </c>
      <c r="W40" s="105">
        <v>0</v>
      </c>
      <c r="X40" s="105">
        <v>0</v>
      </c>
      <c r="Y40" s="105">
        <v>0</v>
      </c>
      <c r="Z40" s="105">
        <v>1</v>
      </c>
      <c r="AA40" s="105">
        <v>0</v>
      </c>
      <c r="AB40" s="105">
        <v>0</v>
      </c>
      <c r="AC40" s="105">
        <v>0</v>
      </c>
      <c r="AD40" s="105">
        <v>0</v>
      </c>
      <c r="AE40" s="105">
        <v>0</v>
      </c>
      <c r="AF40" s="105">
        <v>0</v>
      </c>
      <c r="AG40" s="105">
        <v>0</v>
      </c>
      <c r="AH40" s="105">
        <v>0</v>
      </c>
      <c r="AI40" s="105">
        <v>1</v>
      </c>
      <c r="AJ40" s="9">
        <f t="shared" si="4"/>
        <v>0</v>
      </c>
      <c r="AK40" s="9">
        <f t="shared" si="5"/>
        <v>0</v>
      </c>
      <c r="AL40" s="9">
        <f t="shared" si="6"/>
        <v>1</v>
      </c>
      <c r="AM40" s="9">
        <f t="shared" si="7"/>
        <v>0</v>
      </c>
      <c r="AN40" s="106" t="s">
        <v>4324</v>
      </c>
    </row>
    <row r="41" spans="1:40" x14ac:dyDescent="0.25">
      <c r="A41" s="105">
        <v>1375</v>
      </c>
      <c r="B41" s="106" t="s">
        <v>3216</v>
      </c>
      <c r="C41" s="106" t="s">
        <v>3217</v>
      </c>
      <c r="D41" s="106" t="s">
        <v>3218</v>
      </c>
      <c r="E41" s="107">
        <v>39234</v>
      </c>
      <c r="F41" s="106" t="s">
        <v>38</v>
      </c>
      <c r="G41" s="105">
        <v>960</v>
      </c>
      <c r="H41" s="105">
        <v>925</v>
      </c>
      <c r="K41" s="110"/>
      <c r="L41" s="109" t="s">
        <v>341</v>
      </c>
      <c r="M41" s="106" t="s">
        <v>47</v>
      </c>
      <c r="N41" s="106" t="s">
        <v>48</v>
      </c>
      <c r="O41" s="110">
        <v>0</v>
      </c>
      <c r="P41" s="106" t="s">
        <v>3219</v>
      </c>
      <c r="Q41" s="106" t="s">
        <v>15</v>
      </c>
      <c r="R41" s="105">
        <v>0</v>
      </c>
      <c r="S41" s="105">
        <v>1</v>
      </c>
      <c r="T41" s="105">
        <v>0</v>
      </c>
      <c r="U41" s="105">
        <v>1</v>
      </c>
      <c r="V41" s="105">
        <v>0</v>
      </c>
      <c r="W41" s="105">
        <v>0</v>
      </c>
      <c r="X41" s="105">
        <v>0</v>
      </c>
      <c r="Y41" s="105">
        <v>0</v>
      </c>
      <c r="Z41" s="105">
        <v>1</v>
      </c>
      <c r="AA41" s="105">
        <v>0</v>
      </c>
      <c r="AB41" s="105">
        <v>0</v>
      </c>
      <c r="AC41" s="105">
        <v>0</v>
      </c>
      <c r="AD41" s="105">
        <v>0</v>
      </c>
      <c r="AE41" s="105">
        <v>0</v>
      </c>
      <c r="AF41" s="105">
        <v>0</v>
      </c>
      <c r="AG41" s="105">
        <v>0</v>
      </c>
      <c r="AH41" s="105">
        <v>0</v>
      </c>
      <c r="AI41" s="105">
        <v>1</v>
      </c>
      <c r="AJ41" s="9">
        <f t="shared" si="4"/>
        <v>0</v>
      </c>
      <c r="AK41" s="9">
        <f t="shared" si="5"/>
        <v>0</v>
      </c>
      <c r="AL41" s="9">
        <f t="shared" si="6"/>
        <v>1</v>
      </c>
      <c r="AM41" s="9">
        <f t="shared" si="7"/>
        <v>0</v>
      </c>
      <c r="AN41" s="106" t="s">
        <v>3220</v>
      </c>
    </row>
    <row r="42" spans="1:40" x14ac:dyDescent="0.25">
      <c r="A42" s="105">
        <v>1381</v>
      </c>
      <c r="B42" s="106" t="s">
        <v>4333</v>
      </c>
      <c r="C42" s="106" t="s">
        <v>4334</v>
      </c>
      <c r="D42" s="106" t="s">
        <v>4335</v>
      </c>
      <c r="E42" s="107">
        <v>41011</v>
      </c>
      <c r="F42" s="106" t="s">
        <v>38</v>
      </c>
      <c r="I42" s="110">
        <v>1</v>
      </c>
      <c r="J42" s="98">
        <v>0.14299999999999999</v>
      </c>
      <c r="K42" s="110">
        <v>10</v>
      </c>
      <c r="L42" s="109" t="s">
        <v>342</v>
      </c>
      <c r="M42" s="106" t="s">
        <v>136</v>
      </c>
      <c r="N42" s="106" t="s">
        <v>48</v>
      </c>
      <c r="O42" s="110">
        <v>30</v>
      </c>
      <c r="P42" s="106" t="s">
        <v>526</v>
      </c>
      <c r="Q42" s="106" t="s">
        <v>15</v>
      </c>
      <c r="R42" s="105">
        <v>1</v>
      </c>
      <c r="S42" s="105">
        <v>0</v>
      </c>
      <c r="T42" s="105">
        <v>0</v>
      </c>
      <c r="U42" s="105">
        <v>1</v>
      </c>
      <c r="V42" s="105">
        <v>0</v>
      </c>
      <c r="W42" s="105">
        <v>0</v>
      </c>
      <c r="X42" s="105">
        <v>0</v>
      </c>
      <c r="Y42" s="105">
        <v>0</v>
      </c>
      <c r="Z42" s="105">
        <v>1</v>
      </c>
      <c r="AA42" s="105">
        <v>0</v>
      </c>
      <c r="AB42" s="105">
        <v>0</v>
      </c>
      <c r="AC42" s="105">
        <v>0</v>
      </c>
      <c r="AD42" s="105">
        <v>0</v>
      </c>
      <c r="AE42" s="105">
        <v>0</v>
      </c>
      <c r="AF42" s="105">
        <v>0</v>
      </c>
      <c r="AG42" s="105">
        <v>0</v>
      </c>
      <c r="AH42" s="105">
        <v>0</v>
      </c>
      <c r="AI42" s="105">
        <v>1</v>
      </c>
      <c r="AJ42" s="9">
        <f t="shared" si="4"/>
        <v>0</v>
      </c>
      <c r="AK42" s="9">
        <f t="shared" si="5"/>
        <v>0</v>
      </c>
      <c r="AL42" s="9">
        <f t="shared" si="6"/>
        <v>1</v>
      </c>
      <c r="AM42" s="9">
        <f t="shared" si="7"/>
        <v>0</v>
      </c>
      <c r="AN42" s="106" t="s">
        <v>4336</v>
      </c>
    </row>
    <row r="43" spans="1:40" x14ac:dyDescent="0.25">
      <c r="A43" s="105">
        <v>1429</v>
      </c>
      <c r="B43" s="106" t="s">
        <v>8841</v>
      </c>
      <c r="C43" s="106" t="s">
        <v>8842</v>
      </c>
      <c r="D43" s="106" t="s">
        <v>8843</v>
      </c>
      <c r="E43" s="107">
        <v>39869</v>
      </c>
      <c r="F43" s="106" t="s">
        <v>38</v>
      </c>
      <c r="L43" s="109" t="s">
        <v>341</v>
      </c>
      <c r="M43" s="106" t="s">
        <v>151</v>
      </c>
      <c r="N43" s="106" t="s">
        <v>48</v>
      </c>
      <c r="O43" s="110">
        <v>252</v>
      </c>
      <c r="P43" s="106" t="s">
        <v>8844</v>
      </c>
      <c r="Q43" s="106" t="s">
        <v>15</v>
      </c>
      <c r="R43" s="105">
        <v>0</v>
      </c>
      <c r="S43" s="105">
        <v>0</v>
      </c>
      <c r="T43" s="105">
        <v>0</v>
      </c>
      <c r="U43" s="105">
        <v>1</v>
      </c>
      <c r="V43" s="105">
        <v>0</v>
      </c>
      <c r="W43" s="105">
        <v>0</v>
      </c>
      <c r="X43" s="105">
        <v>0</v>
      </c>
      <c r="Y43" s="105">
        <v>0</v>
      </c>
      <c r="Z43" s="105">
        <v>1</v>
      </c>
      <c r="AA43" s="105">
        <v>0</v>
      </c>
      <c r="AB43" s="105">
        <v>0</v>
      </c>
      <c r="AC43" s="105">
        <v>0</v>
      </c>
      <c r="AD43" s="105">
        <v>0</v>
      </c>
      <c r="AE43" s="105">
        <v>0</v>
      </c>
      <c r="AF43" s="105">
        <v>0</v>
      </c>
      <c r="AG43" s="105">
        <v>0</v>
      </c>
      <c r="AH43" s="105">
        <v>0</v>
      </c>
      <c r="AI43" s="105">
        <v>1</v>
      </c>
      <c r="AJ43" s="9">
        <f t="shared" si="4"/>
        <v>0</v>
      </c>
      <c r="AK43" s="9">
        <f t="shared" si="5"/>
        <v>0</v>
      </c>
      <c r="AL43" s="9">
        <f t="shared" si="6"/>
        <v>1</v>
      </c>
      <c r="AM43" s="9">
        <f t="shared" si="7"/>
        <v>0</v>
      </c>
      <c r="AN43" s="106" t="s">
        <v>8845</v>
      </c>
    </row>
    <row r="44" spans="1:40" x14ac:dyDescent="0.25">
      <c r="A44" s="105">
        <v>1452</v>
      </c>
      <c r="B44" s="106" t="s">
        <v>8846</v>
      </c>
      <c r="C44" s="106" t="s">
        <v>8847</v>
      </c>
      <c r="D44" s="106" t="s">
        <v>8848</v>
      </c>
      <c r="E44" s="107">
        <v>40756</v>
      </c>
      <c r="F44" s="106" t="s">
        <v>38</v>
      </c>
      <c r="J44" s="98">
        <v>0.08</v>
      </c>
      <c r="L44" s="109" t="s">
        <v>342</v>
      </c>
      <c r="M44" s="106" t="s">
        <v>3648</v>
      </c>
      <c r="N44" s="106" t="s">
        <v>48</v>
      </c>
      <c r="O44" s="110">
        <v>175</v>
      </c>
      <c r="P44" s="106" t="s">
        <v>225</v>
      </c>
      <c r="Q44" s="106" t="s">
        <v>15</v>
      </c>
      <c r="R44" s="105">
        <v>1</v>
      </c>
      <c r="S44" s="105">
        <v>0</v>
      </c>
      <c r="T44" s="105">
        <v>0</v>
      </c>
      <c r="U44" s="105">
        <v>1</v>
      </c>
      <c r="V44" s="105">
        <v>0</v>
      </c>
      <c r="W44" s="105">
        <v>0</v>
      </c>
      <c r="X44" s="105">
        <v>0</v>
      </c>
      <c r="Y44" s="105">
        <v>0</v>
      </c>
      <c r="Z44" s="105">
        <v>1</v>
      </c>
      <c r="AA44" s="105">
        <v>0</v>
      </c>
      <c r="AB44" s="105">
        <v>0</v>
      </c>
      <c r="AC44" s="105">
        <v>0</v>
      </c>
      <c r="AD44" s="105">
        <v>1</v>
      </c>
      <c r="AE44" s="105">
        <v>0</v>
      </c>
      <c r="AF44" s="105">
        <v>0</v>
      </c>
      <c r="AG44" s="105">
        <v>0</v>
      </c>
      <c r="AH44" s="105">
        <v>0</v>
      </c>
      <c r="AI44" s="105">
        <v>0</v>
      </c>
      <c r="AJ44" s="9">
        <f t="shared" si="4"/>
        <v>0</v>
      </c>
      <c r="AK44" s="9">
        <f t="shared" si="5"/>
        <v>0</v>
      </c>
      <c r="AL44" s="9">
        <f t="shared" si="6"/>
        <v>1</v>
      </c>
      <c r="AM44" s="9">
        <f t="shared" si="7"/>
        <v>1</v>
      </c>
      <c r="AN44" s="106" t="s">
        <v>8849</v>
      </c>
    </row>
    <row r="45" spans="1:40" x14ac:dyDescent="0.25">
      <c r="A45" s="105">
        <v>1484</v>
      </c>
      <c r="B45" s="106" t="s">
        <v>3638</v>
      </c>
      <c r="C45" s="106" t="s">
        <v>3639</v>
      </c>
      <c r="D45" s="106" t="s">
        <v>3636</v>
      </c>
      <c r="E45" s="107">
        <v>41153</v>
      </c>
      <c r="F45" s="106" t="s">
        <v>38</v>
      </c>
      <c r="J45" s="98">
        <v>0.9</v>
      </c>
      <c r="L45" s="109" t="s">
        <v>342</v>
      </c>
      <c r="M45" s="106" t="s">
        <v>691</v>
      </c>
      <c r="N45" s="106" t="s">
        <v>48</v>
      </c>
      <c r="O45" s="110">
        <v>90</v>
      </c>
      <c r="P45" s="106" t="s">
        <v>377</v>
      </c>
      <c r="Q45" s="106" t="s">
        <v>15</v>
      </c>
      <c r="R45" s="105">
        <v>1</v>
      </c>
      <c r="S45" s="105">
        <v>0</v>
      </c>
      <c r="T45" s="105">
        <v>0</v>
      </c>
      <c r="U45" s="105">
        <v>1</v>
      </c>
      <c r="V45" s="105">
        <v>0</v>
      </c>
      <c r="W45" s="105">
        <v>0</v>
      </c>
      <c r="X45" s="105">
        <v>0</v>
      </c>
      <c r="Y45" s="105">
        <v>0</v>
      </c>
      <c r="Z45" s="105">
        <v>1</v>
      </c>
      <c r="AA45" s="105">
        <v>0</v>
      </c>
      <c r="AB45" s="105">
        <v>0</v>
      </c>
      <c r="AC45" s="105">
        <v>1</v>
      </c>
      <c r="AD45" s="105">
        <v>0</v>
      </c>
      <c r="AE45" s="105">
        <v>0</v>
      </c>
      <c r="AF45" s="105">
        <v>0</v>
      </c>
      <c r="AG45" s="105">
        <v>0</v>
      </c>
      <c r="AH45" s="105">
        <v>0</v>
      </c>
      <c r="AI45" s="105">
        <v>0</v>
      </c>
      <c r="AJ45" s="9">
        <f t="shared" si="4"/>
        <v>1</v>
      </c>
      <c r="AK45" s="9">
        <f t="shared" si="5"/>
        <v>0</v>
      </c>
      <c r="AL45" s="9">
        <f t="shared" si="6"/>
        <v>0</v>
      </c>
      <c r="AM45" s="9">
        <f t="shared" si="7"/>
        <v>0</v>
      </c>
      <c r="AN45" s="106" t="s">
        <v>3640</v>
      </c>
    </row>
    <row r="46" spans="1:40" x14ac:dyDescent="0.25">
      <c r="A46" s="105">
        <v>1489</v>
      </c>
      <c r="B46" s="106" t="s">
        <v>5793</v>
      </c>
      <c r="C46" s="106" t="s">
        <v>5794</v>
      </c>
      <c r="D46" s="106" t="s">
        <v>5795</v>
      </c>
      <c r="E46" s="107">
        <v>40909</v>
      </c>
      <c r="F46" s="106" t="s">
        <v>38</v>
      </c>
      <c r="J46" s="98">
        <v>1</v>
      </c>
      <c r="L46" s="109" t="s">
        <v>342</v>
      </c>
      <c r="M46" s="106" t="s">
        <v>691</v>
      </c>
      <c r="N46" s="106" t="s">
        <v>48</v>
      </c>
      <c r="O46" s="110">
        <v>15</v>
      </c>
      <c r="P46" s="106" t="s">
        <v>2220</v>
      </c>
      <c r="Q46" s="106" t="s">
        <v>15</v>
      </c>
      <c r="R46" s="105">
        <v>0</v>
      </c>
      <c r="S46" s="105">
        <v>0</v>
      </c>
      <c r="T46" s="105">
        <v>0</v>
      </c>
      <c r="U46" s="105">
        <v>1</v>
      </c>
      <c r="V46" s="105">
        <v>0</v>
      </c>
      <c r="W46" s="105">
        <v>0</v>
      </c>
      <c r="X46" s="105">
        <v>0</v>
      </c>
      <c r="Y46" s="105">
        <v>0</v>
      </c>
      <c r="Z46" s="105">
        <v>1</v>
      </c>
      <c r="AA46" s="105">
        <v>0</v>
      </c>
      <c r="AB46" s="105">
        <v>0</v>
      </c>
      <c r="AC46" s="105">
        <v>0</v>
      </c>
      <c r="AD46" s="105">
        <v>0</v>
      </c>
      <c r="AE46" s="105">
        <v>1</v>
      </c>
      <c r="AF46" s="105">
        <v>0</v>
      </c>
      <c r="AG46" s="105">
        <v>0</v>
      </c>
      <c r="AH46" s="105">
        <v>0</v>
      </c>
      <c r="AI46" s="105">
        <v>0</v>
      </c>
      <c r="AJ46" s="9">
        <f t="shared" si="4"/>
        <v>1</v>
      </c>
      <c r="AK46" s="9">
        <f t="shared" si="5"/>
        <v>0</v>
      </c>
      <c r="AL46" s="9">
        <f t="shared" si="6"/>
        <v>0</v>
      </c>
      <c r="AM46" s="9">
        <f t="shared" si="7"/>
        <v>0</v>
      </c>
      <c r="AN46" s="106" t="s">
        <v>5796</v>
      </c>
    </row>
    <row r="47" spans="1:40" x14ac:dyDescent="0.25">
      <c r="A47" s="105">
        <v>1512</v>
      </c>
      <c r="B47" s="106" t="s">
        <v>2254</v>
      </c>
      <c r="C47" s="106" t="s">
        <v>2255</v>
      </c>
      <c r="D47" s="106" t="s">
        <v>2072</v>
      </c>
      <c r="E47" s="107">
        <v>41153</v>
      </c>
      <c r="F47" s="106" t="s">
        <v>332</v>
      </c>
      <c r="I47" s="110">
        <v>2140</v>
      </c>
      <c r="J47" s="98">
        <v>1.4E-2</v>
      </c>
      <c r="L47" s="109" t="s">
        <v>342</v>
      </c>
      <c r="M47" s="106" t="s">
        <v>136</v>
      </c>
      <c r="N47" s="106" t="s">
        <v>40</v>
      </c>
      <c r="O47" s="110">
        <v>90</v>
      </c>
      <c r="P47" s="106" t="s">
        <v>526</v>
      </c>
      <c r="Q47" s="106" t="s">
        <v>15</v>
      </c>
      <c r="R47" s="105">
        <v>1</v>
      </c>
      <c r="S47" s="105">
        <v>0</v>
      </c>
      <c r="T47" s="105">
        <v>0</v>
      </c>
      <c r="U47" s="105">
        <v>1</v>
      </c>
      <c r="V47" s="105">
        <v>0</v>
      </c>
      <c r="W47" s="105">
        <v>0</v>
      </c>
      <c r="X47" s="105">
        <v>0</v>
      </c>
      <c r="Y47" s="105">
        <v>0</v>
      </c>
      <c r="Z47" s="105">
        <v>1</v>
      </c>
      <c r="AA47" s="105">
        <v>0</v>
      </c>
      <c r="AB47" s="105">
        <v>0</v>
      </c>
      <c r="AC47" s="105">
        <v>0</v>
      </c>
      <c r="AD47" s="105">
        <v>0</v>
      </c>
      <c r="AE47" s="105">
        <v>0</v>
      </c>
      <c r="AF47" s="105">
        <v>0</v>
      </c>
      <c r="AG47" s="105">
        <v>0</v>
      </c>
      <c r="AH47" s="105">
        <v>0</v>
      </c>
      <c r="AI47" s="105">
        <v>1</v>
      </c>
      <c r="AJ47" s="9">
        <f t="shared" si="4"/>
        <v>0</v>
      </c>
      <c r="AK47" s="9">
        <f t="shared" si="5"/>
        <v>0</v>
      </c>
      <c r="AL47" s="9">
        <f t="shared" si="6"/>
        <v>1</v>
      </c>
      <c r="AM47" s="9">
        <f t="shared" si="7"/>
        <v>0</v>
      </c>
      <c r="AN47" s="106" t="s">
        <v>2256</v>
      </c>
    </row>
    <row r="48" spans="1:40" x14ac:dyDescent="0.25">
      <c r="A48" s="105">
        <v>1513</v>
      </c>
      <c r="B48" s="106" t="s">
        <v>3651</v>
      </c>
      <c r="C48" s="106" t="s">
        <v>3652</v>
      </c>
      <c r="D48" s="106" t="s">
        <v>3653</v>
      </c>
      <c r="E48" s="107">
        <v>40603</v>
      </c>
      <c r="F48" s="106" t="s">
        <v>332</v>
      </c>
      <c r="I48" s="110">
        <v>2100</v>
      </c>
      <c r="J48" s="98">
        <v>1.4E-2</v>
      </c>
      <c r="L48" s="109" t="s">
        <v>342</v>
      </c>
      <c r="M48" s="106" t="s">
        <v>136</v>
      </c>
      <c r="N48" s="106" t="s">
        <v>40</v>
      </c>
      <c r="O48" s="110">
        <v>90</v>
      </c>
      <c r="P48" s="106" t="s">
        <v>4394</v>
      </c>
      <c r="Q48" s="106" t="s">
        <v>15</v>
      </c>
      <c r="R48" s="105">
        <v>1</v>
      </c>
      <c r="S48" s="105">
        <v>0</v>
      </c>
      <c r="T48" s="105">
        <v>0</v>
      </c>
      <c r="U48" s="105">
        <v>1</v>
      </c>
      <c r="V48" s="105">
        <v>0</v>
      </c>
      <c r="W48" s="105">
        <v>0</v>
      </c>
      <c r="X48" s="105">
        <v>0</v>
      </c>
      <c r="Y48" s="105">
        <v>0</v>
      </c>
      <c r="Z48" s="105">
        <v>1</v>
      </c>
      <c r="AA48" s="105">
        <v>0</v>
      </c>
      <c r="AB48" s="105">
        <v>0</v>
      </c>
      <c r="AC48" s="105">
        <v>1</v>
      </c>
      <c r="AD48" s="105">
        <v>0</v>
      </c>
      <c r="AE48" s="105">
        <v>0</v>
      </c>
      <c r="AF48" s="105">
        <v>0</v>
      </c>
      <c r="AG48" s="105">
        <v>0</v>
      </c>
      <c r="AH48" s="105">
        <v>0</v>
      </c>
      <c r="AI48" s="105">
        <v>0</v>
      </c>
      <c r="AJ48" s="9">
        <f t="shared" si="4"/>
        <v>1</v>
      </c>
      <c r="AK48" s="9">
        <f t="shared" si="5"/>
        <v>0</v>
      </c>
      <c r="AL48" s="9">
        <f t="shared" si="6"/>
        <v>0</v>
      </c>
      <c r="AM48" s="9">
        <f t="shared" si="7"/>
        <v>0</v>
      </c>
      <c r="AN48" s="106" t="s">
        <v>3654</v>
      </c>
    </row>
    <row r="49" spans="1:40" x14ac:dyDescent="0.25">
      <c r="A49" s="105">
        <v>1524</v>
      </c>
      <c r="B49" s="106" t="s">
        <v>3655</v>
      </c>
      <c r="C49" s="106" t="s">
        <v>3656</v>
      </c>
      <c r="D49" s="106" t="s">
        <v>3657</v>
      </c>
      <c r="E49" s="107">
        <v>40835</v>
      </c>
      <c r="F49" s="106" t="s">
        <v>38</v>
      </c>
      <c r="G49" s="105">
        <v>1950</v>
      </c>
      <c r="H49" s="105">
        <v>848.5</v>
      </c>
      <c r="J49" s="98">
        <v>4</v>
      </c>
      <c r="L49" s="109" t="s">
        <v>342</v>
      </c>
      <c r="M49" s="106" t="s">
        <v>3658</v>
      </c>
      <c r="N49" s="106" t="s">
        <v>48</v>
      </c>
      <c r="O49" s="110">
        <v>45</v>
      </c>
      <c r="P49" s="106" t="s">
        <v>195</v>
      </c>
      <c r="Q49" s="106" t="s">
        <v>70</v>
      </c>
      <c r="R49" s="105">
        <v>0</v>
      </c>
      <c r="S49" s="105">
        <v>0</v>
      </c>
      <c r="T49" s="105">
        <v>0</v>
      </c>
      <c r="U49" s="105">
        <v>1</v>
      </c>
      <c r="V49" s="105">
        <v>0</v>
      </c>
      <c r="W49" s="105">
        <v>0</v>
      </c>
      <c r="X49" s="105">
        <v>0</v>
      </c>
      <c r="Y49" s="105">
        <v>0</v>
      </c>
      <c r="Z49" s="105">
        <v>1</v>
      </c>
      <c r="AA49" s="105">
        <v>0</v>
      </c>
      <c r="AB49" s="105">
        <v>0</v>
      </c>
      <c r="AC49" s="105">
        <v>1</v>
      </c>
      <c r="AD49" s="105">
        <v>0</v>
      </c>
      <c r="AE49" s="105">
        <v>0</v>
      </c>
      <c r="AF49" s="105">
        <v>0</v>
      </c>
      <c r="AG49" s="105">
        <v>0</v>
      </c>
      <c r="AH49" s="105">
        <v>0</v>
      </c>
      <c r="AI49" s="105">
        <v>0</v>
      </c>
      <c r="AJ49" s="9">
        <f t="shared" si="4"/>
        <v>1</v>
      </c>
      <c r="AK49" s="9">
        <f t="shared" si="5"/>
        <v>0</v>
      </c>
      <c r="AL49" s="9">
        <f t="shared" si="6"/>
        <v>0</v>
      </c>
      <c r="AM49" s="9">
        <f t="shared" si="7"/>
        <v>0</v>
      </c>
      <c r="AN49" s="106" t="s">
        <v>3660</v>
      </c>
    </row>
    <row r="50" spans="1:40" x14ac:dyDescent="0.25">
      <c r="A50" s="105">
        <v>1529</v>
      </c>
      <c r="B50" s="106" t="s">
        <v>3661</v>
      </c>
      <c r="C50" s="106" t="s">
        <v>3662</v>
      </c>
      <c r="D50" s="106" t="s">
        <v>3663</v>
      </c>
      <c r="E50" s="107">
        <v>40365</v>
      </c>
      <c r="F50" s="106" t="s">
        <v>38</v>
      </c>
      <c r="J50" s="98">
        <v>2</v>
      </c>
      <c r="K50" s="110">
        <v>207.29</v>
      </c>
      <c r="L50" s="109" t="s">
        <v>342</v>
      </c>
      <c r="M50" s="106" t="s">
        <v>3648</v>
      </c>
      <c r="N50" s="106" t="s">
        <v>48</v>
      </c>
      <c r="O50" s="110">
        <v>90</v>
      </c>
      <c r="P50" s="106" t="s">
        <v>225</v>
      </c>
      <c r="Q50" s="106" t="s">
        <v>70</v>
      </c>
      <c r="R50" s="105">
        <v>0</v>
      </c>
      <c r="S50" s="105">
        <v>0</v>
      </c>
      <c r="T50" s="105">
        <v>0</v>
      </c>
      <c r="U50" s="105">
        <v>1</v>
      </c>
      <c r="V50" s="105">
        <v>0</v>
      </c>
      <c r="W50" s="105">
        <v>0</v>
      </c>
      <c r="X50" s="105">
        <v>0</v>
      </c>
      <c r="Y50" s="105">
        <v>0</v>
      </c>
      <c r="Z50" s="105">
        <v>1</v>
      </c>
      <c r="AA50" s="105">
        <v>0</v>
      </c>
      <c r="AB50" s="105">
        <v>0</v>
      </c>
      <c r="AC50" s="105">
        <v>1</v>
      </c>
      <c r="AD50" s="105">
        <v>0</v>
      </c>
      <c r="AE50" s="105">
        <v>0</v>
      </c>
      <c r="AF50" s="105">
        <v>0</v>
      </c>
      <c r="AG50" s="105">
        <v>0</v>
      </c>
      <c r="AH50" s="105">
        <v>0</v>
      </c>
      <c r="AI50" s="105">
        <v>0</v>
      </c>
      <c r="AJ50" s="9">
        <f t="shared" si="4"/>
        <v>1</v>
      </c>
      <c r="AK50" s="9">
        <f t="shared" si="5"/>
        <v>0</v>
      </c>
      <c r="AL50" s="9">
        <f t="shared" si="6"/>
        <v>0</v>
      </c>
      <c r="AM50" s="9">
        <f t="shared" si="7"/>
        <v>0</v>
      </c>
      <c r="AN50" s="106" t="s">
        <v>3665</v>
      </c>
    </row>
    <row r="51" spans="1:40" x14ac:dyDescent="0.25">
      <c r="A51" s="105">
        <v>1582</v>
      </c>
      <c r="B51" s="106" t="s">
        <v>600</v>
      </c>
      <c r="C51" s="106" t="s">
        <v>601</v>
      </c>
      <c r="D51" s="106" t="s">
        <v>602</v>
      </c>
      <c r="E51" s="107">
        <v>36647</v>
      </c>
      <c r="F51" s="106" t="s">
        <v>38</v>
      </c>
      <c r="I51" s="110">
        <v>20000</v>
      </c>
      <c r="J51" s="98">
        <v>0.4</v>
      </c>
      <c r="L51" s="110" t="s">
        <v>342</v>
      </c>
      <c r="M51" s="106" t="s">
        <v>598</v>
      </c>
      <c r="N51" s="106" t="s">
        <v>40</v>
      </c>
      <c r="O51" s="110">
        <v>1.5</v>
      </c>
      <c r="P51" s="106" t="s">
        <v>603</v>
      </c>
      <c r="Q51" s="106" t="s">
        <v>15</v>
      </c>
      <c r="R51" s="105">
        <v>0</v>
      </c>
      <c r="S51" s="105">
        <v>0</v>
      </c>
      <c r="T51" s="105">
        <v>0</v>
      </c>
      <c r="U51" s="105">
        <v>1</v>
      </c>
      <c r="V51" s="105">
        <v>0</v>
      </c>
      <c r="W51" s="105">
        <v>0</v>
      </c>
      <c r="X51" s="105">
        <v>0</v>
      </c>
      <c r="Y51" s="105">
        <v>0</v>
      </c>
      <c r="Z51" s="105">
        <v>1</v>
      </c>
      <c r="AA51" s="105">
        <v>0</v>
      </c>
      <c r="AB51" s="105">
        <v>0</v>
      </c>
      <c r="AC51" s="105">
        <v>1</v>
      </c>
      <c r="AD51" s="105">
        <v>0</v>
      </c>
      <c r="AE51" s="105">
        <v>0</v>
      </c>
      <c r="AF51" s="105">
        <v>0</v>
      </c>
      <c r="AG51" s="105">
        <v>0</v>
      </c>
      <c r="AH51" s="105">
        <v>0</v>
      </c>
      <c r="AI51" s="105">
        <v>0</v>
      </c>
      <c r="AJ51" s="9">
        <f t="shared" si="4"/>
        <v>1</v>
      </c>
      <c r="AK51" s="9">
        <f t="shared" si="5"/>
        <v>0</v>
      </c>
      <c r="AL51" s="9">
        <f t="shared" si="6"/>
        <v>0</v>
      </c>
      <c r="AM51" s="9">
        <f t="shared" si="7"/>
        <v>0</v>
      </c>
      <c r="AN51" s="106" t="s">
        <v>604</v>
      </c>
    </row>
    <row r="52" spans="1:40" x14ac:dyDescent="0.25">
      <c r="A52" s="105">
        <v>1604</v>
      </c>
      <c r="B52" s="106" t="s">
        <v>8850</v>
      </c>
      <c r="C52" s="106" t="s">
        <v>8851</v>
      </c>
      <c r="D52" s="106" t="s">
        <v>8852</v>
      </c>
      <c r="E52" s="107">
        <v>40179</v>
      </c>
      <c r="F52" s="106" t="s">
        <v>38</v>
      </c>
      <c r="G52" s="105">
        <v>1800</v>
      </c>
      <c r="H52" s="105">
        <v>900</v>
      </c>
      <c r="I52" s="110">
        <v>0.63429999999999997</v>
      </c>
      <c r="K52" s="110">
        <v>0.48899999999999999</v>
      </c>
      <c r="L52" s="109" t="s">
        <v>341</v>
      </c>
      <c r="M52" s="106" t="s">
        <v>47</v>
      </c>
      <c r="N52" s="106" t="s">
        <v>48</v>
      </c>
      <c r="O52" s="110">
        <v>4380</v>
      </c>
      <c r="P52" s="106" t="s">
        <v>8853</v>
      </c>
      <c r="Q52" s="106" t="s">
        <v>15</v>
      </c>
      <c r="R52" s="105">
        <v>1</v>
      </c>
      <c r="S52" s="105">
        <v>0</v>
      </c>
      <c r="T52" s="105">
        <v>0</v>
      </c>
      <c r="U52" s="105">
        <v>1</v>
      </c>
      <c r="V52" s="105">
        <v>0</v>
      </c>
      <c r="W52" s="105">
        <v>0</v>
      </c>
      <c r="X52" s="105">
        <v>0</v>
      </c>
      <c r="Y52" s="105">
        <v>0</v>
      </c>
      <c r="Z52" s="105">
        <v>1</v>
      </c>
      <c r="AA52" s="105">
        <v>0</v>
      </c>
      <c r="AB52" s="105">
        <v>0</v>
      </c>
      <c r="AC52" s="105">
        <v>0</v>
      </c>
      <c r="AD52" s="105">
        <v>0</v>
      </c>
      <c r="AE52" s="105">
        <v>1</v>
      </c>
      <c r="AF52" s="105">
        <v>0</v>
      </c>
      <c r="AG52" s="105">
        <v>0</v>
      </c>
      <c r="AH52" s="105">
        <v>0</v>
      </c>
      <c r="AI52" s="105">
        <v>0</v>
      </c>
      <c r="AJ52" s="9">
        <f t="shared" si="4"/>
        <v>1</v>
      </c>
      <c r="AK52" s="9">
        <f t="shared" si="5"/>
        <v>0</v>
      </c>
      <c r="AL52" s="9">
        <f t="shared" si="6"/>
        <v>0</v>
      </c>
      <c r="AM52" s="9">
        <f t="shared" si="7"/>
        <v>0</v>
      </c>
      <c r="AN52" s="106" t="s">
        <v>8854</v>
      </c>
    </row>
    <row r="53" spans="1:40" x14ac:dyDescent="0.25">
      <c r="A53" s="105">
        <v>1607</v>
      </c>
      <c r="B53" s="106" t="s">
        <v>4411</v>
      </c>
      <c r="C53" s="106" t="s">
        <v>4412</v>
      </c>
      <c r="D53" s="106" t="s">
        <v>4413</v>
      </c>
      <c r="E53" s="107">
        <v>38412</v>
      </c>
      <c r="F53" s="106" t="s">
        <v>38</v>
      </c>
      <c r="I53" s="110">
        <v>10000</v>
      </c>
      <c r="L53" s="109" t="s">
        <v>342</v>
      </c>
      <c r="M53" s="106" t="s">
        <v>136</v>
      </c>
      <c r="N53" s="106" t="s">
        <v>40</v>
      </c>
      <c r="O53" s="110">
        <v>10</v>
      </c>
      <c r="P53" s="106" t="s">
        <v>225</v>
      </c>
      <c r="Q53" s="106" t="s">
        <v>15</v>
      </c>
      <c r="R53" s="105">
        <v>1</v>
      </c>
      <c r="S53" s="105">
        <v>0</v>
      </c>
      <c r="T53" s="105">
        <v>0</v>
      </c>
      <c r="U53" s="105">
        <v>1</v>
      </c>
      <c r="V53" s="105">
        <v>0</v>
      </c>
      <c r="W53" s="105">
        <v>0</v>
      </c>
      <c r="X53" s="105">
        <v>0</v>
      </c>
      <c r="Y53" s="105">
        <v>0</v>
      </c>
      <c r="Z53" s="105">
        <v>1</v>
      </c>
      <c r="AA53" s="105">
        <v>0</v>
      </c>
      <c r="AB53" s="105">
        <v>0</v>
      </c>
      <c r="AC53" s="105">
        <v>0</v>
      </c>
      <c r="AD53" s="105">
        <v>0</v>
      </c>
      <c r="AE53" s="105">
        <v>0</v>
      </c>
      <c r="AF53" s="105">
        <v>0</v>
      </c>
      <c r="AG53" s="105">
        <v>0</v>
      </c>
      <c r="AH53" s="105">
        <v>0</v>
      </c>
      <c r="AI53" s="105">
        <v>1</v>
      </c>
      <c r="AJ53" s="9">
        <f t="shared" si="4"/>
        <v>0</v>
      </c>
      <c r="AK53" s="9">
        <f t="shared" si="5"/>
        <v>0</v>
      </c>
      <c r="AL53" s="9">
        <f t="shared" si="6"/>
        <v>1</v>
      </c>
      <c r="AM53" s="9">
        <f t="shared" si="7"/>
        <v>0</v>
      </c>
      <c r="AN53" s="106" t="s">
        <v>4414</v>
      </c>
    </row>
    <row r="54" spans="1:40" x14ac:dyDescent="0.25">
      <c r="A54" s="105">
        <v>1608</v>
      </c>
      <c r="B54" s="106" t="s">
        <v>4415</v>
      </c>
      <c r="C54" s="106" t="s">
        <v>4416</v>
      </c>
      <c r="D54" s="106" t="s">
        <v>4417</v>
      </c>
      <c r="E54" s="107">
        <v>41183</v>
      </c>
      <c r="F54" s="106" t="s">
        <v>38</v>
      </c>
      <c r="J54" s="98">
        <v>3.0000000000000001E-3</v>
      </c>
      <c r="L54" s="109" t="s">
        <v>342</v>
      </c>
      <c r="M54" s="106" t="s">
        <v>185</v>
      </c>
      <c r="N54" s="106" t="s">
        <v>48</v>
      </c>
      <c r="O54" s="110">
        <v>180</v>
      </c>
      <c r="P54" s="106" t="s">
        <v>526</v>
      </c>
      <c r="Q54" s="106" t="s">
        <v>15</v>
      </c>
      <c r="R54" s="105">
        <v>1</v>
      </c>
      <c r="S54" s="105">
        <v>0</v>
      </c>
      <c r="T54" s="105">
        <v>0</v>
      </c>
      <c r="U54" s="105">
        <v>1</v>
      </c>
      <c r="V54" s="105">
        <v>0</v>
      </c>
      <c r="W54" s="105">
        <v>0</v>
      </c>
      <c r="X54" s="105">
        <v>0</v>
      </c>
      <c r="Y54" s="105">
        <v>0</v>
      </c>
      <c r="Z54" s="105">
        <v>1</v>
      </c>
      <c r="AA54" s="105">
        <v>0</v>
      </c>
      <c r="AB54" s="105">
        <v>0</v>
      </c>
      <c r="AC54" s="105">
        <v>0</v>
      </c>
      <c r="AD54" s="105">
        <v>0</v>
      </c>
      <c r="AE54" s="105">
        <v>1</v>
      </c>
      <c r="AF54" s="105">
        <v>0</v>
      </c>
      <c r="AG54" s="105">
        <v>0</v>
      </c>
      <c r="AH54" s="105">
        <v>0</v>
      </c>
      <c r="AI54" s="105">
        <v>0</v>
      </c>
      <c r="AJ54" s="9">
        <f t="shared" si="4"/>
        <v>1</v>
      </c>
      <c r="AK54" s="9">
        <f t="shared" si="5"/>
        <v>0</v>
      </c>
      <c r="AL54" s="9">
        <f t="shared" si="6"/>
        <v>0</v>
      </c>
      <c r="AM54" s="9">
        <f t="shared" si="7"/>
        <v>0</v>
      </c>
      <c r="AN54" s="106" t="s">
        <v>4418</v>
      </c>
    </row>
    <row r="55" spans="1:40" x14ac:dyDescent="0.25">
      <c r="A55" s="105">
        <v>1610</v>
      </c>
      <c r="B55" s="106" t="s">
        <v>5797</v>
      </c>
      <c r="C55" s="106" t="s">
        <v>5798</v>
      </c>
      <c r="D55" s="106" t="s">
        <v>5799</v>
      </c>
      <c r="E55" s="107">
        <v>40964</v>
      </c>
      <c r="F55" s="106" t="s">
        <v>38</v>
      </c>
      <c r="I55" s="110">
        <v>3540</v>
      </c>
      <c r="K55" s="110">
        <v>17.5</v>
      </c>
      <c r="L55" s="109" t="s">
        <v>341</v>
      </c>
      <c r="M55" s="106" t="s">
        <v>151</v>
      </c>
      <c r="N55" s="106" t="s">
        <v>48</v>
      </c>
      <c r="O55" s="110">
        <v>0.1</v>
      </c>
      <c r="P55" s="106" t="s">
        <v>5800</v>
      </c>
      <c r="Q55" s="106" t="s">
        <v>15</v>
      </c>
      <c r="R55" s="105">
        <v>0</v>
      </c>
      <c r="S55" s="105">
        <v>0</v>
      </c>
      <c r="T55" s="105">
        <v>1</v>
      </c>
      <c r="U55" s="105">
        <v>1</v>
      </c>
      <c r="V55" s="105">
        <v>0</v>
      </c>
      <c r="W55" s="105">
        <v>0</v>
      </c>
      <c r="X55" s="105">
        <v>0</v>
      </c>
      <c r="Y55" s="105">
        <v>0</v>
      </c>
      <c r="Z55" s="105">
        <v>1</v>
      </c>
      <c r="AA55" s="105">
        <v>0</v>
      </c>
      <c r="AB55" s="105">
        <v>0</v>
      </c>
      <c r="AC55" s="105">
        <v>0</v>
      </c>
      <c r="AD55" s="105">
        <v>0</v>
      </c>
      <c r="AE55" s="105">
        <v>1</v>
      </c>
      <c r="AF55" s="105">
        <v>0</v>
      </c>
      <c r="AG55" s="105">
        <v>0</v>
      </c>
      <c r="AH55" s="105">
        <v>0</v>
      </c>
      <c r="AI55" s="105">
        <v>0</v>
      </c>
      <c r="AJ55" s="9">
        <f t="shared" si="4"/>
        <v>1</v>
      </c>
      <c r="AK55" s="9">
        <f t="shared" si="5"/>
        <v>0</v>
      </c>
      <c r="AL55" s="9">
        <f t="shared" si="6"/>
        <v>0</v>
      </c>
      <c r="AM55" s="9">
        <f t="shared" si="7"/>
        <v>0</v>
      </c>
      <c r="AN55" s="106" t="s">
        <v>5802</v>
      </c>
    </row>
    <row r="56" spans="1:40" x14ac:dyDescent="0.25">
      <c r="A56" s="105">
        <v>1613</v>
      </c>
      <c r="B56" s="106" t="s">
        <v>5803</v>
      </c>
      <c r="C56" s="106" t="s">
        <v>5804</v>
      </c>
      <c r="D56" s="106" t="s">
        <v>5805</v>
      </c>
      <c r="E56" s="107">
        <v>39001</v>
      </c>
      <c r="F56" s="106" t="s">
        <v>38</v>
      </c>
      <c r="I56" s="110">
        <v>4020</v>
      </c>
      <c r="K56" s="110">
        <v>23.7</v>
      </c>
      <c r="L56" s="109" t="s">
        <v>341</v>
      </c>
      <c r="M56" s="106" t="s">
        <v>151</v>
      </c>
      <c r="N56" s="106" t="s">
        <v>48</v>
      </c>
      <c r="O56" s="110">
        <v>0.6</v>
      </c>
      <c r="P56" s="106" t="s">
        <v>3406</v>
      </c>
      <c r="Q56" s="106" t="s">
        <v>15</v>
      </c>
      <c r="R56" s="105">
        <v>0</v>
      </c>
      <c r="S56" s="105">
        <v>0</v>
      </c>
      <c r="T56" s="105">
        <v>1</v>
      </c>
      <c r="U56" s="105">
        <v>1</v>
      </c>
      <c r="V56" s="105">
        <v>0</v>
      </c>
      <c r="W56" s="105">
        <v>0</v>
      </c>
      <c r="X56" s="105">
        <v>0</v>
      </c>
      <c r="Y56" s="105">
        <v>0</v>
      </c>
      <c r="Z56" s="105">
        <v>1</v>
      </c>
      <c r="AA56" s="105">
        <v>0</v>
      </c>
      <c r="AB56" s="105">
        <v>0</v>
      </c>
      <c r="AC56" s="105">
        <v>0</v>
      </c>
      <c r="AD56" s="105">
        <v>0</v>
      </c>
      <c r="AE56" s="105">
        <v>0</v>
      </c>
      <c r="AF56" s="105">
        <v>0</v>
      </c>
      <c r="AG56" s="105">
        <v>0</v>
      </c>
      <c r="AH56" s="105">
        <v>0</v>
      </c>
      <c r="AI56" s="105">
        <v>1</v>
      </c>
      <c r="AJ56" s="9">
        <f t="shared" si="4"/>
        <v>0</v>
      </c>
      <c r="AK56" s="9">
        <f t="shared" si="5"/>
        <v>0</v>
      </c>
      <c r="AL56" s="9">
        <f t="shared" si="6"/>
        <v>1</v>
      </c>
      <c r="AM56" s="9">
        <f t="shared" si="7"/>
        <v>0</v>
      </c>
      <c r="AN56" s="106" t="s">
        <v>5806</v>
      </c>
    </row>
    <row r="57" spans="1:40" x14ac:dyDescent="0.25">
      <c r="A57" s="105">
        <v>1641</v>
      </c>
      <c r="B57" s="106" t="s">
        <v>4437</v>
      </c>
      <c r="C57" s="106" t="s">
        <v>4438</v>
      </c>
      <c r="D57" s="106" t="s">
        <v>4439</v>
      </c>
      <c r="E57" s="107">
        <v>39083</v>
      </c>
      <c r="F57" s="106" t="s">
        <v>38</v>
      </c>
      <c r="G57" s="105">
        <v>1850</v>
      </c>
      <c r="H57" s="105">
        <v>1835</v>
      </c>
      <c r="I57" s="110">
        <v>14000</v>
      </c>
      <c r="K57" s="110">
        <v>7.3</v>
      </c>
      <c r="L57" s="109" t="s">
        <v>341</v>
      </c>
      <c r="M57" s="106" t="s">
        <v>151</v>
      </c>
      <c r="N57" s="106" t="s">
        <v>48</v>
      </c>
      <c r="O57" s="110">
        <v>77</v>
      </c>
      <c r="P57" s="106" t="s">
        <v>377</v>
      </c>
      <c r="Q57" s="106" t="s">
        <v>70</v>
      </c>
      <c r="R57" s="105">
        <v>0</v>
      </c>
      <c r="S57" s="105">
        <v>0</v>
      </c>
      <c r="T57" s="105">
        <v>0</v>
      </c>
      <c r="U57" s="105">
        <v>1</v>
      </c>
      <c r="V57" s="105">
        <v>0</v>
      </c>
      <c r="W57" s="105">
        <v>0</v>
      </c>
      <c r="X57" s="105">
        <v>0</v>
      </c>
      <c r="Y57" s="105">
        <v>0</v>
      </c>
      <c r="Z57" s="105">
        <v>1</v>
      </c>
      <c r="AA57" s="105">
        <v>0</v>
      </c>
      <c r="AB57" s="105">
        <v>0</v>
      </c>
      <c r="AC57" s="105">
        <v>1</v>
      </c>
      <c r="AD57" s="105">
        <v>0</v>
      </c>
      <c r="AE57" s="105">
        <v>0</v>
      </c>
      <c r="AF57" s="105">
        <v>0</v>
      </c>
      <c r="AG57" s="105">
        <v>0</v>
      </c>
      <c r="AH57" s="105">
        <v>0</v>
      </c>
      <c r="AI57" s="105">
        <v>0</v>
      </c>
      <c r="AJ57" s="9">
        <f t="shared" si="4"/>
        <v>1</v>
      </c>
      <c r="AK57" s="9">
        <f t="shared" si="5"/>
        <v>0</v>
      </c>
      <c r="AL57" s="9">
        <f t="shared" si="6"/>
        <v>0</v>
      </c>
      <c r="AM57" s="9">
        <f t="shared" si="7"/>
        <v>0</v>
      </c>
      <c r="AN57" s="106" t="s">
        <v>4440</v>
      </c>
    </row>
    <row r="58" spans="1:40" x14ac:dyDescent="0.25">
      <c r="A58" s="105">
        <v>1656</v>
      </c>
      <c r="B58" s="106" t="s">
        <v>3685</v>
      </c>
      <c r="C58" s="106" t="s">
        <v>3686</v>
      </c>
      <c r="D58" s="106" t="s">
        <v>3687</v>
      </c>
      <c r="E58" s="107">
        <v>40695</v>
      </c>
      <c r="F58" s="106" t="s">
        <v>38</v>
      </c>
      <c r="J58" s="98">
        <v>3.21</v>
      </c>
      <c r="L58" s="109" t="s">
        <v>342</v>
      </c>
      <c r="M58" s="106" t="s">
        <v>136</v>
      </c>
      <c r="N58" s="106" t="s">
        <v>48</v>
      </c>
      <c r="O58" s="110">
        <v>28</v>
      </c>
      <c r="P58" s="106" t="s">
        <v>526</v>
      </c>
      <c r="Q58" s="106" t="s">
        <v>15</v>
      </c>
      <c r="R58" s="105">
        <v>1</v>
      </c>
      <c r="S58" s="105">
        <v>0</v>
      </c>
      <c r="T58" s="105">
        <v>0</v>
      </c>
      <c r="U58" s="105">
        <v>1</v>
      </c>
      <c r="V58" s="105">
        <v>0</v>
      </c>
      <c r="W58" s="105">
        <v>0</v>
      </c>
      <c r="X58" s="105">
        <v>0</v>
      </c>
      <c r="Y58" s="105">
        <v>0</v>
      </c>
      <c r="Z58" s="105">
        <v>1</v>
      </c>
      <c r="AA58" s="105">
        <v>0</v>
      </c>
      <c r="AB58" s="105">
        <v>0</v>
      </c>
      <c r="AC58" s="105">
        <v>0</v>
      </c>
      <c r="AD58" s="105">
        <v>0</v>
      </c>
      <c r="AE58" s="105">
        <v>1</v>
      </c>
      <c r="AF58" s="105">
        <v>0</v>
      </c>
      <c r="AG58" s="105">
        <v>0</v>
      </c>
      <c r="AH58" s="105">
        <v>0</v>
      </c>
      <c r="AI58" s="105">
        <v>0</v>
      </c>
      <c r="AJ58" s="9">
        <f t="shared" si="4"/>
        <v>1</v>
      </c>
      <c r="AK58" s="9">
        <f t="shared" si="5"/>
        <v>0</v>
      </c>
      <c r="AL58" s="9">
        <f t="shared" si="6"/>
        <v>0</v>
      </c>
      <c r="AM58" s="9">
        <f t="shared" si="7"/>
        <v>0</v>
      </c>
      <c r="AN58" s="106" t="s">
        <v>3689</v>
      </c>
    </row>
    <row r="59" spans="1:40" x14ac:dyDescent="0.25">
      <c r="A59" s="105">
        <v>1685</v>
      </c>
      <c r="B59" s="106" t="s">
        <v>8855</v>
      </c>
      <c r="C59" s="106" t="s">
        <v>8856</v>
      </c>
      <c r="D59" s="106" t="s">
        <v>8857</v>
      </c>
      <c r="E59" s="107">
        <v>38930</v>
      </c>
      <c r="F59" s="106" t="s">
        <v>332</v>
      </c>
      <c r="G59" s="105">
        <v>300000</v>
      </c>
      <c r="H59" s="105">
        <v>30000</v>
      </c>
      <c r="I59" s="110">
        <v>3000</v>
      </c>
      <c r="L59" s="109" t="s">
        <v>342</v>
      </c>
      <c r="M59" s="106" t="s">
        <v>136</v>
      </c>
      <c r="N59" s="106" t="s">
        <v>40</v>
      </c>
      <c r="O59" s="110">
        <v>17.5</v>
      </c>
      <c r="P59" s="106" t="s">
        <v>367</v>
      </c>
      <c r="Q59" s="106" t="s">
        <v>15</v>
      </c>
      <c r="R59" s="105">
        <v>1</v>
      </c>
      <c r="S59" s="105">
        <v>0</v>
      </c>
      <c r="T59" s="105">
        <v>0</v>
      </c>
      <c r="U59" s="105">
        <v>1</v>
      </c>
      <c r="V59" s="105">
        <v>0</v>
      </c>
      <c r="W59" s="105">
        <v>0</v>
      </c>
      <c r="X59" s="105">
        <v>0</v>
      </c>
      <c r="Y59" s="105">
        <v>0</v>
      </c>
      <c r="Z59" s="105">
        <v>1</v>
      </c>
      <c r="AA59" s="105">
        <v>0</v>
      </c>
      <c r="AB59" s="105">
        <v>0</v>
      </c>
      <c r="AC59" s="105">
        <v>0</v>
      </c>
      <c r="AD59" s="105">
        <v>0</v>
      </c>
      <c r="AE59" s="105">
        <v>0</v>
      </c>
      <c r="AF59" s="105">
        <v>0</v>
      </c>
      <c r="AG59" s="105">
        <v>0</v>
      </c>
      <c r="AH59" s="105">
        <v>0</v>
      </c>
      <c r="AI59" s="105">
        <v>1</v>
      </c>
      <c r="AJ59" s="9">
        <f t="shared" si="4"/>
        <v>0</v>
      </c>
      <c r="AK59" s="9">
        <f t="shared" si="5"/>
        <v>0</v>
      </c>
      <c r="AL59" s="9">
        <f t="shared" si="6"/>
        <v>1</v>
      </c>
      <c r="AM59" s="9">
        <f t="shared" si="7"/>
        <v>0</v>
      </c>
      <c r="AN59" s="106" t="s">
        <v>8858</v>
      </c>
    </row>
    <row r="60" spans="1:40" x14ac:dyDescent="0.25">
      <c r="A60" s="105">
        <v>2031</v>
      </c>
      <c r="B60" s="106" t="s">
        <v>8859</v>
      </c>
      <c r="C60" s="106" t="s">
        <v>8860</v>
      </c>
      <c r="D60" s="106" t="s">
        <v>8861</v>
      </c>
      <c r="E60" s="107">
        <v>38991</v>
      </c>
      <c r="F60" s="106" t="s">
        <v>38</v>
      </c>
      <c r="I60" s="110">
        <v>200</v>
      </c>
      <c r="L60" s="109" t="s">
        <v>341</v>
      </c>
      <c r="M60" s="106" t="s">
        <v>151</v>
      </c>
      <c r="N60" s="106" t="s">
        <v>48</v>
      </c>
      <c r="O60" s="110">
        <v>8.3333333333333301E-2</v>
      </c>
      <c r="P60" s="106" t="s">
        <v>4272</v>
      </c>
      <c r="Q60" s="106" t="s">
        <v>15</v>
      </c>
      <c r="R60" s="105">
        <v>1</v>
      </c>
      <c r="S60" s="105">
        <v>0</v>
      </c>
      <c r="T60" s="105">
        <v>0</v>
      </c>
      <c r="U60" s="105">
        <v>0</v>
      </c>
      <c r="V60" s="105">
        <v>0</v>
      </c>
      <c r="W60" s="105">
        <v>0</v>
      </c>
      <c r="X60" s="105">
        <v>0</v>
      </c>
      <c r="Y60" s="105">
        <v>1</v>
      </c>
      <c r="Z60" s="105">
        <v>0</v>
      </c>
      <c r="AA60" s="105">
        <v>0</v>
      </c>
      <c r="AB60" s="105">
        <v>0</v>
      </c>
      <c r="AC60" s="105">
        <v>0</v>
      </c>
      <c r="AD60" s="105">
        <v>0</v>
      </c>
      <c r="AE60" s="105">
        <v>0</v>
      </c>
      <c r="AF60" s="105">
        <v>0</v>
      </c>
      <c r="AG60" s="105">
        <v>0</v>
      </c>
      <c r="AH60" s="105">
        <v>0</v>
      </c>
      <c r="AI60" s="105">
        <v>1</v>
      </c>
      <c r="AJ60" s="9">
        <f t="shared" si="4"/>
        <v>0</v>
      </c>
      <c r="AK60" s="9">
        <f t="shared" si="5"/>
        <v>0</v>
      </c>
      <c r="AL60" s="9">
        <f t="shared" si="6"/>
        <v>1</v>
      </c>
      <c r="AM60" s="9">
        <f t="shared" si="7"/>
        <v>0</v>
      </c>
      <c r="AN60" s="106" t="s">
        <v>8862</v>
      </c>
    </row>
    <row r="61" spans="1:40" x14ac:dyDescent="0.25">
      <c r="A61" s="105">
        <v>2032</v>
      </c>
      <c r="B61" s="106" t="s">
        <v>5807</v>
      </c>
      <c r="C61" s="106" t="s">
        <v>5808</v>
      </c>
      <c r="D61" s="106" t="s">
        <v>5809</v>
      </c>
      <c r="E61" s="107">
        <v>39569</v>
      </c>
      <c r="F61" s="106" t="s">
        <v>38</v>
      </c>
      <c r="J61" s="98">
        <v>2</v>
      </c>
      <c r="L61" s="109" t="s">
        <v>342</v>
      </c>
      <c r="M61" s="106" t="s">
        <v>185</v>
      </c>
      <c r="N61" s="106" t="s">
        <v>48</v>
      </c>
      <c r="O61" s="110">
        <v>1</v>
      </c>
      <c r="P61" s="106" t="s">
        <v>5810</v>
      </c>
      <c r="Q61" s="106" t="s">
        <v>15</v>
      </c>
      <c r="R61" s="105">
        <v>1</v>
      </c>
      <c r="S61" s="105">
        <v>0</v>
      </c>
      <c r="T61" s="105">
        <v>0</v>
      </c>
      <c r="U61" s="105">
        <v>0</v>
      </c>
      <c r="V61" s="105">
        <v>0</v>
      </c>
      <c r="W61" s="105">
        <v>0</v>
      </c>
      <c r="X61" s="105">
        <v>0</v>
      </c>
      <c r="Y61" s="105">
        <v>1</v>
      </c>
      <c r="Z61" s="105">
        <v>0</v>
      </c>
      <c r="AA61" s="105">
        <v>0</v>
      </c>
      <c r="AB61" s="105">
        <v>0</v>
      </c>
      <c r="AC61" s="105">
        <v>1</v>
      </c>
      <c r="AD61" s="105">
        <v>0</v>
      </c>
      <c r="AE61" s="105">
        <v>0</v>
      </c>
      <c r="AF61" s="105">
        <v>0</v>
      </c>
      <c r="AG61" s="105">
        <v>0</v>
      </c>
      <c r="AH61" s="105">
        <v>0</v>
      </c>
      <c r="AI61" s="105">
        <v>0</v>
      </c>
      <c r="AJ61" s="9">
        <f t="shared" si="4"/>
        <v>1</v>
      </c>
      <c r="AK61" s="9">
        <f t="shared" si="5"/>
        <v>0</v>
      </c>
      <c r="AL61" s="9">
        <f t="shared" si="6"/>
        <v>0</v>
      </c>
      <c r="AM61" s="9">
        <f t="shared" si="7"/>
        <v>0</v>
      </c>
      <c r="AN61" s="106" t="s">
        <v>5811</v>
      </c>
    </row>
    <row r="62" spans="1:40" x14ac:dyDescent="0.25">
      <c r="A62" s="105">
        <v>2034</v>
      </c>
      <c r="B62" s="106" t="s">
        <v>3727</v>
      </c>
      <c r="C62" s="106" t="s">
        <v>3728</v>
      </c>
      <c r="D62" s="106" t="s">
        <v>3729</v>
      </c>
      <c r="E62" s="107">
        <v>40391</v>
      </c>
      <c r="F62" s="106" t="s">
        <v>38</v>
      </c>
      <c r="J62" s="98">
        <v>2</v>
      </c>
      <c r="L62" s="109" t="s">
        <v>342</v>
      </c>
      <c r="M62" s="106" t="s">
        <v>185</v>
      </c>
      <c r="N62" s="106" t="s">
        <v>48</v>
      </c>
      <c r="O62" s="110">
        <v>1</v>
      </c>
      <c r="P62" s="106" t="s">
        <v>5810</v>
      </c>
      <c r="Q62" s="106" t="s">
        <v>70</v>
      </c>
      <c r="R62" s="105">
        <v>0</v>
      </c>
      <c r="S62" s="105">
        <v>0</v>
      </c>
      <c r="T62" s="105">
        <v>0</v>
      </c>
      <c r="U62" s="105">
        <v>0</v>
      </c>
      <c r="V62" s="105">
        <v>0</v>
      </c>
      <c r="W62" s="105">
        <v>0</v>
      </c>
      <c r="X62" s="105">
        <v>0</v>
      </c>
      <c r="Y62" s="105">
        <v>1</v>
      </c>
      <c r="Z62" s="105">
        <v>0</v>
      </c>
      <c r="AA62" s="105">
        <v>0</v>
      </c>
      <c r="AB62" s="105">
        <v>0</v>
      </c>
      <c r="AC62" s="105">
        <v>1</v>
      </c>
      <c r="AD62" s="105">
        <v>0</v>
      </c>
      <c r="AE62" s="105">
        <v>0</v>
      </c>
      <c r="AF62" s="105">
        <v>0</v>
      </c>
      <c r="AG62" s="105">
        <v>0</v>
      </c>
      <c r="AH62" s="105">
        <v>0</v>
      </c>
      <c r="AI62" s="105">
        <v>0</v>
      </c>
      <c r="AJ62" s="9">
        <f t="shared" si="4"/>
        <v>1</v>
      </c>
      <c r="AK62" s="9">
        <f t="shared" si="5"/>
        <v>0</v>
      </c>
      <c r="AL62" s="9">
        <f t="shared" si="6"/>
        <v>0</v>
      </c>
      <c r="AM62" s="9">
        <f t="shared" si="7"/>
        <v>0</v>
      </c>
      <c r="AN62" s="106" t="s">
        <v>3731</v>
      </c>
    </row>
    <row r="63" spans="1:40" x14ac:dyDescent="0.25">
      <c r="A63" s="105">
        <v>2095</v>
      </c>
      <c r="B63" s="106" t="s">
        <v>5812</v>
      </c>
      <c r="C63" s="106" t="s">
        <v>5813</v>
      </c>
      <c r="D63" s="106" t="s">
        <v>5814</v>
      </c>
      <c r="E63" s="107">
        <v>37935</v>
      </c>
      <c r="F63" s="106" t="s">
        <v>38</v>
      </c>
      <c r="J63" s="98">
        <v>13</v>
      </c>
      <c r="L63" s="109" t="s">
        <v>342</v>
      </c>
      <c r="M63" s="106" t="s">
        <v>136</v>
      </c>
      <c r="N63" s="106" t="s">
        <v>40</v>
      </c>
      <c r="O63" s="110">
        <v>18</v>
      </c>
      <c r="P63" s="106" t="s">
        <v>5815</v>
      </c>
      <c r="Q63" s="106" t="s">
        <v>15</v>
      </c>
      <c r="R63" s="105">
        <v>0</v>
      </c>
      <c r="S63" s="105">
        <v>0</v>
      </c>
      <c r="T63" s="105">
        <v>0</v>
      </c>
      <c r="U63" s="105">
        <v>1</v>
      </c>
      <c r="V63" s="105">
        <v>0</v>
      </c>
      <c r="W63" s="105">
        <v>0</v>
      </c>
      <c r="X63" s="105">
        <v>0</v>
      </c>
      <c r="Y63" s="105">
        <v>1</v>
      </c>
      <c r="Z63" s="105">
        <v>0</v>
      </c>
      <c r="AA63" s="105">
        <v>0</v>
      </c>
      <c r="AB63" s="105">
        <v>0</v>
      </c>
      <c r="AC63" s="105">
        <v>0</v>
      </c>
      <c r="AD63" s="105">
        <v>0</v>
      </c>
      <c r="AE63" s="105">
        <v>1</v>
      </c>
      <c r="AF63" s="105">
        <v>0</v>
      </c>
      <c r="AG63" s="105">
        <v>0</v>
      </c>
      <c r="AH63" s="105">
        <v>0</v>
      </c>
      <c r="AI63" s="105">
        <v>0</v>
      </c>
      <c r="AJ63" s="9">
        <f t="shared" si="4"/>
        <v>1</v>
      </c>
      <c r="AK63" s="9">
        <f t="shared" si="5"/>
        <v>0</v>
      </c>
      <c r="AL63" s="9">
        <f t="shared" si="6"/>
        <v>0</v>
      </c>
      <c r="AM63" s="9">
        <f t="shared" si="7"/>
        <v>0</v>
      </c>
      <c r="AN63" s="106" t="s">
        <v>5817</v>
      </c>
    </row>
    <row r="64" spans="1:40" x14ac:dyDescent="0.25">
      <c r="A64" s="105">
        <v>2418</v>
      </c>
      <c r="B64" s="106" t="s">
        <v>5818</v>
      </c>
      <c r="C64" s="106" t="s">
        <v>5819</v>
      </c>
      <c r="D64" s="106" t="s">
        <v>5820</v>
      </c>
      <c r="E64" s="107">
        <v>42905</v>
      </c>
      <c r="F64" s="106" t="s">
        <v>38</v>
      </c>
      <c r="J64" s="98">
        <v>2</v>
      </c>
      <c r="L64" s="109" t="s">
        <v>342</v>
      </c>
      <c r="M64" s="106" t="s">
        <v>1199</v>
      </c>
      <c r="N64" s="106" t="s">
        <v>48</v>
      </c>
      <c r="O64" s="110">
        <v>1</v>
      </c>
      <c r="P64" s="106" t="s">
        <v>5821</v>
      </c>
      <c r="Q64" s="106" t="s">
        <v>70</v>
      </c>
      <c r="R64" s="105">
        <v>0</v>
      </c>
      <c r="S64" s="105">
        <v>0</v>
      </c>
      <c r="T64" s="105">
        <v>0</v>
      </c>
      <c r="U64" s="105">
        <v>1</v>
      </c>
      <c r="V64" s="105">
        <v>0</v>
      </c>
      <c r="W64" s="105">
        <v>0</v>
      </c>
      <c r="X64" s="105">
        <v>0</v>
      </c>
      <c r="Y64" s="105">
        <v>1</v>
      </c>
      <c r="Z64" s="105">
        <v>0</v>
      </c>
      <c r="AA64" s="105">
        <v>0</v>
      </c>
      <c r="AB64" s="105">
        <v>0</v>
      </c>
      <c r="AC64" s="105">
        <v>0</v>
      </c>
      <c r="AD64" s="105">
        <v>0</v>
      </c>
      <c r="AE64" s="105">
        <v>0</v>
      </c>
      <c r="AF64" s="105">
        <v>0</v>
      </c>
      <c r="AG64" s="105">
        <v>0</v>
      </c>
      <c r="AH64" s="105">
        <v>0</v>
      </c>
      <c r="AI64" s="105">
        <v>1</v>
      </c>
      <c r="AJ64" s="9">
        <f t="shared" si="4"/>
        <v>0</v>
      </c>
      <c r="AK64" s="9">
        <f t="shared" si="5"/>
        <v>0</v>
      </c>
      <c r="AL64" s="9">
        <f t="shared" si="6"/>
        <v>1</v>
      </c>
      <c r="AM64" s="9">
        <f t="shared" si="7"/>
        <v>0</v>
      </c>
      <c r="AN64" s="106" t="s">
        <v>5822</v>
      </c>
    </row>
    <row r="65" spans="1:40" x14ac:dyDescent="0.25">
      <c r="A65" s="105">
        <v>2437</v>
      </c>
      <c r="B65" s="106" t="s">
        <v>3003</v>
      </c>
      <c r="C65" s="106" t="s">
        <v>3004</v>
      </c>
      <c r="D65" s="106" t="s">
        <v>3005</v>
      </c>
      <c r="E65" s="107">
        <v>42064</v>
      </c>
      <c r="F65" s="106" t="s">
        <v>38</v>
      </c>
      <c r="G65" s="105">
        <v>1900</v>
      </c>
      <c r="H65" s="105">
        <v>1800</v>
      </c>
      <c r="K65" s="110">
        <v>11.13</v>
      </c>
      <c r="L65" s="109" t="s">
        <v>341</v>
      </c>
      <c r="M65" s="106" t="s">
        <v>737</v>
      </c>
      <c r="N65" s="106" t="s">
        <v>48</v>
      </c>
      <c r="O65" s="110">
        <v>24</v>
      </c>
      <c r="P65" s="106" t="s">
        <v>3006</v>
      </c>
      <c r="Q65" s="106" t="s">
        <v>70</v>
      </c>
      <c r="R65" s="105">
        <v>0</v>
      </c>
      <c r="S65" s="105">
        <v>0</v>
      </c>
      <c r="T65" s="105">
        <v>0</v>
      </c>
      <c r="U65" s="105">
        <v>1</v>
      </c>
      <c r="V65" s="105">
        <v>0</v>
      </c>
      <c r="W65" s="105">
        <v>0</v>
      </c>
      <c r="X65" s="105">
        <v>0</v>
      </c>
      <c r="Y65" s="105">
        <v>0</v>
      </c>
      <c r="Z65" s="105">
        <v>1</v>
      </c>
      <c r="AA65" s="105">
        <v>0</v>
      </c>
      <c r="AB65" s="105">
        <v>0</v>
      </c>
      <c r="AC65" s="105">
        <v>1</v>
      </c>
      <c r="AD65" s="105">
        <v>0</v>
      </c>
      <c r="AE65" s="105">
        <v>0</v>
      </c>
      <c r="AF65" s="105">
        <v>0</v>
      </c>
      <c r="AG65" s="105">
        <v>0</v>
      </c>
      <c r="AH65" s="105">
        <v>0</v>
      </c>
      <c r="AI65" s="105">
        <v>0</v>
      </c>
      <c r="AJ65" s="9">
        <f t="shared" si="4"/>
        <v>1</v>
      </c>
      <c r="AK65" s="9">
        <f t="shared" si="5"/>
        <v>0</v>
      </c>
      <c r="AL65" s="9">
        <f t="shared" si="6"/>
        <v>0</v>
      </c>
      <c r="AM65" s="9">
        <f t="shared" si="7"/>
        <v>0</v>
      </c>
      <c r="AN65" s="106" t="s">
        <v>3007</v>
      </c>
    </row>
    <row r="66" spans="1:40" x14ac:dyDescent="0.25">
      <c r="A66" s="105">
        <v>2459</v>
      </c>
      <c r="B66" s="106" t="s">
        <v>5823</v>
      </c>
      <c r="C66" s="106" t="s">
        <v>5824</v>
      </c>
      <c r="D66" s="106" t="s">
        <v>5825</v>
      </c>
      <c r="E66" s="107">
        <v>42657</v>
      </c>
      <c r="F66" s="106" t="s">
        <v>38</v>
      </c>
      <c r="I66" s="110">
        <v>2717</v>
      </c>
      <c r="J66" s="98">
        <v>5.16E-2</v>
      </c>
      <c r="L66" s="109" t="s">
        <v>342</v>
      </c>
      <c r="M66" s="106" t="s">
        <v>185</v>
      </c>
      <c r="N66" s="106" t="s">
        <v>48</v>
      </c>
      <c r="O66" s="110">
        <v>140</v>
      </c>
      <c r="P66" s="106" t="s">
        <v>923</v>
      </c>
      <c r="Q66" s="106" t="s">
        <v>15</v>
      </c>
      <c r="R66" s="105">
        <v>1</v>
      </c>
      <c r="S66" s="105">
        <v>0</v>
      </c>
      <c r="T66" s="105">
        <v>0</v>
      </c>
      <c r="U66" s="105">
        <v>1</v>
      </c>
      <c r="V66" s="105">
        <v>0</v>
      </c>
      <c r="W66" s="105">
        <v>0</v>
      </c>
      <c r="X66" s="105">
        <v>0</v>
      </c>
      <c r="Y66" s="105">
        <v>0</v>
      </c>
      <c r="Z66" s="105">
        <v>1</v>
      </c>
      <c r="AA66" s="105">
        <v>0</v>
      </c>
      <c r="AB66" s="105">
        <v>0</v>
      </c>
      <c r="AC66" s="105">
        <v>1</v>
      </c>
      <c r="AD66" s="105">
        <v>0</v>
      </c>
      <c r="AE66" s="105">
        <v>1</v>
      </c>
      <c r="AF66" s="105">
        <v>0</v>
      </c>
      <c r="AG66" s="105">
        <v>0</v>
      </c>
      <c r="AH66" s="105">
        <v>0</v>
      </c>
      <c r="AI66" s="105">
        <v>0</v>
      </c>
      <c r="AJ66" s="9">
        <f t="shared" si="4"/>
        <v>1</v>
      </c>
      <c r="AK66" s="9">
        <f t="shared" si="5"/>
        <v>0</v>
      </c>
      <c r="AL66" s="9">
        <f t="shared" si="6"/>
        <v>0</v>
      </c>
      <c r="AM66" s="9">
        <f t="shared" si="7"/>
        <v>0</v>
      </c>
      <c r="AN66" s="106" t="s">
        <v>5827</v>
      </c>
    </row>
    <row r="67" spans="1:40" x14ac:dyDescent="0.25">
      <c r="A67" s="105">
        <v>2462</v>
      </c>
      <c r="B67" s="106" t="s">
        <v>4595</v>
      </c>
      <c r="C67" s="106" t="s">
        <v>4596</v>
      </c>
      <c r="D67" s="106" t="s">
        <v>4597</v>
      </c>
      <c r="E67" s="107">
        <v>41760</v>
      </c>
      <c r="F67" s="106" t="s">
        <v>38</v>
      </c>
      <c r="I67" s="110">
        <v>298.12</v>
      </c>
      <c r="J67" s="98">
        <v>1.7999999999999999E-2</v>
      </c>
      <c r="L67" s="109" t="s">
        <v>342</v>
      </c>
      <c r="M67" s="106" t="s">
        <v>136</v>
      </c>
      <c r="N67" s="106" t="s">
        <v>40</v>
      </c>
      <c r="O67" s="110">
        <v>60</v>
      </c>
      <c r="P67" s="106" t="s">
        <v>923</v>
      </c>
      <c r="Q67" s="106" t="s">
        <v>15</v>
      </c>
      <c r="R67" s="105">
        <v>1</v>
      </c>
      <c r="S67" s="105">
        <v>0</v>
      </c>
      <c r="T67" s="105">
        <v>0</v>
      </c>
      <c r="U67" s="105">
        <v>1</v>
      </c>
      <c r="V67" s="105">
        <v>0</v>
      </c>
      <c r="W67" s="105">
        <v>0</v>
      </c>
      <c r="X67" s="105">
        <v>0</v>
      </c>
      <c r="Y67" s="105">
        <v>0</v>
      </c>
      <c r="Z67" s="105">
        <v>1</v>
      </c>
      <c r="AA67" s="105">
        <v>0</v>
      </c>
      <c r="AB67" s="105">
        <v>0</v>
      </c>
      <c r="AC67" s="105">
        <v>1</v>
      </c>
      <c r="AD67" s="105">
        <v>0</v>
      </c>
      <c r="AE67" s="105">
        <v>0</v>
      </c>
      <c r="AF67" s="105">
        <v>0</v>
      </c>
      <c r="AG67" s="105">
        <v>0</v>
      </c>
      <c r="AH67" s="105">
        <v>0</v>
      </c>
      <c r="AI67" s="105">
        <v>0</v>
      </c>
      <c r="AJ67" s="9">
        <f t="shared" si="4"/>
        <v>1</v>
      </c>
      <c r="AK67" s="9">
        <f t="shared" si="5"/>
        <v>0</v>
      </c>
      <c r="AL67" s="9">
        <f t="shared" si="6"/>
        <v>0</v>
      </c>
      <c r="AM67" s="9">
        <f t="shared" si="7"/>
        <v>0</v>
      </c>
      <c r="AN67" s="106" t="s">
        <v>4598</v>
      </c>
    </row>
    <row r="68" spans="1:40" x14ac:dyDescent="0.25">
      <c r="A68" s="105">
        <v>2670</v>
      </c>
      <c r="B68" s="106" t="s">
        <v>8863</v>
      </c>
      <c r="C68" s="106" t="s">
        <v>8864</v>
      </c>
      <c r="D68" s="106" t="s">
        <v>8865</v>
      </c>
      <c r="E68" s="107">
        <v>42992</v>
      </c>
      <c r="F68" s="106" t="s">
        <v>38</v>
      </c>
      <c r="G68" s="105">
        <v>2446.5</v>
      </c>
      <c r="H68" s="105">
        <v>2400</v>
      </c>
      <c r="J68" s="98">
        <v>1.3</v>
      </c>
      <c r="L68" s="109" t="s">
        <v>341</v>
      </c>
      <c r="M68" s="106" t="s">
        <v>8866</v>
      </c>
      <c r="N68" s="106" t="s">
        <v>48</v>
      </c>
      <c r="O68" s="110">
        <v>0.83333333333333326</v>
      </c>
      <c r="P68" s="106" t="s">
        <v>111</v>
      </c>
      <c r="Q68" s="106" t="s">
        <v>15</v>
      </c>
      <c r="R68" s="105">
        <v>1</v>
      </c>
      <c r="S68" s="105">
        <v>0</v>
      </c>
      <c r="T68" s="105">
        <v>0</v>
      </c>
      <c r="U68" s="105">
        <v>0</v>
      </c>
      <c r="V68" s="105">
        <v>0</v>
      </c>
      <c r="W68" s="105">
        <v>0</v>
      </c>
      <c r="X68" s="105">
        <v>0</v>
      </c>
      <c r="Y68" s="105">
        <v>1</v>
      </c>
      <c r="Z68" s="105">
        <v>0</v>
      </c>
      <c r="AA68" s="105">
        <v>0</v>
      </c>
      <c r="AB68" s="105">
        <v>0</v>
      </c>
      <c r="AC68" s="105">
        <v>0</v>
      </c>
      <c r="AD68" s="105">
        <v>0</v>
      </c>
      <c r="AE68" s="105">
        <v>0</v>
      </c>
      <c r="AF68" s="105">
        <v>0</v>
      </c>
      <c r="AG68" s="105">
        <v>0</v>
      </c>
      <c r="AH68" s="105">
        <v>0</v>
      </c>
      <c r="AI68" s="105">
        <v>0</v>
      </c>
      <c r="AJ68" s="9">
        <f t="shared" si="4"/>
        <v>0</v>
      </c>
      <c r="AK68" s="9">
        <f t="shared" si="5"/>
        <v>0</v>
      </c>
      <c r="AL68" s="9">
        <f t="shared" si="6"/>
        <v>0</v>
      </c>
      <c r="AM68" s="9">
        <f t="shared" si="7"/>
        <v>0</v>
      </c>
      <c r="AN68" s="106" t="s">
        <v>8867</v>
      </c>
    </row>
    <row r="69" spans="1:40" x14ac:dyDescent="0.25">
      <c r="A69" s="105">
        <v>2702</v>
      </c>
      <c r="B69" s="106" t="s">
        <v>3823</v>
      </c>
      <c r="C69" s="106" t="s">
        <v>3824</v>
      </c>
      <c r="D69" s="106" t="s">
        <v>3825</v>
      </c>
      <c r="E69" s="107">
        <v>42979</v>
      </c>
      <c r="F69" s="106" t="s">
        <v>38</v>
      </c>
      <c r="J69" s="98">
        <v>0.97399999999999998</v>
      </c>
      <c r="K69" s="110"/>
      <c r="L69" s="109" t="s">
        <v>342</v>
      </c>
      <c r="M69" s="106" t="s">
        <v>185</v>
      </c>
      <c r="N69" s="106" t="s">
        <v>48</v>
      </c>
      <c r="O69" s="110">
        <v>30</v>
      </c>
      <c r="P69" s="106" t="s">
        <v>891</v>
      </c>
      <c r="Q69" s="106" t="s">
        <v>15</v>
      </c>
      <c r="R69" s="105">
        <v>0</v>
      </c>
      <c r="S69" s="105">
        <v>0</v>
      </c>
      <c r="T69" s="105">
        <v>0</v>
      </c>
      <c r="U69" s="105">
        <v>1</v>
      </c>
      <c r="V69" s="105">
        <v>0</v>
      </c>
      <c r="W69" s="105">
        <v>0</v>
      </c>
      <c r="X69" s="105">
        <v>0</v>
      </c>
      <c r="Y69" s="105">
        <v>0</v>
      </c>
      <c r="Z69" s="105">
        <v>1</v>
      </c>
      <c r="AA69" s="105">
        <v>0</v>
      </c>
      <c r="AB69" s="105">
        <v>0</v>
      </c>
      <c r="AC69" s="105">
        <v>0</v>
      </c>
      <c r="AD69" s="105">
        <v>0</v>
      </c>
      <c r="AE69" s="105">
        <v>1</v>
      </c>
      <c r="AF69" s="105">
        <v>0</v>
      </c>
      <c r="AG69" s="105">
        <v>0</v>
      </c>
      <c r="AH69" s="105">
        <v>0</v>
      </c>
      <c r="AI69" s="105">
        <v>0</v>
      </c>
      <c r="AJ69" s="9">
        <f t="shared" si="4"/>
        <v>1</v>
      </c>
      <c r="AK69" s="9">
        <f t="shared" si="5"/>
        <v>0</v>
      </c>
      <c r="AL69" s="9">
        <f t="shared" si="6"/>
        <v>0</v>
      </c>
      <c r="AM69" s="9">
        <f t="shared" si="7"/>
        <v>0</v>
      </c>
      <c r="AN69" s="106" t="s">
        <v>3827</v>
      </c>
    </row>
    <row r="70" spans="1:40" x14ac:dyDescent="0.25">
      <c r="A70" s="105">
        <v>2848</v>
      </c>
      <c r="B70" s="106" t="s">
        <v>8868</v>
      </c>
      <c r="C70" s="106" t="s">
        <v>8869</v>
      </c>
      <c r="D70" s="106" t="s">
        <v>8870</v>
      </c>
      <c r="E70" s="107">
        <v>35065</v>
      </c>
      <c r="F70" s="106" t="s">
        <v>8871</v>
      </c>
      <c r="L70" s="109" t="s">
        <v>341</v>
      </c>
      <c r="M70" s="106" t="s">
        <v>394</v>
      </c>
      <c r="N70" s="103" t="s">
        <v>219</v>
      </c>
      <c r="O70" s="110">
        <v>0</v>
      </c>
      <c r="P70" s="106" t="s">
        <v>8872</v>
      </c>
      <c r="Q70" s="106" t="s">
        <v>15</v>
      </c>
      <c r="R70" s="105">
        <v>1</v>
      </c>
      <c r="S70" s="105">
        <v>0</v>
      </c>
      <c r="T70" s="105">
        <v>0</v>
      </c>
      <c r="U70" s="105">
        <v>0</v>
      </c>
      <c r="V70" s="105">
        <v>0</v>
      </c>
      <c r="W70" s="105">
        <v>0</v>
      </c>
      <c r="X70" s="105">
        <v>0</v>
      </c>
      <c r="Y70" s="105">
        <v>0</v>
      </c>
      <c r="Z70" s="105">
        <v>0</v>
      </c>
      <c r="AA70" s="105">
        <v>0</v>
      </c>
      <c r="AB70" s="105">
        <v>1</v>
      </c>
      <c r="AC70" s="105">
        <v>1</v>
      </c>
      <c r="AD70" s="105">
        <v>0</v>
      </c>
      <c r="AE70" s="105">
        <v>0</v>
      </c>
      <c r="AF70" s="105">
        <v>0</v>
      </c>
      <c r="AG70" s="105">
        <v>0</v>
      </c>
      <c r="AH70" s="105">
        <v>0</v>
      </c>
      <c r="AI70" s="105">
        <v>0</v>
      </c>
      <c r="AJ70" s="9">
        <f t="shared" si="4"/>
        <v>1</v>
      </c>
      <c r="AK70" s="9">
        <f t="shared" si="5"/>
        <v>0</v>
      </c>
      <c r="AL70" s="9">
        <f t="shared" si="6"/>
        <v>0</v>
      </c>
      <c r="AM70" s="9">
        <f t="shared" si="7"/>
        <v>0</v>
      </c>
      <c r="AN70" s="106" t="s">
        <v>8873</v>
      </c>
    </row>
    <row r="71" spans="1:40" x14ac:dyDescent="0.25">
      <c r="A71" s="105">
        <v>3203</v>
      </c>
      <c r="B71" s="106" t="s">
        <v>4707</v>
      </c>
      <c r="C71" s="106" t="s">
        <v>4708</v>
      </c>
      <c r="D71" s="106" t="s">
        <v>4709</v>
      </c>
      <c r="E71" s="107">
        <v>43356</v>
      </c>
      <c r="F71" s="106" t="s">
        <v>38</v>
      </c>
      <c r="I71" s="110">
        <v>1466</v>
      </c>
      <c r="J71" s="98">
        <v>1.1499999999999999</v>
      </c>
      <c r="L71" s="109" t="s">
        <v>341</v>
      </c>
      <c r="M71" s="106" t="s">
        <v>151</v>
      </c>
      <c r="N71" s="106" t="s">
        <v>48</v>
      </c>
      <c r="O71" s="110">
        <v>28</v>
      </c>
      <c r="P71" s="106" t="s">
        <v>526</v>
      </c>
      <c r="Q71" s="106" t="s">
        <v>15</v>
      </c>
      <c r="R71" s="105">
        <v>1</v>
      </c>
      <c r="S71" s="105">
        <v>0</v>
      </c>
      <c r="T71" s="105">
        <v>0</v>
      </c>
      <c r="U71" s="105">
        <v>1</v>
      </c>
      <c r="V71" s="105">
        <v>0</v>
      </c>
      <c r="W71" s="105">
        <v>0</v>
      </c>
      <c r="X71" s="105">
        <v>0</v>
      </c>
      <c r="Y71" s="105">
        <v>0</v>
      </c>
      <c r="Z71" s="105">
        <v>1</v>
      </c>
      <c r="AA71" s="105">
        <v>0</v>
      </c>
      <c r="AB71" s="105">
        <v>0</v>
      </c>
      <c r="AC71" s="105">
        <v>1</v>
      </c>
      <c r="AD71" s="105">
        <v>0</v>
      </c>
      <c r="AE71" s="105">
        <v>1</v>
      </c>
      <c r="AF71" s="105">
        <v>0</v>
      </c>
      <c r="AG71" s="105">
        <v>0</v>
      </c>
      <c r="AH71" s="105">
        <v>0</v>
      </c>
      <c r="AI71" s="105">
        <v>0</v>
      </c>
      <c r="AJ71" s="9">
        <f t="shared" si="4"/>
        <v>1</v>
      </c>
      <c r="AK71" s="9">
        <f t="shared" si="5"/>
        <v>0</v>
      </c>
      <c r="AL71" s="9">
        <f t="shared" si="6"/>
        <v>0</v>
      </c>
      <c r="AM71" s="9">
        <f t="shared" si="7"/>
        <v>0</v>
      </c>
      <c r="AN71" s="106" t="s">
        <v>4710</v>
      </c>
    </row>
    <row r="72" spans="1:40" x14ac:dyDescent="0.25">
      <c r="A72" s="105">
        <v>3229</v>
      </c>
      <c r="B72" s="106" t="s">
        <v>4715</v>
      </c>
      <c r="C72" s="106" t="s">
        <v>4716</v>
      </c>
      <c r="D72" s="106" t="s">
        <v>4717</v>
      </c>
      <c r="E72" s="107">
        <v>43364</v>
      </c>
      <c r="F72" s="106" t="s">
        <v>38</v>
      </c>
      <c r="J72" s="98">
        <v>0.15</v>
      </c>
      <c r="L72" s="109" t="s">
        <v>342</v>
      </c>
      <c r="M72" s="106" t="s">
        <v>136</v>
      </c>
      <c r="N72" s="106" t="s">
        <v>40</v>
      </c>
      <c r="O72" s="110">
        <v>2</v>
      </c>
      <c r="P72" s="106" t="s">
        <v>4718</v>
      </c>
      <c r="Q72" s="106" t="s">
        <v>15</v>
      </c>
      <c r="R72" s="105">
        <v>1</v>
      </c>
      <c r="S72" s="105">
        <v>0</v>
      </c>
      <c r="T72" s="105">
        <v>0</v>
      </c>
      <c r="U72" s="105">
        <v>1</v>
      </c>
      <c r="V72" s="105">
        <v>0</v>
      </c>
      <c r="W72" s="105">
        <v>0</v>
      </c>
      <c r="X72" s="105">
        <v>0</v>
      </c>
      <c r="Y72" s="105">
        <v>1</v>
      </c>
      <c r="Z72" s="105">
        <v>0</v>
      </c>
      <c r="AA72" s="105">
        <v>0</v>
      </c>
      <c r="AB72" s="105">
        <v>0</v>
      </c>
      <c r="AC72" s="105">
        <v>1</v>
      </c>
      <c r="AD72" s="105">
        <v>0</v>
      </c>
      <c r="AE72" s="105">
        <v>1</v>
      </c>
      <c r="AF72" s="105">
        <v>0</v>
      </c>
      <c r="AG72" s="105">
        <v>0</v>
      </c>
      <c r="AH72" s="105">
        <v>0</v>
      </c>
      <c r="AI72" s="105">
        <v>0</v>
      </c>
      <c r="AJ72" s="9">
        <f t="shared" si="4"/>
        <v>1</v>
      </c>
      <c r="AK72" s="9">
        <f t="shared" si="5"/>
        <v>0</v>
      </c>
      <c r="AL72" s="9">
        <f t="shared" si="6"/>
        <v>0</v>
      </c>
      <c r="AM72" s="9">
        <f t="shared" si="7"/>
        <v>0</v>
      </c>
      <c r="AN72" s="106" t="s">
        <v>4720</v>
      </c>
    </row>
    <row r="73" spans="1:40" x14ac:dyDescent="0.25">
      <c r="A73" s="105">
        <v>3235</v>
      </c>
      <c r="B73" s="106" t="s">
        <v>4721</v>
      </c>
      <c r="C73" s="106" t="s">
        <v>4722</v>
      </c>
      <c r="D73" s="106" t="s">
        <v>4723</v>
      </c>
      <c r="E73" s="107">
        <v>43180</v>
      </c>
      <c r="F73" s="106" t="s">
        <v>38</v>
      </c>
      <c r="I73" s="110">
        <v>1505</v>
      </c>
      <c r="J73" s="98">
        <v>2.8500000000000001E-2</v>
      </c>
      <c r="L73" s="109" t="s">
        <v>342</v>
      </c>
      <c r="M73" s="106" t="s">
        <v>185</v>
      </c>
      <c r="N73" s="106" t="s">
        <v>48</v>
      </c>
      <c r="O73" s="110">
        <v>210</v>
      </c>
      <c r="P73" s="106" t="s">
        <v>923</v>
      </c>
      <c r="Q73" s="106" t="s">
        <v>15</v>
      </c>
      <c r="R73" s="105">
        <v>1</v>
      </c>
      <c r="S73" s="105">
        <v>0</v>
      </c>
      <c r="T73" s="105">
        <v>0</v>
      </c>
      <c r="U73" s="105">
        <v>1</v>
      </c>
      <c r="V73" s="105">
        <v>0</v>
      </c>
      <c r="W73" s="105">
        <v>0</v>
      </c>
      <c r="X73" s="105">
        <v>0</v>
      </c>
      <c r="Y73" s="105">
        <v>0</v>
      </c>
      <c r="Z73" s="105">
        <v>1</v>
      </c>
      <c r="AA73" s="105">
        <v>0</v>
      </c>
      <c r="AB73" s="105">
        <v>0</v>
      </c>
      <c r="AC73" s="105">
        <v>0</v>
      </c>
      <c r="AD73" s="105">
        <v>0</v>
      </c>
      <c r="AE73" s="105">
        <v>1</v>
      </c>
      <c r="AF73" s="105">
        <v>0</v>
      </c>
      <c r="AG73" s="105">
        <v>0</v>
      </c>
      <c r="AH73" s="105">
        <v>0</v>
      </c>
      <c r="AI73" s="105">
        <v>0</v>
      </c>
      <c r="AJ73" s="9">
        <f t="shared" si="4"/>
        <v>1</v>
      </c>
      <c r="AK73" s="9">
        <f t="shared" si="5"/>
        <v>0</v>
      </c>
      <c r="AL73" s="9">
        <f t="shared" si="6"/>
        <v>0</v>
      </c>
      <c r="AM73" s="9">
        <f t="shared" si="7"/>
        <v>0</v>
      </c>
      <c r="AN73" s="106" t="s">
        <v>4725</v>
      </c>
    </row>
    <row r="74" spans="1:40" x14ac:dyDescent="0.25">
      <c r="A74" s="105">
        <v>3293</v>
      </c>
      <c r="B74" s="106" t="s">
        <v>827</v>
      </c>
      <c r="C74" s="106" t="s">
        <v>828</v>
      </c>
      <c r="D74" s="106" t="s">
        <v>829</v>
      </c>
      <c r="E74" s="107">
        <v>43419</v>
      </c>
      <c r="F74" s="106" t="s">
        <v>38</v>
      </c>
      <c r="I74" s="110">
        <v>14000</v>
      </c>
      <c r="L74" s="109" t="s">
        <v>341</v>
      </c>
      <c r="M74" s="106" t="s">
        <v>47</v>
      </c>
      <c r="N74" s="106" t="s">
        <v>48</v>
      </c>
      <c r="O74" s="110">
        <v>840</v>
      </c>
      <c r="P74" s="106" t="s">
        <v>41</v>
      </c>
      <c r="Q74" s="106" t="s">
        <v>15</v>
      </c>
      <c r="R74" s="105">
        <v>1</v>
      </c>
      <c r="S74" s="105">
        <v>0</v>
      </c>
      <c r="T74" s="105">
        <v>0</v>
      </c>
      <c r="U74" s="105">
        <v>1</v>
      </c>
      <c r="V74" s="105">
        <v>0</v>
      </c>
      <c r="W74" s="105">
        <v>0</v>
      </c>
      <c r="X74" s="105">
        <v>0</v>
      </c>
      <c r="Y74" s="105">
        <v>0</v>
      </c>
      <c r="Z74" s="105">
        <v>1</v>
      </c>
      <c r="AA74" s="105">
        <v>0</v>
      </c>
      <c r="AB74" s="105">
        <v>0</v>
      </c>
      <c r="AC74" s="105">
        <v>0</v>
      </c>
      <c r="AD74" s="105">
        <v>0</v>
      </c>
      <c r="AE74" s="105">
        <v>0</v>
      </c>
      <c r="AF74" s="105">
        <v>0</v>
      </c>
      <c r="AG74" s="105">
        <v>0</v>
      </c>
      <c r="AH74" s="105">
        <v>0</v>
      </c>
      <c r="AI74" s="105">
        <v>1</v>
      </c>
      <c r="AJ74" s="9">
        <f t="shared" si="4"/>
        <v>0</v>
      </c>
      <c r="AK74" s="9">
        <f t="shared" si="5"/>
        <v>0</v>
      </c>
      <c r="AL74" s="9">
        <f t="shared" si="6"/>
        <v>1</v>
      </c>
      <c r="AM74" s="9">
        <f t="shared" si="7"/>
        <v>0</v>
      </c>
      <c r="AN74" s="106" t="s">
        <v>830</v>
      </c>
    </row>
    <row r="75" spans="1:40" x14ac:dyDescent="0.25">
      <c r="A75" s="105">
        <v>3473</v>
      </c>
      <c r="B75" s="106" t="s">
        <v>3893</v>
      </c>
      <c r="C75" s="106" t="s">
        <v>3894</v>
      </c>
      <c r="D75" s="106" t="s">
        <v>3895</v>
      </c>
      <c r="E75" s="107">
        <v>43556</v>
      </c>
      <c r="F75" s="106" t="s">
        <v>2852</v>
      </c>
      <c r="I75" s="110">
        <v>50000</v>
      </c>
      <c r="J75" s="98">
        <v>0.03</v>
      </c>
      <c r="L75" s="109" t="s">
        <v>342</v>
      </c>
      <c r="M75" s="106" t="s">
        <v>39</v>
      </c>
      <c r="N75" s="106" t="s">
        <v>48</v>
      </c>
      <c r="O75" s="110">
        <v>0</v>
      </c>
      <c r="P75" s="106" t="s">
        <v>225</v>
      </c>
      <c r="Q75" s="106" t="s">
        <v>15</v>
      </c>
      <c r="R75" s="105">
        <v>1</v>
      </c>
      <c r="S75" s="105">
        <v>0</v>
      </c>
      <c r="T75" s="105">
        <v>0</v>
      </c>
      <c r="U75" s="105">
        <v>1</v>
      </c>
      <c r="V75" s="105">
        <v>0</v>
      </c>
      <c r="W75" s="105">
        <v>0</v>
      </c>
      <c r="X75" s="105">
        <v>0</v>
      </c>
      <c r="Y75" s="105">
        <v>0</v>
      </c>
      <c r="Z75" s="105">
        <v>1</v>
      </c>
      <c r="AA75" s="105">
        <v>0</v>
      </c>
      <c r="AB75" s="105">
        <v>0</v>
      </c>
      <c r="AC75" s="105">
        <v>1</v>
      </c>
      <c r="AD75" s="105">
        <v>0</v>
      </c>
      <c r="AE75" s="105">
        <v>0</v>
      </c>
      <c r="AF75" s="105">
        <v>0</v>
      </c>
      <c r="AG75" s="105">
        <v>0</v>
      </c>
      <c r="AH75" s="105">
        <v>0</v>
      </c>
      <c r="AI75" s="105">
        <v>0</v>
      </c>
      <c r="AJ75" s="9">
        <f t="shared" si="4"/>
        <v>1</v>
      </c>
      <c r="AK75" s="9">
        <f t="shared" si="5"/>
        <v>0</v>
      </c>
      <c r="AL75" s="9">
        <f t="shared" si="6"/>
        <v>0</v>
      </c>
      <c r="AM75" s="9">
        <f t="shared" si="7"/>
        <v>0</v>
      </c>
      <c r="AN75" s="106" t="s">
        <v>3896</v>
      </c>
    </row>
    <row r="76" spans="1:40" x14ac:dyDescent="0.25">
      <c r="A76" s="105">
        <v>3477</v>
      </c>
      <c r="B76" s="106" t="s">
        <v>3358</v>
      </c>
      <c r="C76" s="106" t="s">
        <v>3359</v>
      </c>
      <c r="D76" s="106" t="s">
        <v>3360</v>
      </c>
      <c r="E76" s="107">
        <v>42005</v>
      </c>
      <c r="F76" s="106" t="s">
        <v>38</v>
      </c>
      <c r="J76" s="98">
        <v>4.8000000000000001E-2</v>
      </c>
      <c r="L76" s="109" t="s">
        <v>342</v>
      </c>
      <c r="M76" s="106" t="s">
        <v>185</v>
      </c>
      <c r="N76" s="106" t="s">
        <v>48</v>
      </c>
      <c r="O76" s="110">
        <v>30</v>
      </c>
      <c r="P76" s="106" t="s">
        <v>891</v>
      </c>
      <c r="Q76" s="106" t="s">
        <v>15</v>
      </c>
      <c r="R76" s="105">
        <v>0</v>
      </c>
      <c r="S76" s="105">
        <v>0</v>
      </c>
      <c r="T76" s="105">
        <v>0</v>
      </c>
      <c r="U76" s="105">
        <v>1</v>
      </c>
      <c r="V76" s="105">
        <v>0</v>
      </c>
      <c r="W76" s="105">
        <v>0</v>
      </c>
      <c r="X76" s="105">
        <v>0</v>
      </c>
      <c r="Y76" s="105">
        <v>0</v>
      </c>
      <c r="Z76" s="105">
        <v>1</v>
      </c>
      <c r="AA76" s="105">
        <v>0</v>
      </c>
      <c r="AB76" s="105">
        <v>0</v>
      </c>
      <c r="AC76" s="105">
        <v>0</v>
      </c>
      <c r="AD76" s="105">
        <v>0</v>
      </c>
      <c r="AE76" s="105">
        <v>1</v>
      </c>
      <c r="AF76" s="105">
        <v>0</v>
      </c>
      <c r="AG76" s="105">
        <v>0</v>
      </c>
      <c r="AH76" s="105">
        <v>0</v>
      </c>
      <c r="AI76" s="105">
        <v>0</v>
      </c>
      <c r="AJ76" s="9">
        <f t="shared" si="4"/>
        <v>1</v>
      </c>
      <c r="AK76" s="9">
        <f t="shared" si="5"/>
        <v>0</v>
      </c>
      <c r="AL76" s="9">
        <f t="shared" si="6"/>
        <v>0</v>
      </c>
      <c r="AM76" s="9">
        <f t="shared" si="7"/>
        <v>0</v>
      </c>
      <c r="AN76" s="106" t="s">
        <v>3361</v>
      </c>
    </row>
    <row r="77" spans="1:40" x14ac:dyDescent="0.25">
      <c r="A77" s="105">
        <v>3508</v>
      </c>
      <c r="B77" s="106" t="s">
        <v>4769</v>
      </c>
      <c r="C77" s="106" t="s">
        <v>4770</v>
      </c>
      <c r="D77" s="106" t="s">
        <v>4771</v>
      </c>
      <c r="E77" s="107">
        <v>43708</v>
      </c>
      <c r="F77" s="106" t="s">
        <v>38</v>
      </c>
      <c r="G77" s="105">
        <v>3000</v>
      </c>
      <c r="H77" s="105">
        <v>500</v>
      </c>
      <c r="I77" s="110">
        <v>22740</v>
      </c>
      <c r="J77" s="98">
        <v>1.05</v>
      </c>
      <c r="K77" s="110">
        <v>37.93</v>
      </c>
      <c r="L77" s="109" t="s">
        <v>341</v>
      </c>
      <c r="M77" s="106" t="s">
        <v>151</v>
      </c>
      <c r="N77" s="106" t="s">
        <v>48</v>
      </c>
      <c r="O77" s="110">
        <v>900</v>
      </c>
      <c r="P77" s="106" t="s">
        <v>225</v>
      </c>
      <c r="Q77" s="106" t="s">
        <v>15</v>
      </c>
      <c r="R77" s="105">
        <v>1</v>
      </c>
      <c r="S77" s="105">
        <v>0</v>
      </c>
      <c r="T77" s="105">
        <v>0</v>
      </c>
      <c r="U77" s="105">
        <v>1</v>
      </c>
      <c r="V77" s="105">
        <v>0</v>
      </c>
      <c r="W77" s="105">
        <v>0</v>
      </c>
      <c r="X77" s="105">
        <v>0</v>
      </c>
      <c r="Y77" s="105">
        <v>0</v>
      </c>
      <c r="Z77" s="105">
        <v>1</v>
      </c>
      <c r="AA77" s="105">
        <v>0</v>
      </c>
      <c r="AB77" s="105">
        <v>0</v>
      </c>
      <c r="AC77" s="105">
        <v>1</v>
      </c>
      <c r="AD77" s="105">
        <v>0</v>
      </c>
      <c r="AE77" s="105">
        <v>0</v>
      </c>
      <c r="AF77" s="105">
        <v>0</v>
      </c>
      <c r="AG77" s="105">
        <v>0</v>
      </c>
      <c r="AH77" s="105">
        <v>0</v>
      </c>
      <c r="AI77" s="105">
        <v>0</v>
      </c>
      <c r="AJ77" s="9">
        <f t="shared" si="4"/>
        <v>1</v>
      </c>
      <c r="AK77" s="9">
        <f t="shared" si="5"/>
        <v>0</v>
      </c>
      <c r="AL77" s="9">
        <f t="shared" si="6"/>
        <v>0</v>
      </c>
      <c r="AM77" s="9">
        <f t="shared" si="7"/>
        <v>0</v>
      </c>
      <c r="AN77" s="106" t="s">
        <v>4772</v>
      </c>
    </row>
    <row r="78" spans="1:40" x14ac:dyDescent="0.25">
      <c r="A78" s="105">
        <v>3537</v>
      </c>
      <c r="B78" s="106" t="s">
        <v>2780</v>
      </c>
      <c r="C78" s="106" t="s">
        <v>2781</v>
      </c>
      <c r="D78" s="106" t="s">
        <v>2782</v>
      </c>
      <c r="E78" s="107">
        <v>42552</v>
      </c>
      <c r="F78" s="106" t="s">
        <v>38</v>
      </c>
      <c r="J78" s="98">
        <v>0.97399999999999998</v>
      </c>
      <c r="L78" s="109" t="s">
        <v>342</v>
      </c>
      <c r="M78" s="106" t="s">
        <v>185</v>
      </c>
      <c r="N78" s="106" t="s">
        <v>48</v>
      </c>
      <c r="O78" s="110">
        <v>60</v>
      </c>
      <c r="P78" s="106" t="s">
        <v>891</v>
      </c>
      <c r="Q78" s="106" t="s">
        <v>15</v>
      </c>
      <c r="R78" s="105">
        <v>0</v>
      </c>
      <c r="S78" s="105">
        <v>0</v>
      </c>
      <c r="T78" s="105">
        <v>0</v>
      </c>
      <c r="U78" s="105">
        <v>1</v>
      </c>
      <c r="V78" s="105">
        <v>0</v>
      </c>
      <c r="W78" s="105">
        <v>0</v>
      </c>
      <c r="X78" s="105">
        <v>0</v>
      </c>
      <c r="Y78" s="105">
        <v>0</v>
      </c>
      <c r="Z78" s="105">
        <v>1</v>
      </c>
      <c r="AA78" s="105">
        <v>0</v>
      </c>
      <c r="AB78" s="105">
        <v>0</v>
      </c>
      <c r="AC78" s="105">
        <v>0</v>
      </c>
      <c r="AD78" s="105">
        <v>0</v>
      </c>
      <c r="AE78" s="105">
        <v>1</v>
      </c>
      <c r="AF78" s="105">
        <v>0</v>
      </c>
      <c r="AG78" s="105">
        <v>0</v>
      </c>
      <c r="AH78" s="105">
        <v>0</v>
      </c>
      <c r="AI78" s="105">
        <v>0</v>
      </c>
      <c r="AJ78" s="9">
        <f t="shared" si="4"/>
        <v>1</v>
      </c>
      <c r="AK78" s="9">
        <f t="shared" si="5"/>
        <v>0</v>
      </c>
      <c r="AL78" s="9">
        <f t="shared" si="6"/>
        <v>0</v>
      </c>
      <c r="AM78" s="9">
        <f t="shared" si="7"/>
        <v>0</v>
      </c>
      <c r="AN78" s="106" t="s">
        <v>2783</v>
      </c>
    </row>
    <row r="79" spans="1:40" x14ac:dyDescent="0.25">
      <c r="A79" s="105">
        <v>3546</v>
      </c>
      <c r="B79" s="106" t="s">
        <v>4781</v>
      </c>
      <c r="C79" s="106" t="s">
        <v>4782</v>
      </c>
      <c r="D79" s="106" t="s">
        <v>4783</v>
      </c>
      <c r="E79" s="107">
        <v>43794</v>
      </c>
      <c r="F79" s="106" t="s">
        <v>38</v>
      </c>
      <c r="J79" s="98">
        <v>2.2000000000000002</v>
      </c>
      <c r="K79" s="110">
        <v>80</v>
      </c>
      <c r="L79" s="109" t="s">
        <v>342</v>
      </c>
      <c r="M79" s="106" t="s">
        <v>1977</v>
      </c>
      <c r="N79" s="106" t="s">
        <v>219</v>
      </c>
      <c r="O79" s="110">
        <v>84</v>
      </c>
      <c r="P79" s="106" t="s">
        <v>4784</v>
      </c>
      <c r="Q79" s="106" t="s">
        <v>15</v>
      </c>
      <c r="R79" s="105">
        <v>1</v>
      </c>
      <c r="S79" s="105">
        <v>0</v>
      </c>
      <c r="T79" s="105">
        <v>0</v>
      </c>
      <c r="U79" s="105">
        <v>1</v>
      </c>
      <c r="V79" s="105">
        <v>0</v>
      </c>
      <c r="W79" s="105">
        <v>0</v>
      </c>
      <c r="X79" s="105">
        <v>0</v>
      </c>
      <c r="Y79" s="105">
        <v>0</v>
      </c>
      <c r="Z79" s="105">
        <v>1</v>
      </c>
      <c r="AA79" s="105">
        <v>0</v>
      </c>
      <c r="AB79" s="105">
        <v>0</v>
      </c>
      <c r="AC79" s="105">
        <v>1</v>
      </c>
      <c r="AD79" s="105">
        <v>0</v>
      </c>
      <c r="AE79" s="105">
        <v>1</v>
      </c>
      <c r="AF79" s="105">
        <v>0</v>
      </c>
      <c r="AG79" s="105">
        <v>0</v>
      </c>
      <c r="AH79" s="105">
        <v>0</v>
      </c>
      <c r="AI79" s="105">
        <v>0</v>
      </c>
      <c r="AJ79" s="9">
        <f t="shared" si="4"/>
        <v>1</v>
      </c>
      <c r="AK79" s="9">
        <f t="shared" si="5"/>
        <v>0</v>
      </c>
      <c r="AL79" s="9">
        <f t="shared" si="6"/>
        <v>0</v>
      </c>
      <c r="AM79" s="9">
        <f t="shared" si="7"/>
        <v>0</v>
      </c>
      <c r="AN79" s="106" t="s">
        <v>4786</v>
      </c>
    </row>
    <row r="80" spans="1:40" x14ac:dyDescent="0.25">
      <c r="A80" s="105">
        <v>3618</v>
      </c>
      <c r="B80" s="106" t="s">
        <v>5828</v>
      </c>
      <c r="C80" s="106" t="s">
        <v>5829</v>
      </c>
      <c r="D80" s="106" t="s">
        <v>5830</v>
      </c>
      <c r="E80" s="107">
        <v>41306</v>
      </c>
      <c r="F80" s="106" t="s">
        <v>38</v>
      </c>
      <c r="J80" s="98">
        <v>0.48</v>
      </c>
      <c r="L80" s="109" t="s">
        <v>342</v>
      </c>
      <c r="M80" s="106" t="s">
        <v>136</v>
      </c>
      <c r="N80" s="106" t="s">
        <v>219</v>
      </c>
      <c r="O80" s="110">
        <v>0.16666666666666671</v>
      </c>
      <c r="P80" s="106" t="s">
        <v>5831</v>
      </c>
      <c r="Q80" s="106" t="s">
        <v>15</v>
      </c>
      <c r="R80" s="105">
        <v>1</v>
      </c>
      <c r="S80" s="105">
        <v>0</v>
      </c>
      <c r="T80" s="105">
        <v>0</v>
      </c>
      <c r="U80" s="105">
        <v>1</v>
      </c>
      <c r="V80" s="105">
        <v>0</v>
      </c>
      <c r="W80" s="105">
        <v>0</v>
      </c>
      <c r="X80" s="105">
        <v>0</v>
      </c>
      <c r="Y80" s="105">
        <v>0</v>
      </c>
      <c r="Z80" s="105">
        <v>1</v>
      </c>
      <c r="AA80" s="105">
        <v>0</v>
      </c>
      <c r="AB80" s="105">
        <v>0</v>
      </c>
      <c r="AC80" s="105">
        <v>0</v>
      </c>
      <c r="AD80" s="105">
        <v>0</v>
      </c>
      <c r="AE80" s="105">
        <v>0</v>
      </c>
      <c r="AF80" s="105">
        <v>0</v>
      </c>
      <c r="AG80" s="105">
        <v>0</v>
      </c>
      <c r="AH80" s="105">
        <v>0</v>
      </c>
      <c r="AI80" s="105">
        <v>1</v>
      </c>
      <c r="AJ80" s="9">
        <f t="shared" si="4"/>
        <v>0</v>
      </c>
      <c r="AK80" s="9">
        <f t="shared" si="5"/>
        <v>0</v>
      </c>
      <c r="AL80" s="9">
        <f t="shared" si="6"/>
        <v>1</v>
      </c>
      <c r="AM80" s="9">
        <f t="shared" si="7"/>
        <v>0</v>
      </c>
      <c r="AN80" s="106" t="s">
        <v>5832</v>
      </c>
    </row>
    <row r="81" spans="1:40" x14ac:dyDescent="0.25">
      <c r="A81" s="105">
        <v>3657</v>
      </c>
      <c r="B81" s="106" t="s">
        <v>4799</v>
      </c>
      <c r="C81" s="106" t="s">
        <v>4800</v>
      </c>
      <c r="D81" s="106" t="s">
        <v>4801</v>
      </c>
      <c r="E81" s="107">
        <v>41061</v>
      </c>
      <c r="F81" s="106" t="s">
        <v>38</v>
      </c>
      <c r="G81" s="105">
        <v>1900</v>
      </c>
      <c r="H81" s="105">
        <v>1800</v>
      </c>
      <c r="J81" s="98">
        <v>0.86</v>
      </c>
      <c r="L81" s="109" t="s">
        <v>341</v>
      </c>
      <c r="M81" s="106" t="s">
        <v>151</v>
      </c>
      <c r="N81" s="106" t="s">
        <v>48</v>
      </c>
      <c r="O81" s="110">
        <v>7300</v>
      </c>
      <c r="P81" s="106" t="s">
        <v>4193</v>
      </c>
      <c r="Q81" s="106" t="s">
        <v>15</v>
      </c>
      <c r="R81" s="105">
        <v>1</v>
      </c>
      <c r="S81" s="105">
        <v>0</v>
      </c>
      <c r="T81" s="105">
        <v>0</v>
      </c>
      <c r="U81" s="105">
        <v>0</v>
      </c>
      <c r="V81" s="105">
        <v>0</v>
      </c>
      <c r="W81" s="105">
        <v>0</v>
      </c>
      <c r="X81" s="105">
        <v>0</v>
      </c>
      <c r="Y81" s="105">
        <v>1</v>
      </c>
      <c r="Z81" s="105">
        <v>0</v>
      </c>
      <c r="AA81" s="105">
        <v>0</v>
      </c>
      <c r="AB81" s="105">
        <v>1</v>
      </c>
      <c r="AC81" s="105">
        <v>0</v>
      </c>
      <c r="AD81" s="105">
        <v>0</v>
      </c>
      <c r="AE81" s="105">
        <v>1</v>
      </c>
      <c r="AF81" s="105">
        <v>0</v>
      </c>
      <c r="AG81" s="105">
        <v>0</v>
      </c>
      <c r="AH81" s="105">
        <v>0</v>
      </c>
      <c r="AI81" s="105">
        <v>0</v>
      </c>
      <c r="AJ81" s="9">
        <f t="shared" si="4"/>
        <v>1</v>
      </c>
      <c r="AK81" s="9">
        <f t="shared" si="5"/>
        <v>0</v>
      </c>
      <c r="AL81" s="9">
        <f t="shared" si="6"/>
        <v>0</v>
      </c>
      <c r="AM81" s="9">
        <f t="shared" si="7"/>
        <v>0</v>
      </c>
      <c r="AN81" s="106" t="s">
        <v>4802</v>
      </c>
    </row>
    <row r="82" spans="1:40" x14ac:dyDescent="0.25">
      <c r="A82" s="105">
        <v>3761</v>
      </c>
      <c r="B82" s="106" t="s">
        <v>5833</v>
      </c>
      <c r="C82" s="106" t="s">
        <v>5834</v>
      </c>
      <c r="D82" s="106" t="s">
        <v>5835</v>
      </c>
      <c r="E82" s="107">
        <v>29555</v>
      </c>
      <c r="F82" s="106" t="s">
        <v>332</v>
      </c>
      <c r="I82" s="110">
        <v>600000</v>
      </c>
      <c r="L82" s="109" t="s">
        <v>342</v>
      </c>
      <c r="M82" s="106" t="s">
        <v>136</v>
      </c>
      <c r="N82" s="106" t="s">
        <v>219</v>
      </c>
      <c r="O82" s="110">
        <v>0.2</v>
      </c>
      <c r="P82" s="106" t="s">
        <v>817</v>
      </c>
      <c r="Q82" s="106" t="s">
        <v>70</v>
      </c>
      <c r="R82" s="105">
        <v>0</v>
      </c>
      <c r="S82" s="105">
        <v>0</v>
      </c>
      <c r="T82" s="105">
        <v>0</v>
      </c>
      <c r="U82" s="105">
        <v>1</v>
      </c>
      <c r="V82" s="105">
        <v>0</v>
      </c>
      <c r="W82" s="105">
        <v>0</v>
      </c>
      <c r="X82" s="105">
        <v>0</v>
      </c>
      <c r="Y82" s="105">
        <v>1</v>
      </c>
      <c r="Z82" s="105">
        <v>0</v>
      </c>
      <c r="AA82" s="105">
        <v>0</v>
      </c>
      <c r="AB82" s="105">
        <v>0</v>
      </c>
      <c r="AC82" s="105">
        <v>0</v>
      </c>
      <c r="AD82" s="105">
        <v>0</v>
      </c>
      <c r="AE82" s="105">
        <v>0</v>
      </c>
      <c r="AF82" s="105">
        <v>0</v>
      </c>
      <c r="AG82" s="105">
        <v>0</v>
      </c>
      <c r="AH82" s="105">
        <v>0</v>
      </c>
      <c r="AI82" s="105">
        <v>1</v>
      </c>
      <c r="AJ82" s="9">
        <f t="shared" si="4"/>
        <v>0</v>
      </c>
      <c r="AK82" s="9">
        <f t="shared" si="5"/>
        <v>0</v>
      </c>
      <c r="AL82" s="9">
        <f t="shared" si="6"/>
        <v>1</v>
      </c>
      <c r="AM82" s="9">
        <f t="shared" si="7"/>
        <v>0</v>
      </c>
      <c r="AN82" s="106" t="s">
        <v>5836</v>
      </c>
    </row>
    <row r="83" spans="1:40" x14ac:dyDescent="0.25">
      <c r="A83" s="105">
        <v>3766</v>
      </c>
      <c r="B83" s="106" t="s">
        <v>5837</v>
      </c>
      <c r="C83" s="106" t="s">
        <v>5838</v>
      </c>
      <c r="D83" s="106" t="s">
        <v>5839</v>
      </c>
      <c r="E83" s="107">
        <v>31533</v>
      </c>
      <c r="F83" s="106" t="s">
        <v>38</v>
      </c>
      <c r="I83" s="110">
        <v>1000</v>
      </c>
      <c r="J83" s="98">
        <v>0.05</v>
      </c>
      <c r="L83" s="110" t="s">
        <v>342</v>
      </c>
      <c r="M83" s="106" t="s">
        <v>224</v>
      </c>
      <c r="N83" s="106" t="s">
        <v>2360</v>
      </c>
      <c r="O83" s="110">
        <v>6</v>
      </c>
      <c r="P83" s="106" t="s">
        <v>5840</v>
      </c>
      <c r="Q83" s="106" t="s">
        <v>15</v>
      </c>
      <c r="R83" s="105">
        <v>1</v>
      </c>
      <c r="S83" s="105">
        <v>0</v>
      </c>
      <c r="T83" s="105">
        <v>0</v>
      </c>
      <c r="U83" s="105">
        <v>1</v>
      </c>
      <c r="V83" s="105">
        <v>0</v>
      </c>
      <c r="W83" s="105">
        <v>0</v>
      </c>
      <c r="X83" s="105">
        <v>0</v>
      </c>
      <c r="Y83" s="105">
        <v>0</v>
      </c>
      <c r="Z83" s="105">
        <v>1</v>
      </c>
      <c r="AA83" s="105">
        <v>0</v>
      </c>
      <c r="AB83" s="105">
        <v>0</v>
      </c>
      <c r="AC83" s="105">
        <v>1</v>
      </c>
      <c r="AD83" s="105">
        <v>0</v>
      </c>
      <c r="AE83" s="105">
        <v>0</v>
      </c>
      <c r="AF83" s="105">
        <v>0</v>
      </c>
      <c r="AG83" s="105">
        <v>0</v>
      </c>
      <c r="AH83" s="105">
        <v>0</v>
      </c>
      <c r="AI83" s="105">
        <v>0</v>
      </c>
      <c r="AJ83" s="9">
        <f t="shared" si="4"/>
        <v>1</v>
      </c>
      <c r="AK83" s="9">
        <f t="shared" si="5"/>
        <v>0</v>
      </c>
      <c r="AL83" s="9">
        <f t="shared" si="6"/>
        <v>0</v>
      </c>
      <c r="AM83" s="9">
        <f t="shared" si="7"/>
        <v>0</v>
      </c>
      <c r="AN83" s="106" t="s">
        <v>5842</v>
      </c>
    </row>
    <row r="84" spans="1:40" x14ac:dyDescent="0.25">
      <c r="A84" s="105">
        <v>3768</v>
      </c>
      <c r="B84" s="106" t="s">
        <v>5843</v>
      </c>
      <c r="C84" s="106" t="s">
        <v>5844</v>
      </c>
      <c r="D84" s="106" t="s">
        <v>5845</v>
      </c>
      <c r="E84" s="107">
        <v>31048</v>
      </c>
      <c r="F84" s="106" t="s">
        <v>38</v>
      </c>
      <c r="J84" s="98">
        <v>0.05</v>
      </c>
      <c r="L84" s="110" t="s">
        <v>342</v>
      </c>
      <c r="M84" s="106" t="s">
        <v>224</v>
      </c>
      <c r="N84" s="106" t="s">
        <v>40</v>
      </c>
      <c r="O84" s="110">
        <v>6</v>
      </c>
      <c r="P84" s="106" t="s">
        <v>5846</v>
      </c>
      <c r="Q84" s="106" t="s">
        <v>15</v>
      </c>
      <c r="R84" s="105">
        <v>1</v>
      </c>
      <c r="S84" s="105">
        <v>0</v>
      </c>
      <c r="T84" s="105">
        <v>0</v>
      </c>
      <c r="U84" s="105">
        <v>1</v>
      </c>
      <c r="V84" s="105">
        <v>0</v>
      </c>
      <c r="W84" s="105">
        <v>0</v>
      </c>
      <c r="X84" s="105">
        <v>0</v>
      </c>
      <c r="Y84" s="105">
        <v>0</v>
      </c>
      <c r="Z84" s="105">
        <v>1</v>
      </c>
      <c r="AA84" s="105">
        <v>0</v>
      </c>
      <c r="AB84" s="105">
        <v>0</v>
      </c>
      <c r="AC84" s="105">
        <v>1</v>
      </c>
      <c r="AD84" s="105">
        <v>0</v>
      </c>
      <c r="AE84" s="105">
        <v>0</v>
      </c>
      <c r="AF84" s="105">
        <v>0</v>
      </c>
      <c r="AG84" s="105">
        <v>0</v>
      </c>
      <c r="AH84" s="105">
        <v>0</v>
      </c>
      <c r="AI84" s="105">
        <v>0</v>
      </c>
      <c r="AJ84" s="9">
        <f t="shared" si="4"/>
        <v>1</v>
      </c>
      <c r="AK84" s="9">
        <f t="shared" si="5"/>
        <v>0</v>
      </c>
      <c r="AL84" s="9">
        <f t="shared" si="6"/>
        <v>0</v>
      </c>
      <c r="AM84" s="9">
        <f t="shared" si="7"/>
        <v>0</v>
      </c>
      <c r="AN84" s="106" t="s">
        <v>5848</v>
      </c>
    </row>
    <row r="85" spans="1:40" x14ac:dyDescent="0.25">
      <c r="A85" s="105">
        <v>3788</v>
      </c>
      <c r="B85" s="106" t="s">
        <v>4815</v>
      </c>
      <c r="C85" s="106" t="s">
        <v>4816</v>
      </c>
      <c r="D85" s="106" t="s">
        <v>4817</v>
      </c>
      <c r="E85" s="107">
        <v>43061</v>
      </c>
      <c r="F85" s="106" t="s">
        <v>38</v>
      </c>
      <c r="I85" s="110">
        <v>2500</v>
      </c>
      <c r="J85" s="98">
        <v>0.09</v>
      </c>
      <c r="L85" s="109" t="s">
        <v>342</v>
      </c>
      <c r="M85" s="106" t="s">
        <v>136</v>
      </c>
      <c r="N85" s="106" t="s">
        <v>219</v>
      </c>
      <c r="O85" s="110">
        <v>60</v>
      </c>
      <c r="P85" s="106" t="s">
        <v>923</v>
      </c>
      <c r="Q85" s="106" t="s">
        <v>15</v>
      </c>
      <c r="R85" s="105">
        <v>1</v>
      </c>
      <c r="S85" s="105">
        <v>0</v>
      </c>
      <c r="T85" s="105">
        <v>0</v>
      </c>
      <c r="U85" s="105">
        <v>1</v>
      </c>
      <c r="V85" s="105">
        <v>0</v>
      </c>
      <c r="W85" s="105">
        <v>0</v>
      </c>
      <c r="X85" s="105">
        <v>0</v>
      </c>
      <c r="Y85" s="105">
        <v>0</v>
      </c>
      <c r="Z85" s="105">
        <v>1</v>
      </c>
      <c r="AA85" s="105">
        <v>0</v>
      </c>
      <c r="AB85" s="105">
        <v>0</v>
      </c>
      <c r="AC85" s="105">
        <v>0</v>
      </c>
      <c r="AD85" s="105">
        <v>0</v>
      </c>
      <c r="AE85" s="105">
        <v>0</v>
      </c>
      <c r="AF85" s="105">
        <v>0</v>
      </c>
      <c r="AG85" s="105">
        <v>0</v>
      </c>
      <c r="AH85" s="105">
        <v>0</v>
      </c>
      <c r="AI85" s="105">
        <v>1</v>
      </c>
      <c r="AJ85" s="9">
        <f t="shared" si="4"/>
        <v>0</v>
      </c>
      <c r="AK85" s="9">
        <f t="shared" si="5"/>
        <v>0</v>
      </c>
      <c r="AL85" s="9">
        <f t="shared" si="6"/>
        <v>1</v>
      </c>
      <c r="AM85" s="9">
        <f t="shared" si="7"/>
        <v>0</v>
      </c>
      <c r="AN85" s="106" t="s">
        <v>4818</v>
      </c>
    </row>
    <row r="86" spans="1:40" x14ac:dyDescent="0.25">
      <c r="A86" s="105">
        <v>3919</v>
      </c>
      <c r="B86" s="106" t="s">
        <v>4836</v>
      </c>
      <c r="C86" s="106" t="s">
        <v>4837</v>
      </c>
      <c r="D86" s="106" t="s">
        <v>4838</v>
      </c>
      <c r="E86" s="107">
        <v>44280</v>
      </c>
      <c r="F86" s="106" t="s">
        <v>38</v>
      </c>
      <c r="I86" s="110">
        <v>28000</v>
      </c>
      <c r="J86" s="98">
        <v>1.82</v>
      </c>
      <c r="L86" s="109" t="s">
        <v>342</v>
      </c>
      <c r="M86" s="106" t="s">
        <v>136</v>
      </c>
      <c r="N86" s="106" t="s">
        <v>48</v>
      </c>
      <c r="O86" s="110">
        <v>44</v>
      </c>
      <c r="P86" s="106" t="s">
        <v>3096</v>
      </c>
      <c r="Q86" s="106" t="s">
        <v>15</v>
      </c>
      <c r="R86" s="105">
        <v>1</v>
      </c>
      <c r="S86" s="105">
        <v>0</v>
      </c>
      <c r="T86" s="105">
        <v>0</v>
      </c>
      <c r="U86" s="105">
        <v>1</v>
      </c>
      <c r="V86" s="105">
        <v>0</v>
      </c>
      <c r="W86" s="105">
        <v>0</v>
      </c>
      <c r="X86" s="105">
        <v>0</v>
      </c>
      <c r="Y86" s="105">
        <v>0</v>
      </c>
      <c r="Z86" s="105">
        <v>1</v>
      </c>
      <c r="AA86" s="105">
        <v>0</v>
      </c>
      <c r="AB86" s="105">
        <v>0</v>
      </c>
      <c r="AC86" s="105">
        <v>1</v>
      </c>
      <c r="AD86" s="105">
        <v>0</v>
      </c>
      <c r="AE86" s="105">
        <v>0</v>
      </c>
      <c r="AF86" s="105">
        <v>0</v>
      </c>
      <c r="AG86" s="105">
        <v>0</v>
      </c>
      <c r="AH86" s="105">
        <v>0</v>
      </c>
      <c r="AI86" s="105">
        <v>0</v>
      </c>
      <c r="AJ86" s="9">
        <f t="shared" ref="AJ86:AJ149" si="8">IF(OR(AC86=1,AE86=1),1,0)</f>
        <v>1</v>
      </c>
      <c r="AK86" s="9">
        <f t="shared" ref="AK86:AK149" si="9">IF(OR(AF86=1,AG86=1),1,0)</f>
        <v>0</v>
      </c>
      <c r="AL86" s="9">
        <f t="shared" ref="AL86:AL149" si="10">IF(OR(AD86=1,AH86=1,AI86=1),1,0)</f>
        <v>0</v>
      </c>
      <c r="AM86" s="9">
        <f t="shared" ref="AM86:AM149" si="11">IF(OR(AD86=1,AH86=1),1,0)</f>
        <v>0</v>
      </c>
      <c r="AN86" s="106" t="s">
        <v>4840</v>
      </c>
    </row>
    <row r="87" spans="1:40" x14ac:dyDescent="0.25">
      <c r="A87" s="105">
        <v>3922</v>
      </c>
      <c r="B87" s="106" t="s">
        <v>8874</v>
      </c>
      <c r="C87" s="106" t="s">
        <v>8875</v>
      </c>
      <c r="D87" s="106" t="s">
        <v>8876</v>
      </c>
      <c r="E87" s="107">
        <v>38534</v>
      </c>
      <c r="F87" s="106" t="s">
        <v>38</v>
      </c>
      <c r="G87" s="105">
        <v>1800</v>
      </c>
      <c r="H87" s="105">
        <v>900</v>
      </c>
      <c r="K87" s="110">
        <v>2.36</v>
      </c>
      <c r="L87" s="109" t="s">
        <v>341</v>
      </c>
      <c r="M87" s="106" t="s">
        <v>47</v>
      </c>
      <c r="N87" s="106" t="s">
        <v>48</v>
      </c>
      <c r="O87" s="110">
        <v>792</v>
      </c>
      <c r="P87" s="106" t="s">
        <v>8877</v>
      </c>
      <c r="Q87" s="106" t="s">
        <v>15</v>
      </c>
      <c r="R87" s="105">
        <v>0</v>
      </c>
      <c r="S87" s="105">
        <v>1</v>
      </c>
      <c r="T87" s="105">
        <v>0</v>
      </c>
      <c r="U87" s="105">
        <v>1</v>
      </c>
      <c r="V87" s="105">
        <v>0</v>
      </c>
      <c r="W87" s="105">
        <v>0</v>
      </c>
      <c r="X87" s="105">
        <v>0</v>
      </c>
      <c r="Y87" s="105">
        <v>0</v>
      </c>
      <c r="Z87" s="105">
        <v>1</v>
      </c>
      <c r="AA87" s="105">
        <v>0</v>
      </c>
      <c r="AB87" s="105">
        <v>0</v>
      </c>
      <c r="AC87" s="105">
        <v>0</v>
      </c>
      <c r="AD87" s="105">
        <v>0</v>
      </c>
      <c r="AE87" s="105">
        <v>0</v>
      </c>
      <c r="AF87" s="105">
        <v>0</v>
      </c>
      <c r="AG87" s="105">
        <v>0</v>
      </c>
      <c r="AH87" s="105">
        <v>0</v>
      </c>
      <c r="AI87" s="105">
        <v>1</v>
      </c>
      <c r="AJ87" s="9">
        <f t="shared" si="8"/>
        <v>0</v>
      </c>
      <c r="AK87" s="9">
        <f t="shared" si="9"/>
        <v>0</v>
      </c>
      <c r="AL87" s="9">
        <f t="shared" si="10"/>
        <v>1</v>
      </c>
      <c r="AM87" s="9">
        <f t="shared" si="11"/>
        <v>0</v>
      </c>
      <c r="AN87" s="106" t="s">
        <v>8878</v>
      </c>
    </row>
    <row r="88" spans="1:40" x14ac:dyDescent="0.25">
      <c r="A88" s="105">
        <v>3965</v>
      </c>
      <c r="B88" s="106" t="s">
        <v>5849</v>
      </c>
      <c r="C88" s="106" t="s">
        <v>5850</v>
      </c>
      <c r="D88" s="106" t="s">
        <v>5851</v>
      </c>
      <c r="E88" s="107">
        <v>28929</v>
      </c>
      <c r="F88" s="106" t="s">
        <v>332</v>
      </c>
      <c r="I88" s="110">
        <v>1000</v>
      </c>
      <c r="L88" s="109" t="s">
        <v>342</v>
      </c>
      <c r="M88" s="106" t="s">
        <v>136</v>
      </c>
      <c r="N88" s="106" t="s">
        <v>48</v>
      </c>
      <c r="O88" s="110">
        <v>10</v>
      </c>
      <c r="P88" s="106" t="s">
        <v>2476</v>
      </c>
      <c r="Q88" s="106" t="s">
        <v>15</v>
      </c>
      <c r="R88" s="105">
        <v>1</v>
      </c>
      <c r="S88" s="105">
        <v>0</v>
      </c>
      <c r="T88" s="105">
        <v>0</v>
      </c>
      <c r="U88" s="105">
        <v>1</v>
      </c>
      <c r="V88" s="105">
        <v>0</v>
      </c>
      <c r="W88" s="105">
        <v>0</v>
      </c>
      <c r="X88" s="105">
        <v>0</v>
      </c>
      <c r="Y88" s="105">
        <v>0</v>
      </c>
      <c r="Z88" s="105">
        <v>1</v>
      </c>
      <c r="AA88" s="105">
        <v>0</v>
      </c>
      <c r="AB88" s="105">
        <v>0</v>
      </c>
      <c r="AC88" s="105">
        <v>1</v>
      </c>
      <c r="AD88" s="105">
        <v>0</v>
      </c>
      <c r="AE88" s="105">
        <v>0</v>
      </c>
      <c r="AF88" s="105">
        <v>0</v>
      </c>
      <c r="AG88" s="105">
        <v>0</v>
      </c>
      <c r="AH88" s="105">
        <v>0</v>
      </c>
      <c r="AI88" s="105">
        <v>0</v>
      </c>
      <c r="AJ88" s="9">
        <f t="shared" si="8"/>
        <v>1</v>
      </c>
      <c r="AK88" s="9">
        <f t="shared" si="9"/>
        <v>0</v>
      </c>
      <c r="AL88" s="9">
        <f t="shared" si="10"/>
        <v>0</v>
      </c>
      <c r="AM88" s="9">
        <f t="shared" si="11"/>
        <v>0</v>
      </c>
      <c r="AN88" s="106" t="s">
        <v>5853</v>
      </c>
    </row>
    <row r="89" spans="1:40" x14ac:dyDescent="0.25">
      <c r="A89" s="105">
        <v>4013</v>
      </c>
      <c r="B89" s="106" t="s">
        <v>2640</v>
      </c>
      <c r="C89" s="106" t="s">
        <v>2641</v>
      </c>
      <c r="D89" s="106" t="s">
        <v>2642</v>
      </c>
      <c r="E89" s="107">
        <v>44317</v>
      </c>
      <c r="F89" s="106" t="s">
        <v>38</v>
      </c>
      <c r="J89" s="98">
        <v>8.6999999999999994E-2</v>
      </c>
      <c r="L89" s="109" t="s">
        <v>341</v>
      </c>
      <c r="M89" s="106" t="s">
        <v>151</v>
      </c>
      <c r="N89" s="106" t="s">
        <v>48</v>
      </c>
      <c r="O89" s="110">
        <v>39.96</v>
      </c>
      <c r="P89" s="106" t="s">
        <v>923</v>
      </c>
      <c r="Q89" s="106" t="s">
        <v>15</v>
      </c>
      <c r="R89" s="105">
        <v>1</v>
      </c>
      <c r="S89" s="105">
        <v>0</v>
      </c>
      <c r="T89" s="105">
        <v>0</v>
      </c>
      <c r="U89" s="105">
        <v>1</v>
      </c>
      <c r="V89" s="105">
        <v>0</v>
      </c>
      <c r="W89" s="105">
        <v>0</v>
      </c>
      <c r="X89" s="105">
        <v>0</v>
      </c>
      <c r="Y89" s="105">
        <v>1</v>
      </c>
      <c r="Z89" s="105">
        <v>0</v>
      </c>
      <c r="AA89" s="105">
        <v>0</v>
      </c>
      <c r="AB89" s="105">
        <v>0</v>
      </c>
      <c r="AC89" s="105">
        <v>0</v>
      </c>
      <c r="AD89" s="105">
        <v>0</v>
      </c>
      <c r="AE89" s="105">
        <v>1</v>
      </c>
      <c r="AF89" s="105">
        <v>0</v>
      </c>
      <c r="AG89" s="105">
        <v>0</v>
      </c>
      <c r="AH89" s="105">
        <v>0</v>
      </c>
      <c r="AI89" s="105">
        <v>0</v>
      </c>
      <c r="AJ89" s="9">
        <f t="shared" si="8"/>
        <v>1</v>
      </c>
      <c r="AK89" s="9">
        <f t="shared" si="9"/>
        <v>0</v>
      </c>
      <c r="AL89" s="9">
        <f t="shared" si="10"/>
        <v>0</v>
      </c>
      <c r="AM89" s="9">
        <f t="shared" si="11"/>
        <v>0</v>
      </c>
      <c r="AN89" s="106" t="s">
        <v>2643</v>
      </c>
    </row>
    <row r="90" spans="1:40" x14ac:dyDescent="0.25">
      <c r="A90" s="105">
        <v>4024</v>
      </c>
      <c r="B90" s="106" t="s">
        <v>4891</v>
      </c>
      <c r="C90" s="106" t="s">
        <v>4892</v>
      </c>
      <c r="D90" s="106" t="s">
        <v>4893</v>
      </c>
      <c r="E90" s="107">
        <v>43789</v>
      </c>
      <c r="F90" s="106" t="s">
        <v>38</v>
      </c>
      <c r="J90" s="98">
        <v>0.63800000000000001</v>
      </c>
      <c r="L90" s="109" t="s">
        <v>342</v>
      </c>
      <c r="M90" s="106" t="s">
        <v>185</v>
      </c>
      <c r="N90" s="106" t="s">
        <v>48</v>
      </c>
      <c r="O90" s="110">
        <v>364</v>
      </c>
      <c r="P90" s="106" t="s">
        <v>225</v>
      </c>
      <c r="Q90" s="106" t="s">
        <v>15</v>
      </c>
      <c r="R90" s="105">
        <v>1</v>
      </c>
      <c r="S90" s="105">
        <v>0</v>
      </c>
      <c r="T90" s="105">
        <v>0</v>
      </c>
      <c r="U90" s="105">
        <v>1</v>
      </c>
      <c r="V90" s="105">
        <v>0</v>
      </c>
      <c r="W90" s="105">
        <v>0</v>
      </c>
      <c r="X90" s="105">
        <v>0</v>
      </c>
      <c r="Y90" s="105">
        <v>0</v>
      </c>
      <c r="Z90" s="105">
        <v>1</v>
      </c>
      <c r="AA90" s="105">
        <v>0</v>
      </c>
      <c r="AB90" s="105">
        <v>0</v>
      </c>
      <c r="AC90" s="105">
        <v>0</v>
      </c>
      <c r="AD90" s="105">
        <v>0</v>
      </c>
      <c r="AE90" s="105">
        <v>0</v>
      </c>
      <c r="AF90" s="105">
        <v>0</v>
      </c>
      <c r="AG90" s="105">
        <v>0</v>
      </c>
      <c r="AH90" s="105">
        <v>0</v>
      </c>
      <c r="AI90" s="105">
        <v>1</v>
      </c>
      <c r="AJ90" s="9">
        <f t="shared" si="8"/>
        <v>0</v>
      </c>
      <c r="AK90" s="9">
        <f t="shared" si="9"/>
        <v>0</v>
      </c>
      <c r="AL90" s="9">
        <f t="shared" si="10"/>
        <v>1</v>
      </c>
      <c r="AM90" s="9">
        <f t="shared" si="11"/>
        <v>0</v>
      </c>
      <c r="AN90" s="106" t="s">
        <v>4895</v>
      </c>
    </row>
    <row r="91" spans="1:40" x14ac:dyDescent="0.25">
      <c r="A91" s="105">
        <v>4030</v>
      </c>
      <c r="B91" s="106" t="s">
        <v>2644</v>
      </c>
      <c r="C91" s="106" t="s">
        <v>2645</v>
      </c>
      <c r="D91" s="106" t="s">
        <v>2646</v>
      </c>
      <c r="E91" s="107">
        <v>43586</v>
      </c>
      <c r="F91" s="106" t="s">
        <v>38</v>
      </c>
      <c r="I91" s="110">
        <v>200</v>
      </c>
      <c r="J91" s="98">
        <v>1.075</v>
      </c>
      <c r="L91" s="109" t="s">
        <v>342</v>
      </c>
      <c r="M91" s="106" t="s">
        <v>136</v>
      </c>
      <c r="N91" s="106" t="s">
        <v>219</v>
      </c>
      <c r="O91" s="110">
        <v>112</v>
      </c>
      <c r="P91" s="106" t="s">
        <v>377</v>
      </c>
      <c r="Q91" s="106" t="s">
        <v>15</v>
      </c>
      <c r="R91" s="105">
        <v>1</v>
      </c>
      <c r="S91" s="105">
        <v>0</v>
      </c>
      <c r="T91" s="105">
        <v>0</v>
      </c>
      <c r="U91" s="105">
        <v>1</v>
      </c>
      <c r="V91" s="105">
        <v>0</v>
      </c>
      <c r="W91" s="105">
        <v>0</v>
      </c>
      <c r="X91" s="105">
        <v>0</v>
      </c>
      <c r="Y91" s="105">
        <v>0</v>
      </c>
      <c r="Z91" s="105">
        <v>1</v>
      </c>
      <c r="AA91" s="105">
        <v>0</v>
      </c>
      <c r="AB91" s="105">
        <v>0</v>
      </c>
      <c r="AC91" s="105">
        <v>0</v>
      </c>
      <c r="AD91" s="105">
        <v>0</v>
      </c>
      <c r="AE91" s="105">
        <v>0</v>
      </c>
      <c r="AF91" s="105">
        <v>1</v>
      </c>
      <c r="AG91" s="105">
        <v>0</v>
      </c>
      <c r="AH91" s="105">
        <v>0</v>
      </c>
      <c r="AI91" s="105">
        <v>0</v>
      </c>
      <c r="AJ91" s="9">
        <f t="shared" si="8"/>
        <v>0</v>
      </c>
      <c r="AK91" s="9">
        <f t="shared" si="9"/>
        <v>1</v>
      </c>
      <c r="AL91" s="9">
        <f t="shared" si="10"/>
        <v>0</v>
      </c>
      <c r="AM91" s="9">
        <f t="shared" si="11"/>
        <v>0</v>
      </c>
      <c r="AN91" s="106" t="s">
        <v>2647</v>
      </c>
    </row>
    <row r="92" spans="1:40" x14ac:dyDescent="0.25">
      <c r="A92" s="105">
        <v>4042</v>
      </c>
      <c r="B92" s="106" t="s">
        <v>4907</v>
      </c>
      <c r="C92" s="106" t="s">
        <v>4908</v>
      </c>
      <c r="D92" s="106" t="s">
        <v>4909</v>
      </c>
      <c r="E92" s="107">
        <v>41000</v>
      </c>
      <c r="F92" s="106" t="s">
        <v>38</v>
      </c>
      <c r="I92" s="110">
        <v>400</v>
      </c>
      <c r="J92" s="98">
        <v>1.46</v>
      </c>
      <c r="L92" s="109" t="s">
        <v>341</v>
      </c>
      <c r="M92" s="106" t="s">
        <v>209</v>
      </c>
      <c r="N92" s="106" t="s">
        <v>48</v>
      </c>
      <c r="O92" s="110">
        <v>1</v>
      </c>
      <c r="P92" s="106" t="s">
        <v>170</v>
      </c>
      <c r="Q92" s="106" t="s">
        <v>15</v>
      </c>
      <c r="R92" s="105">
        <v>1</v>
      </c>
      <c r="S92" s="105">
        <v>0</v>
      </c>
      <c r="T92" s="105">
        <v>0</v>
      </c>
      <c r="U92" s="105">
        <v>0</v>
      </c>
      <c r="V92" s="105">
        <v>0</v>
      </c>
      <c r="W92" s="105">
        <v>0</v>
      </c>
      <c r="X92" s="105">
        <v>0</v>
      </c>
      <c r="Y92" s="105">
        <v>1</v>
      </c>
      <c r="Z92" s="105">
        <v>0</v>
      </c>
      <c r="AA92" s="105">
        <v>0</v>
      </c>
      <c r="AB92" s="105">
        <v>0</v>
      </c>
      <c r="AC92" s="105">
        <v>0</v>
      </c>
      <c r="AD92" s="105">
        <v>0</v>
      </c>
      <c r="AE92" s="105">
        <v>0</v>
      </c>
      <c r="AF92" s="105">
        <v>0</v>
      </c>
      <c r="AG92" s="105">
        <v>0</v>
      </c>
      <c r="AH92" s="105">
        <v>0</v>
      </c>
      <c r="AI92" s="105">
        <v>0</v>
      </c>
      <c r="AJ92" s="9">
        <f t="shared" si="8"/>
        <v>0</v>
      </c>
      <c r="AK92" s="9">
        <f t="shared" si="9"/>
        <v>0</v>
      </c>
      <c r="AL92" s="9">
        <f t="shared" si="10"/>
        <v>0</v>
      </c>
      <c r="AM92" s="9">
        <f t="shared" si="11"/>
        <v>0</v>
      </c>
      <c r="AN92" s="106" t="s">
        <v>4911</v>
      </c>
    </row>
    <row r="93" spans="1:40" x14ac:dyDescent="0.25">
      <c r="A93" s="105">
        <v>4054</v>
      </c>
      <c r="B93" s="106" t="s">
        <v>5538</v>
      </c>
      <c r="C93" s="106" t="s">
        <v>5539</v>
      </c>
      <c r="D93" s="106" t="s">
        <v>5540</v>
      </c>
      <c r="E93" s="107">
        <v>42552</v>
      </c>
      <c r="F93" s="106" t="s">
        <v>38</v>
      </c>
      <c r="L93" s="109" t="s">
        <v>341</v>
      </c>
      <c r="M93" s="106" t="s">
        <v>5541</v>
      </c>
      <c r="N93" s="106" t="s">
        <v>5542</v>
      </c>
      <c r="O93" s="110">
        <v>0</v>
      </c>
      <c r="P93" s="106" t="s">
        <v>5854</v>
      </c>
      <c r="Q93" s="106" t="s">
        <v>15</v>
      </c>
      <c r="R93" s="105">
        <v>1</v>
      </c>
      <c r="S93" s="105">
        <v>0</v>
      </c>
      <c r="T93" s="105">
        <v>0</v>
      </c>
      <c r="U93" s="105">
        <v>0</v>
      </c>
      <c r="V93" s="105">
        <v>0</v>
      </c>
      <c r="W93" s="105">
        <v>0</v>
      </c>
      <c r="X93" s="105">
        <v>0</v>
      </c>
      <c r="Y93" s="105">
        <v>0</v>
      </c>
      <c r="Z93" s="105">
        <v>0</v>
      </c>
      <c r="AA93" s="105">
        <v>0</v>
      </c>
      <c r="AB93" s="105">
        <v>1</v>
      </c>
      <c r="AC93" s="105">
        <v>1</v>
      </c>
      <c r="AD93" s="105">
        <v>0</v>
      </c>
      <c r="AE93" s="105">
        <v>1</v>
      </c>
      <c r="AF93" s="105">
        <v>0</v>
      </c>
      <c r="AG93" s="105">
        <v>0</v>
      </c>
      <c r="AH93" s="105">
        <v>0</v>
      </c>
      <c r="AI93" s="105">
        <v>0</v>
      </c>
      <c r="AJ93" s="9">
        <f t="shared" si="8"/>
        <v>1</v>
      </c>
      <c r="AK93" s="9">
        <f t="shared" si="9"/>
        <v>0</v>
      </c>
      <c r="AL93" s="9">
        <f t="shared" si="10"/>
        <v>0</v>
      </c>
      <c r="AM93" s="9">
        <f t="shared" si="11"/>
        <v>0</v>
      </c>
      <c r="AN93" s="106" t="s">
        <v>5544</v>
      </c>
    </row>
    <row r="94" spans="1:40" x14ac:dyDescent="0.25">
      <c r="A94" s="105">
        <v>4056</v>
      </c>
      <c r="B94" s="106" t="s">
        <v>8879</v>
      </c>
      <c r="C94" s="106" t="s">
        <v>8880</v>
      </c>
      <c r="D94" s="106" t="s">
        <v>8881</v>
      </c>
      <c r="E94" s="107">
        <v>42585</v>
      </c>
      <c r="F94" s="106" t="s">
        <v>38</v>
      </c>
      <c r="L94" s="109" t="s">
        <v>341</v>
      </c>
      <c r="M94" s="106" t="s">
        <v>151</v>
      </c>
      <c r="N94" s="106" t="s">
        <v>48</v>
      </c>
      <c r="O94" s="110">
        <v>240</v>
      </c>
      <c r="P94" s="106" t="s">
        <v>3433</v>
      </c>
      <c r="Q94" s="106" t="s">
        <v>15</v>
      </c>
      <c r="R94" s="105">
        <v>1</v>
      </c>
      <c r="S94" s="105">
        <v>0</v>
      </c>
      <c r="T94" s="105">
        <v>0</v>
      </c>
      <c r="U94" s="105">
        <v>1</v>
      </c>
      <c r="V94" s="105">
        <v>0</v>
      </c>
      <c r="W94" s="105">
        <v>0</v>
      </c>
      <c r="X94" s="105">
        <v>0</v>
      </c>
      <c r="Y94" s="105">
        <v>0</v>
      </c>
      <c r="Z94" s="105">
        <v>1</v>
      </c>
      <c r="AA94" s="105">
        <v>0</v>
      </c>
      <c r="AB94" s="105">
        <v>0</v>
      </c>
      <c r="AC94" s="105">
        <v>1</v>
      </c>
      <c r="AD94" s="105">
        <v>0</v>
      </c>
      <c r="AE94" s="105">
        <v>1</v>
      </c>
      <c r="AF94" s="105">
        <v>0</v>
      </c>
      <c r="AG94" s="105">
        <v>0</v>
      </c>
      <c r="AH94" s="105">
        <v>0</v>
      </c>
      <c r="AI94" s="105">
        <v>0</v>
      </c>
      <c r="AJ94" s="9">
        <f t="shared" si="8"/>
        <v>1</v>
      </c>
      <c r="AK94" s="9">
        <f t="shared" si="9"/>
        <v>0</v>
      </c>
      <c r="AL94" s="9">
        <f t="shared" si="10"/>
        <v>0</v>
      </c>
      <c r="AM94" s="9">
        <f t="shared" si="11"/>
        <v>0</v>
      </c>
      <c r="AN94" s="106" t="s">
        <v>8882</v>
      </c>
    </row>
    <row r="95" spans="1:40" x14ac:dyDescent="0.25">
      <c r="A95" s="105">
        <v>4082</v>
      </c>
      <c r="B95" s="106" t="s">
        <v>4918</v>
      </c>
      <c r="C95" s="106" t="s">
        <v>4919</v>
      </c>
      <c r="D95" s="106" t="s">
        <v>4920</v>
      </c>
      <c r="E95" s="107">
        <v>42654</v>
      </c>
      <c r="F95" s="106" t="s">
        <v>38</v>
      </c>
      <c r="L95" s="109" t="s">
        <v>341</v>
      </c>
      <c r="M95" s="106" t="s">
        <v>54</v>
      </c>
      <c r="N95" s="106" t="s">
        <v>48</v>
      </c>
      <c r="O95" s="110">
        <v>0</v>
      </c>
      <c r="P95" s="106" t="s">
        <v>49</v>
      </c>
      <c r="Q95" s="106" t="s">
        <v>55</v>
      </c>
      <c r="R95" s="105">
        <v>1</v>
      </c>
      <c r="S95" s="105">
        <v>0</v>
      </c>
      <c r="T95" s="105">
        <v>0</v>
      </c>
      <c r="U95" s="105">
        <v>0</v>
      </c>
      <c r="V95" s="105">
        <v>0</v>
      </c>
      <c r="W95" s="105">
        <v>0</v>
      </c>
      <c r="X95" s="105">
        <v>0</v>
      </c>
      <c r="Y95" s="105">
        <v>0</v>
      </c>
      <c r="Z95" s="105">
        <v>0</v>
      </c>
      <c r="AA95" s="105">
        <v>0</v>
      </c>
      <c r="AB95" s="105">
        <v>1</v>
      </c>
      <c r="AC95" s="105">
        <v>1</v>
      </c>
      <c r="AD95" s="105">
        <v>0</v>
      </c>
      <c r="AE95" s="105">
        <v>0</v>
      </c>
      <c r="AF95" s="105">
        <v>0</v>
      </c>
      <c r="AG95" s="105">
        <v>0</v>
      </c>
      <c r="AH95" s="105">
        <v>0</v>
      </c>
      <c r="AI95" s="105">
        <v>0</v>
      </c>
      <c r="AJ95" s="9">
        <f t="shared" si="8"/>
        <v>1</v>
      </c>
      <c r="AK95" s="9">
        <f t="shared" si="9"/>
        <v>0</v>
      </c>
      <c r="AL95" s="9">
        <f t="shared" si="10"/>
        <v>0</v>
      </c>
      <c r="AM95" s="9">
        <f t="shared" si="11"/>
        <v>0</v>
      </c>
      <c r="AN95" s="106" t="s">
        <v>4921</v>
      </c>
    </row>
    <row r="96" spans="1:40" x14ac:dyDescent="0.25">
      <c r="A96" s="105">
        <v>4117</v>
      </c>
      <c r="B96" s="106" t="s">
        <v>8883</v>
      </c>
      <c r="C96" s="106" t="s">
        <v>8884</v>
      </c>
      <c r="D96" s="106" t="s">
        <v>8885</v>
      </c>
      <c r="E96" s="107">
        <v>44407</v>
      </c>
      <c r="F96" s="106" t="s">
        <v>38</v>
      </c>
      <c r="L96" s="109" t="s">
        <v>341</v>
      </c>
      <c r="M96" s="106" t="s">
        <v>54</v>
      </c>
      <c r="N96" s="106" t="s">
        <v>48</v>
      </c>
      <c r="O96" s="110">
        <v>0</v>
      </c>
      <c r="P96" s="106" t="s">
        <v>49</v>
      </c>
      <c r="Q96" s="106" t="s">
        <v>15</v>
      </c>
      <c r="R96" s="105">
        <v>1</v>
      </c>
      <c r="S96" s="105">
        <v>0</v>
      </c>
      <c r="T96" s="105">
        <v>0</v>
      </c>
      <c r="U96" s="105">
        <v>0</v>
      </c>
      <c r="V96" s="105">
        <v>0</v>
      </c>
      <c r="W96" s="105">
        <v>0</v>
      </c>
      <c r="X96" s="105">
        <v>0</v>
      </c>
      <c r="Y96" s="105">
        <v>0</v>
      </c>
      <c r="Z96" s="105">
        <v>0</v>
      </c>
      <c r="AA96" s="105">
        <v>0</v>
      </c>
      <c r="AB96" s="105">
        <v>0</v>
      </c>
      <c r="AC96" s="105">
        <v>1</v>
      </c>
      <c r="AD96" s="105">
        <v>1</v>
      </c>
      <c r="AE96" s="105">
        <v>1</v>
      </c>
      <c r="AF96" s="105">
        <v>0</v>
      </c>
      <c r="AG96" s="105">
        <v>0</v>
      </c>
      <c r="AH96" s="105">
        <v>0</v>
      </c>
      <c r="AI96" s="105">
        <v>0</v>
      </c>
      <c r="AJ96" s="9">
        <f t="shared" si="8"/>
        <v>1</v>
      </c>
      <c r="AK96" s="9">
        <f t="shared" si="9"/>
        <v>0</v>
      </c>
      <c r="AL96" s="9">
        <f t="shared" si="10"/>
        <v>1</v>
      </c>
      <c r="AM96" s="9">
        <f t="shared" si="11"/>
        <v>1</v>
      </c>
      <c r="AN96" s="106" t="s">
        <v>8886</v>
      </c>
    </row>
    <row r="97" spans="1:40" x14ac:dyDescent="0.25">
      <c r="A97" s="105">
        <v>4166</v>
      </c>
      <c r="B97" s="106" t="s">
        <v>5855</v>
      </c>
      <c r="C97" s="106" t="s">
        <v>5856</v>
      </c>
      <c r="D97" s="106" t="s">
        <v>3636</v>
      </c>
      <c r="E97" s="107">
        <v>43101</v>
      </c>
      <c r="F97" s="106" t="s">
        <v>38</v>
      </c>
      <c r="J97" s="98">
        <v>0.9</v>
      </c>
      <c r="L97" s="109" t="s">
        <v>341</v>
      </c>
      <c r="M97" s="106" t="s">
        <v>151</v>
      </c>
      <c r="N97" s="106" t="s">
        <v>48</v>
      </c>
      <c r="O97" s="110">
        <v>70</v>
      </c>
      <c r="P97" s="106" t="s">
        <v>377</v>
      </c>
      <c r="Q97" s="106" t="s">
        <v>15</v>
      </c>
      <c r="R97" s="105">
        <v>1</v>
      </c>
      <c r="S97" s="105">
        <v>0</v>
      </c>
      <c r="T97" s="105">
        <v>0</v>
      </c>
      <c r="U97" s="105">
        <v>1</v>
      </c>
      <c r="V97" s="105">
        <v>0</v>
      </c>
      <c r="W97" s="105">
        <v>0</v>
      </c>
      <c r="X97" s="105">
        <v>0</v>
      </c>
      <c r="Y97" s="105">
        <v>0</v>
      </c>
      <c r="Z97" s="105">
        <v>1</v>
      </c>
      <c r="AA97" s="105">
        <v>0</v>
      </c>
      <c r="AB97" s="105">
        <v>0</v>
      </c>
      <c r="AC97" s="105">
        <v>0</v>
      </c>
      <c r="AD97" s="105">
        <v>0</v>
      </c>
      <c r="AE97" s="105">
        <v>0</v>
      </c>
      <c r="AF97" s="105">
        <v>0</v>
      </c>
      <c r="AG97" s="105">
        <v>0</v>
      </c>
      <c r="AH97" s="105">
        <v>0</v>
      </c>
      <c r="AI97" s="105">
        <v>1</v>
      </c>
      <c r="AJ97" s="9">
        <f t="shared" si="8"/>
        <v>0</v>
      </c>
      <c r="AK97" s="9">
        <f t="shared" si="9"/>
        <v>0</v>
      </c>
      <c r="AL97" s="9">
        <f t="shared" si="10"/>
        <v>1</v>
      </c>
      <c r="AM97" s="9">
        <f t="shared" si="11"/>
        <v>0</v>
      </c>
      <c r="AN97" s="106" t="s">
        <v>5857</v>
      </c>
    </row>
    <row r="98" spans="1:40" x14ac:dyDescent="0.25">
      <c r="A98" s="105">
        <v>4219</v>
      </c>
      <c r="B98" s="106" t="s">
        <v>3967</v>
      </c>
      <c r="C98" s="106" t="s">
        <v>3968</v>
      </c>
      <c r="D98" s="106" t="s">
        <v>3969</v>
      </c>
      <c r="E98" s="107">
        <v>44479</v>
      </c>
      <c r="F98" s="106" t="s">
        <v>38</v>
      </c>
      <c r="G98" s="105">
        <v>1900</v>
      </c>
      <c r="H98" s="105">
        <v>850</v>
      </c>
      <c r="J98" s="98">
        <v>1.42</v>
      </c>
      <c r="L98" s="109" t="s">
        <v>341</v>
      </c>
      <c r="M98" s="106" t="s">
        <v>200</v>
      </c>
      <c r="N98" s="106" t="s">
        <v>48</v>
      </c>
      <c r="O98" s="110">
        <v>1</v>
      </c>
      <c r="P98" s="106" t="s">
        <v>5810</v>
      </c>
      <c r="Q98" s="106" t="s">
        <v>15</v>
      </c>
      <c r="R98" s="105">
        <v>1</v>
      </c>
      <c r="S98" s="105">
        <v>0</v>
      </c>
      <c r="T98" s="105">
        <v>0</v>
      </c>
      <c r="U98" s="105">
        <v>0</v>
      </c>
      <c r="V98" s="105">
        <v>0</v>
      </c>
      <c r="W98" s="105">
        <v>0</v>
      </c>
      <c r="X98" s="105">
        <v>0</v>
      </c>
      <c r="Y98" s="105">
        <v>1</v>
      </c>
      <c r="Z98" s="105">
        <v>0</v>
      </c>
      <c r="AA98" s="105">
        <v>0</v>
      </c>
      <c r="AB98" s="105">
        <v>0</v>
      </c>
      <c r="AC98" s="105">
        <v>0</v>
      </c>
      <c r="AD98" s="105">
        <v>0</v>
      </c>
      <c r="AE98" s="105">
        <v>1</v>
      </c>
      <c r="AF98" s="105">
        <v>0</v>
      </c>
      <c r="AG98" s="105">
        <v>0</v>
      </c>
      <c r="AH98" s="105">
        <v>0</v>
      </c>
      <c r="AI98" s="105">
        <v>0</v>
      </c>
      <c r="AJ98" s="9">
        <f t="shared" si="8"/>
        <v>1</v>
      </c>
      <c r="AK98" s="9">
        <f t="shared" si="9"/>
        <v>0</v>
      </c>
      <c r="AL98" s="9">
        <f t="shared" si="10"/>
        <v>0</v>
      </c>
      <c r="AM98" s="9">
        <f t="shared" si="11"/>
        <v>0</v>
      </c>
      <c r="AN98" s="106" t="s">
        <v>3971</v>
      </c>
    </row>
    <row r="99" spans="1:40" x14ac:dyDescent="0.25">
      <c r="A99" s="105">
        <v>4232</v>
      </c>
      <c r="B99" s="106" t="s">
        <v>3972</v>
      </c>
      <c r="C99" s="106" t="s">
        <v>3973</v>
      </c>
      <c r="D99" s="106" t="s">
        <v>3974</v>
      </c>
      <c r="E99" s="107">
        <v>43344</v>
      </c>
      <c r="F99" s="106" t="s">
        <v>38</v>
      </c>
      <c r="I99" s="110">
        <v>0.248</v>
      </c>
      <c r="J99" s="98">
        <v>1.46E-2</v>
      </c>
      <c r="L99" s="109" t="s">
        <v>342</v>
      </c>
      <c r="M99" s="106" t="s">
        <v>3975</v>
      </c>
      <c r="N99" s="106" t="s">
        <v>40</v>
      </c>
      <c r="O99" s="110">
        <v>30</v>
      </c>
      <c r="P99" s="106" t="s">
        <v>923</v>
      </c>
      <c r="Q99" s="106" t="s">
        <v>15</v>
      </c>
      <c r="R99" s="105">
        <v>1</v>
      </c>
      <c r="S99" s="105">
        <v>0</v>
      </c>
      <c r="T99" s="105">
        <v>0</v>
      </c>
      <c r="U99" s="105">
        <v>0</v>
      </c>
      <c r="V99" s="105">
        <v>0</v>
      </c>
      <c r="W99" s="105">
        <v>0</v>
      </c>
      <c r="X99" s="105">
        <v>0</v>
      </c>
      <c r="Y99" s="105">
        <v>0</v>
      </c>
      <c r="Z99" s="105">
        <v>0</v>
      </c>
      <c r="AA99" s="105">
        <v>0</v>
      </c>
      <c r="AB99" s="105">
        <v>0</v>
      </c>
      <c r="AC99" s="105">
        <v>1</v>
      </c>
      <c r="AD99" s="105">
        <v>0</v>
      </c>
      <c r="AE99" s="105">
        <v>0</v>
      </c>
      <c r="AF99" s="105">
        <v>0</v>
      </c>
      <c r="AG99" s="105">
        <v>0</v>
      </c>
      <c r="AH99" s="105">
        <v>0</v>
      </c>
      <c r="AI99" s="105">
        <v>0</v>
      </c>
      <c r="AJ99" s="9">
        <f t="shared" si="8"/>
        <v>1</v>
      </c>
      <c r="AK99" s="9">
        <f t="shared" si="9"/>
        <v>0</v>
      </c>
      <c r="AL99" s="9">
        <f t="shared" si="10"/>
        <v>0</v>
      </c>
      <c r="AM99" s="9">
        <f t="shared" si="11"/>
        <v>0</v>
      </c>
      <c r="AN99" s="106" t="s">
        <v>3977</v>
      </c>
    </row>
    <row r="100" spans="1:40" x14ac:dyDescent="0.25">
      <c r="A100" s="105">
        <v>4238</v>
      </c>
      <c r="B100" s="106" t="s">
        <v>867</v>
      </c>
      <c r="C100" s="106" t="s">
        <v>868</v>
      </c>
      <c r="D100" s="106" t="s">
        <v>869</v>
      </c>
      <c r="E100" s="107">
        <v>43770</v>
      </c>
      <c r="F100" s="106" t="s">
        <v>38</v>
      </c>
      <c r="L100" s="109" t="s">
        <v>341</v>
      </c>
      <c r="M100" s="106" t="s">
        <v>283</v>
      </c>
      <c r="N100" s="106" t="s">
        <v>48</v>
      </c>
      <c r="O100" s="110">
        <v>672</v>
      </c>
      <c r="P100" s="106" t="s">
        <v>377</v>
      </c>
      <c r="Q100" s="106" t="s">
        <v>15</v>
      </c>
      <c r="R100" s="105">
        <v>1</v>
      </c>
      <c r="S100" s="105">
        <v>0</v>
      </c>
      <c r="T100" s="105">
        <v>0</v>
      </c>
      <c r="U100" s="105">
        <v>1</v>
      </c>
      <c r="V100" s="105">
        <v>0</v>
      </c>
      <c r="W100" s="105">
        <v>0</v>
      </c>
      <c r="X100" s="105">
        <v>0</v>
      </c>
      <c r="Y100" s="105">
        <v>0</v>
      </c>
      <c r="Z100" s="105">
        <v>1</v>
      </c>
      <c r="AA100" s="105">
        <v>0</v>
      </c>
      <c r="AB100" s="105">
        <v>0</v>
      </c>
      <c r="AC100" s="105">
        <v>0</v>
      </c>
      <c r="AD100" s="105">
        <v>0</v>
      </c>
      <c r="AE100" s="105">
        <v>1</v>
      </c>
      <c r="AF100" s="105">
        <v>0</v>
      </c>
      <c r="AG100" s="105">
        <v>0</v>
      </c>
      <c r="AH100" s="105">
        <v>0</v>
      </c>
      <c r="AI100" s="105">
        <v>0</v>
      </c>
      <c r="AJ100" s="9">
        <f t="shared" si="8"/>
        <v>1</v>
      </c>
      <c r="AK100" s="9">
        <f t="shared" si="9"/>
        <v>0</v>
      </c>
      <c r="AL100" s="9">
        <f t="shared" si="10"/>
        <v>0</v>
      </c>
      <c r="AM100" s="9">
        <f t="shared" si="11"/>
        <v>0</v>
      </c>
      <c r="AN100" s="106" t="s">
        <v>870</v>
      </c>
    </row>
    <row r="101" spans="1:40" x14ac:dyDescent="0.25">
      <c r="A101" s="105">
        <v>4241</v>
      </c>
      <c r="B101" s="106" t="s">
        <v>4992</v>
      </c>
      <c r="C101" s="106" t="s">
        <v>4993</v>
      </c>
      <c r="D101" s="106" t="s">
        <v>4994</v>
      </c>
      <c r="E101" s="107">
        <v>43189</v>
      </c>
      <c r="F101" s="106" t="s">
        <v>38</v>
      </c>
      <c r="G101" s="105">
        <v>2450</v>
      </c>
      <c r="H101" s="105">
        <v>1800</v>
      </c>
      <c r="J101" s="98">
        <v>3.1899999999999998E-7</v>
      </c>
      <c r="L101" s="109" t="s">
        <v>341</v>
      </c>
      <c r="M101" s="106" t="s">
        <v>4995</v>
      </c>
      <c r="N101" s="106" t="s">
        <v>48</v>
      </c>
      <c r="O101" s="110">
        <v>0</v>
      </c>
      <c r="P101" s="106" t="s">
        <v>4996</v>
      </c>
      <c r="Q101" s="106" t="s">
        <v>15</v>
      </c>
      <c r="R101" s="105">
        <v>1</v>
      </c>
      <c r="S101" s="105">
        <v>0</v>
      </c>
      <c r="T101" s="105">
        <v>0</v>
      </c>
      <c r="U101" s="105">
        <v>0</v>
      </c>
      <c r="V101" s="105">
        <v>0</v>
      </c>
      <c r="W101" s="105">
        <v>0</v>
      </c>
      <c r="X101" s="105">
        <v>0</v>
      </c>
      <c r="Y101" s="105">
        <v>0</v>
      </c>
      <c r="Z101" s="105">
        <v>0</v>
      </c>
      <c r="AA101" s="105">
        <v>0</v>
      </c>
      <c r="AB101" s="105">
        <v>1</v>
      </c>
      <c r="AC101" s="105">
        <v>0</v>
      </c>
      <c r="AD101" s="105">
        <v>0</v>
      </c>
      <c r="AE101" s="105">
        <v>0</v>
      </c>
      <c r="AF101" s="105">
        <v>0</v>
      </c>
      <c r="AG101" s="105">
        <v>0</v>
      </c>
      <c r="AH101" s="105">
        <v>0</v>
      </c>
      <c r="AI101" s="105">
        <v>1</v>
      </c>
      <c r="AJ101" s="9">
        <f t="shared" si="8"/>
        <v>0</v>
      </c>
      <c r="AK101" s="9">
        <f t="shared" si="9"/>
        <v>0</v>
      </c>
      <c r="AL101" s="9">
        <f t="shared" si="10"/>
        <v>1</v>
      </c>
      <c r="AM101" s="9">
        <f t="shared" si="11"/>
        <v>0</v>
      </c>
      <c r="AN101" s="106" t="s">
        <v>4998</v>
      </c>
    </row>
    <row r="102" spans="1:40" x14ac:dyDescent="0.25">
      <c r="A102" s="105">
        <v>4263</v>
      </c>
      <c r="B102" s="106" t="s">
        <v>2684</v>
      </c>
      <c r="C102" s="106" t="s">
        <v>2685</v>
      </c>
      <c r="D102" s="106" t="s">
        <v>2686</v>
      </c>
      <c r="E102" s="107">
        <v>43405</v>
      </c>
      <c r="F102" s="106" t="s">
        <v>38</v>
      </c>
      <c r="J102" s="98">
        <v>2.3300000000000001E-2</v>
      </c>
      <c r="K102" s="110">
        <v>3.7</v>
      </c>
      <c r="L102" s="109" t="s">
        <v>342</v>
      </c>
      <c r="M102" s="106" t="s">
        <v>136</v>
      </c>
      <c r="N102" s="106" t="s">
        <v>40</v>
      </c>
      <c r="O102" s="110">
        <v>30</v>
      </c>
      <c r="P102" s="106" t="s">
        <v>377</v>
      </c>
      <c r="Q102" s="106" t="s">
        <v>15</v>
      </c>
      <c r="R102" s="105">
        <v>1</v>
      </c>
      <c r="S102" s="105">
        <v>0</v>
      </c>
      <c r="T102" s="105">
        <v>0</v>
      </c>
      <c r="U102" s="105">
        <v>1</v>
      </c>
      <c r="V102" s="105">
        <v>0</v>
      </c>
      <c r="W102" s="105">
        <v>0</v>
      </c>
      <c r="X102" s="105">
        <v>0</v>
      </c>
      <c r="Y102" s="105">
        <v>0</v>
      </c>
      <c r="Z102" s="105">
        <v>1</v>
      </c>
      <c r="AA102" s="105">
        <v>0</v>
      </c>
      <c r="AB102" s="105">
        <v>0</v>
      </c>
      <c r="AC102" s="105">
        <v>0</v>
      </c>
      <c r="AD102" s="105">
        <v>0</v>
      </c>
      <c r="AE102" s="105">
        <v>0</v>
      </c>
      <c r="AF102" s="105">
        <v>0</v>
      </c>
      <c r="AG102" s="105">
        <v>0</v>
      </c>
      <c r="AH102" s="105">
        <v>0</v>
      </c>
      <c r="AI102" s="105">
        <v>1</v>
      </c>
      <c r="AJ102" s="9">
        <f t="shared" si="8"/>
        <v>0</v>
      </c>
      <c r="AK102" s="9">
        <f t="shared" si="9"/>
        <v>0</v>
      </c>
      <c r="AL102" s="9">
        <f t="shared" si="10"/>
        <v>1</v>
      </c>
      <c r="AM102" s="9">
        <f t="shared" si="11"/>
        <v>0</v>
      </c>
      <c r="AN102" s="106" t="s">
        <v>2687</v>
      </c>
    </row>
    <row r="103" spans="1:40" x14ac:dyDescent="0.25">
      <c r="A103" s="105">
        <v>4268</v>
      </c>
      <c r="B103" s="106" t="s">
        <v>3982</v>
      </c>
      <c r="C103" s="106" t="s">
        <v>3983</v>
      </c>
      <c r="D103" s="106" t="s">
        <v>3984</v>
      </c>
      <c r="E103" s="107">
        <v>41102</v>
      </c>
      <c r="F103" s="106" t="s">
        <v>38</v>
      </c>
      <c r="J103" s="98">
        <v>0.19</v>
      </c>
      <c r="K103" s="110">
        <v>47.5</v>
      </c>
      <c r="L103" s="109" t="s">
        <v>342</v>
      </c>
      <c r="M103" s="106" t="s">
        <v>2797</v>
      </c>
      <c r="N103" s="106" t="s">
        <v>1346</v>
      </c>
      <c r="O103" s="110">
        <v>2</v>
      </c>
      <c r="P103" s="106" t="s">
        <v>225</v>
      </c>
      <c r="Q103" s="106" t="s">
        <v>70</v>
      </c>
      <c r="R103" s="105">
        <v>0</v>
      </c>
      <c r="S103" s="105">
        <v>0</v>
      </c>
      <c r="T103" s="105">
        <v>0</v>
      </c>
      <c r="U103" s="105">
        <v>1</v>
      </c>
      <c r="V103" s="105">
        <v>0</v>
      </c>
      <c r="W103" s="105">
        <v>0</v>
      </c>
      <c r="X103" s="105">
        <v>0</v>
      </c>
      <c r="Y103" s="105">
        <v>0</v>
      </c>
      <c r="Z103" s="105">
        <v>1</v>
      </c>
      <c r="AA103" s="105">
        <v>0</v>
      </c>
      <c r="AB103" s="105">
        <v>0</v>
      </c>
      <c r="AC103" s="105">
        <v>1</v>
      </c>
      <c r="AD103" s="105">
        <v>0</v>
      </c>
      <c r="AE103" s="105">
        <v>0</v>
      </c>
      <c r="AF103" s="105">
        <v>0</v>
      </c>
      <c r="AG103" s="105">
        <v>0</v>
      </c>
      <c r="AH103" s="105">
        <v>0</v>
      </c>
      <c r="AI103" s="105">
        <v>0</v>
      </c>
      <c r="AJ103" s="9">
        <f t="shared" si="8"/>
        <v>1</v>
      </c>
      <c r="AK103" s="9">
        <f t="shared" si="9"/>
        <v>0</v>
      </c>
      <c r="AL103" s="9">
        <f t="shared" si="10"/>
        <v>0</v>
      </c>
      <c r="AM103" s="9">
        <f t="shared" si="11"/>
        <v>0</v>
      </c>
      <c r="AN103" s="106" t="s">
        <v>3985</v>
      </c>
    </row>
    <row r="104" spans="1:40" x14ac:dyDescent="0.25">
      <c r="A104" s="105">
        <v>4283</v>
      </c>
      <c r="B104" s="106" t="s">
        <v>5858</v>
      </c>
      <c r="C104" s="106" t="s">
        <v>5859</v>
      </c>
      <c r="D104" s="106" t="s">
        <v>5860</v>
      </c>
      <c r="E104" s="107">
        <v>42064</v>
      </c>
      <c r="F104" s="106" t="s">
        <v>38</v>
      </c>
      <c r="J104" s="98">
        <v>3.21</v>
      </c>
      <c r="L104" s="109" t="s">
        <v>342</v>
      </c>
      <c r="M104" s="106" t="s">
        <v>185</v>
      </c>
      <c r="N104" s="106" t="s">
        <v>48</v>
      </c>
      <c r="O104" s="110">
        <v>28</v>
      </c>
      <c r="P104" s="106" t="s">
        <v>526</v>
      </c>
      <c r="Q104" s="106" t="s">
        <v>15</v>
      </c>
      <c r="R104" s="105">
        <v>1</v>
      </c>
      <c r="S104" s="105">
        <v>0</v>
      </c>
      <c r="T104" s="105">
        <v>0</v>
      </c>
      <c r="U104" s="105">
        <v>1</v>
      </c>
      <c r="V104" s="105">
        <v>0</v>
      </c>
      <c r="W104" s="105">
        <v>0</v>
      </c>
      <c r="X104" s="105">
        <v>0</v>
      </c>
      <c r="Y104" s="105">
        <v>0</v>
      </c>
      <c r="Z104" s="105">
        <v>1</v>
      </c>
      <c r="AA104" s="105">
        <v>0</v>
      </c>
      <c r="AB104" s="105">
        <v>0</v>
      </c>
      <c r="AC104" s="105">
        <v>0</v>
      </c>
      <c r="AD104" s="105">
        <v>0</v>
      </c>
      <c r="AE104" s="105">
        <v>0</v>
      </c>
      <c r="AF104" s="105">
        <v>0</v>
      </c>
      <c r="AG104" s="105">
        <v>0</v>
      </c>
      <c r="AH104" s="105">
        <v>0</v>
      </c>
      <c r="AI104" s="105">
        <v>1</v>
      </c>
      <c r="AJ104" s="9">
        <f t="shared" si="8"/>
        <v>0</v>
      </c>
      <c r="AK104" s="9">
        <f t="shared" si="9"/>
        <v>0</v>
      </c>
      <c r="AL104" s="9">
        <f t="shared" si="10"/>
        <v>1</v>
      </c>
      <c r="AM104" s="9">
        <f t="shared" si="11"/>
        <v>0</v>
      </c>
      <c r="AN104" s="106" t="s">
        <v>5861</v>
      </c>
    </row>
    <row r="105" spans="1:40" x14ac:dyDescent="0.25">
      <c r="A105" s="105">
        <v>4284</v>
      </c>
      <c r="B105" s="106" t="s">
        <v>3992</v>
      </c>
      <c r="C105" s="106" t="s">
        <v>3993</v>
      </c>
      <c r="D105" s="106" t="s">
        <v>3994</v>
      </c>
      <c r="E105" s="107">
        <v>43344</v>
      </c>
      <c r="F105" s="106" t="s">
        <v>38</v>
      </c>
      <c r="J105" s="98">
        <v>2.2699999999999999E-3</v>
      </c>
      <c r="L105" s="109" t="s">
        <v>342</v>
      </c>
      <c r="M105" s="106" t="s">
        <v>185</v>
      </c>
      <c r="N105" s="106" t="s">
        <v>48</v>
      </c>
      <c r="O105" s="110">
        <v>30</v>
      </c>
      <c r="P105" s="106" t="s">
        <v>891</v>
      </c>
      <c r="Q105" s="106" t="s">
        <v>15</v>
      </c>
      <c r="R105" s="105">
        <v>0</v>
      </c>
      <c r="S105" s="105">
        <v>0</v>
      </c>
      <c r="T105" s="105">
        <v>0</v>
      </c>
      <c r="U105" s="105">
        <v>1</v>
      </c>
      <c r="V105" s="105">
        <v>0</v>
      </c>
      <c r="W105" s="105">
        <v>0</v>
      </c>
      <c r="X105" s="105">
        <v>0</v>
      </c>
      <c r="Y105" s="105">
        <v>0</v>
      </c>
      <c r="Z105" s="105">
        <v>1</v>
      </c>
      <c r="AA105" s="105">
        <v>0</v>
      </c>
      <c r="AB105" s="105">
        <v>0</v>
      </c>
      <c r="AC105" s="105">
        <v>0</v>
      </c>
      <c r="AD105" s="105">
        <v>0</v>
      </c>
      <c r="AE105" s="105">
        <v>1</v>
      </c>
      <c r="AF105" s="105">
        <v>0</v>
      </c>
      <c r="AG105" s="105">
        <v>0</v>
      </c>
      <c r="AH105" s="105">
        <v>0</v>
      </c>
      <c r="AI105" s="105">
        <v>0</v>
      </c>
      <c r="AJ105" s="9">
        <f t="shared" si="8"/>
        <v>1</v>
      </c>
      <c r="AK105" s="9">
        <f t="shared" si="9"/>
        <v>0</v>
      </c>
      <c r="AL105" s="9">
        <f t="shared" si="10"/>
        <v>0</v>
      </c>
      <c r="AM105" s="9">
        <f t="shared" si="11"/>
        <v>0</v>
      </c>
      <c r="AN105" s="106" t="s">
        <v>3996</v>
      </c>
    </row>
    <row r="106" spans="1:40" x14ac:dyDescent="0.25">
      <c r="A106" s="105">
        <v>4295</v>
      </c>
      <c r="B106" s="106" t="s">
        <v>5862</v>
      </c>
      <c r="C106" s="106" t="s">
        <v>5863</v>
      </c>
      <c r="D106" s="106" t="s">
        <v>5864</v>
      </c>
      <c r="E106" s="107">
        <v>43088</v>
      </c>
      <c r="F106" s="106" t="s">
        <v>38</v>
      </c>
      <c r="I106" s="110">
        <v>28000</v>
      </c>
      <c r="L106" s="109" t="s">
        <v>342</v>
      </c>
      <c r="M106" s="106" t="s">
        <v>136</v>
      </c>
      <c r="N106" s="106" t="s">
        <v>48</v>
      </c>
      <c r="O106" s="110">
        <v>63</v>
      </c>
      <c r="P106" s="106" t="s">
        <v>377</v>
      </c>
      <c r="Q106" s="106" t="s">
        <v>15</v>
      </c>
      <c r="R106" s="105">
        <v>1</v>
      </c>
      <c r="S106" s="105">
        <v>0</v>
      </c>
      <c r="T106" s="105">
        <v>0</v>
      </c>
      <c r="U106" s="105">
        <v>1</v>
      </c>
      <c r="V106" s="105">
        <v>0</v>
      </c>
      <c r="W106" s="105">
        <v>0</v>
      </c>
      <c r="X106" s="105">
        <v>0</v>
      </c>
      <c r="Y106" s="105">
        <v>0</v>
      </c>
      <c r="Z106" s="105">
        <v>1</v>
      </c>
      <c r="AA106" s="105">
        <v>0</v>
      </c>
      <c r="AB106" s="105">
        <v>0</v>
      </c>
      <c r="AC106" s="105">
        <v>1</v>
      </c>
      <c r="AD106" s="105">
        <v>0</v>
      </c>
      <c r="AE106" s="105">
        <v>0</v>
      </c>
      <c r="AF106" s="105">
        <v>0</v>
      </c>
      <c r="AG106" s="105">
        <v>0</v>
      </c>
      <c r="AH106" s="105">
        <v>0</v>
      </c>
      <c r="AI106" s="105">
        <v>0</v>
      </c>
      <c r="AJ106" s="9">
        <f t="shared" si="8"/>
        <v>1</v>
      </c>
      <c r="AK106" s="9">
        <f t="shared" si="9"/>
        <v>0</v>
      </c>
      <c r="AL106" s="9">
        <f t="shared" si="10"/>
        <v>0</v>
      </c>
      <c r="AM106" s="9">
        <f t="shared" si="11"/>
        <v>0</v>
      </c>
      <c r="AN106" s="106" t="s">
        <v>5866</v>
      </c>
    </row>
    <row r="107" spans="1:40" x14ac:dyDescent="0.25">
      <c r="A107" s="105">
        <v>4307</v>
      </c>
      <c r="B107" s="106" t="s">
        <v>5004</v>
      </c>
      <c r="C107" s="106" t="s">
        <v>5005</v>
      </c>
      <c r="D107" s="106" t="s">
        <v>5006</v>
      </c>
      <c r="E107" s="107">
        <v>43151</v>
      </c>
      <c r="F107" s="106" t="s">
        <v>38</v>
      </c>
      <c r="J107" s="98">
        <v>2.5</v>
      </c>
      <c r="L107" s="109" t="s">
        <v>341</v>
      </c>
      <c r="M107" s="106" t="s">
        <v>5007</v>
      </c>
      <c r="N107" s="106" t="s">
        <v>48</v>
      </c>
      <c r="O107" s="110">
        <v>0.75</v>
      </c>
      <c r="P107" s="106" t="s">
        <v>157</v>
      </c>
      <c r="Q107" s="106" t="s">
        <v>15</v>
      </c>
      <c r="R107" s="105">
        <v>1</v>
      </c>
      <c r="S107" s="105">
        <v>0</v>
      </c>
      <c r="T107" s="105">
        <v>0</v>
      </c>
      <c r="U107" s="105">
        <v>0</v>
      </c>
      <c r="V107" s="105">
        <v>0</v>
      </c>
      <c r="W107" s="105">
        <v>0</v>
      </c>
      <c r="X107" s="105">
        <v>0</v>
      </c>
      <c r="Y107" s="105">
        <v>1</v>
      </c>
      <c r="Z107" s="105">
        <v>0</v>
      </c>
      <c r="AA107" s="105">
        <v>0</v>
      </c>
      <c r="AB107" s="105">
        <v>0</v>
      </c>
      <c r="AC107" s="105">
        <v>0</v>
      </c>
      <c r="AD107" s="105">
        <v>0</v>
      </c>
      <c r="AE107" s="105">
        <v>0</v>
      </c>
      <c r="AF107" s="105">
        <v>0</v>
      </c>
      <c r="AG107" s="105">
        <v>0</v>
      </c>
      <c r="AH107" s="105">
        <v>0</v>
      </c>
      <c r="AI107" s="105">
        <v>0</v>
      </c>
      <c r="AJ107" s="9">
        <f t="shared" si="8"/>
        <v>0</v>
      </c>
      <c r="AK107" s="9">
        <f t="shared" si="9"/>
        <v>0</v>
      </c>
      <c r="AL107" s="9">
        <f t="shared" si="10"/>
        <v>0</v>
      </c>
      <c r="AM107" s="9">
        <f t="shared" si="11"/>
        <v>0</v>
      </c>
      <c r="AN107" s="106" t="s">
        <v>5009</v>
      </c>
    </row>
    <row r="108" spans="1:40" x14ac:dyDescent="0.25">
      <c r="A108" s="105">
        <v>4313</v>
      </c>
      <c r="B108" s="106" t="s">
        <v>8887</v>
      </c>
      <c r="C108" s="106" t="s">
        <v>8888</v>
      </c>
      <c r="D108" s="106" t="s">
        <v>8889</v>
      </c>
      <c r="E108" s="107">
        <v>40848</v>
      </c>
      <c r="F108" s="106" t="s">
        <v>38</v>
      </c>
      <c r="L108" s="109" t="s">
        <v>341</v>
      </c>
      <c r="M108" s="106" t="s">
        <v>283</v>
      </c>
      <c r="N108" s="106" t="s">
        <v>48</v>
      </c>
      <c r="O108" s="110">
        <v>1</v>
      </c>
      <c r="P108" s="106" t="s">
        <v>157</v>
      </c>
      <c r="Q108" s="106" t="s">
        <v>15</v>
      </c>
      <c r="R108" s="105">
        <v>1</v>
      </c>
      <c r="S108" s="105">
        <v>0</v>
      </c>
      <c r="T108" s="105">
        <v>0</v>
      </c>
      <c r="U108" s="105">
        <v>0</v>
      </c>
      <c r="V108" s="105">
        <v>0</v>
      </c>
      <c r="W108" s="105">
        <v>0</v>
      </c>
      <c r="X108" s="105">
        <v>0</v>
      </c>
      <c r="Y108" s="105">
        <v>1</v>
      </c>
      <c r="Z108" s="105">
        <v>0</v>
      </c>
      <c r="AA108" s="105">
        <v>0</v>
      </c>
      <c r="AB108" s="105">
        <v>0</v>
      </c>
      <c r="AC108" s="105">
        <v>0</v>
      </c>
      <c r="AD108" s="105">
        <v>0</v>
      </c>
      <c r="AE108" s="105">
        <v>0</v>
      </c>
      <c r="AF108" s="105">
        <v>0</v>
      </c>
      <c r="AG108" s="105">
        <v>0</v>
      </c>
      <c r="AH108" s="105">
        <v>0</v>
      </c>
      <c r="AI108" s="105">
        <v>1</v>
      </c>
      <c r="AJ108" s="9">
        <f t="shared" si="8"/>
        <v>0</v>
      </c>
      <c r="AK108" s="9">
        <f t="shared" si="9"/>
        <v>0</v>
      </c>
      <c r="AL108" s="9">
        <f t="shared" si="10"/>
        <v>1</v>
      </c>
      <c r="AM108" s="9">
        <f t="shared" si="11"/>
        <v>0</v>
      </c>
      <c r="AN108" s="106" t="s">
        <v>8890</v>
      </c>
    </row>
    <row r="109" spans="1:40" x14ac:dyDescent="0.25">
      <c r="A109" s="105">
        <v>4317</v>
      </c>
      <c r="B109" s="106" t="s">
        <v>5867</v>
      </c>
      <c r="C109" s="106" t="s">
        <v>5868</v>
      </c>
      <c r="D109" s="106" t="s">
        <v>5869</v>
      </c>
      <c r="E109" s="107">
        <v>43922</v>
      </c>
      <c r="F109" s="106" t="s">
        <v>38</v>
      </c>
      <c r="I109" s="110">
        <v>3.125</v>
      </c>
      <c r="J109" s="98">
        <v>9.1999999999999998E-2</v>
      </c>
      <c r="K109" s="110">
        <v>1.06</v>
      </c>
      <c r="L109" s="109" t="s">
        <v>341</v>
      </c>
      <c r="M109" s="106" t="s">
        <v>283</v>
      </c>
      <c r="N109" s="106" t="s">
        <v>48</v>
      </c>
      <c r="O109" s="110">
        <v>8</v>
      </c>
      <c r="P109" s="106" t="s">
        <v>2476</v>
      </c>
      <c r="Q109" s="106" t="s">
        <v>15</v>
      </c>
      <c r="R109" s="105">
        <v>1</v>
      </c>
      <c r="S109" s="105">
        <v>0</v>
      </c>
      <c r="T109" s="105">
        <v>0</v>
      </c>
      <c r="U109" s="105">
        <v>0</v>
      </c>
      <c r="V109" s="105">
        <v>0</v>
      </c>
      <c r="W109" s="105">
        <v>0</v>
      </c>
      <c r="X109" s="105">
        <v>0</v>
      </c>
      <c r="Y109" s="105">
        <v>0</v>
      </c>
      <c r="Z109" s="105">
        <v>0</v>
      </c>
      <c r="AA109" s="105">
        <v>0</v>
      </c>
      <c r="AB109" s="105">
        <v>0</v>
      </c>
      <c r="AC109" s="105">
        <v>0</v>
      </c>
      <c r="AD109" s="105">
        <v>0</v>
      </c>
      <c r="AE109" s="105">
        <v>1</v>
      </c>
      <c r="AF109" s="105">
        <v>0</v>
      </c>
      <c r="AG109" s="105">
        <v>0</v>
      </c>
      <c r="AH109" s="105">
        <v>0</v>
      </c>
      <c r="AI109" s="105">
        <v>0</v>
      </c>
      <c r="AJ109" s="9">
        <f t="shared" si="8"/>
        <v>1</v>
      </c>
      <c r="AK109" s="9">
        <f t="shared" si="9"/>
        <v>0</v>
      </c>
      <c r="AL109" s="9">
        <f t="shared" si="10"/>
        <v>0</v>
      </c>
      <c r="AM109" s="9">
        <f t="shared" si="11"/>
        <v>0</v>
      </c>
      <c r="AN109" s="106" t="s">
        <v>5870</v>
      </c>
    </row>
    <row r="110" spans="1:40" x14ac:dyDescent="0.25">
      <c r="A110" s="105">
        <v>4319</v>
      </c>
      <c r="B110" s="106" t="s">
        <v>5871</v>
      </c>
      <c r="C110" s="106" t="s">
        <v>5872</v>
      </c>
      <c r="D110" s="106" t="s">
        <v>5873</v>
      </c>
      <c r="E110" s="107">
        <v>42278</v>
      </c>
      <c r="F110" s="106" t="s">
        <v>38</v>
      </c>
      <c r="J110" s="98">
        <v>9.0999999999999998E-2</v>
      </c>
      <c r="L110" s="109" t="s">
        <v>341</v>
      </c>
      <c r="M110" s="106" t="s">
        <v>283</v>
      </c>
      <c r="N110" s="106" t="s">
        <v>48</v>
      </c>
      <c r="O110" s="110">
        <v>14</v>
      </c>
      <c r="P110" s="106" t="s">
        <v>377</v>
      </c>
      <c r="Q110" s="106" t="s">
        <v>15</v>
      </c>
      <c r="R110" s="105">
        <v>1</v>
      </c>
      <c r="S110" s="105">
        <v>0</v>
      </c>
      <c r="T110" s="105">
        <v>0</v>
      </c>
      <c r="U110" s="105">
        <v>1</v>
      </c>
      <c r="V110" s="105">
        <v>0</v>
      </c>
      <c r="W110" s="105">
        <v>0</v>
      </c>
      <c r="X110" s="105">
        <v>0</v>
      </c>
      <c r="Y110" s="105">
        <v>0</v>
      </c>
      <c r="Z110" s="105">
        <v>1</v>
      </c>
      <c r="AA110" s="105">
        <v>0</v>
      </c>
      <c r="AB110" s="105">
        <v>0</v>
      </c>
      <c r="AC110" s="105">
        <v>0</v>
      </c>
      <c r="AD110" s="105">
        <v>0</v>
      </c>
      <c r="AE110" s="105">
        <v>1</v>
      </c>
      <c r="AF110" s="105">
        <v>0</v>
      </c>
      <c r="AG110" s="105">
        <v>0</v>
      </c>
      <c r="AH110" s="105">
        <v>0</v>
      </c>
      <c r="AI110" s="105">
        <v>0</v>
      </c>
      <c r="AJ110" s="9">
        <f t="shared" si="8"/>
        <v>1</v>
      </c>
      <c r="AK110" s="9">
        <f t="shared" si="9"/>
        <v>0</v>
      </c>
      <c r="AL110" s="9">
        <f t="shared" si="10"/>
        <v>0</v>
      </c>
      <c r="AM110" s="9">
        <f t="shared" si="11"/>
        <v>0</v>
      </c>
      <c r="AN110" s="106" t="s">
        <v>5875</v>
      </c>
    </row>
    <row r="111" spans="1:40" x14ac:dyDescent="0.25">
      <c r="A111" s="105">
        <v>4321</v>
      </c>
      <c r="B111" s="106" t="s">
        <v>3997</v>
      </c>
      <c r="C111" s="106" t="s">
        <v>3998</v>
      </c>
      <c r="D111" s="106" t="s">
        <v>3999</v>
      </c>
      <c r="E111" s="107">
        <v>43370</v>
      </c>
      <c r="F111" s="106" t="s">
        <v>38</v>
      </c>
      <c r="I111" s="110">
        <v>28000</v>
      </c>
      <c r="L111" s="109" t="s">
        <v>342</v>
      </c>
      <c r="M111" s="106" t="s">
        <v>136</v>
      </c>
      <c r="N111" s="106" t="s">
        <v>48</v>
      </c>
      <c r="O111" s="110">
        <v>42</v>
      </c>
      <c r="P111" s="106" t="s">
        <v>589</v>
      </c>
      <c r="Q111" s="106" t="s">
        <v>15</v>
      </c>
      <c r="R111" s="105">
        <v>1</v>
      </c>
      <c r="S111" s="105">
        <v>0</v>
      </c>
      <c r="T111" s="105">
        <v>0</v>
      </c>
      <c r="U111" s="105">
        <v>1</v>
      </c>
      <c r="V111" s="105">
        <v>0</v>
      </c>
      <c r="W111" s="105">
        <v>0</v>
      </c>
      <c r="X111" s="105">
        <v>0</v>
      </c>
      <c r="Y111" s="105">
        <v>0</v>
      </c>
      <c r="Z111" s="105">
        <v>1</v>
      </c>
      <c r="AA111" s="105">
        <v>0</v>
      </c>
      <c r="AB111" s="105">
        <v>0</v>
      </c>
      <c r="AC111" s="105">
        <v>1</v>
      </c>
      <c r="AD111" s="105">
        <v>0</v>
      </c>
      <c r="AE111" s="105">
        <v>0</v>
      </c>
      <c r="AF111" s="105">
        <v>0</v>
      </c>
      <c r="AG111" s="105">
        <v>0</v>
      </c>
      <c r="AH111" s="105">
        <v>0</v>
      </c>
      <c r="AI111" s="105">
        <v>0</v>
      </c>
      <c r="AJ111" s="9">
        <f t="shared" si="8"/>
        <v>1</v>
      </c>
      <c r="AK111" s="9">
        <f t="shared" si="9"/>
        <v>0</v>
      </c>
      <c r="AL111" s="9">
        <f t="shared" si="10"/>
        <v>0</v>
      </c>
      <c r="AM111" s="9">
        <f t="shared" si="11"/>
        <v>0</v>
      </c>
      <c r="AN111" s="106" t="s">
        <v>4000</v>
      </c>
    </row>
    <row r="112" spans="1:40" x14ac:dyDescent="0.25">
      <c r="A112" s="105">
        <v>4355</v>
      </c>
      <c r="B112" s="106" t="s">
        <v>8891</v>
      </c>
      <c r="C112" s="106" t="s">
        <v>8892</v>
      </c>
      <c r="D112" s="106" t="s">
        <v>8893</v>
      </c>
      <c r="E112" s="107">
        <v>44409</v>
      </c>
      <c r="F112" s="106" t="s">
        <v>38</v>
      </c>
      <c r="L112" s="109" t="s">
        <v>341</v>
      </c>
      <c r="M112" s="106" t="s">
        <v>54</v>
      </c>
      <c r="N112" s="106" t="s">
        <v>48</v>
      </c>
      <c r="O112" s="110">
        <v>300</v>
      </c>
      <c r="P112" s="106" t="s">
        <v>1837</v>
      </c>
      <c r="Q112" s="106" t="s">
        <v>15</v>
      </c>
      <c r="R112" s="105">
        <v>1</v>
      </c>
      <c r="S112" s="105">
        <v>0</v>
      </c>
      <c r="T112" s="105">
        <v>0</v>
      </c>
      <c r="U112" s="105">
        <v>1</v>
      </c>
      <c r="V112" s="105">
        <v>0</v>
      </c>
      <c r="W112" s="105">
        <v>0</v>
      </c>
      <c r="X112" s="105">
        <v>0</v>
      </c>
      <c r="Y112" s="105">
        <v>0</v>
      </c>
      <c r="Z112" s="105">
        <v>1</v>
      </c>
      <c r="AA112" s="105">
        <v>0</v>
      </c>
      <c r="AB112" s="105">
        <v>0</v>
      </c>
      <c r="AC112" s="105">
        <v>0</v>
      </c>
      <c r="AD112" s="105">
        <v>0</v>
      </c>
      <c r="AE112" s="105">
        <v>0</v>
      </c>
      <c r="AF112" s="105">
        <v>0</v>
      </c>
      <c r="AG112" s="105">
        <v>0</v>
      </c>
      <c r="AH112" s="105">
        <v>0</v>
      </c>
      <c r="AI112" s="105">
        <v>1</v>
      </c>
      <c r="AJ112" s="9">
        <f t="shared" si="8"/>
        <v>0</v>
      </c>
      <c r="AK112" s="9">
        <f t="shared" si="9"/>
        <v>0</v>
      </c>
      <c r="AL112" s="9">
        <f t="shared" si="10"/>
        <v>1</v>
      </c>
      <c r="AM112" s="9">
        <f t="shared" si="11"/>
        <v>0</v>
      </c>
      <c r="AN112" s="106" t="s">
        <v>8894</v>
      </c>
    </row>
    <row r="113" spans="1:40" x14ac:dyDescent="0.25">
      <c r="A113" s="105">
        <v>4430</v>
      </c>
      <c r="B113" s="106" t="s">
        <v>8895</v>
      </c>
      <c r="C113" s="106" t="s">
        <v>8896</v>
      </c>
      <c r="D113" s="106" t="s">
        <v>8897</v>
      </c>
      <c r="E113" s="107">
        <v>44670</v>
      </c>
      <c r="F113" s="106" t="s">
        <v>38</v>
      </c>
      <c r="L113" s="109" t="s">
        <v>341</v>
      </c>
      <c r="M113" s="106" t="s">
        <v>54</v>
      </c>
      <c r="N113" s="106" t="s">
        <v>48</v>
      </c>
      <c r="O113" s="110">
        <v>0</v>
      </c>
      <c r="P113" s="106" t="s">
        <v>4193</v>
      </c>
      <c r="Q113" s="106" t="s">
        <v>15</v>
      </c>
      <c r="R113" s="105">
        <v>1</v>
      </c>
      <c r="S113" s="105">
        <v>0</v>
      </c>
      <c r="T113" s="105">
        <v>0</v>
      </c>
      <c r="U113" s="105">
        <v>0</v>
      </c>
      <c r="V113" s="105">
        <v>0</v>
      </c>
      <c r="W113" s="105">
        <v>0</v>
      </c>
      <c r="X113" s="105">
        <v>0</v>
      </c>
      <c r="Y113" s="105">
        <v>0</v>
      </c>
      <c r="Z113" s="105">
        <v>0</v>
      </c>
      <c r="AA113" s="105">
        <v>0</v>
      </c>
      <c r="AB113" s="105">
        <v>1</v>
      </c>
      <c r="AC113" s="105">
        <v>1</v>
      </c>
      <c r="AD113" s="105">
        <v>0</v>
      </c>
      <c r="AE113" s="105">
        <v>0</v>
      </c>
      <c r="AF113" s="105">
        <v>0</v>
      </c>
      <c r="AG113" s="105">
        <v>0</v>
      </c>
      <c r="AH113" s="105">
        <v>0</v>
      </c>
      <c r="AI113" s="105">
        <v>0</v>
      </c>
      <c r="AJ113" s="9">
        <f t="shared" si="8"/>
        <v>1</v>
      </c>
      <c r="AK113" s="9">
        <f t="shared" si="9"/>
        <v>0</v>
      </c>
      <c r="AL113" s="9">
        <f t="shared" si="10"/>
        <v>0</v>
      </c>
      <c r="AM113" s="9">
        <f t="shared" si="11"/>
        <v>0</v>
      </c>
      <c r="AN113" s="106" t="s">
        <v>8898</v>
      </c>
    </row>
    <row r="114" spans="1:40" x14ac:dyDescent="0.25">
      <c r="A114" s="105">
        <v>4511</v>
      </c>
      <c r="B114" s="106" t="s">
        <v>8899</v>
      </c>
      <c r="C114" s="106" t="s">
        <v>8900</v>
      </c>
      <c r="D114" s="106" t="s">
        <v>8901</v>
      </c>
      <c r="E114" s="107">
        <v>44805</v>
      </c>
      <c r="F114" s="106" t="s">
        <v>38</v>
      </c>
      <c r="L114" s="109" t="s">
        <v>341</v>
      </c>
      <c r="M114" s="106" t="s">
        <v>145</v>
      </c>
      <c r="N114" s="106" t="s">
        <v>48</v>
      </c>
      <c r="O114" s="110">
        <v>0</v>
      </c>
      <c r="P114" s="106" t="s">
        <v>5810</v>
      </c>
      <c r="Q114" s="106" t="s">
        <v>15</v>
      </c>
      <c r="R114" s="105">
        <v>0</v>
      </c>
      <c r="S114" s="105">
        <v>0</v>
      </c>
      <c r="T114" s="105">
        <v>0</v>
      </c>
      <c r="U114" s="105">
        <v>0</v>
      </c>
      <c r="V114" s="105">
        <v>0</v>
      </c>
      <c r="W114" s="105">
        <v>0</v>
      </c>
      <c r="X114" s="105">
        <v>0</v>
      </c>
      <c r="Y114" s="105">
        <v>0</v>
      </c>
      <c r="Z114" s="105">
        <v>0</v>
      </c>
      <c r="AA114" s="105">
        <v>0</v>
      </c>
      <c r="AB114" s="105">
        <v>1</v>
      </c>
      <c r="AC114" s="105">
        <v>1</v>
      </c>
      <c r="AD114" s="105">
        <v>0</v>
      </c>
      <c r="AE114" s="105">
        <v>1</v>
      </c>
      <c r="AF114" s="105">
        <v>0</v>
      </c>
      <c r="AG114" s="105">
        <v>0</v>
      </c>
      <c r="AH114" s="105">
        <v>0</v>
      </c>
      <c r="AI114" s="105">
        <v>0</v>
      </c>
      <c r="AJ114" s="9">
        <f t="shared" si="8"/>
        <v>1</v>
      </c>
      <c r="AK114" s="9">
        <f t="shared" si="9"/>
        <v>0</v>
      </c>
      <c r="AL114" s="9">
        <f t="shared" si="10"/>
        <v>0</v>
      </c>
      <c r="AM114" s="9">
        <f t="shared" si="11"/>
        <v>0</v>
      </c>
      <c r="AN114" s="106" t="s">
        <v>8902</v>
      </c>
    </row>
    <row r="115" spans="1:40" x14ac:dyDescent="0.25">
      <c r="A115" s="105">
        <v>4551</v>
      </c>
      <c r="B115" s="106" t="s">
        <v>8903</v>
      </c>
      <c r="C115" s="106" t="s">
        <v>8904</v>
      </c>
      <c r="D115" s="106" t="s">
        <v>8905</v>
      </c>
      <c r="E115" s="107">
        <v>44866</v>
      </c>
      <c r="F115" s="106" t="s">
        <v>38</v>
      </c>
      <c r="L115" s="109" t="s">
        <v>341</v>
      </c>
      <c r="M115" s="106" t="s">
        <v>283</v>
      </c>
      <c r="N115" s="106" t="s">
        <v>48</v>
      </c>
      <c r="O115" s="110">
        <v>0</v>
      </c>
      <c r="P115" s="106" t="s">
        <v>111</v>
      </c>
      <c r="Q115" s="106" t="s">
        <v>15</v>
      </c>
      <c r="R115" s="105">
        <v>1</v>
      </c>
      <c r="S115" s="105">
        <v>0</v>
      </c>
      <c r="T115" s="105">
        <v>0</v>
      </c>
      <c r="U115" s="105">
        <v>0</v>
      </c>
      <c r="V115" s="105">
        <v>0</v>
      </c>
      <c r="W115" s="105">
        <v>0</v>
      </c>
      <c r="X115" s="105">
        <v>0</v>
      </c>
      <c r="Y115" s="105">
        <v>0</v>
      </c>
      <c r="Z115" s="105">
        <v>1</v>
      </c>
      <c r="AA115" s="105">
        <v>0</v>
      </c>
      <c r="AB115" s="105">
        <v>0</v>
      </c>
      <c r="AC115" s="105">
        <v>0</v>
      </c>
      <c r="AD115" s="105">
        <v>0</v>
      </c>
      <c r="AE115" s="105">
        <v>0</v>
      </c>
      <c r="AF115" s="105">
        <v>1</v>
      </c>
      <c r="AG115" s="105">
        <v>0</v>
      </c>
      <c r="AH115" s="105">
        <v>0</v>
      </c>
      <c r="AI115" s="105">
        <v>0</v>
      </c>
      <c r="AJ115" s="9">
        <f t="shared" si="8"/>
        <v>0</v>
      </c>
      <c r="AK115" s="9">
        <f t="shared" si="9"/>
        <v>1</v>
      </c>
      <c r="AL115" s="9">
        <f t="shared" si="10"/>
        <v>0</v>
      </c>
      <c r="AM115" s="9">
        <f t="shared" si="11"/>
        <v>0</v>
      </c>
      <c r="AN115" s="106" t="s">
        <v>8906</v>
      </c>
    </row>
    <row r="116" spans="1:40" x14ac:dyDescent="0.25">
      <c r="A116" s="105">
        <v>4715</v>
      </c>
      <c r="B116" s="106" t="s">
        <v>5877</v>
      </c>
      <c r="C116" s="106" t="s">
        <v>5878</v>
      </c>
      <c r="D116" s="106" t="s">
        <v>5879</v>
      </c>
      <c r="E116" s="107">
        <v>41671</v>
      </c>
      <c r="F116" s="106" t="s">
        <v>38</v>
      </c>
      <c r="G116" s="105">
        <v>2100</v>
      </c>
      <c r="H116" s="105">
        <v>900</v>
      </c>
      <c r="L116" s="109" t="s">
        <v>341</v>
      </c>
      <c r="M116" s="106" t="s">
        <v>54</v>
      </c>
      <c r="N116" s="106" t="s">
        <v>48</v>
      </c>
      <c r="O116" s="110">
        <v>0</v>
      </c>
      <c r="P116" s="106" t="s">
        <v>49</v>
      </c>
      <c r="Q116" s="106" t="s">
        <v>15</v>
      </c>
      <c r="R116" s="105">
        <v>1</v>
      </c>
      <c r="S116" s="105">
        <v>0</v>
      </c>
      <c r="T116" s="105">
        <v>0</v>
      </c>
      <c r="U116" s="105">
        <v>0</v>
      </c>
      <c r="V116" s="105">
        <v>0</v>
      </c>
      <c r="W116" s="105">
        <v>0</v>
      </c>
      <c r="X116" s="105">
        <v>0</v>
      </c>
      <c r="Y116" s="105">
        <v>0</v>
      </c>
      <c r="Z116" s="105">
        <v>0</v>
      </c>
      <c r="AA116" s="105">
        <v>0</v>
      </c>
      <c r="AB116" s="105">
        <v>1</v>
      </c>
      <c r="AC116" s="105">
        <v>1</v>
      </c>
      <c r="AD116" s="105">
        <v>0</v>
      </c>
      <c r="AE116" s="105">
        <v>0</v>
      </c>
      <c r="AF116" s="105">
        <v>0</v>
      </c>
      <c r="AG116" s="105">
        <v>0</v>
      </c>
      <c r="AH116" s="105">
        <v>0</v>
      </c>
      <c r="AI116" s="105">
        <v>0</v>
      </c>
      <c r="AJ116" s="9">
        <f t="shared" si="8"/>
        <v>1</v>
      </c>
      <c r="AK116" s="9">
        <f t="shared" si="9"/>
        <v>0</v>
      </c>
      <c r="AL116" s="9">
        <f t="shared" si="10"/>
        <v>0</v>
      </c>
      <c r="AM116" s="9">
        <f t="shared" si="11"/>
        <v>0</v>
      </c>
      <c r="AN116" s="106" t="s">
        <v>5881</v>
      </c>
    </row>
    <row r="117" spans="1:40" x14ac:dyDescent="0.25">
      <c r="A117" s="105">
        <v>4716</v>
      </c>
      <c r="B117" s="106" t="s">
        <v>5882</v>
      </c>
      <c r="C117" s="106" t="s">
        <v>5883</v>
      </c>
      <c r="D117" s="106" t="s">
        <v>5884</v>
      </c>
      <c r="E117" s="107">
        <v>43374</v>
      </c>
      <c r="F117" s="106" t="s">
        <v>38</v>
      </c>
      <c r="G117" s="105">
        <v>2100</v>
      </c>
      <c r="H117" s="105">
        <v>800</v>
      </c>
      <c r="L117" s="109" t="s">
        <v>341</v>
      </c>
      <c r="M117" s="106" t="s">
        <v>54</v>
      </c>
      <c r="N117" s="106" t="s">
        <v>48</v>
      </c>
      <c r="O117" s="110">
        <v>0</v>
      </c>
      <c r="P117" s="106" t="s">
        <v>5810</v>
      </c>
      <c r="Q117" s="106" t="s">
        <v>70</v>
      </c>
      <c r="R117" s="105">
        <v>0</v>
      </c>
      <c r="S117" s="105">
        <v>0</v>
      </c>
      <c r="T117" s="105">
        <v>0</v>
      </c>
      <c r="U117" s="105">
        <v>0</v>
      </c>
      <c r="V117" s="105">
        <v>0</v>
      </c>
      <c r="W117" s="105">
        <v>0</v>
      </c>
      <c r="X117" s="105">
        <v>0</v>
      </c>
      <c r="Y117" s="105">
        <v>0</v>
      </c>
      <c r="Z117" s="105">
        <v>0</v>
      </c>
      <c r="AA117" s="105">
        <v>0</v>
      </c>
      <c r="AB117" s="105">
        <v>1</v>
      </c>
      <c r="AC117" s="105">
        <v>0</v>
      </c>
      <c r="AD117" s="105">
        <v>0</v>
      </c>
      <c r="AE117" s="105">
        <v>0</v>
      </c>
      <c r="AF117" s="105">
        <v>0</v>
      </c>
      <c r="AG117" s="105">
        <v>0</v>
      </c>
      <c r="AH117" s="105">
        <v>0</v>
      </c>
      <c r="AI117" s="105">
        <v>1</v>
      </c>
      <c r="AJ117" s="9">
        <f t="shared" si="8"/>
        <v>0</v>
      </c>
      <c r="AK117" s="9">
        <f t="shared" si="9"/>
        <v>0</v>
      </c>
      <c r="AL117" s="9">
        <f t="shared" si="10"/>
        <v>1</v>
      </c>
      <c r="AM117" s="9">
        <f t="shared" si="11"/>
        <v>0</v>
      </c>
      <c r="AN117" s="106" t="s">
        <v>5885</v>
      </c>
    </row>
    <row r="118" spans="1:40" x14ac:dyDescent="0.25">
      <c r="A118" s="105">
        <v>4757</v>
      </c>
      <c r="B118" s="106" t="s">
        <v>1250</v>
      </c>
      <c r="C118" s="106" t="s">
        <v>1251</v>
      </c>
      <c r="D118" s="106" t="s">
        <v>1252</v>
      </c>
      <c r="E118" s="107">
        <v>42186</v>
      </c>
      <c r="F118" s="106" t="s">
        <v>38</v>
      </c>
      <c r="K118" s="110">
        <v>48</v>
      </c>
      <c r="L118" s="109" t="s">
        <v>342</v>
      </c>
      <c r="M118" s="106" t="s">
        <v>136</v>
      </c>
      <c r="N118" s="106" t="s">
        <v>48</v>
      </c>
      <c r="O118" s="110">
        <v>0</v>
      </c>
      <c r="P118" s="106" t="s">
        <v>589</v>
      </c>
      <c r="Q118" s="106" t="s">
        <v>15</v>
      </c>
      <c r="R118" s="105">
        <v>1</v>
      </c>
      <c r="S118" s="105">
        <v>0</v>
      </c>
      <c r="T118" s="105">
        <v>0</v>
      </c>
      <c r="U118" s="105">
        <v>1</v>
      </c>
      <c r="V118" s="105">
        <v>0</v>
      </c>
      <c r="W118" s="105">
        <v>0</v>
      </c>
      <c r="X118" s="105">
        <v>0</v>
      </c>
      <c r="Y118" s="105">
        <v>0</v>
      </c>
      <c r="Z118" s="105">
        <v>1</v>
      </c>
      <c r="AA118" s="105">
        <v>0</v>
      </c>
      <c r="AB118" s="105">
        <v>0</v>
      </c>
      <c r="AC118" s="105">
        <v>0</v>
      </c>
      <c r="AD118" s="105">
        <v>0</v>
      </c>
      <c r="AE118" s="105">
        <v>0</v>
      </c>
      <c r="AF118" s="105">
        <v>0</v>
      </c>
      <c r="AG118" s="105">
        <v>0</v>
      </c>
      <c r="AH118" s="105">
        <v>0</v>
      </c>
      <c r="AI118" s="105">
        <v>1</v>
      </c>
      <c r="AJ118" s="9">
        <f t="shared" si="8"/>
        <v>0</v>
      </c>
      <c r="AK118" s="9">
        <f t="shared" si="9"/>
        <v>0</v>
      </c>
      <c r="AL118" s="9">
        <f t="shared" si="10"/>
        <v>1</v>
      </c>
      <c r="AM118" s="9">
        <f t="shared" si="11"/>
        <v>0</v>
      </c>
      <c r="AN118" s="106" t="s">
        <v>1253</v>
      </c>
    </row>
    <row r="119" spans="1:40" x14ac:dyDescent="0.25">
      <c r="A119" s="105">
        <v>4772</v>
      </c>
      <c r="B119" s="106" t="s">
        <v>5886</v>
      </c>
      <c r="C119" s="106" t="s">
        <v>5887</v>
      </c>
      <c r="D119" s="106" t="s">
        <v>5888</v>
      </c>
      <c r="E119" s="107">
        <v>40848</v>
      </c>
      <c r="F119" s="106" t="s">
        <v>38</v>
      </c>
      <c r="G119" s="105">
        <v>2100</v>
      </c>
      <c r="H119" s="105">
        <v>800</v>
      </c>
      <c r="L119" s="109" t="s">
        <v>341</v>
      </c>
      <c r="M119" s="106" t="s">
        <v>47</v>
      </c>
      <c r="N119" s="106" t="s">
        <v>48</v>
      </c>
      <c r="O119" s="110">
        <v>168</v>
      </c>
      <c r="P119" s="106" t="s">
        <v>2962</v>
      </c>
      <c r="Q119" s="106" t="s">
        <v>15</v>
      </c>
      <c r="R119" s="105">
        <v>1</v>
      </c>
      <c r="S119" s="105">
        <v>0</v>
      </c>
      <c r="T119" s="105">
        <v>0</v>
      </c>
      <c r="U119" s="105">
        <v>1</v>
      </c>
      <c r="V119" s="105">
        <v>0</v>
      </c>
      <c r="W119" s="105">
        <v>0</v>
      </c>
      <c r="X119" s="105">
        <v>0</v>
      </c>
      <c r="Y119" s="105">
        <v>0</v>
      </c>
      <c r="Z119" s="105">
        <v>1</v>
      </c>
      <c r="AA119" s="105">
        <v>0</v>
      </c>
      <c r="AB119" s="105">
        <v>0</v>
      </c>
      <c r="AC119" s="105">
        <v>0</v>
      </c>
      <c r="AD119" s="105">
        <v>0</v>
      </c>
      <c r="AE119" s="105">
        <v>0</v>
      </c>
      <c r="AF119" s="105">
        <v>0</v>
      </c>
      <c r="AG119" s="105">
        <v>0</v>
      </c>
      <c r="AH119" s="105">
        <v>0</v>
      </c>
      <c r="AI119" s="105">
        <v>1</v>
      </c>
      <c r="AJ119" s="9">
        <f t="shared" si="8"/>
        <v>0</v>
      </c>
      <c r="AK119" s="9">
        <f t="shared" si="9"/>
        <v>0</v>
      </c>
      <c r="AL119" s="9">
        <f t="shared" si="10"/>
        <v>1</v>
      </c>
      <c r="AM119" s="9">
        <f t="shared" si="11"/>
        <v>0</v>
      </c>
      <c r="AN119" s="106" t="s">
        <v>5889</v>
      </c>
    </row>
    <row r="120" spans="1:40" x14ac:dyDescent="0.25">
      <c r="A120" s="105">
        <v>4775</v>
      </c>
      <c r="B120" s="106" t="s">
        <v>5890</v>
      </c>
      <c r="C120" s="106" t="s">
        <v>5891</v>
      </c>
      <c r="D120" s="106" t="s">
        <v>5892</v>
      </c>
      <c r="E120" s="107">
        <v>40452</v>
      </c>
      <c r="F120" s="106" t="s">
        <v>38</v>
      </c>
      <c r="J120" s="98">
        <v>2.39</v>
      </c>
      <c r="L120" s="110" t="s">
        <v>342</v>
      </c>
      <c r="M120" s="106" t="s">
        <v>224</v>
      </c>
      <c r="N120" s="103" t="s">
        <v>219</v>
      </c>
      <c r="O120" s="110">
        <v>0</v>
      </c>
      <c r="P120" s="106" t="s">
        <v>225</v>
      </c>
      <c r="Q120" s="106" t="s">
        <v>15</v>
      </c>
      <c r="R120" s="105">
        <v>0</v>
      </c>
      <c r="S120" s="105">
        <v>0</v>
      </c>
      <c r="T120" s="105">
        <v>0</v>
      </c>
      <c r="U120" s="105">
        <v>1</v>
      </c>
      <c r="V120" s="105">
        <v>0</v>
      </c>
      <c r="W120" s="105">
        <v>0</v>
      </c>
      <c r="X120" s="105">
        <v>0</v>
      </c>
      <c r="Y120" s="105">
        <v>0</v>
      </c>
      <c r="Z120" s="105">
        <v>1</v>
      </c>
      <c r="AA120" s="105">
        <v>0</v>
      </c>
      <c r="AB120" s="105">
        <v>0</v>
      </c>
      <c r="AC120" s="105">
        <v>0</v>
      </c>
      <c r="AD120" s="105">
        <v>0</v>
      </c>
      <c r="AE120" s="105">
        <v>0</v>
      </c>
      <c r="AF120" s="105">
        <v>0</v>
      </c>
      <c r="AG120" s="105">
        <v>0</v>
      </c>
      <c r="AH120" s="105">
        <v>0</v>
      </c>
      <c r="AI120" s="105">
        <v>1</v>
      </c>
      <c r="AJ120" s="9">
        <f t="shared" si="8"/>
        <v>0</v>
      </c>
      <c r="AK120" s="9">
        <f t="shared" si="9"/>
        <v>0</v>
      </c>
      <c r="AL120" s="9">
        <f t="shared" si="10"/>
        <v>1</v>
      </c>
      <c r="AM120" s="9">
        <f t="shared" si="11"/>
        <v>0</v>
      </c>
      <c r="AN120" s="106" t="s">
        <v>5893</v>
      </c>
    </row>
    <row r="121" spans="1:40" x14ac:dyDescent="0.25">
      <c r="A121" s="105">
        <v>4808</v>
      </c>
      <c r="B121" s="106" t="s">
        <v>5894</v>
      </c>
      <c r="C121" s="106" t="s">
        <v>5895</v>
      </c>
      <c r="D121" s="106" t="s">
        <v>5896</v>
      </c>
      <c r="E121" s="107">
        <v>44770</v>
      </c>
      <c r="F121" s="106" t="s">
        <v>38</v>
      </c>
      <c r="G121" s="105">
        <v>2100</v>
      </c>
      <c r="H121" s="105">
        <v>900</v>
      </c>
      <c r="L121" s="109" t="s">
        <v>341</v>
      </c>
      <c r="M121" s="106" t="s">
        <v>54</v>
      </c>
      <c r="N121" s="106" t="s">
        <v>48</v>
      </c>
      <c r="O121" s="110">
        <v>0</v>
      </c>
      <c r="P121" s="106" t="s">
        <v>5897</v>
      </c>
      <c r="Q121" s="106" t="s">
        <v>15</v>
      </c>
      <c r="R121" s="105">
        <v>1</v>
      </c>
      <c r="S121" s="105">
        <v>0</v>
      </c>
      <c r="T121" s="105">
        <v>0</v>
      </c>
      <c r="U121" s="105">
        <v>0</v>
      </c>
      <c r="V121" s="105">
        <v>0</v>
      </c>
      <c r="W121" s="105">
        <v>0</v>
      </c>
      <c r="X121" s="105">
        <v>0</v>
      </c>
      <c r="Y121" s="105">
        <v>0</v>
      </c>
      <c r="Z121" s="105">
        <v>0</v>
      </c>
      <c r="AA121" s="105">
        <v>0</v>
      </c>
      <c r="AB121" s="105">
        <v>1</v>
      </c>
      <c r="AC121" s="105">
        <v>0</v>
      </c>
      <c r="AD121" s="105">
        <v>0</v>
      </c>
      <c r="AE121" s="105">
        <v>1</v>
      </c>
      <c r="AF121" s="105">
        <v>0</v>
      </c>
      <c r="AG121" s="105">
        <v>0</v>
      </c>
      <c r="AH121" s="105">
        <v>0</v>
      </c>
      <c r="AI121" s="105">
        <v>0</v>
      </c>
      <c r="AJ121" s="9">
        <f t="shared" si="8"/>
        <v>1</v>
      </c>
      <c r="AK121" s="9">
        <f t="shared" si="9"/>
        <v>0</v>
      </c>
      <c r="AL121" s="9">
        <f t="shared" si="10"/>
        <v>0</v>
      </c>
      <c r="AM121" s="9">
        <f t="shared" si="11"/>
        <v>0</v>
      </c>
      <c r="AN121" s="106" t="s">
        <v>5898</v>
      </c>
    </row>
    <row r="122" spans="1:40" x14ac:dyDescent="0.25">
      <c r="A122" s="105">
        <v>4809</v>
      </c>
      <c r="B122" s="106" t="s">
        <v>4049</v>
      </c>
      <c r="C122" s="106" t="s">
        <v>4050</v>
      </c>
      <c r="D122" s="106" t="s">
        <v>4051</v>
      </c>
      <c r="E122" s="107">
        <v>42220</v>
      </c>
      <c r="F122" s="106" t="s">
        <v>38</v>
      </c>
      <c r="I122" s="110">
        <v>10000</v>
      </c>
      <c r="J122" s="98">
        <v>0.66</v>
      </c>
      <c r="L122" s="109" t="s">
        <v>342</v>
      </c>
      <c r="M122" s="106" t="s">
        <v>136</v>
      </c>
      <c r="N122" s="106" t="s">
        <v>2360</v>
      </c>
      <c r="O122" s="110">
        <v>100</v>
      </c>
      <c r="P122" s="106" t="s">
        <v>195</v>
      </c>
      <c r="Q122" s="106" t="s">
        <v>15</v>
      </c>
      <c r="R122" s="105">
        <v>1</v>
      </c>
      <c r="S122" s="105">
        <v>0</v>
      </c>
      <c r="T122" s="105">
        <v>0</v>
      </c>
      <c r="U122" s="105">
        <v>1</v>
      </c>
      <c r="V122" s="105">
        <v>0</v>
      </c>
      <c r="W122" s="105">
        <v>0</v>
      </c>
      <c r="X122" s="105">
        <v>0</v>
      </c>
      <c r="Y122" s="105">
        <v>0</v>
      </c>
      <c r="Z122" s="105">
        <v>1</v>
      </c>
      <c r="AA122" s="105">
        <v>0</v>
      </c>
      <c r="AB122" s="105">
        <v>0</v>
      </c>
      <c r="AC122" s="105">
        <v>1</v>
      </c>
      <c r="AD122" s="105">
        <v>0</v>
      </c>
      <c r="AE122" s="105">
        <v>0</v>
      </c>
      <c r="AF122" s="105">
        <v>0</v>
      </c>
      <c r="AG122" s="105">
        <v>0</v>
      </c>
      <c r="AH122" s="105">
        <v>0</v>
      </c>
      <c r="AI122" s="105">
        <v>0</v>
      </c>
      <c r="AJ122" s="9">
        <f t="shared" si="8"/>
        <v>1</v>
      </c>
      <c r="AK122" s="9">
        <f t="shared" si="9"/>
        <v>0</v>
      </c>
      <c r="AL122" s="9">
        <f t="shared" si="10"/>
        <v>0</v>
      </c>
      <c r="AM122" s="9">
        <f t="shared" si="11"/>
        <v>0</v>
      </c>
      <c r="AN122" s="106" t="s">
        <v>4053</v>
      </c>
    </row>
    <row r="123" spans="1:40" x14ac:dyDescent="0.25">
      <c r="A123" s="105">
        <v>4826</v>
      </c>
      <c r="B123" s="106" t="s">
        <v>8907</v>
      </c>
      <c r="C123" s="106" t="s">
        <v>8908</v>
      </c>
      <c r="D123" s="106" t="s">
        <v>8909</v>
      </c>
      <c r="E123" s="107">
        <v>45156</v>
      </c>
      <c r="F123" s="106" t="s">
        <v>38</v>
      </c>
      <c r="G123" s="105">
        <v>1800</v>
      </c>
      <c r="H123" s="105">
        <v>900</v>
      </c>
      <c r="J123" s="98">
        <v>1.18</v>
      </c>
      <c r="L123" s="109" t="s">
        <v>341</v>
      </c>
      <c r="M123" s="106" t="s">
        <v>54</v>
      </c>
      <c r="N123" s="106" t="s">
        <v>48</v>
      </c>
      <c r="O123" s="110">
        <v>0.5</v>
      </c>
      <c r="P123" s="106" t="s">
        <v>817</v>
      </c>
      <c r="Q123" s="106" t="s">
        <v>15</v>
      </c>
      <c r="R123" s="105">
        <v>0</v>
      </c>
      <c r="S123" s="105">
        <v>0</v>
      </c>
      <c r="T123" s="105">
        <v>0</v>
      </c>
      <c r="U123" s="105">
        <v>1</v>
      </c>
      <c r="V123" s="105">
        <v>0</v>
      </c>
      <c r="W123" s="105">
        <v>0</v>
      </c>
      <c r="X123" s="105">
        <v>0</v>
      </c>
      <c r="Y123" s="105">
        <v>1</v>
      </c>
      <c r="Z123" s="105">
        <v>1</v>
      </c>
      <c r="AA123" s="105">
        <v>0</v>
      </c>
      <c r="AB123" s="105">
        <v>0</v>
      </c>
      <c r="AC123" s="105">
        <v>0</v>
      </c>
      <c r="AD123" s="105">
        <v>0</v>
      </c>
      <c r="AE123" s="105">
        <v>0</v>
      </c>
      <c r="AF123" s="105">
        <v>0</v>
      </c>
      <c r="AG123" s="105">
        <v>0</v>
      </c>
      <c r="AH123" s="105">
        <v>0</v>
      </c>
      <c r="AI123" s="105">
        <v>1</v>
      </c>
      <c r="AJ123" s="9">
        <f t="shared" si="8"/>
        <v>0</v>
      </c>
      <c r="AK123" s="9">
        <f t="shared" si="9"/>
        <v>0</v>
      </c>
      <c r="AL123" s="9">
        <f t="shared" si="10"/>
        <v>1</v>
      </c>
      <c r="AM123" s="9">
        <f t="shared" si="11"/>
        <v>0</v>
      </c>
      <c r="AN123" s="106" t="s">
        <v>8910</v>
      </c>
    </row>
    <row r="124" spans="1:40" x14ac:dyDescent="0.25">
      <c r="A124" s="105">
        <v>4832</v>
      </c>
      <c r="B124" s="106" t="s">
        <v>8911</v>
      </c>
      <c r="C124" s="106" t="s">
        <v>8912</v>
      </c>
      <c r="D124" s="106" t="s">
        <v>8913</v>
      </c>
      <c r="E124" s="107">
        <v>44287</v>
      </c>
      <c r="F124" s="106" t="s">
        <v>38</v>
      </c>
      <c r="L124" s="109" t="s">
        <v>341</v>
      </c>
      <c r="M124" s="106" t="s">
        <v>151</v>
      </c>
      <c r="N124" s="106" t="s">
        <v>48</v>
      </c>
      <c r="O124" s="110">
        <v>84</v>
      </c>
      <c r="P124" s="106" t="s">
        <v>377</v>
      </c>
      <c r="Q124" s="106" t="s">
        <v>15</v>
      </c>
      <c r="R124" s="105">
        <v>1</v>
      </c>
      <c r="S124" s="105">
        <v>0</v>
      </c>
      <c r="T124" s="105">
        <v>0</v>
      </c>
      <c r="U124" s="105">
        <v>1</v>
      </c>
      <c r="V124" s="105">
        <v>0</v>
      </c>
      <c r="W124" s="105">
        <v>0</v>
      </c>
      <c r="X124" s="105">
        <v>0</v>
      </c>
      <c r="Y124" s="105">
        <v>0</v>
      </c>
      <c r="Z124" s="105">
        <v>1</v>
      </c>
      <c r="AA124" s="105">
        <v>0</v>
      </c>
      <c r="AB124" s="105">
        <v>0</v>
      </c>
      <c r="AC124" s="105">
        <v>0</v>
      </c>
      <c r="AD124" s="105">
        <v>0</v>
      </c>
      <c r="AE124" s="105">
        <v>0</v>
      </c>
      <c r="AF124" s="105">
        <v>0</v>
      </c>
      <c r="AG124" s="105">
        <v>0</v>
      </c>
      <c r="AH124" s="105">
        <v>0</v>
      </c>
      <c r="AI124" s="105">
        <v>1</v>
      </c>
      <c r="AJ124" s="9">
        <f t="shared" si="8"/>
        <v>0</v>
      </c>
      <c r="AK124" s="9">
        <f t="shared" si="9"/>
        <v>0</v>
      </c>
      <c r="AL124" s="9">
        <f t="shared" si="10"/>
        <v>1</v>
      </c>
      <c r="AM124" s="9">
        <f t="shared" si="11"/>
        <v>0</v>
      </c>
      <c r="AN124" s="106" t="s">
        <v>8914</v>
      </c>
    </row>
    <row r="125" spans="1:40" x14ac:dyDescent="0.25">
      <c r="A125" s="105">
        <v>4833</v>
      </c>
      <c r="B125" s="106" t="s">
        <v>5124</v>
      </c>
      <c r="C125" s="106" t="s">
        <v>5125</v>
      </c>
      <c r="D125" s="106" t="s">
        <v>5126</v>
      </c>
      <c r="E125" s="107">
        <v>44256</v>
      </c>
      <c r="F125" s="106" t="s">
        <v>38</v>
      </c>
      <c r="L125" s="109" t="s">
        <v>342</v>
      </c>
      <c r="M125" s="106" t="s">
        <v>424</v>
      </c>
      <c r="N125" s="106" t="s">
        <v>219</v>
      </c>
      <c r="O125" s="110">
        <v>32</v>
      </c>
      <c r="P125" s="106" t="s">
        <v>377</v>
      </c>
      <c r="Q125" s="106" t="s">
        <v>15</v>
      </c>
      <c r="R125" s="105">
        <v>1</v>
      </c>
      <c r="S125" s="105">
        <v>0</v>
      </c>
      <c r="T125" s="105">
        <v>0</v>
      </c>
      <c r="U125" s="105">
        <v>1</v>
      </c>
      <c r="V125" s="105">
        <v>0</v>
      </c>
      <c r="W125" s="105">
        <v>0</v>
      </c>
      <c r="X125" s="105">
        <v>0</v>
      </c>
      <c r="Y125" s="105">
        <v>0</v>
      </c>
      <c r="Z125" s="105">
        <v>1</v>
      </c>
      <c r="AA125" s="105">
        <v>0</v>
      </c>
      <c r="AB125" s="105">
        <v>0</v>
      </c>
      <c r="AC125" s="105">
        <v>0</v>
      </c>
      <c r="AD125" s="105">
        <v>0</v>
      </c>
      <c r="AE125" s="105">
        <v>1</v>
      </c>
      <c r="AF125" s="105">
        <v>0</v>
      </c>
      <c r="AG125" s="105">
        <v>0</v>
      </c>
      <c r="AH125" s="105">
        <v>0</v>
      </c>
      <c r="AI125" s="105">
        <v>0</v>
      </c>
      <c r="AJ125" s="9">
        <f t="shared" si="8"/>
        <v>1</v>
      </c>
      <c r="AK125" s="9">
        <f t="shared" si="9"/>
        <v>0</v>
      </c>
      <c r="AL125" s="9">
        <f t="shared" si="10"/>
        <v>0</v>
      </c>
      <c r="AM125" s="9">
        <f t="shared" si="11"/>
        <v>0</v>
      </c>
      <c r="AN125" s="106" t="s">
        <v>5127</v>
      </c>
    </row>
    <row r="126" spans="1:40" x14ac:dyDescent="0.25">
      <c r="A126" s="105">
        <v>4848</v>
      </c>
      <c r="B126" s="106" t="s">
        <v>8915</v>
      </c>
      <c r="C126" s="106" t="s">
        <v>8916</v>
      </c>
      <c r="D126" s="106" t="s">
        <v>8917</v>
      </c>
      <c r="E126" s="107">
        <v>41390</v>
      </c>
      <c r="F126" s="106" t="s">
        <v>38</v>
      </c>
      <c r="L126" s="109" t="s">
        <v>341</v>
      </c>
      <c r="M126" s="106" t="s">
        <v>54</v>
      </c>
      <c r="N126" s="106" t="s">
        <v>48</v>
      </c>
      <c r="O126" s="110">
        <v>0</v>
      </c>
      <c r="P126" s="106" t="s">
        <v>111</v>
      </c>
      <c r="Q126" s="106" t="s">
        <v>15</v>
      </c>
      <c r="R126" s="105">
        <v>0</v>
      </c>
      <c r="S126" s="105">
        <v>0</v>
      </c>
      <c r="T126" s="105">
        <v>0</v>
      </c>
      <c r="U126" s="105">
        <v>0</v>
      </c>
      <c r="V126" s="105">
        <v>0</v>
      </c>
      <c r="W126" s="105">
        <v>0</v>
      </c>
      <c r="X126" s="105">
        <v>0</v>
      </c>
      <c r="Y126" s="105">
        <v>0</v>
      </c>
      <c r="Z126" s="105">
        <v>0</v>
      </c>
      <c r="AA126" s="105">
        <v>0</v>
      </c>
      <c r="AB126" s="105">
        <v>0</v>
      </c>
      <c r="AC126" s="105">
        <v>0</v>
      </c>
      <c r="AD126" s="105">
        <v>0</v>
      </c>
      <c r="AE126" s="105">
        <v>0</v>
      </c>
      <c r="AF126" s="105">
        <v>0</v>
      </c>
      <c r="AG126" s="105">
        <v>0</v>
      </c>
      <c r="AH126" s="105">
        <v>0</v>
      </c>
      <c r="AI126" s="105">
        <v>1</v>
      </c>
      <c r="AJ126" s="9">
        <f t="shared" si="8"/>
        <v>0</v>
      </c>
      <c r="AK126" s="9">
        <f t="shared" si="9"/>
        <v>0</v>
      </c>
      <c r="AL126" s="9">
        <f t="shared" si="10"/>
        <v>1</v>
      </c>
      <c r="AM126" s="9">
        <f t="shared" si="11"/>
        <v>0</v>
      </c>
      <c r="AN126" s="106" t="s">
        <v>8918</v>
      </c>
    </row>
    <row r="127" spans="1:40" x14ac:dyDescent="0.25">
      <c r="A127" s="105">
        <v>4895</v>
      </c>
      <c r="B127" s="106" t="s">
        <v>5899</v>
      </c>
      <c r="C127" s="106" t="s">
        <v>5900</v>
      </c>
      <c r="D127" s="106" t="s">
        <v>5901</v>
      </c>
      <c r="E127" s="107">
        <v>42614</v>
      </c>
      <c r="F127" s="106" t="s">
        <v>38</v>
      </c>
      <c r="I127" s="110">
        <v>860000</v>
      </c>
      <c r="L127" s="109" t="s">
        <v>342</v>
      </c>
      <c r="M127" s="106" t="s">
        <v>136</v>
      </c>
      <c r="N127" s="103" t="s">
        <v>219</v>
      </c>
      <c r="O127" s="110">
        <v>30</v>
      </c>
      <c r="P127" s="106" t="s">
        <v>589</v>
      </c>
      <c r="Q127" s="106" t="s">
        <v>15</v>
      </c>
      <c r="R127" s="105">
        <v>1</v>
      </c>
      <c r="S127" s="105">
        <v>0</v>
      </c>
      <c r="T127" s="105">
        <v>0</v>
      </c>
      <c r="U127" s="105">
        <v>1</v>
      </c>
      <c r="V127" s="105">
        <v>0</v>
      </c>
      <c r="W127" s="105">
        <v>0</v>
      </c>
      <c r="X127" s="105">
        <v>0</v>
      </c>
      <c r="Y127" s="105">
        <v>0</v>
      </c>
      <c r="Z127" s="105">
        <v>1</v>
      </c>
      <c r="AA127" s="105">
        <v>0</v>
      </c>
      <c r="AB127" s="105">
        <v>0</v>
      </c>
      <c r="AC127" s="105">
        <v>0</v>
      </c>
      <c r="AD127" s="105">
        <v>0</v>
      </c>
      <c r="AE127" s="105">
        <v>0</v>
      </c>
      <c r="AF127" s="105">
        <v>0</v>
      </c>
      <c r="AG127" s="105">
        <v>0</v>
      </c>
      <c r="AH127" s="105">
        <v>0</v>
      </c>
      <c r="AI127" s="105">
        <v>1</v>
      </c>
      <c r="AJ127" s="9">
        <f t="shared" si="8"/>
        <v>0</v>
      </c>
      <c r="AK127" s="9">
        <f t="shared" si="9"/>
        <v>0</v>
      </c>
      <c r="AL127" s="9">
        <f t="shared" si="10"/>
        <v>1</v>
      </c>
      <c r="AM127" s="9">
        <f t="shared" si="11"/>
        <v>0</v>
      </c>
      <c r="AN127" s="106" t="s">
        <v>5902</v>
      </c>
    </row>
    <row r="128" spans="1:40" x14ac:dyDescent="0.25">
      <c r="A128" s="105">
        <v>4909</v>
      </c>
      <c r="B128" s="106" t="s">
        <v>8919</v>
      </c>
      <c r="C128" s="106" t="s">
        <v>8920</v>
      </c>
      <c r="D128" s="106" t="s">
        <v>8921</v>
      </c>
      <c r="E128" s="107">
        <v>29768</v>
      </c>
      <c r="F128" s="106" t="s">
        <v>38</v>
      </c>
      <c r="I128" s="110">
        <v>210000</v>
      </c>
      <c r="L128" s="110" t="s">
        <v>342</v>
      </c>
      <c r="M128" s="106" t="s">
        <v>224</v>
      </c>
      <c r="N128" s="106" t="s">
        <v>40</v>
      </c>
      <c r="O128" s="110">
        <v>4</v>
      </c>
      <c r="P128" s="106" t="s">
        <v>5903</v>
      </c>
      <c r="Q128" s="106" t="s">
        <v>70</v>
      </c>
      <c r="R128" s="105">
        <v>0</v>
      </c>
      <c r="S128" s="105">
        <v>0</v>
      </c>
      <c r="T128" s="105">
        <v>0</v>
      </c>
      <c r="U128" s="105">
        <v>1</v>
      </c>
      <c r="V128" s="105">
        <v>0</v>
      </c>
      <c r="W128" s="105">
        <v>0</v>
      </c>
      <c r="X128" s="105">
        <v>0</v>
      </c>
      <c r="Y128" s="105">
        <v>0</v>
      </c>
      <c r="Z128" s="105">
        <v>1</v>
      </c>
      <c r="AA128" s="105">
        <v>0</v>
      </c>
      <c r="AB128" s="105">
        <v>0</v>
      </c>
      <c r="AC128" s="105">
        <v>1</v>
      </c>
      <c r="AD128" s="105">
        <v>0</v>
      </c>
      <c r="AE128" s="105">
        <v>0</v>
      </c>
      <c r="AF128" s="105">
        <v>0</v>
      </c>
      <c r="AG128" s="105">
        <v>0</v>
      </c>
      <c r="AH128" s="105">
        <v>0</v>
      </c>
      <c r="AI128" s="105">
        <v>0</v>
      </c>
      <c r="AJ128" s="9">
        <f t="shared" si="8"/>
        <v>1</v>
      </c>
      <c r="AK128" s="9">
        <f t="shared" si="9"/>
        <v>0</v>
      </c>
      <c r="AL128" s="9">
        <f t="shared" si="10"/>
        <v>0</v>
      </c>
      <c r="AM128" s="9">
        <f t="shared" si="11"/>
        <v>0</v>
      </c>
      <c r="AN128" s="106" t="s">
        <v>8922</v>
      </c>
    </row>
    <row r="129" spans="1:40" x14ac:dyDescent="0.25">
      <c r="A129" s="105">
        <v>4924</v>
      </c>
      <c r="B129" s="106" t="s">
        <v>8923</v>
      </c>
      <c r="C129" s="106" t="s">
        <v>8924</v>
      </c>
      <c r="D129" s="106" t="s">
        <v>8925</v>
      </c>
      <c r="E129" s="107">
        <v>33604</v>
      </c>
      <c r="F129" s="106" t="s">
        <v>38</v>
      </c>
      <c r="L129" s="110" t="s">
        <v>342</v>
      </c>
      <c r="M129" s="106" t="s">
        <v>224</v>
      </c>
      <c r="N129" s="106" t="s">
        <v>40</v>
      </c>
      <c r="O129" s="110">
        <v>400</v>
      </c>
      <c r="P129" s="106" t="s">
        <v>1828</v>
      </c>
      <c r="Q129" s="106" t="s">
        <v>15</v>
      </c>
      <c r="R129" s="105">
        <v>0</v>
      </c>
      <c r="S129" s="105">
        <v>0</v>
      </c>
      <c r="T129" s="105">
        <v>0</v>
      </c>
      <c r="U129" s="105">
        <v>1</v>
      </c>
      <c r="V129" s="105">
        <v>0</v>
      </c>
      <c r="W129" s="105">
        <v>0</v>
      </c>
      <c r="X129" s="105">
        <v>0</v>
      </c>
      <c r="Y129" s="105">
        <v>0</v>
      </c>
      <c r="Z129" s="105">
        <v>1</v>
      </c>
      <c r="AA129" s="105">
        <v>0</v>
      </c>
      <c r="AB129" s="105">
        <v>0</v>
      </c>
      <c r="AC129" s="105">
        <v>1</v>
      </c>
      <c r="AD129" s="105">
        <v>0</v>
      </c>
      <c r="AE129" s="105">
        <v>0</v>
      </c>
      <c r="AF129" s="105">
        <v>0</v>
      </c>
      <c r="AG129" s="105">
        <v>0</v>
      </c>
      <c r="AH129" s="105">
        <v>0</v>
      </c>
      <c r="AI129" s="105">
        <v>0</v>
      </c>
      <c r="AJ129" s="9">
        <f t="shared" si="8"/>
        <v>1</v>
      </c>
      <c r="AK129" s="9">
        <f t="shared" si="9"/>
        <v>0</v>
      </c>
      <c r="AL129" s="9">
        <f t="shared" si="10"/>
        <v>0</v>
      </c>
      <c r="AM129" s="9">
        <f t="shared" si="11"/>
        <v>0</v>
      </c>
      <c r="AN129" s="106" t="s">
        <v>8926</v>
      </c>
    </row>
    <row r="130" spans="1:40" x14ac:dyDescent="0.25">
      <c r="A130" s="105">
        <v>4936</v>
      </c>
      <c r="B130" s="106" t="s">
        <v>8927</v>
      </c>
      <c r="C130" s="106" t="s">
        <v>8928</v>
      </c>
      <c r="D130" s="106" t="s">
        <v>8929</v>
      </c>
      <c r="E130" s="107">
        <v>36312</v>
      </c>
      <c r="F130" s="106" t="s">
        <v>38</v>
      </c>
      <c r="G130" s="105">
        <v>915</v>
      </c>
      <c r="H130" s="105">
        <v>890</v>
      </c>
      <c r="J130" s="98">
        <v>0.14099999999999999</v>
      </c>
      <c r="L130" s="109" t="s">
        <v>341</v>
      </c>
      <c r="M130" s="106" t="s">
        <v>200</v>
      </c>
      <c r="N130" s="106" t="s">
        <v>48</v>
      </c>
      <c r="O130" s="110">
        <v>62</v>
      </c>
      <c r="P130" s="106" t="s">
        <v>526</v>
      </c>
      <c r="Q130" s="106" t="s">
        <v>15</v>
      </c>
      <c r="R130" s="105">
        <v>1</v>
      </c>
      <c r="S130" s="105">
        <v>0</v>
      </c>
      <c r="T130" s="105">
        <v>0</v>
      </c>
      <c r="U130" s="105">
        <v>1</v>
      </c>
      <c r="V130" s="105">
        <v>0</v>
      </c>
      <c r="W130" s="105">
        <v>0</v>
      </c>
      <c r="X130" s="105">
        <v>0</v>
      </c>
      <c r="Y130" s="105">
        <v>0</v>
      </c>
      <c r="Z130" s="105">
        <v>1</v>
      </c>
      <c r="AA130" s="105">
        <v>0</v>
      </c>
      <c r="AB130" s="105">
        <v>0</v>
      </c>
      <c r="AC130" s="105">
        <v>0</v>
      </c>
      <c r="AD130" s="105">
        <v>0</v>
      </c>
      <c r="AE130" s="105">
        <v>0</v>
      </c>
      <c r="AF130" s="105">
        <v>0</v>
      </c>
      <c r="AG130" s="105">
        <v>0</v>
      </c>
      <c r="AH130" s="105">
        <v>0</v>
      </c>
      <c r="AI130" s="105">
        <v>1</v>
      </c>
      <c r="AJ130" s="9">
        <f t="shared" si="8"/>
        <v>0</v>
      </c>
      <c r="AK130" s="9">
        <f t="shared" si="9"/>
        <v>0</v>
      </c>
      <c r="AL130" s="9">
        <f t="shared" si="10"/>
        <v>1</v>
      </c>
      <c r="AM130" s="9">
        <f t="shared" si="11"/>
        <v>0</v>
      </c>
      <c r="AN130" s="106" t="s">
        <v>8930</v>
      </c>
    </row>
    <row r="131" spans="1:40" x14ac:dyDescent="0.25">
      <c r="A131" s="105">
        <v>4937</v>
      </c>
      <c r="B131" s="106" t="s">
        <v>8931</v>
      </c>
      <c r="C131" s="106" t="s">
        <v>8932</v>
      </c>
      <c r="D131" s="106" t="s">
        <v>8933</v>
      </c>
      <c r="E131" s="107">
        <v>32509</v>
      </c>
      <c r="F131" s="106" t="s">
        <v>38</v>
      </c>
      <c r="J131" s="98">
        <v>50</v>
      </c>
      <c r="L131" s="109" t="s">
        <v>342</v>
      </c>
      <c r="M131" s="106" t="s">
        <v>136</v>
      </c>
      <c r="N131" s="106" t="s">
        <v>40</v>
      </c>
      <c r="O131" s="110">
        <v>1</v>
      </c>
      <c r="P131" s="106" t="s">
        <v>8934</v>
      </c>
      <c r="Q131" s="106" t="s">
        <v>70</v>
      </c>
      <c r="R131" s="105">
        <v>0</v>
      </c>
      <c r="S131" s="105">
        <v>0</v>
      </c>
      <c r="T131" s="105">
        <v>0</v>
      </c>
      <c r="U131" s="105">
        <v>1</v>
      </c>
      <c r="V131" s="105">
        <v>0</v>
      </c>
      <c r="W131" s="105">
        <v>0</v>
      </c>
      <c r="X131" s="105">
        <v>0</v>
      </c>
      <c r="Y131" s="105">
        <v>0</v>
      </c>
      <c r="Z131" s="105">
        <v>1</v>
      </c>
      <c r="AA131" s="105">
        <v>0</v>
      </c>
      <c r="AB131" s="105">
        <v>0</v>
      </c>
      <c r="AC131" s="105">
        <v>1</v>
      </c>
      <c r="AD131" s="105">
        <v>0</v>
      </c>
      <c r="AE131" s="105">
        <v>0</v>
      </c>
      <c r="AF131" s="105">
        <v>0</v>
      </c>
      <c r="AG131" s="105">
        <v>0</v>
      </c>
      <c r="AH131" s="105">
        <v>0</v>
      </c>
      <c r="AI131" s="105">
        <v>0</v>
      </c>
      <c r="AJ131" s="9">
        <f t="shared" si="8"/>
        <v>1</v>
      </c>
      <c r="AK131" s="9">
        <f t="shared" si="9"/>
        <v>0</v>
      </c>
      <c r="AL131" s="9">
        <f t="shared" si="10"/>
        <v>0</v>
      </c>
      <c r="AM131" s="9">
        <f t="shared" si="11"/>
        <v>0</v>
      </c>
      <c r="AN131" s="106" t="s">
        <v>8935</v>
      </c>
    </row>
    <row r="132" spans="1:40" x14ac:dyDescent="0.25">
      <c r="A132" s="105">
        <v>4967</v>
      </c>
      <c r="B132" s="106" t="s">
        <v>8936</v>
      </c>
      <c r="C132" s="106" t="s">
        <v>8937</v>
      </c>
      <c r="D132" s="106" t="s">
        <v>3437</v>
      </c>
      <c r="E132" s="107">
        <v>45217</v>
      </c>
      <c r="F132" s="106" t="s">
        <v>38</v>
      </c>
      <c r="J132" s="98">
        <v>0.02</v>
      </c>
      <c r="L132" s="110" t="s">
        <v>342</v>
      </c>
      <c r="M132" s="106" t="s">
        <v>1462</v>
      </c>
      <c r="N132" s="106" t="s">
        <v>40</v>
      </c>
      <c r="O132" s="110">
        <v>638</v>
      </c>
      <c r="P132" s="106" t="s">
        <v>539</v>
      </c>
      <c r="Q132" s="106" t="s">
        <v>15</v>
      </c>
      <c r="R132" s="105">
        <v>0</v>
      </c>
      <c r="S132" s="105">
        <v>0</v>
      </c>
      <c r="T132" s="105">
        <v>0</v>
      </c>
      <c r="U132" s="105">
        <v>1</v>
      </c>
      <c r="V132" s="105">
        <v>0</v>
      </c>
      <c r="W132" s="105">
        <v>0</v>
      </c>
      <c r="X132" s="105">
        <v>0</v>
      </c>
      <c r="Y132" s="105">
        <v>0</v>
      </c>
      <c r="Z132" s="105">
        <v>1</v>
      </c>
      <c r="AA132" s="105">
        <v>0</v>
      </c>
      <c r="AB132" s="105">
        <v>0</v>
      </c>
      <c r="AC132" s="105">
        <v>1</v>
      </c>
      <c r="AD132" s="105">
        <v>0</v>
      </c>
      <c r="AE132" s="105">
        <v>0</v>
      </c>
      <c r="AF132" s="105">
        <v>0</v>
      </c>
      <c r="AG132" s="105">
        <v>0</v>
      </c>
      <c r="AH132" s="105">
        <v>0</v>
      </c>
      <c r="AI132" s="105">
        <v>0</v>
      </c>
      <c r="AJ132" s="9">
        <f t="shared" si="8"/>
        <v>1</v>
      </c>
      <c r="AK132" s="9">
        <f t="shared" si="9"/>
        <v>0</v>
      </c>
      <c r="AL132" s="9">
        <f t="shared" si="10"/>
        <v>0</v>
      </c>
      <c r="AM132" s="9">
        <f t="shared" si="11"/>
        <v>0</v>
      </c>
      <c r="AN132" s="106" t="s">
        <v>3439</v>
      </c>
    </row>
    <row r="133" spans="1:40" x14ac:dyDescent="0.25">
      <c r="A133" s="105">
        <v>4989</v>
      </c>
      <c r="B133" s="106" t="s">
        <v>8938</v>
      </c>
      <c r="C133" s="106" t="s">
        <v>8939</v>
      </c>
      <c r="D133" s="106" t="s">
        <v>8940</v>
      </c>
      <c r="E133" s="107">
        <v>45231</v>
      </c>
      <c r="F133" s="106" t="s">
        <v>2852</v>
      </c>
      <c r="L133" s="109" t="s">
        <v>341</v>
      </c>
      <c r="M133" s="106" t="s">
        <v>54</v>
      </c>
      <c r="N133" s="106" t="s">
        <v>48</v>
      </c>
      <c r="O133" s="110">
        <v>0</v>
      </c>
      <c r="P133" s="106" t="s">
        <v>4193</v>
      </c>
      <c r="Q133" s="106" t="s">
        <v>70</v>
      </c>
      <c r="R133" s="105">
        <v>0</v>
      </c>
      <c r="S133" s="105">
        <v>0</v>
      </c>
      <c r="T133" s="105">
        <v>0</v>
      </c>
      <c r="U133" s="105">
        <v>0</v>
      </c>
      <c r="V133" s="105">
        <v>0</v>
      </c>
      <c r="W133" s="105">
        <v>0</v>
      </c>
      <c r="X133" s="105">
        <v>0</v>
      </c>
      <c r="Y133" s="105">
        <v>0</v>
      </c>
      <c r="Z133" s="105">
        <v>0</v>
      </c>
      <c r="AA133" s="105">
        <v>0</v>
      </c>
      <c r="AB133" s="105">
        <v>1</v>
      </c>
      <c r="AC133" s="105">
        <v>1</v>
      </c>
      <c r="AD133" s="105">
        <v>0</v>
      </c>
      <c r="AE133" s="105">
        <v>1</v>
      </c>
      <c r="AF133" s="105">
        <v>0</v>
      </c>
      <c r="AG133" s="105">
        <v>0</v>
      </c>
      <c r="AH133" s="105">
        <v>0</v>
      </c>
      <c r="AI133" s="105">
        <v>0</v>
      </c>
      <c r="AJ133" s="9">
        <f t="shared" si="8"/>
        <v>1</v>
      </c>
      <c r="AK133" s="9">
        <f t="shared" si="9"/>
        <v>0</v>
      </c>
      <c r="AL133" s="9">
        <f t="shared" si="10"/>
        <v>0</v>
      </c>
      <c r="AM133" s="9">
        <f t="shared" si="11"/>
        <v>0</v>
      </c>
      <c r="AN133" s="106" t="s">
        <v>8941</v>
      </c>
    </row>
    <row r="134" spans="1:40" x14ac:dyDescent="0.25">
      <c r="A134" s="105">
        <v>5059</v>
      </c>
      <c r="B134" s="106" t="s">
        <v>8942</v>
      </c>
      <c r="C134" s="106" t="s">
        <v>8943</v>
      </c>
      <c r="D134" s="106" t="s">
        <v>8944</v>
      </c>
      <c r="E134" s="107">
        <v>45429</v>
      </c>
      <c r="F134" s="106" t="s">
        <v>38</v>
      </c>
      <c r="I134" s="110">
        <v>224</v>
      </c>
      <c r="J134" s="98">
        <v>0.96199999999999997</v>
      </c>
      <c r="L134" s="109" t="s">
        <v>342</v>
      </c>
      <c r="M134" s="106" t="s">
        <v>8945</v>
      </c>
      <c r="N134" s="106" t="s">
        <v>219</v>
      </c>
      <c r="O134" s="110">
        <v>2</v>
      </c>
      <c r="P134" s="106" t="s">
        <v>4883</v>
      </c>
      <c r="Q134" s="106" t="s">
        <v>15</v>
      </c>
      <c r="R134" s="105">
        <v>0</v>
      </c>
      <c r="S134" s="105">
        <v>0</v>
      </c>
      <c r="T134" s="105">
        <v>0</v>
      </c>
      <c r="U134" s="105">
        <v>0</v>
      </c>
      <c r="V134" s="105">
        <v>0</v>
      </c>
      <c r="W134" s="105">
        <v>0</v>
      </c>
      <c r="X134" s="105">
        <v>0</v>
      </c>
      <c r="Y134" s="105">
        <v>1</v>
      </c>
      <c r="Z134" s="105">
        <v>0</v>
      </c>
      <c r="AA134" s="105">
        <v>0</v>
      </c>
      <c r="AB134" s="105">
        <v>0</v>
      </c>
      <c r="AC134" s="105">
        <v>1</v>
      </c>
      <c r="AD134" s="105">
        <v>0</v>
      </c>
      <c r="AE134" s="105">
        <v>0</v>
      </c>
      <c r="AF134" s="105">
        <v>0</v>
      </c>
      <c r="AG134" s="105">
        <v>0</v>
      </c>
      <c r="AH134" s="105">
        <v>0</v>
      </c>
      <c r="AI134" s="105">
        <v>0</v>
      </c>
      <c r="AJ134" s="9">
        <f t="shared" si="8"/>
        <v>1</v>
      </c>
      <c r="AK134" s="9">
        <f t="shared" si="9"/>
        <v>0</v>
      </c>
      <c r="AL134" s="9">
        <f t="shared" si="10"/>
        <v>0</v>
      </c>
      <c r="AM134" s="9">
        <f t="shared" si="11"/>
        <v>0</v>
      </c>
      <c r="AN134" s="106" t="s">
        <v>8946</v>
      </c>
    </row>
    <row r="135" spans="1:40" x14ac:dyDescent="0.25">
      <c r="A135" s="105">
        <v>5070</v>
      </c>
      <c r="B135" s="106" t="s">
        <v>8947</v>
      </c>
      <c r="C135" s="106" t="s">
        <v>8948</v>
      </c>
      <c r="D135" s="106" t="s">
        <v>8949</v>
      </c>
      <c r="E135" s="107">
        <v>45474</v>
      </c>
      <c r="F135" s="106" t="s">
        <v>38</v>
      </c>
      <c r="L135" s="109" t="s">
        <v>342</v>
      </c>
      <c r="M135" s="106" t="s">
        <v>39</v>
      </c>
      <c r="N135" s="106" t="s">
        <v>48</v>
      </c>
      <c r="O135" s="110">
        <v>168</v>
      </c>
      <c r="P135" s="106" t="s">
        <v>367</v>
      </c>
      <c r="Q135" s="106" t="s">
        <v>15</v>
      </c>
      <c r="R135" s="105">
        <v>1</v>
      </c>
      <c r="S135" s="105">
        <v>0</v>
      </c>
      <c r="T135" s="105">
        <v>0</v>
      </c>
      <c r="U135" s="105">
        <v>0</v>
      </c>
      <c r="V135" s="105">
        <v>0</v>
      </c>
      <c r="W135" s="105">
        <v>0</v>
      </c>
      <c r="X135" s="105">
        <v>0</v>
      </c>
      <c r="Y135" s="105">
        <v>0</v>
      </c>
      <c r="Z135" s="105">
        <v>1</v>
      </c>
      <c r="AA135" s="105">
        <v>0</v>
      </c>
      <c r="AB135" s="105">
        <v>0</v>
      </c>
      <c r="AC135" s="105">
        <v>0</v>
      </c>
      <c r="AD135" s="105">
        <v>0</v>
      </c>
      <c r="AE135" s="105">
        <v>1</v>
      </c>
      <c r="AF135" s="105">
        <v>0</v>
      </c>
      <c r="AG135" s="105">
        <v>0</v>
      </c>
      <c r="AH135" s="105">
        <v>0</v>
      </c>
      <c r="AI135" s="105">
        <v>1</v>
      </c>
      <c r="AJ135" s="9">
        <f t="shared" si="8"/>
        <v>1</v>
      </c>
      <c r="AK135" s="9">
        <f t="shared" si="9"/>
        <v>0</v>
      </c>
      <c r="AL135" s="9">
        <f t="shared" si="10"/>
        <v>1</v>
      </c>
      <c r="AM135" s="9">
        <f t="shared" si="11"/>
        <v>0</v>
      </c>
      <c r="AN135" s="106" t="s">
        <v>8950</v>
      </c>
    </row>
    <row r="136" spans="1:40" x14ac:dyDescent="0.25">
      <c r="A136" s="105">
        <v>5094</v>
      </c>
      <c r="B136" s="106" t="s">
        <v>8951</v>
      </c>
      <c r="C136" s="106" t="s">
        <v>8952</v>
      </c>
      <c r="D136" s="106" t="s">
        <v>8953</v>
      </c>
      <c r="E136" s="107">
        <v>45485</v>
      </c>
      <c r="F136" s="106" t="s">
        <v>38</v>
      </c>
      <c r="J136" s="98">
        <v>0.16</v>
      </c>
      <c r="K136" s="110">
        <v>35.200000000000003</v>
      </c>
      <c r="L136" s="109" t="s">
        <v>342</v>
      </c>
      <c r="M136" s="106" t="s">
        <v>4080</v>
      </c>
      <c r="N136" s="106" t="s">
        <v>48</v>
      </c>
      <c r="O136" s="110">
        <v>14</v>
      </c>
      <c r="P136" s="106" t="s">
        <v>526</v>
      </c>
      <c r="Q136" s="106" t="s">
        <v>15</v>
      </c>
      <c r="R136" s="105">
        <v>1</v>
      </c>
      <c r="S136" s="105">
        <v>0</v>
      </c>
      <c r="T136" s="105">
        <v>0</v>
      </c>
      <c r="U136" s="105">
        <v>0</v>
      </c>
      <c r="V136" s="105">
        <v>0</v>
      </c>
      <c r="W136" s="105">
        <v>0</v>
      </c>
      <c r="X136" s="105">
        <v>0</v>
      </c>
      <c r="Y136" s="105">
        <v>0</v>
      </c>
      <c r="Z136" s="105">
        <v>1</v>
      </c>
      <c r="AA136" s="105">
        <v>0</v>
      </c>
      <c r="AB136" s="105">
        <v>0</v>
      </c>
      <c r="AC136" s="105">
        <v>1</v>
      </c>
      <c r="AD136" s="105">
        <v>0</v>
      </c>
      <c r="AE136" s="105">
        <v>1</v>
      </c>
      <c r="AF136" s="105">
        <v>0</v>
      </c>
      <c r="AG136" s="105">
        <v>0</v>
      </c>
      <c r="AH136" s="105">
        <v>0</v>
      </c>
      <c r="AI136" s="105">
        <v>0</v>
      </c>
      <c r="AJ136" s="9">
        <f t="shared" si="8"/>
        <v>1</v>
      </c>
      <c r="AK136" s="9">
        <f t="shared" si="9"/>
        <v>0</v>
      </c>
      <c r="AL136" s="9">
        <f t="shared" si="10"/>
        <v>0</v>
      </c>
      <c r="AM136" s="9">
        <f t="shared" si="11"/>
        <v>0</v>
      </c>
      <c r="AN136" s="106" t="s">
        <v>8954</v>
      </c>
    </row>
    <row r="137" spans="1:40" x14ac:dyDescent="0.25">
      <c r="A137" s="105">
        <v>5105</v>
      </c>
      <c r="B137" s="106" t="s">
        <v>8955</v>
      </c>
      <c r="C137" s="106" t="s">
        <v>8956</v>
      </c>
      <c r="D137" s="106" t="s">
        <v>8957</v>
      </c>
      <c r="E137" s="107">
        <v>45567</v>
      </c>
      <c r="F137" s="106" t="s">
        <v>38</v>
      </c>
      <c r="O137" s="110">
        <v>0</v>
      </c>
      <c r="P137" s="106" t="s">
        <v>4193</v>
      </c>
      <c r="Q137" s="106" t="s">
        <v>70</v>
      </c>
      <c r="R137" s="105">
        <v>0</v>
      </c>
      <c r="S137" s="105">
        <v>0</v>
      </c>
      <c r="T137" s="105">
        <v>0</v>
      </c>
      <c r="U137" s="105">
        <v>0</v>
      </c>
      <c r="V137" s="105">
        <v>0</v>
      </c>
      <c r="W137" s="105">
        <v>0</v>
      </c>
      <c r="X137" s="105">
        <v>0</v>
      </c>
      <c r="Y137" s="105">
        <v>0</v>
      </c>
      <c r="Z137" s="105">
        <v>1</v>
      </c>
      <c r="AA137" s="105">
        <v>0</v>
      </c>
      <c r="AB137" s="105">
        <v>0</v>
      </c>
      <c r="AC137" s="105">
        <v>0</v>
      </c>
      <c r="AD137" s="105">
        <v>0</v>
      </c>
      <c r="AE137" s="105">
        <v>0</v>
      </c>
      <c r="AF137" s="105">
        <v>0</v>
      </c>
      <c r="AG137" s="105">
        <v>0</v>
      </c>
      <c r="AH137" s="105">
        <v>0</v>
      </c>
      <c r="AI137" s="105">
        <v>1</v>
      </c>
      <c r="AJ137" s="9">
        <f t="shared" si="8"/>
        <v>0</v>
      </c>
      <c r="AK137" s="9">
        <f t="shared" si="9"/>
        <v>0</v>
      </c>
      <c r="AL137" s="9">
        <f t="shared" si="10"/>
        <v>1</v>
      </c>
      <c r="AM137" s="9">
        <f t="shared" si="11"/>
        <v>0</v>
      </c>
      <c r="AN137" s="106" t="s">
        <v>8958</v>
      </c>
    </row>
    <row r="138" spans="1:40" x14ac:dyDescent="0.25">
      <c r="A138" s="105">
        <v>5107</v>
      </c>
      <c r="B138" s="106" t="s">
        <v>5601</v>
      </c>
      <c r="C138" s="106" t="s">
        <v>5602</v>
      </c>
      <c r="D138" s="106" t="s">
        <v>5603</v>
      </c>
      <c r="E138" s="107">
        <v>45560</v>
      </c>
      <c r="F138" s="106" t="s">
        <v>332</v>
      </c>
      <c r="K138" s="110">
        <v>10</v>
      </c>
      <c r="L138" s="110" t="s">
        <v>342</v>
      </c>
      <c r="M138" s="106" t="s">
        <v>922</v>
      </c>
      <c r="N138" s="103" t="s">
        <v>219</v>
      </c>
      <c r="O138" s="110">
        <v>2</v>
      </c>
      <c r="P138" s="106" t="s">
        <v>5904</v>
      </c>
      <c r="Q138" s="106" t="s">
        <v>15</v>
      </c>
      <c r="R138" s="105">
        <v>1</v>
      </c>
      <c r="S138" s="105">
        <v>0</v>
      </c>
      <c r="T138" s="105">
        <v>0</v>
      </c>
      <c r="U138" s="105">
        <v>0</v>
      </c>
      <c r="V138" s="105">
        <v>0</v>
      </c>
      <c r="W138" s="105">
        <v>0</v>
      </c>
      <c r="X138" s="105">
        <v>0</v>
      </c>
      <c r="Y138" s="105">
        <v>0</v>
      </c>
      <c r="Z138" s="105">
        <v>0</v>
      </c>
      <c r="AA138" s="105">
        <v>0</v>
      </c>
      <c r="AB138" s="105">
        <v>0</v>
      </c>
      <c r="AC138" s="105">
        <v>0</v>
      </c>
      <c r="AD138" s="105">
        <v>0</v>
      </c>
      <c r="AE138" s="105">
        <v>0</v>
      </c>
      <c r="AF138" s="105">
        <v>0</v>
      </c>
      <c r="AG138" s="105">
        <v>0</v>
      </c>
      <c r="AH138" s="105">
        <v>0</v>
      </c>
      <c r="AI138" s="105">
        <v>0</v>
      </c>
      <c r="AJ138" s="9">
        <f t="shared" si="8"/>
        <v>0</v>
      </c>
      <c r="AK138" s="9">
        <f t="shared" si="9"/>
        <v>0</v>
      </c>
      <c r="AL138" s="9">
        <f t="shared" si="10"/>
        <v>0</v>
      </c>
      <c r="AM138" s="9">
        <f t="shared" si="11"/>
        <v>0</v>
      </c>
      <c r="AN138" s="106" t="s">
        <v>5604</v>
      </c>
    </row>
    <row r="139" spans="1:40" x14ac:dyDescent="0.25">
      <c r="A139" s="105">
        <v>5121</v>
      </c>
      <c r="B139" s="106" t="s">
        <v>3429</v>
      </c>
      <c r="C139" s="106" t="s">
        <v>3430</v>
      </c>
      <c r="D139" s="106" t="s">
        <v>3431</v>
      </c>
      <c r="E139" s="107">
        <v>45575</v>
      </c>
      <c r="F139" s="106" t="s">
        <v>38</v>
      </c>
      <c r="J139" s="98">
        <v>4</v>
      </c>
      <c r="L139" s="109" t="s">
        <v>342</v>
      </c>
      <c r="M139" s="106" t="s">
        <v>3432</v>
      </c>
      <c r="N139" s="106" t="s">
        <v>48</v>
      </c>
      <c r="O139" s="110">
        <v>672</v>
      </c>
      <c r="P139" s="106" t="s">
        <v>3433</v>
      </c>
      <c r="Q139" s="106" t="s">
        <v>15</v>
      </c>
      <c r="R139" s="105">
        <v>0</v>
      </c>
      <c r="S139" s="105">
        <v>0</v>
      </c>
      <c r="T139" s="105">
        <v>0</v>
      </c>
      <c r="U139" s="105">
        <v>1</v>
      </c>
      <c r="V139" s="105">
        <v>0</v>
      </c>
      <c r="W139" s="105">
        <v>0</v>
      </c>
      <c r="X139" s="105">
        <v>0</v>
      </c>
      <c r="Y139" s="105">
        <v>0</v>
      </c>
      <c r="Z139" s="105">
        <v>1</v>
      </c>
      <c r="AA139" s="105">
        <v>0</v>
      </c>
      <c r="AB139" s="105">
        <v>0</v>
      </c>
      <c r="AC139" s="105">
        <v>0</v>
      </c>
      <c r="AD139" s="105">
        <v>0</v>
      </c>
      <c r="AE139" s="105">
        <v>0</v>
      </c>
      <c r="AF139" s="105">
        <v>0</v>
      </c>
      <c r="AG139" s="105">
        <v>0</v>
      </c>
      <c r="AH139" s="105">
        <v>0</v>
      </c>
      <c r="AI139" s="105">
        <v>0</v>
      </c>
      <c r="AJ139" s="9">
        <f t="shared" si="8"/>
        <v>0</v>
      </c>
      <c r="AK139" s="9">
        <f t="shared" si="9"/>
        <v>0</v>
      </c>
      <c r="AL139" s="9">
        <f t="shared" si="10"/>
        <v>0</v>
      </c>
      <c r="AM139" s="9">
        <f t="shared" si="11"/>
        <v>0</v>
      </c>
      <c r="AN139" s="106" t="s">
        <v>3434</v>
      </c>
    </row>
    <row r="140" spans="1:40" x14ac:dyDescent="0.25">
      <c r="A140" s="105">
        <v>5137</v>
      </c>
      <c r="B140" s="106" t="s">
        <v>5905</v>
      </c>
      <c r="C140" s="106" t="s">
        <v>5906</v>
      </c>
      <c r="D140" s="106" t="s">
        <v>5907</v>
      </c>
      <c r="E140" s="107">
        <v>43252</v>
      </c>
      <c r="F140" s="106" t="s">
        <v>2852</v>
      </c>
      <c r="L140" s="110" t="s">
        <v>342</v>
      </c>
      <c r="M140" s="106" t="s">
        <v>598</v>
      </c>
      <c r="N140" s="106" t="s">
        <v>219</v>
      </c>
      <c r="O140" s="110">
        <v>5.4999999999999997E-3</v>
      </c>
      <c r="P140" s="106" t="s">
        <v>5908</v>
      </c>
      <c r="Q140" s="106" t="s">
        <v>15</v>
      </c>
      <c r="R140" s="105">
        <v>1</v>
      </c>
      <c r="S140" s="105">
        <v>0</v>
      </c>
      <c r="T140" s="105">
        <v>0</v>
      </c>
      <c r="U140" s="105">
        <v>1</v>
      </c>
      <c r="V140" s="105">
        <v>0</v>
      </c>
      <c r="W140" s="105">
        <v>0</v>
      </c>
      <c r="X140" s="105">
        <v>0</v>
      </c>
      <c r="Y140" s="105">
        <v>0</v>
      </c>
      <c r="Z140" s="105">
        <v>1</v>
      </c>
      <c r="AA140" s="105">
        <v>0</v>
      </c>
      <c r="AB140" s="105">
        <v>0</v>
      </c>
      <c r="AC140" s="105">
        <v>0</v>
      </c>
      <c r="AD140" s="105">
        <v>0</v>
      </c>
      <c r="AE140" s="105">
        <v>0</v>
      </c>
      <c r="AF140" s="105">
        <v>0</v>
      </c>
      <c r="AG140" s="105">
        <v>0</v>
      </c>
      <c r="AH140" s="105">
        <v>0</v>
      </c>
      <c r="AI140" s="105">
        <v>1</v>
      </c>
      <c r="AJ140" s="9">
        <f t="shared" si="8"/>
        <v>0</v>
      </c>
      <c r="AK140" s="9">
        <f t="shared" si="9"/>
        <v>0</v>
      </c>
      <c r="AL140" s="9">
        <f t="shared" si="10"/>
        <v>1</v>
      </c>
      <c r="AM140" s="9">
        <f t="shared" si="11"/>
        <v>0</v>
      </c>
      <c r="AN140" s="106" t="s">
        <v>5910</v>
      </c>
    </row>
    <row r="141" spans="1:40" x14ac:dyDescent="0.25">
      <c r="A141" s="105">
        <v>5143</v>
      </c>
      <c r="B141" s="106" t="s">
        <v>3118</v>
      </c>
      <c r="C141" s="106" t="s">
        <v>3119</v>
      </c>
      <c r="D141" s="106" t="s">
        <v>3120</v>
      </c>
      <c r="E141" s="107">
        <v>45237</v>
      </c>
      <c r="F141" s="106" t="s">
        <v>332</v>
      </c>
      <c r="J141" s="98">
        <v>0.54</v>
      </c>
      <c r="L141" s="109" t="s">
        <v>341</v>
      </c>
      <c r="M141" s="106" t="s">
        <v>283</v>
      </c>
      <c r="N141" s="106" t="s">
        <v>48</v>
      </c>
      <c r="O141" s="110">
        <v>8</v>
      </c>
      <c r="P141" s="106" t="s">
        <v>377</v>
      </c>
      <c r="Q141" s="106" t="s">
        <v>15</v>
      </c>
      <c r="R141" s="105">
        <v>1</v>
      </c>
      <c r="S141" s="105">
        <v>0</v>
      </c>
      <c r="T141" s="105">
        <v>0</v>
      </c>
      <c r="U141" s="105">
        <v>1</v>
      </c>
      <c r="V141" s="105">
        <v>0</v>
      </c>
      <c r="W141" s="105">
        <v>0</v>
      </c>
      <c r="X141" s="105">
        <v>0</v>
      </c>
      <c r="Y141" s="105">
        <v>0</v>
      </c>
      <c r="Z141" s="105">
        <v>1</v>
      </c>
      <c r="AA141" s="105">
        <v>0</v>
      </c>
      <c r="AB141" s="105">
        <v>0</v>
      </c>
      <c r="AC141" s="105">
        <v>0</v>
      </c>
      <c r="AD141" s="105">
        <v>0</v>
      </c>
      <c r="AE141" s="105">
        <v>0</v>
      </c>
      <c r="AF141" s="105">
        <v>0</v>
      </c>
      <c r="AG141" s="105">
        <v>0</v>
      </c>
      <c r="AH141" s="105">
        <v>0</v>
      </c>
      <c r="AI141" s="105">
        <v>0</v>
      </c>
      <c r="AJ141" s="9">
        <f t="shared" si="8"/>
        <v>0</v>
      </c>
      <c r="AK141" s="9">
        <f t="shared" si="9"/>
        <v>0</v>
      </c>
      <c r="AL141" s="9">
        <f t="shared" si="10"/>
        <v>0</v>
      </c>
      <c r="AM141" s="9">
        <f t="shared" si="11"/>
        <v>0</v>
      </c>
      <c r="AN141" s="106" t="s">
        <v>3121</v>
      </c>
    </row>
    <row r="142" spans="1:40" x14ac:dyDescent="0.25">
      <c r="A142" s="105">
        <v>5156</v>
      </c>
      <c r="B142" s="106" t="s">
        <v>4073</v>
      </c>
      <c r="C142" s="106" t="s">
        <v>4074</v>
      </c>
      <c r="D142" s="106" t="s">
        <v>4075</v>
      </c>
      <c r="E142" s="107">
        <v>44572</v>
      </c>
      <c r="F142" s="106" t="s">
        <v>38</v>
      </c>
      <c r="J142" s="98">
        <v>1.159</v>
      </c>
      <c r="L142" s="109" t="s">
        <v>342</v>
      </c>
      <c r="M142" s="106" t="s">
        <v>185</v>
      </c>
      <c r="N142" s="106" t="s">
        <v>48</v>
      </c>
      <c r="O142" s="110">
        <v>10</v>
      </c>
      <c r="P142" s="106" t="s">
        <v>526</v>
      </c>
      <c r="Q142" s="106" t="s">
        <v>15</v>
      </c>
      <c r="R142" s="105">
        <v>1</v>
      </c>
      <c r="S142" s="105">
        <v>0</v>
      </c>
      <c r="T142" s="105">
        <v>0</v>
      </c>
      <c r="U142" s="105">
        <v>1</v>
      </c>
      <c r="V142" s="105">
        <v>0</v>
      </c>
      <c r="W142" s="105">
        <v>0</v>
      </c>
      <c r="X142" s="105">
        <v>0</v>
      </c>
      <c r="Y142" s="105">
        <v>0</v>
      </c>
      <c r="Z142" s="105">
        <v>1</v>
      </c>
      <c r="AA142" s="105">
        <v>0</v>
      </c>
      <c r="AB142" s="105">
        <v>0</v>
      </c>
      <c r="AC142" s="105">
        <v>0</v>
      </c>
      <c r="AD142" s="105">
        <v>0</v>
      </c>
      <c r="AE142" s="105">
        <v>1</v>
      </c>
      <c r="AF142" s="105">
        <v>0</v>
      </c>
      <c r="AG142" s="105">
        <v>0</v>
      </c>
      <c r="AH142" s="105">
        <v>0</v>
      </c>
      <c r="AI142" s="105">
        <v>0</v>
      </c>
      <c r="AJ142" s="9">
        <f t="shared" si="8"/>
        <v>1</v>
      </c>
      <c r="AK142" s="9">
        <f t="shared" si="9"/>
        <v>0</v>
      </c>
      <c r="AL142" s="9">
        <f t="shared" si="10"/>
        <v>0</v>
      </c>
      <c r="AM142" s="9">
        <f t="shared" si="11"/>
        <v>0</v>
      </c>
      <c r="AN142" s="106" t="s">
        <v>4076</v>
      </c>
    </row>
    <row r="143" spans="1:40" x14ac:dyDescent="0.25">
      <c r="A143" s="105">
        <v>5164</v>
      </c>
      <c r="B143" s="106" t="s">
        <v>8959</v>
      </c>
      <c r="C143" s="106" t="s">
        <v>8960</v>
      </c>
      <c r="D143" s="106" t="s">
        <v>8961</v>
      </c>
      <c r="E143" s="107">
        <v>45627</v>
      </c>
      <c r="F143" s="106" t="s">
        <v>38</v>
      </c>
      <c r="L143" s="109" t="s">
        <v>341</v>
      </c>
      <c r="M143" s="106" t="s">
        <v>283</v>
      </c>
      <c r="N143" s="106" t="s">
        <v>48</v>
      </c>
      <c r="O143" s="110">
        <v>0</v>
      </c>
      <c r="P143" s="106" t="s">
        <v>5810</v>
      </c>
      <c r="Q143" s="106" t="s">
        <v>15</v>
      </c>
      <c r="R143" s="105">
        <v>1</v>
      </c>
      <c r="S143" s="105">
        <v>0</v>
      </c>
      <c r="T143" s="105">
        <v>0</v>
      </c>
      <c r="U143" s="105">
        <v>0</v>
      </c>
      <c r="V143" s="105">
        <v>0</v>
      </c>
      <c r="W143" s="105">
        <v>0</v>
      </c>
      <c r="X143" s="105">
        <v>0</v>
      </c>
      <c r="Y143" s="105">
        <v>0</v>
      </c>
      <c r="Z143" s="105">
        <v>1</v>
      </c>
      <c r="AA143" s="105">
        <v>0</v>
      </c>
      <c r="AB143" s="105">
        <v>0</v>
      </c>
      <c r="AC143" s="105">
        <v>0</v>
      </c>
      <c r="AD143" s="105">
        <v>0</v>
      </c>
      <c r="AE143" s="105">
        <v>1</v>
      </c>
      <c r="AF143" s="105">
        <v>0</v>
      </c>
      <c r="AG143" s="105">
        <v>0</v>
      </c>
      <c r="AH143" s="105">
        <v>0</v>
      </c>
      <c r="AI143" s="105">
        <v>0</v>
      </c>
      <c r="AJ143" s="9">
        <f t="shared" si="8"/>
        <v>1</v>
      </c>
      <c r="AK143" s="9">
        <f t="shared" si="9"/>
        <v>0</v>
      </c>
      <c r="AL143" s="9">
        <f t="shared" si="10"/>
        <v>0</v>
      </c>
      <c r="AM143" s="9">
        <f t="shared" si="11"/>
        <v>0</v>
      </c>
      <c r="AN143" s="106" t="s">
        <v>8962</v>
      </c>
    </row>
    <row r="144" spans="1:40" x14ac:dyDescent="0.25">
      <c r="A144" s="105">
        <v>5191</v>
      </c>
      <c r="B144" s="106" t="s">
        <v>8963</v>
      </c>
      <c r="C144" s="106" t="s">
        <v>8964</v>
      </c>
      <c r="D144" s="106" t="s">
        <v>8965</v>
      </c>
      <c r="E144" s="107">
        <v>45717</v>
      </c>
      <c r="F144" s="106" t="s">
        <v>328</v>
      </c>
      <c r="I144" s="110">
        <v>100000</v>
      </c>
      <c r="J144" s="98">
        <v>2.76</v>
      </c>
      <c r="L144" s="110" t="s">
        <v>342</v>
      </c>
      <c r="M144" s="106" t="s">
        <v>224</v>
      </c>
      <c r="N144" s="106" t="s">
        <v>219</v>
      </c>
      <c r="O144" s="110">
        <v>0.25</v>
      </c>
      <c r="P144" s="106" t="s">
        <v>377</v>
      </c>
      <c r="Q144" s="106" t="s">
        <v>15</v>
      </c>
      <c r="R144" s="105">
        <v>1</v>
      </c>
      <c r="S144" s="105">
        <v>0</v>
      </c>
      <c r="T144" s="105">
        <v>0</v>
      </c>
      <c r="U144" s="105">
        <v>1</v>
      </c>
      <c r="V144" s="105">
        <v>0</v>
      </c>
      <c r="W144" s="105">
        <v>0</v>
      </c>
      <c r="X144" s="105">
        <v>0</v>
      </c>
      <c r="Y144" s="105">
        <v>0</v>
      </c>
      <c r="Z144" s="105">
        <v>1</v>
      </c>
      <c r="AA144" s="105">
        <v>0</v>
      </c>
      <c r="AB144" s="105">
        <v>0</v>
      </c>
      <c r="AC144" s="105">
        <v>1</v>
      </c>
      <c r="AD144" s="105">
        <v>0</v>
      </c>
      <c r="AE144" s="105">
        <v>0</v>
      </c>
      <c r="AF144" s="105">
        <v>0</v>
      </c>
      <c r="AG144" s="105">
        <v>0</v>
      </c>
      <c r="AH144" s="105">
        <v>0</v>
      </c>
      <c r="AI144" s="105">
        <v>0</v>
      </c>
      <c r="AJ144" s="9">
        <f t="shared" si="8"/>
        <v>1</v>
      </c>
      <c r="AK144" s="9">
        <f t="shared" si="9"/>
        <v>0</v>
      </c>
      <c r="AL144" s="9">
        <f t="shared" si="10"/>
        <v>0</v>
      </c>
      <c r="AM144" s="9">
        <f t="shared" si="11"/>
        <v>0</v>
      </c>
      <c r="AN144" s="106" t="s">
        <v>8966</v>
      </c>
    </row>
    <row r="145" spans="1:46" x14ac:dyDescent="0.25">
      <c r="A145" s="105">
        <v>5198</v>
      </c>
      <c r="B145" s="106" t="s">
        <v>5912</v>
      </c>
      <c r="C145" s="106" t="s">
        <v>5913</v>
      </c>
      <c r="D145" s="106" t="s">
        <v>5914</v>
      </c>
      <c r="E145" s="107">
        <v>45784</v>
      </c>
      <c r="F145" s="106" t="s">
        <v>38</v>
      </c>
      <c r="I145" s="110">
        <v>2500</v>
      </c>
      <c r="J145" s="98">
        <v>0.5</v>
      </c>
      <c r="L145" s="110" t="s">
        <v>342</v>
      </c>
      <c r="M145" s="106" t="s">
        <v>5915</v>
      </c>
      <c r="N145" s="106" t="s">
        <v>219</v>
      </c>
      <c r="O145" s="110">
        <v>168</v>
      </c>
      <c r="P145" s="106" t="s">
        <v>5916</v>
      </c>
      <c r="Q145" s="106" t="s">
        <v>15</v>
      </c>
      <c r="R145" s="105">
        <v>1</v>
      </c>
      <c r="S145" s="105">
        <v>0</v>
      </c>
      <c r="T145" s="105">
        <v>0</v>
      </c>
      <c r="U145" s="105">
        <v>1</v>
      </c>
      <c r="V145" s="105">
        <v>0</v>
      </c>
      <c r="W145" s="105">
        <v>0</v>
      </c>
      <c r="X145" s="105">
        <v>0</v>
      </c>
      <c r="Y145" s="105">
        <v>0</v>
      </c>
      <c r="Z145" s="105">
        <v>1</v>
      </c>
      <c r="AA145" s="105">
        <v>0</v>
      </c>
      <c r="AB145" s="105">
        <v>0</v>
      </c>
      <c r="AC145" s="105">
        <v>1</v>
      </c>
      <c r="AD145" s="105">
        <v>0</v>
      </c>
      <c r="AE145" s="105">
        <v>1</v>
      </c>
      <c r="AF145" s="105">
        <v>0</v>
      </c>
      <c r="AG145" s="105">
        <v>0</v>
      </c>
      <c r="AH145" s="105">
        <v>0</v>
      </c>
      <c r="AI145" s="105">
        <v>0</v>
      </c>
      <c r="AJ145" s="9">
        <f t="shared" si="8"/>
        <v>1</v>
      </c>
      <c r="AK145" s="9">
        <f t="shared" si="9"/>
        <v>0</v>
      </c>
      <c r="AL145" s="9">
        <f t="shared" si="10"/>
        <v>0</v>
      </c>
      <c r="AM145" s="9">
        <f t="shared" si="11"/>
        <v>0</v>
      </c>
      <c r="AN145" s="106" t="s">
        <v>5918</v>
      </c>
    </row>
    <row r="146" spans="1:46" x14ac:dyDescent="0.25">
      <c r="A146" s="105">
        <v>5214</v>
      </c>
      <c r="B146" s="106" t="s">
        <v>8967</v>
      </c>
      <c r="C146" s="106" t="s">
        <v>8968</v>
      </c>
      <c r="D146" s="106" t="s">
        <v>8969</v>
      </c>
      <c r="E146" s="107">
        <v>45870</v>
      </c>
      <c r="F146" s="106" t="s">
        <v>38</v>
      </c>
      <c r="I146" s="110">
        <v>7192</v>
      </c>
      <c r="J146" s="98">
        <v>0.375</v>
      </c>
      <c r="L146" s="110" t="s">
        <v>342</v>
      </c>
      <c r="M146" s="106" t="s">
        <v>224</v>
      </c>
      <c r="N146" s="106" t="s">
        <v>40</v>
      </c>
      <c r="O146" s="110">
        <v>60</v>
      </c>
      <c r="P146" s="106" t="s">
        <v>738</v>
      </c>
      <c r="Q146" s="106" t="s">
        <v>15</v>
      </c>
      <c r="R146" s="105">
        <v>0</v>
      </c>
      <c r="S146" s="105">
        <v>0</v>
      </c>
      <c r="T146" s="105">
        <v>0</v>
      </c>
      <c r="U146" s="105">
        <v>1</v>
      </c>
      <c r="V146" s="105">
        <v>0</v>
      </c>
      <c r="W146" s="105">
        <v>0</v>
      </c>
      <c r="X146" s="105">
        <v>0</v>
      </c>
      <c r="Y146" s="105">
        <v>0</v>
      </c>
      <c r="Z146" s="105">
        <v>1</v>
      </c>
      <c r="AA146" s="105">
        <v>0</v>
      </c>
      <c r="AB146" s="105">
        <v>0</v>
      </c>
      <c r="AC146" s="105">
        <v>1</v>
      </c>
      <c r="AD146" s="105">
        <v>0</v>
      </c>
      <c r="AE146" s="105">
        <v>0</v>
      </c>
      <c r="AF146" s="105">
        <v>0</v>
      </c>
      <c r="AG146" s="105">
        <v>0</v>
      </c>
      <c r="AH146" s="105">
        <v>0</v>
      </c>
      <c r="AI146" s="105">
        <v>0</v>
      </c>
      <c r="AJ146" s="9">
        <f t="shared" si="8"/>
        <v>1</v>
      </c>
      <c r="AK146" s="9">
        <f t="shared" si="9"/>
        <v>0</v>
      </c>
      <c r="AL146" s="9">
        <f t="shared" si="10"/>
        <v>0</v>
      </c>
      <c r="AM146" s="9">
        <f t="shared" si="11"/>
        <v>0</v>
      </c>
      <c r="AN146" s="106" t="s">
        <v>8970</v>
      </c>
    </row>
    <row r="147" spans="1:46" x14ac:dyDescent="0.25">
      <c r="A147" s="105">
        <v>5273</v>
      </c>
      <c r="B147" s="106" t="s">
        <v>5919</v>
      </c>
      <c r="C147" s="106" t="s">
        <v>5920</v>
      </c>
      <c r="D147" s="106" t="s">
        <v>5921</v>
      </c>
      <c r="E147" s="107">
        <v>45260</v>
      </c>
      <c r="F147" s="106" t="s">
        <v>38</v>
      </c>
      <c r="I147" s="110">
        <v>2488</v>
      </c>
      <c r="J147" s="98">
        <v>6.25E-2</v>
      </c>
      <c r="L147" s="109" t="s">
        <v>342</v>
      </c>
      <c r="M147" s="106" t="s">
        <v>3432</v>
      </c>
      <c r="N147" s="106" t="s">
        <v>219</v>
      </c>
      <c r="O147" s="110">
        <v>112</v>
      </c>
      <c r="P147" s="106" t="s">
        <v>377</v>
      </c>
      <c r="Q147" s="106" t="s">
        <v>15</v>
      </c>
      <c r="R147" s="105">
        <v>1</v>
      </c>
      <c r="S147" s="105">
        <v>0</v>
      </c>
      <c r="T147" s="105">
        <v>0</v>
      </c>
      <c r="U147" s="105">
        <v>1</v>
      </c>
      <c r="V147" s="105">
        <v>0</v>
      </c>
      <c r="W147" s="105">
        <v>0</v>
      </c>
      <c r="X147" s="105">
        <v>0</v>
      </c>
      <c r="Y147" s="105">
        <v>0</v>
      </c>
      <c r="Z147" s="105">
        <v>1</v>
      </c>
      <c r="AA147" s="105">
        <v>0</v>
      </c>
      <c r="AB147" s="105">
        <v>0</v>
      </c>
      <c r="AC147" s="105">
        <v>0</v>
      </c>
      <c r="AD147" s="105">
        <v>0</v>
      </c>
      <c r="AE147" s="105">
        <v>0</v>
      </c>
      <c r="AF147" s="105">
        <v>0</v>
      </c>
      <c r="AG147" s="105">
        <v>0</v>
      </c>
      <c r="AH147" s="105">
        <v>0</v>
      </c>
      <c r="AI147" s="105">
        <v>0</v>
      </c>
      <c r="AJ147" s="9">
        <f t="shared" si="8"/>
        <v>0</v>
      </c>
      <c r="AK147" s="9">
        <f t="shared" si="9"/>
        <v>0</v>
      </c>
      <c r="AL147" s="9">
        <f t="shared" si="10"/>
        <v>0</v>
      </c>
      <c r="AM147" s="9">
        <f t="shared" si="11"/>
        <v>0</v>
      </c>
      <c r="AN147" s="106" t="s">
        <v>5922</v>
      </c>
    </row>
    <row r="148" spans="1:46" x14ac:dyDescent="0.25">
      <c r="A148" s="105">
        <v>5308</v>
      </c>
      <c r="B148" s="106" t="s">
        <v>8971</v>
      </c>
      <c r="C148" s="106" t="s">
        <v>8972</v>
      </c>
      <c r="D148" s="106" t="s">
        <v>8973</v>
      </c>
      <c r="E148" s="107">
        <v>45992</v>
      </c>
      <c r="F148" s="106" t="s">
        <v>38</v>
      </c>
      <c r="L148" s="109" t="s">
        <v>341</v>
      </c>
      <c r="M148" s="106" t="s">
        <v>283</v>
      </c>
      <c r="N148" s="106" t="s">
        <v>48</v>
      </c>
      <c r="O148" s="110">
        <v>104</v>
      </c>
      <c r="P148" s="106" t="s">
        <v>377</v>
      </c>
      <c r="Q148" s="106" t="s">
        <v>15</v>
      </c>
      <c r="R148" s="105">
        <v>1</v>
      </c>
      <c r="S148" s="105">
        <v>0</v>
      </c>
      <c r="T148" s="105">
        <v>0</v>
      </c>
      <c r="U148" s="105">
        <v>1</v>
      </c>
      <c r="V148" s="105">
        <v>0</v>
      </c>
      <c r="W148" s="105">
        <v>0</v>
      </c>
      <c r="X148" s="105">
        <v>0</v>
      </c>
      <c r="Y148" s="105">
        <v>0</v>
      </c>
      <c r="Z148" s="105">
        <v>1</v>
      </c>
      <c r="AA148" s="105">
        <v>0</v>
      </c>
      <c r="AB148" s="105">
        <v>0</v>
      </c>
      <c r="AC148" s="105">
        <v>0</v>
      </c>
      <c r="AD148" s="105">
        <v>0</v>
      </c>
      <c r="AE148" s="105">
        <v>1</v>
      </c>
      <c r="AF148" s="105">
        <v>0</v>
      </c>
      <c r="AG148" s="105">
        <v>0</v>
      </c>
      <c r="AH148" s="105">
        <v>0</v>
      </c>
      <c r="AI148" s="105">
        <v>0</v>
      </c>
      <c r="AJ148" s="9">
        <f t="shared" si="8"/>
        <v>1</v>
      </c>
      <c r="AK148" s="9">
        <f t="shared" si="9"/>
        <v>0</v>
      </c>
      <c r="AL148" s="9">
        <f t="shared" si="10"/>
        <v>0</v>
      </c>
      <c r="AM148" s="9">
        <f t="shared" si="11"/>
        <v>0</v>
      </c>
      <c r="AN148" s="106" t="s">
        <v>8974</v>
      </c>
    </row>
    <row r="149" spans="1:46" x14ac:dyDescent="0.25">
      <c r="A149" s="105">
        <v>5339</v>
      </c>
      <c r="B149" s="106" t="s">
        <v>8975</v>
      </c>
      <c r="C149" s="106" t="s">
        <v>8976</v>
      </c>
      <c r="D149" s="106" t="s">
        <v>8977</v>
      </c>
      <c r="E149" s="107">
        <v>46106</v>
      </c>
      <c r="F149" s="106" t="s">
        <v>38</v>
      </c>
      <c r="I149" s="110">
        <v>224</v>
      </c>
      <c r="L149" s="109" t="s">
        <v>342</v>
      </c>
      <c r="M149" s="106" t="s">
        <v>39</v>
      </c>
      <c r="N149" s="106" t="s">
        <v>40</v>
      </c>
      <c r="O149" s="110">
        <v>15</v>
      </c>
      <c r="P149" s="106" t="s">
        <v>5213</v>
      </c>
      <c r="Q149" s="106" t="s">
        <v>15</v>
      </c>
      <c r="R149" s="105">
        <v>1</v>
      </c>
      <c r="S149" s="105">
        <v>0</v>
      </c>
      <c r="T149" s="105">
        <v>0</v>
      </c>
      <c r="U149" s="105">
        <v>0</v>
      </c>
      <c r="V149" s="105">
        <v>0</v>
      </c>
      <c r="W149" s="105">
        <v>0</v>
      </c>
      <c r="X149" s="105">
        <v>0</v>
      </c>
      <c r="Y149" s="105">
        <v>0</v>
      </c>
      <c r="Z149" s="105">
        <v>1</v>
      </c>
      <c r="AA149" s="105">
        <v>0</v>
      </c>
      <c r="AB149" s="105">
        <v>0</v>
      </c>
      <c r="AC149" s="105">
        <v>1</v>
      </c>
      <c r="AD149" s="105">
        <v>0</v>
      </c>
      <c r="AE149" s="105">
        <v>1</v>
      </c>
      <c r="AF149" s="105">
        <v>0</v>
      </c>
      <c r="AG149" s="105">
        <v>0</v>
      </c>
      <c r="AH149" s="105">
        <v>0</v>
      </c>
      <c r="AI149" s="105">
        <v>0</v>
      </c>
      <c r="AJ149" s="9">
        <f t="shared" si="8"/>
        <v>1</v>
      </c>
      <c r="AK149" s="9">
        <f t="shared" si="9"/>
        <v>0</v>
      </c>
      <c r="AL149" s="9">
        <f t="shared" si="10"/>
        <v>0</v>
      </c>
      <c r="AM149" s="9">
        <f t="shared" si="11"/>
        <v>0</v>
      </c>
      <c r="AN149" s="106" t="s">
        <v>8978</v>
      </c>
    </row>
    <row r="151" spans="1:46" x14ac:dyDescent="0.25">
      <c r="L151" s="92"/>
      <c r="N151" s="92"/>
      <c r="O151" s="92"/>
      <c r="Q151" s="92"/>
      <c r="R151" s="92"/>
      <c r="S151" s="92"/>
      <c r="T151" s="92"/>
      <c r="U151" s="92"/>
      <c r="V151" s="92"/>
      <c r="W151" s="92"/>
      <c r="X151" s="92"/>
      <c r="Y151" s="92"/>
      <c r="Z151" s="92"/>
      <c r="AA151" s="92"/>
      <c r="AB151" s="92"/>
      <c r="AC151" s="92"/>
      <c r="AD151" s="92"/>
      <c r="AE151" s="92"/>
      <c r="AF151" s="92"/>
      <c r="AG151" s="92"/>
      <c r="AH151" s="92"/>
      <c r="AI151" s="92"/>
      <c r="AJ151" s="92"/>
      <c r="AK151" s="92"/>
      <c r="AL151" s="92"/>
      <c r="AM151" s="92"/>
      <c r="AN151" s="100" t="s">
        <v>8024</v>
      </c>
      <c r="AO151" s="101">
        <f>COUNTIF(AD2:AD149,"=1")</f>
        <v>4</v>
      </c>
      <c r="AP151" s="19" t="s">
        <v>343</v>
      </c>
      <c r="AR151" s="100" t="s">
        <v>8808</v>
      </c>
      <c r="AS151" s="101">
        <f>COUNTIF(AE2:AE149,"=1")</f>
        <v>44</v>
      </c>
      <c r="AT151" s="19" t="s">
        <v>343</v>
      </c>
    </row>
    <row r="152" spans="1:46" x14ac:dyDescent="0.25">
      <c r="L152" s="92"/>
      <c r="N152" s="92"/>
      <c r="O152" s="92"/>
      <c r="Q152" s="92"/>
      <c r="R152" s="92"/>
      <c r="S152" s="92"/>
      <c r="T152" s="92"/>
      <c r="U152" s="92"/>
      <c r="V152" s="92"/>
      <c r="W152" s="92"/>
      <c r="X152" s="92"/>
      <c r="Y152" s="92"/>
      <c r="Z152" s="92"/>
      <c r="AA152" s="92"/>
      <c r="AB152" s="92"/>
      <c r="AC152" s="92"/>
      <c r="AD152" s="92"/>
      <c r="AE152" s="92"/>
      <c r="AF152" s="92"/>
      <c r="AG152" s="92"/>
      <c r="AH152" s="92"/>
      <c r="AI152" s="92"/>
      <c r="AJ152" s="92"/>
      <c r="AK152" s="92"/>
      <c r="AL152" s="92"/>
      <c r="AM152" s="92"/>
      <c r="AN152" s="21" t="s">
        <v>15</v>
      </c>
      <c r="AO152" s="19">
        <f>COUNTIFS(AD2:AD149,"=1",R2:R149,"=1")</f>
        <v>3</v>
      </c>
      <c r="AP152" s="102">
        <f>AO152/AO151*100</f>
        <v>75</v>
      </c>
      <c r="AR152" s="21" t="s">
        <v>15</v>
      </c>
      <c r="AS152" s="19">
        <f>COUNTIFS(AE2:AE149,"=1",R2:R149,"=1")</f>
        <v>34</v>
      </c>
      <c r="AT152" s="102">
        <f>AS152/AS151*100</f>
        <v>77.272727272727266</v>
      </c>
    </row>
    <row r="153" spans="1:46" x14ac:dyDescent="0.25">
      <c r="L153" s="92"/>
      <c r="N153" s="92"/>
      <c r="O153" s="92"/>
      <c r="Q153" s="92"/>
      <c r="R153" s="92"/>
      <c r="S153" s="92"/>
      <c r="T153" s="92"/>
      <c r="U153" s="92"/>
      <c r="V153" s="92"/>
      <c r="W153" s="92"/>
      <c r="X153" s="92"/>
      <c r="Y153" s="92"/>
      <c r="Z153" s="92"/>
      <c r="AA153" s="92"/>
      <c r="AB153" s="92"/>
      <c r="AC153" s="92"/>
      <c r="AD153" s="92"/>
      <c r="AE153" s="92"/>
      <c r="AF153" s="92"/>
      <c r="AG153" s="92"/>
      <c r="AH153" s="92"/>
      <c r="AI153" s="92"/>
      <c r="AJ153" s="92"/>
      <c r="AK153" s="92"/>
      <c r="AL153" s="92"/>
      <c r="AM153" s="92"/>
      <c r="AN153" s="21" t="s">
        <v>340</v>
      </c>
      <c r="AO153" s="19">
        <f>COUNTIFS(AD2:AD149,"=1",R2:R149,"=0")</f>
        <v>1</v>
      </c>
      <c r="AP153" s="102">
        <f>AO153/AO151*100</f>
        <v>25</v>
      </c>
      <c r="AR153" s="21" t="s">
        <v>340</v>
      </c>
      <c r="AS153" s="19">
        <f>COUNTIFS(AE2:AE149,"=1",R2:R149,"=0")</f>
        <v>10</v>
      </c>
      <c r="AT153" s="102">
        <f>AS153/AS151*100</f>
        <v>22.727272727272727</v>
      </c>
    </row>
    <row r="154" spans="1:46" x14ac:dyDescent="0.25">
      <c r="L154" s="65"/>
      <c r="M154" s="65"/>
      <c r="N154" s="65" t="s">
        <v>4092</v>
      </c>
      <c r="O154" s="92"/>
      <c r="P154" s="15" t="s">
        <v>1925</v>
      </c>
      <c r="Q154" s="92">
        <f>SUM(Q155:Q156)</f>
        <v>148</v>
      </c>
      <c r="R154" s="92" t="s">
        <v>343</v>
      </c>
      <c r="S154" s="92"/>
      <c r="T154" s="92"/>
      <c r="U154" s="92"/>
      <c r="V154" s="92"/>
      <c r="W154" s="92"/>
      <c r="X154" s="92"/>
      <c r="Y154" s="92"/>
      <c r="Z154" s="92"/>
      <c r="AA154" s="92"/>
      <c r="AB154" s="92"/>
      <c r="AC154" s="92"/>
      <c r="AD154" s="92"/>
      <c r="AE154" s="92"/>
      <c r="AF154" s="92"/>
      <c r="AG154" s="92"/>
      <c r="AH154" s="92"/>
      <c r="AI154" s="92"/>
      <c r="AJ154" s="92"/>
      <c r="AK154" s="92"/>
      <c r="AL154" s="92"/>
      <c r="AM154" s="92"/>
      <c r="AO154" s="92"/>
      <c r="AP154" s="92"/>
    </row>
    <row r="155" spans="1:46" x14ac:dyDescent="0.25">
      <c r="L155" s="65" t="s">
        <v>15</v>
      </c>
      <c r="M155" s="65">
        <f>COUNTIFS(Q2:Q149,"Effect")</f>
        <v>129</v>
      </c>
      <c r="N155" s="66">
        <f>M155/M159</f>
        <v>0.8716216216216216</v>
      </c>
      <c r="O155" s="92"/>
      <c r="P155" s="103" t="s">
        <v>15</v>
      </c>
      <c r="Q155" s="92">
        <f>COUNTIF(R2:R149,"=1")</f>
        <v>109</v>
      </c>
      <c r="R155" s="13">
        <f>Q155/Q154*100</f>
        <v>73.648648648648646</v>
      </c>
      <c r="S155" s="92"/>
      <c r="T155" s="92"/>
      <c r="U155" s="92"/>
      <c r="V155" s="92"/>
      <c r="W155" s="92"/>
      <c r="X155" s="92"/>
      <c r="Y155" s="92"/>
      <c r="Z155" s="92"/>
      <c r="AA155" s="92"/>
      <c r="AB155" s="92"/>
      <c r="AC155" s="92"/>
      <c r="AD155" s="92"/>
      <c r="AE155" s="92"/>
      <c r="AF155" s="92"/>
      <c r="AG155" s="92"/>
      <c r="AH155" s="92"/>
      <c r="AI155" s="92"/>
      <c r="AJ155" s="92"/>
      <c r="AK155" s="92"/>
      <c r="AL155" s="92"/>
      <c r="AM155" s="92"/>
      <c r="AN155" s="100" t="s">
        <v>8386</v>
      </c>
      <c r="AO155" s="101">
        <f>COUNTIF(AJ2:AJ149,"=1")</f>
        <v>87</v>
      </c>
      <c r="AP155" s="19" t="s">
        <v>343</v>
      </c>
    </row>
    <row r="156" spans="1:46" x14ac:dyDescent="0.25">
      <c r="L156" s="65" t="s">
        <v>70</v>
      </c>
      <c r="M156" s="65">
        <f>COUNTIFS(Q2:Q149,"No Effect")</f>
        <v>15</v>
      </c>
      <c r="N156" s="66">
        <f>M156/M159</f>
        <v>0.10135135135135136</v>
      </c>
      <c r="O156" s="92"/>
      <c r="P156" s="103" t="s">
        <v>340</v>
      </c>
      <c r="Q156" s="92">
        <f>COUNTIF(R2:R149,"=0")</f>
        <v>39</v>
      </c>
      <c r="R156" s="13">
        <f>Q156/Q154*100</f>
        <v>26.351351351351347</v>
      </c>
      <c r="S156" s="92"/>
      <c r="T156" s="92"/>
      <c r="U156" s="92"/>
      <c r="V156" s="92"/>
      <c r="W156" s="92"/>
      <c r="X156" s="92"/>
      <c r="Y156" s="92"/>
      <c r="Z156" s="92"/>
      <c r="AA156" s="92"/>
      <c r="AB156" s="92"/>
      <c r="AC156" s="92"/>
      <c r="AD156" s="92"/>
      <c r="AE156" s="92"/>
      <c r="AF156" s="92"/>
      <c r="AG156" s="92"/>
      <c r="AH156" s="92"/>
      <c r="AI156" s="92"/>
      <c r="AJ156" s="92"/>
      <c r="AK156" s="92"/>
      <c r="AL156" s="92"/>
      <c r="AM156" s="92"/>
      <c r="AN156" s="21" t="s">
        <v>15</v>
      </c>
      <c r="AO156" s="19">
        <f>COUNTIFS(AJ2:AJ149,"=1",R2:R149,"=1")</f>
        <v>61</v>
      </c>
      <c r="AP156" s="102">
        <f>AO156/AO155*100</f>
        <v>70.114942528735639</v>
      </c>
    </row>
    <row r="157" spans="1:46" x14ac:dyDescent="0.25">
      <c r="L157" s="65" t="s">
        <v>55</v>
      </c>
      <c r="M157" s="65">
        <f>COUNTIFS(Q2:Q149,"Uncertain Effect")</f>
        <v>4</v>
      </c>
      <c r="N157" s="66">
        <f>M157/M159</f>
        <v>2.7027027027027029E-2</v>
      </c>
      <c r="O157" s="92"/>
      <c r="Q157" s="92"/>
      <c r="R157" s="92"/>
      <c r="S157" s="92"/>
      <c r="T157" s="92"/>
      <c r="U157" s="92"/>
      <c r="V157" s="92"/>
      <c r="W157" s="92"/>
      <c r="X157" s="92"/>
      <c r="Y157" s="92"/>
      <c r="Z157" s="92"/>
      <c r="AA157" s="92"/>
      <c r="AB157" s="92"/>
      <c r="AC157" s="92"/>
      <c r="AD157" s="92"/>
      <c r="AE157" s="92"/>
      <c r="AF157" s="92"/>
      <c r="AG157" s="92"/>
      <c r="AH157" s="92"/>
      <c r="AI157" s="92"/>
      <c r="AJ157" s="92"/>
      <c r="AK157" s="92"/>
      <c r="AL157" s="92"/>
      <c r="AM157" s="92"/>
      <c r="AN157" s="21" t="s">
        <v>340</v>
      </c>
      <c r="AO157" s="19">
        <f>COUNTIFS(AJ2:AJ149,"=1",R2:R149,"=0")</f>
        <v>26</v>
      </c>
      <c r="AP157" s="102">
        <f>AO157/AO155*100</f>
        <v>29.885057471264371</v>
      </c>
    </row>
    <row r="158" spans="1:46" x14ac:dyDescent="0.25">
      <c r="L158" s="65"/>
      <c r="M158" s="65"/>
      <c r="N158" s="65"/>
      <c r="O158" s="92"/>
      <c r="P158" s="15" t="s">
        <v>341</v>
      </c>
      <c r="Q158" s="92">
        <f>COUNTIFS(L2:L149,"=Real")</f>
        <v>66</v>
      </c>
      <c r="R158" s="92" t="s">
        <v>343</v>
      </c>
      <c r="S158" s="92"/>
      <c r="T158" s="92"/>
      <c r="U158" s="92"/>
      <c r="V158" s="92"/>
      <c r="W158" s="92"/>
      <c r="X158" s="92"/>
      <c r="Y158" s="92"/>
      <c r="Z158" s="92"/>
      <c r="AA158" s="92"/>
      <c r="AB158" s="92"/>
      <c r="AC158" s="92"/>
      <c r="AD158" s="92"/>
      <c r="AE158" s="92"/>
      <c r="AF158" s="92"/>
      <c r="AG158" s="92"/>
      <c r="AH158" s="92"/>
      <c r="AI158" s="92"/>
      <c r="AJ158" s="92"/>
      <c r="AK158" s="92"/>
      <c r="AL158" s="92"/>
      <c r="AM158" s="92"/>
    </row>
    <row r="159" spans="1:46" x14ac:dyDescent="0.25">
      <c r="L159" s="65" t="s">
        <v>4093</v>
      </c>
      <c r="M159" s="65">
        <f>SUM(M155:M157)</f>
        <v>148</v>
      </c>
      <c r="N159" s="65"/>
      <c r="O159" s="92"/>
      <c r="P159" s="103" t="s">
        <v>15</v>
      </c>
      <c r="Q159" s="92">
        <f>COUNTIFS(L2:L149,"=Real",R2:R149,"=1")</f>
        <v>53</v>
      </c>
      <c r="R159" s="13">
        <f>Q159/Q158*100</f>
        <v>80.303030303030297</v>
      </c>
      <c r="S159" s="92"/>
      <c r="T159" s="92"/>
      <c r="U159" s="92"/>
      <c r="V159" s="92"/>
      <c r="W159" s="92"/>
      <c r="X159" s="92"/>
      <c r="Y159" s="92"/>
      <c r="Z159" s="92"/>
      <c r="AA159" s="92"/>
      <c r="AB159" s="92"/>
      <c r="AC159" s="92"/>
      <c r="AD159" s="92"/>
      <c r="AE159" s="92"/>
      <c r="AF159" s="92"/>
      <c r="AG159" s="92"/>
      <c r="AH159" s="92"/>
      <c r="AI159" s="92"/>
      <c r="AJ159" s="92"/>
      <c r="AK159" s="92"/>
      <c r="AL159" s="92"/>
      <c r="AM159" s="92"/>
      <c r="AN159" s="15" t="s">
        <v>8026</v>
      </c>
      <c r="AO159" s="46">
        <f>COUNTIF(AK2:AK149,"=1")</f>
        <v>4</v>
      </c>
      <c r="AP159" s="92" t="s">
        <v>343</v>
      </c>
    </row>
    <row r="160" spans="1:46" x14ac:dyDescent="0.25">
      <c r="L160" s="92"/>
      <c r="N160" s="92"/>
      <c r="O160" s="92"/>
      <c r="P160" s="103" t="s">
        <v>340</v>
      </c>
      <c r="Q160" s="92">
        <f>COUNTIFS(L2:L149,"=Real",R2:R149,"=0")</f>
        <v>13</v>
      </c>
      <c r="R160" s="13">
        <f>Q160/Q158*100</f>
        <v>19.696969696969695</v>
      </c>
      <c r="S160" s="92"/>
      <c r="T160" s="92"/>
      <c r="U160" s="92"/>
      <c r="V160" s="92"/>
      <c r="W160" s="92"/>
      <c r="X160" s="92"/>
      <c r="Y160" s="92"/>
      <c r="Z160" s="92"/>
      <c r="AA160" s="92"/>
      <c r="AB160" s="92"/>
      <c r="AC160" s="92"/>
      <c r="AD160" s="92"/>
      <c r="AE160" s="92"/>
      <c r="AF160" s="92"/>
      <c r="AG160" s="92"/>
      <c r="AH160" s="92"/>
      <c r="AI160" s="92"/>
      <c r="AJ160" s="92"/>
      <c r="AK160" s="92"/>
      <c r="AL160" s="92"/>
      <c r="AM160" s="92"/>
      <c r="AN160" s="103" t="s">
        <v>15</v>
      </c>
      <c r="AO160" s="92">
        <f>COUNTIFS(AK2:AK149,"=1",R2:R149,"=1")</f>
        <v>4</v>
      </c>
      <c r="AP160" s="13">
        <f>AO160/AO159*100</f>
        <v>100</v>
      </c>
    </row>
    <row r="161" spans="12:42" x14ac:dyDescent="0.25">
      <c r="L161" s="92"/>
      <c r="N161" s="92"/>
      <c r="O161" s="92"/>
      <c r="Q161" s="92"/>
      <c r="R161" s="92"/>
      <c r="S161" s="92"/>
      <c r="T161" s="92"/>
      <c r="U161" s="92"/>
      <c r="V161" s="92"/>
      <c r="W161" s="92"/>
      <c r="X161" s="92"/>
      <c r="Y161" s="92"/>
      <c r="Z161" s="92"/>
      <c r="AA161" s="92"/>
      <c r="AB161" s="92"/>
      <c r="AC161" s="92"/>
      <c r="AD161" s="92"/>
      <c r="AE161" s="92"/>
      <c r="AF161" s="92"/>
      <c r="AG161" s="92"/>
      <c r="AH161" s="92"/>
      <c r="AI161" s="92"/>
      <c r="AJ161" s="92"/>
      <c r="AK161" s="92"/>
      <c r="AL161" s="92"/>
      <c r="AM161" s="92"/>
      <c r="AN161" s="103" t="s">
        <v>340</v>
      </c>
      <c r="AO161" s="92">
        <f>COUNTIFS(AK2:AK149,"=1",R2:R149,"=0")</f>
        <v>0</v>
      </c>
      <c r="AP161" s="13">
        <f>AO161/AO159*100</f>
        <v>0</v>
      </c>
    </row>
    <row r="162" spans="12:42" x14ac:dyDescent="0.25">
      <c r="L162" s="92"/>
      <c r="N162" s="92"/>
      <c r="O162" s="92"/>
      <c r="P162" s="15" t="s">
        <v>342</v>
      </c>
      <c r="Q162" s="92">
        <f>COUNTIF(L2:L149,"=Simulated")</f>
        <v>81</v>
      </c>
      <c r="R162" s="92" t="s">
        <v>343</v>
      </c>
      <c r="S162" s="92"/>
      <c r="T162" s="92"/>
      <c r="U162" s="92"/>
      <c r="V162" s="92"/>
      <c r="W162" s="92"/>
      <c r="X162" s="92"/>
      <c r="Y162" s="92"/>
      <c r="Z162" s="92"/>
      <c r="AA162" s="92"/>
      <c r="AB162" s="92"/>
      <c r="AC162" s="92"/>
      <c r="AD162" s="92"/>
      <c r="AE162" s="92"/>
      <c r="AF162" s="92"/>
      <c r="AG162" s="92"/>
      <c r="AH162" s="92"/>
      <c r="AI162" s="92"/>
      <c r="AJ162" s="92"/>
      <c r="AK162" s="92"/>
      <c r="AL162" s="92"/>
      <c r="AM162" s="92"/>
    </row>
    <row r="163" spans="12:42" x14ac:dyDescent="0.25">
      <c r="L163" s="92"/>
      <c r="N163" s="92"/>
      <c r="O163" s="92"/>
      <c r="P163" s="103" t="s">
        <v>15</v>
      </c>
      <c r="Q163" s="92">
        <f>COUNTIFS(L2:L149,"=Simulated",R2:R149,"=1")</f>
        <v>56</v>
      </c>
      <c r="R163" s="13">
        <f>Q163/Q162*100</f>
        <v>69.135802469135797</v>
      </c>
      <c r="S163" s="92"/>
      <c r="T163" s="92"/>
      <c r="U163" s="92"/>
      <c r="V163" s="92"/>
      <c r="W163" s="92"/>
      <c r="X163" s="92"/>
      <c r="Y163" s="92"/>
      <c r="Z163" s="92"/>
      <c r="AA163" s="92"/>
      <c r="AB163" s="92"/>
      <c r="AC163" s="92"/>
      <c r="AD163" s="92"/>
      <c r="AE163" s="92"/>
      <c r="AF163" s="92"/>
      <c r="AG163" s="92"/>
      <c r="AH163" s="92"/>
      <c r="AI163" s="92"/>
      <c r="AJ163" s="92"/>
      <c r="AK163" s="92"/>
      <c r="AL163" s="92"/>
      <c r="AM163" s="92"/>
      <c r="AN163" s="15" t="s">
        <v>8382</v>
      </c>
      <c r="AO163" s="46">
        <f>COUNTIF(AL2:AL149,"=1")</f>
        <v>54</v>
      </c>
      <c r="AP163" s="92" t="s">
        <v>343</v>
      </c>
    </row>
    <row r="164" spans="12:42" x14ac:dyDescent="0.25">
      <c r="L164" s="92"/>
      <c r="N164" s="92"/>
      <c r="O164" s="92"/>
      <c r="P164" s="103" t="s">
        <v>340</v>
      </c>
      <c r="Q164" s="92">
        <f>COUNTIFS(L2:L149,"=Simulated",R2:R149,"=0")</f>
        <v>25</v>
      </c>
      <c r="R164" s="13">
        <f>Q164/Q162*100</f>
        <v>30.864197530864196</v>
      </c>
      <c r="S164" s="92"/>
      <c r="T164" s="92"/>
      <c r="U164" s="92"/>
      <c r="V164" s="92"/>
      <c r="W164" s="92"/>
      <c r="X164" s="92"/>
      <c r="Y164" s="92"/>
      <c r="Z164" s="92"/>
      <c r="AA164" s="92"/>
      <c r="AB164" s="92"/>
      <c r="AC164" s="92"/>
      <c r="AD164" s="92"/>
      <c r="AE164" s="92"/>
      <c r="AF164" s="92"/>
      <c r="AG164" s="92"/>
      <c r="AH164" s="92"/>
      <c r="AI164" s="92"/>
      <c r="AJ164" s="92"/>
      <c r="AK164" s="92"/>
      <c r="AL164" s="92"/>
      <c r="AM164" s="92"/>
      <c r="AN164" s="103" t="s">
        <v>15</v>
      </c>
      <c r="AO164" s="92">
        <f>COUNTIFS(AL2:AL149,"=1",R2:R149,"=1")</f>
        <v>41</v>
      </c>
      <c r="AP164" s="13">
        <f>AO164/AO163*100</f>
        <v>75.925925925925924</v>
      </c>
    </row>
    <row r="165" spans="12:42" x14ac:dyDescent="0.25">
      <c r="L165" s="92"/>
      <c r="N165" s="92"/>
      <c r="O165" s="92"/>
      <c r="Q165" s="92"/>
      <c r="R165" s="92"/>
      <c r="S165" s="92"/>
      <c r="T165" s="92"/>
      <c r="U165" s="92"/>
      <c r="V165" s="92"/>
      <c r="W165" s="92"/>
      <c r="X165" s="92"/>
      <c r="Y165" s="92"/>
      <c r="Z165" s="92"/>
      <c r="AA165" s="92"/>
      <c r="AB165" s="92"/>
      <c r="AC165" s="92"/>
      <c r="AD165" s="92"/>
      <c r="AE165" s="92"/>
      <c r="AF165" s="92"/>
      <c r="AG165" s="92"/>
      <c r="AH165" s="92"/>
      <c r="AI165" s="92"/>
      <c r="AJ165" s="92"/>
      <c r="AK165" s="92"/>
      <c r="AL165" s="92"/>
      <c r="AM165" s="92"/>
      <c r="AN165" s="103" t="s">
        <v>340</v>
      </c>
      <c r="AO165" s="92">
        <f>COUNTIFS(AL2:AL149,"=1",R2:R149,"=0")</f>
        <v>13</v>
      </c>
      <c r="AP165" s="13">
        <f>AO165/AO163*100</f>
        <v>24.074074074074073</v>
      </c>
    </row>
    <row r="166" spans="12:42" x14ac:dyDescent="0.25">
      <c r="L166" s="92"/>
      <c r="N166" s="92"/>
      <c r="O166" s="92"/>
      <c r="P166" s="15" t="s">
        <v>48</v>
      </c>
      <c r="Q166" s="92">
        <f>COUNTIFS(N2:N149,"=Pulsed")</f>
        <v>100</v>
      </c>
      <c r="R166" s="92" t="s">
        <v>343</v>
      </c>
      <c r="S166" s="92"/>
      <c r="T166" s="92"/>
      <c r="U166" s="92"/>
      <c r="V166" s="92"/>
      <c r="W166" s="92"/>
      <c r="X166" s="92"/>
      <c r="Y166" s="92"/>
      <c r="Z166" s="92"/>
      <c r="AA166" s="92"/>
      <c r="AB166" s="92"/>
      <c r="AC166" s="92"/>
      <c r="AD166" s="92"/>
      <c r="AE166" s="92"/>
      <c r="AF166" s="92"/>
      <c r="AG166" s="92"/>
      <c r="AH166" s="92"/>
      <c r="AI166" s="92"/>
      <c r="AJ166" s="92"/>
      <c r="AK166" s="92"/>
      <c r="AL166" s="92"/>
      <c r="AM166" s="92"/>
    </row>
    <row r="167" spans="12:42" x14ac:dyDescent="0.25">
      <c r="L167" s="92"/>
      <c r="N167" s="92"/>
      <c r="O167" s="92"/>
      <c r="P167" s="103" t="s">
        <v>15</v>
      </c>
      <c r="Q167" s="92">
        <f>COUNTIFS(N2:N149,"=Pulsed",R2:R149,"=1")</f>
        <v>73</v>
      </c>
      <c r="R167" s="13">
        <f>Q167/Q166*100</f>
        <v>73</v>
      </c>
      <c r="S167" s="92"/>
      <c r="T167" s="92"/>
      <c r="U167" s="92"/>
      <c r="V167" s="92"/>
      <c r="W167" s="92"/>
      <c r="X167" s="92"/>
      <c r="Y167" s="92"/>
      <c r="Z167" s="92"/>
      <c r="AA167" s="92"/>
      <c r="AB167" s="92"/>
      <c r="AC167" s="92"/>
      <c r="AD167" s="92"/>
      <c r="AE167" s="92"/>
      <c r="AF167" s="92"/>
      <c r="AG167" s="92"/>
      <c r="AH167" s="92"/>
      <c r="AI167" s="92"/>
      <c r="AJ167" s="92"/>
      <c r="AK167" s="92"/>
      <c r="AL167" s="92"/>
      <c r="AM167" s="92"/>
      <c r="AN167" s="15" t="s">
        <v>8387</v>
      </c>
      <c r="AO167" s="46">
        <f>COUNTIF(AM2:AM149,"=1")</f>
        <v>4</v>
      </c>
      <c r="AP167" s="92" t="s">
        <v>343</v>
      </c>
    </row>
    <row r="168" spans="12:42" x14ac:dyDescent="0.25">
      <c r="L168" s="92"/>
      <c r="N168" s="92"/>
      <c r="O168" s="92"/>
      <c r="P168" s="103" t="s">
        <v>340</v>
      </c>
      <c r="Q168" s="92">
        <f>COUNTIFS(N2:N149,"=Pulsed",R2:R149,"=0")</f>
        <v>27</v>
      </c>
      <c r="R168" s="13">
        <f>Q168/Q166*100</f>
        <v>27</v>
      </c>
      <c r="S168" s="92"/>
      <c r="T168" s="92"/>
      <c r="U168" s="92"/>
      <c r="V168" s="92"/>
      <c r="W168" s="92"/>
      <c r="X168" s="92"/>
      <c r="Y168" s="92"/>
      <c r="Z168" s="92"/>
      <c r="AA168" s="92"/>
      <c r="AB168" s="92"/>
      <c r="AC168" s="92"/>
      <c r="AD168" s="92"/>
      <c r="AE168" s="92"/>
      <c r="AF168" s="92"/>
      <c r="AG168" s="92"/>
      <c r="AH168" s="92"/>
      <c r="AI168" s="92"/>
      <c r="AJ168" s="92"/>
      <c r="AK168" s="92"/>
      <c r="AL168" s="92"/>
      <c r="AM168" s="92"/>
      <c r="AN168" s="103" t="s">
        <v>15</v>
      </c>
      <c r="AO168" s="92">
        <f>COUNTIFS(AM2:AM149,"=1",R2:R149,"=1")</f>
        <v>3</v>
      </c>
      <c r="AP168" s="13">
        <f>AO168/AO167*100</f>
        <v>75</v>
      </c>
    </row>
    <row r="169" spans="12:42" x14ac:dyDescent="0.25">
      <c r="L169" s="92"/>
      <c r="N169" s="92"/>
      <c r="O169" s="92"/>
      <c r="Q169" s="92"/>
      <c r="R169" s="92"/>
      <c r="S169" s="92"/>
      <c r="T169" s="92"/>
      <c r="U169" s="92"/>
      <c r="V169" s="92"/>
      <c r="W169" s="92"/>
      <c r="X169" s="92"/>
      <c r="Y169" s="92"/>
      <c r="Z169" s="92"/>
      <c r="AA169" s="92"/>
      <c r="AB169" s="92"/>
      <c r="AC169" s="92"/>
      <c r="AD169" s="92"/>
      <c r="AE169" s="92"/>
      <c r="AF169" s="92"/>
      <c r="AG169" s="92"/>
      <c r="AH169" s="92"/>
      <c r="AI169" s="92"/>
      <c r="AJ169" s="92"/>
      <c r="AK169" s="92"/>
      <c r="AL169" s="92"/>
      <c r="AM169" s="92"/>
      <c r="AN169" s="103" t="s">
        <v>340</v>
      </c>
      <c r="AO169" s="92">
        <f>COUNTIFS(AM2:AM149,"=1",R2:R149,"=0")</f>
        <v>1</v>
      </c>
      <c r="AP169" s="13">
        <f>AO169/AO167*100</f>
        <v>25</v>
      </c>
    </row>
    <row r="170" spans="12:42" x14ac:dyDescent="0.25">
      <c r="L170" s="92"/>
      <c r="N170" s="92"/>
      <c r="O170" s="92"/>
      <c r="P170" s="15" t="s">
        <v>7985</v>
      </c>
      <c r="Q170" s="46">
        <f>COUNTIFS(N2:N149,"=Continuous")</f>
        <v>23</v>
      </c>
      <c r="R170" s="92" t="s">
        <v>343</v>
      </c>
      <c r="S170" s="92"/>
      <c r="T170" s="92"/>
      <c r="U170" s="92"/>
      <c r="V170" s="92"/>
      <c r="W170" s="92"/>
      <c r="X170" s="92"/>
      <c r="Y170" s="92"/>
      <c r="Z170" s="92"/>
      <c r="AA170" s="92"/>
      <c r="AB170" s="92"/>
      <c r="AC170" s="92"/>
      <c r="AD170" s="92"/>
      <c r="AE170" s="92"/>
      <c r="AF170" s="92"/>
      <c r="AG170" s="92"/>
      <c r="AH170" s="92"/>
      <c r="AI170" s="92"/>
      <c r="AJ170" s="92"/>
      <c r="AK170" s="92"/>
      <c r="AL170" s="92"/>
      <c r="AM170" s="92"/>
    </row>
    <row r="171" spans="12:42" x14ac:dyDescent="0.25">
      <c r="L171" s="92"/>
      <c r="N171" s="92"/>
      <c r="O171" s="92"/>
      <c r="P171" s="103" t="s">
        <v>15</v>
      </c>
      <c r="Q171" s="92">
        <f>COUNTIFS(N2:N149,"=Continuous",R2:R149,"=1")</f>
        <v>16</v>
      </c>
      <c r="R171" s="13">
        <f>Q171/Q170*100</f>
        <v>69.565217391304344</v>
      </c>
      <c r="S171" s="92"/>
      <c r="T171" s="92"/>
      <c r="U171" s="92"/>
      <c r="V171" s="92"/>
      <c r="W171" s="92"/>
      <c r="X171" s="92"/>
      <c r="Y171" s="92"/>
      <c r="Z171" s="92"/>
      <c r="AA171" s="92"/>
      <c r="AB171" s="92"/>
      <c r="AC171" s="92"/>
      <c r="AD171" s="92"/>
      <c r="AE171" s="92"/>
      <c r="AF171" s="92"/>
      <c r="AG171" s="92"/>
      <c r="AH171" s="92"/>
      <c r="AI171" s="92"/>
      <c r="AJ171" s="92"/>
      <c r="AK171" s="92"/>
      <c r="AL171" s="92"/>
      <c r="AM171" s="92"/>
      <c r="AN171" s="15" t="s">
        <v>8028</v>
      </c>
      <c r="AO171" s="46">
        <f>COUNTIF(AF2:AF149,"=1")</f>
        <v>4</v>
      </c>
      <c r="AP171" s="92" t="s">
        <v>343</v>
      </c>
    </row>
    <row r="172" spans="12:42" x14ac:dyDescent="0.25">
      <c r="L172" s="92"/>
      <c r="N172" s="92"/>
      <c r="O172" s="92"/>
      <c r="P172" s="103" t="s">
        <v>340</v>
      </c>
      <c r="Q172" s="92">
        <f>COUNTIFS(N2:N149,"=Continuous",R2:R149,"=0")</f>
        <v>7</v>
      </c>
      <c r="R172" s="13">
        <f>Q172/Q170*100</f>
        <v>30.434782608695656</v>
      </c>
      <c r="S172" s="92"/>
      <c r="T172" s="92"/>
      <c r="U172" s="92"/>
      <c r="V172" s="92"/>
      <c r="W172" s="92"/>
      <c r="X172" s="92"/>
      <c r="Y172" s="92"/>
      <c r="Z172" s="92"/>
      <c r="AA172" s="92"/>
      <c r="AB172" s="92"/>
      <c r="AC172" s="92"/>
      <c r="AD172" s="92"/>
      <c r="AE172" s="92"/>
      <c r="AF172" s="92"/>
      <c r="AG172" s="92"/>
      <c r="AH172" s="92"/>
      <c r="AI172" s="92"/>
      <c r="AJ172" s="92"/>
      <c r="AK172" s="92"/>
      <c r="AL172" s="92"/>
      <c r="AM172" s="92"/>
      <c r="AN172" s="103" t="s">
        <v>15</v>
      </c>
      <c r="AO172" s="92">
        <f>COUNTIFS(AF2:AF149,"=1",R2:R149,"=1")</f>
        <v>4</v>
      </c>
      <c r="AP172" s="13">
        <f>AO172/AO171*100</f>
        <v>100</v>
      </c>
    </row>
    <row r="173" spans="12:42" x14ac:dyDescent="0.25">
      <c r="L173" s="92"/>
      <c r="N173" s="92"/>
      <c r="O173" s="92"/>
      <c r="Q173" s="92"/>
      <c r="R173" s="92"/>
      <c r="S173" s="92"/>
      <c r="T173" s="92"/>
      <c r="U173" s="92"/>
      <c r="V173" s="92"/>
      <c r="W173" s="92"/>
      <c r="X173" s="92"/>
      <c r="Y173" s="92"/>
      <c r="Z173" s="92"/>
      <c r="AA173" s="92"/>
      <c r="AB173" s="92"/>
      <c r="AC173" s="92"/>
      <c r="AD173" s="92"/>
      <c r="AE173" s="92"/>
      <c r="AF173" s="92"/>
      <c r="AG173" s="92"/>
      <c r="AH173" s="92"/>
      <c r="AI173" s="92"/>
      <c r="AJ173" s="92"/>
      <c r="AK173" s="92"/>
      <c r="AL173" s="92"/>
      <c r="AM173" s="92"/>
      <c r="AN173" s="103" t="s">
        <v>340</v>
      </c>
      <c r="AO173" s="92">
        <f>COUNTIFS(AF2:AF149,"=1",R2:R149,"=0")</f>
        <v>0</v>
      </c>
      <c r="AP173" s="13">
        <f>AO173/AO171*100</f>
        <v>0</v>
      </c>
    </row>
    <row r="174" spans="12:42" x14ac:dyDescent="0.25">
      <c r="L174" s="92"/>
      <c r="N174" s="92"/>
      <c r="O174" s="92"/>
      <c r="Q174" s="92"/>
      <c r="R174" s="92"/>
      <c r="S174" s="92"/>
      <c r="T174" s="92"/>
      <c r="U174" s="92"/>
      <c r="V174" s="92"/>
      <c r="W174" s="92"/>
      <c r="X174" s="92"/>
      <c r="Y174" s="92"/>
      <c r="Z174" s="92"/>
      <c r="AA174" s="92"/>
      <c r="AB174" s="92"/>
      <c r="AC174" s="92"/>
      <c r="AD174" s="92"/>
      <c r="AE174" s="92"/>
      <c r="AF174" s="92"/>
      <c r="AG174" s="92"/>
      <c r="AH174" s="92"/>
      <c r="AI174" s="92"/>
      <c r="AJ174" s="92"/>
      <c r="AK174" s="92"/>
      <c r="AL174" s="92"/>
      <c r="AM174" s="92"/>
    </row>
    <row r="175" spans="12:42" x14ac:dyDescent="0.25">
      <c r="L175" s="92"/>
      <c r="N175" s="92"/>
      <c r="O175" s="92"/>
      <c r="Q175" s="92"/>
      <c r="R175" s="92"/>
      <c r="S175" s="92"/>
      <c r="T175" s="92"/>
      <c r="U175" s="92"/>
      <c r="V175" s="92"/>
      <c r="W175" s="92"/>
      <c r="X175" s="92"/>
      <c r="Y175" s="92"/>
      <c r="Z175" s="92"/>
      <c r="AA175" s="92"/>
      <c r="AB175" s="92"/>
      <c r="AC175" s="92"/>
      <c r="AD175" s="92"/>
      <c r="AE175" s="92"/>
      <c r="AF175" s="92"/>
      <c r="AG175" s="92"/>
      <c r="AH175" s="92"/>
      <c r="AI175" s="92"/>
      <c r="AJ175" s="92"/>
      <c r="AK175" s="92"/>
      <c r="AL175" s="92"/>
      <c r="AM175" s="92"/>
      <c r="AN175" s="100" t="s">
        <v>8427</v>
      </c>
      <c r="AO175" s="101">
        <f>COUNTIF(AI2:AI149,"=1")</f>
        <v>50</v>
      </c>
      <c r="AP175" s="19" t="s">
        <v>343</v>
      </c>
    </row>
    <row r="176" spans="12:42" x14ac:dyDescent="0.25">
      <c r="L176" s="92"/>
      <c r="N176" s="92"/>
      <c r="O176" s="92"/>
      <c r="Q176" s="92"/>
      <c r="R176" s="92"/>
      <c r="S176" s="92"/>
      <c r="T176" s="92"/>
      <c r="U176" s="92"/>
      <c r="V176" s="92"/>
      <c r="W176" s="92"/>
      <c r="X176" s="92"/>
      <c r="Y176" s="92"/>
      <c r="Z176" s="92"/>
      <c r="AA176" s="92"/>
      <c r="AB176" s="92"/>
      <c r="AC176" s="92"/>
      <c r="AD176" s="92"/>
      <c r="AE176" s="92"/>
      <c r="AF176" s="92"/>
      <c r="AG176" s="92"/>
      <c r="AH176" s="92"/>
      <c r="AI176" s="92"/>
      <c r="AJ176" s="92"/>
      <c r="AK176" s="92"/>
      <c r="AL176" s="92"/>
      <c r="AM176" s="92"/>
      <c r="AN176" s="21" t="s">
        <v>15</v>
      </c>
      <c r="AO176" s="19">
        <f>COUNTIFS(AI2:AI149,"=1",R2:R149,"=1")</f>
        <v>38</v>
      </c>
      <c r="AP176" s="102">
        <f>AO176/AO175*100</f>
        <v>76</v>
      </c>
    </row>
    <row r="177" spans="12:42" x14ac:dyDescent="0.25">
      <c r="L177" s="92"/>
      <c r="N177" s="92"/>
      <c r="O177" s="92"/>
      <c r="Q177" s="92"/>
      <c r="R177" s="92"/>
      <c r="S177" s="92"/>
      <c r="T177" s="92"/>
      <c r="U177" s="92"/>
      <c r="V177" s="92"/>
      <c r="W177" s="92"/>
      <c r="X177" s="92"/>
      <c r="Y177" s="92"/>
      <c r="Z177" s="92"/>
      <c r="AA177" s="92"/>
      <c r="AB177" s="92"/>
      <c r="AC177" s="92"/>
      <c r="AD177" s="92"/>
      <c r="AE177" s="92"/>
      <c r="AF177" s="92"/>
      <c r="AG177" s="92"/>
      <c r="AH177" s="92"/>
      <c r="AI177" s="92"/>
      <c r="AJ177" s="92"/>
      <c r="AK177" s="92"/>
      <c r="AL177" s="92"/>
      <c r="AM177" s="92"/>
      <c r="AN177" s="21" t="s">
        <v>340</v>
      </c>
      <c r="AO177" s="19">
        <f>COUNTIFS(AI2:AI149,"=1",R2:R149,"=0")</f>
        <v>12</v>
      </c>
      <c r="AP177" s="102">
        <f>AO177/AO175*100</f>
        <v>24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2DBA9-164C-4F65-AFE9-AF63EECB1688}">
  <dimension ref="A1:AT428"/>
  <sheetViews>
    <sheetView topLeftCell="AD1" workbookViewId="0">
      <pane ySplit="1" topLeftCell="A399" activePane="bottomLeft" state="frozen"/>
      <selection activeCell="M1" sqref="M1"/>
      <selection pane="bottomLeft" activeCell="AT416" sqref="AT416"/>
    </sheetView>
  </sheetViews>
  <sheetFormatPr defaultColWidth="22" defaultRowHeight="13.6" x14ac:dyDescent="0.25"/>
  <cols>
    <col min="1" max="1" width="11.140625" customWidth="1"/>
    <col min="2" max="2" width="31.85546875" customWidth="1"/>
    <col min="3" max="3" width="32" customWidth="1"/>
    <col min="5" max="5" width="14.140625" customWidth="1"/>
    <col min="7" max="8" width="13" customWidth="1"/>
    <col min="9" max="9" width="13.140625" style="63" customWidth="1"/>
    <col min="10" max="10" width="16.42578125" customWidth="1"/>
    <col min="11" max="11" width="15.42578125" customWidth="1"/>
    <col min="12" max="12" width="13.42578125" customWidth="1"/>
    <col min="13" max="13" width="42.85546875" customWidth="1"/>
    <col min="18" max="18" width="11.7109375" customWidth="1"/>
    <col min="19" max="19" width="5.85546875" customWidth="1"/>
    <col min="20" max="20" width="9.140625" customWidth="1"/>
    <col min="21" max="21" width="6.140625" customWidth="1"/>
    <col min="22" max="22" width="7.140625" customWidth="1"/>
    <col min="23" max="24" width="9" customWidth="1"/>
    <col min="25" max="25" width="11.85546875" customWidth="1"/>
    <col min="26" max="26" width="10.42578125" customWidth="1"/>
    <col min="27" max="27" width="9.140625" customWidth="1"/>
    <col min="28" max="28" width="10.5703125" customWidth="1"/>
    <col min="29" max="29" width="9" customWidth="1"/>
    <col min="30" max="30" width="6.85546875" customWidth="1"/>
    <col min="31" max="31" width="8.42578125" customWidth="1"/>
    <col min="32" max="32" width="8.140625" customWidth="1"/>
    <col min="33" max="33" width="7.85546875" customWidth="1"/>
    <col min="34" max="34" width="8.85546875" customWidth="1"/>
    <col min="35" max="39" width="8" customWidth="1"/>
  </cols>
  <sheetData>
    <row r="1" spans="1:41" x14ac:dyDescent="0.25">
      <c r="A1" s="27" t="s">
        <v>0</v>
      </c>
      <c r="B1" s="27" t="s">
        <v>1</v>
      </c>
      <c r="C1" s="27" t="s">
        <v>2</v>
      </c>
      <c r="D1" s="27" t="s">
        <v>3</v>
      </c>
      <c r="E1" s="27" t="s">
        <v>4</v>
      </c>
      <c r="F1" s="27" t="s">
        <v>5</v>
      </c>
      <c r="G1" s="27" t="s">
        <v>6</v>
      </c>
      <c r="H1" s="27" t="s">
        <v>7</v>
      </c>
      <c r="I1" s="62" t="s">
        <v>8</v>
      </c>
      <c r="J1" s="27" t="s">
        <v>9</v>
      </c>
      <c r="K1" s="27" t="s">
        <v>10</v>
      </c>
      <c r="L1" s="27" t="s">
        <v>338</v>
      </c>
      <c r="M1" s="27" t="s">
        <v>11</v>
      </c>
      <c r="N1" s="27" t="s">
        <v>12</v>
      </c>
      <c r="O1" s="27" t="s">
        <v>13</v>
      </c>
      <c r="P1" s="27" t="s">
        <v>14</v>
      </c>
      <c r="Q1" s="27" t="s">
        <v>15</v>
      </c>
      <c r="R1" s="27" t="s">
        <v>7995</v>
      </c>
      <c r="S1" s="27" t="s">
        <v>17</v>
      </c>
      <c r="T1" s="27" t="s">
        <v>18</v>
      </c>
      <c r="U1" s="27" t="s">
        <v>19</v>
      </c>
      <c r="V1" s="27" t="s">
        <v>20</v>
      </c>
      <c r="W1" s="27" t="s">
        <v>21</v>
      </c>
      <c r="X1" s="27" t="s">
        <v>22</v>
      </c>
      <c r="Y1" s="27" t="s">
        <v>23</v>
      </c>
      <c r="Z1" s="27" t="s">
        <v>24</v>
      </c>
      <c r="AA1" s="27" t="s">
        <v>25</v>
      </c>
      <c r="AB1" s="27" t="s">
        <v>26</v>
      </c>
      <c r="AC1" s="27" t="s">
        <v>27</v>
      </c>
      <c r="AD1" s="27" t="s">
        <v>28</v>
      </c>
      <c r="AE1" s="27" t="s">
        <v>29</v>
      </c>
      <c r="AF1" s="27" t="s">
        <v>30</v>
      </c>
      <c r="AG1" s="27" t="s">
        <v>31</v>
      </c>
      <c r="AH1" s="27" t="s">
        <v>32</v>
      </c>
      <c r="AI1" s="27" t="s">
        <v>33</v>
      </c>
      <c r="AJ1" s="1" t="s">
        <v>8023</v>
      </c>
      <c r="AK1" s="1" t="s">
        <v>8027</v>
      </c>
      <c r="AL1" s="1" t="s">
        <v>8384</v>
      </c>
      <c r="AM1" s="1" t="s">
        <v>8385</v>
      </c>
      <c r="AN1" s="27" t="s">
        <v>3457</v>
      </c>
      <c r="AO1" s="27" t="s">
        <v>34</v>
      </c>
    </row>
    <row r="2" spans="1:41" x14ac:dyDescent="0.25">
      <c r="A2" s="39">
        <v>1</v>
      </c>
      <c r="B2" s="29" t="s">
        <v>1974</v>
      </c>
      <c r="C2" s="29" t="s">
        <v>1975</v>
      </c>
      <c r="D2" s="29" t="s">
        <v>1976</v>
      </c>
      <c r="E2" s="42">
        <v>42302</v>
      </c>
      <c r="F2" s="29" t="s">
        <v>38</v>
      </c>
      <c r="J2" s="39">
        <v>5.9000000000000003E-4</v>
      </c>
      <c r="L2" t="s">
        <v>3471</v>
      </c>
      <c r="M2" s="29" t="s">
        <v>1977</v>
      </c>
      <c r="N2" s="29" t="s">
        <v>219</v>
      </c>
      <c r="O2" s="68">
        <v>85.714285714285708</v>
      </c>
      <c r="P2" s="29" t="s">
        <v>1153</v>
      </c>
      <c r="Q2" s="29" t="s">
        <v>15</v>
      </c>
      <c r="R2" s="39">
        <v>1</v>
      </c>
      <c r="S2" s="39">
        <v>0</v>
      </c>
      <c r="T2" s="39">
        <v>0</v>
      </c>
      <c r="U2" s="39">
        <v>1</v>
      </c>
      <c r="V2" s="39">
        <v>0</v>
      </c>
      <c r="W2" s="39">
        <v>0</v>
      </c>
      <c r="X2" s="39">
        <v>0</v>
      </c>
      <c r="Y2" s="39">
        <v>0</v>
      </c>
      <c r="Z2" s="39">
        <v>1</v>
      </c>
      <c r="AA2" s="39">
        <v>0</v>
      </c>
      <c r="AB2" s="39">
        <v>0</v>
      </c>
      <c r="AC2" s="39">
        <v>1</v>
      </c>
      <c r="AD2" s="39">
        <v>0</v>
      </c>
      <c r="AE2" s="39">
        <v>0</v>
      </c>
      <c r="AF2" s="39">
        <v>0</v>
      </c>
      <c r="AG2" s="39">
        <v>0</v>
      </c>
      <c r="AH2" s="39">
        <v>0</v>
      </c>
      <c r="AI2" s="39">
        <v>0</v>
      </c>
      <c r="AJ2" s="9">
        <f>IF(OR(AC2=1,AE2=1),1,0)</f>
        <v>1</v>
      </c>
      <c r="AK2" s="9">
        <f>IF(OR(AF2=1,AG2=1),1,0)</f>
        <v>0</v>
      </c>
      <c r="AL2" s="9">
        <f>IF(OR(AD2=1,AH2=1,AI2=1),1,0)</f>
        <v>0</v>
      </c>
      <c r="AM2" s="9">
        <f>IF(OR(AD2=1,AH2=1),1,0)</f>
        <v>0</v>
      </c>
      <c r="AN2" s="29" t="s">
        <v>4097</v>
      </c>
      <c r="AO2" s="29" t="s">
        <v>1978</v>
      </c>
    </row>
    <row r="3" spans="1:41" x14ac:dyDescent="0.25">
      <c r="A3" s="39">
        <v>2</v>
      </c>
      <c r="B3" s="29" t="s">
        <v>6198</v>
      </c>
      <c r="C3" s="29" t="s">
        <v>6199</v>
      </c>
      <c r="D3" s="29" t="s">
        <v>6200</v>
      </c>
      <c r="E3" s="42">
        <v>42430</v>
      </c>
      <c r="F3" s="29" t="s">
        <v>38</v>
      </c>
      <c r="I3" s="64">
        <v>23000</v>
      </c>
      <c r="J3" s="39">
        <v>0.4</v>
      </c>
      <c r="L3" t="s">
        <v>3471</v>
      </c>
      <c r="M3" s="29" t="s">
        <v>575</v>
      </c>
      <c r="N3" s="29" t="s">
        <v>40</v>
      </c>
      <c r="O3" s="68">
        <v>72</v>
      </c>
      <c r="P3" s="29" t="s">
        <v>6201</v>
      </c>
      <c r="Q3" s="29" t="s">
        <v>15</v>
      </c>
      <c r="R3" s="39">
        <v>1</v>
      </c>
      <c r="S3" s="39">
        <v>0</v>
      </c>
      <c r="T3" s="39">
        <v>0</v>
      </c>
      <c r="U3" s="39">
        <v>0</v>
      </c>
      <c r="V3" s="39">
        <v>1</v>
      </c>
      <c r="W3" s="39">
        <v>0</v>
      </c>
      <c r="X3" s="39">
        <v>0</v>
      </c>
      <c r="Y3" s="39">
        <v>0</v>
      </c>
      <c r="Z3" s="39">
        <v>1</v>
      </c>
      <c r="AA3" s="39">
        <v>0</v>
      </c>
      <c r="AB3" s="39">
        <v>0</v>
      </c>
      <c r="AC3" s="39">
        <v>0</v>
      </c>
      <c r="AD3" s="39">
        <v>0</v>
      </c>
      <c r="AE3" s="39">
        <v>0</v>
      </c>
      <c r="AF3" s="39">
        <v>0</v>
      </c>
      <c r="AG3" s="39">
        <v>0</v>
      </c>
      <c r="AH3" s="39">
        <v>0</v>
      </c>
      <c r="AI3" s="39">
        <v>1</v>
      </c>
      <c r="AJ3" s="9">
        <f t="shared" ref="AJ3:AJ15" si="0">IF(OR(AC3=1,AE3=1),1,0)</f>
        <v>0</v>
      </c>
      <c r="AK3" s="9">
        <f t="shared" ref="AK3:AK15" si="1">IF(OR(AF3=1,AG3=1),1,0)</f>
        <v>0</v>
      </c>
      <c r="AL3" s="9">
        <f>IF(OR(AD3=1,AH3=1,AI3=1),1,0)</f>
        <v>1</v>
      </c>
      <c r="AM3" s="9">
        <f>IF(OR(AD3=1,AH3=1),1,0)</f>
        <v>0</v>
      </c>
      <c r="AN3" s="29" t="s">
        <v>3539</v>
      </c>
      <c r="AO3" s="29" t="s">
        <v>6202</v>
      </c>
    </row>
    <row r="4" spans="1:41" x14ac:dyDescent="0.25">
      <c r="A4" s="39">
        <v>8</v>
      </c>
      <c r="B4" s="29" t="s">
        <v>4099</v>
      </c>
      <c r="C4" s="29" t="s">
        <v>4100</v>
      </c>
      <c r="D4" s="29" t="s">
        <v>4101</v>
      </c>
      <c r="E4" s="42">
        <v>42272</v>
      </c>
      <c r="F4" s="29" t="s">
        <v>38</v>
      </c>
      <c r="J4" s="39">
        <v>0.5</v>
      </c>
      <c r="L4" t="s">
        <v>3471</v>
      </c>
      <c r="M4" s="29" t="s">
        <v>274</v>
      </c>
      <c r="N4" s="29" t="s">
        <v>48</v>
      </c>
      <c r="O4" s="68">
        <v>24</v>
      </c>
      <c r="P4" s="29" t="s">
        <v>4102</v>
      </c>
      <c r="Q4" s="29" t="s">
        <v>15</v>
      </c>
      <c r="R4" s="39">
        <v>1</v>
      </c>
      <c r="S4" s="39">
        <v>0</v>
      </c>
      <c r="T4" s="39">
        <v>0</v>
      </c>
      <c r="U4" s="39">
        <v>1</v>
      </c>
      <c r="V4" s="39">
        <v>0</v>
      </c>
      <c r="W4" s="39">
        <v>0</v>
      </c>
      <c r="X4" s="39">
        <v>0</v>
      </c>
      <c r="Y4" s="39">
        <v>1</v>
      </c>
      <c r="Z4" s="39">
        <v>0</v>
      </c>
      <c r="AA4" s="39">
        <v>0</v>
      </c>
      <c r="AB4" s="39">
        <v>0</v>
      </c>
      <c r="AC4" s="39">
        <v>1</v>
      </c>
      <c r="AD4" s="39">
        <v>0</v>
      </c>
      <c r="AE4" s="39">
        <v>0</v>
      </c>
      <c r="AF4" s="39">
        <v>0</v>
      </c>
      <c r="AG4" s="39">
        <v>0</v>
      </c>
      <c r="AH4" s="39">
        <v>0</v>
      </c>
      <c r="AI4" s="39">
        <v>0</v>
      </c>
      <c r="AJ4" s="9">
        <f>IF(OR(AC4=1,AE4=1),1,0)</f>
        <v>1</v>
      </c>
      <c r="AK4" s="9">
        <f>IF(OR(AF4=1,AG4=1),1,0)</f>
        <v>0</v>
      </c>
      <c r="AL4" s="9">
        <f>IF(OR(AD4=1,AH4=1,AI4=1),1,0)</f>
        <v>0</v>
      </c>
      <c r="AM4" s="9">
        <f>IF(OR(AD4=1,AH4=1),1,0)</f>
        <v>0</v>
      </c>
      <c r="AN4" s="29" t="s">
        <v>4103</v>
      </c>
      <c r="AO4" s="29" t="s">
        <v>4104</v>
      </c>
    </row>
    <row r="5" spans="1:41" x14ac:dyDescent="0.25">
      <c r="A5" s="39">
        <v>13</v>
      </c>
      <c r="B5" s="29" t="s">
        <v>346</v>
      </c>
      <c r="C5" s="29" t="s">
        <v>347</v>
      </c>
      <c r="D5" s="29" t="s">
        <v>348</v>
      </c>
      <c r="E5" s="42">
        <v>42221</v>
      </c>
      <c r="F5" s="29" t="s">
        <v>46</v>
      </c>
      <c r="G5" s="39">
        <v>2100</v>
      </c>
      <c r="H5" s="39">
        <v>800</v>
      </c>
      <c r="I5" s="64">
        <v>12.2</v>
      </c>
      <c r="L5" t="s">
        <v>341</v>
      </c>
      <c r="M5" s="29" t="s">
        <v>47</v>
      </c>
      <c r="N5" s="29" t="s">
        <v>48</v>
      </c>
      <c r="O5" s="68">
        <v>37960</v>
      </c>
      <c r="P5" s="29" t="s">
        <v>157</v>
      </c>
      <c r="Q5" s="29" t="s">
        <v>15</v>
      </c>
      <c r="R5" s="39">
        <v>1</v>
      </c>
      <c r="S5" s="39">
        <v>0</v>
      </c>
      <c r="T5" s="39">
        <v>0</v>
      </c>
      <c r="U5" s="39">
        <v>0</v>
      </c>
      <c r="V5" s="39">
        <v>0</v>
      </c>
      <c r="W5" s="39">
        <v>0</v>
      </c>
      <c r="X5" s="39">
        <v>0</v>
      </c>
      <c r="Y5" s="39">
        <v>0</v>
      </c>
      <c r="Z5" s="39">
        <v>0</v>
      </c>
      <c r="AA5" s="39">
        <v>0</v>
      </c>
      <c r="AB5" s="39">
        <v>1</v>
      </c>
      <c r="AC5" s="39">
        <v>0</v>
      </c>
      <c r="AD5" s="39">
        <v>0</v>
      </c>
      <c r="AE5" s="39">
        <v>1</v>
      </c>
      <c r="AF5" s="39">
        <v>0</v>
      </c>
      <c r="AG5" s="39">
        <v>0</v>
      </c>
      <c r="AH5" s="39">
        <v>0</v>
      </c>
      <c r="AI5" s="39">
        <v>0</v>
      </c>
      <c r="AJ5" s="9">
        <f t="shared" si="0"/>
        <v>1</v>
      </c>
      <c r="AK5" s="9">
        <f t="shared" si="1"/>
        <v>0</v>
      </c>
      <c r="AL5" s="9">
        <f t="shared" ref="AL5:AL15" si="2">IF(OR(AD5=1,AH5=1,AI5=1),1,0)</f>
        <v>0</v>
      </c>
      <c r="AM5" s="9">
        <f t="shared" ref="AM5:AM15" si="3">IF(OR(AD5=1,AH5=1),1,0)</f>
        <v>0</v>
      </c>
      <c r="AN5" s="29" t="s">
        <v>6203</v>
      </c>
      <c r="AO5" s="29" t="s">
        <v>349</v>
      </c>
    </row>
    <row r="6" spans="1:41" x14ac:dyDescent="0.25">
      <c r="A6" s="39">
        <v>14</v>
      </c>
      <c r="B6" s="29" t="s">
        <v>5746</v>
      </c>
      <c r="C6" s="29" t="s">
        <v>5747</v>
      </c>
      <c r="D6" s="29" t="s">
        <v>5748</v>
      </c>
      <c r="E6" s="42">
        <v>42179</v>
      </c>
      <c r="F6" s="29" t="s">
        <v>38</v>
      </c>
      <c r="G6" s="39"/>
      <c r="H6" s="39"/>
      <c r="J6" s="39">
        <v>0.13500000000000001</v>
      </c>
      <c r="K6" s="69">
        <v>18.36</v>
      </c>
      <c r="L6" s="69" t="s">
        <v>341</v>
      </c>
      <c r="M6" s="29" t="s">
        <v>5749</v>
      </c>
      <c r="N6" s="29" t="s">
        <v>48</v>
      </c>
      <c r="O6" s="68">
        <v>80</v>
      </c>
      <c r="P6" s="29" t="s">
        <v>5750</v>
      </c>
      <c r="Q6" s="29" t="s">
        <v>15</v>
      </c>
      <c r="R6" s="39">
        <v>1</v>
      </c>
      <c r="S6" s="39">
        <v>0</v>
      </c>
      <c r="T6" s="39">
        <v>0</v>
      </c>
      <c r="U6" s="39">
        <v>1</v>
      </c>
      <c r="V6" s="39">
        <v>0</v>
      </c>
      <c r="W6" s="39">
        <v>0</v>
      </c>
      <c r="X6" s="39">
        <v>0</v>
      </c>
      <c r="Y6" s="39">
        <v>0</v>
      </c>
      <c r="Z6" s="39">
        <v>1</v>
      </c>
      <c r="AA6" s="39">
        <v>0</v>
      </c>
      <c r="AB6" s="39">
        <v>0</v>
      </c>
      <c r="AC6" s="39">
        <v>1</v>
      </c>
      <c r="AD6" s="39">
        <v>0</v>
      </c>
      <c r="AE6" s="39">
        <v>0</v>
      </c>
      <c r="AF6" s="39">
        <v>0</v>
      </c>
      <c r="AG6" s="39">
        <v>0</v>
      </c>
      <c r="AH6" s="39">
        <v>0</v>
      </c>
      <c r="AI6" s="39">
        <v>0</v>
      </c>
      <c r="AJ6" s="9">
        <f t="shared" si="0"/>
        <v>1</v>
      </c>
      <c r="AK6" s="9">
        <f t="shared" si="1"/>
        <v>0</v>
      </c>
      <c r="AL6" s="9">
        <f t="shared" si="2"/>
        <v>0</v>
      </c>
      <c r="AM6" s="9">
        <f t="shared" si="3"/>
        <v>0</v>
      </c>
      <c r="AN6" s="29" t="s">
        <v>5751</v>
      </c>
      <c r="AO6" s="29" t="s">
        <v>5752</v>
      </c>
    </row>
    <row r="7" spans="1:41" x14ac:dyDescent="0.25">
      <c r="A7" s="39">
        <v>17</v>
      </c>
      <c r="B7" s="29" t="s">
        <v>350</v>
      </c>
      <c r="C7" s="29" t="s">
        <v>351</v>
      </c>
      <c r="D7" s="29" t="s">
        <v>352</v>
      </c>
      <c r="E7" s="42">
        <v>42199</v>
      </c>
      <c r="F7" s="29" t="s">
        <v>38</v>
      </c>
      <c r="I7" s="64">
        <v>71.5</v>
      </c>
      <c r="J7" s="39">
        <v>1.07</v>
      </c>
      <c r="L7" t="s">
        <v>341</v>
      </c>
      <c r="M7" s="29" t="s">
        <v>151</v>
      </c>
      <c r="N7" s="29" t="s">
        <v>48</v>
      </c>
      <c r="O7" s="68">
        <v>60</v>
      </c>
      <c r="P7" s="29" t="s">
        <v>353</v>
      </c>
      <c r="Q7" s="29" t="s">
        <v>15</v>
      </c>
      <c r="R7" s="39">
        <v>1</v>
      </c>
      <c r="S7" s="39">
        <v>0</v>
      </c>
      <c r="T7" s="39">
        <v>0</v>
      </c>
      <c r="U7" s="39">
        <v>1</v>
      </c>
      <c r="V7" s="39">
        <v>0</v>
      </c>
      <c r="W7" s="39">
        <v>0</v>
      </c>
      <c r="X7" s="39">
        <v>0</v>
      </c>
      <c r="Y7" s="39">
        <v>0</v>
      </c>
      <c r="Z7" s="39">
        <v>1</v>
      </c>
      <c r="AA7" s="39">
        <v>0</v>
      </c>
      <c r="AB7" s="39">
        <v>0</v>
      </c>
      <c r="AC7" s="39">
        <v>1</v>
      </c>
      <c r="AD7" s="39">
        <v>0</v>
      </c>
      <c r="AE7" s="39">
        <v>0</v>
      </c>
      <c r="AF7" s="39">
        <v>0</v>
      </c>
      <c r="AG7" s="39">
        <v>0</v>
      </c>
      <c r="AH7" s="39">
        <v>0</v>
      </c>
      <c r="AI7" s="39">
        <v>0</v>
      </c>
      <c r="AJ7" s="9">
        <f t="shared" si="0"/>
        <v>1</v>
      </c>
      <c r="AK7" s="9">
        <f t="shared" si="1"/>
        <v>0</v>
      </c>
      <c r="AL7" s="9">
        <f t="shared" si="2"/>
        <v>0</v>
      </c>
      <c r="AM7" s="9">
        <f t="shared" si="3"/>
        <v>0</v>
      </c>
      <c r="AN7" s="29" t="s">
        <v>6204</v>
      </c>
      <c r="AO7" s="29" t="s">
        <v>354</v>
      </c>
    </row>
    <row r="8" spans="1:41" x14ac:dyDescent="0.25">
      <c r="A8" s="39">
        <v>19</v>
      </c>
      <c r="B8" s="29" t="s">
        <v>4106</v>
      </c>
      <c r="C8" s="29" t="s">
        <v>4107</v>
      </c>
      <c r="D8" s="29" t="s">
        <v>4108</v>
      </c>
      <c r="E8" s="42">
        <v>42115</v>
      </c>
      <c r="F8" s="29" t="s">
        <v>38</v>
      </c>
      <c r="G8" s="39"/>
      <c r="H8" s="39"/>
      <c r="J8" s="39">
        <v>1.46</v>
      </c>
      <c r="L8" t="s">
        <v>341</v>
      </c>
      <c r="M8" s="29" t="s">
        <v>54</v>
      </c>
      <c r="N8" s="29" t="s">
        <v>48</v>
      </c>
      <c r="O8" s="68">
        <v>1</v>
      </c>
      <c r="P8" s="29" t="s">
        <v>4109</v>
      </c>
      <c r="Q8" s="29" t="s">
        <v>15</v>
      </c>
      <c r="R8" s="39">
        <v>1</v>
      </c>
      <c r="S8" s="39">
        <v>0</v>
      </c>
      <c r="T8" s="39">
        <v>0</v>
      </c>
      <c r="U8" s="39">
        <v>0</v>
      </c>
      <c r="V8" s="39">
        <v>0</v>
      </c>
      <c r="W8" s="39">
        <v>0</v>
      </c>
      <c r="X8" s="39">
        <v>0</v>
      </c>
      <c r="Y8" s="39">
        <v>1</v>
      </c>
      <c r="Z8" s="39">
        <v>0</v>
      </c>
      <c r="AA8" s="39">
        <v>0</v>
      </c>
      <c r="AB8" s="39">
        <v>0</v>
      </c>
      <c r="AC8" s="39">
        <v>0</v>
      </c>
      <c r="AD8" s="39">
        <v>0</v>
      </c>
      <c r="AE8" s="39">
        <v>0</v>
      </c>
      <c r="AF8" s="39">
        <v>0</v>
      </c>
      <c r="AG8" s="39">
        <v>0</v>
      </c>
      <c r="AH8" s="39">
        <v>0</v>
      </c>
      <c r="AI8" s="39">
        <v>1</v>
      </c>
      <c r="AJ8" s="9">
        <f t="shared" si="0"/>
        <v>0</v>
      </c>
      <c r="AK8" s="9">
        <f t="shared" si="1"/>
        <v>0</v>
      </c>
      <c r="AL8" s="9">
        <f t="shared" si="2"/>
        <v>1</v>
      </c>
      <c r="AM8" s="9">
        <f t="shared" si="3"/>
        <v>0</v>
      </c>
      <c r="AN8" s="29" t="s">
        <v>3539</v>
      </c>
      <c r="AO8" s="29" t="s">
        <v>4110</v>
      </c>
    </row>
    <row r="9" spans="1:41" x14ac:dyDescent="0.25">
      <c r="A9" s="39">
        <v>25</v>
      </c>
      <c r="B9" s="29" t="s">
        <v>2794</v>
      </c>
      <c r="C9" s="29" t="s">
        <v>2795</v>
      </c>
      <c r="D9" s="29" t="s">
        <v>2796</v>
      </c>
      <c r="E9" s="42">
        <v>42068</v>
      </c>
      <c r="F9" s="29" t="s">
        <v>38</v>
      </c>
      <c r="J9" s="39">
        <v>5.953E-4</v>
      </c>
      <c r="L9" t="s">
        <v>3471</v>
      </c>
      <c r="M9" s="29" t="s">
        <v>2797</v>
      </c>
      <c r="N9" s="29" t="s">
        <v>219</v>
      </c>
      <c r="O9" s="68">
        <v>257.14285714285717</v>
      </c>
      <c r="P9" s="29" t="s">
        <v>1153</v>
      </c>
      <c r="Q9" s="29" t="s">
        <v>15</v>
      </c>
      <c r="R9" s="39">
        <v>1</v>
      </c>
      <c r="S9" s="39">
        <v>0</v>
      </c>
      <c r="T9" s="39">
        <v>0</v>
      </c>
      <c r="U9" s="39">
        <v>1</v>
      </c>
      <c r="V9" s="39">
        <v>0</v>
      </c>
      <c r="W9" s="39">
        <v>0</v>
      </c>
      <c r="X9" s="39">
        <v>0</v>
      </c>
      <c r="Y9" s="39">
        <v>0</v>
      </c>
      <c r="Z9" s="39">
        <v>1</v>
      </c>
      <c r="AA9" s="39">
        <v>0</v>
      </c>
      <c r="AB9" s="39">
        <v>0</v>
      </c>
      <c r="AC9" s="39">
        <v>1</v>
      </c>
      <c r="AD9" s="39">
        <v>0</v>
      </c>
      <c r="AE9" s="39">
        <v>0</v>
      </c>
      <c r="AF9" s="39">
        <v>0</v>
      </c>
      <c r="AG9" s="39">
        <v>0</v>
      </c>
      <c r="AH9" s="39">
        <v>0</v>
      </c>
      <c r="AI9" s="39">
        <v>0</v>
      </c>
      <c r="AJ9" s="9">
        <f t="shared" si="0"/>
        <v>1</v>
      </c>
      <c r="AK9" s="9">
        <f t="shared" si="1"/>
        <v>0</v>
      </c>
      <c r="AL9" s="9">
        <f t="shared" si="2"/>
        <v>0</v>
      </c>
      <c r="AM9" s="9">
        <f t="shared" si="3"/>
        <v>0</v>
      </c>
      <c r="AN9" s="29" t="s">
        <v>4119</v>
      </c>
      <c r="AO9" s="29" t="s">
        <v>2798</v>
      </c>
    </row>
    <row r="10" spans="1:41" x14ac:dyDescent="0.25">
      <c r="A10" s="39">
        <v>44</v>
      </c>
      <c r="B10" s="29" t="s">
        <v>4129</v>
      </c>
      <c r="C10" s="29" t="s">
        <v>4130</v>
      </c>
      <c r="D10" s="29" t="s">
        <v>4131</v>
      </c>
      <c r="E10" s="42">
        <v>41883</v>
      </c>
      <c r="F10" s="29" t="s">
        <v>38</v>
      </c>
      <c r="J10" s="39">
        <v>0.28000000000000003</v>
      </c>
      <c r="L10" t="s">
        <v>341</v>
      </c>
      <c r="M10" s="29" t="s">
        <v>54</v>
      </c>
      <c r="N10" s="29" t="s">
        <v>48</v>
      </c>
      <c r="O10" s="68">
        <v>102.85714285714286</v>
      </c>
      <c r="P10" s="29" t="s">
        <v>41</v>
      </c>
      <c r="Q10" s="29" t="s">
        <v>15</v>
      </c>
      <c r="R10" s="39">
        <v>1</v>
      </c>
      <c r="S10" s="39">
        <v>0</v>
      </c>
      <c r="T10" s="39">
        <v>0</v>
      </c>
      <c r="U10" s="39">
        <v>1</v>
      </c>
      <c r="V10" s="39">
        <v>0</v>
      </c>
      <c r="W10" s="39">
        <v>0</v>
      </c>
      <c r="X10" s="39">
        <v>0</v>
      </c>
      <c r="Y10" s="39">
        <v>0</v>
      </c>
      <c r="Z10" s="39">
        <v>1</v>
      </c>
      <c r="AA10" s="39">
        <v>0</v>
      </c>
      <c r="AB10" s="39">
        <v>0</v>
      </c>
      <c r="AC10" s="39">
        <v>1</v>
      </c>
      <c r="AD10" s="39">
        <v>0</v>
      </c>
      <c r="AE10" s="39">
        <v>0</v>
      </c>
      <c r="AF10" s="39">
        <v>0</v>
      </c>
      <c r="AG10" s="39">
        <v>0</v>
      </c>
      <c r="AH10" s="39">
        <v>0</v>
      </c>
      <c r="AI10" s="39">
        <v>0</v>
      </c>
      <c r="AJ10" s="9">
        <f t="shared" si="0"/>
        <v>1</v>
      </c>
      <c r="AK10" s="9">
        <f t="shared" si="1"/>
        <v>0</v>
      </c>
      <c r="AL10" s="9">
        <f t="shared" si="2"/>
        <v>0</v>
      </c>
      <c r="AM10" s="9">
        <f t="shared" si="3"/>
        <v>0</v>
      </c>
      <c r="AN10" s="29" t="s">
        <v>4132</v>
      </c>
      <c r="AO10" s="29" t="s">
        <v>4133</v>
      </c>
    </row>
    <row r="11" spans="1:41" x14ac:dyDescent="0.25">
      <c r="A11" s="39">
        <v>49</v>
      </c>
      <c r="B11" s="29" t="s">
        <v>3488</v>
      </c>
      <c r="C11" s="29" t="s">
        <v>3489</v>
      </c>
      <c r="D11" s="29" t="s">
        <v>3490</v>
      </c>
      <c r="E11" s="42">
        <v>41609</v>
      </c>
      <c r="F11" s="29" t="s">
        <v>38</v>
      </c>
      <c r="I11" s="64">
        <v>265</v>
      </c>
      <c r="J11" s="39">
        <v>0.01</v>
      </c>
      <c r="K11" s="69">
        <v>10</v>
      </c>
      <c r="L11" t="s">
        <v>3471</v>
      </c>
      <c r="M11" s="29" t="s">
        <v>224</v>
      </c>
      <c r="N11" s="29" t="s">
        <v>40</v>
      </c>
      <c r="O11" s="68">
        <v>9</v>
      </c>
      <c r="P11" s="29" t="s">
        <v>539</v>
      </c>
      <c r="Q11" s="29" t="s">
        <v>15</v>
      </c>
      <c r="R11" s="39">
        <v>1</v>
      </c>
      <c r="S11" s="39">
        <v>0</v>
      </c>
      <c r="T11" s="39">
        <v>0</v>
      </c>
      <c r="U11" s="39">
        <v>1</v>
      </c>
      <c r="V11" s="39">
        <v>0</v>
      </c>
      <c r="W11" s="39">
        <v>0</v>
      </c>
      <c r="X11" s="39">
        <v>0</v>
      </c>
      <c r="Y11" s="39">
        <v>0</v>
      </c>
      <c r="Z11" s="39">
        <v>1</v>
      </c>
      <c r="AA11" s="39">
        <v>0</v>
      </c>
      <c r="AB11" s="39">
        <v>0</v>
      </c>
      <c r="AC11" s="39">
        <v>0</v>
      </c>
      <c r="AD11" s="39">
        <v>0</v>
      </c>
      <c r="AE11" s="39">
        <v>0</v>
      </c>
      <c r="AF11" s="39">
        <v>0</v>
      </c>
      <c r="AG11" s="39">
        <v>0</v>
      </c>
      <c r="AH11" s="39">
        <v>0</v>
      </c>
      <c r="AI11" s="39">
        <v>1</v>
      </c>
      <c r="AJ11" s="9">
        <f>IF(OR(AC11=1,AE11=1),1,0)</f>
        <v>0</v>
      </c>
      <c r="AK11" s="9">
        <f>IF(OR(AF11=1,AG11=1),1,0)</f>
        <v>0</v>
      </c>
      <c r="AL11" s="9">
        <f>IF(OR(AD11=1,AH11=1,AI11=1),1,0)</f>
        <v>1</v>
      </c>
      <c r="AM11" s="9">
        <f>IF(OR(AD11=1,AH11=1),1,0)</f>
        <v>0</v>
      </c>
      <c r="AN11" s="29" t="s">
        <v>3461</v>
      </c>
      <c r="AO11" s="29" t="s">
        <v>3491</v>
      </c>
    </row>
    <row r="12" spans="1:41" x14ac:dyDescent="0.25">
      <c r="A12" s="39">
        <v>54</v>
      </c>
      <c r="B12" s="29" t="s">
        <v>3500</v>
      </c>
      <c r="C12" s="29" t="s">
        <v>3501</v>
      </c>
      <c r="D12" s="29" t="s">
        <v>3502</v>
      </c>
      <c r="E12" s="42">
        <v>41974</v>
      </c>
      <c r="F12" s="29" t="s">
        <v>38</v>
      </c>
      <c r="J12" s="39">
        <v>1.1299999999999999</v>
      </c>
      <c r="L12" t="s">
        <v>341</v>
      </c>
      <c r="M12" s="29" t="s">
        <v>151</v>
      </c>
      <c r="N12" s="29" t="s">
        <v>48</v>
      </c>
      <c r="O12" s="68">
        <v>120</v>
      </c>
      <c r="P12" s="29" t="s">
        <v>526</v>
      </c>
      <c r="Q12" s="29" t="s">
        <v>15</v>
      </c>
      <c r="R12" s="39">
        <v>0</v>
      </c>
      <c r="S12" s="39">
        <v>0</v>
      </c>
      <c r="T12" s="39">
        <v>0</v>
      </c>
      <c r="U12" s="39">
        <v>1</v>
      </c>
      <c r="V12" s="39">
        <v>0</v>
      </c>
      <c r="W12" s="39">
        <v>0</v>
      </c>
      <c r="X12" s="39">
        <v>0</v>
      </c>
      <c r="Y12" s="39">
        <v>0</v>
      </c>
      <c r="Z12" s="39">
        <v>1</v>
      </c>
      <c r="AA12" s="39">
        <v>0</v>
      </c>
      <c r="AB12" s="39">
        <v>0</v>
      </c>
      <c r="AC12" s="39">
        <v>0</v>
      </c>
      <c r="AD12" s="39">
        <v>0</v>
      </c>
      <c r="AE12" s="39">
        <v>1</v>
      </c>
      <c r="AF12" s="39">
        <v>0</v>
      </c>
      <c r="AG12" s="39">
        <v>0</v>
      </c>
      <c r="AH12" s="39">
        <v>0</v>
      </c>
      <c r="AI12" s="39">
        <v>0</v>
      </c>
      <c r="AJ12" s="9">
        <f t="shared" si="0"/>
        <v>1</v>
      </c>
      <c r="AK12" s="9">
        <f>IF(OR(AF12=1,AG12=1),1,0)</f>
        <v>0</v>
      </c>
      <c r="AL12" s="9">
        <f t="shared" si="2"/>
        <v>0</v>
      </c>
      <c r="AM12" s="9">
        <f t="shared" si="3"/>
        <v>0</v>
      </c>
      <c r="AN12" s="29" t="s">
        <v>3503</v>
      </c>
      <c r="AO12" s="29" t="s">
        <v>3504</v>
      </c>
    </row>
    <row r="13" spans="1:41" x14ac:dyDescent="0.25">
      <c r="A13" s="39">
        <v>56</v>
      </c>
      <c r="B13" s="29" t="s">
        <v>5758</v>
      </c>
      <c r="C13" s="29" t="s">
        <v>5759</v>
      </c>
      <c r="D13" s="29" t="s">
        <v>5760</v>
      </c>
      <c r="E13" s="42">
        <v>41746</v>
      </c>
      <c r="F13" s="29" t="s">
        <v>38</v>
      </c>
      <c r="G13" s="39">
        <v>1800</v>
      </c>
      <c r="H13" s="39">
        <v>900</v>
      </c>
      <c r="L13" t="s">
        <v>341</v>
      </c>
      <c r="M13" s="29" t="s">
        <v>54</v>
      </c>
      <c r="N13" s="29" t="s">
        <v>48</v>
      </c>
      <c r="O13" s="68">
        <v>5</v>
      </c>
      <c r="P13" s="29" t="s">
        <v>4109</v>
      </c>
      <c r="Q13" s="29" t="s">
        <v>15</v>
      </c>
      <c r="R13" s="39">
        <v>1</v>
      </c>
      <c r="S13" s="39">
        <v>0</v>
      </c>
      <c r="T13" s="39">
        <v>0</v>
      </c>
      <c r="U13" s="39">
        <v>0</v>
      </c>
      <c r="V13" s="39">
        <v>0</v>
      </c>
      <c r="W13" s="39">
        <v>0</v>
      </c>
      <c r="X13" s="39">
        <v>0</v>
      </c>
      <c r="Y13" s="39">
        <v>1</v>
      </c>
      <c r="Z13" s="39">
        <v>0</v>
      </c>
      <c r="AA13" s="39">
        <v>0</v>
      </c>
      <c r="AB13" s="39">
        <v>0</v>
      </c>
      <c r="AC13" s="39">
        <v>0</v>
      </c>
      <c r="AD13" s="39">
        <v>0</v>
      </c>
      <c r="AE13" s="39">
        <v>0</v>
      </c>
      <c r="AF13" s="39">
        <v>0</v>
      </c>
      <c r="AG13" s="39">
        <v>0</v>
      </c>
      <c r="AH13" s="39">
        <v>0</v>
      </c>
      <c r="AI13" s="39">
        <v>1</v>
      </c>
      <c r="AJ13" s="9">
        <f>IF(OR(AC13=1,AE13=1),1,0)</f>
        <v>0</v>
      </c>
      <c r="AK13" s="9">
        <f>IF(OR(AF13=1,AG13=1),1,0)</f>
        <v>0</v>
      </c>
      <c r="AL13" s="9">
        <f>IF(OR(AD13=1,AH13=1,AI13=1),1,0)</f>
        <v>1</v>
      </c>
      <c r="AM13" s="9">
        <f>IF(OR(AD13=1,AH13=1),1,0)</f>
        <v>0</v>
      </c>
      <c r="AN13" s="29" t="s">
        <v>3505</v>
      </c>
      <c r="AO13" s="29" t="s">
        <v>5761</v>
      </c>
    </row>
    <row r="14" spans="1:41" x14ac:dyDescent="0.25">
      <c r="A14" s="39">
        <v>59</v>
      </c>
      <c r="B14" s="29" t="s">
        <v>3506</v>
      </c>
      <c r="C14" s="29" t="s">
        <v>3507</v>
      </c>
      <c r="D14" s="29" t="s">
        <v>3508</v>
      </c>
      <c r="E14" s="42">
        <v>42088</v>
      </c>
      <c r="F14" s="29" t="s">
        <v>38</v>
      </c>
      <c r="J14" s="39">
        <v>2</v>
      </c>
      <c r="L14" t="s">
        <v>3471</v>
      </c>
      <c r="M14" s="29" t="s">
        <v>185</v>
      </c>
      <c r="N14" s="29" t="s">
        <v>48</v>
      </c>
      <c r="O14" s="68">
        <v>0.5</v>
      </c>
      <c r="P14" s="29" t="s">
        <v>2316</v>
      </c>
      <c r="Q14" s="29" t="s">
        <v>15</v>
      </c>
      <c r="R14" s="39">
        <v>0</v>
      </c>
      <c r="S14" s="39">
        <v>0</v>
      </c>
      <c r="T14" s="39">
        <v>0</v>
      </c>
      <c r="U14" s="39">
        <v>1</v>
      </c>
      <c r="V14" s="39">
        <v>0</v>
      </c>
      <c r="W14" s="39">
        <v>0</v>
      </c>
      <c r="X14" s="39">
        <v>0</v>
      </c>
      <c r="Y14" s="39">
        <v>1</v>
      </c>
      <c r="Z14" s="39">
        <v>0</v>
      </c>
      <c r="AA14" s="39">
        <v>0</v>
      </c>
      <c r="AB14" s="39">
        <v>0</v>
      </c>
      <c r="AC14" s="39">
        <v>1</v>
      </c>
      <c r="AD14" s="39">
        <v>0</v>
      </c>
      <c r="AE14" s="39">
        <v>0</v>
      </c>
      <c r="AF14" s="39">
        <v>0</v>
      </c>
      <c r="AG14" s="39">
        <v>0</v>
      </c>
      <c r="AH14" s="39">
        <v>0</v>
      </c>
      <c r="AI14" s="39">
        <v>0</v>
      </c>
      <c r="AJ14" s="9">
        <f t="shared" si="0"/>
        <v>1</v>
      </c>
      <c r="AK14" s="9">
        <f t="shared" si="1"/>
        <v>0</v>
      </c>
      <c r="AL14" s="9">
        <f t="shared" si="2"/>
        <v>0</v>
      </c>
      <c r="AM14" s="9">
        <f t="shared" si="3"/>
        <v>0</v>
      </c>
      <c r="AN14" s="29" t="s">
        <v>3509</v>
      </c>
      <c r="AO14" s="29" t="s">
        <v>3510</v>
      </c>
    </row>
    <row r="15" spans="1:41" x14ac:dyDescent="0.25">
      <c r="A15" s="39">
        <v>63</v>
      </c>
      <c r="B15" s="29" t="s">
        <v>5224</v>
      </c>
      <c r="C15" s="29" t="s">
        <v>5225</v>
      </c>
      <c r="D15" s="29" t="s">
        <v>5226</v>
      </c>
      <c r="E15" s="42">
        <v>41520</v>
      </c>
      <c r="F15" s="29" t="s">
        <v>38</v>
      </c>
      <c r="I15" s="64">
        <v>0.08</v>
      </c>
      <c r="J15" s="39">
        <v>0.81299999999999994</v>
      </c>
      <c r="L15" t="s">
        <v>341</v>
      </c>
      <c r="M15" s="29" t="s">
        <v>54</v>
      </c>
      <c r="N15" s="29" t="s">
        <v>48</v>
      </c>
      <c r="O15" s="68">
        <v>24</v>
      </c>
      <c r="P15" s="29" t="s">
        <v>4102</v>
      </c>
      <c r="Q15" s="29" t="s">
        <v>15</v>
      </c>
      <c r="R15" s="39">
        <v>1</v>
      </c>
      <c r="S15" s="39">
        <v>0</v>
      </c>
      <c r="T15" s="39">
        <v>0</v>
      </c>
      <c r="U15" s="39">
        <v>1</v>
      </c>
      <c r="V15" s="39">
        <v>0</v>
      </c>
      <c r="W15" s="39">
        <v>0</v>
      </c>
      <c r="X15" s="39">
        <v>0</v>
      </c>
      <c r="Y15" s="39">
        <v>1</v>
      </c>
      <c r="Z15" s="39">
        <v>0</v>
      </c>
      <c r="AA15" s="39">
        <v>0</v>
      </c>
      <c r="AB15" s="39">
        <v>0</v>
      </c>
      <c r="AC15" s="39">
        <v>1</v>
      </c>
      <c r="AD15" s="39">
        <v>0</v>
      </c>
      <c r="AE15" s="39">
        <v>0</v>
      </c>
      <c r="AF15" s="39">
        <v>0</v>
      </c>
      <c r="AG15" s="39">
        <v>0</v>
      </c>
      <c r="AH15" s="39">
        <v>0</v>
      </c>
      <c r="AI15" s="39">
        <v>0</v>
      </c>
      <c r="AJ15" s="9">
        <f t="shared" si="0"/>
        <v>1</v>
      </c>
      <c r="AK15" s="9">
        <f t="shared" si="1"/>
        <v>0</v>
      </c>
      <c r="AL15" s="9">
        <f t="shared" si="2"/>
        <v>0</v>
      </c>
      <c r="AM15" s="9">
        <f t="shared" si="3"/>
        <v>0</v>
      </c>
      <c r="AN15" s="29" t="s">
        <v>5227</v>
      </c>
      <c r="AO15" s="29" t="s">
        <v>5228</v>
      </c>
    </row>
    <row r="16" spans="1:41" x14ac:dyDescent="0.25">
      <c r="A16" s="39">
        <v>66</v>
      </c>
      <c r="B16" s="29" t="s">
        <v>6205</v>
      </c>
      <c r="C16" s="29" t="s">
        <v>6206</v>
      </c>
      <c r="D16" s="29" t="s">
        <v>6207</v>
      </c>
      <c r="E16" s="42">
        <v>41579</v>
      </c>
      <c r="F16" s="29" t="s">
        <v>38</v>
      </c>
      <c r="G16" s="39">
        <v>950</v>
      </c>
      <c r="H16" s="39">
        <v>850</v>
      </c>
      <c r="I16" s="64">
        <v>2094</v>
      </c>
      <c r="J16" s="39">
        <v>0.76</v>
      </c>
      <c r="K16" s="69">
        <v>28.1</v>
      </c>
      <c r="L16" t="s">
        <v>3471</v>
      </c>
      <c r="M16" s="29" t="s">
        <v>424</v>
      </c>
      <c r="N16" s="29" t="s">
        <v>40</v>
      </c>
      <c r="O16" s="68">
        <v>90</v>
      </c>
      <c r="P16" s="29" t="s">
        <v>41</v>
      </c>
      <c r="Q16" s="29" t="s">
        <v>15</v>
      </c>
      <c r="R16" s="39">
        <v>1</v>
      </c>
      <c r="S16" s="39">
        <v>0</v>
      </c>
      <c r="T16" s="39">
        <v>0</v>
      </c>
      <c r="U16" s="39">
        <v>1</v>
      </c>
      <c r="V16" s="39">
        <v>0</v>
      </c>
      <c r="W16" s="39">
        <v>0</v>
      </c>
      <c r="X16" s="39">
        <v>0</v>
      </c>
      <c r="Y16" s="39">
        <v>0</v>
      </c>
      <c r="Z16" s="39">
        <v>1</v>
      </c>
      <c r="AA16" s="39">
        <v>0</v>
      </c>
      <c r="AB16" s="39">
        <v>0</v>
      </c>
      <c r="AC16" s="39">
        <v>0</v>
      </c>
      <c r="AD16" s="39">
        <v>0</v>
      </c>
      <c r="AE16" s="39">
        <v>0</v>
      </c>
      <c r="AF16" s="39">
        <v>0</v>
      </c>
      <c r="AG16" s="39">
        <v>0</v>
      </c>
      <c r="AH16" s="39">
        <v>0</v>
      </c>
      <c r="AI16" s="39">
        <v>1</v>
      </c>
      <c r="AJ16" s="9">
        <f>IF(OR(AC16=1,AE16=1),1,0)</f>
        <v>0</v>
      </c>
      <c r="AK16" s="9">
        <f>IF(OR(AF16=1,AG16=1),1,0)</f>
        <v>0</v>
      </c>
      <c r="AL16" s="9">
        <f>IF(OR(AD16=1,AH16=1,AI16=1),1,0)</f>
        <v>1</v>
      </c>
      <c r="AM16" s="9">
        <f>IF(OR(AD16=1,AH16=1),1,0)</f>
        <v>0</v>
      </c>
      <c r="AN16" s="29" t="s">
        <v>3539</v>
      </c>
      <c r="AO16" s="29" t="s">
        <v>6208</v>
      </c>
    </row>
    <row r="17" spans="1:41" x14ac:dyDescent="0.25">
      <c r="A17" s="39">
        <v>69</v>
      </c>
      <c r="B17" s="29" t="s">
        <v>5929</v>
      </c>
      <c r="C17" s="29" t="s">
        <v>5930</v>
      </c>
      <c r="D17" s="29" t="s">
        <v>5931</v>
      </c>
      <c r="E17" s="42">
        <v>41671</v>
      </c>
      <c r="F17" s="29" t="s">
        <v>38</v>
      </c>
      <c r="I17" s="64">
        <v>2215</v>
      </c>
      <c r="J17" s="39">
        <v>0.88</v>
      </c>
      <c r="K17" s="69">
        <v>28.9</v>
      </c>
      <c r="L17" t="s">
        <v>3471</v>
      </c>
      <c r="M17" s="29" t="s">
        <v>39</v>
      </c>
      <c r="N17" s="29" t="s">
        <v>40</v>
      </c>
      <c r="O17" s="68">
        <v>10.5</v>
      </c>
      <c r="P17" s="29" t="s">
        <v>5932</v>
      </c>
      <c r="Q17" s="29" t="s">
        <v>15</v>
      </c>
      <c r="R17" s="39">
        <v>1</v>
      </c>
      <c r="S17" s="39">
        <v>0</v>
      </c>
      <c r="T17" s="39">
        <v>0</v>
      </c>
      <c r="U17" s="39">
        <v>1</v>
      </c>
      <c r="V17" s="39">
        <v>0</v>
      </c>
      <c r="W17" s="39">
        <v>0</v>
      </c>
      <c r="X17" s="39">
        <v>0</v>
      </c>
      <c r="Y17" s="39">
        <v>0</v>
      </c>
      <c r="Z17" s="39">
        <v>1</v>
      </c>
      <c r="AA17" s="39">
        <v>0</v>
      </c>
      <c r="AB17" s="39">
        <v>0</v>
      </c>
      <c r="AC17" s="39">
        <v>0</v>
      </c>
      <c r="AD17" s="39">
        <v>0</v>
      </c>
      <c r="AE17" s="39">
        <v>1</v>
      </c>
      <c r="AF17" s="39">
        <v>0</v>
      </c>
      <c r="AG17" s="39">
        <v>0</v>
      </c>
      <c r="AH17" s="39">
        <v>0</v>
      </c>
      <c r="AI17" s="39">
        <v>0</v>
      </c>
      <c r="AJ17" s="9">
        <f t="shared" ref="AJ17:AJ21" si="4">IF(OR(AC17=1,AE17=1),1,0)</f>
        <v>1</v>
      </c>
      <c r="AK17" s="9">
        <f t="shared" ref="AK17:AK21" si="5">IF(OR(AF17=1,AG17=1),1,0)</f>
        <v>0</v>
      </c>
      <c r="AL17" s="9">
        <f t="shared" ref="AL17:AL21" si="6">IF(OR(AD17=1,AH17=1,AI17=1),1,0)</f>
        <v>0</v>
      </c>
      <c r="AM17" s="9">
        <f t="shared" ref="AM17:AM21" si="7">IF(OR(AD17=1,AH17=1),1,0)</f>
        <v>0</v>
      </c>
      <c r="AN17" s="29" t="s">
        <v>3482</v>
      </c>
      <c r="AO17" s="29" t="s">
        <v>5933</v>
      </c>
    </row>
    <row r="18" spans="1:41" x14ac:dyDescent="0.25">
      <c r="A18" s="39">
        <v>70</v>
      </c>
      <c r="B18" s="29" t="s">
        <v>5229</v>
      </c>
      <c r="C18" s="29" t="s">
        <v>5230</v>
      </c>
      <c r="D18" s="29" t="s">
        <v>5231</v>
      </c>
      <c r="E18" s="42">
        <v>41275</v>
      </c>
      <c r="F18" s="29" t="s">
        <v>38</v>
      </c>
      <c r="J18" s="39">
        <v>5.953E-4</v>
      </c>
      <c r="L18" t="s">
        <v>3471</v>
      </c>
      <c r="M18" s="29" t="s">
        <v>136</v>
      </c>
      <c r="N18" s="29" t="s">
        <v>219</v>
      </c>
      <c r="O18" s="68">
        <v>42.857142857142854</v>
      </c>
      <c r="P18" s="29" t="s">
        <v>1991</v>
      </c>
      <c r="Q18" s="29" t="s">
        <v>15</v>
      </c>
      <c r="R18" s="39">
        <v>1</v>
      </c>
      <c r="S18" s="39">
        <v>0</v>
      </c>
      <c r="T18" s="39">
        <v>0</v>
      </c>
      <c r="U18" s="39">
        <v>1</v>
      </c>
      <c r="V18" s="39">
        <v>0</v>
      </c>
      <c r="W18" s="39">
        <v>0</v>
      </c>
      <c r="X18" s="39">
        <v>0</v>
      </c>
      <c r="Y18" s="39">
        <v>0</v>
      </c>
      <c r="Z18" s="39">
        <v>1</v>
      </c>
      <c r="AA18" s="39">
        <v>0</v>
      </c>
      <c r="AB18" s="39">
        <v>0</v>
      </c>
      <c r="AC18" s="39">
        <v>1</v>
      </c>
      <c r="AD18" s="39">
        <v>0</v>
      </c>
      <c r="AE18" s="39">
        <v>0</v>
      </c>
      <c r="AF18" s="39">
        <v>0</v>
      </c>
      <c r="AG18" s="39">
        <v>0</v>
      </c>
      <c r="AH18" s="39">
        <v>0</v>
      </c>
      <c r="AI18" s="39">
        <v>0</v>
      </c>
      <c r="AJ18" s="9">
        <f t="shared" si="4"/>
        <v>1</v>
      </c>
      <c r="AK18" s="9">
        <f t="shared" si="5"/>
        <v>0</v>
      </c>
      <c r="AL18" s="9">
        <f t="shared" si="6"/>
        <v>0</v>
      </c>
      <c r="AM18" s="9">
        <f t="shared" si="7"/>
        <v>0</v>
      </c>
      <c r="AN18" s="29" t="s">
        <v>4095</v>
      </c>
      <c r="AO18" s="29" t="s">
        <v>5232</v>
      </c>
    </row>
    <row r="19" spans="1:41" x14ac:dyDescent="0.25">
      <c r="A19" s="39">
        <v>73</v>
      </c>
      <c r="B19" s="29" t="s">
        <v>4153</v>
      </c>
      <c r="C19" s="29" t="s">
        <v>4154</v>
      </c>
      <c r="D19" s="29" t="s">
        <v>4155</v>
      </c>
      <c r="E19" s="42">
        <v>41292</v>
      </c>
      <c r="F19" s="29" t="s">
        <v>38</v>
      </c>
      <c r="J19" s="39">
        <v>1</v>
      </c>
      <c r="L19" t="s">
        <v>3471</v>
      </c>
      <c r="M19" s="29" t="s">
        <v>185</v>
      </c>
      <c r="N19" s="29" t="s">
        <v>48</v>
      </c>
      <c r="O19" s="68">
        <v>8</v>
      </c>
      <c r="P19" s="29" t="s">
        <v>4102</v>
      </c>
      <c r="Q19" s="29" t="s">
        <v>15</v>
      </c>
      <c r="R19" s="39">
        <v>1</v>
      </c>
      <c r="S19" s="39">
        <v>0</v>
      </c>
      <c r="T19" s="39">
        <v>0</v>
      </c>
      <c r="U19" s="39">
        <v>1</v>
      </c>
      <c r="V19" s="39">
        <v>0</v>
      </c>
      <c r="W19" s="39">
        <v>0</v>
      </c>
      <c r="X19" s="39">
        <v>0</v>
      </c>
      <c r="Y19" s="39">
        <v>1</v>
      </c>
      <c r="Z19" s="39">
        <v>0</v>
      </c>
      <c r="AA19" s="39">
        <v>0</v>
      </c>
      <c r="AB19" s="39">
        <v>0</v>
      </c>
      <c r="AC19" s="39">
        <v>1</v>
      </c>
      <c r="AD19" s="39">
        <v>0</v>
      </c>
      <c r="AE19" s="39">
        <v>0</v>
      </c>
      <c r="AF19" s="39">
        <v>0</v>
      </c>
      <c r="AG19" s="39">
        <v>0</v>
      </c>
      <c r="AH19" s="39">
        <v>0</v>
      </c>
      <c r="AI19" s="39">
        <v>0</v>
      </c>
      <c r="AJ19" s="9">
        <f t="shared" si="4"/>
        <v>1</v>
      </c>
      <c r="AK19" s="9">
        <f t="shared" si="5"/>
        <v>0</v>
      </c>
      <c r="AL19" s="9">
        <f t="shared" si="6"/>
        <v>0</v>
      </c>
      <c r="AM19" s="9">
        <f t="shared" si="7"/>
        <v>0</v>
      </c>
      <c r="AN19" s="29" t="s">
        <v>4156</v>
      </c>
      <c r="AO19" s="29" t="s">
        <v>4157</v>
      </c>
    </row>
    <row r="20" spans="1:41" x14ac:dyDescent="0.25">
      <c r="A20" s="39">
        <v>75</v>
      </c>
      <c r="B20" s="29" t="s">
        <v>3515</v>
      </c>
      <c r="C20" s="29" t="s">
        <v>3516</v>
      </c>
      <c r="D20" s="29" t="s">
        <v>3517</v>
      </c>
      <c r="E20" s="42">
        <v>41699</v>
      </c>
      <c r="F20" s="29" t="s">
        <v>38</v>
      </c>
      <c r="J20" s="39">
        <v>0.26</v>
      </c>
      <c r="L20" t="s">
        <v>341</v>
      </c>
      <c r="M20" s="29" t="s">
        <v>230</v>
      </c>
      <c r="N20" s="29" t="s">
        <v>48</v>
      </c>
      <c r="O20" s="68">
        <v>120</v>
      </c>
      <c r="P20" s="29" t="s">
        <v>367</v>
      </c>
      <c r="Q20" s="29" t="s">
        <v>15</v>
      </c>
      <c r="R20" s="39">
        <v>1</v>
      </c>
      <c r="S20" s="39">
        <v>0</v>
      </c>
      <c r="T20" s="39">
        <v>0</v>
      </c>
      <c r="U20" s="39">
        <v>1</v>
      </c>
      <c r="V20" s="39">
        <v>0</v>
      </c>
      <c r="W20" s="39">
        <v>0</v>
      </c>
      <c r="X20" s="39">
        <v>0</v>
      </c>
      <c r="Y20" s="39">
        <v>0</v>
      </c>
      <c r="Z20" s="39">
        <v>1</v>
      </c>
      <c r="AA20" s="39">
        <v>0</v>
      </c>
      <c r="AB20" s="39">
        <v>0</v>
      </c>
      <c r="AC20" s="39">
        <v>1</v>
      </c>
      <c r="AD20" s="39">
        <v>0</v>
      </c>
      <c r="AE20" s="39">
        <v>0</v>
      </c>
      <c r="AF20" s="39">
        <v>0</v>
      </c>
      <c r="AG20" s="39">
        <v>0</v>
      </c>
      <c r="AH20" s="39">
        <v>0</v>
      </c>
      <c r="AI20" s="39">
        <v>0</v>
      </c>
      <c r="AJ20" s="9">
        <f t="shared" si="4"/>
        <v>1</v>
      </c>
      <c r="AK20" s="9">
        <f t="shared" si="5"/>
        <v>0</v>
      </c>
      <c r="AL20" s="9">
        <f t="shared" si="6"/>
        <v>0</v>
      </c>
      <c r="AM20" s="9">
        <f t="shared" si="7"/>
        <v>0</v>
      </c>
      <c r="AN20" s="29" t="s">
        <v>3518</v>
      </c>
      <c r="AO20" s="29" t="s">
        <v>3519</v>
      </c>
    </row>
    <row r="21" spans="1:41" x14ac:dyDescent="0.25">
      <c r="A21" s="39">
        <v>78</v>
      </c>
      <c r="B21" s="29" t="s">
        <v>6209</v>
      </c>
      <c r="C21" s="29" t="s">
        <v>6210</v>
      </c>
      <c r="D21" s="29" t="s">
        <v>6211</v>
      </c>
      <c r="E21" s="42">
        <v>41306</v>
      </c>
      <c r="F21" s="29" t="s">
        <v>38</v>
      </c>
      <c r="J21" s="39">
        <v>0.04</v>
      </c>
      <c r="K21" s="69">
        <v>15</v>
      </c>
      <c r="L21" t="s">
        <v>3471</v>
      </c>
      <c r="M21" s="29" t="s">
        <v>39</v>
      </c>
      <c r="N21" s="29" t="s">
        <v>40</v>
      </c>
      <c r="O21" s="68">
        <v>0.75</v>
      </c>
      <c r="P21" s="29" t="s">
        <v>6212</v>
      </c>
      <c r="Q21" s="29" t="s">
        <v>15</v>
      </c>
      <c r="R21" s="39">
        <v>1</v>
      </c>
      <c r="S21" s="39">
        <v>0</v>
      </c>
      <c r="T21" s="39">
        <v>0</v>
      </c>
      <c r="U21" s="39">
        <v>1</v>
      </c>
      <c r="V21" s="39">
        <v>0</v>
      </c>
      <c r="W21" s="39">
        <v>0</v>
      </c>
      <c r="X21" s="39">
        <v>0</v>
      </c>
      <c r="Y21" s="39">
        <v>1</v>
      </c>
      <c r="Z21" s="39">
        <v>0</v>
      </c>
      <c r="AA21" s="39">
        <v>0</v>
      </c>
      <c r="AB21" s="39">
        <v>0</v>
      </c>
      <c r="AC21" s="39">
        <v>0</v>
      </c>
      <c r="AD21" s="39">
        <v>0</v>
      </c>
      <c r="AE21" s="39">
        <v>1</v>
      </c>
      <c r="AF21" s="39">
        <v>0</v>
      </c>
      <c r="AG21" s="39">
        <v>0</v>
      </c>
      <c r="AH21" s="39">
        <v>0</v>
      </c>
      <c r="AI21" s="39">
        <v>0</v>
      </c>
      <c r="AJ21" s="9">
        <f t="shared" si="4"/>
        <v>1</v>
      </c>
      <c r="AK21" s="9">
        <f t="shared" si="5"/>
        <v>0</v>
      </c>
      <c r="AL21" s="9">
        <f t="shared" si="6"/>
        <v>0</v>
      </c>
      <c r="AM21" s="9">
        <f t="shared" si="7"/>
        <v>0</v>
      </c>
      <c r="AN21" s="29" t="s">
        <v>3482</v>
      </c>
      <c r="AO21" s="29" t="s">
        <v>6213</v>
      </c>
    </row>
    <row r="22" spans="1:41" x14ac:dyDescent="0.25">
      <c r="A22" s="39">
        <v>79</v>
      </c>
      <c r="B22" s="29" t="s">
        <v>4158</v>
      </c>
      <c r="C22" s="29" t="s">
        <v>4159</v>
      </c>
      <c r="D22" s="29" t="s">
        <v>4160</v>
      </c>
      <c r="E22" s="42">
        <v>41518</v>
      </c>
      <c r="F22" s="29" t="s">
        <v>38</v>
      </c>
      <c r="I22" s="64">
        <v>2.5</v>
      </c>
      <c r="J22" s="39">
        <v>3.0000000000000001E-6</v>
      </c>
      <c r="L22" t="s">
        <v>341</v>
      </c>
      <c r="M22" s="29" t="s">
        <v>151</v>
      </c>
      <c r="N22" s="29" t="s">
        <v>48</v>
      </c>
      <c r="O22" s="68">
        <v>158</v>
      </c>
      <c r="P22" s="29" t="s">
        <v>4161</v>
      </c>
      <c r="Q22" s="29" t="s">
        <v>15</v>
      </c>
      <c r="R22" s="39">
        <v>1</v>
      </c>
      <c r="S22" s="39">
        <v>0</v>
      </c>
      <c r="T22" s="39">
        <v>0</v>
      </c>
      <c r="U22" s="39">
        <v>1</v>
      </c>
      <c r="V22" s="39">
        <v>0</v>
      </c>
      <c r="W22" s="39">
        <v>0</v>
      </c>
      <c r="X22" s="39">
        <v>0</v>
      </c>
      <c r="Y22" s="39">
        <v>0</v>
      </c>
      <c r="Z22" s="39">
        <v>1</v>
      </c>
      <c r="AA22" s="39">
        <v>0</v>
      </c>
      <c r="AB22" s="39">
        <v>0</v>
      </c>
      <c r="AC22" s="39">
        <v>1</v>
      </c>
      <c r="AD22" s="39">
        <v>0</v>
      </c>
      <c r="AE22" s="39">
        <v>0</v>
      </c>
      <c r="AF22" s="39">
        <v>0</v>
      </c>
      <c r="AG22" s="39">
        <v>0</v>
      </c>
      <c r="AH22" s="39">
        <v>0</v>
      </c>
      <c r="AI22" s="39">
        <v>0</v>
      </c>
      <c r="AJ22" s="9">
        <f t="shared" ref="AJ22:AJ85" si="8">IF(OR(AC22=1,AE22=1),1,0)</f>
        <v>1</v>
      </c>
      <c r="AK22" s="9">
        <f t="shared" ref="AK22:AK85" si="9">IF(OR(AF22=1,AG22=1),1,0)</f>
        <v>0</v>
      </c>
      <c r="AL22" s="9">
        <f t="shared" ref="AL22:AL85" si="10">IF(OR(AD22=1,AH22=1,AI22=1),1,0)</f>
        <v>0</v>
      </c>
      <c r="AM22" s="9">
        <f t="shared" ref="AM22:AM85" si="11">IF(OR(AD22=1,AH22=1),1,0)</f>
        <v>0</v>
      </c>
      <c r="AN22" s="29" t="s">
        <v>4162</v>
      </c>
      <c r="AO22" s="29" t="s">
        <v>4163</v>
      </c>
    </row>
    <row r="23" spans="1:41" x14ac:dyDescent="0.25">
      <c r="A23" s="39">
        <v>84</v>
      </c>
      <c r="B23" s="29" t="s">
        <v>5233</v>
      </c>
      <c r="C23" s="29" t="s">
        <v>5234</v>
      </c>
      <c r="D23" s="29" t="s">
        <v>5235</v>
      </c>
      <c r="E23" s="42">
        <v>41297</v>
      </c>
      <c r="F23" s="29" t="s">
        <v>38</v>
      </c>
      <c r="J23" s="39">
        <v>3</v>
      </c>
      <c r="L23" t="s">
        <v>3471</v>
      </c>
      <c r="M23" s="29" t="s">
        <v>185</v>
      </c>
      <c r="N23" s="29" t="s">
        <v>48</v>
      </c>
      <c r="O23" s="68">
        <v>1</v>
      </c>
      <c r="P23" s="29" t="s">
        <v>2316</v>
      </c>
      <c r="Q23" s="29" t="s">
        <v>15</v>
      </c>
      <c r="R23" s="39">
        <v>1</v>
      </c>
      <c r="S23" s="39">
        <v>0</v>
      </c>
      <c r="T23" s="39">
        <v>0</v>
      </c>
      <c r="U23" s="39">
        <v>0</v>
      </c>
      <c r="V23" s="39">
        <v>0</v>
      </c>
      <c r="W23" s="39">
        <v>0</v>
      </c>
      <c r="X23" s="39">
        <v>0</v>
      </c>
      <c r="Y23" s="39">
        <v>1</v>
      </c>
      <c r="Z23" s="39">
        <v>0</v>
      </c>
      <c r="AA23" s="39">
        <v>0</v>
      </c>
      <c r="AB23" s="39">
        <v>0</v>
      </c>
      <c r="AC23" s="39">
        <v>1</v>
      </c>
      <c r="AD23" s="39">
        <v>0</v>
      </c>
      <c r="AE23" s="39">
        <v>0</v>
      </c>
      <c r="AF23" s="39">
        <v>0</v>
      </c>
      <c r="AG23" s="39">
        <v>0</v>
      </c>
      <c r="AH23" s="39">
        <v>0</v>
      </c>
      <c r="AI23" s="39">
        <v>0</v>
      </c>
      <c r="AJ23" s="9">
        <f t="shared" si="8"/>
        <v>1</v>
      </c>
      <c r="AK23" s="9">
        <f t="shared" si="9"/>
        <v>0</v>
      </c>
      <c r="AL23" s="9">
        <f t="shared" si="10"/>
        <v>0</v>
      </c>
      <c r="AM23" s="9">
        <f t="shared" si="11"/>
        <v>0</v>
      </c>
      <c r="AN23" s="29" t="s">
        <v>5236</v>
      </c>
      <c r="AO23" s="29" t="s">
        <v>5237</v>
      </c>
    </row>
    <row r="24" spans="1:41" x14ac:dyDescent="0.25">
      <c r="A24" s="39">
        <v>85</v>
      </c>
      <c r="B24" s="29" t="s">
        <v>6214</v>
      </c>
      <c r="C24" s="29" t="s">
        <v>6215</v>
      </c>
      <c r="D24" s="29" t="s">
        <v>6216</v>
      </c>
      <c r="E24" s="42">
        <v>41407</v>
      </c>
      <c r="F24" s="29" t="s">
        <v>38</v>
      </c>
      <c r="G24" s="39">
        <v>915</v>
      </c>
      <c r="H24" s="39">
        <v>890</v>
      </c>
      <c r="I24" s="64">
        <v>2.5</v>
      </c>
      <c r="J24" s="39">
        <v>3.0000000000000001E-6</v>
      </c>
      <c r="K24" s="69">
        <v>0.02</v>
      </c>
      <c r="L24" t="s">
        <v>341</v>
      </c>
      <c r="M24" s="29" t="s">
        <v>151</v>
      </c>
      <c r="N24" s="29" t="s">
        <v>48</v>
      </c>
      <c r="O24" s="68">
        <v>38</v>
      </c>
      <c r="P24" s="29" t="s">
        <v>4161</v>
      </c>
      <c r="Q24" s="29" t="s">
        <v>15</v>
      </c>
      <c r="R24" s="39">
        <v>1</v>
      </c>
      <c r="S24" s="39">
        <v>0</v>
      </c>
      <c r="T24" s="39">
        <v>0</v>
      </c>
      <c r="U24" s="39">
        <v>1</v>
      </c>
      <c r="V24" s="39">
        <v>0</v>
      </c>
      <c r="W24" s="39">
        <v>0</v>
      </c>
      <c r="X24" s="39">
        <v>0</v>
      </c>
      <c r="Y24" s="39">
        <v>0</v>
      </c>
      <c r="Z24" s="39">
        <v>1</v>
      </c>
      <c r="AA24" s="39">
        <v>0</v>
      </c>
      <c r="AB24" s="39">
        <v>0</v>
      </c>
      <c r="AC24" s="39">
        <v>1</v>
      </c>
      <c r="AD24" s="39">
        <v>0</v>
      </c>
      <c r="AE24" s="39">
        <v>0</v>
      </c>
      <c r="AF24" s="39">
        <v>0</v>
      </c>
      <c r="AG24" s="39">
        <v>0</v>
      </c>
      <c r="AH24" s="39">
        <v>0</v>
      </c>
      <c r="AI24" s="39">
        <v>0</v>
      </c>
      <c r="AJ24" s="9">
        <f t="shared" si="8"/>
        <v>1</v>
      </c>
      <c r="AK24" s="9">
        <f t="shared" si="9"/>
        <v>0</v>
      </c>
      <c r="AL24" s="9">
        <f t="shared" si="10"/>
        <v>0</v>
      </c>
      <c r="AM24" s="9">
        <f t="shared" si="11"/>
        <v>0</v>
      </c>
      <c r="AN24" s="29" t="s">
        <v>6217</v>
      </c>
      <c r="AO24" s="29" t="s">
        <v>6218</v>
      </c>
    </row>
    <row r="25" spans="1:41" x14ac:dyDescent="0.25">
      <c r="A25" s="39">
        <v>101</v>
      </c>
      <c r="B25" s="29" t="s">
        <v>4165</v>
      </c>
      <c r="C25" s="29" t="s">
        <v>4166</v>
      </c>
      <c r="D25" s="29" t="s">
        <v>4167</v>
      </c>
      <c r="E25" s="42">
        <v>41913</v>
      </c>
      <c r="F25" s="29" t="s">
        <v>38</v>
      </c>
      <c r="I25" s="64">
        <v>1.04</v>
      </c>
      <c r="J25" s="39">
        <v>0.02</v>
      </c>
      <c r="K25" s="69">
        <v>3.68</v>
      </c>
      <c r="L25" s="69" t="s">
        <v>3471</v>
      </c>
      <c r="M25" s="29" t="s">
        <v>963</v>
      </c>
      <c r="N25" s="29" t="s">
        <v>48</v>
      </c>
      <c r="O25" s="68">
        <v>30</v>
      </c>
      <c r="P25" s="29" t="s">
        <v>367</v>
      </c>
      <c r="Q25" s="29" t="s">
        <v>15</v>
      </c>
      <c r="R25" s="39">
        <v>1</v>
      </c>
      <c r="S25" s="39">
        <v>0</v>
      </c>
      <c r="T25" s="39">
        <v>0</v>
      </c>
      <c r="U25" s="39">
        <v>1</v>
      </c>
      <c r="V25" s="39">
        <v>0</v>
      </c>
      <c r="W25" s="39">
        <v>0</v>
      </c>
      <c r="X25" s="39">
        <v>0</v>
      </c>
      <c r="Y25" s="39">
        <v>0</v>
      </c>
      <c r="Z25" s="39">
        <v>1</v>
      </c>
      <c r="AA25" s="39">
        <v>0</v>
      </c>
      <c r="AB25" s="39">
        <v>0</v>
      </c>
      <c r="AC25" s="39">
        <v>0</v>
      </c>
      <c r="AD25" s="39">
        <v>0</v>
      </c>
      <c r="AE25" s="39">
        <v>1</v>
      </c>
      <c r="AF25" s="39">
        <v>0</v>
      </c>
      <c r="AG25" s="39">
        <v>0</v>
      </c>
      <c r="AH25" s="39">
        <v>0</v>
      </c>
      <c r="AI25" s="39">
        <v>0</v>
      </c>
      <c r="AJ25" s="9">
        <f t="shared" si="8"/>
        <v>1</v>
      </c>
      <c r="AK25" s="9">
        <f t="shared" si="9"/>
        <v>0</v>
      </c>
      <c r="AL25" s="9">
        <f t="shared" si="10"/>
        <v>0</v>
      </c>
      <c r="AM25" s="9">
        <f t="shared" si="11"/>
        <v>0</v>
      </c>
      <c r="AN25" s="29" t="s">
        <v>3528</v>
      </c>
      <c r="AO25" s="29" t="s">
        <v>4168</v>
      </c>
    </row>
    <row r="26" spans="1:41" x14ac:dyDescent="0.25">
      <c r="A26" s="39">
        <v>108</v>
      </c>
      <c r="B26" s="29" t="s">
        <v>5766</v>
      </c>
      <c r="C26" s="29" t="s">
        <v>5767</v>
      </c>
      <c r="D26" s="29" t="s">
        <v>5768</v>
      </c>
      <c r="E26" s="42">
        <v>40870</v>
      </c>
      <c r="F26" s="29" t="s">
        <v>38</v>
      </c>
      <c r="I26" s="64">
        <v>11</v>
      </c>
      <c r="L26" t="s">
        <v>341</v>
      </c>
      <c r="M26" s="29" t="s">
        <v>283</v>
      </c>
      <c r="N26" s="29" t="s">
        <v>48</v>
      </c>
      <c r="O26" s="68">
        <v>4</v>
      </c>
      <c r="P26" s="29" t="s">
        <v>4109</v>
      </c>
      <c r="Q26" s="29" t="s">
        <v>15</v>
      </c>
      <c r="R26" s="39">
        <v>1</v>
      </c>
      <c r="S26" s="39">
        <v>0</v>
      </c>
      <c r="T26" s="39">
        <v>0</v>
      </c>
      <c r="U26" s="39">
        <v>0</v>
      </c>
      <c r="V26" s="39">
        <v>0</v>
      </c>
      <c r="W26" s="39">
        <v>0</v>
      </c>
      <c r="X26" s="39">
        <v>0</v>
      </c>
      <c r="Y26" s="39">
        <v>1</v>
      </c>
      <c r="Z26" s="39">
        <v>0</v>
      </c>
      <c r="AA26" s="39">
        <v>0</v>
      </c>
      <c r="AB26" s="39">
        <v>0</v>
      </c>
      <c r="AC26" s="39">
        <v>0</v>
      </c>
      <c r="AD26" s="39">
        <v>0</v>
      </c>
      <c r="AE26" s="39">
        <v>0</v>
      </c>
      <c r="AF26" s="39">
        <v>0</v>
      </c>
      <c r="AG26" s="39">
        <v>0</v>
      </c>
      <c r="AH26" s="39">
        <v>0</v>
      </c>
      <c r="AI26" s="39">
        <v>1</v>
      </c>
      <c r="AJ26" s="9">
        <f t="shared" si="8"/>
        <v>0</v>
      </c>
      <c r="AK26" s="9">
        <f t="shared" si="9"/>
        <v>0</v>
      </c>
      <c r="AL26" s="9">
        <f t="shared" si="10"/>
        <v>1</v>
      </c>
      <c r="AM26" s="9">
        <f t="shared" si="11"/>
        <v>0</v>
      </c>
      <c r="AN26" s="29" t="s">
        <v>3461</v>
      </c>
      <c r="AO26" s="29" t="s">
        <v>5769</v>
      </c>
    </row>
    <row r="27" spans="1:41" x14ac:dyDescent="0.25">
      <c r="A27" s="39">
        <v>116</v>
      </c>
      <c r="B27" s="29" t="s">
        <v>3549</v>
      </c>
      <c r="C27" s="29" t="s">
        <v>3550</v>
      </c>
      <c r="D27" s="29" t="s">
        <v>3551</v>
      </c>
      <c r="E27" s="42">
        <v>41634</v>
      </c>
      <c r="F27" s="29" t="s">
        <v>46</v>
      </c>
      <c r="G27" s="39">
        <v>2100</v>
      </c>
      <c r="H27" s="39">
        <v>850</v>
      </c>
      <c r="L27" t="s">
        <v>341</v>
      </c>
      <c r="M27" s="29" t="s">
        <v>54</v>
      </c>
      <c r="N27" s="29" t="s">
        <v>48</v>
      </c>
      <c r="O27" s="68">
        <v>365</v>
      </c>
      <c r="P27" s="29" t="s">
        <v>5770</v>
      </c>
      <c r="Q27" s="29" t="s">
        <v>15</v>
      </c>
      <c r="R27" s="39">
        <v>1</v>
      </c>
      <c r="S27" s="39">
        <v>0</v>
      </c>
      <c r="T27" s="39">
        <v>0</v>
      </c>
      <c r="U27" s="39">
        <v>0</v>
      </c>
      <c r="V27" s="39">
        <v>0</v>
      </c>
      <c r="W27" s="39">
        <v>0</v>
      </c>
      <c r="X27" s="39">
        <v>0</v>
      </c>
      <c r="Y27" s="39">
        <v>0</v>
      </c>
      <c r="Z27" s="39">
        <v>0</v>
      </c>
      <c r="AA27" s="39">
        <v>0</v>
      </c>
      <c r="AB27" s="39">
        <v>1</v>
      </c>
      <c r="AC27" s="39">
        <v>0</v>
      </c>
      <c r="AD27" s="39">
        <v>0</v>
      </c>
      <c r="AE27" s="39">
        <v>0</v>
      </c>
      <c r="AF27" s="39">
        <v>0</v>
      </c>
      <c r="AG27" s="39">
        <v>0</v>
      </c>
      <c r="AH27" s="39">
        <v>0</v>
      </c>
      <c r="AI27" s="39">
        <v>1</v>
      </c>
      <c r="AJ27" s="9">
        <f t="shared" si="8"/>
        <v>0</v>
      </c>
      <c r="AK27" s="9">
        <f t="shared" si="9"/>
        <v>0</v>
      </c>
      <c r="AL27" s="9">
        <f t="shared" si="10"/>
        <v>1</v>
      </c>
      <c r="AM27" s="9">
        <f t="shared" si="11"/>
        <v>0</v>
      </c>
      <c r="AN27" s="29" t="s">
        <v>3461</v>
      </c>
      <c r="AO27" s="29" t="s">
        <v>3552</v>
      </c>
    </row>
    <row r="28" spans="1:41" x14ac:dyDescent="0.25">
      <c r="A28" s="39">
        <v>147</v>
      </c>
      <c r="B28" s="29" t="s">
        <v>3557</v>
      </c>
      <c r="C28" s="29" t="s">
        <v>3558</v>
      </c>
      <c r="D28" s="29" t="s">
        <v>3559</v>
      </c>
      <c r="E28" s="42">
        <v>41707</v>
      </c>
      <c r="F28" s="29" t="s">
        <v>38</v>
      </c>
      <c r="I28" s="64">
        <v>300000</v>
      </c>
      <c r="L28" t="s">
        <v>3471</v>
      </c>
      <c r="M28" s="29" t="s">
        <v>136</v>
      </c>
      <c r="N28" s="29" t="s">
        <v>40</v>
      </c>
      <c r="O28" s="68">
        <v>0.25</v>
      </c>
      <c r="P28" s="29" t="s">
        <v>367</v>
      </c>
      <c r="Q28" s="29" t="s">
        <v>15</v>
      </c>
      <c r="R28" s="39">
        <v>1</v>
      </c>
      <c r="S28" s="39">
        <v>0</v>
      </c>
      <c r="T28" s="39">
        <v>0</v>
      </c>
      <c r="U28" s="39">
        <v>1</v>
      </c>
      <c r="V28" s="39">
        <v>0</v>
      </c>
      <c r="W28" s="39">
        <v>0</v>
      </c>
      <c r="X28" s="39">
        <v>0</v>
      </c>
      <c r="Y28" s="39">
        <v>0</v>
      </c>
      <c r="Z28" s="39">
        <v>1</v>
      </c>
      <c r="AA28" s="39">
        <v>0</v>
      </c>
      <c r="AB28" s="39">
        <v>0</v>
      </c>
      <c r="AC28" s="39">
        <v>1</v>
      </c>
      <c r="AD28" s="39">
        <v>0</v>
      </c>
      <c r="AE28" s="39">
        <v>0</v>
      </c>
      <c r="AF28" s="39">
        <v>0</v>
      </c>
      <c r="AG28" s="39">
        <v>0</v>
      </c>
      <c r="AH28" s="39">
        <v>0</v>
      </c>
      <c r="AI28" s="39">
        <v>0</v>
      </c>
      <c r="AJ28" s="9">
        <f t="shared" si="8"/>
        <v>1</v>
      </c>
      <c r="AK28" s="9">
        <f t="shared" si="9"/>
        <v>0</v>
      </c>
      <c r="AL28" s="9">
        <f t="shared" si="10"/>
        <v>0</v>
      </c>
      <c r="AM28" s="9">
        <f t="shared" si="11"/>
        <v>0</v>
      </c>
      <c r="AN28" s="29" t="s">
        <v>3533</v>
      </c>
      <c r="AO28" s="29" t="s">
        <v>3560</v>
      </c>
    </row>
    <row r="29" spans="1:41" x14ac:dyDescent="0.25">
      <c r="A29" s="39">
        <v>237</v>
      </c>
      <c r="B29" s="29" t="s">
        <v>5238</v>
      </c>
      <c r="C29" s="29" t="s">
        <v>5239</v>
      </c>
      <c r="D29" s="29" t="s">
        <v>5240</v>
      </c>
      <c r="E29" s="42">
        <v>42411</v>
      </c>
      <c r="F29" s="29" t="s">
        <v>38</v>
      </c>
      <c r="L29" t="s">
        <v>341</v>
      </c>
      <c r="M29" s="29" t="s">
        <v>151</v>
      </c>
      <c r="N29" s="29" t="s">
        <v>48</v>
      </c>
      <c r="O29" s="68">
        <v>24</v>
      </c>
      <c r="P29" s="29" t="s">
        <v>6219</v>
      </c>
      <c r="Q29" s="29" t="s">
        <v>15</v>
      </c>
      <c r="R29" s="39">
        <v>1</v>
      </c>
      <c r="S29" s="39">
        <v>0</v>
      </c>
      <c r="T29" s="39">
        <v>0</v>
      </c>
      <c r="U29" s="39">
        <v>0</v>
      </c>
      <c r="V29" s="39">
        <v>1</v>
      </c>
      <c r="W29" s="39">
        <v>0</v>
      </c>
      <c r="X29" s="39">
        <v>0</v>
      </c>
      <c r="Y29" s="39">
        <v>1</v>
      </c>
      <c r="Z29" s="39">
        <v>0</v>
      </c>
      <c r="AA29" s="39">
        <v>0</v>
      </c>
      <c r="AB29" s="39">
        <v>0</v>
      </c>
      <c r="AC29" s="39">
        <v>0</v>
      </c>
      <c r="AD29" s="39">
        <v>0</v>
      </c>
      <c r="AE29" s="39">
        <v>1</v>
      </c>
      <c r="AF29" s="39">
        <v>0</v>
      </c>
      <c r="AG29" s="39">
        <v>0</v>
      </c>
      <c r="AH29" s="39">
        <v>0</v>
      </c>
      <c r="AI29" s="39">
        <v>0</v>
      </c>
      <c r="AJ29" s="9">
        <f t="shared" si="8"/>
        <v>1</v>
      </c>
      <c r="AK29" s="9">
        <f t="shared" si="9"/>
        <v>0</v>
      </c>
      <c r="AL29" s="9">
        <f t="shared" si="10"/>
        <v>0</v>
      </c>
      <c r="AM29" s="9">
        <f t="shared" si="11"/>
        <v>0</v>
      </c>
      <c r="AN29" s="29" t="s">
        <v>5241</v>
      </c>
      <c r="AO29" s="29" t="s">
        <v>5242</v>
      </c>
    </row>
    <row r="30" spans="1:41" x14ac:dyDescent="0.25">
      <c r="A30" s="39">
        <v>266</v>
      </c>
      <c r="B30" s="29" t="s">
        <v>2027</v>
      </c>
      <c r="C30" s="29" t="s">
        <v>2028</v>
      </c>
      <c r="D30" s="29" t="s">
        <v>2029</v>
      </c>
      <c r="E30" s="42">
        <v>37622</v>
      </c>
      <c r="F30" s="29" t="s">
        <v>38</v>
      </c>
      <c r="G30" s="39">
        <v>960</v>
      </c>
      <c r="H30" s="39">
        <v>890</v>
      </c>
      <c r="L30" t="s">
        <v>341</v>
      </c>
      <c r="M30" s="29" t="s">
        <v>54</v>
      </c>
      <c r="N30" s="29" t="s">
        <v>48</v>
      </c>
      <c r="O30" s="68">
        <v>3285</v>
      </c>
      <c r="P30" s="29" t="s">
        <v>152</v>
      </c>
      <c r="Q30" s="29" t="s">
        <v>15</v>
      </c>
      <c r="R30" s="39">
        <v>1</v>
      </c>
      <c r="S30" s="39">
        <v>0</v>
      </c>
      <c r="T30" s="39">
        <v>0</v>
      </c>
      <c r="U30" s="39">
        <v>0</v>
      </c>
      <c r="V30" s="39">
        <v>0</v>
      </c>
      <c r="W30" s="39">
        <v>0</v>
      </c>
      <c r="X30" s="39">
        <v>0</v>
      </c>
      <c r="Y30" s="39">
        <v>1</v>
      </c>
      <c r="Z30" s="39">
        <v>0</v>
      </c>
      <c r="AA30" s="39">
        <v>0</v>
      </c>
      <c r="AB30" s="39">
        <v>1</v>
      </c>
      <c r="AC30" s="39">
        <v>0</v>
      </c>
      <c r="AD30" s="39">
        <v>0</v>
      </c>
      <c r="AE30" s="39">
        <v>0</v>
      </c>
      <c r="AF30" s="39">
        <v>0</v>
      </c>
      <c r="AG30" s="39">
        <v>0</v>
      </c>
      <c r="AH30" s="39">
        <v>0</v>
      </c>
      <c r="AI30" s="39">
        <v>1</v>
      </c>
      <c r="AJ30" s="9">
        <f t="shared" si="8"/>
        <v>0</v>
      </c>
      <c r="AK30" s="9">
        <f t="shared" si="9"/>
        <v>0</v>
      </c>
      <c r="AL30" s="9">
        <f t="shared" si="10"/>
        <v>1</v>
      </c>
      <c r="AM30" s="9">
        <f t="shared" si="11"/>
        <v>0</v>
      </c>
      <c r="AN30" s="29" t="s">
        <v>3461</v>
      </c>
      <c r="AO30" s="29" t="s">
        <v>2030</v>
      </c>
    </row>
    <row r="31" spans="1:41" x14ac:dyDescent="0.25">
      <c r="A31" s="39">
        <v>268</v>
      </c>
      <c r="B31" s="29" t="s">
        <v>2031</v>
      </c>
      <c r="C31" s="29" t="s">
        <v>2032</v>
      </c>
      <c r="D31" s="29" t="s">
        <v>2033</v>
      </c>
      <c r="E31" s="42">
        <v>38657</v>
      </c>
      <c r="F31" s="29" t="s">
        <v>38</v>
      </c>
      <c r="G31" s="39">
        <v>2000</v>
      </c>
      <c r="H31" s="39">
        <v>800</v>
      </c>
      <c r="J31" s="39">
        <v>1</v>
      </c>
      <c r="L31" t="s">
        <v>341</v>
      </c>
      <c r="M31" s="29" t="s">
        <v>54</v>
      </c>
      <c r="N31" s="29" t="s">
        <v>48</v>
      </c>
      <c r="O31" s="68">
        <v>6843.75</v>
      </c>
      <c r="P31" s="29" t="s">
        <v>60</v>
      </c>
      <c r="Q31" s="29" t="s">
        <v>15</v>
      </c>
      <c r="R31" s="39">
        <v>1</v>
      </c>
      <c r="S31" s="39">
        <v>0</v>
      </c>
      <c r="T31" s="39">
        <v>0</v>
      </c>
      <c r="U31" s="39">
        <v>0</v>
      </c>
      <c r="V31" s="39">
        <v>0</v>
      </c>
      <c r="W31" s="39">
        <v>0</v>
      </c>
      <c r="X31" s="39">
        <v>0</v>
      </c>
      <c r="Y31" s="39">
        <v>0</v>
      </c>
      <c r="Z31" s="39">
        <v>0</v>
      </c>
      <c r="AA31" s="39">
        <v>0</v>
      </c>
      <c r="AB31" s="39">
        <v>1</v>
      </c>
      <c r="AC31" s="39">
        <v>0</v>
      </c>
      <c r="AD31" s="39">
        <v>0</v>
      </c>
      <c r="AE31" s="39">
        <v>0</v>
      </c>
      <c r="AF31" s="39">
        <v>0</v>
      </c>
      <c r="AG31" s="39">
        <v>0</v>
      </c>
      <c r="AH31" s="39">
        <v>0</v>
      </c>
      <c r="AI31" s="39">
        <v>1</v>
      </c>
      <c r="AJ31" s="9">
        <f t="shared" si="8"/>
        <v>0</v>
      </c>
      <c r="AK31" s="9">
        <f t="shared" si="9"/>
        <v>0</v>
      </c>
      <c r="AL31" s="9">
        <f t="shared" si="10"/>
        <v>1</v>
      </c>
      <c r="AM31" s="9">
        <f t="shared" si="11"/>
        <v>0</v>
      </c>
      <c r="AN31" s="29" t="s">
        <v>3461</v>
      </c>
      <c r="AO31" s="29" t="s">
        <v>2034</v>
      </c>
    </row>
    <row r="32" spans="1:41" x14ac:dyDescent="0.25">
      <c r="A32" s="39">
        <v>269</v>
      </c>
      <c r="B32" s="29" t="s">
        <v>2035</v>
      </c>
      <c r="C32" s="29" t="s">
        <v>2036</v>
      </c>
      <c r="D32" s="29" t="s">
        <v>2037</v>
      </c>
      <c r="E32" s="42">
        <v>38473</v>
      </c>
      <c r="F32" s="29" t="s">
        <v>38</v>
      </c>
      <c r="G32" s="39">
        <v>2100</v>
      </c>
      <c r="H32" s="39">
        <v>800</v>
      </c>
      <c r="J32" s="39">
        <v>1</v>
      </c>
      <c r="L32" t="s">
        <v>341</v>
      </c>
      <c r="M32" s="29" t="s">
        <v>54</v>
      </c>
      <c r="N32" s="29" t="s">
        <v>48</v>
      </c>
      <c r="O32" s="68">
        <v>3942</v>
      </c>
      <c r="P32" s="29" t="s">
        <v>152</v>
      </c>
      <c r="Q32" s="29" t="s">
        <v>15</v>
      </c>
      <c r="R32" s="39">
        <v>1</v>
      </c>
      <c r="S32" s="39">
        <v>0</v>
      </c>
      <c r="T32" s="39">
        <v>0</v>
      </c>
      <c r="U32" s="39">
        <v>0</v>
      </c>
      <c r="V32" s="39">
        <v>0</v>
      </c>
      <c r="W32" s="39">
        <v>0</v>
      </c>
      <c r="X32" s="39">
        <v>0</v>
      </c>
      <c r="Y32" s="39">
        <v>0</v>
      </c>
      <c r="Z32" s="39">
        <v>0</v>
      </c>
      <c r="AA32" s="39">
        <v>0</v>
      </c>
      <c r="AB32" s="39">
        <v>1</v>
      </c>
      <c r="AC32" s="39">
        <v>0</v>
      </c>
      <c r="AD32" s="39">
        <v>0</v>
      </c>
      <c r="AE32" s="39">
        <v>0</v>
      </c>
      <c r="AF32" s="39">
        <v>0</v>
      </c>
      <c r="AG32" s="39">
        <v>0</v>
      </c>
      <c r="AH32" s="39">
        <v>0</v>
      </c>
      <c r="AI32" s="39">
        <v>1</v>
      </c>
      <c r="AJ32" s="9">
        <f t="shared" si="8"/>
        <v>0</v>
      </c>
      <c r="AK32" s="9">
        <f t="shared" si="9"/>
        <v>0</v>
      </c>
      <c r="AL32" s="9">
        <f t="shared" si="10"/>
        <v>1</v>
      </c>
      <c r="AM32" s="9">
        <f t="shared" si="11"/>
        <v>0</v>
      </c>
      <c r="AN32" s="29" t="s">
        <v>3461</v>
      </c>
      <c r="AO32" s="29" t="s">
        <v>2038</v>
      </c>
    </row>
    <row r="33" spans="1:41" x14ac:dyDescent="0.25">
      <c r="A33" s="39">
        <v>270</v>
      </c>
      <c r="B33" s="29" t="s">
        <v>2039</v>
      </c>
      <c r="C33" s="29" t="s">
        <v>2040</v>
      </c>
      <c r="D33" s="29" t="s">
        <v>2041</v>
      </c>
      <c r="E33" s="42">
        <v>39845</v>
      </c>
      <c r="F33" s="29" t="s">
        <v>46</v>
      </c>
      <c r="G33" s="39">
        <v>1359</v>
      </c>
      <c r="H33" s="39">
        <v>1250</v>
      </c>
      <c r="I33" s="64">
        <v>100</v>
      </c>
      <c r="L33" t="s">
        <v>3471</v>
      </c>
      <c r="M33" s="29" t="s">
        <v>394</v>
      </c>
      <c r="N33" s="29" t="s">
        <v>219</v>
      </c>
      <c r="O33" s="68">
        <v>50057.142857142855</v>
      </c>
      <c r="P33" s="29" t="s">
        <v>2042</v>
      </c>
      <c r="Q33" s="29" t="s">
        <v>15</v>
      </c>
      <c r="R33" s="39">
        <v>1</v>
      </c>
      <c r="S33" s="39">
        <v>0</v>
      </c>
      <c r="T33" s="39">
        <v>0</v>
      </c>
      <c r="U33" s="39">
        <v>0</v>
      </c>
      <c r="V33" s="39">
        <v>0</v>
      </c>
      <c r="W33" s="39">
        <v>0</v>
      </c>
      <c r="X33" s="39">
        <v>0</v>
      </c>
      <c r="Y33" s="39">
        <v>0</v>
      </c>
      <c r="Z33" s="39">
        <v>0</v>
      </c>
      <c r="AA33" s="39">
        <v>0</v>
      </c>
      <c r="AB33" s="39">
        <v>1</v>
      </c>
      <c r="AC33" s="39">
        <v>1</v>
      </c>
      <c r="AD33" s="39">
        <v>0</v>
      </c>
      <c r="AE33" s="39">
        <v>0</v>
      </c>
      <c r="AF33" s="39">
        <v>0</v>
      </c>
      <c r="AG33" s="39">
        <v>0</v>
      </c>
      <c r="AH33" s="39">
        <v>0</v>
      </c>
      <c r="AI33" s="39">
        <v>0</v>
      </c>
      <c r="AJ33" s="9">
        <f t="shared" si="8"/>
        <v>1</v>
      </c>
      <c r="AK33" s="9">
        <f t="shared" si="9"/>
        <v>0</v>
      </c>
      <c r="AL33" s="9">
        <f t="shared" si="10"/>
        <v>0</v>
      </c>
      <c r="AM33" s="9">
        <f t="shared" si="11"/>
        <v>0</v>
      </c>
      <c r="AN33" s="29" t="s">
        <v>6220</v>
      </c>
      <c r="AO33" s="29" t="s">
        <v>2043</v>
      </c>
    </row>
    <row r="34" spans="1:41" x14ac:dyDescent="0.25">
      <c r="A34" s="39">
        <v>271</v>
      </c>
      <c r="B34" s="29" t="s">
        <v>2044</v>
      </c>
      <c r="C34" s="29" t="s">
        <v>2045</v>
      </c>
      <c r="D34" s="29" t="s">
        <v>2046</v>
      </c>
      <c r="E34" s="42">
        <v>40544</v>
      </c>
      <c r="F34" s="29" t="s">
        <v>332</v>
      </c>
      <c r="G34" s="39">
        <v>9400</v>
      </c>
      <c r="H34" s="39">
        <v>3000</v>
      </c>
      <c r="I34" s="64">
        <v>295</v>
      </c>
      <c r="J34" s="39">
        <v>6.7900000000000002E-4</v>
      </c>
      <c r="L34" t="s">
        <v>3471</v>
      </c>
      <c r="M34" s="29" t="s">
        <v>394</v>
      </c>
      <c r="N34" s="29" t="s">
        <v>48</v>
      </c>
      <c r="O34" s="68">
        <v>14600</v>
      </c>
      <c r="P34" s="29" t="s">
        <v>2042</v>
      </c>
      <c r="Q34" s="29" t="s">
        <v>15</v>
      </c>
      <c r="R34" s="39">
        <v>1</v>
      </c>
      <c r="S34" s="39">
        <v>0</v>
      </c>
      <c r="T34" s="39">
        <v>0</v>
      </c>
      <c r="U34" s="39">
        <v>0</v>
      </c>
      <c r="V34" s="39">
        <v>0</v>
      </c>
      <c r="W34" s="39">
        <v>0</v>
      </c>
      <c r="X34" s="39">
        <v>0</v>
      </c>
      <c r="Y34" s="39">
        <v>0</v>
      </c>
      <c r="Z34" s="39">
        <v>0</v>
      </c>
      <c r="AA34" s="39">
        <v>0</v>
      </c>
      <c r="AB34" s="39">
        <v>1</v>
      </c>
      <c r="AC34" s="39">
        <v>1</v>
      </c>
      <c r="AD34" s="39">
        <v>0</v>
      </c>
      <c r="AE34" s="39">
        <v>0</v>
      </c>
      <c r="AF34" s="39">
        <v>0</v>
      </c>
      <c r="AG34" s="39">
        <v>0</v>
      </c>
      <c r="AH34" s="39">
        <v>0</v>
      </c>
      <c r="AI34" s="39">
        <v>0</v>
      </c>
      <c r="AJ34" s="9">
        <f t="shared" si="8"/>
        <v>1</v>
      </c>
      <c r="AK34" s="9">
        <f t="shared" si="9"/>
        <v>0</v>
      </c>
      <c r="AL34" s="9">
        <f t="shared" si="10"/>
        <v>0</v>
      </c>
      <c r="AM34" s="9">
        <f t="shared" si="11"/>
        <v>0</v>
      </c>
      <c r="AN34" s="29" t="s">
        <v>4096</v>
      </c>
      <c r="AO34" s="29" t="s">
        <v>2047</v>
      </c>
    </row>
    <row r="35" spans="1:41" x14ac:dyDescent="0.25">
      <c r="A35" s="39">
        <v>317</v>
      </c>
      <c r="B35" s="29" t="s">
        <v>5243</v>
      </c>
      <c r="C35" s="29" t="s">
        <v>5244</v>
      </c>
      <c r="D35" s="29" t="s">
        <v>5245</v>
      </c>
      <c r="E35" s="42">
        <v>40176</v>
      </c>
      <c r="F35" s="29" t="s">
        <v>38</v>
      </c>
      <c r="G35" s="39">
        <v>2100</v>
      </c>
      <c r="H35" s="39">
        <v>900</v>
      </c>
      <c r="L35" t="s">
        <v>341</v>
      </c>
      <c r="M35" s="29" t="s">
        <v>151</v>
      </c>
      <c r="N35" s="29" t="s">
        <v>48</v>
      </c>
      <c r="O35" s="68">
        <v>0</v>
      </c>
      <c r="P35" s="29" t="s">
        <v>6221</v>
      </c>
      <c r="Q35" s="29" t="s">
        <v>15</v>
      </c>
      <c r="R35" s="39">
        <v>0</v>
      </c>
      <c r="S35" s="39">
        <v>0</v>
      </c>
      <c r="T35" s="39">
        <v>0</v>
      </c>
      <c r="U35" s="39">
        <v>0</v>
      </c>
      <c r="V35" s="39">
        <v>0</v>
      </c>
      <c r="W35" s="39">
        <v>0</v>
      </c>
      <c r="X35" s="39">
        <v>0</v>
      </c>
      <c r="Y35" s="39">
        <v>0</v>
      </c>
      <c r="Z35" s="39">
        <v>0</v>
      </c>
      <c r="AA35" s="39">
        <v>0</v>
      </c>
      <c r="AB35" s="39">
        <v>1</v>
      </c>
      <c r="AC35" s="39">
        <v>1</v>
      </c>
      <c r="AD35" s="39">
        <v>0</v>
      </c>
      <c r="AE35" s="39">
        <v>1</v>
      </c>
      <c r="AF35" s="39">
        <v>0</v>
      </c>
      <c r="AG35" s="39">
        <v>0</v>
      </c>
      <c r="AH35" s="39">
        <v>0</v>
      </c>
      <c r="AI35" s="39">
        <v>0</v>
      </c>
      <c r="AJ35" s="9">
        <f t="shared" si="8"/>
        <v>1</v>
      </c>
      <c r="AK35" s="9">
        <f t="shared" si="9"/>
        <v>0</v>
      </c>
      <c r="AL35" s="9">
        <f t="shared" si="10"/>
        <v>0</v>
      </c>
      <c r="AM35" s="9">
        <f t="shared" si="11"/>
        <v>0</v>
      </c>
      <c r="AN35" s="29" t="s">
        <v>5246</v>
      </c>
      <c r="AO35" s="29" t="s">
        <v>5247</v>
      </c>
    </row>
    <row r="36" spans="1:41" x14ac:dyDescent="0.25">
      <c r="A36" s="39">
        <v>362</v>
      </c>
      <c r="B36" s="29" t="s">
        <v>2048</v>
      </c>
      <c r="C36" s="29" t="s">
        <v>2049</v>
      </c>
      <c r="D36" s="29" t="s">
        <v>2050</v>
      </c>
      <c r="E36" s="42">
        <v>36982</v>
      </c>
      <c r="F36" s="29" t="s">
        <v>328</v>
      </c>
      <c r="G36" s="39">
        <v>8000</v>
      </c>
      <c r="I36" s="64">
        <v>10000</v>
      </c>
      <c r="L36" t="s">
        <v>3471</v>
      </c>
      <c r="M36" s="29" t="s">
        <v>1855</v>
      </c>
      <c r="N36" s="29" t="s">
        <v>219</v>
      </c>
      <c r="O36" s="68">
        <v>54228.571428571428</v>
      </c>
      <c r="P36" s="29" t="s">
        <v>111</v>
      </c>
      <c r="Q36" s="29" t="s">
        <v>15</v>
      </c>
      <c r="R36" s="39">
        <v>1</v>
      </c>
      <c r="S36" s="39">
        <v>0</v>
      </c>
      <c r="T36" s="39">
        <v>0</v>
      </c>
      <c r="U36" s="39">
        <v>0</v>
      </c>
      <c r="V36" s="39">
        <v>0</v>
      </c>
      <c r="W36" s="39">
        <v>0</v>
      </c>
      <c r="X36" s="39">
        <v>0</v>
      </c>
      <c r="Y36" s="39">
        <v>0</v>
      </c>
      <c r="Z36" s="39">
        <v>0</v>
      </c>
      <c r="AA36" s="39">
        <v>0</v>
      </c>
      <c r="AB36" s="39">
        <v>1</v>
      </c>
      <c r="AC36" s="39">
        <v>0</v>
      </c>
      <c r="AD36" s="39">
        <v>0</v>
      </c>
      <c r="AE36" s="39">
        <v>0</v>
      </c>
      <c r="AF36" s="39">
        <v>0</v>
      </c>
      <c r="AG36" s="39">
        <v>0</v>
      </c>
      <c r="AH36" s="39">
        <v>0</v>
      </c>
      <c r="AI36" s="39">
        <v>1</v>
      </c>
      <c r="AJ36" s="9">
        <f t="shared" si="8"/>
        <v>0</v>
      </c>
      <c r="AK36" s="9">
        <f t="shared" si="9"/>
        <v>0</v>
      </c>
      <c r="AL36" s="9">
        <f t="shared" si="10"/>
        <v>1</v>
      </c>
      <c r="AM36" s="9">
        <f t="shared" si="11"/>
        <v>0</v>
      </c>
      <c r="AN36" s="29" t="s">
        <v>3461</v>
      </c>
      <c r="AO36" s="29" t="s">
        <v>2051</v>
      </c>
    </row>
    <row r="37" spans="1:41" x14ac:dyDescent="0.25">
      <c r="A37" s="39">
        <v>373</v>
      </c>
      <c r="B37" s="29" t="s">
        <v>6222</v>
      </c>
      <c r="C37" s="29" t="s">
        <v>6223</v>
      </c>
      <c r="D37" s="29" t="s">
        <v>6224</v>
      </c>
      <c r="E37" s="42">
        <v>37895</v>
      </c>
      <c r="F37" s="29" t="s">
        <v>328</v>
      </c>
      <c r="L37" t="s">
        <v>3471</v>
      </c>
      <c r="M37" s="29" t="s">
        <v>394</v>
      </c>
      <c r="N37" s="29" t="s">
        <v>219</v>
      </c>
      <c r="O37" s="68">
        <v>0</v>
      </c>
      <c r="P37" s="29" t="s">
        <v>4628</v>
      </c>
      <c r="Q37" s="29" t="s">
        <v>15</v>
      </c>
      <c r="R37" s="39">
        <v>1</v>
      </c>
      <c r="S37" s="39">
        <v>0</v>
      </c>
      <c r="T37" s="39">
        <v>0</v>
      </c>
      <c r="U37" s="39">
        <v>0</v>
      </c>
      <c r="V37" s="39">
        <v>0</v>
      </c>
      <c r="W37" s="39">
        <v>0</v>
      </c>
      <c r="X37" s="39">
        <v>0</v>
      </c>
      <c r="Y37" s="39">
        <v>0</v>
      </c>
      <c r="Z37" s="39">
        <v>0</v>
      </c>
      <c r="AA37" s="39">
        <v>0</v>
      </c>
      <c r="AB37" s="39">
        <v>1</v>
      </c>
      <c r="AC37" s="39">
        <v>0</v>
      </c>
      <c r="AD37" s="39">
        <v>0</v>
      </c>
      <c r="AE37" s="39">
        <v>0</v>
      </c>
      <c r="AF37" s="39">
        <v>0</v>
      </c>
      <c r="AG37" s="39">
        <v>0</v>
      </c>
      <c r="AH37" s="39">
        <v>0</v>
      </c>
      <c r="AI37" s="39">
        <v>1</v>
      </c>
      <c r="AJ37" s="9">
        <f t="shared" si="8"/>
        <v>0</v>
      </c>
      <c r="AK37" s="9">
        <f t="shared" si="9"/>
        <v>0</v>
      </c>
      <c r="AL37" s="9">
        <f t="shared" si="10"/>
        <v>1</v>
      </c>
      <c r="AM37" s="9">
        <f t="shared" si="11"/>
        <v>0</v>
      </c>
      <c r="AN37" s="29" t="s">
        <v>3461</v>
      </c>
      <c r="AO37" s="29" t="s">
        <v>6225</v>
      </c>
    </row>
    <row r="38" spans="1:41" x14ac:dyDescent="0.25">
      <c r="A38" s="39">
        <v>421</v>
      </c>
      <c r="B38" s="29" t="s">
        <v>6226</v>
      </c>
      <c r="C38" s="29" t="s">
        <v>6227</v>
      </c>
      <c r="D38" s="29" t="s">
        <v>6228</v>
      </c>
      <c r="E38" s="42">
        <v>41214</v>
      </c>
      <c r="F38" s="29" t="s">
        <v>38</v>
      </c>
      <c r="G38" s="39">
        <v>2100</v>
      </c>
      <c r="H38" s="39">
        <v>800</v>
      </c>
      <c r="J38" s="39">
        <v>0.65</v>
      </c>
      <c r="L38" t="s">
        <v>341</v>
      </c>
      <c r="M38" s="29" t="s">
        <v>54</v>
      </c>
      <c r="N38" s="29" t="s">
        <v>48</v>
      </c>
      <c r="O38" s="68">
        <v>7456.95</v>
      </c>
      <c r="P38" s="29" t="s">
        <v>6221</v>
      </c>
      <c r="Q38" s="29" t="s">
        <v>70</v>
      </c>
      <c r="R38" s="39">
        <v>0</v>
      </c>
      <c r="S38" s="39">
        <v>0</v>
      </c>
      <c r="T38" s="39">
        <v>0</v>
      </c>
      <c r="U38" s="39">
        <v>0</v>
      </c>
      <c r="V38" s="39">
        <v>0</v>
      </c>
      <c r="W38" s="39">
        <v>0</v>
      </c>
      <c r="X38" s="39">
        <v>0</v>
      </c>
      <c r="Y38" s="39">
        <v>0</v>
      </c>
      <c r="Z38" s="39">
        <v>0</v>
      </c>
      <c r="AA38" s="39">
        <v>0</v>
      </c>
      <c r="AB38" s="39">
        <v>1</v>
      </c>
      <c r="AC38" s="39">
        <v>0</v>
      </c>
      <c r="AD38" s="39">
        <v>0</v>
      </c>
      <c r="AE38" s="39">
        <v>0</v>
      </c>
      <c r="AF38" s="39">
        <v>0</v>
      </c>
      <c r="AG38" s="39">
        <v>0</v>
      </c>
      <c r="AH38" s="39">
        <v>0</v>
      </c>
      <c r="AI38" s="39">
        <v>0</v>
      </c>
      <c r="AJ38" s="9">
        <f t="shared" si="8"/>
        <v>0</v>
      </c>
      <c r="AK38" s="9">
        <f t="shared" si="9"/>
        <v>0</v>
      </c>
      <c r="AL38" s="9">
        <f t="shared" si="10"/>
        <v>0</v>
      </c>
      <c r="AM38" s="9">
        <f t="shared" si="11"/>
        <v>0</v>
      </c>
      <c r="AN38" s="29" t="s">
        <v>6229</v>
      </c>
      <c r="AO38" s="29" t="s">
        <v>6230</v>
      </c>
    </row>
    <row r="39" spans="1:41" x14ac:dyDescent="0.25">
      <c r="A39" s="39">
        <v>482</v>
      </c>
      <c r="B39" s="29" t="s">
        <v>6231</v>
      </c>
      <c r="C39" s="29" t="s">
        <v>6232</v>
      </c>
      <c r="D39" s="29" t="s">
        <v>6233</v>
      </c>
      <c r="E39" s="42">
        <v>39507</v>
      </c>
      <c r="F39" s="29" t="s">
        <v>38</v>
      </c>
      <c r="G39" s="39">
        <v>2100</v>
      </c>
      <c r="H39" s="39">
        <v>900</v>
      </c>
      <c r="J39" s="39">
        <v>0.95</v>
      </c>
      <c r="L39" t="s">
        <v>341</v>
      </c>
      <c r="M39" s="29" t="s">
        <v>54</v>
      </c>
      <c r="N39" s="29" t="s">
        <v>48</v>
      </c>
      <c r="O39" s="68">
        <v>857.75</v>
      </c>
      <c r="P39" s="29" t="s">
        <v>60</v>
      </c>
      <c r="Q39" s="29" t="s">
        <v>15</v>
      </c>
      <c r="R39" s="39">
        <v>1</v>
      </c>
      <c r="S39" s="39">
        <v>0</v>
      </c>
      <c r="T39" s="39">
        <v>0</v>
      </c>
      <c r="U39" s="39">
        <v>0</v>
      </c>
      <c r="V39" s="39">
        <v>0</v>
      </c>
      <c r="W39" s="39">
        <v>0</v>
      </c>
      <c r="X39" s="39">
        <v>0</v>
      </c>
      <c r="Y39" s="39">
        <v>0</v>
      </c>
      <c r="Z39" s="39">
        <v>0</v>
      </c>
      <c r="AA39" s="39">
        <v>0</v>
      </c>
      <c r="AB39" s="39">
        <v>1</v>
      </c>
      <c r="AC39" s="39">
        <v>0</v>
      </c>
      <c r="AD39" s="39">
        <v>0</v>
      </c>
      <c r="AE39" s="39">
        <v>1</v>
      </c>
      <c r="AF39" s="39">
        <v>1</v>
      </c>
      <c r="AG39" s="39">
        <v>0</v>
      </c>
      <c r="AH39" s="39">
        <v>0</v>
      </c>
      <c r="AI39" s="39">
        <v>0</v>
      </c>
      <c r="AJ39" s="9">
        <f t="shared" si="8"/>
        <v>1</v>
      </c>
      <c r="AK39" s="9">
        <f t="shared" si="9"/>
        <v>1</v>
      </c>
      <c r="AL39" s="9">
        <f t="shared" si="10"/>
        <v>0</v>
      </c>
      <c r="AM39" s="9">
        <f t="shared" si="11"/>
        <v>0</v>
      </c>
      <c r="AN39" s="29" t="s">
        <v>6234</v>
      </c>
      <c r="AO39" s="29" t="s">
        <v>6235</v>
      </c>
    </row>
    <row r="40" spans="1:41" x14ac:dyDescent="0.25">
      <c r="A40" s="39">
        <v>485</v>
      </c>
      <c r="B40" s="29" t="s">
        <v>6236</v>
      </c>
      <c r="C40" s="29" t="s">
        <v>6237</v>
      </c>
      <c r="D40" s="29" t="s">
        <v>6238</v>
      </c>
      <c r="E40" s="42">
        <v>40269</v>
      </c>
      <c r="F40" s="29" t="s">
        <v>46</v>
      </c>
      <c r="L40" t="s">
        <v>341</v>
      </c>
      <c r="M40" s="29" t="s">
        <v>47</v>
      </c>
      <c r="N40" s="29" t="s">
        <v>900</v>
      </c>
      <c r="O40" s="68">
        <v>0</v>
      </c>
      <c r="P40" s="29" t="s">
        <v>170</v>
      </c>
      <c r="Q40" s="29" t="s">
        <v>55</v>
      </c>
      <c r="R40" s="39">
        <v>0</v>
      </c>
      <c r="S40" s="39">
        <v>0</v>
      </c>
      <c r="T40" s="39">
        <v>0</v>
      </c>
      <c r="U40" s="39">
        <v>0</v>
      </c>
      <c r="V40" s="39">
        <v>0</v>
      </c>
      <c r="W40" s="39">
        <v>0</v>
      </c>
      <c r="X40" s="39">
        <v>0</v>
      </c>
      <c r="Y40" s="39">
        <v>0</v>
      </c>
      <c r="Z40" s="39">
        <v>0</v>
      </c>
      <c r="AA40" s="39">
        <v>0</v>
      </c>
      <c r="AB40" s="39">
        <v>1</v>
      </c>
      <c r="AC40" s="39">
        <v>0</v>
      </c>
      <c r="AD40" s="39">
        <v>0</v>
      </c>
      <c r="AE40" s="39">
        <v>0</v>
      </c>
      <c r="AF40" s="39">
        <v>0</v>
      </c>
      <c r="AG40" s="39">
        <v>0</v>
      </c>
      <c r="AH40" s="39">
        <v>0</v>
      </c>
      <c r="AI40" s="39">
        <v>1</v>
      </c>
      <c r="AJ40" s="9">
        <f t="shared" si="8"/>
        <v>0</v>
      </c>
      <c r="AK40" s="9">
        <f t="shared" si="9"/>
        <v>0</v>
      </c>
      <c r="AL40" s="9">
        <f t="shared" si="10"/>
        <v>1</v>
      </c>
      <c r="AM40" s="9">
        <f t="shared" si="11"/>
        <v>0</v>
      </c>
      <c r="AN40" s="29" t="s">
        <v>3461</v>
      </c>
      <c r="AO40" s="29" t="s">
        <v>6239</v>
      </c>
    </row>
    <row r="41" spans="1:41" x14ac:dyDescent="0.25">
      <c r="A41" s="39">
        <v>500</v>
      </c>
      <c r="B41" s="29" t="s">
        <v>3561</v>
      </c>
      <c r="C41" s="29" t="s">
        <v>3562</v>
      </c>
      <c r="D41" s="29" t="s">
        <v>3563</v>
      </c>
      <c r="E41" s="42">
        <v>40730</v>
      </c>
      <c r="F41" s="29" t="s">
        <v>332</v>
      </c>
      <c r="I41" s="64">
        <v>84000</v>
      </c>
      <c r="J41" s="39">
        <v>0.72499999999999998</v>
      </c>
      <c r="L41" t="s">
        <v>3471</v>
      </c>
      <c r="M41" s="29" t="s">
        <v>136</v>
      </c>
      <c r="N41" s="29" t="s">
        <v>40</v>
      </c>
      <c r="O41" s="68">
        <v>18</v>
      </c>
      <c r="P41" s="29" t="s">
        <v>526</v>
      </c>
      <c r="Q41" s="29" t="s">
        <v>15</v>
      </c>
      <c r="R41" s="39">
        <v>1</v>
      </c>
      <c r="S41" s="39">
        <v>0</v>
      </c>
      <c r="T41" s="39">
        <v>0</v>
      </c>
      <c r="U41" s="39">
        <v>1</v>
      </c>
      <c r="V41" s="39">
        <v>0</v>
      </c>
      <c r="W41" s="39">
        <v>0</v>
      </c>
      <c r="X41" s="39">
        <v>0</v>
      </c>
      <c r="Y41" s="39">
        <v>1</v>
      </c>
      <c r="Z41" s="39">
        <v>0</v>
      </c>
      <c r="AA41" s="39">
        <v>0</v>
      </c>
      <c r="AB41" s="39">
        <v>0</v>
      </c>
      <c r="AC41" s="39">
        <v>0</v>
      </c>
      <c r="AD41" s="39">
        <v>0</v>
      </c>
      <c r="AE41" s="39">
        <v>0</v>
      </c>
      <c r="AF41" s="39">
        <v>0</v>
      </c>
      <c r="AG41" s="39">
        <v>0</v>
      </c>
      <c r="AH41" s="39">
        <v>0</v>
      </c>
      <c r="AI41" s="39">
        <v>1</v>
      </c>
      <c r="AJ41" s="9">
        <f t="shared" si="8"/>
        <v>0</v>
      </c>
      <c r="AK41" s="9">
        <f t="shared" si="9"/>
        <v>0</v>
      </c>
      <c r="AL41" s="9">
        <f t="shared" si="10"/>
        <v>1</v>
      </c>
      <c r="AM41" s="9">
        <f t="shared" si="11"/>
        <v>0</v>
      </c>
      <c r="AN41" s="29" t="s">
        <v>3461</v>
      </c>
      <c r="AO41" s="29" t="s">
        <v>3564</v>
      </c>
    </row>
    <row r="42" spans="1:41" x14ac:dyDescent="0.25">
      <c r="A42" s="39">
        <v>501</v>
      </c>
      <c r="B42" s="29" t="s">
        <v>4199</v>
      </c>
      <c r="C42" s="29" t="s">
        <v>4200</v>
      </c>
      <c r="D42" s="29" t="s">
        <v>4201</v>
      </c>
      <c r="E42" s="42">
        <v>40116</v>
      </c>
      <c r="F42" s="29" t="s">
        <v>38</v>
      </c>
      <c r="J42" s="39">
        <v>2</v>
      </c>
      <c r="L42" t="s">
        <v>3471</v>
      </c>
      <c r="M42" s="29" t="s">
        <v>39</v>
      </c>
      <c r="N42" s="29" t="s">
        <v>48</v>
      </c>
      <c r="O42" s="68">
        <v>8</v>
      </c>
      <c r="P42" s="29" t="s">
        <v>195</v>
      </c>
      <c r="Q42" s="29" t="s">
        <v>15</v>
      </c>
      <c r="R42" s="39">
        <v>1</v>
      </c>
      <c r="S42" s="39">
        <v>0</v>
      </c>
      <c r="T42" s="39">
        <v>0</v>
      </c>
      <c r="U42" s="39">
        <v>1</v>
      </c>
      <c r="V42" s="39">
        <v>0</v>
      </c>
      <c r="W42" s="39">
        <v>0</v>
      </c>
      <c r="X42" s="39">
        <v>0</v>
      </c>
      <c r="Y42" s="39">
        <v>1</v>
      </c>
      <c r="Z42" s="39">
        <v>0</v>
      </c>
      <c r="AA42" s="39">
        <v>0</v>
      </c>
      <c r="AB42" s="39">
        <v>0</v>
      </c>
      <c r="AC42" s="39">
        <v>1</v>
      </c>
      <c r="AD42" s="39">
        <v>0</v>
      </c>
      <c r="AE42" s="39">
        <v>0</v>
      </c>
      <c r="AF42" s="39">
        <v>0</v>
      </c>
      <c r="AG42" s="39">
        <v>0</v>
      </c>
      <c r="AH42" s="39">
        <v>0</v>
      </c>
      <c r="AI42" s="39">
        <v>0</v>
      </c>
      <c r="AJ42" s="9">
        <f t="shared" si="8"/>
        <v>1</v>
      </c>
      <c r="AK42" s="9">
        <f t="shared" si="9"/>
        <v>0</v>
      </c>
      <c r="AL42" s="9">
        <f t="shared" si="10"/>
        <v>0</v>
      </c>
      <c r="AM42" s="9">
        <f t="shared" si="11"/>
        <v>0</v>
      </c>
      <c r="AN42" s="29" t="s">
        <v>4202</v>
      </c>
      <c r="AO42" s="29" t="s">
        <v>4203</v>
      </c>
    </row>
    <row r="43" spans="1:41" x14ac:dyDescent="0.25">
      <c r="A43" s="39">
        <v>503</v>
      </c>
      <c r="B43" s="29" t="s">
        <v>4210</v>
      </c>
      <c r="C43" s="29" t="s">
        <v>4211</v>
      </c>
      <c r="D43" s="29" t="s">
        <v>4212</v>
      </c>
      <c r="E43" s="42">
        <v>39713</v>
      </c>
      <c r="F43" s="29" t="s">
        <v>38</v>
      </c>
      <c r="G43" s="39">
        <v>900</v>
      </c>
      <c r="H43" s="39">
        <v>850</v>
      </c>
      <c r="I43" s="64">
        <v>400</v>
      </c>
      <c r="J43" s="39">
        <v>1.46</v>
      </c>
      <c r="L43" t="s">
        <v>341</v>
      </c>
      <c r="M43" s="29" t="s">
        <v>54</v>
      </c>
      <c r="N43" s="29" t="s">
        <v>48</v>
      </c>
      <c r="O43" s="68">
        <v>1</v>
      </c>
      <c r="P43" s="29" t="s">
        <v>4105</v>
      </c>
      <c r="Q43" s="29" t="s">
        <v>15</v>
      </c>
      <c r="R43" s="39">
        <v>0</v>
      </c>
      <c r="S43" s="39">
        <v>0</v>
      </c>
      <c r="T43" s="39">
        <v>0</v>
      </c>
      <c r="U43" s="39">
        <v>0</v>
      </c>
      <c r="V43" s="39">
        <v>0</v>
      </c>
      <c r="W43" s="39">
        <v>0</v>
      </c>
      <c r="X43" s="39">
        <v>0</v>
      </c>
      <c r="Y43" s="39">
        <v>1</v>
      </c>
      <c r="Z43" s="39">
        <v>0</v>
      </c>
      <c r="AA43" s="39">
        <v>0</v>
      </c>
      <c r="AB43" s="39">
        <v>0</v>
      </c>
      <c r="AC43" s="39">
        <v>0</v>
      </c>
      <c r="AD43" s="39">
        <v>0</v>
      </c>
      <c r="AE43" s="39">
        <v>0</v>
      </c>
      <c r="AF43" s="39">
        <v>1</v>
      </c>
      <c r="AG43" s="39">
        <v>0</v>
      </c>
      <c r="AH43" s="39">
        <v>0</v>
      </c>
      <c r="AI43" s="39">
        <v>0</v>
      </c>
      <c r="AJ43" s="9">
        <f t="shared" si="8"/>
        <v>0</v>
      </c>
      <c r="AK43" s="9">
        <f t="shared" si="9"/>
        <v>1</v>
      </c>
      <c r="AL43" s="9">
        <f t="shared" si="10"/>
        <v>0</v>
      </c>
      <c r="AM43" s="9">
        <f t="shared" si="11"/>
        <v>0</v>
      </c>
      <c r="AN43" s="29" t="s">
        <v>4213</v>
      </c>
      <c r="AO43" s="29" t="s">
        <v>4214</v>
      </c>
    </row>
    <row r="44" spans="1:41" x14ac:dyDescent="0.25">
      <c r="A44" s="39">
        <v>505</v>
      </c>
      <c r="B44" s="29" t="s">
        <v>5248</v>
      </c>
      <c r="C44" s="29" t="s">
        <v>5249</v>
      </c>
      <c r="D44" s="29" t="s">
        <v>5250</v>
      </c>
      <c r="E44" s="42">
        <v>38838</v>
      </c>
      <c r="F44" s="29" t="s">
        <v>38</v>
      </c>
      <c r="J44" s="39">
        <v>3</v>
      </c>
      <c r="L44" t="s">
        <v>341</v>
      </c>
      <c r="M44" s="29" t="s">
        <v>151</v>
      </c>
      <c r="N44" s="29" t="s">
        <v>48</v>
      </c>
      <c r="O44" s="68">
        <v>0.33333333333333331</v>
      </c>
      <c r="P44" s="29" t="s">
        <v>6240</v>
      </c>
      <c r="Q44" s="29" t="s">
        <v>15</v>
      </c>
      <c r="R44" s="39">
        <v>1</v>
      </c>
      <c r="S44" s="39">
        <v>0</v>
      </c>
      <c r="T44" s="39">
        <v>0</v>
      </c>
      <c r="U44" s="39">
        <v>1</v>
      </c>
      <c r="V44" s="39">
        <v>0</v>
      </c>
      <c r="W44" s="39">
        <v>0</v>
      </c>
      <c r="X44" s="39">
        <v>0</v>
      </c>
      <c r="Y44" s="39">
        <v>1</v>
      </c>
      <c r="Z44" s="39">
        <v>0</v>
      </c>
      <c r="AA44" s="39">
        <v>0</v>
      </c>
      <c r="AB44" s="39">
        <v>0</v>
      </c>
      <c r="AC44" s="39">
        <v>0</v>
      </c>
      <c r="AD44" s="39">
        <v>0</v>
      </c>
      <c r="AE44" s="39">
        <v>0</v>
      </c>
      <c r="AF44" s="39">
        <v>0</v>
      </c>
      <c r="AG44" s="39">
        <v>0</v>
      </c>
      <c r="AH44" s="39">
        <v>0</v>
      </c>
      <c r="AI44" s="39">
        <v>1</v>
      </c>
      <c r="AJ44" s="9">
        <f t="shared" si="8"/>
        <v>0</v>
      </c>
      <c r="AK44" s="9">
        <f t="shared" si="9"/>
        <v>0</v>
      </c>
      <c r="AL44" s="9">
        <f t="shared" si="10"/>
        <v>1</v>
      </c>
      <c r="AM44" s="9">
        <f t="shared" si="11"/>
        <v>0</v>
      </c>
      <c r="AN44" s="29" t="s">
        <v>3466</v>
      </c>
      <c r="AO44" s="29" t="s">
        <v>5251</v>
      </c>
    </row>
    <row r="45" spans="1:41" x14ac:dyDescent="0.25">
      <c r="A45" s="39">
        <v>506</v>
      </c>
      <c r="B45" s="29" t="s">
        <v>6241</v>
      </c>
      <c r="C45" s="29" t="s">
        <v>6242</v>
      </c>
      <c r="D45" s="29" t="s">
        <v>6243</v>
      </c>
      <c r="E45" s="42">
        <v>38504</v>
      </c>
      <c r="F45" s="29" t="s">
        <v>38</v>
      </c>
      <c r="J45" s="39">
        <v>2</v>
      </c>
      <c r="L45" t="s">
        <v>3471</v>
      </c>
      <c r="M45" s="29" t="s">
        <v>136</v>
      </c>
      <c r="N45" s="29" t="s">
        <v>40</v>
      </c>
      <c r="O45" s="68">
        <v>24</v>
      </c>
      <c r="P45" s="29" t="s">
        <v>2316</v>
      </c>
      <c r="Q45" s="29" t="s">
        <v>15</v>
      </c>
      <c r="R45" s="39">
        <v>1</v>
      </c>
      <c r="S45" s="39">
        <v>0</v>
      </c>
      <c r="T45" s="39">
        <v>0</v>
      </c>
      <c r="U45" s="39">
        <v>1</v>
      </c>
      <c r="V45" s="39">
        <v>0</v>
      </c>
      <c r="W45" s="39">
        <v>0</v>
      </c>
      <c r="X45" s="39">
        <v>0</v>
      </c>
      <c r="Y45" s="39">
        <v>1</v>
      </c>
      <c r="Z45" s="39">
        <v>0</v>
      </c>
      <c r="AA45" s="39">
        <v>0</v>
      </c>
      <c r="AB45" s="39">
        <v>0</v>
      </c>
      <c r="AC45" s="39">
        <v>1</v>
      </c>
      <c r="AD45" s="39">
        <v>0</v>
      </c>
      <c r="AE45" s="39">
        <v>0</v>
      </c>
      <c r="AF45" s="39">
        <v>0</v>
      </c>
      <c r="AG45" s="39">
        <v>0</v>
      </c>
      <c r="AH45" s="39">
        <v>0</v>
      </c>
      <c r="AI45" s="39">
        <v>0</v>
      </c>
      <c r="AJ45" s="9">
        <f t="shared" si="8"/>
        <v>1</v>
      </c>
      <c r="AK45" s="9">
        <f t="shared" si="9"/>
        <v>0</v>
      </c>
      <c r="AL45" s="9">
        <f t="shared" si="10"/>
        <v>0</v>
      </c>
      <c r="AM45" s="9">
        <f t="shared" si="11"/>
        <v>0</v>
      </c>
      <c r="AN45" s="29" t="s">
        <v>6217</v>
      </c>
      <c r="AO45" s="29" t="s">
        <v>6244</v>
      </c>
    </row>
    <row r="46" spans="1:41" x14ac:dyDescent="0.25">
      <c r="A46" s="39">
        <v>645</v>
      </c>
      <c r="B46" s="29" t="s">
        <v>6245</v>
      </c>
      <c r="C46" s="29" t="s">
        <v>6246</v>
      </c>
      <c r="D46" s="29" t="s">
        <v>6247</v>
      </c>
      <c r="E46" s="42">
        <v>41501</v>
      </c>
      <c r="F46" s="29" t="s">
        <v>38</v>
      </c>
      <c r="J46" s="39">
        <v>1.3</v>
      </c>
      <c r="L46" t="s">
        <v>3471</v>
      </c>
      <c r="M46" s="29" t="s">
        <v>136</v>
      </c>
      <c r="N46" s="29" t="s">
        <v>40</v>
      </c>
      <c r="O46" s="68">
        <v>24</v>
      </c>
      <c r="P46" s="29" t="s">
        <v>170</v>
      </c>
      <c r="Q46" s="29" t="s">
        <v>70</v>
      </c>
      <c r="R46" s="39">
        <v>0</v>
      </c>
      <c r="S46" s="39">
        <v>0</v>
      </c>
      <c r="T46" s="39">
        <v>0</v>
      </c>
      <c r="U46" s="39">
        <v>0</v>
      </c>
      <c r="V46" s="39">
        <v>0</v>
      </c>
      <c r="W46" s="39">
        <v>0</v>
      </c>
      <c r="X46" s="39">
        <v>0</v>
      </c>
      <c r="Y46" s="39">
        <v>1</v>
      </c>
      <c r="Z46" s="39">
        <v>0</v>
      </c>
      <c r="AA46" s="39">
        <v>0</v>
      </c>
      <c r="AB46" s="39">
        <v>0</v>
      </c>
      <c r="AC46" s="39">
        <v>0</v>
      </c>
      <c r="AD46" s="39">
        <v>0</v>
      </c>
      <c r="AE46" s="39">
        <v>1</v>
      </c>
      <c r="AF46" s="39">
        <v>0</v>
      </c>
      <c r="AG46" s="39">
        <v>0</v>
      </c>
      <c r="AH46" s="39">
        <v>0</v>
      </c>
      <c r="AI46" s="39">
        <v>0</v>
      </c>
      <c r="AJ46" s="9">
        <f t="shared" si="8"/>
        <v>1</v>
      </c>
      <c r="AK46" s="9">
        <f t="shared" si="9"/>
        <v>0</v>
      </c>
      <c r="AL46" s="9">
        <f t="shared" si="10"/>
        <v>0</v>
      </c>
      <c r="AM46" s="9">
        <f t="shared" si="11"/>
        <v>0</v>
      </c>
      <c r="AN46" s="29" t="s">
        <v>6248</v>
      </c>
      <c r="AO46" s="29" t="s">
        <v>6249</v>
      </c>
    </row>
    <row r="47" spans="1:41" x14ac:dyDescent="0.25">
      <c r="A47" s="39">
        <v>651</v>
      </c>
      <c r="B47" s="29" t="s">
        <v>6250</v>
      </c>
      <c r="C47" s="29" t="s">
        <v>6251</v>
      </c>
      <c r="D47" s="29" t="s">
        <v>6252</v>
      </c>
      <c r="E47" s="42">
        <v>41423</v>
      </c>
      <c r="F47" s="29" t="s">
        <v>38</v>
      </c>
      <c r="J47" s="39">
        <v>10.9</v>
      </c>
      <c r="L47" t="s">
        <v>3471</v>
      </c>
      <c r="M47" s="29" t="s">
        <v>501</v>
      </c>
      <c r="N47" s="29" t="s">
        <v>48</v>
      </c>
      <c r="O47" s="68">
        <v>2</v>
      </c>
      <c r="P47" s="29" t="s">
        <v>157</v>
      </c>
      <c r="Q47" s="29" t="s">
        <v>70</v>
      </c>
      <c r="R47" s="39">
        <v>0</v>
      </c>
      <c r="S47" s="39">
        <v>0</v>
      </c>
      <c r="T47" s="39">
        <v>0</v>
      </c>
      <c r="U47" s="39">
        <v>0</v>
      </c>
      <c r="V47" s="39">
        <v>0</v>
      </c>
      <c r="W47" s="39">
        <v>0</v>
      </c>
      <c r="X47" s="39">
        <v>0</v>
      </c>
      <c r="Y47" s="39">
        <v>1</v>
      </c>
      <c r="Z47" s="39">
        <v>0</v>
      </c>
      <c r="AA47" s="39">
        <v>0</v>
      </c>
      <c r="AB47" s="39">
        <v>1</v>
      </c>
      <c r="AC47" s="39">
        <v>0</v>
      </c>
      <c r="AD47" s="39">
        <v>0</v>
      </c>
      <c r="AE47" s="39">
        <v>1</v>
      </c>
      <c r="AF47" s="39">
        <v>0</v>
      </c>
      <c r="AG47" s="39">
        <v>0</v>
      </c>
      <c r="AH47" s="39">
        <v>0</v>
      </c>
      <c r="AI47" s="39">
        <v>0</v>
      </c>
      <c r="AJ47" s="9">
        <f t="shared" si="8"/>
        <v>1</v>
      </c>
      <c r="AK47" s="9">
        <f t="shared" si="9"/>
        <v>0</v>
      </c>
      <c r="AL47" s="9">
        <f t="shared" si="10"/>
        <v>0</v>
      </c>
      <c r="AM47" s="9">
        <f t="shared" si="11"/>
        <v>0</v>
      </c>
      <c r="AN47" s="29" t="s">
        <v>6253</v>
      </c>
      <c r="AO47" s="29" t="s">
        <v>6254</v>
      </c>
    </row>
    <row r="48" spans="1:41" x14ac:dyDescent="0.25">
      <c r="A48" s="39">
        <v>682</v>
      </c>
      <c r="B48" s="29" t="s">
        <v>2070</v>
      </c>
      <c r="C48" s="29" t="s">
        <v>2071</v>
      </c>
      <c r="D48" s="29" t="s">
        <v>2072</v>
      </c>
      <c r="E48" s="42">
        <v>41226</v>
      </c>
      <c r="F48" s="29" t="s">
        <v>332</v>
      </c>
      <c r="I48" s="64">
        <v>2100</v>
      </c>
      <c r="J48" s="39">
        <v>1.4E-2</v>
      </c>
      <c r="L48" t="s">
        <v>3471</v>
      </c>
      <c r="M48" s="29" t="s">
        <v>136</v>
      </c>
      <c r="N48" s="29" t="s">
        <v>219</v>
      </c>
      <c r="O48" s="68">
        <v>90</v>
      </c>
      <c r="P48" s="29" t="s">
        <v>2073</v>
      </c>
      <c r="Q48" s="29" t="s">
        <v>15</v>
      </c>
      <c r="R48" s="39">
        <v>1</v>
      </c>
      <c r="S48" s="39">
        <v>0</v>
      </c>
      <c r="T48" s="39">
        <v>0</v>
      </c>
      <c r="U48" s="39">
        <v>1</v>
      </c>
      <c r="V48" s="39">
        <v>0</v>
      </c>
      <c r="W48" s="39">
        <v>0</v>
      </c>
      <c r="X48" s="39">
        <v>0</v>
      </c>
      <c r="Y48" s="39">
        <v>0</v>
      </c>
      <c r="Z48" s="39">
        <v>1</v>
      </c>
      <c r="AA48" s="39">
        <v>0</v>
      </c>
      <c r="AB48" s="39">
        <v>0</v>
      </c>
      <c r="AC48" s="39">
        <v>1</v>
      </c>
      <c r="AD48" s="39">
        <v>0</v>
      </c>
      <c r="AE48" s="39">
        <v>1</v>
      </c>
      <c r="AF48" s="39">
        <v>0</v>
      </c>
      <c r="AG48" s="39">
        <v>0</v>
      </c>
      <c r="AH48" s="39">
        <v>0</v>
      </c>
      <c r="AI48" s="39">
        <v>0</v>
      </c>
      <c r="AJ48" s="9">
        <f t="shared" si="8"/>
        <v>1</v>
      </c>
      <c r="AK48" s="9">
        <f t="shared" si="9"/>
        <v>0</v>
      </c>
      <c r="AL48" s="9">
        <f t="shared" si="10"/>
        <v>0</v>
      </c>
      <c r="AM48" s="9">
        <f t="shared" si="11"/>
        <v>0</v>
      </c>
      <c r="AN48" s="29" t="s">
        <v>4250</v>
      </c>
      <c r="AO48" s="29" t="s">
        <v>2074</v>
      </c>
    </row>
    <row r="49" spans="1:41" x14ac:dyDescent="0.25">
      <c r="A49" s="39">
        <v>713</v>
      </c>
      <c r="B49" s="29" t="s">
        <v>3569</v>
      </c>
      <c r="C49" s="29" t="s">
        <v>3570</v>
      </c>
      <c r="D49" s="29" t="s">
        <v>3571</v>
      </c>
      <c r="E49" s="42">
        <v>40960</v>
      </c>
      <c r="F49" s="29" t="s">
        <v>38</v>
      </c>
      <c r="J49" s="39">
        <v>10</v>
      </c>
      <c r="L49" t="s">
        <v>3471</v>
      </c>
      <c r="M49" s="29" t="s">
        <v>1199</v>
      </c>
      <c r="N49" s="29" t="s">
        <v>48</v>
      </c>
      <c r="O49" s="68">
        <v>24</v>
      </c>
      <c r="P49" s="29" t="s">
        <v>6255</v>
      </c>
      <c r="Q49" s="29" t="s">
        <v>70</v>
      </c>
      <c r="R49" s="39">
        <v>0</v>
      </c>
      <c r="S49" s="39">
        <v>0</v>
      </c>
      <c r="T49" s="39">
        <v>0</v>
      </c>
      <c r="U49" s="39">
        <v>1</v>
      </c>
      <c r="V49" s="39">
        <v>0</v>
      </c>
      <c r="W49" s="39">
        <v>0</v>
      </c>
      <c r="X49" s="39">
        <v>0</v>
      </c>
      <c r="Y49" s="39">
        <v>1</v>
      </c>
      <c r="Z49" s="39">
        <v>0</v>
      </c>
      <c r="AA49" s="39">
        <v>0</v>
      </c>
      <c r="AB49" s="39">
        <v>0</v>
      </c>
      <c r="AC49" s="39">
        <v>1</v>
      </c>
      <c r="AD49" s="39">
        <v>0</v>
      </c>
      <c r="AE49" s="39">
        <v>0</v>
      </c>
      <c r="AF49" s="39">
        <v>0</v>
      </c>
      <c r="AG49" s="39">
        <v>0</v>
      </c>
      <c r="AH49" s="39">
        <v>0</v>
      </c>
      <c r="AI49" s="39">
        <v>0</v>
      </c>
      <c r="AJ49" s="9">
        <f t="shared" si="8"/>
        <v>1</v>
      </c>
      <c r="AK49" s="9">
        <f t="shared" si="9"/>
        <v>0</v>
      </c>
      <c r="AL49" s="9">
        <f t="shared" si="10"/>
        <v>0</v>
      </c>
      <c r="AM49" s="9">
        <f t="shared" si="11"/>
        <v>0</v>
      </c>
      <c r="AN49" s="29" t="s">
        <v>3572</v>
      </c>
      <c r="AO49" s="29" t="s">
        <v>3573</v>
      </c>
    </row>
    <row r="50" spans="1:41" x14ac:dyDescent="0.25">
      <c r="A50" s="39">
        <v>743</v>
      </c>
      <c r="B50" s="29" t="s">
        <v>5939</v>
      </c>
      <c r="C50" s="29" t="s">
        <v>5940</v>
      </c>
      <c r="D50" s="29" t="s">
        <v>5941</v>
      </c>
      <c r="E50" s="42">
        <v>38864</v>
      </c>
      <c r="F50" s="29" t="s">
        <v>38</v>
      </c>
      <c r="G50" s="39">
        <v>915</v>
      </c>
      <c r="H50" s="39">
        <v>890</v>
      </c>
      <c r="J50" s="39">
        <v>4.0000000000000002E-4</v>
      </c>
      <c r="L50" t="s">
        <v>3471</v>
      </c>
      <c r="M50" s="29" t="s">
        <v>575</v>
      </c>
      <c r="N50" s="29" t="s">
        <v>48</v>
      </c>
      <c r="O50" s="68">
        <v>2</v>
      </c>
      <c r="P50" s="29" t="s">
        <v>1991</v>
      </c>
      <c r="Q50" s="29" t="s">
        <v>15</v>
      </c>
      <c r="R50" s="39">
        <v>0</v>
      </c>
      <c r="S50" s="39">
        <v>0</v>
      </c>
      <c r="T50" s="39">
        <v>0</v>
      </c>
      <c r="U50" s="39">
        <v>1</v>
      </c>
      <c r="V50" s="39">
        <v>0</v>
      </c>
      <c r="W50" s="39">
        <v>0</v>
      </c>
      <c r="X50" s="39">
        <v>0</v>
      </c>
      <c r="Y50" s="39">
        <v>0</v>
      </c>
      <c r="Z50" s="39">
        <v>1</v>
      </c>
      <c r="AA50" s="39">
        <v>0</v>
      </c>
      <c r="AB50" s="39">
        <v>0</v>
      </c>
      <c r="AC50" s="39">
        <v>1</v>
      </c>
      <c r="AD50" s="39">
        <v>0</v>
      </c>
      <c r="AE50" s="39">
        <v>1</v>
      </c>
      <c r="AF50" s="39">
        <v>0</v>
      </c>
      <c r="AG50" s="39">
        <v>0</v>
      </c>
      <c r="AH50" s="39">
        <v>0</v>
      </c>
      <c r="AI50" s="39">
        <v>0</v>
      </c>
      <c r="AJ50" s="9">
        <f t="shared" si="8"/>
        <v>1</v>
      </c>
      <c r="AK50" s="9">
        <f t="shared" si="9"/>
        <v>0</v>
      </c>
      <c r="AL50" s="9">
        <f t="shared" si="10"/>
        <v>0</v>
      </c>
      <c r="AM50" s="9">
        <f t="shared" si="11"/>
        <v>0</v>
      </c>
      <c r="AN50" s="29" t="s">
        <v>5942</v>
      </c>
      <c r="AO50" s="29" t="s">
        <v>5943</v>
      </c>
    </row>
    <row r="51" spans="1:41" x14ac:dyDescent="0.25">
      <c r="A51" s="39">
        <v>757</v>
      </c>
      <c r="B51" s="29" t="s">
        <v>5779</v>
      </c>
      <c r="C51" s="29" t="s">
        <v>5780</v>
      </c>
      <c r="D51" s="29" t="s">
        <v>5781</v>
      </c>
      <c r="E51" s="42">
        <v>42377</v>
      </c>
      <c r="F51" s="29" t="s">
        <v>38</v>
      </c>
      <c r="J51" s="39">
        <v>1.4139999999999999E-4</v>
      </c>
      <c r="L51" s="69" t="s">
        <v>3471</v>
      </c>
      <c r="M51" s="29" t="s">
        <v>963</v>
      </c>
      <c r="N51" s="29" t="s">
        <v>40</v>
      </c>
      <c r="O51" s="68">
        <v>8760</v>
      </c>
      <c r="P51" s="29" t="s">
        <v>41</v>
      </c>
      <c r="Q51" s="29" t="s">
        <v>15</v>
      </c>
      <c r="R51" s="39">
        <v>1</v>
      </c>
      <c r="S51" s="39">
        <v>0</v>
      </c>
      <c r="T51" s="39">
        <v>0</v>
      </c>
      <c r="U51" s="39">
        <v>1</v>
      </c>
      <c r="V51" s="39">
        <v>0</v>
      </c>
      <c r="W51" s="39">
        <v>0</v>
      </c>
      <c r="X51" s="39">
        <v>0</v>
      </c>
      <c r="Y51" s="39">
        <v>0</v>
      </c>
      <c r="Z51" s="39">
        <v>1</v>
      </c>
      <c r="AA51" s="39">
        <v>0</v>
      </c>
      <c r="AB51" s="39">
        <v>0</v>
      </c>
      <c r="AC51" s="39">
        <v>0</v>
      </c>
      <c r="AD51" s="39">
        <v>0</v>
      </c>
      <c r="AE51" s="39">
        <v>1</v>
      </c>
      <c r="AF51" s="39">
        <v>0</v>
      </c>
      <c r="AG51" s="39">
        <v>0</v>
      </c>
      <c r="AH51" s="39">
        <v>0</v>
      </c>
      <c r="AI51" s="39">
        <v>0</v>
      </c>
      <c r="AJ51" s="9">
        <f t="shared" si="8"/>
        <v>1</v>
      </c>
      <c r="AK51" s="9">
        <f t="shared" si="9"/>
        <v>0</v>
      </c>
      <c r="AL51" s="9">
        <f t="shared" si="10"/>
        <v>0</v>
      </c>
      <c r="AM51" s="9">
        <f t="shared" si="11"/>
        <v>0</v>
      </c>
      <c r="AN51" s="29" t="s">
        <v>3482</v>
      </c>
      <c r="AO51" s="29" t="s">
        <v>5782</v>
      </c>
    </row>
    <row r="52" spans="1:41" x14ac:dyDescent="0.25">
      <c r="A52" s="39">
        <v>760</v>
      </c>
      <c r="B52" s="29" t="s">
        <v>2075</v>
      </c>
      <c r="C52" s="29" t="s">
        <v>2076</v>
      </c>
      <c r="D52" s="29" t="s">
        <v>2077</v>
      </c>
      <c r="E52" s="42">
        <v>42064</v>
      </c>
      <c r="F52" s="29" t="s">
        <v>38</v>
      </c>
      <c r="I52" s="64">
        <v>1200</v>
      </c>
      <c r="J52" s="39">
        <v>0.05</v>
      </c>
      <c r="L52" t="s">
        <v>3471</v>
      </c>
      <c r="M52" s="29" t="s">
        <v>2078</v>
      </c>
      <c r="N52" s="29" t="s">
        <v>40</v>
      </c>
      <c r="O52" s="68">
        <v>28</v>
      </c>
      <c r="P52" s="29" t="s">
        <v>817</v>
      </c>
      <c r="Q52" s="29" t="s">
        <v>15</v>
      </c>
      <c r="R52" s="39">
        <v>0</v>
      </c>
      <c r="S52" s="39">
        <v>0</v>
      </c>
      <c r="T52" s="39">
        <v>0</v>
      </c>
      <c r="U52" s="39">
        <v>1</v>
      </c>
      <c r="V52" s="39">
        <v>0</v>
      </c>
      <c r="W52" s="39">
        <v>0</v>
      </c>
      <c r="X52" s="39">
        <v>0</v>
      </c>
      <c r="Y52" s="39">
        <v>0</v>
      </c>
      <c r="Z52" s="39">
        <v>1</v>
      </c>
      <c r="AA52" s="39">
        <v>0</v>
      </c>
      <c r="AB52" s="39">
        <v>0</v>
      </c>
      <c r="AC52" s="39">
        <v>1</v>
      </c>
      <c r="AD52" s="39">
        <v>0</v>
      </c>
      <c r="AE52" s="39">
        <v>0</v>
      </c>
      <c r="AF52" s="39">
        <v>0</v>
      </c>
      <c r="AG52" s="39">
        <v>0</v>
      </c>
      <c r="AH52" s="39">
        <v>0</v>
      </c>
      <c r="AI52" s="39">
        <v>0</v>
      </c>
      <c r="AJ52" s="9">
        <f t="shared" si="8"/>
        <v>1</v>
      </c>
      <c r="AK52" s="9">
        <f t="shared" si="9"/>
        <v>0</v>
      </c>
      <c r="AL52" s="9">
        <f t="shared" si="10"/>
        <v>0</v>
      </c>
      <c r="AM52" s="9">
        <f t="shared" si="11"/>
        <v>0</v>
      </c>
      <c r="AN52" s="29" t="s">
        <v>6256</v>
      </c>
      <c r="AO52" s="29" t="s">
        <v>2079</v>
      </c>
    </row>
    <row r="53" spans="1:41" x14ac:dyDescent="0.25">
      <c r="A53" s="39">
        <v>810</v>
      </c>
      <c r="B53" s="29" t="s">
        <v>4251</v>
      </c>
      <c r="C53" s="29" t="s">
        <v>4252</v>
      </c>
      <c r="D53" s="29" t="s">
        <v>4253</v>
      </c>
      <c r="E53" s="42">
        <v>40238</v>
      </c>
      <c r="F53" s="29" t="s">
        <v>38</v>
      </c>
      <c r="I53" s="64">
        <v>520</v>
      </c>
      <c r="K53" s="69">
        <v>14</v>
      </c>
      <c r="L53" t="s">
        <v>3471</v>
      </c>
      <c r="M53" s="29" t="s">
        <v>185</v>
      </c>
      <c r="N53" s="29" t="s">
        <v>48</v>
      </c>
      <c r="O53" s="68">
        <v>1.75</v>
      </c>
      <c r="P53" s="29" t="s">
        <v>799</v>
      </c>
      <c r="Q53" s="29" t="s">
        <v>15</v>
      </c>
      <c r="R53" s="39">
        <v>1</v>
      </c>
      <c r="S53" s="39">
        <v>0</v>
      </c>
      <c r="T53" s="39">
        <v>0</v>
      </c>
      <c r="U53" s="39">
        <v>1</v>
      </c>
      <c r="V53" s="39">
        <v>0</v>
      </c>
      <c r="W53" s="39">
        <v>0</v>
      </c>
      <c r="X53" s="39">
        <v>0</v>
      </c>
      <c r="Y53" s="39">
        <v>0</v>
      </c>
      <c r="Z53" s="39">
        <v>1</v>
      </c>
      <c r="AA53" s="39">
        <v>0</v>
      </c>
      <c r="AB53" s="39">
        <v>0</v>
      </c>
      <c r="AC53" s="39">
        <v>0</v>
      </c>
      <c r="AD53" s="39">
        <v>0</v>
      </c>
      <c r="AE53" s="39">
        <v>1</v>
      </c>
      <c r="AF53" s="39">
        <v>0</v>
      </c>
      <c r="AG53" s="39">
        <v>0</v>
      </c>
      <c r="AH53" s="39">
        <v>0</v>
      </c>
      <c r="AI53" s="39">
        <v>0</v>
      </c>
      <c r="AJ53" s="9">
        <f t="shared" si="8"/>
        <v>1</v>
      </c>
      <c r="AK53" s="9">
        <f t="shared" si="9"/>
        <v>0</v>
      </c>
      <c r="AL53" s="9">
        <f t="shared" si="10"/>
        <v>0</v>
      </c>
      <c r="AM53" s="9">
        <f t="shared" si="11"/>
        <v>0</v>
      </c>
      <c r="AN53" s="29" t="s">
        <v>3482</v>
      </c>
      <c r="AO53" s="29" t="s">
        <v>4254</v>
      </c>
    </row>
    <row r="54" spans="1:41" x14ac:dyDescent="0.25">
      <c r="A54" s="39">
        <v>835</v>
      </c>
      <c r="B54" s="29" t="s">
        <v>2086</v>
      </c>
      <c r="C54" s="29" t="s">
        <v>2087</v>
      </c>
      <c r="D54" s="29" t="s">
        <v>2088</v>
      </c>
      <c r="E54" s="42">
        <v>40486</v>
      </c>
      <c r="F54" s="29" t="s">
        <v>38</v>
      </c>
      <c r="J54" s="39">
        <v>2</v>
      </c>
      <c r="L54" t="s">
        <v>3471</v>
      </c>
      <c r="M54" s="29" t="s">
        <v>575</v>
      </c>
      <c r="N54" s="29" t="s">
        <v>40</v>
      </c>
      <c r="O54" s="68">
        <v>0.5</v>
      </c>
      <c r="P54" s="29" t="s">
        <v>2089</v>
      </c>
      <c r="Q54" s="29" t="s">
        <v>70</v>
      </c>
      <c r="R54" s="39">
        <v>0</v>
      </c>
      <c r="S54" s="39">
        <v>0</v>
      </c>
      <c r="T54" s="39">
        <v>0</v>
      </c>
      <c r="U54" s="39">
        <v>1</v>
      </c>
      <c r="V54" s="39">
        <v>0</v>
      </c>
      <c r="W54" s="39">
        <v>0</v>
      </c>
      <c r="X54" s="39">
        <v>0</v>
      </c>
      <c r="Y54" s="39">
        <v>1</v>
      </c>
      <c r="Z54" s="39">
        <v>0</v>
      </c>
      <c r="AA54" s="39">
        <v>0</v>
      </c>
      <c r="AB54" s="39">
        <v>0</v>
      </c>
      <c r="AC54" s="39">
        <v>0</v>
      </c>
      <c r="AD54" s="39">
        <v>0</v>
      </c>
      <c r="AE54" s="39">
        <v>0</v>
      </c>
      <c r="AF54" s="39">
        <v>0</v>
      </c>
      <c r="AG54" s="39">
        <v>0</v>
      </c>
      <c r="AH54" s="39">
        <v>0</v>
      </c>
      <c r="AI54" s="39">
        <v>1</v>
      </c>
      <c r="AJ54" s="9">
        <f t="shared" si="8"/>
        <v>0</v>
      </c>
      <c r="AK54" s="9">
        <f t="shared" si="9"/>
        <v>0</v>
      </c>
      <c r="AL54" s="9">
        <f t="shared" si="10"/>
        <v>1</v>
      </c>
      <c r="AM54" s="9">
        <f t="shared" si="11"/>
        <v>0</v>
      </c>
      <c r="AN54" s="29" t="s">
        <v>3539</v>
      </c>
      <c r="AO54" s="29" t="s">
        <v>2090</v>
      </c>
    </row>
    <row r="55" spans="1:41" x14ac:dyDescent="0.25">
      <c r="A55" s="39">
        <v>863</v>
      </c>
      <c r="B55" s="29" t="s">
        <v>2091</v>
      </c>
      <c r="C55" s="29" t="s">
        <v>2092</v>
      </c>
      <c r="D55" s="29" t="s">
        <v>2093</v>
      </c>
      <c r="E55" s="42">
        <v>41278</v>
      </c>
      <c r="F55" s="29" t="s">
        <v>38</v>
      </c>
      <c r="I55" s="64">
        <v>1200</v>
      </c>
      <c r="J55" s="39">
        <v>0.54800000000000004</v>
      </c>
      <c r="L55" t="s">
        <v>3471</v>
      </c>
      <c r="M55" s="29" t="s">
        <v>2094</v>
      </c>
      <c r="N55" s="29" t="s">
        <v>40</v>
      </c>
      <c r="O55" s="68">
        <v>28</v>
      </c>
      <c r="P55" s="29" t="s">
        <v>817</v>
      </c>
      <c r="Q55" s="29" t="s">
        <v>15</v>
      </c>
      <c r="R55" s="39">
        <v>0</v>
      </c>
      <c r="S55" s="39">
        <v>0</v>
      </c>
      <c r="T55" s="39">
        <v>0</v>
      </c>
      <c r="U55" s="39">
        <v>1</v>
      </c>
      <c r="V55" s="39">
        <v>0</v>
      </c>
      <c r="W55" s="39">
        <v>0</v>
      </c>
      <c r="X55" s="39">
        <v>0</v>
      </c>
      <c r="Y55" s="39">
        <v>0</v>
      </c>
      <c r="Z55" s="39">
        <v>1</v>
      </c>
      <c r="AA55" s="39">
        <v>0</v>
      </c>
      <c r="AB55" s="39">
        <v>0</v>
      </c>
      <c r="AC55" s="39">
        <v>1</v>
      </c>
      <c r="AD55" s="39">
        <v>0</v>
      </c>
      <c r="AE55" s="39">
        <v>0</v>
      </c>
      <c r="AF55" s="39">
        <v>0</v>
      </c>
      <c r="AG55" s="39">
        <v>0</v>
      </c>
      <c r="AH55" s="39">
        <v>0</v>
      </c>
      <c r="AI55" s="39">
        <v>0</v>
      </c>
      <c r="AJ55" s="9">
        <f t="shared" si="8"/>
        <v>1</v>
      </c>
      <c r="AK55" s="9">
        <f t="shared" si="9"/>
        <v>0</v>
      </c>
      <c r="AL55" s="9">
        <f t="shared" si="10"/>
        <v>0</v>
      </c>
      <c r="AM55" s="9">
        <f t="shared" si="11"/>
        <v>0</v>
      </c>
      <c r="AN55" s="29" t="s">
        <v>6263</v>
      </c>
      <c r="AO55" s="29" t="s">
        <v>2095</v>
      </c>
    </row>
    <row r="56" spans="1:41" x14ac:dyDescent="0.25">
      <c r="A56" s="39">
        <v>868</v>
      </c>
      <c r="B56" s="29" t="s">
        <v>2096</v>
      </c>
      <c r="C56" s="29" t="s">
        <v>2097</v>
      </c>
      <c r="D56" s="29" t="s">
        <v>2098</v>
      </c>
      <c r="E56" s="42">
        <v>41512</v>
      </c>
      <c r="F56" s="29" t="s">
        <v>38</v>
      </c>
      <c r="J56" s="39">
        <v>0.3</v>
      </c>
      <c r="L56" t="s">
        <v>3471</v>
      </c>
      <c r="M56" s="29" t="s">
        <v>1199</v>
      </c>
      <c r="N56" s="29" t="s">
        <v>48</v>
      </c>
      <c r="O56" s="68">
        <v>20</v>
      </c>
      <c r="P56" s="29" t="s">
        <v>2099</v>
      </c>
      <c r="Q56" s="29" t="s">
        <v>15</v>
      </c>
      <c r="R56" s="39">
        <v>0</v>
      </c>
      <c r="S56" s="39">
        <v>0</v>
      </c>
      <c r="T56" s="39">
        <v>0</v>
      </c>
      <c r="U56" s="39">
        <v>0</v>
      </c>
      <c r="V56" s="39">
        <v>0</v>
      </c>
      <c r="W56" s="39">
        <v>0</v>
      </c>
      <c r="X56" s="39">
        <v>0</v>
      </c>
      <c r="Y56" s="39">
        <v>1</v>
      </c>
      <c r="Z56" s="39">
        <v>0</v>
      </c>
      <c r="AA56" s="39">
        <v>0</v>
      </c>
      <c r="AB56" s="39">
        <v>0</v>
      </c>
      <c r="AC56" s="39">
        <v>0</v>
      </c>
      <c r="AD56" s="39">
        <v>0</v>
      </c>
      <c r="AE56" s="39">
        <v>1</v>
      </c>
      <c r="AF56" s="39">
        <v>0</v>
      </c>
      <c r="AG56" s="39">
        <v>0</v>
      </c>
      <c r="AH56" s="39">
        <v>0</v>
      </c>
      <c r="AI56" s="39">
        <v>0</v>
      </c>
      <c r="AJ56" s="9">
        <f t="shared" si="8"/>
        <v>1</v>
      </c>
      <c r="AK56" s="9">
        <f t="shared" si="9"/>
        <v>0</v>
      </c>
      <c r="AL56" s="9">
        <f t="shared" si="10"/>
        <v>0</v>
      </c>
      <c r="AM56" s="9">
        <f t="shared" si="11"/>
        <v>0</v>
      </c>
      <c r="AN56" s="29" t="s">
        <v>5256</v>
      </c>
      <c r="AO56" s="29" t="s">
        <v>2100</v>
      </c>
    </row>
    <row r="57" spans="1:41" x14ac:dyDescent="0.25">
      <c r="A57" s="39">
        <v>917</v>
      </c>
      <c r="B57" s="29" t="s">
        <v>4255</v>
      </c>
      <c r="C57" s="29" t="s">
        <v>4256</v>
      </c>
      <c r="D57" s="29" t="s">
        <v>4257</v>
      </c>
      <c r="E57" s="42">
        <v>39995</v>
      </c>
      <c r="F57" s="29" t="s">
        <v>38</v>
      </c>
      <c r="J57" s="39">
        <v>0.4</v>
      </c>
      <c r="L57" t="s">
        <v>3471</v>
      </c>
      <c r="M57" s="29" t="s">
        <v>136</v>
      </c>
      <c r="N57" s="29" t="s">
        <v>219</v>
      </c>
      <c r="O57" s="68">
        <v>16</v>
      </c>
      <c r="P57" s="29" t="s">
        <v>4109</v>
      </c>
      <c r="Q57" s="29" t="s">
        <v>15</v>
      </c>
      <c r="R57" s="39">
        <v>1</v>
      </c>
      <c r="S57" s="39">
        <v>0</v>
      </c>
      <c r="T57" s="39">
        <v>0</v>
      </c>
      <c r="U57" s="39">
        <v>0</v>
      </c>
      <c r="V57" s="39">
        <v>0</v>
      </c>
      <c r="W57" s="39">
        <v>0</v>
      </c>
      <c r="X57" s="39">
        <v>0</v>
      </c>
      <c r="Y57" s="39">
        <v>1</v>
      </c>
      <c r="Z57" s="39">
        <v>0</v>
      </c>
      <c r="AA57" s="39">
        <v>0</v>
      </c>
      <c r="AB57" s="39">
        <v>0</v>
      </c>
      <c r="AC57" s="39">
        <v>1</v>
      </c>
      <c r="AD57" s="39">
        <v>1</v>
      </c>
      <c r="AE57" s="39">
        <v>0</v>
      </c>
      <c r="AF57" s="39">
        <v>0</v>
      </c>
      <c r="AG57" s="39">
        <v>0</v>
      </c>
      <c r="AH57" s="39">
        <v>0</v>
      </c>
      <c r="AI57" s="39">
        <v>0</v>
      </c>
      <c r="AJ57" s="9">
        <f t="shared" si="8"/>
        <v>1</v>
      </c>
      <c r="AK57" s="9">
        <f t="shared" si="9"/>
        <v>0</v>
      </c>
      <c r="AL57" s="9">
        <f t="shared" si="10"/>
        <v>1</v>
      </c>
      <c r="AM57" s="9">
        <f t="shared" si="11"/>
        <v>1</v>
      </c>
      <c r="AN57" s="29" t="s">
        <v>4258</v>
      </c>
      <c r="AO57" s="29" t="s">
        <v>4259</v>
      </c>
    </row>
    <row r="58" spans="1:41" x14ac:dyDescent="0.25">
      <c r="A58" s="39">
        <v>1080</v>
      </c>
      <c r="B58" s="29" t="s">
        <v>5257</v>
      </c>
      <c r="C58" s="29" t="s">
        <v>5258</v>
      </c>
      <c r="D58" s="29" t="s">
        <v>5259</v>
      </c>
      <c r="E58" s="42">
        <v>42826</v>
      </c>
      <c r="F58" s="29" t="s">
        <v>38</v>
      </c>
      <c r="J58" s="39">
        <v>4</v>
      </c>
      <c r="L58" t="s">
        <v>3471</v>
      </c>
      <c r="M58" s="29" t="s">
        <v>185</v>
      </c>
      <c r="N58" s="29" t="s">
        <v>48</v>
      </c>
      <c r="O58" s="68">
        <v>0.25</v>
      </c>
      <c r="P58" s="29" t="s">
        <v>6002</v>
      </c>
      <c r="Q58" s="29" t="s">
        <v>70</v>
      </c>
      <c r="R58" s="39">
        <v>0</v>
      </c>
      <c r="S58" s="39">
        <v>0</v>
      </c>
      <c r="T58" s="39">
        <v>0</v>
      </c>
      <c r="U58" s="39">
        <v>0</v>
      </c>
      <c r="V58" s="39">
        <v>0</v>
      </c>
      <c r="W58" s="39">
        <v>0</v>
      </c>
      <c r="X58" s="39">
        <v>0</v>
      </c>
      <c r="Y58" s="39">
        <v>1</v>
      </c>
      <c r="Z58" s="39">
        <v>0</v>
      </c>
      <c r="AA58" s="39">
        <v>0</v>
      </c>
      <c r="AB58" s="39">
        <v>0</v>
      </c>
      <c r="AC58" s="39">
        <v>1</v>
      </c>
      <c r="AD58" s="39">
        <v>0</v>
      </c>
      <c r="AE58" s="39">
        <v>0</v>
      </c>
      <c r="AF58" s="39">
        <v>0</v>
      </c>
      <c r="AG58" s="39">
        <v>0</v>
      </c>
      <c r="AH58" s="39">
        <v>0</v>
      </c>
      <c r="AI58" s="39">
        <v>0</v>
      </c>
      <c r="AJ58" s="9">
        <f t="shared" si="8"/>
        <v>1</v>
      </c>
      <c r="AK58" s="9">
        <f t="shared" si="9"/>
        <v>0</v>
      </c>
      <c r="AL58" s="9">
        <f t="shared" si="10"/>
        <v>0</v>
      </c>
      <c r="AM58" s="9">
        <f t="shared" si="11"/>
        <v>0</v>
      </c>
      <c r="AN58" s="29" t="s">
        <v>5260</v>
      </c>
      <c r="AO58" s="29" t="s">
        <v>5261</v>
      </c>
    </row>
    <row r="59" spans="1:41" x14ac:dyDescent="0.25">
      <c r="A59" s="39">
        <v>1088</v>
      </c>
      <c r="B59" s="29" t="s">
        <v>1149</v>
      </c>
      <c r="C59" s="29" t="s">
        <v>1150</v>
      </c>
      <c r="D59" s="29" t="s">
        <v>1151</v>
      </c>
      <c r="E59" s="42">
        <v>42705</v>
      </c>
      <c r="F59" s="29" t="s">
        <v>38</v>
      </c>
      <c r="J59" s="39">
        <v>5.953E-4</v>
      </c>
      <c r="L59" t="s">
        <v>3471</v>
      </c>
      <c r="M59" s="29" t="s">
        <v>1152</v>
      </c>
      <c r="N59" s="29" t="s">
        <v>40</v>
      </c>
      <c r="O59" s="68">
        <v>128.57142857142858</v>
      </c>
      <c r="P59" s="29" t="s">
        <v>1153</v>
      </c>
      <c r="Q59" s="29" t="s">
        <v>15</v>
      </c>
      <c r="R59" s="39">
        <v>1</v>
      </c>
      <c r="S59" s="39">
        <v>0</v>
      </c>
      <c r="T59" s="39">
        <v>0</v>
      </c>
      <c r="U59" s="39">
        <v>1</v>
      </c>
      <c r="V59" s="39">
        <v>0</v>
      </c>
      <c r="W59" s="39">
        <v>0</v>
      </c>
      <c r="X59" s="39">
        <v>0</v>
      </c>
      <c r="Y59" s="39">
        <v>0</v>
      </c>
      <c r="Z59" s="39">
        <v>1</v>
      </c>
      <c r="AA59" s="39">
        <v>0</v>
      </c>
      <c r="AB59" s="39">
        <v>0</v>
      </c>
      <c r="AC59" s="39">
        <v>1</v>
      </c>
      <c r="AD59" s="39">
        <v>0</v>
      </c>
      <c r="AE59" s="39">
        <v>0</v>
      </c>
      <c r="AF59" s="39">
        <v>0</v>
      </c>
      <c r="AG59" s="39">
        <v>0</v>
      </c>
      <c r="AH59" s="39">
        <v>0</v>
      </c>
      <c r="AI59" s="39">
        <v>0</v>
      </c>
      <c r="AJ59" s="9">
        <f t="shared" si="8"/>
        <v>1</v>
      </c>
      <c r="AK59" s="9">
        <f t="shared" si="9"/>
        <v>0</v>
      </c>
      <c r="AL59" s="9">
        <f t="shared" si="10"/>
        <v>0</v>
      </c>
      <c r="AM59" s="9">
        <f t="shared" si="11"/>
        <v>0</v>
      </c>
      <c r="AN59" s="29" t="s">
        <v>4265</v>
      </c>
      <c r="AO59" s="29" t="s">
        <v>1154</v>
      </c>
    </row>
    <row r="60" spans="1:41" x14ac:dyDescent="0.25">
      <c r="A60" s="39">
        <v>1100</v>
      </c>
      <c r="B60" s="29" t="s">
        <v>6264</v>
      </c>
      <c r="C60" s="29" t="s">
        <v>6265</v>
      </c>
      <c r="D60" s="29" t="s">
        <v>6266</v>
      </c>
      <c r="E60" s="42">
        <v>39727</v>
      </c>
      <c r="F60" s="29" t="s">
        <v>38</v>
      </c>
      <c r="L60" t="s">
        <v>3471</v>
      </c>
      <c r="M60" s="29" t="s">
        <v>185</v>
      </c>
      <c r="N60" s="29" t="s">
        <v>48</v>
      </c>
      <c r="O60" s="68">
        <v>1</v>
      </c>
      <c r="P60" s="29" t="s">
        <v>2099</v>
      </c>
      <c r="Q60" s="29" t="s">
        <v>15</v>
      </c>
      <c r="R60" s="39">
        <v>0</v>
      </c>
      <c r="S60" s="39">
        <v>0</v>
      </c>
      <c r="T60" s="39">
        <v>0</v>
      </c>
      <c r="U60" s="39">
        <v>0</v>
      </c>
      <c r="V60" s="39">
        <v>0</v>
      </c>
      <c r="W60" s="39">
        <v>0</v>
      </c>
      <c r="X60" s="39">
        <v>0</v>
      </c>
      <c r="Y60" s="39">
        <v>1</v>
      </c>
      <c r="Z60" s="39">
        <v>0</v>
      </c>
      <c r="AA60" s="39">
        <v>0</v>
      </c>
      <c r="AB60" s="39">
        <v>0</v>
      </c>
      <c r="AC60" s="39">
        <v>1</v>
      </c>
      <c r="AD60" s="39">
        <v>0</v>
      </c>
      <c r="AE60" s="39">
        <v>0</v>
      </c>
      <c r="AF60" s="39">
        <v>0</v>
      </c>
      <c r="AG60" s="39">
        <v>0</v>
      </c>
      <c r="AH60" s="39">
        <v>0</v>
      </c>
      <c r="AI60" s="39">
        <v>0</v>
      </c>
      <c r="AJ60" s="9">
        <f t="shared" si="8"/>
        <v>1</v>
      </c>
      <c r="AK60" s="9">
        <f t="shared" si="9"/>
        <v>0</v>
      </c>
      <c r="AL60" s="9">
        <f t="shared" si="10"/>
        <v>0</v>
      </c>
      <c r="AM60" s="9">
        <f t="shared" si="11"/>
        <v>0</v>
      </c>
      <c r="AN60" s="29" t="s">
        <v>6267</v>
      </c>
      <c r="AO60" s="29" t="s">
        <v>6268</v>
      </c>
    </row>
    <row r="61" spans="1:41" x14ac:dyDescent="0.25">
      <c r="A61" s="39">
        <v>1101</v>
      </c>
      <c r="B61" s="29" t="s">
        <v>6269</v>
      </c>
      <c r="C61" s="29" t="s">
        <v>6270</v>
      </c>
      <c r="D61" s="29" t="s">
        <v>6271</v>
      </c>
      <c r="E61" s="42">
        <v>38596</v>
      </c>
      <c r="F61" s="29" t="s">
        <v>38</v>
      </c>
      <c r="J61" s="39">
        <v>3.6999999999999998E-2</v>
      </c>
      <c r="L61" t="s">
        <v>341</v>
      </c>
      <c r="M61" s="29" t="s">
        <v>200</v>
      </c>
      <c r="N61" s="29" t="s">
        <v>48</v>
      </c>
      <c r="O61" s="68">
        <v>1</v>
      </c>
      <c r="P61" s="29" t="s">
        <v>2099</v>
      </c>
      <c r="Q61" s="29" t="s">
        <v>15</v>
      </c>
      <c r="R61" s="39">
        <v>1</v>
      </c>
      <c r="S61" s="39">
        <v>0</v>
      </c>
      <c r="T61" s="39">
        <v>0</v>
      </c>
      <c r="U61" s="39">
        <v>0</v>
      </c>
      <c r="V61" s="39">
        <v>0</v>
      </c>
      <c r="W61" s="39">
        <v>0</v>
      </c>
      <c r="X61" s="39">
        <v>0</v>
      </c>
      <c r="Y61" s="39">
        <v>0</v>
      </c>
      <c r="Z61" s="39">
        <v>0</v>
      </c>
      <c r="AA61" s="39">
        <v>1</v>
      </c>
      <c r="AB61" s="39">
        <v>0</v>
      </c>
      <c r="AC61" s="39">
        <v>1</v>
      </c>
      <c r="AD61" s="39">
        <v>0</v>
      </c>
      <c r="AE61" s="39">
        <v>0</v>
      </c>
      <c r="AF61" s="39">
        <v>0</v>
      </c>
      <c r="AG61" s="39">
        <v>0</v>
      </c>
      <c r="AH61" s="39">
        <v>0</v>
      </c>
      <c r="AI61" s="39">
        <v>0</v>
      </c>
      <c r="AJ61" s="9">
        <f t="shared" si="8"/>
        <v>1</v>
      </c>
      <c r="AK61" s="9">
        <f t="shared" si="9"/>
        <v>0</v>
      </c>
      <c r="AL61" s="9">
        <f t="shared" si="10"/>
        <v>0</v>
      </c>
      <c r="AM61" s="9">
        <f t="shared" si="11"/>
        <v>0</v>
      </c>
      <c r="AN61" s="29" t="s">
        <v>6272</v>
      </c>
      <c r="AO61" s="29" t="s">
        <v>6273</v>
      </c>
    </row>
    <row r="62" spans="1:41" x14ac:dyDescent="0.25">
      <c r="A62" s="39">
        <v>1126</v>
      </c>
      <c r="B62" s="29" t="s">
        <v>4269</v>
      </c>
      <c r="C62" s="29" t="s">
        <v>4270</v>
      </c>
      <c r="D62" s="29" t="s">
        <v>4271</v>
      </c>
      <c r="E62" s="42">
        <v>42532</v>
      </c>
      <c r="F62" s="29" t="s">
        <v>38</v>
      </c>
      <c r="J62" s="39">
        <v>2</v>
      </c>
      <c r="L62" t="s">
        <v>3471</v>
      </c>
      <c r="M62" s="29" t="s">
        <v>501</v>
      </c>
      <c r="N62" s="29" t="s">
        <v>48</v>
      </c>
      <c r="O62" s="68">
        <v>1</v>
      </c>
      <c r="P62" s="29" t="s">
        <v>4272</v>
      </c>
      <c r="Q62" s="29" t="s">
        <v>70</v>
      </c>
      <c r="R62" s="39">
        <v>0</v>
      </c>
      <c r="S62" s="39">
        <v>0</v>
      </c>
      <c r="T62" s="39">
        <v>0</v>
      </c>
      <c r="U62" s="39">
        <v>0</v>
      </c>
      <c r="V62" s="39">
        <v>0</v>
      </c>
      <c r="W62" s="39">
        <v>0</v>
      </c>
      <c r="X62" s="39">
        <v>0</v>
      </c>
      <c r="Y62" s="39">
        <v>1</v>
      </c>
      <c r="Z62" s="39">
        <v>0</v>
      </c>
      <c r="AA62" s="39">
        <v>0</v>
      </c>
      <c r="AB62" s="39">
        <v>0</v>
      </c>
      <c r="AC62" s="39">
        <v>0</v>
      </c>
      <c r="AD62" s="39">
        <v>1</v>
      </c>
      <c r="AE62" s="39">
        <v>0</v>
      </c>
      <c r="AF62" s="39">
        <v>0</v>
      </c>
      <c r="AG62" s="39">
        <v>0</v>
      </c>
      <c r="AH62" s="39">
        <v>0</v>
      </c>
      <c r="AI62" s="39">
        <v>0</v>
      </c>
      <c r="AJ62" s="9">
        <f t="shared" si="8"/>
        <v>0</v>
      </c>
      <c r="AK62" s="9">
        <f t="shared" si="9"/>
        <v>0</v>
      </c>
      <c r="AL62" s="9">
        <f t="shared" si="10"/>
        <v>1</v>
      </c>
      <c r="AM62" s="9">
        <f t="shared" si="11"/>
        <v>1</v>
      </c>
      <c r="AN62" s="29" t="s">
        <v>4273</v>
      </c>
      <c r="AO62" s="29" t="s">
        <v>4274</v>
      </c>
    </row>
    <row r="63" spans="1:41" x14ac:dyDescent="0.25">
      <c r="A63" s="39">
        <v>1168</v>
      </c>
      <c r="B63" s="29" t="s">
        <v>177</v>
      </c>
      <c r="C63" s="29" t="s">
        <v>178</v>
      </c>
      <c r="D63" s="29" t="s">
        <v>179</v>
      </c>
      <c r="E63" s="42">
        <v>41823</v>
      </c>
      <c r="F63" s="29" t="s">
        <v>38</v>
      </c>
      <c r="G63" s="39">
        <v>1800</v>
      </c>
      <c r="H63" s="39">
        <v>900</v>
      </c>
      <c r="I63" s="64">
        <v>11490</v>
      </c>
      <c r="L63" t="s">
        <v>341</v>
      </c>
      <c r="M63" s="29" t="s">
        <v>47</v>
      </c>
      <c r="N63" s="29" t="s">
        <v>48</v>
      </c>
      <c r="O63" s="68">
        <v>43332.800000000003</v>
      </c>
      <c r="P63" s="29" t="s">
        <v>180</v>
      </c>
      <c r="Q63" s="29" t="s">
        <v>15</v>
      </c>
      <c r="R63" s="39">
        <v>1</v>
      </c>
      <c r="S63" s="39">
        <v>0</v>
      </c>
      <c r="T63" s="39">
        <v>0</v>
      </c>
      <c r="U63" s="39">
        <v>0</v>
      </c>
      <c r="V63" s="39">
        <v>0</v>
      </c>
      <c r="W63" s="39">
        <v>0</v>
      </c>
      <c r="X63" s="39">
        <v>0</v>
      </c>
      <c r="Y63" s="39">
        <v>0</v>
      </c>
      <c r="Z63" s="39">
        <v>0</v>
      </c>
      <c r="AA63" s="39">
        <v>0</v>
      </c>
      <c r="AB63" s="39">
        <v>1</v>
      </c>
      <c r="AC63" s="39">
        <v>0</v>
      </c>
      <c r="AD63" s="39">
        <v>0</v>
      </c>
      <c r="AE63" s="39">
        <v>0</v>
      </c>
      <c r="AF63" s="39">
        <v>0</v>
      </c>
      <c r="AG63" s="39">
        <v>0</v>
      </c>
      <c r="AH63" s="39">
        <v>0</v>
      </c>
      <c r="AI63" s="39">
        <v>1</v>
      </c>
      <c r="AJ63" s="9">
        <f t="shared" si="8"/>
        <v>0</v>
      </c>
      <c r="AK63" s="9">
        <f t="shared" si="9"/>
        <v>0</v>
      </c>
      <c r="AL63" s="9">
        <f t="shared" si="10"/>
        <v>1</v>
      </c>
      <c r="AM63" s="9">
        <f t="shared" si="11"/>
        <v>0</v>
      </c>
      <c r="AN63" s="29" t="s">
        <v>3539</v>
      </c>
      <c r="AO63" s="29" t="s">
        <v>181</v>
      </c>
    </row>
    <row r="64" spans="1:41" x14ac:dyDescent="0.25">
      <c r="A64" s="39">
        <v>1188</v>
      </c>
      <c r="B64" s="29" t="s">
        <v>2113</v>
      </c>
      <c r="C64" s="29" t="s">
        <v>2114</v>
      </c>
      <c r="D64" s="29" t="s">
        <v>2115</v>
      </c>
      <c r="E64" s="42">
        <v>37591</v>
      </c>
      <c r="F64" s="29" t="s">
        <v>38</v>
      </c>
      <c r="I64" s="64">
        <v>50000</v>
      </c>
      <c r="L64" t="s">
        <v>3471</v>
      </c>
      <c r="M64" s="29" t="s">
        <v>598</v>
      </c>
      <c r="N64" s="29" t="s">
        <v>219</v>
      </c>
      <c r="O64" s="68">
        <v>2</v>
      </c>
      <c r="P64" s="29" t="s">
        <v>2099</v>
      </c>
      <c r="Q64" s="29" t="s">
        <v>15</v>
      </c>
      <c r="R64" s="39">
        <v>0</v>
      </c>
      <c r="S64" s="39">
        <v>0</v>
      </c>
      <c r="T64" s="39">
        <v>0</v>
      </c>
      <c r="U64" s="39">
        <v>0</v>
      </c>
      <c r="V64" s="39">
        <v>0</v>
      </c>
      <c r="W64" s="39">
        <v>0</v>
      </c>
      <c r="X64" s="39">
        <v>0</v>
      </c>
      <c r="Y64" s="39">
        <v>1</v>
      </c>
      <c r="Z64" s="39">
        <v>0</v>
      </c>
      <c r="AA64" s="39">
        <v>0</v>
      </c>
      <c r="AB64" s="39">
        <v>0</v>
      </c>
      <c r="AC64" s="39">
        <v>1</v>
      </c>
      <c r="AD64" s="39">
        <v>0</v>
      </c>
      <c r="AE64" s="39">
        <v>0</v>
      </c>
      <c r="AF64" s="39">
        <v>0</v>
      </c>
      <c r="AG64" s="39">
        <v>0</v>
      </c>
      <c r="AH64" s="39">
        <v>0</v>
      </c>
      <c r="AI64" s="39">
        <v>0</v>
      </c>
      <c r="AJ64" s="9">
        <f t="shared" si="8"/>
        <v>1</v>
      </c>
      <c r="AK64" s="9">
        <f t="shared" si="9"/>
        <v>0</v>
      </c>
      <c r="AL64" s="9">
        <f t="shared" si="10"/>
        <v>0</v>
      </c>
      <c r="AM64" s="9">
        <f t="shared" si="11"/>
        <v>0</v>
      </c>
      <c r="AN64" s="29" t="s">
        <v>6274</v>
      </c>
      <c r="AO64" s="29" t="s">
        <v>2116</v>
      </c>
    </row>
    <row r="65" spans="1:41" x14ac:dyDescent="0.25">
      <c r="A65" s="39">
        <v>1189</v>
      </c>
      <c r="B65" s="29" t="s">
        <v>2117</v>
      </c>
      <c r="C65" s="29" t="s">
        <v>2118</v>
      </c>
      <c r="D65" s="29" t="s">
        <v>2119</v>
      </c>
      <c r="E65" s="42">
        <v>38504</v>
      </c>
      <c r="F65" s="29" t="s">
        <v>38</v>
      </c>
      <c r="J65" s="39">
        <v>3</v>
      </c>
      <c r="L65" t="s">
        <v>3471</v>
      </c>
      <c r="M65" s="29" t="s">
        <v>224</v>
      </c>
      <c r="N65" s="29" t="s">
        <v>219</v>
      </c>
      <c r="O65" s="68">
        <v>2</v>
      </c>
      <c r="P65" s="29" t="s">
        <v>2099</v>
      </c>
      <c r="Q65" s="29" t="s">
        <v>15</v>
      </c>
      <c r="R65" s="39">
        <v>0</v>
      </c>
      <c r="S65" s="39">
        <v>0</v>
      </c>
      <c r="T65" s="39">
        <v>0</v>
      </c>
      <c r="U65" s="39">
        <v>0</v>
      </c>
      <c r="V65" s="39">
        <v>0</v>
      </c>
      <c r="W65" s="39">
        <v>0</v>
      </c>
      <c r="X65" s="39">
        <v>0</v>
      </c>
      <c r="Y65" s="39">
        <v>1</v>
      </c>
      <c r="Z65" s="39">
        <v>0</v>
      </c>
      <c r="AA65" s="39">
        <v>0</v>
      </c>
      <c r="AB65" s="39">
        <v>0</v>
      </c>
      <c r="AC65" s="39">
        <v>0</v>
      </c>
      <c r="AD65" s="39">
        <v>0</v>
      </c>
      <c r="AE65" s="39">
        <v>0</v>
      </c>
      <c r="AF65" s="39">
        <v>0</v>
      </c>
      <c r="AG65" s="39">
        <v>0</v>
      </c>
      <c r="AH65" s="39">
        <v>0</v>
      </c>
      <c r="AI65" s="39">
        <v>1</v>
      </c>
      <c r="AJ65" s="9">
        <f t="shared" si="8"/>
        <v>0</v>
      </c>
      <c r="AK65" s="9">
        <f t="shared" si="9"/>
        <v>0</v>
      </c>
      <c r="AL65" s="9">
        <f t="shared" si="10"/>
        <v>1</v>
      </c>
      <c r="AM65" s="9">
        <f t="shared" si="11"/>
        <v>0</v>
      </c>
      <c r="AN65" s="29" t="s">
        <v>3466</v>
      </c>
      <c r="AO65" s="29" t="s">
        <v>2120</v>
      </c>
    </row>
    <row r="66" spans="1:41" x14ac:dyDescent="0.25">
      <c r="A66" s="39">
        <v>1190</v>
      </c>
      <c r="B66" s="29" t="s">
        <v>2121</v>
      </c>
      <c r="C66" s="29" t="s">
        <v>2122</v>
      </c>
      <c r="D66" s="29" t="s">
        <v>2123</v>
      </c>
      <c r="E66" s="42">
        <v>39295</v>
      </c>
      <c r="F66" s="29" t="s">
        <v>38</v>
      </c>
      <c r="J66" s="39">
        <v>3</v>
      </c>
      <c r="L66" t="s">
        <v>3471</v>
      </c>
      <c r="M66" s="29" t="s">
        <v>224</v>
      </c>
      <c r="N66" s="29" t="s">
        <v>219</v>
      </c>
      <c r="O66" s="68">
        <v>4</v>
      </c>
      <c r="P66" s="29" t="s">
        <v>2099</v>
      </c>
      <c r="Q66" s="29" t="s">
        <v>15</v>
      </c>
      <c r="R66" s="39">
        <v>0</v>
      </c>
      <c r="S66" s="39">
        <v>0</v>
      </c>
      <c r="T66" s="39">
        <v>0</v>
      </c>
      <c r="U66" s="39">
        <v>0</v>
      </c>
      <c r="V66" s="39">
        <v>0</v>
      </c>
      <c r="W66" s="39">
        <v>0</v>
      </c>
      <c r="X66" s="39">
        <v>0</v>
      </c>
      <c r="Y66" s="39">
        <v>1</v>
      </c>
      <c r="Z66" s="39">
        <v>0</v>
      </c>
      <c r="AA66" s="39">
        <v>0</v>
      </c>
      <c r="AB66" s="39">
        <v>0</v>
      </c>
      <c r="AC66" s="39">
        <v>0</v>
      </c>
      <c r="AD66" s="39">
        <v>0</v>
      </c>
      <c r="AE66" s="39">
        <v>0</v>
      </c>
      <c r="AF66" s="39">
        <v>0</v>
      </c>
      <c r="AG66" s="39">
        <v>0</v>
      </c>
      <c r="AH66" s="39">
        <v>0</v>
      </c>
      <c r="AI66" s="39">
        <v>1</v>
      </c>
      <c r="AJ66" s="9">
        <f t="shared" si="8"/>
        <v>0</v>
      </c>
      <c r="AK66" s="9">
        <f t="shared" si="9"/>
        <v>0</v>
      </c>
      <c r="AL66" s="9">
        <f t="shared" si="10"/>
        <v>1</v>
      </c>
      <c r="AM66" s="9">
        <f t="shared" si="11"/>
        <v>0</v>
      </c>
      <c r="AN66" s="29" t="s">
        <v>3466</v>
      </c>
      <c r="AO66" s="29" t="s">
        <v>2124</v>
      </c>
    </row>
    <row r="67" spans="1:41" x14ac:dyDescent="0.25">
      <c r="A67" s="39">
        <v>1191</v>
      </c>
      <c r="B67" s="29" t="s">
        <v>2125</v>
      </c>
      <c r="C67" s="29" t="s">
        <v>2126</v>
      </c>
      <c r="D67" s="29" t="s">
        <v>2127</v>
      </c>
      <c r="E67" s="42">
        <v>38505</v>
      </c>
      <c r="F67" s="29" t="s">
        <v>38</v>
      </c>
      <c r="J67" s="39">
        <v>3</v>
      </c>
      <c r="L67" t="s">
        <v>3471</v>
      </c>
      <c r="M67" s="29" t="s">
        <v>2128</v>
      </c>
      <c r="N67" s="29" t="s">
        <v>219</v>
      </c>
      <c r="O67" s="68">
        <v>2</v>
      </c>
      <c r="P67" s="29" t="s">
        <v>2099</v>
      </c>
      <c r="Q67" s="29" t="s">
        <v>15</v>
      </c>
      <c r="R67" s="39">
        <v>0</v>
      </c>
      <c r="S67" s="39">
        <v>0</v>
      </c>
      <c r="T67" s="39">
        <v>0</v>
      </c>
      <c r="U67" s="39">
        <v>0</v>
      </c>
      <c r="V67" s="39">
        <v>0</v>
      </c>
      <c r="W67" s="39">
        <v>0</v>
      </c>
      <c r="X67" s="39">
        <v>0</v>
      </c>
      <c r="Y67" s="39">
        <v>1</v>
      </c>
      <c r="Z67" s="39">
        <v>0</v>
      </c>
      <c r="AA67" s="39">
        <v>0</v>
      </c>
      <c r="AB67" s="39">
        <v>0</v>
      </c>
      <c r="AC67" s="39">
        <v>1</v>
      </c>
      <c r="AD67" s="39">
        <v>0</v>
      </c>
      <c r="AE67" s="39">
        <v>0</v>
      </c>
      <c r="AF67" s="39">
        <v>0</v>
      </c>
      <c r="AG67" s="39">
        <v>0</v>
      </c>
      <c r="AH67" s="39">
        <v>0</v>
      </c>
      <c r="AI67" s="39">
        <v>0</v>
      </c>
      <c r="AJ67" s="9">
        <f t="shared" si="8"/>
        <v>1</v>
      </c>
      <c r="AK67" s="9">
        <f t="shared" si="9"/>
        <v>0</v>
      </c>
      <c r="AL67" s="9">
        <f t="shared" si="10"/>
        <v>0</v>
      </c>
      <c r="AM67" s="9">
        <f t="shared" si="11"/>
        <v>0</v>
      </c>
      <c r="AN67" s="29" t="s">
        <v>6275</v>
      </c>
      <c r="AO67" s="29" t="s">
        <v>2129</v>
      </c>
    </row>
    <row r="68" spans="1:41" x14ac:dyDescent="0.25">
      <c r="A68" s="39">
        <v>1193</v>
      </c>
      <c r="B68" s="29" t="s">
        <v>2130</v>
      </c>
      <c r="C68" s="29" t="s">
        <v>2131</v>
      </c>
      <c r="D68" s="29" t="s">
        <v>2132</v>
      </c>
      <c r="E68" s="42">
        <v>35691</v>
      </c>
      <c r="F68" s="29" t="s">
        <v>38</v>
      </c>
      <c r="J68" s="39">
        <v>0.4</v>
      </c>
      <c r="L68" t="s">
        <v>3471</v>
      </c>
      <c r="M68" s="29" t="s">
        <v>2133</v>
      </c>
      <c r="N68" s="29" t="s">
        <v>219</v>
      </c>
      <c r="O68" s="68">
        <v>2</v>
      </c>
      <c r="P68" s="29" t="s">
        <v>2099</v>
      </c>
      <c r="Q68" s="29" t="s">
        <v>15</v>
      </c>
      <c r="R68" s="39">
        <v>0</v>
      </c>
      <c r="S68" s="39">
        <v>0</v>
      </c>
      <c r="T68" s="39">
        <v>0</v>
      </c>
      <c r="U68" s="39">
        <v>0</v>
      </c>
      <c r="V68" s="39">
        <v>0</v>
      </c>
      <c r="W68" s="39">
        <v>0</v>
      </c>
      <c r="X68" s="39">
        <v>0</v>
      </c>
      <c r="Y68" s="39">
        <v>1</v>
      </c>
      <c r="Z68" s="39">
        <v>0</v>
      </c>
      <c r="AA68" s="39">
        <v>0</v>
      </c>
      <c r="AB68" s="39">
        <v>0</v>
      </c>
      <c r="AC68" s="39">
        <v>0</v>
      </c>
      <c r="AD68" s="39">
        <v>1</v>
      </c>
      <c r="AE68" s="39">
        <v>0</v>
      </c>
      <c r="AF68" s="39">
        <v>0</v>
      </c>
      <c r="AG68" s="39">
        <v>0</v>
      </c>
      <c r="AH68" s="39">
        <v>0</v>
      </c>
      <c r="AI68" s="39">
        <v>0</v>
      </c>
      <c r="AJ68" s="9">
        <f t="shared" si="8"/>
        <v>0</v>
      </c>
      <c r="AK68" s="9">
        <f t="shared" si="9"/>
        <v>0</v>
      </c>
      <c r="AL68" s="9">
        <f t="shared" si="10"/>
        <v>1</v>
      </c>
      <c r="AM68" s="9">
        <f t="shared" si="11"/>
        <v>1</v>
      </c>
      <c r="AN68" s="29" t="s">
        <v>6276</v>
      </c>
      <c r="AO68" s="29" t="s">
        <v>2134</v>
      </c>
    </row>
    <row r="69" spans="1:41" x14ac:dyDescent="0.25">
      <c r="A69" s="39">
        <v>1207</v>
      </c>
      <c r="B69" s="29" t="s">
        <v>5783</v>
      </c>
      <c r="C69" s="29" t="s">
        <v>5784</v>
      </c>
      <c r="D69" s="29" t="s">
        <v>5785</v>
      </c>
      <c r="E69" s="42">
        <v>38504</v>
      </c>
      <c r="F69" s="29" t="s">
        <v>38</v>
      </c>
      <c r="I69" s="64">
        <v>19000</v>
      </c>
      <c r="J69" s="39">
        <v>0.09</v>
      </c>
      <c r="K69" s="69">
        <v>85</v>
      </c>
      <c r="L69" t="s">
        <v>3471</v>
      </c>
      <c r="M69" s="29" t="s">
        <v>136</v>
      </c>
      <c r="N69" s="29" t="s">
        <v>40</v>
      </c>
      <c r="O69" s="68">
        <v>84</v>
      </c>
      <c r="P69" s="29" t="s">
        <v>817</v>
      </c>
      <c r="Q69" s="29" t="s">
        <v>15</v>
      </c>
      <c r="R69" s="39">
        <v>1</v>
      </c>
      <c r="S69" s="39">
        <v>0</v>
      </c>
      <c r="T69" s="39">
        <v>0</v>
      </c>
      <c r="U69" s="39">
        <v>1</v>
      </c>
      <c r="V69" s="39">
        <v>0</v>
      </c>
      <c r="W69" s="39">
        <v>0</v>
      </c>
      <c r="X69" s="39">
        <v>0</v>
      </c>
      <c r="Y69" s="39">
        <v>0</v>
      </c>
      <c r="Z69" s="39">
        <v>1</v>
      </c>
      <c r="AA69" s="39">
        <v>0</v>
      </c>
      <c r="AB69" s="39">
        <v>0</v>
      </c>
      <c r="AC69" s="39">
        <v>1</v>
      </c>
      <c r="AD69" s="39">
        <v>0</v>
      </c>
      <c r="AE69" s="39">
        <v>0</v>
      </c>
      <c r="AF69" s="39">
        <v>0</v>
      </c>
      <c r="AG69" s="39">
        <v>0</v>
      </c>
      <c r="AH69" s="39">
        <v>0</v>
      </c>
      <c r="AI69" s="39">
        <v>0</v>
      </c>
      <c r="AJ69" s="9">
        <f t="shared" si="8"/>
        <v>1</v>
      </c>
      <c r="AK69" s="9">
        <f t="shared" si="9"/>
        <v>0</v>
      </c>
      <c r="AL69" s="9">
        <f t="shared" si="10"/>
        <v>0</v>
      </c>
      <c r="AM69" s="9">
        <f t="shared" si="11"/>
        <v>0</v>
      </c>
      <c r="AN69" s="29" t="s">
        <v>5786</v>
      </c>
      <c r="AO69" s="29" t="s">
        <v>5787</v>
      </c>
    </row>
    <row r="70" spans="1:41" x14ac:dyDescent="0.25">
      <c r="A70" s="39">
        <v>1208</v>
      </c>
      <c r="B70" s="29" t="s">
        <v>6277</v>
      </c>
      <c r="C70" s="29" t="s">
        <v>6278</v>
      </c>
      <c r="D70" s="29" t="s">
        <v>6279</v>
      </c>
      <c r="E70" s="42">
        <v>32356</v>
      </c>
      <c r="F70" s="29" t="s">
        <v>38</v>
      </c>
      <c r="I70" s="64">
        <v>10000</v>
      </c>
      <c r="L70" t="s">
        <v>3471</v>
      </c>
      <c r="M70" s="29" t="s">
        <v>39</v>
      </c>
      <c r="N70" s="29" t="s">
        <v>2360</v>
      </c>
      <c r="O70" s="68">
        <v>1</v>
      </c>
      <c r="P70" s="29" t="s">
        <v>6280</v>
      </c>
      <c r="Q70" s="29" t="s">
        <v>15</v>
      </c>
      <c r="R70" s="39">
        <v>0</v>
      </c>
      <c r="S70" s="39">
        <v>0</v>
      </c>
      <c r="T70" s="39">
        <v>0</v>
      </c>
      <c r="U70" s="39">
        <v>0</v>
      </c>
      <c r="V70" s="39">
        <v>0</v>
      </c>
      <c r="W70" s="39">
        <v>0</v>
      </c>
      <c r="X70" s="39">
        <v>0</v>
      </c>
      <c r="Y70" s="39">
        <v>1</v>
      </c>
      <c r="Z70" s="39">
        <v>0</v>
      </c>
      <c r="AA70" s="39">
        <v>0</v>
      </c>
      <c r="AB70" s="39">
        <v>0</v>
      </c>
      <c r="AC70" s="39">
        <v>1</v>
      </c>
      <c r="AD70" s="39">
        <v>0</v>
      </c>
      <c r="AE70" s="39">
        <v>0</v>
      </c>
      <c r="AF70" s="39">
        <v>0</v>
      </c>
      <c r="AG70" s="39">
        <v>0</v>
      </c>
      <c r="AH70" s="39">
        <v>0</v>
      </c>
      <c r="AI70" s="39">
        <v>0</v>
      </c>
      <c r="AJ70" s="9">
        <f t="shared" si="8"/>
        <v>1</v>
      </c>
      <c r="AK70" s="9">
        <f t="shared" si="9"/>
        <v>0</v>
      </c>
      <c r="AL70" s="9">
        <f t="shared" si="10"/>
        <v>0</v>
      </c>
      <c r="AM70" s="9">
        <f t="shared" si="11"/>
        <v>0</v>
      </c>
      <c r="AN70" s="29" t="s">
        <v>3509</v>
      </c>
      <c r="AO70" s="29" t="s">
        <v>6281</v>
      </c>
    </row>
    <row r="71" spans="1:41" x14ac:dyDescent="0.25">
      <c r="A71" s="39">
        <v>1211</v>
      </c>
      <c r="B71" s="29" t="s">
        <v>4279</v>
      </c>
      <c r="C71" s="29" t="s">
        <v>4280</v>
      </c>
      <c r="D71" s="29" t="s">
        <v>4281</v>
      </c>
      <c r="E71" s="42">
        <v>40268</v>
      </c>
      <c r="F71" s="29" t="s">
        <v>38</v>
      </c>
      <c r="I71" s="64">
        <v>260</v>
      </c>
      <c r="K71" s="69">
        <v>10</v>
      </c>
      <c r="L71" t="s">
        <v>3471</v>
      </c>
      <c r="M71" s="29" t="s">
        <v>39</v>
      </c>
      <c r="N71" s="29" t="s">
        <v>40</v>
      </c>
      <c r="O71" s="68">
        <v>8.3333333333333301E-2</v>
      </c>
      <c r="P71" s="29" t="s">
        <v>41</v>
      </c>
      <c r="Q71" s="29" t="s">
        <v>15</v>
      </c>
      <c r="R71" s="39">
        <v>1</v>
      </c>
      <c r="S71" s="39">
        <v>0</v>
      </c>
      <c r="T71" s="39">
        <v>0</v>
      </c>
      <c r="U71" s="39">
        <v>1</v>
      </c>
      <c r="V71" s="39">
        <v>0</v>
      </c>
      <c r="W71" s="39">
        <v>0</v>
      </c>
      <c r="X71" s="39">
        <v>0</v>
      </c>
      <c r="Y71" s="39">
        <v>1</v>
      </c>
      <c r="Z71" s="39">
        <v>0</v>
      </c>
      <c r="AA71" s="39">
        <v>0</v>
      </c>
      <c r="AB71" s="39">
        <v>0</v>
      </c>
      <c r="AC71" s="39">
        <v>0</v>
      </c>
      <c r="AD71" s="39">
        <v>0</v>
      </c>
      <c r="AE71" s="39">
        <v>0</v>
      </c>
      <c r="AF71" s="39">
        <v>0</v>
      </c>
      <c r="AG71" s="39">
        <v>0</v>
      </c>
      <c r="AH71" s="39">
        <v>0</v>
      </c>
      <c r="AI71" s="39">
        <v>1</v>
      </c>
      <c r="AJ71" s="9">
        <f t="shared" si="8"/>
        <v>0</v>
      </c>
      <c r="AK71" s="9">
        <f t="shared" si="9"/>
        <v>0</v>
      </c>
      <c r="AL71" s="9">
        <f t="shared" si="10"/>
        <v>1</v>
      </c>
      <c r="AM71" s="9">
        <f t="shared" si="11"/>
        <v>0</v>
      </c>
      <c r="AN71" s="29" t="s">
        <v>3461</v>
      </c>
      <c r="AO71" s="29" t="s">
        <v>4282</v>
      </c>
    </row>
    <row r="72" spans="1:41" x14ac:dyDescent="0.25">
      <c r="A72" s="39">
        <v>1214</v>
      </c>
      <c r="B72" s="29" t="s">
        <v>3595</v>
      </c>
      <c r="C72" s="29" t="s">
        <v>3596</v>
      </c>
      <c r="D72" s="29" t="s">
        <v>3597</v>
      </c>
      <c r="E72" s="42">
        <v>38565</v>
      </c>
      <c r="F72" s="29" t="s">
        <v>38</v>
      </c>
      <c r="J72" s="39">
        <v>3.5999999999999999E-3</v>
      </c>
      <c r="L72" t="s">
        <v>3471</v>
      </c>
      <c r="M72" s="29" t="s">
        <v>39</v>
      </c>
      <c r="N72" s="29" t="s">
        <v>219</v>
      </c>
      <c r="O72" s="68">
        <v>48</v>
      </c>
      <c r="P72" s="29" t="s">
        <v>4272</v>
      </c>
      <c r="Q72" s="29" t="s">
        <v>15</v>
      </c>
      <c r="R72" s="39">
        <v>1</v>
      </c>
      <c r="S72" s="39">
        <v>0</v>
      </c>
      <c r="T72" s="39">
        <v>0</v>
      </c>
      <c r="U72" s="39">
        <v>0</v>
      </c>
      <c r="V72" s="39">
        <v>0</v>
      </c>
      <c r="W72" s="39">
        <v>0</v>
      </c>
      <c r="X72" s="39">
        <v>0</v>
      </c>
      <c r="Y72" s="39">
        <v>1</v>
      </c>
      <c r="Z72" s="39">
        <v>0</v>
      </c>
      <c r="AA72" s="39">
        <v>0</v>
      </c>
      <c r="AB72" s="39">
        <v>0</v>
      </c>
      <c r="AC72" s="39">
        <v>1</v>
      </c>
      <c r="AD72" s="39">
        <v>0</v>
      </c>
      <c r="AE72" s="39">
        <v>0</v>
      </c>
      <c r="AF72" s="39">
        <v>0</v>
      </c>
      <c r="AG72" s="39">
        <v>0</v>
      </c>
      <c r="AH72" s="39">
        <v>0</v>
      </c>
      <c r="AI72" s="39">
        <v>0</v>
      </c>
      <c r="AJ72" s="9">
        <f t="shared" si="8"/>
        <v>1</v>
      </c>
      <c r="AK72" s="9">
        <f t="shared" si="9"/>
        <v>0</v>
      </c>
      <c r="AL72" s="9">
        <f t="shared" si="10"/>
        <v>0</v>
      </c>
      <c r="AM72" s="9">
        <f t="shared" si="11"/>
        <v>0</v>
      </c>
      <c r="AN72" s="29" t="s">
        <v>3598</v>
      </c>
      <c r="AO72" s="29" t="s">
        <v>3599</v>
      </c>
    </row>
    <row r="73" spans="1:41" x14ac:dyDescent="0.25">
      <c r="A73" s="39">
        <v>1233</v>
      </c>
      <c r="B73" s="29" t="s">
        <v>4287</v>
      </c>
      <c r="C73" s="29" t="s">
        <v>4288</v>
      </c>
      <c r="D73" s="29" t="s">
        <v>4289</v>
      </c>
      <c r="E73" s="42">
        <v>41365</v>
      </c>
      <c r="F73" s="29" t="s">
        <v>38</v>
      </c>
      <c r="J73" s="39">
        <v>9.0999999999999998E-2</v>
      </c>
      <c r="L73" t="s">
        <v>341</v>
      </c>
      <c r="M73" s="29" t="s">
        <v>283</v>
      </c>
      <c r="N73" s="29" t="s">
        <v>48</v>
      </c>
      <c r="O73" s="68">
        <v>3360</v>
      </c>
      <c r="P73" s="29" t="s">
        <v>526</v>
      </c>
      <c r="Q73" s="29" t="s">
        <v>15</v>
      </c>
      <c r="R73" s="39">
        <v>1</v>
      </c>
      <c r="S73" s="39">
        <v>0</v>
      </c>
      <c r="T73" s="39">
        <v>0</v>
      </c>
      <c r="U73" s="39">
        <v>1</v>
      </c>
      <c r="V73" s="39">
        <v>0</v>
      </c>
      <c r="W73" s="39">
        <v>0</v>
      </c>
      <c r="X73" s="39">
        <v>0</v>
      </c>
      <c r="Y73" s="39">
        <v>0</v>
      </c>
      <c r="Z73" s="39">
        <v>1</v>
      </c>
      <c r="AA73" s="39">
        <v>0</v>
      </c>
      <c r="AB73" s="39">
        <v>0</v>
      </c>
      <c r="AC73" s="39">
        <v>0</v>
      </c>
      <c r="AD73" s="39">
        <v>0</v>
      </c>
      <c r="AE73" s="39">
        <v>1</v>
      </c>
      <c r="AF73" s="39">
        <v>0</v>
      </c>
      <c r="AG73" s="39">
        <v>0</v>
      </c>
      <c r="AH73" s="39">
        <v>0</v>
      </c>
      <c r="AI73" s="39">
        <v>0</v>
      </c>
      <c r="AJ73" s="9">
        <f t="shared" si="8"/>
        <v>1</v>
      </c>
      <c r="AK73" s="9">
        <f t="shared" si="9"/>
        <v>0</v>
      </c>
      <c r="AL73" s="9">
        <f t="shared" si="10"/>
        <v>0</v>
      </c>
      <c r="AM73" s="9">
        <f t="shared" si="11"/>
        <v>0</v>
      </c>
      <c r="AN73" s="29" t="s">
        <v>4290</v>
      </c>
      <c r="AO73" s="29" t="s">
        <v>4291</v>
      </c>
    </row>
    <row r="74" spans="1:41" x14ac:dyDescent="0.25">
      <c r="A74" s="39">
        <v>1238</v>
      </c>
      <c r="B74" s="29" t="s">
        <v>2149</v>
      </c>
      <c r="C74" s="29" t="s">
        <v>2150</v>
      </c>
      <c r="D74" s="29" t="s">
        <v>2151</v>
      </c>
      <c r="E74" s="42">
        <v>40878</v>
      </c>
      <c r="F74" s="29" t="s">
        <v>38</v>
      </c>
      <c r="J74" s="39">
        <v>0.21</v>
      </c>
      <c r="L74" t="s">
        <v>3471</v>
      </c>
      <c r="M74" s="29" t="s">
        <v>185</v>
      </c>
      <c r="N74" s="29" t="s">
        <v>48</v>
      </c>
      <c r="O74" s="68">
        <v>48</v>
      </c>
      <c r="P74" s="29" t="s">
        <v>2099</v>
      </c>
      <c r="Q74" s="29" t="s">
        <v>15</v>
      </c>
      <c r="R74" s="39">
        <v>1</v>
      </c>
      <c r="S74" s="39">
        <v>0</v>
      </c>
      <c r="T74" s="39">
        <v>0</v>
      </c>
      <c r="U74" s="39">
        <v>0</v>
      </c>
      <c r="V74" s="39">
        <v>0</v>
      </c>
      <c r="W74" s="39">
        <v>0</v>
      </c>
      <c r="X74" s="39">
        <v>0</v>
      </c>
      <c r="Y74" s="39">
        <v>1</v>
      </c>
      <c r="Z74" s="39">
        <v>0</v>
      </c>
      <c r="AA74" s="39">
        <v>0</v>
      </c>
      <c r="AB74" s="39">
        <v>0</v>
      </c>
      <c r="AC74" s="39">
        <v>0</v>
      </c>
      <c r="AD74" s="39">
        <v>0</v>
      </c>
      <c r="AE74" s="39">
        <v>0</v>
      </c>
      <c r="AF74" s="39">
        <v>0</v>
      </c>
      <c r="AG74" s="39">
        <v>0</v>
      </c>
      <c r="AH74" s="39">
        <v>0</v>
      </c>
      <c r="AI74" s="39">
        <v>1</v>
      </c>
      <c r="AJ74" s="9">
        <f t="shared" si="8"/>
        <v>0</v>
      </c>
      <c r="AK74" s="9">
        <f t="shared" si="9"/>
        <v>0</v>
      </c>
      <c r="AL74" s="9">
        <f t="shared" si="10"/>
        <v>1</v>
      </c>
      <c r="AM74" s="9">
        <f t="shared" si="11"/>
        <v>0</v>
      </c>
      <c r="AN74" s="29" t="s">
        <v>3461</v>
      </c>
      <c r="AO74" s="29" t="s">
        <v>2152</v>
      </c>
    </row>
    <row r="75" spans="1:41" x14ac:dyDescent="0.25">
      <c r="A75" s="39">
        <v>1248</v>
      </c>
      <c r="B75" s="29" t="s">
        <v>2157</v>
      </c>
      <c r="C75" s="29" t="s">
        <v>2158</v>
      </c>
      <c r="D75" s="29" t="s">
        <v>2159</v>
      </c>
      <c r="E75" s="42">
        <v>33664</v>
      </c>
      <c r="F75" s="29" t="s">
        <v>332</v>
      </c>
      <c r="I75" s="64">
        <v>50000</v>
      </c>
      <c r="L75" t="s">
        <v>3471</v>
      </c>
      <c r="M75" s="29" t="s">
        <v>136</v>
      </c>
      <c r="N75" s="29" t="s">
        <v>40</v>
      </c>
      <c r="O75" s="68">
        <v>0.5</v>
      </c>
      <c r="P75" s="29" t="s">
        <v>2099</v>
      </c>
      <c r="Q75" s="29" t="s">
        <v>15</v>
      </c>
      <c r="R75" s="39">
        <v>1</v>
      </c>
      <c r="S75" s="39">
        <v>0</v>
      </c>
      <c r="T75" s="39">
        <v>0</v>
      </c>
      <c r="U75" s="39">
        <v>0</v>
      </c>
      <c r="V75" s="39">
        <v>0</v>
      </c>
      <c r="W75" s="39">
        <v>0</v>
      </c>
      <c r="X75" s="39">
        <v>0</v>
      </c>
      <c r="Y75" s="39">
        <v>1</v>
      </c>
      <c r="Z75" s="39">
        <v>0</v>
      </c>
      <c r="AA75" s="39">
        <v>0</v>
      </c>
      <c r="AB75" s="39">
        <v>0</v>
      </c>
      <c r="AC75" s="39">
        <v>0</v>
      </c>
      <c r="AD75" s="39">
        <v>0</v>
      </c>
      <c r="AE75" s="39">
        <v>0</v>
      </c>
      <c r="AF75" s="39">
        <v>0</v>
      </c>
      <c r="AG75" s="39">
        <v>0</v>
      </c>
      <c r="AH75" s="39">
        <v>0</v>
      </c>
      <c r="AI75" s="39">
        <v>1</v>
      </c>
      <c r="AJ75" s="9">
        <f t="shared" si="8"/>
        <v>0</v>
      </c>
      <c r="AK75" s="9">
        <f t="shared" si="9"/>
        <v>0</v>
      </c>
      <c r="AL75" s="9">
        <f t="shared" si="10"/>
        <v>1</v>
      </c>
      <c r="AM75" s="9">
        <f t="shared" si="11"/>
        <v>0</v>
      </c>
      <c r="AN75" s="29" t="s">
        <v>3461</v>
      </c>
      <c r="AO75" s="29" t="s">
        <v>2160</v>
      </c>
    </row>
    <row r="76" spans="1:41" x14ac:dyDescent="0.25">
      <c r="A76" s="39">
        <v>1253</v>
      </c>
      <c r="B76" s="29" t="s">
        <v>4292</v>
      </c>
      <c r="C76" s="29" t="s">
        <v>4293</v>
      </c>
      <c r="D76" s="29" t="s">
        <v>4294</v>
      </c>
      <c r="E76" s="42">
        <v>41000</v>
      </c>
      <c r="F76" s="29" t="s">
        <v>38</v>
      </c>
      <c r="J76" s="39">
        <v>1.8</v>
      </c>
      <c r="L76" t="s">
        <v>3471</v>
      </c>
      <c r="M76" s="29" t="s">
        <v>185</v>
      </c>
      <c r="N76" s="29" t="s">
        <v>48</v>
      </c>
      <c r="O76" s="68">
        <v>1.75</v>
      </c>
      <c r="P76" s="29" t="s">
        <v>4295</v>
      </c>
      <c r="Q76" s="29" t="s">
        <v>15</v>
      </c>
      <c r="R76" s="39">
        <v>1</v>
      </c>
      <c r="S76" s="39">
        <v>0</v>
      </c>
      <c r="T76" s="39">
        <v>0</v>
      </c>
      <c r="U76" s="39">
        <v>1</v>
      </c>
      <c r="V76" s="39">
        <v>0</v>
      </c>
      <c r="W76" s="39">
        <v>0</v>
      </c>
      <c r="X76" s="39">
        <v>0</v>
      </c>
      <c r="Y76" s="39">
        <v>0</v>
      </c>
      <c r="Z76" s="39">
        <v>1</v>
      </c>
      <c r="AA76" s="39">
        <v>0</v>
      </c>
      <c r="AB76" s="39">
        <v>0</v>
      </c>
      <c r="AC76" s="39">
        <v>0</v>
      </c>
      <c r="AD76" s="39">
        <v>0</v>
      </c>
      <c r="AE76" s="39">
        <v>1</v>
      </c>
      <c r="AF76" s="39">
        <v>0</v>
      </c>
      <c r="AG76" s="39">
        <v>0</v>
      </c>
      <c r="AH76" s="39">
        <v>0</v>
      </c>
      <c r="AI76" s="39">
        <v>0</v>
      </c>
      <c r="AJ76" s="9">
        <f t="shared" si="8"/>
        <v>1</v>
      </c>
      <c r="AK76" s="9">
        <f t="shared" si="9"/>
        <v>0</v>
      </c>
      <c r="AL76" s="9">
        <f t="shared" si="10"/>
        <v>0</v>
      </c>
      <c r="AM76" s="9">
        <f t="shared" si="11"/>
        <v>0</v>
      </c>
      <c r="AN76" s="29" t="s">
        <v>4208</v>
      </c>
      <c r="AO76" s="29" t="s">
        <v>4296</v>
      </c>
    </row>
    <row r="77" spans="1:41" x14ac:dyDescent="0.25">
      <c r="A77" s="39">
        <v>1284</v>
      </c>
      <c r="B77" s="29" t="s">
        <v>6282</v>
      </c>
      <c r="C77" s="29" t="s">
        <v>6283</v>
      </c>
      <c r="D77" s="29" t="s">
        <v>6284</v>
      </c>
      <c r="E77" s="42">
        <v>38322</v>
      </c>
      <c r="F77" s="29" t="s">
        <v>38</v>
      </c>
      <c r="I77" s="64">
        <v>50000</v>
      </c>
      <c r="J77" s="39">
        <v>2</v>
      </c>
      <c r="L77" t="s">
        <v>3471</v>
      </c>
      <c r="M77" s="29" t="s">
        <v>136</v>
      </c>
      <c r="N77" s="29" t="s">
        <v>40</v>
      </c>
      <c r="O77" s="68">
        <v>4</v>
      </c>
      <c r="P77" s="29" t="s">
        <v>367</v>
      </c>
      <c r="Q77" s="29" t="s">
        <v>15</v>
      </c>
      <c r="R77" s="39">
        <v>1</v>
      </c>
      <c r="S77" s="39">
        <v>0</v>
      </c>
      <c r="T77" s="39">
        <v>0</v>
      </c>
      <c r="U77" s="39">
        <v>1</v>
      </c>
      <c r="V77" s="39">
        <v>0</v>
      </c>
      <c r="W77" s="39">
        <v>0</v>
      </c>
      <c r="X77" s="39">
        <v>0</v>
      </c>
      <c r="Y77" s="39">
        <v>0</v>
      </c>
      <c r="Z77" s="39">
        <v>1</v>
      </c>
      <c r="AA77" s="39">
        <v>0</v>
      </c>
      <c r="AB77" s="39">
        <v>0</v>
      </c>
      <c r="AC77" s="39">
        <v>1</v>
      </c>
      <c r="AD77" s="39">
        <v>0</v>
      </c>
      <c r="AE77" s="39">
        <v>0</v>
      </c>
      <c r="AF77" s="39">
        <v>0</v>
      </c>
      <c r="AG77" s="39">
        <v>0</v>
      </c>
      <c r="AH77" s="39">
        <v>0</v>
      </c>
      <c r="AI77" s="39">
        <v>0</v>
      </c>
      <c r="AJ77" s="9">
        <f t="shared" si="8"/>
        <v>1</v>
      </c>
      <c r="AK77" s="9">
        <f t="shared" si="9"/>
        <v>0</v>
      </c>
      <c r="AL77" s="9">
        <f t="shared" si="10"/>
        <v>0</v>
      </c>
      <c r="AM77" s="9">
        <f t="shared" si="11"/>
        <v>0</v>
      </c>
      <c r="AN77" s="29" t="s">
        <v>5398</v>
      </c>
      <c r="AO77" s="29" t="s">
        <v>6285</v>
      </c>
    </row>
    <row r="78" spans="1:41" x14ac:dyDescent="0.25">
      <c r="A78" s="39">
        <v>1305</v>
      </c>
      <c r="B78" s="29" t="s">
        <v>2905</v>
      </c>
      <c r="C78" s="29" t="s">
        <v>2906</v>
      </c>
      <c r="D78" s="29" t="s">
        <v>2907</v>
      </c>
      <c r="E78" s="42">
        <v>40617</v>
      </c>
      <c r="F78" s="29" t="s">
        <v>38</v>
      </c>
      <c r="I78" s="64">
        <v>256.39999999999998</v>
      </c>
      <c r="J78" s="39">
        <v>3.5999999999999997E-2</v>
      </c>
      <c r="L78" t="s">
        <v>3471</v>
      </c>
      <c r="M78" s="29" t="s">
        <v>136</v>
      </c>
      <c r="N78" s="29" t="s">
        <v>40</v>
      </c>
      <c r="O78" s="68">
        <v>60</v>
      </c>
      <c r="P78" s="29" t="s">
        <v>2908</v>
      </c>
      <c r="Q78" s="29" t="s">
        <v>15</v>
      </c>
      <c r="R78" s="39">
        <v>1</v>
      </c>
      <c r="S78" s="39">
        <v>0</v>
      </c>
      <c r="T78" s="39">
        <v>0</v>
      </c>
      <c r="U78" s="39">
        <v>1</v>
      </c>
      <c r="V78" s="39">
        <v>0</v>
      </c>
      <c r="W78" s="39">
        <v>0</v>
      </c>
      <c r="X78" s="39">
        <v>0</v>
      </c>
      <c r="Y78" s="39">
        <v>0</v>
      </c>
      <c r="Z78" s="39">
        <v>1</v>
      </c>
      <c r="AA78" s="39">
        <v>0</v>
      </c>
      <c r="AB78" s="39">
        <v>0</v>
      </c>
      <c r="AC78" s="39">
        <v>1</v>
      </c>
      <c r="AD78" s="39">
        <v>0</v>
      </c>
      <c r="AE78" s="39">
        <v>0</v>
      </c>
      <c r="AF78" s="39">
        <v>0</v>
      </c>
      <c r="AG78" s="39">
        <v>0</v>
      </c>
      <c r="AH78" s="39">
        <v>0</v>
      </c>
      <c r="AI78" s="39">
        <v>0</v>
      </c>
      <c r="AJ78" s="9">
        <f t="shared" si="8"/>
        <v>1</v>
      </c>
      <c r="AK78" s="9">
        <f t="shared" si="9"/>
        <v>0</v>
      </c>
      <c r="AL78" s="9">
        <f t="shared" si="10"/>
        <v>0</v>
      </c>
      <c r="AM78" s="9">
        <f t="shared" si="11"/>
        <v>0</v>
      </c>
      <c r="AN78" s="29" t="s">
        <v>6286</v>
      </c>
      <c r="AO78" s="29" t="s">
        <v>2909</v>
      </c>
    </row>
    <row r="79" spans="1:41" x14ac:dyDescent="0.25">
      <c r="A79" s="39">
        <v>1306</v>
      </c>
      <c r="B79" s="29" t="s">
        <v>3608</v>
      </c>
      <c r="C79" s="29" t="s">
        <v>3609</v>
      </c>
      <c r="D79" s="29" t="s">
        <v>3610</v>
      </c>
      <c r="E79" s="42">
        <v>40378</v>
      </c>
      <c r="F79" s="29" t="s">
        <v>38</v>
      </c>
      <c r="I79" s="64">
        <v>3500</v>
      </c>
      <c r="J79" s="39">
        <v>0.64</v>
      </c>
      <c r="K79" s="69">
        <v>18.600000000000001</v>
      </c>
      <c r="L79" t="s">
        <v>341</v>
      </c>
      <c r="M79" s="29" t="s">
        <v>151</v>
      </c>
      <c r="N79" s="29" t="s">
        <v>48</v>
      </c>
      <c r="O79" s="68">
        <v>0.6</v>
      </c>
      <c r="P79" s="29" t="s">
        <v>6287</v>
      </c>
      <c r="Q79" s="29" t="s">
        <v>15</v>
      </c>
      <c r="R79" s="39">
        <v>1</v>
      </c>
      <c r="S79" s="39">
        <v>0</v>
      </c>
      <c r="T79" s="39">
        <v>1</v>
      </c>
      <c r="U79" s="39">
        <v>0</v>
      </c>
      <c r="V79" s="39">
        <v>0</v>
      </c>
      <c r="W79" s="39">
        <v>0</v>
      </c>
      <c r="X79" s="39">
        <v>0</v>
      </c>
      <c r="Y79" s="39">
        <v>0</v>
      </c>
      <c r="Z79" s="39">
        <v>1</v>
      </c>
      <c r="AA79" s="39">
        <v>0</v>
      </c>
      <c r="AB79" s="39">
        <v>0</v>
      </c>
      <c r="AC79" s="39">
        <v>0</v>
      </c>
      <c r="AD79" s="39">
        <v>0</v>
      </c>
      <c r="AE79" s="39">
        <v>1</v>
      </c>
      <c r="AF79" s="39">
        <v>0</v>
      </c>
      <c r="AG79" s="39">
        <v>0</v>
      </c>
      <c r="AH79" s="39">
        <v>0</v>
      </c>
      <c r="AI79" s="39">
        <v>0</v>
      </c>
      <c r="AJ79" s="9">
        <f t="shared" si="8"/>
        <v>1</v>
      </c>
      <c r="AK79" s="9">
        <f t="shared" si="9"/>
        <v>0</v>
      </c>
      <c r="AL79" s="9">
        <f t="shared" si="10"/>
        <v>0</v>
      </c>
      <c r="AM79" s="9">
        <f t="shared" si="11"/>
        <v>0</v>
      </c>
      <c r="AN79" s="29" t="s">
        <v>3611</v>
      </c>
      <c r="AO79" s="29" t="s">
        <v>3612</v>
      </c>
    </row>
    <row r="80" spans="1:41" x14ac:dyDescent="0.25">
      <c r="A80" s="39">
        <v>1308</v>
      </c>
      <c r="B80" s="29" t="s">
        <v>6288</v>
      </c>
      <c r="C80" s="29" t="s">
        <v>6289</v>
      </c>
      <c r="D80" s="29" t="s">
        <v>6290</v>
      </c>
      <c r="E80" s="42">
        <v>33119</v>
      </c>
      <c r="F80" s="29" t="s">
        <v>38</v>
      </c>
      <c r="I80" s="64">
        <v>490000</v>
      </c>
      <c r="J80" s="39">
        <v>33.799999999999997</v>
      </c>
      <c r="L80" t="s">
        <v>3471</v>
      </c>
      <c r="M80" s="29" t="s">
        <v>136</v>
      </c>
      <c r="N80" s="29" t="s">
        <v>48</v>
      </c>
      <c r="O80" s="68">
        <v>2</v>
      </c>
      <c r="P80" s="29" t="s">
        <v>6291</v>
      </c>
      <c r="Q80" s="29" t="s">
        <v>55</v>
      </c>
      <c r="R80" s="39">
        <v>0</v>
      </c>
      <c r="S80" s="39">
        <v>0</v>
      </c>
      <c r="T80" s="39">
        <v>0</v>
      </c>
      <c r="U80" s="39">
        <v>1</v>
      </c>
      <c r="V80" s="39">
        <v>0</v>
      </c>
      <c r="W80" s="39">
        <v>0</v>
      </c>
      <c r="X80" s="39">
        <v>0</v>
      </c>
      <c r="Y80" s="39">
        <v>1</v>
      </c>
      <c r="Z80" s="39">
        <v>0</v>
      </c>
      <c r="AA80" s="39">
        <v>0</v>
      </c>
      <c r="AB80" s="39">
        <v>0</v>
      </c>
      <c r="AC80" s="39">
        <v>1</v>
      </c>
      <c r="AD80" s="39">
        <v>0</v>
      </c>
      <c r="AE80" s="39">
        <v>0</v>
      </c>
      <c r="AF80" s="39">
        <v>0</v>
      </c>
      <c r="AG80" s="39">
        <v>0</v>
      </c>
      <c r="AH80" s="39">
        <v>0</v>
      </c>
      <c r="AI80" s="39">
        <v>0</v>
      </c>
      <c r="AJ80" s="9">
        <f t="shared" si="8"/>
        <v>1</v>
      </c>
      <c r="AK80" s="9">
        <f t="shared" si="9"/>
        <v>0</v>
      </c>
      <c r="AL80" s="9">
        <f t="shared" si="10"/>
        <v>0</v>
      </c>
      <c r="AM80" s="9">
        <f t="shared" si="11"/>
        <v>0</v>
      </c>
      <c r="AN80" s="29" t="s">
        <v>6292</v>
      </c>
      <c r="AO80" s="29" t="s">
        <v>6293</v>
      </c>
    </row>
    <row r="81" spans="1:41" x14ac:dyDescent="0.25">
      <c r="A81" s="39">
        <v>1311</v>
      </c>
      <c r="B81" s="29" t="s">
        <v>4308</v>
      </c>
      <c r="C81" s="29" t="s">
        <v>4309</v>
      </c>
      <c r="D81" s="29" t="s">
        <v>4310</v>
      </c>
      <c r="E81" s="42">
        <v>41444</v>
      </c>
      <c r="F81" s="29" t="s">
        <v>38</v>
      </c>
      <c r="J81" s="39">
        <v>1.0900000000000001</v>
      </c>
      <c r="L81" t="s">
        <v>341</v>
      </c>
      <c r="M81" s="29" t="s">
        <v>151</v>
      </c>
      <c r="N81" s="29" t="s">
        <v>48</v>
      </c>
      <c r="O81" s="68">
        <v>30</v>
      </c>
      <c r="P81" s="29" t="s">
        <v>111</v>
      </c>
      <c r="Q81" s="29" t="s">
        <v>55</v>
      </c>
      <c r="R81" s="39">
        <v>0</v>
      </c>
      <c r="S81" s="39">
        <v>0</v>
      </c>
      <c r="T81" s="39">
        <v>0</v>
      </c>
      <c r="U81" s="39">
        <v>0</v>
      </c>
      <c r="V81" s="39">
        <v>0</v>
      </c>
      <c r="W81" s="39">
        <v>0</v>
      </c>
      <c r="X81" s="39">
        <v>0</v>
      </c>
      <c r="Y81" s="39">
        <v>0</v>
      </c>
      <c r="Z81" s="39">
        <v>0</v>
      </c>
      <c r="AA81" s="39">
        <v>1</v>
      </c>
      <c r="AB81" s="39">
        <v>0</v>
      </c>
      <c r="AC81" s="39">
        <v>0</v>
      </c>
      <c r="AD81" s="39">
        <v>0</v>
      </c>
      <c r="AE81" s="39">
        <v>1</v>
      </c>
      <c r="AF81" s="39">
        <v>0</v>
      </c>
      <c r="AG81" s="39">
        <v>0</v>
      </c>
      <c r="AH81" s="39">
        <v>0</v>
      </c>
      <c r="AI81" s="39">
        <v>0</v>
      </c>
      <c r="AJ81" s="9">
        <f t="shared" si="8"/>
        <v>1</v>
      </c>
      <c r="AK81" s="9">
        <f t="shared" si="9"/>
        <v>0</v>
      </c>
      <c r="AL81" s="9">
        <f t="shared" si="10"/>
        <v>0</v>
      </c>
      <c r="AM81" s="9">
        <f t="shared" si="11"/>
        <v>0</v>
      </c>
      <c r="AN81" s="29" t="s">
        <v>4311</v>
      </c>
      <c r="AO81" s="29" t="s">
        <v>4312</v>
      </c>
    </row>
    <row r="82" spans="1:41" x14ac:dyDescent="0.25">
      <c r="A82" s="39">
        <v>1312</v>
      </c>
      <c r="B82" s="29" t="s">
        <v>4313</v>
      </c>
      <c r="C82" s="29" t="s">
        <v>4314</v>
      </c>
      <c r="D82" s="29" t="s">
        <v>4315</v>
      </c>
      <c r="E82" s="42">
        <v>40924</v>
      </c>
      <c r="F82" s="29" t="s">
        <v>38</v>
      </c>
      <c r="J82" s="39">
        <v>1</v>
      </c>
      <c r="K82" s="69">
        <v>20</v>
      </c>
      <c r="L82" t="s">
        <v>3471</v>
      </c>
      <c r="M82" s="29" t="s">
        <v>185</v>
      </c>
      <c r="N82" s="29" t="s">
        <v>40</v>
      </c>
      <c r="O82" s="68">
        <v>2</v>
      </c>
      <c r="P82" s="29" t="s">
        <v>195</v>
      </c>
      <c r="Q82" s="29" t="s">
        <v>15</v>
      </c>
      <c r="R82" s="39">
        <v>1</v>
      </c>
      <c r="S82" s="39">
        <v>0</v>
      </c>
      <c r="T82" s="39">
        <v>0</v>
      </c>
      <c r="U82" s="39">
        <v>1</v>
      </c>
      <c r="V82" s="39">
        <v>0</v>
      </c>
      <c r="W82" s="39">
        <v>0</v>
      </c>
      <c r="X82" s="39">
        <v>0</v>
      </c>
      <c r="Y82" s="39">
        <v>0</v>
      </c>
      <c r="Z82" s="39">
        <v>1</v>
      </c>
      <c r="AA82" s="39">
        <v>0</v>
      </c>
      <c r="AB82" s="39">
        <v>0</v>
      </c>
      <c r="AC82" s="39">
        <v>0</v>
      </c>
      <c r="AD82" s="39">
        <v>0</v>
      </c>
      <c r="AE82" s="39">
        <v>1</v>
      </c>
      <c r="AF82" s="39">
        <v>0</v>
      </c>
      <c r="AG82" s="39">
        <v>0</v>
      </c>
      <c r="AH82" s="39">
        <v>0</v>
      </c>
      <c r="AI82" s="39">
        <v>0</v>
      </c>
      <c r="AJ82" s="9">
        <f t="shared" si="8"/>
        <v>1</v>
      </c>
      <c r="AK82" s="9">
        <f t="shared" si="9"/>
        <v>0</v>
      </c>
      <c r="AL82" s="9">
        <f t="shared" si="10"/>
        <v>0</v>
      </c>
      <c r="AM82" s="9">
        <f t="shared" si="11"/>
        <v>0</v>
      </c>
      <c r="AN82" s="29" t="s">
        <v>4311</v>
      </c>
      <c r="AO82" s="29" t="s">
        <v>4316</v>
      </c>
    </row>
    <row r="83" spans="1:41" x14ac:dyDescent="0.25">
      <c r="A83" s="39">
        <v>1313</v>
      </c>
      <c r="B83" s="29" t="s">
        <v>6294</v>
      </c>
      <c r="C83" s="29" t="s">
        <v>6295</v>
      </c>
      <c r="D83" s="29" t="s">
        <v>6296</v>
      </c>
      <c r="E83" s="42">
        <v>39470</v>
      </c>
      <c r="F83" s="29" t="s">
        <v>38</v>
      </c>
      <c r="J83" s="39">
        <v>4</v>
      </c>
      <c r="L83" t="s">
        <v>3471</v>
      </c>
      <c r="M83" s="29" t="s">
        <v>6297</v>
      </c>
      <c r="N83" s="29" t="s">
        <v>219</v>
      </c>
      <c r="O83" s="68">
        <v>48</v>
      </c>
      <c r="P83" s="29" t="s">
        <v>6298</v>
      </c>
      <c r="Q83" s="29" t="s">
        <v>15</v>
      </c>
      <c r="R83" s="39">
        <v>0</v>
      </c>
      <c r="S83" s="39">
        <v>0</v>
      </c>
      <c r="T83" s="39">
        <v>0</v>
      </c>
      <c r="U83" s="39">
        <v>1</v>
      </c>
      <c r="V83" s="39">
        <v>0</v>
      </c>
      <c r="W83" s="39">
        <v>0</v>
      </c>
      <c r="X83" s="39">
        <v>0</v>
      </c>
      <c r="Y83" s="39">
        <v>1</v>
      </c>
      <c r="Z83" s="39">
        <v>0</v>
      </c>
      <c r="AA83" s="39">
        <v>0</v>
      </c>
      <c r="AB83" s="39">
        <v>0</v>
      </c>
      <c r="AC83" s="39">
        <v>0</v>
      </c>
      <c r="AD83" s="39">
        <v>1</v>
      </c>
      <c r="AE83" s="39">
        <v>1</v>
      </c>
      <c r="AF83" s="39">
        <v>0</v>
      </c>
      <c r="AG83" s="39">
        <v>0</v>
      </c>
      <c r="AH83" s="39">
        <v>0</v>
      </c>
      <c r="AI83" s="39">
        <v>0</v>
      </c>
      <c r="AJ83" s="9">
        <f t="shared" si="8"/>
        <v>1</v>
      </c>
      <c r="AK83" s="9">
        <f t="shared" si="9"/>
        <v>0</v>
      </c>
      <c r="AL83" s="9">
        <f t="shared" si="10"/>
        <v>1</v>
      </c>
      <c r="AM83" s="9">
        <f t="shared" si="11"/>
        <v>1</v>
      </c>
      <c r="AN83" s="29" t="s">
        <v>6299</v>
      </c>
      <c r="AO83" s="29" t="s">
        <v>6300</v>
      </c>
    </row>
    <row r="84" spans="1:41" x14ac:dyDescent="0.25">
      <c r="A84" s="39">
        <v>1336</v>
      </c>
      <c r="B84" s="29" t="s">
        <v>5276</v>
      </c>
      <c r="C84" s="29" t="s">
        <v>5277</v>
      </c>
      <c r="D84" s="29" t="s">
        <v>5278</v>
      </c>
      <c r="E84" s="42">
        <v>35156</v>
      </c>
      <c r="F84" s="29" t="s">
        <v>38</v>
      </c>
      <c r="I84" s="64">
        <v>20000</v>
      </c>
      <c r="J84" s="39">
        <v>1.2</v>
      </c>
      <c r="L84" t="s">
        <v>3471</v>
      </c>
      <c r="M84" s="29" t="s">
        <v>136</v>
      </c>
      <c r="N84" s="29" t="s">
        <v>48</v>
      </c>
      <c r="O84" s="68">
        <v>2</v>
      </c>
      <c r="P84" s="29" t="s">
        <v>225</v>
      </c>
      <c r="Q84" s="29" t="s">
        <v>15</v>
      </c>
      <c r="R84" s="39">
        <v>1</v>
      </c>
      <c r="S84" s="39">
        <v>0</v>
      </c>
      <c r="T84" s="39">
        <v>0</v>
      </c>
      <c r="U84" s="39">
        <v>1</v>
      </c>
      <c r="V84" s="39">
        <v>0</v>
      </c>
      <c r="W84" s="39">
        <v>0</v>
      </c>
      <c r="X84" s="39">
        <v>0</v>
      </c>
      <c r="Y84" s="39">
        <v>0</v>
      </c>
      <c r="Z84" s="39">
        <v>1</v>
      </c>
      <c r="AA84" s="39">
        <v>0</v>
      </c>
      <c r="AB84" s="39">
        <v>0</v>
      </c>
      <c r="AC84" s="39">
        <v>1</v>
      </c>
      <c r="AD84" s="39">
        <v>0</v>
      </c>
      <c r="AE84" s="39">
        <v>0</v>
      </c>
      <c r="AF84" s="39">
        <v>0</v>
      </c>
      <c r="AG84" s="39">
        <v>0</v>
      </c>
      <c r="AH84" s="39">
        <v>0</v>
      </c>
      <c r="AI84" s="39">
        <v>0</v>
      </c>
      <c r="AJ84" s="9">
        <f t="shared" si="8"/>
        <v>1</v>
      </c>
      <c r="AK84" s="9">
        <f t="shared" si="9"/>
        <v>0</v>
      </c>
      <c r="AL84" s="9">
        <f t="shared" si="10"/>
        <v>0</v>
      </c>
      <c r="AM84" s="9">
        <f t="shared" si="11"/>
        <v>0</v>
      </c>
      <c r="AN84" s="29" t="s">
        <v>5279</v>
      </c>
      <c r="AO84" s="29" t="s">
        <v>5280</v>
      </c>
    </row>
    <row r="85" spans="1:41" x14ac:dyDescent="0.25">
      <c r="A85" s="39">
        <v>1337</v>
      </c>
      <c r="B85" s="29" t="s">
        <v>5281</v>
      </c>
      <c r="C85" s="29" t="s">
        <v>5282</v>
      </c>
      <c r="D85" s="29" t="s">
        <v>5278</v>
      </c>
      <c r="E85" s="42">
        <v>35458</v>
      </c>
      <c r="F85" s="29" t="s">
        <v>38</v>
      </c>
      <c r="I85" s="64">
        <v>20000</v>
      </c>
      <c r="J85" s="39">
        <v>1.2</v>
      </c>
      <c r="L85" t="s">
        <v>3471</v>
      </c>
      <c r="M85" s="29" t="s">
        <v>136</v>
      </c>
      <c r="N85" s="29" t="s">
        <v>48</v>
      </c>
      <c r="O85" s="68">
        <v>2</v>
      </c>
      <c r="P85" s="29" t="s">
        <v>225</v>
      </c>
      <c r="Q85" s="29" t="s">
        <v>15</v>
      </c>
      <c r="R85" s="39">
        <v>1</v>
      </c>
      <c r="S85" s="39">
        <v>0</v>
      </c>
      <c r="T85" s="39">
        <v>0</v>
      </c>
      <c r="U85" s="39">
        <v>1</v>
      </c>
      <c r="V85" s="39">
        <v>0</v>
      </c>
      <c r="W85" s="39">
        <v>0</v>
      </c>
      <c r="X85" s="39">
        <v>0</v>
      </c>
      <c r="Y85" s="39">
        <v>0</v>
      </c>
      <c r="Z85" s="39">
        <v>1</v>
      </c>
      <c r="AA85" s="39">
        <v>0</v>
      </c>
      <c r="AB85" s="39">
        <v>0</v>
      </c>
      <c r="AC85" s="39">
        <v>1</v>
      </c>
      <c r="AD85" s="39">
        <v>0</v>
      </c>
      <c r="AE85" s="39">
        <v>0</v>
      </c>
      <c r="AF85" s="39">
        <v>0</v>
      </c>
      <c r="AG85" s="39">
        <v>0</v>
      </c>
      <c r="AH85" s="39">
        <v>0</v>
      </c>
      <c r="AI85" s="39">
        <v>0</v>
      </c>
      <c r="AJ85" s="9">
        <f t="shared" si="8"/>
        <v>1</v>
      </c>
      <c r="AK85" s="9">
        <f t="shared" si="9"/>
        <v>0</v>
      </c>
      <c r="AL85" s="9">
        <f t="shared" si="10"/>
        <v>0</v>
      </c>
      <c r="AM85" s="9">
        <f t="shared" si="11"/>
        <v>0</v>
      </c>
      <c r="AN85" s="29" t="s">
        <v>5283</v>
      </c>
      <c r="AO85" s="29" t="s">
        <v>5284</v>
      </c>
    </row>
    <row r="86" spans="1:41" x14ac:dyDescent="0.25">
      <c r="A86" s="39">
        <v>1353</v>
      </c>
      <c r="B86" s="29" t="s">
        <v>3621</v>
      </c>
      <c r="C86" s="29" t="s">
        <v>3622</v>
      </c>
      <c r="D86" s="29" t="s">
        <v>3623</v>
      </c>
      <c r="E86" s="42">
        <v>41074</v>
      </c>
      <c r="F86" s="29" t="s">
        <v>38</v>
      </c>
      <c r="J86" s="39">
        <v>0.43</v>
      </c>
      <c r="K86" s="69">
        <v>43.2</v>
      </c>
      <c r="L86" t="s">
        <v>3471</v>
      </c>
      <c r="M86" s="29" t="s">
        <v>185</v>
      </c>
      <c r="N86" s="29" t="s">
        <v>48</v>
      </c>
      <c r="O86" s="68">
        <v>6</v>
      </c>
      <c r="P86" s="29" t="s">
        <v>6301</v>
      </c>
      <c r="Q86" s="29" t="s">
        <v>15</v>
      </c>
      <c r="R86" s="39">
        <v>1</v>
      </c>
      <c r="S86" s="39">
        <v>0</v>
      </c>
      <c r="T86" s="39">
        <v>0</v>
      </c>
      <c r="U86" s="39">
        <v>0</v>
      </c>
      <c r="V86" s="39">
        <v>0</v>
      </c>
      <c r="W86" s="39">
        <v>0</v>
      </c>
      <c r="X86" s="39">
        <v>0</v>
      </c>
      <c r="Y86" s="39">
        <v>1</v>
      </c>
      <c r="Z86" s="39">
        <v>0</v>
      </c>
      <c r="AA86" s="39">
        <v>0</v>
      </c>
      <c r="AB86" s="39">
        <v>0</v>
      </c>
      <c r="AC86" s="39">
        <v>0</v>
      </c>
      <c r="AD86" s="39">
        <v>0</v>
      </c>
      <c r="AE86" s="39">
        <v>0</v>
      </c>
      <c r="AF86" s="39">
        <v>0</v>
      </c>
      <c r="AG86" s="39">
        <v>0</v>
      </c>
      <c r="AH86" s="39">
        <v>0</v>
      </c>
      <c r="AI86" s="39">
        <v>1</v>
      </c>
      <c r="AJ86" s="9">
        <f t="shared" ref="AJ86:AJ149" si="12">IF(OR(AC86=1,AE86=1),1,0)</f>
        <v>0</v>
      </c>
      <c r="AK86" s="9">
        <f t="shared" ref="AK86:AK149" si="13">IF(OR(AF86=1,AG86=1),1,0)</f>
        <v>0</v>
      </c>
      <c r="AL86" s="9">
        <f t="shared" ref="AL86:AL149" si="14">IF(OR(AD86=1,AH86=1,AI86=1),1,0)</f>
        <v>1</v>
      </c>
      <c r="AM86" s="9">
        <f t="shared" ref="AM86:AM149" si="15">IF(OR(AD86=1,AH86=1),1,0)</f>
        <v>0</v>
      </c>
      <c r="AN86" s="29" t="s">
        <v>3461</v>
      </c>
      <c r="AO86" s="29" t="s">
        <v>3624</v>
      </c>
    </row>
    <row r="87" spans="1:41" x14ac:dyDescent="0.25">
      <c r="A87" s="39">
        <v>1355</v>
      </c>
      <c r="B87" s="29" t="s">
        <v>5285</v>
      </c>
      <c r="C87" s="29" t="s">
        <v>5286</v>
      </c>
      <c r="D87" s="29" t="s">
        <v>5287</v>
      </c>
      <c r="E87" s="42">
        <v>39806</v>
      </c>
      <c r="F87" s="29" t="s">
        <v>38</v>
      </c>
      <c r="J87" s="39">
        <v>5</v>
      </c>
      <c r="L87" t="s">
        <v>3471</v>
      </c>
      <c r="M87" s="29" t="s">
        <v>136</v>
      </c>
      <c r="N87" s="29" t="s">
        <v>40</v>
      </c>
      <c r="O87" s="68">
        <v>1</v>
      </c>
      <c r="P87" s="29" t="s">
        <v>5200</v>
      </c>
      <c r="Q87" s="29" t="s">
        <v>15</v>
      </c>
      <c r="R87" s="39">
        <v>0</v>
      </c>
      <c r="S87" s="39">
        <v>0</v>
      </c>
      <c r="T87" s="39">
        <v>0</v>
      </c>
      <c r="U87" s="39">
        <v>0</v>
      </c>
      <c r="V87" s="39">
        <v>0</v>
      </c>
      <c r="W87" s="39">
        <v>0</v>
      </c>
      <c r="X87" s="39">
        <v>0</v>
      </c>
      <c r="Y87" s="39">
        <v>1</v>
      </c>
      <c r="Z87" s="39">
        <v>0</v>
      </c>
      <c r="AA87" s="39">
        <v>0</v>
      </c>
      <c r="AB87" s="39">
        <v>0</v>
      </c>
      <c r="AC87" s="39">
        <v>1</v>
      </c>
      <c r="AD87" s="39">
        <v>1</v>
      </c>
      <c r="AE87" s="39">
        <v>0</v>
      </c>
      <c r="AF87" s="39">
        <v>0</v>
      </c>
      <c r="AG87" s="39">
        <v>0</v>
      </c>
      <c r="AH87" s="39">
        <v>0</v>
      </c>
      <c r="AI87" s="39">
        <v>0</v>
      </c>
      <c r="AJ87" s="9">
        <f t="shared" si="12"/>
        <v>1</v>
      </c>
      <c r="AK87" s="9">
        <f t="shared" si="13"/>
        <v>0</v>
      </c>
      <c r="AL87" s="9">
        <f t="shared" si="14"/>
        <v>1</v>
      </c>
      <c r="AM87" s="9">
        <f t="shared" si="15"/>
        <v>1</v>
      </c>
      <c r="AN87" s="29" t="s">
        <v>5288</v>
      </c>
      <c r="AO87" s="29" t="s">
        <v>5289</v>
      </c>
    </row>
    <row r="88" spans="1:41" x14ac:dyDescent="0.25">
      <c r="A88" s="39">
        <v>1356</v>
      </c>
      <c r="B88" s="29" t="s">
        <v>6302</v>
      </c>
      <c r="C88" s="29" t="s">
        <v>6303</v>
      </c>
      <c r="D88" s="29" t="s">
        <v>6304</v>
      </c>
      <c r="E88" s="42">
        <v>36526</v>
      </c>
      <c r="F88" s="29" t="s">
        <v>38</v>
      </c>
      <c r="J88" s="39">
        <v>6.5</v>
      </c>
      <c r="L88" t="s">
        <v>341</v>
      </c>
      <c r="M88" s="29" t="s">
        <v>6305</v>
      </c>
      <c r="N88" s="29" t="s">
        <v>48</v>
      </c>
      <c r="O88" s="68">
        <v>2</v>
      </c>
      <c r="P88" s="29" t="s">
        <v>2099</v>
      </c>
      <c r="Q88" s="29" t="s">
        <v>55</v>
      </c>
      <c r="R88" s="39">
        <v>1</v>
      </c>
      <c r="S88" s="39">
        <v>0</v>
      </c>
      <c r="T88" s="39">
        <v>0</v>
      </c>
      <c r="U88" s="39">
        <v>0</v>
      </c>
      <c r="V88" s="39">
        <v>0</v>
      </c>
      <c r="W88" s="39">
        <v>0</v>
      </c>
      <c r="X88" s="39">
        <v>0</v>
      </c>
      <c r="Y88" s="39">
        <v>1</v>
      </c>
      <c r="Z88" s="39">
        <v>0</v>
      </c>
      <c r="AA88" s="39">
        <v>0</v>
      </c>
      <c r="AB88" s="39">
        <v>0</v>
      </c>
      <c r="AC88" s="39">
        <v>0</v>
      </c>
      <c r="AD88" s="39">
        <v>0</v>
      </c>
      <c r="AE88" s="39">
        <v>0</v>
      </c>
      <c r="AF88" s="39">
        <v>0</v>
      </c>
      <c r="AG88" s="39">
        <v>0</v>
      </c>
      <c r="AH88" s="39">
        <v>0</v>
      </c>
      <c r="AI88" s="39">
        <v>1</v>
      </c>
      <c r="AJ88" s="9">
        <f t="shared" si="12"/>
        <v>0</v>
      </c>
      <c r="AK88" s="9">
        <f t="shared" si="13"/>
        <v>0</v>
      </c>
      <c r="AL88" s="9">
        <f t="shared" si="14"/>
        <v>1</v>
      </c>
      <c r="AM88" s="9">
        <f t="shared" si="15"/>
        <v>0</v>
      </c>
      <c r="AN88" s="29" t="s">
        <v>6306</v>
      </c>
      <c r="AO88" s="29" t="s">
        <v>6307</v>
      </c>
    </row>
    <row r="89" spans="1:41" x14ac:dyDescent="0.25">
      <c r="A89" s="39">
        <v>1359</v>
      </c>
      <c r="B89" s="29" t="s">
        <v>6308</v>
      </c>
      <c r="C89" s="29" t="s">
        <v>6309</v>
      </c>
      <c r="D89" s="29" t="s">
        <v>6310</v>
      </c>
      <c r="E89" s="42">
        <v>38280</v>
      </c>
      <c r="F89" s="29" t="s">
        <v>38</v>
      </c>
      <c r="J89" s="39">
        <v>0.42</v>
      </c>
      <c r="L89" t="s">
        <v>3471</v>
      </c>
      <c r="M89" s="29" t="s">
        <v>224</v>
      </c>
      <c r="N89" s="29" t="s">
        <v>219</v>
      </c>
      <c r="O89" s="68">
        <v>60</v>
      </c>
      <c r="P89" s="29" t="s">
        <v>738</v>
      </c>
      <c r="Q89" s="29" t="s">
        <v>15</v>
      </c>
      <c r="R89" s="39">
        <v>1</v>
      </c>
      <c r="S89" s="39">
        <v>0</v>
      </c>
      <c r="T89" s="39">
        <v>0</v>
      </c>
      <c r="U89" s="39">
        <v>1</v>
      </c>
      <c r="V89" s="39">
        <v>0</v>
      </c>
      <c r="W89" s="39">
        <v>0</v>
      </c>
      <c r="X89" s="39">
        <v>0</v>
      </c>
      <c r="Y89" s="39">
        <v>0</v>
      </c>
      <c r="Z89" s="39">
        <v>1</v>
      </c>
      <c r="AA89" s="39">
        <v>0</v>
      </c>
      <c r="AB89" s="39">
        <v>0</v>
      </c>
      <c r="AC89" s="39">
        <v>0</v>
      </c>
      <c r="AD89" s="39">
        <v>0</v>
      </c>
      <c r="AE89" s="39">
        <v>0</v>
      </c>
      <c r="AF89" s="39">
        <v>0</v>
      </c>
      <c r="AG89" s="39">
        <v>0</v>
      </c>
      <c r="AH89" s="39">
        <v>0</v>
      </c>
      <c r="AI89" s="39">
        <v>1</v>
      </c>
      <c r="AJ89" s="9">
        <f t="shared" si="12"/>
        <v>0</v>
      </c>
      <c r="AK89" s="9">
        <f t="shared" si="13"/>
        <v>0</v>
      </c>
      <c r="AL89" s="9">
        <f t="shared" si="14"/>
        <v>1</v>
      </c>
      <c r="AM89" s="9">
        <f t="shared" si="15"/>
        <v>0</v>
      </c>
      <c r="AN89" s="29" t="s">
        <v>3461</v>
      </c>
      <c r="AO89" s="29" t="s">
        <v>6311</v>
      </c>
    </row>
    <row r="90" spans="1:41" x14ac:dyDescent="0.25">
      <c r="A90" s="39">
        <v>1371</v>
      </c>
      <c r="B90" s="29" t="s">
        <v>2194</v>
      </c>
      <c r="C90" s="29" t="s">
        <v>2195</v>
      </c>
      <c r="D90" s="29" t="s">
        <v>2196</v>
      </c>
      <c r="E90" s="42">
        <v>40330</v>
      </c>
      <c r="F90" s="29" t="s">
        <v>38</v>
      </c>
      <c r="I90" s="64">
        <v>350</v>
      </c>
      <c r="J90" s="39">
        <v>2.9</v>
      </c>
      <c r="K90" s="69"/>
      <c r="L90" t="s">
        <v>341</v>
      </c>
      <c r="M90" s="29" t="s">
        <v>200</v>
      </c>
      <c r="N90" s="29" t="s">
        <v>48</v>
      </c>
      <c r="O90" s="68">
        <v>0.25</v>
      </c>
      <c r="P90" s="29" t="s">
        <v>377</v>
      </c>
      <c r="Q90" s="29" t="s">
        <v>15</v>
      </c>
      <c r="R90" s="39">
        <v>1</v>
      </c>
      <c r="S90" s="39">
        <v>0</v>
      </c>
      <c r="T90" s="39">
        <v>0</v>
      </c>
      <c r="U90" s="39">
        <v>1</v>
      </c>
      <c r="V90" s="39">
        <v>0</v>
      </c>
      <c r="W90" s="39">
        <v>0</v>
      </c>
      <c r="X90" s="39">
        <v>0</v>
      </c>
      <c r="Y90" s="39">
        <v>0</v>
      </c>
      <c r="Z90" s="39">
        <v>1</v>
      </c>
      <c r="AA90" s="39">
        <v>0</v>
      </c>
      <c r="AB90" s="39">
        <v>0</v>
      </c>
      <c r="AC90" s="39">
        <v>0</v>
      </c>
      <c r="AD90" s="39">
        <v>0</v>
      </c>
      <c r="AE90" s="39">
        <v>0</v>
      </c>
      <c r="AF90" s="39">
        <v>0</v>
      </c>
      <c r="AG90" s="39">
        <v>0</v>
      </c>
      <c r="AH90" s="39">
        <v>0</v>
      </c>
      <c r="AI90" s="39">
        <v>1</v>
      </c>
      <c r="AJ90" s="9">
        <f t="shared" si="12"/>
        <v>0</v>
      </c>
      <c r="AK90" s="9">
        <f t="shared" si="13"/>
        <v>0</v>
      </c>
      <c r="AL90" s="9">
        <f t="shared" si="14"/>
        <v>1</v>
      </c>
      <c r="AM90" s="9">
        <f t="shared" si="15"/>
        <v>0</v>
      </c>
      <c r="AN90" s="29" t="s">
        <v>3461</v>
      </c>
      <c r="AO90" s="29" t="s">
        <v>2197</v>
      </c>
    </row>
    <row r="91" spans="1:41" x14ac:dyDescent="0.25">
      <c r="A91" s="39">
        <v>1406</v>
      </c>
      <c r="B91" s="29" t="s">
        <v>2202</v>
      </c>
      <c r="C91" s="29" t="s">
        <v>2203</v>
      </c>
      <c r="D91" s="29" t="s">
        <v>2204</v>
      </c>
      <c r="E91" s="42">
        <v>37653</v>
      </c>
      <c r="F91" s="29" t="s">
        <v>332</v>
      </c>
      <c r="I91" s="64">
        <v>1500</v>
      </c>
      <c r="L91" t="s">
        <v>3471</v>
      </c>
      <c r="M91" s="29" t="s">
        <v>1869</v>
      </c>
      <c r="N91" s="29" t="s">
        <v>219</v>
      </c>
      <c r="O91" s="68">
        <v>0.33333333333333331</v>
      </c>
      <c r="P91" s="29" t="s">
        <v>2205</v>
      </c>
      <c r="Q91" s="29" t="s">
        <v>15</v>
      </c>
      <c r="R91" s="39">
        <v>1</v>
      </c>
      <c r="S91" s="39">
        <v>0</v>
      </c>
      <c r="T91" s="39">
        <v>0</v>
      </c>
      <c r="U91" s="39">
        <v>1</v>
      </c>
      <c r="V91" s="39">
        <v>0</v>
      </c>
      <c r="W91" s="39">
        <v>0</v>
      </c>
      <c r="X91" s="39">
        <v>0</v>
      </c>
      <c r="Y91" s="39">
        <v>0</v>
      </c>
      <c r="Z91" s="39">
        <v>1</v>
      </c>
      <c r="AA91" s="39">
        <v>0</v>
      </c>
      <c r="AB91" s="39">
        <v>0</v>
      </c>
      <c r="AC91" s="39">
        <v>0</v>
      </c>
      <c r="AD91" s="39">
        <v>0</v>
      </c>
      <c r="AE91" s="39">
        <v>0</v>
      </c>
      <c r="AF91" s="39">
        <v>0</v>
      </c>
      <c r="AG91" s="39">
        <v>0</v>
      </c>
      <c r="AH91" s="39">
        <v>0</v>
      </c>
      <c r="AI91" s="39">
        <v>1</v>
      </c>
      <c r="AJ91" s="9">
        <f t="shared" si="12"/>
        <v>0</v>
      </c>
      <c r="AK91" s="9">
        <f t="shared" si="13"/>
        <v>0</v>
      </c>
      <c r="AL91" s="9">
        <f t="shared" si="14"/>
        <v>1</v>
      </c>
      <c r="AM91" s="9">
        <f t="shared" si="15"/>
        <v>0</v>
      </c>
      <c r="AN91" s="29" t="s">
        <v>3461</v>
      </c>
      <c r="AO91" s="29" t="s">
        <v>2206</v>
      </c>
    </row>
    <row r="92" spans="1:41" x14ac:dyDescent="0.25">
      <c r="A92" s="39">
        <v>1408</v>
      </c>
      <c r="B92" s="29" t="s">
        <v>2212</v>
      </c>
      <c r="C92" s="29" t="s">
        <v>2213</v>
      </c>
      <c r="D92" s="29" t="s">
        <v>2214</v>
      </c>
      <c r="E92" s="42">
        <v>40725</v>
      </c>
      <c r="F92" s="29" t="s">
        <v>332</v>
      </c>
      <c r="I92" s="64">
        <v>1000</v>
      </c>
      <c r="L92" t="s">
        <v>3471</v>
      </c>
      <c r="M92" s="29" t="s">
        <v>136</v>
      </c>
      <c r="N92" s="29" t="s">
        <v>219</v>
      </c>
      <c r="O92" s="68">
        <v>0.33333333333333331</v>
      </c>
      <c r="P92" s="29" t="s">
        <v>2215</v>
      </c>
      <c r="Q92" s="29" t="s">
        <v>15</v>
      </c>
      <c r="R92" s="39">
        <v>0</v>
      </c>
      <c r="S92" s="39">
        <v>0</v>
      </c>
      <c r="T92" s="39">
        <v>0</v>
      </c>
      <c r="U92" s="39">
        <v>0</v>
      </c>
      <c r="V92" s="39">
        <v>0</v>
      </c>
      <c r="W92" s="39">
        <v>0</v>
      </c>
      <c r="X92" s="39">
        <v>0</v>
      </c>
      <c r="Y92" s="39">
        <v>0</v>
      </c>
      <c r="Z92" s="39">
        <v>1</v>
      </c>
      <c r="AA92" s="39">
        <v>0</v>
      </c>
      <c r="AB92" s="39">
        <v>0</v>
      </c>
      <c r="AC92" s="39">
        <v>0</v>
      </c>
      <c r="AD92" s="39">
        <v>0</v>
      </c>
      <c r="AE92" s="39">
        <v>0</v>
      </c>
      <c r="AF92" s="39">
        <v>0</v>
      </c>
      <c r="AG92" s="39">
        <v>0</v>
      </c>
      <c r="AH92" s="39">
        <v>0</v>
      </c>
      <c r="AI92" s="39">
        <v>1</v>
      </c>
      <c r="AJ92" s="9">
        <f t="shared" si="12"/>
        <v>0</v>
      </c>
      <c r="AK92" s="9">
        <f t="shared" si="13"/>
        <v>0</v>
      </c>
      <c r="AL92" s="9">
        <f t="shared" si="14"/>
        <v>1</v>
      </c>
      <c r="AM92" s="9">
        <f t="shared" si="15"/>
        <v>0</v>
      </c>
      <c r="AN92" s="29" t="s">
        <v>3466</v>
      </c>
      <c r="AO92" s="29" t="s">
        <v>2216</v>
      </c>
    </row>
    <row r="93" spans="1:41" x14ac:dyDescent="0.25">
      <c r="A93" s="39">
        <v>1424</v>
      </c>
      <c r="B93" s="29" t="s">
        <v>6312</v>
      </c>
      <c r="C93" s="29" t="s">
        <v>6313</v>
      </c>
      <c r="D93" s="29" t="s">
        <v>6314</v>
      </c>
      <c r="E93" s="42">
        <v>38626</v>
      </c>
      <c r="F93" s="29" t="s">
        <v>38</v>
      </c>
      <c r="L93" t="s">
        <v>3471</v>
      </c>
      <c r="M93" s="29" t="s">
        <v>185</v>
      </c>
      <c r="N93" s="29" t="s">
        <v>48</v>
      </c>
      <c r="O93" s="68">
        <v>10</v>
      </c>
      <c r="P93" s="29" t="s">
        <v>5903</v>
      </c>
      <c r="Q93" s="29" t="s">
        <v>70</v>
      </c>
      <c r="R93" s="39">
        <v>0</v>
      </c>
      <c r="S93" s="39">
        <v>0</v>
      </c>
      <c r="T93" s="39">
        <v>0</v>
      </c>
      <c r="U93" s="39">
        <v>1</v>
      </c>
      <c r="V93" s="39">
        <v>0</v>
      </c>
      <c r="W93" s="39">
        <v>0</v>
      </c>
      <c r="X93" s="39">
        <v>0</v>
      </c>
      <c r="Y93" s="39">
        <v>0</v>
      </c>
      <c r="Z93" s="39">
        <v>1</v>
      </c>
      <c r="AA93" s="39">
        <v>0</v>
      </c>
      <c r="AB93" s="39">
        <v>0</v>
      </c>
      <c r="AC93" s="39">
        <v>0</v>
      </c>
      <c r="AD93" s="39">
        <v>1</v>
      </c>
      <c r="AE93" s="39">
        <v>0</v>
      </c>
      <c r="AF93" s="39">
        <v>0</v>
      </c>
      <c r="AG93" s="39">
        <v>0</v>
      </c>
      <c r="AH93" s="39">
        <v>0</v>
      </c>
      <c r="AI93" s="39">
        <v>0</v>
      </c>
      <c r="AJ93" s="9">
        <f t="shared" si="12"/>
        <v>0</v>
      </c>
      <c r="AK93" s="9">
        <f t="shared" si="13"/>
        <v>0</v>
      </c>
      <c r="AL93" s="9">
        <f t="shared" si="14"/>
        <v>1</v>
      </c>
      <c r="AM93" s="9">
        <f t="shared" si="15"/>
        <v>1</v>
      </c>
      <c r="AN93" s="29" t="s">
        <v>6315</v>
      </c>
      <c r="AO93" s="29" t="s">
        <v>6316</v>
      </c>
    </row>
    <row r="94" spans="1:41" x14ac:dyDescent="0.25">
      <c r="A94" s="39">
        <v>1428</v>
      </c>
      <c r="B94" s="29" t="s">
        <v>4342</v>
      </c>
      <c r="C94" s="29" t="s">
        <v>4343</v>
      </c>
      <c r="D94" s="29" t="s">
        <v>4344</v>
      </c>
      <c r="E94" s="42">
        <v>41296</v>
      </c>
      <c r="F94" s="29" t="s">
        <v>38</v>
      </c>
      <c r="I94" s="64">
        <v>335.49</v>
      </c>
      <c r="J94" s="39">
        <v>2.3022999999999998E-2</v>
      </c>
      <c r="L94" t="s">
        <v>3471</v>
      </c>
      <c r="M94" s="29" t="s">
        <v>136</v>
      </c>
      <c r="N94" s="29" t="s">
        <v>40</v>
      </c>
      <c r="O94" s="68">
        <v>90</v>
      </c>
      <c r="P94" s="29" t="s">
        <v>4345</v>
      </c>
      <c r="Q94" s="29" t="s">
        <v>15</v>
      </c>
      <c r="R94" s="39">
        <v>1</v>
      </c>
      <c r="S94" s="39">
        <v>0</v>
      </c>
      <c r="T94" s="39">
        <v>0</v>
      </c>
      <c r="U94" s="39">
        <v>1</v>
      </c>
      <c r="V94" s="39">
        <v>0</v>
      </c>
      <c r="W94" s="39">
        <v>0</v>
      </c>
      <c r="X94" s="39">
        <v>0</v>
      </c>
      <c r="Y94" s="39">
        <v>0</v>
      </c>
      <c r="Z94" s="39">
        <v>1</v>
      </c>
      <c r="AA94" s="39">
        <v>0</v>
      </c>
      <c r="AB94" s="39">
        <v>0</v>
      </c>
      <c r="AC94" s="39">
        <v>1</v>
      </c>
      <c r="AD94" s="39">
        <v>0</v>
      </c>
      <c r="AE94" s="39">
        <v>0</v>
      </c>
      <c r="AF94" s="39">
        <v>0</v>
      </c>
      <c r="AG94" s="39">
        <v>0</v>
      </c>
      <c r="AH94" s="39">
        <v>0</v>
      </c>
      <c r="AI94" s="39">
        <v>0</v>
      </c>
      <c r="AJ94" s="9">
        <f t="shared" si="12"/>
        <v>1</v>
      </c>
      <c r="AK94" s="9">
        <f t="shared" si="13"/>
        <v>0</v>
      </c>
      <c r="AL94" s="9">
        <f t="shared" si="14"/>
        <v>0</v>
      </c>
      <c r="AM94" s="9">
        <f t="shared" si="15"/>
        <v>0</v>
      </c>
      <c r="AN94" s="29" t="s">
        <v>4346</v>
      </c>
      <c r="AO94" s="29" t="s">
        <v>4347</v>
      </c>
    </row>
    <row r="95" spans="1:41" x14ac:dyDescent="0.25">
      <c r="A95" s="39">
        <v>1434</v>
      </c>
      <c r="B95" s="29" t="s">
        <v>6317</v>
      </c>
      <c r="C95" s="29" t="s">
        <v>6318</v>
      </c>
      <c r="D95" s="29" t="s">
        <v>6319</v>
      </c>
      <c r="E95" s="42">
        <v>40391</v>
      </c>
      <c r="F95" s="29" t="s">
        <v>38</v>
      </c>
      <c r="K95" s="69">
        <v>4.54</v>
      </c>
      <c r="L95" t="s">
        <v>3471</v>
      </c>
      <c r="M95" s="29" t="s">
        <v>185</v>
      </c>
      <c r="N95" s="29" t="s">
        <v>48</v>
      </c>
      <c r="O95" s="68">
        <v>7.1357142857142861</v>
      </c>
      <c r="P95" s="29" t="s">
        <v>738</v>
      </c>
      <c r="Q95" s="29" t="s">
        <v>70</v>
      </c>
      <c r="R95" s="39">
        <v>0</v>
      </c>
      <c r="S95" s="39">
        <v>0</v>
      </c>
      <c r="T95" s="39">
        <v>0</v>
      </c>
      <c r="U95" s="39">
        <v>1</v>
      </c>
      <c r="V95" s="39">
        <v>0</v>
      </c>
      <c r="W95" s="39">
        <v>0</v>
      </c>
      <c r="X95" s="39">
        <v>0</v>
      </c>
      <c r="Y95" s="39">
        <v>0</v>
      </c>
      <c r="Z95" s="39">
        <v>1</v>
      </c>
      <c r="AA95" s="39">
        <v>0</v>
      </c>
      <c r="AB95" s="39">
        <v>0</v>
      </c>
      <c r="AC95" s="39">
        <v>0</v>
      </c>
      <c r="AD95" s="39">
        <v>0</v>
      </c>
      <c r="AE95" s="39">
        <v>1</v>
      </c>
      <c r="AF95" s="39">
        <v>0</v>
      </c>
      <c r="AG95" s="39">
        <v>0</v>
      </c>
      <c r="AH95" s="39">
        <v>0</v>
      </c>
      <c r="AI95" s="39">
        <v>0</v>
      </c>
      <c r="AJ95" s="9">
        <f t="shared" si="12"/>
        <v>1</v>
      </c>
      <c r="AK95" s="9">
        <f t="shared" si="13"/>
        <v>0</v>
      </c>
      <c r="AL95" s="9">
        <f t="shared" si="14"/>
        <v>0</v>
      </c>
      <c r="AM95" s="9">
        <f t="shared" si="15"/>
        <v>0</v>
      </c>
      <c r="AN95" s="29" t="s">
        <v>6320</v>
      </c>
      <c r="AO95" s="29" t="s">
        <v>6321</v>
      </c>
    </row>
    <row r="96" spans="1:41" x14ac:dyDescent="0.25">
      <c r="A96" s="39">
        <v>1454</v>
      </c>
      <c r="B96" s="29" t="s">
        <v>6322</v>
      </c>
      <c r="C96" s="29" t="s">
        <v>6323</v>
      </c>
      <c r="D96" s="29" t="s">
        <v>6324</v>
      </c>
      <c r="E96" s="42">
        <v>37288</v>
      </c>
      <c r="F96" s="29" t="s">
        <v>38</v>
      </c>
      <c r="J96" s="39">
        <v>1</v>
      </c>
      <c r="L96" t="s">
        <v>3471</v>
      </c>
      <c r="M96" s="29" t="s">
        <v>6325</v>
      </c>
      <c r="N96" s="29" t="s">
        <v>2761</v>
      </c>
      <c r="O96" s="68">
        <v>3</v>
      </c>
      <c r="P96" s="29" t="s">
        <v>2570</v>
      </c>
      <c r="Q96" s="29" t="s">
        <v>15</v>
      </c>
      <c r="R96" s="39">
        <v>1</v>
      </c>
      <c r="S96" s="39">
        <v>0</v>
      </c>
      <c r="T96" s="39">
        <v>0</v>
      </c>
      <c r="U96" s="39">
        <v>0</v>
      </c>
      <c r="V96" s="39">
        <v>0</v>
      </c>
      <c r="W96" s="39">
        <v>0</v>
      </c>
      <c r="X96" s="39">
        <v>0</v>
      </c>
      <c r="Y96" s="39">
        <v>1</v>
      </c>
      <c r="Z96" s="39">
        <v>0</v>
      </c>
      <c r="AA96" s="39">
        <v>0</v>
      </c>
      <c r="AB96" s="39">
        <v>0</v>
      </c>
      <c r="AC96" s="39">
        <v>0</v>
      </c>
      <c r="AD96" s="39">
        <v>1</v>
      </c>
      <c r="AE96" s="39">
        <v>0</v>
      </c>
      <c r="AF96" s="39">
        <v>0</v>
      </c>
      <c r="AG96" s="39">
        <v>0</v>
      </c>
      <c r="AH96" s="39">
        <v>0</v>
      </c>
      <c r="AI96" s="39">
        <v>0</v>
      </c>
      <c r="AJ96" s="9">
        <f t="shared" si="12"/>
        <v>0</v>
      </c>
      <c r="AK96" s="9">
        <f t="shared" si="13"/>
        <v>0</v>
      </c>
      <c r="AL96" s="9">
        <f t="shared" si="14"/>
        <v>1</v>
      </c>
      <c r="AM96" s="9">
        <f t="shared" si="15"/>
        <v>1</v>
      </c>
      <c r="AN96" s="29" t="s">
        <v>6326</v>
      </c>
      <c r="AO96" s="29" t="s">
        <v>6327</v>
      </c>
    </row>
    <row r="97" spans="1:41" x14ac:dyDescent="0.25">
      <c r="A97" s="39">
        <v>1462</v>
      </c>
      <c r="B97" s="29" t="s">
        <v>4357</v>
      </c>
      <c r="C97" s="29" t="s">
        <v>4358</v>
      </c>
      <c r="D97" s="29" t="s">
        <v>4359</v>
      </c>
      <c r="E97" s="42">
        <v>41365</v>
      </c>
      <c r="F97" s="29" t="s">
        <v>38</v>
      </c>
      <c r="I97" s="64">
        <v>300</v>
      </c>
      <c r="J97" s="39">
        <v>1.2999999999999999E-4</v>
      </c>
      <c r="K97" s="69">
        <v>10</v>
      </c>
      <c r="L97" t="s">
        <v>3471</v>
      </c>
      <c r="M97" s="29" t="s">
        <v>2506</v>
      </c>
      <c r="N97" s="29" t="s">
        <v>40</v>
      </c>
      <c r="O97" s="68">
        <v>2</v>
      </c>
      <c r="P97" s="29" t="s">
        <v>4360</v>
      </c>
      <c r="Q97" s="29" t="s">
        <v>15</v>
      </c>
      <c r="R97" s="39">
        <v>1</v>
      </c>
      <c r="S97" s="39">
        <v>0</v>
      </c>
      <c r="T97" s="39">
        <v>0</v>
      </c>
      <c r="U97" s="39">
        <v>1</v>
      </c>
      <c r="V97" s="39">
        <v>0</v>
      </c>
      <c r="W97" s="39">
        <v>0</v>
      </c>
      <c r="X97" s="39">
        <v>0</v>
      </c>
      <c r="Y97" s="39">
        <v>0</v>
      </c>
      <c r="Z97" s="39">
        <v>1</v>
      </c>
      <c r="AA97" s="39">
        <v>0</v>
      </c>
      <c r="AB97" s="39">
        <v>0</v>
      </c>
      <c r="AC97" s="39">
        <v>1</v>
      </c>
      <c r="AD97" s="39">
        <v>0</v>
      </c>
      <c r="AE97" s="39">
        <v>0</v>
      </c>
      <c r="AF97" s="39">
        <v>0</v>
      </c>
      <c r="AG97" s="39">
        <v>0</v>
      </c>
      <c r="AH97" s="39">
        <v>0</v>
      </c>
      <c r="AI97" s="39">
        <v>0</v>
      </c>
      <c r="AJ97" s="9">
        <f t="shared" si="12"/>
        <v>1</v>
      </c>
      <c r="AK97" s="9">
        <f t="shared" si="13"/>
        <v>0</v>
      </c>
      <c r="AL97" s="9">
        <f t="shared" si="14"/>
        <v>0</v>
      </c>
      <c r="AM97" s="9">
        <f t="shared" si="15"/>
        <v>0</v>
      </c>
      <c r="AN97" s="29" t="s">
        <v>4361</v>
      </c>
      <c r="AO97" s="29" t="s">
        <v>4362</v>
      </c>
    </row>
    <row r="98" spans="1:41" x14ac:dyDescent="0.25">
      <c r="A98" s="39">
        <v>1468</v>
      </c>
      <c r="B98" s="29" t="s">
        <v>6328</v>
      </c>
      <c r="C98" s="29" t="s">
        <v>6329</v>
      </c>
      <c r="D98" s="29" t="s">
        <v>6330</v>
      </c>
      <c r="E98" s="42">
        <v>40967</v>
      </c>
      <c r="F98" s="29" t="s">
        <v>38</v>
      </c>
      <c r="I98" s="64">
        <v>1200</v>
      </c>
      <c r="J98" s="39">
        <v>0.54800000000000004</v>
      </c>
      <c r="L98" t="s">
        <v>3471</v>
      </c>
      <c r="M98" s="29" t="s">
        <v>2797</v>
      </c>
      <c r="N98" s="29" t="s">
        <v>40</v>
      </c>
      <c r="O98" s="68">
        <v>4</v>
      </c>
      <c r="P98" s="29" t="s">
        <v>6331</v>
      </c>
      <c r="Q98" s="29" t="s">
        <v>15</v>
      </c>
      <c r="R98" s="39">
        <v>0</v>
      </c>
      <c r="S98" s="39">
        <v>0</v>
      </c>
      <c r="T98" s="39">
        <v>0</v>
      </c>
      <c r="U98" s="39">
        <v>1</v>
      </c>
      <c r="V98" s="39">
        <v>0</v>
      </c>
      <c r="W98" s="39">
        <v>0</v>
      </c>
      <c r="X98" s="39">
        <v>0</v>
      </c>
      <c r="Y98" s="39">
        <v>0</v>
      </c>
      <c r="Z98" s="39">
        <v>1</v>
      </c>
      <c r="AA98" s="39">
        <v>0</v>
      </c>
      <c r="AB98" s="39">
        <v>0</v>
      </c>
      <c r="AC98" s="39">
        <v>1</v>
      </c>
      <c r="AD98" s="39">
        <v>0</v>
      </c>
      <c r="AE98" s="39">
        <v>0</v>
      </c>
      <c r="AF98" s="39">
        <v>0</v>
      </c>
      <c r="AG98" s="39">
        <v>0</v>
      </c>
      <c r="AH98" s="39">
        <v>0</v>
      </c>
      <c r="AI98" s="39">
        <v>0</v>
      </c>
      <c r="AJ98" s="9">
        <f t="shared" si="12"/>
        <v>1</v>
      </c>
      <c r="AK98" s="9">
        <f t="shared" si="13"/>
        <v>0</v>
      </c>
      <c r="AL98" s="9">
        <f t="shared" si="14"/>
        <v>0</v>
      </c>
      <c r="AM98" s="9">
        <f t="shared" si="15"/>
        <v>0</v>
      </c>
      <c r="AN98" s="29" t="s">
        <v>4202</v>
      </c>
      <c r="AO98" s="29" t="s">
        <v>6332</v>
      </c>
    </row>
    <row r="99" spans="1:41" x14ac:dyDescent="0.25">
      <c r="A99" s="39">
        <v>1483</v>
      </c>
      <c r="B99" s="29" t="s">
        <v>4368</v>
      </c>
      <c r="C99" s="29" t="s">
        <v>4369</v>
      </c>
      <c r="D99" s="29" t="s">
        <v>3636</v>
      </c>
      <c r="E99" s="42">
        <v>39995</v>
      </c>
      <c r="F99" s="29" t="s">
        <v>332</v>
      </c>
      <c r="I99" s="64">
        <v>8.6</v>
      </c>
      <c r="J99" s="39">
        <v>8.0000000000000004E-4</v>
      </c>
      <c r="L99" t="s">
        <v>3471</v>
      </c>
      <c r="M99" s="29" t="s">
        <v>136</v>
      </c>
      <c r="N99" s="29" t="s">
        <v>40</v>
      </c>
      <c r="O99" s="68">
        <v>90</v>
      </c>
      <c r="P99" s="29" t="s">
        <v>377</v>
      </c>
      <c r="Q99" s="29" t="s">
        <v>15</v>
      </c>
      <c r="R99" s="39">
        <v>1</v>
      </c>
      <c r="S99" s="39">
        <v>0</v>
      </c>
      <c r="T99" s="39">
        <v>0</v>
      </c>
      <c r="U99" s="39">
        <v>1</v>
      </c>
      <c r="V99" s="39">
        <v>0</v>
      </c>
      <c r="W99" s="39">
        <v>0</v>
      </c>
      <c r="X99" s="39">
        <v>0</v>
      </c>
      <c r="Y99" s="39">
        <v>0</v>
      </c>
      <c r="Z99" s="39">
        <v>1</v>
      </c>
      <c r="AA99" s="39">
        <v>0</v>
      </c>
      <c r="AB99" s="39">
        <v>0</v>
      </c>
      <c r="AC99" s="39">
        <v>1</v>
      </c>
      <c r="AD99" s="39">
        <v>0</v>
      </c>
      <c r="AE99" s="39">
        <v>0</v>
      </c>
      <c r="AF99" s="39">
        <v>0</v>
      </c>
      <c r="AG99" s="39">
        <v>0</v>
      </c>
      <c r="AH99" s="39">
        <v>0</v>
      </c>
      <c r="AI99" s="39">
        <v>0</v>
      </c>
      <c r="AJ99" s="9">
        <f t="shared" si="12"/>
        <v>1</v>
      </c>
      <c r="AK99" s="9">
        <f t="shared" si="13"/>
        <v>0</v>
      </c>
      <c r="AL99" s="9">
        <f t="shared" si="14"/>
        <v>0</v>
      </c>
      <c r="AM99" s="9">
        <f t="shared" si="15"/>
        <v>0</v>
      </c>
      <c r="AN99" s="29" t="s">
        <v>4370</v>
      </c>
      <c r="AO99" s="29" t="s">
        <v>4371</v>
      </c>
    </row>
    <row r="100" spans="1:41" x14ac:dyDescent="0.25">
      <c r="A100" s="39">
        <v>1485</v>
      </c>
      <c r="B100" s="29" t="s">
        <v>3641</v>
      </c>
      <c r="C100" s="29" t="s">
        <v>3642</v>
      </c>
      <c r="D100" s="29" t="s">
        <v>3584</v>
      </c>
      <c r="E100" s="42">
        <v>40558</v>
      </c>
      <c r="F100" s="29" t="s">
        <v>38</v>
      </c>
      <c r="J100" s="39">
        <v>0.9</v>
      </c>
      <c r="L100" t="s">
        <v>341</v>
      </c>
      <c r="M100" s="29" t="s">
        <v>151</v>
      </c>
      <c r="N100" s="29" t="s">
        <v>48</v>
      </c>
      <c r="O100" s="68">
        <v>70</v>
      </c>
      <c r="P100" s="29" t="s">
        <v>377</v>
      </c>
      <c r="Q100" s="29" t="s">
        <v>15</v>
      </c>
      <c r="R100" s="39">
        <v>1</v>
      </c>
      <c r="S100" s="39">
        <v>0</v>
      </c>
      <c r="T100" s="39">
        <v>0</v>
      </c>
      <c r="U100" s="39">
        <v>1</v>
      </c>
      <c r="V100" s="39">
        <v>0</v>
      </c>
      <c r="W100" s="39">
        <v>0</v>
      </c>
      <c r="X100" s="39">
        <v>0</v>
      </c>
      <c r="Y100" s="39">
        <v>0</v>
      </c>
      <c r="Z100" s="39">
        <v>1</v>
      </c>
      <c r="AA100" s="39">
        <v>0</v>
      </c>
      <c r="AB100" s="39">
        <v>0</v>
      </c>
      <c r="AC100" s="39">
        <v>1</v>
      </c>
      <c r="AD100" s="39">
        <v>0</v>
      </c>
      <c r="AE100" s="39">
        <v>0</v>
      </c>
      <c r="AF100" s="39">
        <v>0</v>
      </c>
      <c r="AG100" s="39">
        <v>0</v>
      </c>
      <c r="AH100" s="39">
        <v>0</v>
      </c>
      <c r="AI100" s="39">
        <v>0</v>
      </c>
      <c r="AJ100" s="9">
        <f t="shared" si="12"/>
        <v>1</v>
      </c>
      <c r="AK100" s="9">
        <f t="shared" si="13"/>
        <v>0</v>
      </c>
      <c r="AL100" s="9">
        <f t="shared" si="14"/>
        <v>0</v>
      </c>
      <c r="AM100" s="9">
        <f t="shared" si="15"/>
        <v>0</v>
      </c>
      <c r="AN100" s="29" t="s">
        <v>3643</v>
      </c>
      <c r="AO100" s="29" t="s">
        <v>3644</v>
      </c>
    </row>
    <row r="101" spans="1:41" x14ac:dyDescent="0.25">
      <c r="A101" s="39">
        <v>1488</v>
      </c>
      <c r="B101" s="29" t="s">
        <v>4372</v>
      </c>
      <c r="C101" s="29" t="s">
        <v>4373</v>
      </c>
      <c r="D101" s="29" t="s">
        <v>4374</v>
      </c>
      <c r="E101" s="42">
        <v>40664</v>
      </c>
      <c r="F101" s="29" t="s">
        <v>38</v>
      </c>
      <c r="I101" s="64">
        <v>1658</v>
      </c>
      <c r="J101" s="39">
        <v>1</v>
      </c>
      <c r="K101" s="69">
        <v>25</v>
      </c>
      <c r="L101" t="s">
        <v>3471</v>
      </c>
      <c r="M101" s="29" t="s">
        <v>691</v>
      </c>
      <c r="N101" s="29" t="s">
        <v>48</v>
      </c>
      <c r="O101" s="68">
        <v>15</v>
      </c>
      <c r="P101" s="29" t="s">
        <v>2220</v>
      </c>
      <c r="Q101" s="29" t="s">
        <v>70</v>
      </c>
      <c r="R101" s="39">
        <v>0</v>
      </c>
      <c r="S101" s="39">
        <v>0</v>
      </c>
      <c r="T101" s="39">
        <v>0</v>
      </c>
      <c r="U101" s="39">
        <v>1</v>
      </c>
      <c r="V101" s="39">
        <v>0</v>
      </c>
      <c r="W101" s="39">
        <v>0</v>
      </c>
      <c r="X101" s="39">
        <v>0</v>
      </c>
      <c r="Y101" s="39">
        <v>0</v>
      </c>
      <c r="Z101" s="39">
        <v>1</v>
      </c>
      <c r="AA101" s="39">
        <v>0</v>
      </c>
      <c r="AB101" s="39">
        <v>0</v>
      </c>
      <c r="AC101" s="39">
        <v>0</v>
      </c>
      <c r="AD101" s="39">
        <v>0</v>
      </c>
      <c r="AE101" s="39">
        <v>1</v>
      </c>
      <c r="AF101" s="39">
        <v>0</v>
      </c>
      <c r="AG101" s="39">
        <v>0</v>
      </c>
      <c r="AH101" s="39">
        <v>0</v>
      </c>
      <c r="AI101" s="39">
        <v>0</v>
      </c>
      <c r="AJ101" s="9">
        <f t="shared" si="12"/>
        <v>1</v>
      </c>
      <c r="AK101" s="9">
        <f t="shared" si="13"/>
        <v>0</v>
      </c>
      <c r="AL101" s="9">
        <f t="shared" si="14"/>
        <v>0</v>
      </c>
      <c r="AM101" s="9">
        <f t="shared" si="15"/>
        <v>0</v>
      </c>
      <c r="AN101" s="29" t="s">
        <v>4375</v>
      </c>
      <c r="AO101" s="29" t="s">
        <v>4376</v>
      </c>
    </row>
    <row r="102" spans="1:41" x14ac:dyDescent="0.25">
      <c r="A102" s="39">
        <v>1490</v>
      </c>
      <c r="B102" s="29" t="s">
        <v>5290</v>
      </c>
      <c r="C102" s="29" t="s">
        <v>5291</v>
      </c>
      <c r="D102" s="29" t="s">
        <v>5292</v>
      </c>
      <c r="E102" s="42">
        <v>38446</v>
      </c>
      <c r="F102" s="29" t="s">
        <v>38</v>
      </c>
      <c r="I102" s="64">
        <v>50000</v>
      </c>
      <c r="L102" t="s">
        <v>3471</v>
      </c>
      <c r="M102" s="29" t="s">
        <v>5293</v>
      </c>
      <c r="N102" s="29" t="s">
        <v>40</v>
      </c>
      <c r="O102" s="68">
        <v>1</v>
      </c>
      <c r="P102" s="29" t="s">
        <v>2099</v>
      </c>
      <c r="Q102" s="29" t="s">
        <v>15</v>
      </c>
      <c r="R102" s="39">
        <v>1</v>
      </c>
      <c r="S102" s="39">
        <v>0</v>
      </c>
      <c r="T102" s="39">
        <v>0</v>
      </c>
      <c r="U102" s="39">
        <v>0</v>
      </c>
      <c r="V102" s="39">
        <v>0</v>
      </c>
      <c r="W102" s="39">
        <v>0</v>
      </c>
      <c r="X102" s="39">
        <v>0</v>
      </c>
      <c r="Y102" s="39">
        <v>1</v>
      </c>
      <c r="Z102" s="39">
        <v>0</v>
      </c>
      <c r="AA102" s="39">
        <v>0</v>
      </c>
      <c r="AB102" s="39">
        <v>0</v>
      </c>
      <c r="AC102" s="39">
        <v>1</v>
      </c>
      <c r="AD102" s="39">
        <v>0</v>
      </c>
      <c r="AE102" s="39">
        <v>0</v>
      </c>
      <c r="AF102" s="39">
        <v>0</v>
      </c>
      <c r="AG102" s="39">
        <v>0</v>
      </c>
      <c r="AH102" s="39">
        <v>0</v>
      </c>
      <c r="AI102" s="39">
        <v>0</v>
      </c>
      <c r="AJ102" s="9">
        <f t="shared" si="12"/>
        <v>1</v>
      </c>
      <c r="AK102" s="9">
        <f t="shared" si="13"/>
        <v>0</v>
      </c>
      <c r="AL102" s="9">
        <f t="shared" si="14"/>
        <v>0</v>
      </c>
      <c r="AM102" s="9">
        <f t="shared" si="15"/>
        <v>0</v>
      </c>
      <c r="AN102" s="29" t="s">
        <v>5294</v>
      </c>
      <c r="AO102" s="29" t="s">
        <v>5295</v>
      </c>
    </row>
    <row r="103" spans="1:41" x14ac:dyDescent="0.25">
      <c r="A103" s="39">
        <v>1509</v>
      </c>
      <c r="B103" s="29" t="s">
        <v>6333</v>
      </c>
      <c r="C103" s="29" t="s">
        <v>6334</v>
      </c>
      <c r="D103" s="29" t="s">
        <v>6335</v>
      </c>
      <c r="E103" s="42">
        <v>42528</v>
      </c>
      <c r="F103" s="29" t="s">
        <v>38</v>
      </c>
      <c r="I103" s="64">
        <v>1200</v>
      </c>
      <c r="L103" t="s">
        <v>3471</v>
      </c>
      <c r="M103" s="29" t="s">
        <v>6336</v>
      </c>
      <c r="N103" s="29" t="s">
        <v>40</v>
      </c>
      <c r="O103" s="68">
        <v>20</v>
      </c>
      <c r="P103" s="29" t="s">
        <v>817</v>
      </c>
      <c r="Q103" s="29" t="s">
        <v>15</v>
      </c>
      <c r="R103" s="39">
        <v>0</v>
      </c>
      <c r="S103" s="39">
        <v>0</v>
      </c>
      <c r="T103" s="39">
        <v>0</v>
      </c>
      <c r="U103" s="39">
        <v>1</v>
      </c>
      <c r="V103" s="39">
        <v>0</v>
      </c>
      <c r="W103" s="39">
        <v>0</v>
      </c>
      <c r="X103" s="39">
        <v>0</v>
      </c>
      <c r="Y103" s="39">
        <v>1</v>
      </c>
      <c r="Z103" s="39">
        <v>0</v>
      </c>
      <c r="AA103" s="39">
        <v>0</v>
      </c>
      <c r="AB103" s="39">
        <v>0</v>
      </c>
      <c r="AC103" s="39">
        <v>1</v>
      </c>
      <c r="AD103" s="39">
        <v>0</v>
      </c>
      <c r="AE103" s="39">
        <v>1</v>
      </c>
      <c r="AF103" s="39">
        <v>0</v>
      </c>
      <c r="AG103" s="39">
        <v>0</v>
      </c>
      <c r="AH103" s="39">
        <v>0</v>
      </c>
      <c r="AI103" s="39">
        <v>0</v>
      </c>
      <c r="AJ103" s="9">
        <f t="shared" si="12"/>
        <v>1</v>
      </c>
      <c r="AK103" s="9">
        <f t="shared" si="13"/>
        <v>0</v>
      </c>
      <c r="AL103" s="9">
        <f t="shared" si="14"/>
        <v>0</v>
      </c>
      <c r="AM103" s="9">
        <f t="shared" si="15"/>
        <v>0</v>
      </c>
      <c r="AN103" s="29" t="s">
        <v>4202</v>
      </c>
      <c r="AO103" s="29" t="s">
        <v>6337</v>
      </c>
    </row>
    <row r="104" spans="1:41" x14ac:dyDescent="0.25">
      <c r="A104" s="39">
        <v>1511</v>
      </c>
      <c r="B104" s="29" t="s">
        <v>4390</v>
      </c>
      <c r="C104" s="29" t="s">
        <v>4391</v>
      </c>
      <c r="D104" s="29" t="s">
        <v>3653</v>
      </c>
      <c r="E104" s="42">
        <v>40330</v>
      </c>
      <c r="F104" s="29" t="s">
        <v>332</v>
      </c>
      <c r="I104" s="64">
        <v>2140</v>
      </c>
      <c r="J104" s="39">
        <v>0.14000000000000001</v>
      </c>
      <c r="L104" t="s">
        <v>3471</v>
      </c>
      <c r="M104" s="29" t="s">
        <v>136</v>
      </c>
      <c r="N104" s="29" t="s">
        <v>40</v>
      </c>
      <c r="O104" s="68">
        <v>90</v>
      </c>
      <c r="P104" s="29" t="s">
        <v>367</v>
      </c>
      <c r="Q104" s="29" t="s">
        <v>15</v>
      </c>
      <c r="R104" s="39">
        <v>1</v>
      </c>
      <c r="S104" s="39">
        <v>0</v>
      </c>
      <c r="T104" s="39">
        <v>0</v>
      </c>
      <c r="U104" s="39">
        <v>1</v>
      </c>
      <c r="V104" s="39">
        <v>0</v>
      </c>
      <c r="W104" s="39">
        <v>0</v>
      </c>
      <c r="X104" s="39">
        <v>0</v>
      </c>
      <c r="Y104" s="39">
        <v>0</v>
      </c>
      <c r="Z104" s="39">
        <v>1</v>
      </c>
      <c r="AA104" s="39">
        <v>0</v>
      </c>
      <c r="AB104" s="39">
        <v>0</v>
      </c>
      <c r="AC104" s="39">
        <v>1</v>
      </c>
      <c r="AD104" s="39">
        <v>0</v>
      </c>
      <c r="AE104" s="39">
        <v>0</v>
      </c>
      <c r="AF104" s="39">
        <v>0</v>
      </c>
      <c r="AG104" s="39">
        <v>0</v>
      </c>
      <c r="AH104" s="39">
        <v>0</v>
      </c>
      <c r="AI104" s="39">
        <v>0</v>
      </c>
      <c r="AJ104" s="9">
        <f t="shared" si="12"/>
        <v>1</v>
      </c>
      <c r="AK104" s="9">
        <f t="shared" si="13"/>
        <v>0</v>
      </c>
      <c r="AL104" s="9">
        <f t="shared" si="14"/>
        <v>0</v>
      </c>
      <c r="AM104" s="9">
        <f t="shared" si="15"/>
        <v>0</v>
      </c>
      <c r="AN104" s="29" t="s">
        <v>4392</v>
      </c>
      <c r="AO104" s="29" t="s">
        <v>4393</v>
      </c>
    </row>
    <row r="105" spans="1:41" x14ac:dyDescent="0.25">
      <c r="A105" s="39">
        <v>1520</v>
      </c>
      <c r="B105" s="29" t="s">
        <v>5296</v>
      </c>
      <c r="C105" s="29" t="s">
        <v>5297</v>
      </c>
      <c r="D105" s="29" t="s">
        <v>5298</v>
      </c>
      <c r="E105" s="42">
        <v>37987</v>
      </c>
      <c r="F105" s="29" t="s">
        <v>38</v>
      </c>
      <c r="I105" s="64">
        <v>20000</v>
      </c>
      <c r="J105" s="39">
        <v>1.2</v>
      </c>
      <c r="L105" t="s">
        <v>3471</v>
      </c>
      <c r="M105" s="29" t="s">
        <v>136</v>
      </c>
      <c r="N105" s="29" t="s">
        <v>48</v>
      </c>
      <c r="O105" s="68">
        <v>2</v>
      </c>
      <c r="P105" s="29" t="s">
        <v>195</v>
      </c>
      <c r="Q105" s="29" t="s">
        <v>70</v>
      </c>
      <c r="R105" s="39">
        <v>0</v>
      </c>
      <c r="S105" s="39">
        <v>0</v>
      </c>
      <c r="T105" s="39">
        <v>0</v>
      </c>
      <c r="U105" s="39">
        <v>1</v>
      </c>
      <c r="V105" s="39">
        <v>0</v>
      </c>
      <c r="W105" s="39">
        <v>0</v>
      </c>
      <c r="X105" s="39">
        <v>0</v>
      </c>
      <c r="Y105" s="39">
        <v>0</v>
      </c>
      <c r="Z105" s="39">
        <v>1</v>
      </c>
      <c r="AA105" s="39">
        <v>0</v>
      </c>
      <c r="AB105" s="39">
        <v>0</v>
      </c>
      <c r="AC105" s="39">
        <v>0</v>
      </c>
      <c r="AD105" s="39">
        <v>1</v>
      </c>
      <c r="AE105" s="39">
        <v>0</v>
      </c>
      <c r="AF105" s="39">
        <v>0</v>
      </c>
      <c r="AG105" s="39">
        <v>0</v>
      </c>
      <c r="AH105" s="39">
        <v>0</v>
      </c>
      <c r="AI105" s="39">
        <v>0</v>
      </c>
      <c r="AJ105" s="9">
        <f t="shared" si="12"/>
        <v>0</v>
      </c>
      <c r="AK105" s="9">
        <f t="shared" si="13"/>
        <v>0</v>
      </c>
      <c r="AL105" s="9">
        <f t="shared" si="14"/>
        <v>1</v>
      </c>
      <c r="AM105" s="9">
        <f t="shared" si="15"/>
        <v>1</v>
      </c>
      <c r="AN105" s="29" t="s">
        <v>5299</v>
      </c>
      <c r="AO105" s="29" t="s">
        <v>5300</v>
      </c>
    </row>
    <row r="106" spans="1:41" x14ac:dyDescent="0.25">
      <c r="A106" s="39">
        <v>1577</v>
      </c>
      <c r="B106" s="29" t="s">
        <v>3679</v>
      </c>
      <c r="C106" s="29" t="s">
        <v>3680</v>
      </c>
      <c r="D106" s="29" t="s">
        <v>3681</v>
      </c>
      <c r="E106" s="42">
        <v>41167</v>
      </c>
      <c r="F106" s="29" t="s">
        <v>38</v>
      </c>
      <c r="J106" s="39">
        <v>4.5999999999999999E-2</v>
      </c>
      <c r="L106" t="s">
        <v>3471</v>
      </c>
      <c r="M106" s="29" t="s">
        <v>3682</v>
      </c>
      <c r="N106" s="29" t="s">
        <v>219</v>
      </c>
      <c r="O106" s="68">
        <v>0.5</v>
      </c>
      <c r="P106" s="29" t="s">
        <v>891</v>
      </c>
      <c r="Q106" s="29" t="s">
        <v>15</v>
      </c>
      <c r="R106" s="39">
        <v>0</v>
      </c>
      <c r="S106" s="39">
        <v>0</v>
      </c>
      <c r="T106" s="39">
        <v>0</v>
      </c>
      <c r="U106" s="39">
        <v>1</v>
      </c>
      <c r="V106" s="39">
        <v>0</v>
      </c>
      <c r="W106" s="39">
        <v>0</v>
      </c>
      <c r="X106" s="39">
        <v>0</v>
      </c>
      <c r="Y106" s="39">
        <v>0</v>
      </c>
      <c r="Z106" s="39">
        <v>1</v>
      </c>
      <c r="AA106" s="39">
        <v>0</v>
      </c>
      <c r="AB106" s="39">
        <v>0</v>
      </c>
      <c r="AC106" s="39">
        <v>1</v>
      </c>
      <c r="AD106" s="39">
        <v>0</v>
      </c>
      <c r="AE106" s="39">
        <v>0</v>
      </c>
      <c r="AF106" s="39">
        <v>0</v>
      </c>
      <c r="AG106" s="39">
        <v>0</v>
      </c>
      <c r="AH106" s="39">
        <v>0</v>
      </c>
      <c r="AI106" s="39">
        <v>0</v>
      </c>
      <c r="AJ106" s="9">
        <f t="shared" si="12"/>
        <v>1</v>
      </c>
      <c r="AK106" s="9">
        <f t="shared" si="13"/>
        <v>0</v>
      </c>
      <c r="AL106" s="9">
        <f t="shared" si="14"/>
        <v>0</v>
      </c>
      <c r="AM106" s="9">
        <f t="shared" si="15"/>
        <v>0</v>
      </c>
      <c r="AN106" s="29" t="s">
        <v>3683</v>
      </c>
      <c r="AO106" s="29" t="s">
        <v>3684</v>
      </c>
    </row>
    <row r="107" spans="1:41" x14ac:dyDescent="0.25">
      <c r="A107" s="39">
        <v>1610</v>
      </c>
      <c r="B107" s="29" t="s">
        <v>5797</v>
      </c>
      <c r="C107" s="29" t="s">
        <v>5798</v>
      </c>
      <c r="D107" s="29" t="s">
        <v>5799</v>
      </c>
      <c r="E107" s="42">
        <v>40964</v>
      </c>
      <c r="F107" s="29" t="s">
        <v>38</v>
      </c>
      <c r="I107" s="64">
        <v>3540</v>
      </c>
      <c r="K107" s="69">
        <v>17.5</v>
      </c>
      <c r="L107" t="s">
        <v>341</v>
      </c>
      <c r="M107" s="29" t="s">
        <v>151</v>
      </c>
      <c r="N107" s="29" t="s">
        <v>48</v>
      </c>
      <c r="O107" s="68">
        <v>0.1</v>
      </c>
      <c r="P107" s="29" t="s">
        <v>5800</v>
      </c>
      <c r="Q107" s="29" t="s">
        <v>15</v>
      </c>
      <c r="R107" s="39">
        <v>1</v>
      </c>
      <c r="S107" s="39">
        <v>0</v>
      </c>
      <c r="T107" s="39">
        <v>1</v>
      </c>
      <c r="U107" s="39">
        <v>1</v>
      </c>
      <c r="V107" s="39">
        <v>0</v>
      </c>
      <c r="W107" s="39">
        <v>0</v>
      </c>
      <c r="X107" s="39">
        <v>0</v>
      </c>
      <c r="Y107" s="39">
        <v>0</v>
      </c>
      <c r="Z107" s="39">
        <v>1</v>
      </c>
      <c r="AA107" s="39">
        <v>0</v>
      </c>
      <c r="AB107" s="39">
        <v>0</v>
      </c>
      <c r="AC107" s="39">
        <v>0</v>
      </c>
      <c r="AD107" s="39">
        <v>0</v>
      </c>
      <c r="AE107" s="39">
        <v>1</v>
      </c>
      <c r="AF107" s="39">
        <v>0</v>
      </c>
      <c r="AG107" s="39">
        <v>0</v>
      </c>
      <c r="AH107" s="39">
        <v>0</v>
      </c>
      <c r="AI107" s="39">
        <v>0</v>
      </c>
      <c r="AJ107" s="9">
        <f t="shared" si="12"/>
        <v>1</v>
      </c>
      <c r="AK107" s="9">
        <f t="shared" si="13"/>
        <v>0</v>
      </c>
      <c r="AL107" s="9">
        <f t="shared" si="14"/>
        <v>0</v>
      </c>
      <c r="AM107" s="9">
        <f t="shared" si="15"/>
        <v>0</v>
      </c>
      <c r="AN107" s="29" t="s">
        <v>5801</v>
      </c>
      <c r="AO107" s="29" t="s">
        <v>5802</v>
      </c>
    </row>
    <row r="108" spans="1:41" x14ac:dyDescent="0.25">
      <c r="A108" s="39">
        <v>1613</v>
      </c>
      <c r="B108" s="29" t="s">
        <v>5803</v>
      </c>
      <c r="C108" s="29" t="s">
        <v>5804</v>
      </c>
      <c r="D108" s="29" t="s">
        <v>5805</v>
      </c>
      <c r="E108" s="42">
        <v>39001</v>
      </c>
      <c r="F108" s="29" t="s">
        <v>38</v>
      </c>
      <c r="I108" s="64">
        <v>4020</v>
      </c>
      <c r="K108" s="69">
        <v>23.7</v>
      </c>
      <c r="L108" t="s">
        <v>341</v>
      </c>
      <c r="M108" s="29" t="s">
        <v>151</v>
      </c>
      <c r="N108" s="29" t="s">
        <v>48</v>
      </c>
      <c r="O108" s="68">
        <v>0.6</v>
      </c>
      <c r="P108" s="29" t="s">
        <v>3406</v>
      </c>
      <c r="Q108" s="29" t="s">
        <v>15</v>
      </c>
      <c r="R108" s="39">
        <v>1</v>
      </c>
      <c r="S108" s="39">
        <v>0</v>
      </c>
      <c r="T108" s="39">
        <v>1</v>
      </c>
      <c r="U108" s="39">
        <v>1</v>
      </c>
      <c r="V108" s="39">
        <v>0</v>
      </c>
      <c r="W108" s="39">
        <v>0</v>
      </c>
      <c r="X108" s="39">
        <v>0</v>
      </c>
      <c r="Y108" s="39">
        <v>0</v>
      </c>
      <c r="Z108" s="39">
        <v>1</v>
      </c>
      <c r="AA108" s="39">
        <v>0</v>
      </c>
      <c r="AB108" s="39">
        <v>0</v>
      </c>
      <c r="AC108" s="39">
        <v>0</v>
      </c>
      <c r="AD108" s="39">
        <v>0</v>
      </c>
      <c r="AE108" s="39">
        <v>0</v>
      </c>
      <c r="AF108" s="39">
        <v>0</v>
      </c>
      <c r="AG108" s="39">
        <v>0</v>
      </c>
      <c r="AH108" s="39">
        <v>0</v>
      </c>
      <c r="AI108" s="39">
        <v>1</v>
      </c>
      <c r="AJ108" s="9">
        <f t="shared" si="12"/>
        <v>0</v>
      </c>
      <c r="AK108" s="9">
        <f t="shared" si="13"/>
        <v>0</v>
      </c>
      <c r="AL108" s="9">
        <f t="shared" si="14"/>
        <v>1</v>
      </c>
      <c r="AM108" s="9">
        <f t="shared" si="15"/>
        <v>0</v>
      </c>
      <c r="AN108" s="29" t="s">
        <v>3461</v>
      </c>
      <c r="AO108" s="29" t="s">
        <v>5806</v>
      </c>
    </row>
    <row r="109" spans="1:41" x14ac:dyDescent="0.25">
      <c r="A109" s="39">
        <v>1621</v>
      </c>
      <c r="B109" s="29" t="s">
        <v>5301</v>
      </c>
      <c r="C109" s="29" t="s">
        <v>5302</v>
      </c>
      <c r="D109" s="29" t="s">
        <v>4421</v>
      </c>
      <c r="E109" s="42">
        <v>38818</v>
      </c>
      <c r="F109" s="29" t="s">
        <v>328</v>
      </c>
      <c r="I109" s="64">
        <v>3449</v>
      </c>
      <c r="J109" s="39">
        <v>1</v>
      </c>
      <c r="L109" t="s">
        <v>3471</v>
      </c>
      <c r="M109" s="29" t="s">
        <v>598</v>
      </c>
      <c r="N109" s="29" t="s">
        <v>40</v>
      </c>
      <c r="O109" s="68">
        <v>70</v>
      </c>
      <c r="P109" s="29" t="s">
        <v>6338</v>
      </c>
      <c r="Q109" s="29" t="s">
        <v>15</v>
      </c>
      <c r="R109" s="39">
        <v>1</v>
      </c>
      <c r="S109" s="39">
        <v>0</v>
      </c>
      <c r="T109" s="39">
        <v>0</v>
      </c>
      <c r="U109" s="39">
        <v>1</v>
      </c>
      <c r="V109" s="39">
        <v>0</v>
      </c>
      <c r="W109" s="39">
        <v>0</v>
      </c>
      <c r="X109" s="39">
        <v>0</v>
      </c>
      <c r="Y109" s="39">
        <v>0</v>
      </c>
      <c r="Z109" s="39">
        <v>1</v>
      </c>
      <c r="AA109" s="39">
        <v>0</v>
      </c>
      <c r="AB109" s="39">
        <v>0</v>
      </c>
      <c r="AC109" s="39">
        <v>1</v>
      </c>
      <c r="AD109" s="39">
        <v>0</v>
      </c>
      <c r="AE109" s="39">
        <v>0</v>
      </c>
      <c r="AF109" s="39">
        <v>0</v>
      </c>
      <c r="AG109" s="39">
        <v>0</v>
      </c>
      <c r="AH109" s="39">
        <v>0</v>
      </c>
      <c r="AI109" s="39">
        <v>0</v>
      </c>
      <c r="AJ109" s="9">
        <f t="shared" si="12"/>
        <v>1</v>
      </c>
      <c r="AK109" s="9">
        <f t="shared" si="13"/>
        <v>0</v>
      </c>
      <c r="AL109" s="9">
        <f t="shared" si="14"/>
        <v>0</v>
      </c>
      <c r="AM109" s="9">
        <f t="shared" si="15"/>
        <v>0</v>
      </c>
      <c r="AN109" s="29" t="s">
        <v>3585</v>
      </c>
      <c r="AO109" s="29" t="s">
        <v>5303</v>
      </c>
    </row>
    <row r="110" spans="1:41" x14ac:dyDescent="0.25">
      <c r="A110" s="39">
        <v>1650</v>
      </c>
      <c r="B110" s="29" t="s">
        <v>5309</v>
      </c>
      <c r="C110" s="29" t="s">
        <v>5310</v>
      </c>
      <c r="D110" s="29" t="s">
        <v>5311</v>
      </c>
      <c r="E110" s="42">
        <v>41883</v>
      </c>
      <c r="F110" s="29" t="s">
        <v>46</v>
      </c>
      <c r="I110" s="64">
        <v>11.18</v>
      </c>
      <c r="L110" t="s">
        <v>341</v>
      </c>
      <c r="M110" s="29" t="s">
        <v>47</v>
      </c>
      <c r="N110" s="29" t="s">
        <v>48</v>
      </c>
      <c r="O110" s="68">
        <v>43011.6</v>
      </c>
      <c r="P110" s="29" t="s">
        <v>60</v>
      </c>
      <c r="Q110" s="29" t="s">
        <v>15</v>
      </c>
      <c r="R110" s="39">
        <v>1</v>
      </c>
      <c r="S110" s="39">
        <v>0</v>
      </c>
      <c r="T110" s="39">
        <v>0</v>
      </c>
      <c r="U110" s="39">
        <v>0</v>
      </c>
      <c r="V110" s="39">
        <v>0</v>
      </c>
      <c r="W110" s="39">
        <v>0</v>
      </c>
      <c r="X110" s="39">
        <v>0</v>
      </c>
      <c r="Y110" s="39">
        <v>1</v>
      </c>
      <c r="Z110" s="39">
        <v>0</v>
      </c>
      <c r="AA110" s="39">
        <v>0</v>
      </c>
      <c r="AB110" s="39">
        <v>1</v>
      </c>
      <c r="AC110" s="39">
        <v>0</v>
      </c>
      <c r="AD110" s="39">
        <v>0</v>
      </c>
      <c r="AE110" s="39">
        <v>1</v>
      </c>
      <c r="AF110" s="39">
        <v>0</v>
      </c>
      <c r="AG110" s="39">
        <v>0</v>
      </c>
      <c r="AH110" s="39">
        <v>0</v>
      </c>
      <c r="AI110" s="39">
        <v>0</v>
      </c>
      <c r="AJ110" s="9">
        <f t="shared" si="12"/>
        <v>1</v>
      </c>
      <c r="AK110" s="9">
        <f t="shared" si="13"/>
        <v>0</v>
      </c>
      <c r="AL110" s="9">
        <f t="shared" si="14"/>
        <v>0</v>
      </c>
      <c r="AM110" s="9">
        <f t="shared" si="15"/>
        <v>0</v>
      </c>
      <c r="AN110" s="29" t="s">
        <v>5312</v>
      </c>
      <c r="AO110" s="29" t="s">
        <v>5313</v>
      </c>
    </row>
    <row r="111" spans="1:41" x14ac:dyDescent="0.25">
      <c r="A111" s="39">
        <v>1658</v>
      </c>
      <c r="B111" s="29" t="s">
        <v>6339</v>
      </c>
      <c r="C111" s="29" t="s">
        <v>6340</v>
      </c>
      <c r="D111" s="29" t="s">
        <v>6341</v>
      </c>
      <c r="E111" s="42">
        <v>40330</v>
      </c>
      <c r="F111" s="29" t="s">
        <v>38</v>
      </c>
      <c r="I111" s="64">
        <v>1021</v>
      </c>
      <c r="J111" s="39">
        <v>0.49</v>
      </c>
      <c r="K111" s="69">
        <v>19.62</v>
      </c>
      <c r="L111" t="s">
        <v>3471</v>
      </c>
      <c r="M111" s="29" t="s">
        <v>185</v>
      </c>
      <c r="N111" s="29" t="s">
        <v>48</v>
      </c>
      <c r="O111" s="68">
        <v>90</v>
      </c>
      <c r="P111" s="29" t="s">
        <v>41</v>
      </c>
      <c r="Q111" s="29" t="s">
        <v>15</v>
      </c>
      <c r="R111" s="39">
        <v>1</v>
      </c>
      <c r="S111" s="39">
        <v>0</v>
      </c>
      <c r="T111" s="39">
        <v>0</v>
      </c>
      <c r="U111" s="39">
        <v>1</v>
      </c>
      <c r="V111" s="39">
        <v>0</v>
      </c>
      <c r="W111" s="39">
        <v>0</v>
      </c>
      <c r="X111" s="39">
        <v>0</v>
      </c>
      <c r="Y111" s="39">
        <v>0</v>
      </c>
      <c r="Z111" s="39">
        <v>1</v>
      </c>
      <c r="AA111" s="39">
        <v>0</v>
      </c>
      <c r="AB111" s="39">
        <v>0</v>
      </c>
      <c r="AC111" s="39">
        <v>0</v>
      </c>
      <c r="AD111" s="39">
        <v>0</v>
      </c>
      <c r="AE111" s="39">
        <v>0</v>
      </c>
      <c r="AF111" s="39">
        <v>0</v>
      </c>
      <c r="AG111" s="39">
        <v>0</v>
      </c>
      <c r="AH111" s="39">
        <v>0</v>
      </c>
      <c r="AI111" s="39">
        <v>1</v>
      </c>
      <c r="AJ111" s="9">
        <f t="shared" si="12"/>
        <v>0</v>
      </c>
      <c r="AK111" s="9">
        <f t="shared" si="13"/>
        <v>0</v>
      </c>
      <c r="AL111" s="9">
        <f t="shared" si="14"/>
        <v>1</v>
      </c>
      <c r="AM111" s="9">
        <f t="shared" si="15"/>
        <v>0</v>
      </c>
      <c r="AN111" s="29" t="s">
        <v>3461</v>
      </c>
      <c r="AO111" s="29" t="s">
        <v>6342</v>
      </c>
    </row>
    <row r="112" spans="1:41" x14ac:dyDescent="0.25">
      <c r="A112" s="39">
        <v>1675</v>
      </c>
      <c r="B112" s="29" t="s">
        <v>3690</v>
      </c>
      <c r="C112" s="29" t="s">
        <v>3691</v>
      </c>
      <c r="D112" s="29" t="s">
        <v>3692</v>
      </c>
      <c r="E112" s="42">
        <v>41334</v>
      </c>
      <c r="F112" s="29" t="s">
        <v>38</v>
      </c>
      <c r="J112" s="39">
        <v>0.13500000000000001</v>
      </c>
      <c r="L112" t="s">
        <v>3471</v>
      </c>
      <c r="M112" s="29" t="s">
        <v>691</v>
      </c>
      <c r="N112" s="29" t="s">
        <v>48</v>
      </c>
      <c r="O112" s="68">
        <v>80</v>
      </c>
      <c r="P112" s="29" t="s">
        <v>367</v>
      </c>
      <c r="Q112" s="29" t="s">
        <v>15</v>
      </c>
      <c r="R112" s="39">
        <v>1</v>
      </c>
      <c r="S112" s="39">
        <v>0</v>
      </c>
      <c r="T112" s="39">
        <v>0</v>
      </c>
      <c r="U112" s="39">
        <v>1</v>
      </c>
      <c r="V112" s="39">
        <v>0</v>
      </c>
      <c r="W112" s="39">
        <v>0</v>
      </c>
      <c r="X112" s="39">
        <v>0</v>
      </c>
      <c r="Y112" s="39">
        <v>0</v>
      </c>
      <c r="Z112" s="39">
        <v>1</v>
      </c>
      <c r="AA112" s="39">
        <v>0</v>
      </c>
      <c r="AB112" s="39">
        <v>0</v>
      </c>
      <c r="AC112" s="39">
        <v>1</v>
      </c>
      <c r="AD112" s="39">
        <v>0</v>
      </c>
      <c r="AE112" s="39">
        <v>0</v>
      </c>
      <c r="AF112" s="39">
        <v>0</v>
      </c>
      <c r="AG112" s="39">
        <v>0</v>
      </c>
      <c r="AH112" s="39">
        <v>0</v>
      </c>
      <c r="AI112" s="39">
        <v>0</v>
      </c>
      <c r="AJ112" s="9">
        <f t="shared" si="12"/>
        <v>1</v>
      </c>
      <c r="AK112" s="9">
        <f t="shared" si="13"/>
        <v>0</v>
      </c>
      <c r="AL112" s="9">
        <f t="shared" si="14"/>
        <v>0</v>
      </c>
      <c r="AM112" s="9">
        <f t="shared" si="15"/>
        <v>0</v>
      </c>
      <c r="AN112" s="29" t="s">
        <v>3693</v>
      </c>
      <c r="AO112" s="29" t="s">
        <v>3694</v>
      </c>
    </row>
    <row r="113" spans="1:41" x14ac:dyDescent="0.25">
      <c r="A113" s="39">
        <v>1695</v>
      </c>
      <c r="B113" s="29" t="s">
        <v>6343</v>
      </c>
      <c r="C113" s="29" t="s">
        <v>6344</v>
      </c>
      <c r="D113" s="29" t="s">
        <v>6345</v>
      </c>
      <c r="E113" s="42">
        <v>35521</v>
      </c>
      <c r="F113" s="29" t="s">
        <v>38</v>
      </c>
      <c r="J113" s="39">
        <v>1</v>
      </c>
      <c r="L113" t="s">
        <v>3471</v>
      </c>
      <c r="M113" s="29" t="s">
        <v>2814</v>
      </c>
      <c r="N113" s="29" t="s">
        <v>40</v>
      </c>
      <c r="O113" s="68">
        <v>10950</v>
      </c>
      <c r="P113" s="29" t="s">
        <v>6346</v>
      </c>
      <c r="Q113" s="29" t="s">
        <v>15</v>
      </c>
      <c r="R113" s="39">
        <v>1</v>
      </c>
      <c r="S113" s="39">
        <v>0</v>
      </c>
      <c r="T113" s="39">
        <v>0</v>
      </c>
      <c r="U113" s="39">
        <v>1</v>
      </c>
      <c r="V113" s="39">
        <v>0</v>
      </c>
      <c r="W113" s="39">
        <v>0</v>
      </c>
      <c r="X113" s="39">
        <v>0</v>
      </c>
      <c r="Y113" s="39">
        <v>0</v>
      </c>
      <c r="Z113" s="39">
        <v>1</v>
      </c>
      <c r="AA113" s="39">
        <v>0</v>
      </c>
      <c r="AB113" s="39">
        <v>0</v>
      </c>
      <c r="AC113" s="39">
        <v>1</v>
      </c>
      <c r="AD113" s="39">
        <v>0</v>
      </c>
      <c r="AE113" s="39">
        <v>0</v>
      </c>
      <c r="AF113" s="39">
        <v>0</v>
      </c>
      <c r="AG113" s="39">
        <v>0</v>
      </c>
      <c r="AH113" s="39">
        <v>0</v>
      </c>
      <c r="AI113" s="39">
        <v>0</v>
      </c>
      <c r="AJ113" s="9">
        <f t="shared" si="12"/>
        <v>1</v>
      </c>
      <c r="AK113" s="9">
        <f t="shared" si="13"/>
        <v>0</v>
      </c>
      <c r="AL113" s="9">
        <f t="shared" si="14"/>
        <v>0</v>
      </c>
      <c r="AM113" s="9">
        <f t="shared" si="15"/>
        <v>0</v>
      </c>
      <c r="AN113" s="29" t="s">
        <v>6347</v>
      </c>
      <c r="AO113" s="29" t="s">
        <v>6348</v>
      </c>
    </row>
    <row r="114" spans="1:41" x14ac:dyDescent="0.25">
      <c r="A114" s="39">
        <v>1697</v>
      </c>
      <c r="B114" s="29" t="s">
        <v>6349</v>
      </c>
      <c r="C114" s="29" t="s">
        <v>6350</v>
      </c>
      <c r="D114" s="29" t="s">
        <v>5321</v>
      </c>
      <c r="E114" s="42">
        <v>38718</v>
      </c>
      <c r="F114" s="29" t="s">
        <v>38</v>
      </c>
      <c r="I114" s="64">
        <v>75000</v>
      </c>
      <c r="J114" s="39">
        <v>1.25</v>
      </c>
      <c r="L114" t="s">
        <v>3471</v>
      </c>
      <c r="M114" s="29" t="s">
        <v>136</v>
      </c>
      <c r="N114" s="29" t="s">
        <v>219</v>
      </c>
      <c r="O114" s="68">
        <v>4</v>
      </c>
      <c r="P114" s="29" t="s">
        <v>367</v>
      </c>
      <c r="Q114" s="29" t="s">
        <v>15</v>
      </c>
      <c r="R114" s="39">
        <v>1</v>
      </c>
      <c r="S114" s="39">
        <v>0</v>
      </c>
      <c r="T114" s="39">
        <v>0</v>
      </c>
      <c r="U114" s="39">
        <v>1</v>
      </c>
      <c r="V114" s="39">
        <v>0</v>
      </c>
      <c r="W114" s="39">
        <v>0</v>
      </c>
      <c r="X114" s="39">
        <v>0</v>
      </c>
      <c r="Y114" s="39">
        <v>0</v>
      </c>
      <c r="Z114" s="39">
        <v>1</v>
      </c>
      <c r="AA114" s="39">
        <v>0</v>
      </c>
      <c r="AB114" s="39">
        <v>0</v>
      </c>
      <c r="AC114" s="39">
        <v>1</v>
      </c>
      <c r="AD114" s="39">
        <v>0</v>
      </c>
      <c r="AE114" s="39">
        <v>0</v>
      </c>
      <c r="AF114" s="39">
        <v>0</v>
      </c>
      <c r="AG114" s="39">
        <v>0</v>
      </c>
      <c r="AH114" s="39">
        <v>0</v>
      </c>
      <c r="AI114" s="39">
        <v>0</v>
      </c>
      <c r="AJ114" s="9">
        <f t="shared" si="12"/>
        <v>1</v>
      </c>
      <c r="AK114" s="9">
        <f t="shared" si="13"/>
        <v>0</v>
      </c>
      <c r="AL114" s="9">
        <f t="shared" si="14"/>
        <v>0</v>
      </c>
      <c r="AM114" s="9">
        <f t="shared" si="15"/>
        <v>0</v>
      </c>
      <c r="AN114" s="29" t="s">
        <v>6351</v>
      </c>
      <c r="AO114" s="29" t="s">
        <v>6352</v>
      </c>
    </row>
    <row r="115" spans="1:41" x14ac:dyDescent="0.25">
      <c r="A115" s="39">
        <v>1701</v>
      </c>
      <c r="B115" s="29" t="s">
        <v>6353</v>
      </c>
      <c r="C115" s="29" t="s">
        <v>6354</v>
      </c>
      <c r="D115" s="29" t="s">
        <v>6355</v>
      </c>
      <c r="E115" s="42">
        <v>40878</v>
      </c>
      <c r="F115" s="29" t="s">
        <v>38</v>
      </c>
      <c r="I115" s="64">
        <v>2400</v>
      </c>
      <c r="J115" s="39">
        <v>0.6</v>
      </c>
      <c r="K115" s="69">
        <v>30</v>
      </c>
      <c r="L115" t="s">
        <v>3471</v>
      </c>
      <c r="M115" s="29" t="s">
        <v>691</v>
      </c>
      <c r="N115" s="29" t="s">
        <v>48</v>
      </c>
      <c r="O115" s="68">
        <v>14</v>
      </c>
      <c r="P115" s="29" t="s">
        <v>367</v>
      </c>
      <c r="Q115" s="29" t="s">
        <v>15</v>
      </c>
      <c r="R115" s="39">
        <v>1</v>
      </c>
      <c r="S115" s="39">
        <v>0</v>
      </c>
      <c r="T115" s="39">
        <v>0</v>
      </c>
      <c r="U115" s="39">
        <v>1</v>
      </c>
      <c r="V115" s="39">
        <v>0</v>
      </c>
      <c r="W115" s="39">
        <v>0</v>
      </c>
      <c r="X115" s="39">
        <v>0</v>
      </c>
      <c r="Y115" s="39">
        <v>0</v>
      </c>
      <c r="Z115" s="39">
        <v>1</v>
      </c>
      <c r="AA115" s="39">
        <v>0</v>
      </c>
      <c r="AB115" s="39">
        <v>0</v>
      </c>
      <c r="AC115" s="39">
        <v>1</v>
      </c>
      <c r="AD115" s="39">
        <v>0</v>
      </c>
      <c r="AE115" s="39">
        <v>0</v>
      </c>
      <c r="AF115" s="39">
        <v>0</v>
      </c>
      <c r="AG115" s="39">
        <v>0</v>
      </c>
      <c r="AH115" s="39">
        <v>0</v>
      </c>
      <c r="AI115" s="39">
        <v>0</v>
      </c>
      <c r="AJ115" s="9">
        <f t="shared" si="12"/>
        <v>1</v>
      </c>
      <c r="AK115" s="9">
        <f t="shared" si="13"/>
        <v>0</v>
      </c>
      <c r="AL115" s="9">
        <f t="shared" si="14"/>
        <v>0</v>
      </c>
      <c r="AM115" s="9">
        <f t="shared" si="15"/>
        <v>0</v>
      </c>
      <c r="AN115" s="29" t="s">
        <v>5398</v>
      </c>
      <c r="AO115" s="29" t="s">
        <v>6356</v>
      </c>
    </row>
    <row r="116" spans="1:41" x14ac:dyDescent="0.25">
      <c r="A116" s="39">
        <v>1702</v>
      </c>
      <c r="B116" s="29" t="s">
        <v>5319</v>
      </c>
      <c r="C116" s="29" t="s">
        <v>5320</v>
      </c>
      <c r="D116" s="29" t="s">
        <v>5321</v>
      </c>
      <c r="E116" s="42">
        <v>38353</v>
      </c>
      <c r="F116" s="29" t="s">
        <v>38</v>
      </c>
      <c r="I116" s="64">
        <v>75000</v>
      </c>
      <c r="J116" s="39">
        <v>1.5</v>
      </c>
      <c r="L116" t="s">
        <v>3471</v>
      </c>
      <c r="M116" s="29" t="s">
        <v>224</v>
      </c>
      <c r="N116" s="29" t="s">
        <v>40</v>
      </c>
      <c r="O116" s="68">
        <v>4</v>
      </c>
      <c r="P116" s="29" t="s">
        <v>367</v>
      </c>
      <c r="Q116" s="29" t="s">
        <v>15</v>
      </c>
      <c r="R116" s="39">
        <v>1</v>
      </c>
      <c r="S116" s="39">
        <v>0</v>
      </c>
      <c r="T116" s="39">
        <v>0</v>
      </c>
      <c r="U116" s="39">
        <v>1</v>
      </c>
      <c r="V116" s="39">
        <v>0</v>
      </c>
      <c r="W116" s="39">
        <v>0</v>
      </c>
      <c r="X116" s="39">
        <v>0</v>
      </c>
      <c r="Y116" s="39">
        <v>0</v>
      </c>
      <c r="Z116" s="39">
        <v>1</v>
      </c>
      <c r="AA116" s="39">
        <v>0</v>
      </c>
      <c r="AB116" s="39">
        <v>0</v>
      </c>
      <c r="AC116" s="39">
        <v>1</v>
      </c>
      <c r="AD116" s="39">
        <v>0</v>
      </c>
      <c r="AE116" s="39">
        <v>0</v>
      </c>
      <c r="AF116" s="39">
        <v>0</v>
      </c>
      <c r="AG116" s="39">
        <v>0</v>
      </c>
      <c r="AH116" s="39">
        <v>0</v>
      </c>
      <c r="AI116" s="39">
        <v>0</v>
      </c>
      <c r="AJ116" s="9">
        <f t="shared" si="12"/>
        <v>1</v>
      </c>
      <c r="AK116" s="9">
        <f t="shared" si="13"/>
        <v>0</v>
      </c>
      <c r="AL116" s="9">
        <f t="shared" si="14"/>
        <v>0</v>
      </c>
      <c r="AM116" s="9">
        <f t="shared" si="15"/>
        <v>0</v>
      </c>
      <c r="AN116" s="29" t="s">
        <v>5322</v>
      </c>
      <c r="AO116" s="29" t="s">
        <v>5323</v>
      </c>
    </row>
    <row r="117" spans="1:41" x14ac:dyDescent="0.25">
      <c r="A117" s="39">
        <v>1710</v>
      </c>
      <c r="B117" s="29" t="s">
        <v>6357</v>
      </c>
      <c r="C117" s="29" t="s">
        <v>6358</v>
      </c>
      <c r="D117" s="29" t="s">
        <v>6359</v>
      </c>
      <c r="E117" s="42">
        <v>38838</v>
      </c>
      <c r="F117" s="29" t="s">
        <v>38</v>
      </c>
      <c r="J117" s="39">
        <v>0.3</v>
      </c>
      <c r="L117" t="s">
        <v>3471</v>
      </c>
      <c r="M117" s="29" t="s">
        <v>691</v>
      </c>
      <c r="N117" s="29" t="s">
        <v>2360</v>
      </c>
      <c r="O117" s="68">
        <v>1042.8571428571429</v>
      </c>
      <c r="P117" s="29" t="s">
        <v>6360</v>
      </c>
      <c r="Q117" s="29" t="s">
        <v>70</v>
      </c>
      <c r="R117" s="39">
        <v>0</v>
      </c>
      <c r="S117" s="39">
        <v>0</v>
      </c>
      <c r="T117" s="39">
        <v>0</v>
      </c>
      <c r="U117" s="39">
        <v>1</v>
      </c>
      <c r="V117" s="39">
        <v>0</v>
      </c>
      <c r="W117" s="39">
        <v>0</v>
      </c>
      <c r="X117" s="39">
        <v>0</v>
      </c>
      <c r="Y117" s="39">
        <v>0</v>
      </c>
      <c r="Z117" s="39">
        <v>1</v>
      </c>
      <c r="AA117" s="39">
        <v>0</v>
      </c>
      <c r="AB117" s="39">
        <v>0</v>
      </c>
      <c r="AC117" s="39">
        <v>1</v>
      </c>
      <c r="AD117" s="39">
        <v>0</v>
      </c>
      <c r="AE117" s="39">
        <v>0</v>
      </c>
      <c r="AF117" s="39">
        <v>0</v>
      </c>
      <c r="AG117" s="39">
        <v>0</v>
      </c>
      <c r="AH117" s="39">
        <v>0</v>
      </c>
      <c r="AI117" s="39">
        <v>0</v>
      </c>
      <c r="AJ117" s="9">
        <f t="shared" si="12"/>
        <v>1</v>
      </c>
      <c r="AK117" s="9">
        <f t="shared" si="13"/>
        <v>0</v>
      </c>
      <c r="AL117" s="9">
        <f t="shared" si="14"/>
        <v>0</v>
      </c>
      <c r="AM117" s="9">
        <f t="shared" si="15"/>
        <v>0</v>
      </c>
      <c r="AN117" s="29" t="s">
        <v>6361</v>
      </c>
      <c r="AO117" s="29" t="s">
        <v>6362</v>
      </c>
    </row>
    <row r="118" spans="1:41" x14ac:dyDescent="0.25">
      <c r="A118" s="39">
        <v>1713</v>
      </c>
      <c r="B118" s="29" t="s">
        <v>6363</v>
      </c>
      <c r="C118" s="29" t="s">
        <v>6364</v>
      </c>
      <c r="D118" s="29" t="s">
        <v>6365</v>
      </c>
      <c r="E118" s="42">
        <v>37196</v>
      </c>
      <c r="F118" s="29" t="s">
        <v>38</v>
      </c>
      <c r="J118" s="39">
        <v>12</v>
      </c>
      <c r="L118" t="s">
        <v>3471</v>
      </c>
      <c r="M118" s="29" t="s">
        <v>136</v>
      </c>
      <c r="N118" s="29" t="s">
        <v>40</v>
      </c>
      <c r="O118" s="68">
        <v>24</v>
      </c>
      <c r="P118" s="29" t="s">
        <v>225</v>
      </c>
      <c r="Q118" s="29" t="s">
        <v>70</v>
      </c>
      <c r="R118" s="39">
        <v>0</v>
      </c>
      <c r="S118" s="39">
        <v>0</v>
      </c>
      <c r="T118" s="39">
        <v>0</v>
      </c>
      <c r="U118" s="39">
        <v>1</v>
      </c>
      <c r="V118" s="39">
        <v>0</v>
      </c>
      <c r="W118" s="39">
        <v>0</v>
      </c>
      <c r="X118" s="39">
        <v>0</v>
      </c>
      <c r="Y118" s="39">
        <v>0</v>
      </c>
      <c r="Z118" s="39">
        <v>1</v>
      </c>
      <c r="AA118" s="39">
        <v>0</v>
      </c>
      <c r="AB118" s="39">
        <v>0</v>
      </c>
      <c r="AC118" s="39">
        <v>1</v>
      </c>
      <c r="AD118" s="39">
        <v>1</v>
      </c>
      <c r="AE118" s="39">
        <v>0</v>
      </c>
      <c r="AF118" s="39">
        <v>0</v>
      </c>
      <c r="AG118" s="39">
        <v>0</v>
      </c>
      <c r="AH118" s="39">
        <v>0</v>
      </c>
      <c r="AI118" s="39">
        <v>0</v>
      </c>
      <c r="AJ118" s="9">
        <f t="shared" si="12"/>
        <v>1</v>
      </c>
      <c r="AK118" s="9">
        <f t="shared" si="13"/>
        <v>0</v>
      </c>
      <c r="AL118" s="9">
        <f t="shared" si="14"/>
        <v>1</v>
      </c>
      <c r="AM118" s="9">
        <f t="shared" si="15"/>
        <v>1</v>
      </c>
      <c r="AN118" s="29" t="s">
        <v>6366</v>
      </c>
      <c r="AO118" s="29" t="s">
        <v>6367</v>
      </c>
    </row>
    <row r="119" spans="1:41" x14ac:dyDescent="0.25">
      <c r="A119" s="39">
        <v>1714</v>
      </c>
      <c r="B119" s="29" t="s">
        <v>6368</v>
      </c>
      <c r="C119" s="29" t="s">
        <v>6369</v>
      </c>
      <c r="D119" s="29" t="s">
        <v>6370</v>
      </c>
      <c r="E119" s="42">
        <v>37712</v>
      </c>
      <c r="F119" s="29" t="s">
        <v>38</v>
      </c>
      <c r="I119" s="64">
        <v>4300</v>
      </c>
      <c r="J119" s="39">
        <v>7.6999999999999999E-2</v>
      </c>
      <c r="L119" t="s">
        <v>3471</v>
      </c>
      <c r="M119" s="29" t="s">
        <v>6371</v>
      </c>
      <c r="N119" s="29" t="s">
        <v>40</v>
      </c>
      <c r="O119" s="68">
        <v>42</v>
      </c>
      <c r="P119" s="29" t="s">
        <v>6372</v>
      </c>
      <c r="Q119" s="29" t="s">
        <v>70</v>
      </c>
      <c r="R119" s="39">
        <v>0</v>
      </c>
      <c r="S119" s="39">
        <v>0</v>
      </c>
      <c r="T119" s="39">
        <v>0</v>
      </c>
      <c r="U119" s="39">
        <v>1</v>
      </c>
      <c r="V119" s="39">
        <v>0</v>
      </c>
      <c r="W119" s="39">
        <v>0</v>
      </c>
      <c r="X119" s="39">
        <v>0</v>
      </c>
      <c r="Y119" s="39">
        <v>0</v>
      </c>
      <c r="Z119" s="39">
        <v>1</v>
      </c>
      <c r="AA119" s="39">
        <v>0</v>
      </c>
      <c r="AB119" s="39">
        <v>0</v>
      </c>
      <c r="AC119" s="39">
        <v>1</v>
      </c>
      <c r="AD119" s="39">
        <v>1</v>
      </c>
      <c r="AE119" s="39">
        <v>0</v>
      </c>
      <c r="AF119" s="39">
        <v>0</v>
      </c>
      <c r="AG119" s="39">
        <v>0</v>
      </c>
      <c r="AH119" s="39">
        <v>0</v>
      </c>
      <c r="AI119" s="39">
        <v>0</v>
      </c>
      <c r="AJ119" s="9">
        <f t="shared" si="12"/>
        <v>1</v>
      </c>
      <c r="AK119" s="9">
        <f t="shared" si="13"/>
        <v>0</v>
      </c>
      <c r="AL119" s="9">
        <f t="shared" si="14"/>
        <v>1</v>
      </c>
      <c r="AM119" s="9">
        <f t="shared" si="15"/>
        <v>1</v>
      </c>
      <c r="AN119" s="29" t="s">
        <v>6373</v>
      </c>
      <c r="AO119" s="29" t="s">
        <v>6374</v>
      </c>
    </row>
    <row r="120" spans="1:41" x14ac:dyDescent="0.25">
      <c r="A120" s="39">
        <v>1743</v>
      </c>
      <c r="B120" s="29" t="s">
        <v>6375</v>
      </c>
      <c r="C120" s="29" t="s">
        <v>6376</v>
      </c>
      <c r="D120" s="29" t="s">
        <v>6377</v>
      </c>
      <c r="E120" s="42">
        <v>39934</v>
      </c>
      <c r="F120" s="29" t="s">
        <v>38</v>
      </c>
      <c r="J120" s="39">
        <v>0.4</v>
      </c>
      <c r="L120" t="s">
        <v>3471</v>
      </c>
      <c r="M120" s="29" t="s">
        <v>691</v>
      </c>
      <c r="N120" s="29" t="s">
        <v>48</v>
      </c>
      <c r="O120" s="68">
        <v>1042.8571428571429</v>
      </c>
      <c r="P120" s="29" t="s">
        <v>5903</v>
      </c>
      <c r="Q120" s="29" t="s">
        <v>70</v>
      </c>
      <c r="R120" s="39">
        <v>0</v>
      </c>
      <c r="S120" s="39">
        <v>0</v>
      </c>
      <c r="T120" s="39">
        <v>0</v>
      </c>
      <c r="U120" s="39">
        <v>1</v>
      </c>
      <c r="V120" s="39">
        <v>0</v>
      </c>
      <c r="W120" s="39">
        <v>0</v>
      </c>
      <c r="X120" s="39">
        <v>0</v>
      </c>
      <c r="Y120" s="39">
        <v>0</v>
      </c>
      <c r="Z120" s="39">
        <v>1</v>
      </c>
      <c r="AA120" s="39">
        <v>0</v>
      </c>
      <c r="AB120" s="39">
        <v>0</v>
      </c>
      <c r="AC120" s="39">
        <v>1</v>
      </c>
      <c r="AD120" s="39">
        <v>1</v>
      </c>
      <c r="AE120" s="39">
        <v>0</v>
      </c>
      <c r="AF120" s="39">
        <v>0</v>
      </c>
      <c r="AG120" s="39">
        <v>0</v>
      </c>
      <c r="AH120" s="39">
        <v>0</v>
      </c>
      <c r="AI120" s="39">
        <v>0</v>
      </c>
      <c r="AJ120" s="9">
        <f t="shared" si="12"/>
        <v>1</v>
      </c>
      <c r="AK120" s="9">
        <f t="shared" si="13"/>
        <v>0</v>
      </c>
      <c r="AL120" s="9">
        <f t="shared" si="14"/>
        <v>1</v>
      </c>
      <c r="AM120" s="9">
        <f t="shared" si="15"/>
        <v>1</v>
      </c>
      <c r="AN120" s="29" t="s">
        <v>6378</v>
      </c>
      <c r="AO120" s="29" t="s">
        <v>6379</v>
      </c>
    </row>
    <row r="121" spans="1:41" x14ac:dyDescent="0.25">
      <c r="A121" s="39">
        <v>1778</v>
      </c>
      <c r="B121" s="29" t="s">
        <v>6380</v>
      </c>
      <c r="C121" s="29" t="s">
        <v>6381</v>
      </c>
      <c r="D121" s="29" t="s">
        <v>6382</v>
      </c>
      <c r="E121" s="42">
        <v>41030</v>
      </c>
      <c r="F121" s="29" t="s">
        <v>38</v>
      </c>
      <c r="J121" s="39">
        <v>0.97399999999999998</v>
      </c>
      <c r="L121" t="s">
        <v>341</v>
      </c>
      <c r="M121" s="29" t="s">
        <v>151</v>
      </c>
      <c r="N121" s="29" t="s">
        <v>48</v>
      </c>
      <c r="O121" s="68">
        <v>0.25</v>
      </c>
      <c r="P121" s="29" t="s">
        <v>111</v>
      </c>
      <c r="Q121" s="29" t="s">
        <v>15</v>
      </c>
      <c r="R121" s="39">
        <v>1</v>
      </c>
      <c r="S121" s="39">
        <v>0</v>
      </c>
      <c r="T121" s="39">
        <v>0</v>
      </c>
      <c r="U121" s="39">
        <v>0</v>
      </c>
      <c r="V121" s="39">
        <v>0</v>
      </c>
      <c r="W121" s="39">
        <v>0</v>
      </c>
      <c r="X121" s="39">
        <v>0</v>
      </c>
      <c r="Y121" s="39">
        <v>0</v>
      </c>
      <c r="Z121" s="39">
        <v>0</v>
      </c>
      <c r="AA121" s="39">
        <v>1</v>
      </c>
      <c r="AB121" s="39">
        <v>0</v>
      </c>
      <c r="AC121" s="39">
        <v>0</v>
      </c>
      <c r="AD121" s="39">
        <v>0</v>
      </c>
      <c r="AE121" s="39">
        <v>0</v>
      </c>
      <c r="AF121" s="39">
        <v>0</v>
      </c>
      <c r="AG121" s="39">
        <v>0</v>
      </c>
      <c r="AH121" s="39">
        <v>0</v>
      </c>
      <c r="AI121" s="39">
        <v>1</v>
      </c>
      <c r="AJ121" s="9">
        <f t="shared" si="12"/>
        <v>0</v>
      </c>
      <c r="AK121" s="9">
        <f t="shared" si="13"/>
        <v>0</v>
      </c>
      <c r="AL121" s="9">
        <f t="shared" si="14"/>
        <v>1</v>
      </c>
      <c r="AM121" s="9">
        <f t="shared" si="15"/>
        <v>0</v>
      </c>
      <c r="AN121" s="29" t="s">
        <v>3539</v>
      </c>
      <c r="AO121" s="29" t="s">
        <v>6383</v>
      </c>
    </row>
    <row r="122" spans="1:41" x14ac:dyDescent="0.25">
      <c r="A122" s="39">
        <v>1963</v>
      </c>
      <c r="B122" s="29" t="s">
        <v>6384</v>
      </c>
      <c r="C122" s="29" t="s">
        <v>6385</v>
      </c>
      <c r="D122" s="29" t="s">
        <v>6386</v>
      </c>
      <c r="E122" s="42">
        <v>39183</v>
      </c>
      <c r="F122" s="29" t="s">
        <v>38</v>
      </c>
      <c r="J122" s="39">
        <v>3</v>
      </c>
      <c r="L122" t="s">
        <v>3471</v>
      </c>
      <c r="M122" s="29" t="s">
        <v>6387</v>
      </c>
      <c r="N122" s="29" t="s">
        <v>219</v>
      </c>
      <c r="O122" s="68">
        <v>1.5</v>
      </c>
      <c r="P122" s="29" t="s">
        <v>6388</v>
      </c>
      <c r="Q122" s="29" t="s">
        <v>15</v>
      </c>
      <c r="R122" s="39">
        <v>0</v>
      </c>
      <c r="S122" s="39">
        <v>0</v>
      </c>
      <c r="T122" s="39">
        <v>0</v>
      </c>
      <c r="U122" s="39">
        <v>0</v>
      </c>
      <c r="V122" s="39">
        <v>0</v>
      </c>
      <c r="W122" s="39">
        <v>0</v>
      </c>
      <c r="X122" s="39">
        <v>0</v>
      </c>
      <c r="Y122" s="39">
        <v>1</v>
      </c>
      <c r="Z122" s="39">
        <v>0</v>
      </c>
      <c r="AA122" s="39">
        <v>0</v>
      </c>
      <c r="AB122" s="39">
        <v>0</v>
      </c>
      <c r="AC122" s="39">
        <v>1</v>
      </c>
      <c r="AD122" s="39">
        <v>0</v>
      </c>
      <c r="AE122" s="39">
        <v>0</v>
      </c>
      <c r="AF122" s="39">
        <v>0</v>
      </c>
      <c r="AG122" s="39">
        <v>0</v>
      </c>
      <c r="AH122" s="39">
        <v>0</v>
      </c>
      <c r="AI122" s="39">
        <v>0</v>
      </c>
      <c r="AJ122" s="9">
        <f t="shared" si="12"/>
        <v>1</v>
      </c>
      <c r="AK122" s="9">
        <f t="shared" si="13"/>
        <v>0</v>
      </c>
      <c r="AL122" s="9">
        <f t="shared" si="14"/>
        <v>0</v>
      </c>
      <c r="AM122" s="9">
        <f t="shared" si="15"/>
        <v>0</v>
      </c>
      <c r="AN122" s="29" t="s">
        <v>6389</v>
      </c>
      <c r="AO122" s="29" t="s">
        <v>6390</v>
      </c>
    </row>
    <row r="123" spans="1:41" x14ac:dyDescent="0.25">
      <c r="A123" s="39">
        <v>1966</v>
      </c>
      <c r="B123" s="29" t="s">
        <v>6391</v>
      </c>
      <c r="C123" s="29" t="s">
        <v>6392</v>
      </c>
      <c r="D123" s="29" t="s">
        <v>6393</v>
      </c>
      <c r="E123" s="42">
        <v>38443</v>
      </c>
      <c r="F123" s="29" t="s">
        <v>38</v>
      </c>
      <c r="J123" s="39">
        <v>2.2000000000000001E-4</v>
      </c>
      <c r="K123" s="69">
        <v>1.1000000000000001</v>
      </c>
      <c r="L123" t="s">
        <v>3471</v>
      </c>
      <c r="M123" s="29" t="s">
        <v>136</v>
      </c>
      <c r="N123" s="29" t="s">
        <v>219</v>
      </c>
      <c r="O123" s="68">
        <v>3</v>
      </c>
      <c r="P123" s="29" t="s">
        <v>6176</v>
      </c>
      <c r="Q123" s="29" t="s">
        <v>15</v>
      </c>
      <c r="R123" s="39">
        <v>0</v>
      </c>
      <c r="S123" s="39">
        <v>0</v>
      </c>
      <c r="T123" s="39">
        <v>0</v>
      </c>
      <c r="U123" s="39">
        <v>0</v>
      </c>
      <c r="V123" s="39">
        <v>0</v>
      </c>
      <c r="W123" s="39">
        <v>1</v>
      </c>
      <c r="X123" s="39">
        <v>0</v>
      </c>
      <c r="Y123" s="39">
        <v>1</v>
      </c>
      <c r="Z123" s="39">
        <v>0</v>
      </c>
      <c r="AA123" s="39">
        <v>0</v>
      </c>
      <c r="AB123" s="39">
        <v>0</v>
      </c>
      <c r="AC123" s="39">
        <v>1</v>
      </c>
      <c r="AD123" s="39">
        <v>0</v>
      </c>
      <c r="AE123" s="39">
        <v>0</v>
      </c>
      <c r="AF123" s="39">
        <v>0</v>
      </c>
      <c r="AG123" s="39">
        <v>0</v>
      </c>
      <c r="AH123" s="39">
        <v>0</v>
      </c>
      <c r="AI123" s="39">
        <v>0</v>
      </c>
      <c r="AJ123" s="9">
        <f t="shared" si="12"/>
        <v>1</v>
      </c>
      <c r="AK123" s="9">
        <f t="shared" si="13"/>
        <v>0</v>
      </c>
      <c r="AL123" s="9">
        <f t="shared" si="14"/>
        <v>0</v>
      </c>
      <c r="AM123" s="9">
        <f t="shared" si="15"/>
        <v>0</v>
      </c>
      <c r="AN123" s="29" t="s">
        <v>5961</v>
      </c>
      <c r="AO123" s="29" t="s">
        <v>6394</v>
      </c>
    </row>
    <row r="124" spans="1:41" x14ac:dyDescent="0.25">
      <c r="A124" s="39">
        <v>1967</v>
      </c>
      <c r="B124" s="29" t="s">
        <v>6395</v>
      </c>
      <c r="C124" s="29" t="s">
        <v>6396</v>
      </c>
      <c r="D124" s="29" t="s">
        <v>6397</v>
      </c>
      <c r="E124" s="42">
        <v>40238</v>
      </c>
      <c r="F124" s="29" t="s">
        <v>38</v>
      </c>
      <c r="J124" s="39">
        <v>3.6999999999999998E-2</v>
      </c>
      <c r="L124" t="s">
        <v>3471</v>
      </c>
      <c r="M124" s="29" t="s">
        <v>6398</v>
      </c>
      <c r="N124" s="29" t="s">
        <v>48</v>
      </c>
      <c r="O124" s="68">
        <v>1</v>
      </c>
      <c r="P124" s="29" t="s">
        <v>6399</v>
      </c>
      <c r="Q124" s="29" t="s">
        <v>15</v>
      </c>
      <c r="R124" s="39">
        <v>1</v>
      </c>
      <c r="S124" s="39">
        <v>0</v>
      </c>
      <c r="T124" s="39">
        <v>0</v>
      </c>
      <c r="U124" s="39">
        <v>0</v>
      </c>
      <c r="V124" s="39">
        <v>0</v>
      </c>
      <c r="W124" s="39">
        <v>0</v>
      </c>
      <c r="X124" s="39">
        <v>0</v>
      </c>
      <c r="Y124" s="39">
        <v>1</v>
      </c>
      <c r="Z124" s="39">
        <v>0</v>
      </c>
      <c r="AA124" s="39">
        <v>0</v>
      </c>
      <c r="AB124" s="39">
        <v>0</v>
      </c>
      <c r="AC124" s="39">
        <v>1</v>
      </c>
      <c r="AD124" s="39">
        <v>0</v>
      </c>
      <c r="AE124" s="39">
        <v>0</v>
      </c>
      <c r="AF124" s="39">
        <v>0</v>
      </c>
      <c r="AG124" s="39">
        <v>0</v>
      </c>
      <c r="AH124" s="39">
        <v>0</v>
      </c>
      <c r="AI124" s="39">
        <v>0</v>
      </c>
      <c r="AJ124" s="9">
        <f t="shared" si="12"/>
        <v>1</v>
      </c>
      <c r="AK124" s="9">
        <f t="shared" si="13"/>
        <v>0</v>
      </c>
      <c r="AL124" s="9">
        <f t="shared" si="14"/>
        <v>0</v>
      </c>
      <c r="AM124" s="9">
        <f t="shared" si="15"/>
        <v>0</v>
      </c>
      <c r="AN124" s="29" t="s">
        <v>6400</v>
      </c>
      <c r="AO124" s="29" t="s">
        <v>6401</v>
      </c>
    </row>
    <row r="125" spans="1:41" x14ac:dyDescent="0.25">
      <c r="A125" s="39">
        <v>1973</v>
      </c>
      <c r="B125" s="29" t="s">
        <v>6402</v>
      </c>
      <c r="C125" s="29" t="s">
        <v>6403</v>
      </c>
      <c r="D125" s="29" t="s">
        <v>6404</v>
      </c>
      <c r="E125" s="42">
        <v>37377</v>
      </c>
      <c r="F125" s="29" t="s">
        <v>38</v>
      </c>
      <c r="J125" s="39">
        <v>3.2</v>
      </c>
      <c r="L125" t="s">
        <v>3471</v>
      </c>
      <c r="M125" s="29" t="s">
        <v>6019</v>
      </c>
      <c r="N125" s="29" t="s">
        <v>48</v>
      </c>
      <c r="O125" s="68">
        <v>24</v>
      </c>
      <c r="P125" s="29" t="s">
        <v>6074</v>
      </c>
      <c r="Q125" s="29" t="s">
        <v>70</v>
      </c>
      <c r="R125" s="39">
        <v>0</v>
      </c>
      <c r="S125" s="39">
        <v>0</v>
      </c>
      <c r="T125" s="39">
        <v>0</v>
      </c>
      <c r="U125" s="39">
        <v>1</v>
      </c>
      <c r="V125" s="39">
        <v>0</v>
      </c>
      <c r="W125" s="39">
        <v>0</v>
      </c>
      <c r="X125" s="39">
        <v>0</v>
      </c>
      <c r="Y125" s="39">
        <v>1</v>
      </c>
      <c r="Z125" s="39">
        <v>0</v>
      </c>
      <c r="AA125" s="39">
        <v>0</v>
      </c>
      <c r="AB125" s="39">
        <v>0</v>
      </c>
      <c r="AC125" s="39">
        <v>1</v>
      </c>
      <c r="AD125" s="39">
        <v>1</v>
      </c>
      <c r="AE125" s="39">
        <v>1</v>
      </c>
      <c r="AF125" s="39">
        <v>0</v>
      </c>
      <c r="AG125" s="39">
        <v>0</v>
      </c>
      <c r="AH125" s="39">
        <v>0</v>
      </c>
      <c r="AI125" s="39">
        <v>0</v>
      </c>
      <c r="AJ125" s="9">
        <f t="shared" si="12"/>
        <v>1</v>
      </c>
      <c r="AK125" s="9">
        <f t="shared" si="13"/>
        <v>0</v>
      </c>
      <c r="AL125" s="9">
        <f t="shared" si="14"/>
        <v>1</v>
      </c>
      <c r="AM125" s="9">
        <f t="shared" si="15"/>
        <v>1</v>
      </c>
      <c r="AN125" s="29" t="s">
        <v>6405</v>
      </c>
      <c r="AO125" s="29" t="s">
        <v>6406</v>
      </c>
    </row>
    <row r="126" spans="1:41" x14ac:dyDescent="0.25">
      <c r="A126" s="39">
        <v>1977</v>
      </c>
      <c r="B126" s="29" t="s">
        <v>6407</v>
      </c>
      <c r="C126" s="29" t="s">
        <v>6408</v>
      </c>
      <c r="D126" s="29" t="s">
        <v>6409</v>
      </c>
      <c r="E126" s="42">
        <v>40513</v>
      </c>
      <c r="F126" s="29" t="s">
        <v>38</v>
      </c>
      <c r="J126" s="39">
        <v>0.25</v>
      </c>
      <c r="L126" t="s">
        <v>3471</v>
      </c>
      <c r="M126" s="29" t="s">
        <v>185</v>
      </c>
      <c r="N126" s="29" t="s">
        <v>48</v>
      </c>
      <c r="O126" s="68">
        <v>24</v>
      </c>
      <c r="P126" s="29" t="s">
        <v>6410</v>
      </c>
      <c r="Q126" s="29" t="s">
        <v>70</v>
      </c>
      <c r="R126" s="39">
        <v>0</v>
      </c>
      <c r="S126" s="39">
        <v>0</v>
      </c>
      <c r="T126" s="39">
        <v>0</v>
      </c>
      <c r="U126" s="39">
        <v>0</v>
      </c>
      <c r="V126" s="39">
        <v>0</v>
      </c>
      <c r="W126" s="39">
        <v>0</v>
      </c>
      <c r="X126" s="39">
        <v>0</v>
      </c>
      <c r="Y126" s="39">
        <v>1</v>
      </c>
      <c r="Z126" s="39">
        <v>0</v>
      </c>
      <c r="AA126" s="39">
        <v>0</v>
      </c>
      <c r="AB126" s="39">
        <v>0</v>
      </c>
      <c r="AC126" s="39">
        <v>0</v>
      </c>
      <c r="AD126" s="39">
        <v>1</v>
      </c>
      <c r="AE126" s="39">
        <v>0</v>
      </c>
      <c r="AF126" s="39">
        <v>0</v>
      </c>
      <c r="AG126" s="39">
        <v>0</v>
      </c>
      <c r="AH126" s="39">
        <v>0</v>
      </c>
      <c r="AI126" s="39">
        <v>0</v>
      </c>
      <c r="AJ126" s="9">
        <f t="shared" si="12"/>
        <v>0</v>
      </c>
      <c r="AK126" s="9">
        <f t="shared" si="13"/>
        <v>0</v>
      </c>
      <c r="AL126" s="9">
        <f t="shared" si="14"/>
        <v>1</v>
      </c>
      <c r="AM126" s="9">
        <f t="shared" si="15"/>
        <v>1</v>
      </c>
      <c r="AN126" s="29" t="s">
        <v>5970</v>
      </c>
      <c r="AO126" s="29" t="s">
        <v>6411</v>
      </c>
    </row>
    <row r="127" spans="1:41" x14ac:dyDescent="0.25">
      <c r="A127" s="39">
        <v>1979</v>
      </c>
      <c r="B127" s="29" t="s">
        <v>6412</v>
      </c>
      <c r="C127" s="29" t="s">
        <v>6413</v>
      </c>
      <c r="D127" s="29" t="s">
        <v>6414</v>
      </c>
      <c r="E127" s="42">
        <v>40634</v>
      </c>
      <c r="F127" s="29" t="s">
        <v>38</v>
      </c>
      <c r="J127" s="39">
        <v>0.25</v>
      </c>
      <c r="L127" t="s">
        <v>3471</v>
      </c>
      <c r="M127" s="29" t="s">
        <v>185</v>
      </c>
      <c r="N127" s="29" t="s">
        <v>48</v>
      </c>
      <c r="O127" s="68">
        <v>24</v>
      </c>
      <c r="P127" s="29" t="s">
        <v>5969</v>
      </c>
      <c r="Q127" s="29" t="s">
        <v>70</v>
      </c>
      <c r="R127" s="39">
        <v>0</v>
      </c>
      <c r="S127" s="39">
        <v>0</v>
      </c>
      <c r="T127" s="39">
        <v>0</v>
      </c>
      <c r="U127" s="39">
        <v>0</v>
      </c>
      <c r="V127" s="39">
        <v>0</v>
      </c>
      <c r="W127" s="39">
        <v>0</v>
      </c>
      <c r="X127" s="39">
        <v>0</v>
      </c>
      <c r="Y127" s="39">
        <v>1</v>
      </c>
      <c r="Z127" s="39">
        <v>0</v>
      </c>
      <c r="AA127" s="39">
        <v>0</v>
      </c>
      <c r="AB127" s="39">
        <v>0</v>
      </c>
      <c r="AC127" s="39">
        <v>0</v>
      </c>
      <c r="AD127" s="39">
        <v>1</v>
      </c>
      <c r="AE127" s="39">
        <v>0</v>
      </c>
      <c r="AF127" s="39">
        <v>0</v>
      </c>
      <c r="AG127" s="39">
        <v>0</v>
      </c>
      <c r="AH127" s="39">
        <v>0</v>
      </c>
      <c r="AI127" s="39">
        <v>0</v>
      </c>
      <c r="AJ127" s="9">
        <f t="shared" si="12"/>
        <v>0</v>
      </c>
      <c r="AK127" s="9">
        <f t="shared" si="13"/>
        <v>0</v>
      </c>
      <c r="AL127" s="9">
        <f t="shared" si="14"/>
        <v>1</v>
      </c>
      <c r="AM127" s="9">
        <f t="shared" si="15"/>
        <v>1</v>
      </c>
      <c r="AN127" s="29" t="s">
        <v>5970</v>
      </c>
      <c r="AO127" s="29" t="s">
        <v>6415</v>
      </c>
    </row>
    <row r="128" spans="1:41" x14ac:dyDescent="0.25">
      <c r="A128" s="39">
        <v>2015</v>
      </c>
      <c r="B128" s="29" t="s">
        <v>6416</v>
      </c>
      <c r="C128" s="29" t="s">
        <v>6417</v>
      </c>
      <c r="D128" s="29" t="s">
        <v>6418</v>
      </c>
      <c r="E128" s="42">
        <v>37243</v>
      </c>
      <c r="F128" s="29" t="s">
        <v>38</v>
      </c>
      <c r="J128" s="39">
        <v>2.25</v>
      </c>
      <c r="L128" t="s">
        <v>3471</v>
      </c>
      <c r="M128" s="29" t="s">
        <v>185</v>
      </c>
      <c r="N128" s="29" t="s">
        <v>48</v>
      </c>
      <c r="O128" s="68">
        <v>0.25</v>
      </c>
      <c r="P128" s="29" t="s">
        <v>2099</v>
      </c>
      <c r="Q128" s="29" t="s">
        <v>15</v>
      </c>
      <c r="R128" s="39">
        <v>1</v>
      </c>
      <c r="S128" s="39">
        <v>0</v>
      </c>
      <c r="T128" s="39">
        <v>0</v>
      </c>
      <c r="U128" s="39">
        <v>0</v>
      </c>
      <c r="V128" s="39">
        <v>0</v>
      </c>
      <c r="W128" s="39">
        <v>0</v>
      </c>
      <c r="X128" s="39">
        <v>0</v>
      </c>
      <c r="Y128" s="39">
        <v>1</v>
      </c>
      <c r="Z128" s="39">
        <v>0</v>
      </c>
      <c r="AA128" s="39">
        <v>0</v>
      </c>
      <c r="AB128" s="39">
        <v>0</v>
      </c>
      <c r="AC128" s="39">
        <v>0</v>
      </c>
      <c r="AD128" s="39">
        <v>0</v>
      </c>
      <c r="AE128" s="39">
        <v>0</v>
      </c>
      <c r="AF128" s="39">
        <v>0</v>
      </c>
      <c r="AG128" s="39">
        <v>0</v>
      </c>
      <c r="AH128" s="39">
        <v>0</v>
      </c>
      <c r="AI128" s="39">
        <v>1</v>
      </c>
      <c r="AJ128" s="9">
        <f t="shared" si="12"/>
        <v>0</v>
      </c>
      <c r="AK128" s="9">
        <f t="shared" si="13"/>
        <v>0</v>
      </c>
      <c r="AL128" s="9">
        <f t="shared" si="14"/>
        <v>1</v>
      </c>
      <c r="AM128" s="9">
        <f t="shared" si="15"/>
        <v>0</v>
      </c>
      <c r="AN128" s="29" t="s">
        <v>3461</v>
      </c>
      <c r="AO128" s="29" t="s">
        <v>6419</v>
      </c>
    </row>
    <row r="129" spans="1:41" x14ac:dyDescent="0.25">
      <c r="A129" s="39">
        <v>2034</v>
      </c>
      <c r="B129" s="29" t="s">
        <v>3727</v>
      </c>
      <c r="C129" s="29" t="s">
        <v>3728</v>
      </c>
      <c r="D129" s="29" t="s">
        <v>3729</v>
      </c>
      <c r="E129" s="42">
        <v>40391</v>
      </c>
      <c r="F129" s="29" t="s">
        <v>38</v>
      </c>
      <c r="J129" s="39">
        <v>2</v>
      </c>
      <c r="L129" t="s">
        <v>3471</v>
      </c>
      <c r="M129" s="29" t="s">
        <v>185</v>
      </c>
      <c r="N129" s="29" t="s">
        <v>48</v>
      </c>
      <c r="O129" s="68">
        <v>1</v>
      </c>
      <c r="P129" s="29" t="s">
        <v>5810</v>
      </c>
      <c r="Q129" s="29" t="s">
        <v>70</v>
      </c>
      <c r="R129" s="39">
        <v>0</v>
      </c>
      <c r="S129" s="39">
        <v>0</v>
      </c>
      <c r="T129" s="39">
        <v>0</v>
      </c>
      <c r="U129" s="39">
        <v>0</v>
      </c>
      <c r="V129" s="39">
        <v>0</v>
      </c>
      <c r="W129" s="39">
        <v>0</v>
      </c>
      <c r="X129" s="39">
        <v>0</v>
      </c>
      <c r="Y129" s="39">
        <v>1</v>
      </c>
      <c r="Z129" s="39">
        <v>0</v>
      </c>
      <c r="AA129" s="39">
        <v>0</v>
      </c>
      <c r="AB129" s="39">
        <v>0</v>
      </c>
      <c r="AC129" s="39">
        <v>1</v>
      </c>
      <c r="AD129" s="39">
        <v>0</v>
      </c>
      <c r="AE129" s="39">
        <v>0</v>
      </c>
      <c r="AF129" s="39">
        <v>0</v>
      </c>
      <c r="AG129" s="39">
        <v>0</v>
      </c>
      <c r="AH129" s="39">
        <v>0</v>
      </c>
      <c r="AI129" s="39">
        <v>0</v>
      </c>
      <c r="AJ129" s="9">
        <f t="shared" si="12"/>
        <v>1</v>
      </c>
      <c r="AK129" s="9">
        <f t="shared" si="13"/>
        <v>0</v>
      </c>
      <c r="AL129" s="9">
        <f t="shared" si="14"/>
        <v>0</v>
      </c>
      <c r="AM129" s="9">
        <f t="shared" si="15"/>
        <v>0</v>
      </c>
      <c r="AN129" s="29" t="s">
        <v>3730</v>
      </c>
      <c r="AO129" s="29" t="s">
        <v>3731</v>
      </c>
    </row>
    <row r="130" spans="1:41" x14ac:dyDescent="0.25">
      <c r="A130" s="39">
        <v>2040</v>
      </c>
      <c r="B130" s="29" t="s">
        <v>5351</v>
      </c>
      <c r="C130" s="29" t="s">
        <v>5352</v>
      </c>
      <c r="D130" s="29" t="s">
        <v>5353</v>
      </c>
      <c r="E130" s="42">
        <v>40183</v>
      </c>
      <c r="F130" s="29" t="s">
        <v>38</v>
      </c>
      <c r="J130" s="39">
        <v>2</v>
      </c>
      <c r="L130" t="s">
        <v>3471</v>
      </c>
      <c r="M130" s="29" t="s">
        <v>136</v>
      </c>
      <c r="N130" s="29" t="s">
        <v>40</v>
      </c>
      <c r="O130" s="68">
        <v>1.3333333333333333</v>
      </c>
      <c r="P130" s="29" t="s">
        <v>4529</v>
      </c>
      <c r="Q130" s="29" t="s">
        <v>15</v>
      </c>
      <c r="R130" s="39">
        <v>1</v>
      </c>
      <c r="S130" s="39">
        <v>0</v>
      </c>
      <c r="T130" s="39">
        <v>0</v>
      </c>
      <c r="U130" s="39">
        <v>0</v>
      </c>
      <c r="V130" s="39">
        <v>0</v>
      </c>
      <c r="W130" s="39">
        <v>0</v>
      </c>
      <c r="X130" s="39">
        <v>0</v>
      </c>
      <c r="Y130" s="39">
        <v>1</v>
      </c>
      <c r="Z130" s="39">
        <v>0</v>
      </c>
      <c r="AA130" s="39">
        <v>0</v>
      </c>
      <c r="AB130" s="39">
        <v>0</v>
      </c>
      <c r="AC130" s="39">
        <v>1</v>
      </c>
      <c r="AD130" s="39">
        <v>0</v>
      </c>
      <c r="AE130" s="39">
        <v>1</v>
      </c>
      <c r="AF130" s="39">
        <v>0</v>
      </c>
      <c r="AG130" s="39">
        <v>0</v>
      </c>
      <c r="AH130" s="39">
        <v>0</v>
      </c>
      <c r="AI130" s="39">
        <v>0</v>
      </c>
      <c r="AJ130" s="9">
        <f t="shared" si="12"/>
        <v>1</v>
      </c>
      <c r="AK130" s="9">
        <f t="shared" si="13"/>
        <v>0</v>
      </c>
      <c r="AL130" s="9">
        <f t="shared" si="14"/>
        <v>0</v>
      </c>
      <c r="AM130" s="9">
        <f t="shared" si="15"/>
        <v>0</v>
      </c>
      <c r="AN130" s="29" t="s">
        <v>5354</v>
      </c>
      <c r="AO130" s="29" t="s">
        <v>5355</v>
      </c>
    </row>
    <row r="131" spans="1:41" x14ac:dyDescent="0.25">
      <c r="A131" s="39">
        <v>2043</v>
      </c>
      <c r="B131" s="29" t="s">
        <v>6420</v>
      </c>
      <c r="C131" s="29" t="s">
        <v>6421</v>
      </c>
      <c r="D131" s="29" t="s">
        <v>6422</v>
      </c>
      <c r="E131" s="42">
        <v>39873</v>
      </c>
      <c r="F131" s="29" t="s">
        <v>38</v>
      </c>
      <c r="I131" s="64">
        <v>2400</v>
      </c>
      <c r="J131" s="39">
        <v>0.6</v>
      </c>
      <c r="K131" s="69">
        <v>30</v>
      </c>
      <c r="L131" t="s">
        <v>3471</v>
      </c>
      <c r="M131" s="29" t="s">
        <v>6423</v>
      </c>
      <c r="N131" s="29" t="s">
        <v>48</v>
      </c>
      <c r="O131" s="68">
        <v>0.5</v>
      </c>
      <c r="P131" s="29" t="s">
        <v>6424</v>
      </c>
      <c r="Q131" s="29" t="s">
        <v>15</v>
      </c>
      <c r="R131" s="39">
        <v>1</v>
      </c>
      <c r="S131" s="39">
        <v>0</v>
      </c>
      <c r="T131" s="39">
        <v>0</v>
      </c>
      <c r="U131" s="39">
        <v>1</v>
      </c>
      <c r="V131" s="39">
        <v>0</v>
      </c>
      <c r="W131" s="39">
        <v>0</v>
      </c>
      <c r="X131" s="39">
        <v>0</v>
      </c>
      <c r="Y131" s="39">
        <v>1</v>
      </c>
      <c r="Z131" s="39">
        <v>0</v>
      </c>
      <c r="AA131" s="39">
        <v>0</v>
      </c>
      <c r="AB131" s="39">
        <v>0</v>
      </c>
      <c r="AC131" s="39">
        <v>1</v>
      </c>
      <c r="AD131" s="39">
        <v>0</v>
      </c>
      <c r="AE131" s="39">
        <v>0</v>
      </c>
      <c r="AF131" s="39">
        <v>0</v>
      </c>
      <c r="AG131" s="39">
        <v>0</v>
      </c>
      <c r="AH131" s="39">
        <v>0</v>
      </c>
      <c r="AI131" s="39">
        <v>0</v>
      </c>
      <c r="AJ131" s="9">
        <f t="shared" si="12"/>
        <v>1</v>
      </c>
      <c r="AK131" s="9">
        <f t="shared" si="13"/>
        <v>0</v>
      </c>
      <c r="AL131" s="9">
        <f t="shared" si="14"/>
        <v>0</v>
      </c>
      <c r="AM131" s="9">
        <f t="shared" si="15"/>
        <v>0</v>
      </c>
      <c r="AN131" s="29" t="s">
        <v>5398</v>
      </c>
      <c r="AO131" s="29" t="s">
        <v>6425</v>
      </c>
    </row>
    <row r="132" spans="1:41" x14ac:dyDescent="0.25">
      <c r="A132" s="39">
        <v>2051</v>
      </c>
      <c r="B132" s="29" t="s">
        <v>6426</v>
      </c>
      <c r="C132" s="29" t="s">
        <v>6427</v>
      </c>
      <c r="D132" s="29" t="s">
        <v>6428</v>
      </c>
      <c r="E132" s="42">
        <v>40118</v>
      </c>
      <c r="F132" s="29" t="s">
        <v>38</v>
      </c>
      <c r="I132" s="64">
        <v>10000</v>
      </c>
      <c r="K132" s="69">
        <v>61</v>
      </c>
      <c r="L132" t="s">
        <v>3471</v>
      </c>
      <c r="M132" s="29" t="s">
        <v>224</v>
      </c>
      <c r="N132" s="29" t="s">
        <v>48</v>
      </c>
      <c r="O132" s="68">
        <v>53</v>
      </c>
      <c r="P132" s="29" t="s">
        <v>2660</v>
      </c>
      <c r="Q132" s="29" t="s">
        <v>55</v>
      </c>
      <c r="R132" s="39">
        <v>0</v>
      </c>
      <c r="S132" s="39">
        <v>0</v>
      </c>
      <c r="T132" s="39">
        <v>0</v>
      </c>
      <c r="U132" s="39">
        <v>0</v>
      </c>
      <c r="V132" s="39">
        <v>0</v>
      </c>
      <c r="W132" s="39">
        <v>0</v>
      </c>
      <c r="X132" s="39">
        <v>0</v>
      </c>
      <c r="Y132" s="39">
        <v>1</v>
      </c>
      <c r="Z132" s="39">
        <v>0</v>
      </c>
      <c r="AA132" s="39">
        <v>0</v>
      </c>
      <c r="AB132" s="39">
        <v>0</v>
      </c>
      <c r="AC132" s="39">
        <v>0</v>
      </c>
      <c r="AD132" s="39">
        <v>0</v>
      </c>
      <c r="AE132" s="39">
        <v>0</v>
      </c>
      <c r="AF132" s="39">
        <v>0</v>
      </c>
      <c r="AG132" s="39">
        <v>0</v>
      </c>
      <c r="AH132" s="39">
        <v>0</v>
      </c>
      <c r="AI132" s="39">
        <v>1</v>
      </c>
      <c r="AJ132" s="9">
        <f t="shared" si="12"/>
        <v>0</v>
      </c>
      <c r="AK132" s="9">
        <f t="shared" si="13"/>
        <v>0</v>
      </c>
      <c r="AL132" s="9">
        <f t="shared" si="14"/>
        <v>1</v>
      </c>
      <c r="AM132" s="9">
        <f t="shared" si="15"/>
        <v>0</v>
      </c>
      <c r="AN132" s="29" t="s">
        <v>3461</v>
      </c>
      <c r="AO132" s="29" t="s">
        <v>6429</v>
      </c>
    </row>
    <row r="133" spans="1:41" x14ac:dyDescent="0.25">
      <c r="A133" s="39">
        <v>2052</v>
      </c>
      <c r="B133" s="29" t="s">
        <v>6430</v>
      </c>
      <c r="C133" s="29" t="s">
        <v>6431</v>
      </c>
      <c r="D133" s="29" t="s">
        <v>6432</v>
      </c>
      <c r="E133" s="42">
        <v>39661</v>
      </c>
      <c r="F133" s="29" t="s">
        <v>332</v>
      </c>
      <c r="I133" s="64">
        <v>1000</v>
      </c>
      <c r="K133" s="69">
        <v>19</v>
      </c>
      <c r="L133" t="s">
        <v>3471</v>
      </c>
      <c r="M133" s="29" t="s">
        <v>136</v>
      </c>
      <c r="N133" s="29" t="s">
        <v>40</v>
      </c>
      <c r="O133" s="68">
        <v>53</v>
      </c>
      <c r="P133" s="29" t="s">
        <v>2660</v>
      </c>
      <c r="Q133" s="29" t="s">
        <v>15</v>
      </c>
      <c r="R133" s="39">
        <v>1</v>
      </c>
      <c r="S133" s="39">
        <v>0</v>
      </c>
      <c r="T133" s="39">
        <v>0</v>
      </c>
      <c r="U133" s="39">
        <v>0</v>
      </c>
      <c r="V133" s="39">
        <v>0</v>
      </c>
      <c r="W133" s="39">
        <v>0</v>
      </c>
      <c r="X133" s="39">
        <v>0</v>
      </c>
      <c r="Y133" s="39">
        <v>1</v>
      </c>
      <c r="Z133" s="39">
        <v>0</v>
      </c>
      <c r="AA133" s="39">
        <v>0</v>
      </c>
      <c r="AB133" s="39">
        <v>0</v>
      </c>
      <c r="AC133" s="39">
        <v>0</v>
      </c>
      <c r="AD133" s="39">
        <v>0</v>
      </c>
      <c r="AE133" s="39">
        <v>0</v>
      </c>
      <c r="AF133" s="39">
        <v>0</v>
      </c>
      <c r="AG133" s="39">
        <v>0</v>
      </c>
      <c r="AH133" s="39">
        <v>0</v>
      </c>
      <c r="AI133" s="39">
        <v>1</v>
      </c>
      <c r="AJ133" s="9">
        <f t="shared" si="12"/>
        <v>0</v>
      </c>
      <c r="AK133" s="9">
        <f t="shared" si="13"/>
        <v>0</v>
      </c>
      <c r="AL133" s="9">
        <f t="shared" si="14"/>
        <v>1</v>
      </c>
      <c r="AM133" s="9">
        <f t="shared" si="15"/>
        <v>0</v>
      </c>
      <c r="AN133" s="29" t="s">
        <v>3461</v>
      </c>
      <c r="AO133" s="29" t="s">
        <v>6433</v>
      </c>
    </row>
    <row r="134" spans="1:41" x14ac:dyDescent="0.25">
      <c r="A134" s="39">
        <v>2059</v>
      </c>
      <c r="B134" s="29" t="s">
        <v>5360</v>
      </c>
      <c r="C134" s="29" t="s">
        <v>5361</v>
      </c>
      <c r="D134" s="29" t="s">
        <v>5362</v>
      </c>
      <c r="E134" s="42">
        <v>41091</v>
      </c>
      <c r="F134" s="29" t="s">
        <v>38</v>
      </c>
      <c r="I134" s="64">
        <v>66</v>
      </c>
      <c r="K134" s="69">
        <v>5</v>
      </c>
      <c r="L134" t="s">
        <v>3471</v>
      </c>
      <c r="M134" s="29" t="s">
        <v>136</v>
      </c>
      <c r="N134" s="29" t="s">
        <v>40</v>
      </c>
      <c r="O134" s="68">
        <v>0.5</v>
      </c>
      <c r="P134" s="29" t="s">
        <v>6434</v>
      </c>
      <c r="Q134" s="29" t="s">
        <v>70</v>
      </c>
      <c r="R134" s="39">
        <v>0</v>
      </c>
      <c r="S134" s="39">
        <v>0</v>
      </c>
      <c r="T134" s="39">
        <v>0</v>
      </c>
      <c r="U134" s="39">
        <v>0</v>
      </c>
      <c r="V134" s="39">
        <v>0</v>
      </c>
      <c r="W134" s="39">
        <v>0</v>
      </c>
      <c r="X134" s="39">
        <v>0</v>
      </c>
      <c r="Y134" s="39">
        <v>1</v>
      </c>
      <c r="Z134" s="39">
        <v>0</v>
      </c>
      <c r="AA134" s="39">
        <v>0</v>
      </c>
      <c r="AB134" s="39">
        <v>0</v>
      </c>
      <c r="AC134" s="39">
        <v>0</v>
      </c>
      <c r="AD134" s="39">
        <v>0</v>
      </c>
      <c r="AE134" s="39">
        <v>0</v>
      </c>
      <c r="AF134" s="39">
        <v>0</v>
      </c>
      <c r="AG134" s="39">
        <v>0</v>
      </c>
      <c r="AH134" s="39">
        <v>0</v>
      </c>
      <c r="AI134" s="39">
        <v>1</v>
      </c>
      <c r="AJ134" s="9">
        <f t="shared" si="12"/>
        <v>0</v>
      </c>
      <c r="AK134" s="9">
        <f t="shared" si="13"/>
        <v>0</v>
      </c>
      <c r="AL134" s="9">
        <f t="shared" si="14"/>
        <v>1</v>
      </c>
      <c r="AM134" s="9">
        <f t="shared" si="15"/>
        <v>0</v>
      </c>
      <c r="AN134" s="29" t="s">
        <v>3461</v>
      </c>
      <c r="AO134" s="29" t="s">
        <v>5363</v>
      </c>
    </row>
    <row r="135" spans="1:41" x14ac:dyDescent="0.25">
      <c r="A135" s="39">
        <v>2065</v>
      </c>
      <c r="B135" s="29" t="s">
        <v>3737</v>
      </c>
      <c r="C135" s="29" t="s">
        <v>3738</v>
      </c>
      <c r="D135" s="29" t="s">
        <v>3739</v>
      </c>
      <c r="E135" s="42">
        <v>38018</v>
      </c>
      <c r="F135" s="29" t="s">
        <v>38</v>
      </c>
      <c r="J135" s="39">
        <v>3.2</v>
      </c>
      <c r="L135" t="s">
        <v>3471</v>
      </c>
      <c r="M135" s="29" t="s">
        <v>3726</v>
      </c>
      <c r="N135" s="29" t="s">
        <v>48</v>
      </c>
      <c r="O135" s="68">
        <v>2</v>
      </c>
      <c r="P135" s="29" t="s">
        <v>6435</v>
      </c>
      <c r="Q135" s="29" t="s">
        <v>70</v>
      </c>
      <c r="R135" s="39">
        <v>0</v>
      </c>
      <c r="S135" s="39">
        <v>0</v>
      </c>
      <c r="T135" s="39">
        <v>0</v>
      </c>
      <c r="U135" s="39">
        <v>0</v>
      </c>
      <c r="V135" s="39">
        <v>0</v>
      </c>
      <c r="W135" s="39">
        <v>0</v>
      </c>
      <c r="X135" s="39">
        <v>0</v>
      </c>
      <c r="Y135" s="39">
        <v>1</v>
      </c>
      <c r="Z135" s="39">
        <v>0</v>
      </c>
      <c r="AA135" s="39">
        <v>0</v>
      </c>
      <c r="AB135" s="39">
        <v>0</v>
      </c>
      <c r="AC135" s="39">
        <v>0</v>
      </c>
      <c r="AD135" s="39">
        <v>1</v>
      </c>
      <c r="AE135" s="39">
        <v>0</v>
      </c>
      <c r="AF135" s="39">
        <v>0</v>
      </c>
      <c r="AG135" s="39">
        <v>0</v>
      </c>
      <c r="AH135" s="39">
        <v>0</v>
      </c>
      <c r="AI135" s="39">
        <v>0</v>
      </c>
      <c r="AJ135" s="9">
        <f t="shared" si="12"/>
        <v>0</v>
      </c>
      <c r="AK135" s="9">
        <f t="shared" si="13"/>
        <v>0</v>
      </c>
      <c r="AL135" s="9">
        <f t="shared" si="14"/>
        <v>1</v>
      </c>
      <c r="AM135" s="9">
        <f t="shared" si="15"/>
        <v>1</v>
      </c>
      <c r="AN135" s="29" t="s">
        <v>3740</v>
      </c>
      <c r="AO135" s="29" t="s">
        <v>3741</v>
      </c>
    </row>
    <row r="136" spans="1:41" x14ac:dyDescent="0.25">
      <c r="A136" s="39">
        <v>2067</v>
      </c>
      <c r="B136" s="29" t="s">
        <v>6436</v>
      </c>
      <c r="C136" s="29" t="s">
        <v>6437</v>
      </c>
      <c r="D136" s="29" t="s">
        <v>6438</v>
      </c>
      <c r="E136" s="42">
        <v>41394</v>
      </c>
      <c r="F136" s="29" t="s">
        <v>332</v>
      </c>
      <c r="I136" s="64">
        <v>1000</v>
      </c>
      <c r="J136" s="39">
        <v>1.5</v>
      </c>
      <c r="L136" t="s">
        <v>3471</v>
      </c>
      <c r="M136" s="29" t="s">
        <v>2396</v>
      </c>
      <c r="N136" s="29" t="s">
        <v>48</v>
      </c>
      <c r="O136" s="68">
        <v>0.33333333333333331</v>
      </c>
      <c r="P136" s="29" t="s">
        <v>6439</v>
      </c>
      <c r="Q136" s="29" t="s">
        <v>15</v>
      </c>
      <c r="R136" s="39">
        <v>0</v>
      </c>
      <c r="S136" s="39">
        <v>0</v>
      </c>
      <c r="T136" s="39">
        <v>0</v>
      </c>
      <c r="U136" s="39">
        <v>1</v>
      </c>
      <c r="V136" s="39">
        <v>0</v>
      </c>
      <c r="W136" s="39">
        <v>0</v>
      </c>
      <c r="X136" s="39">
        <v>0</v>
      </c>
      <c r="Y136" s="39">
        <v>1</v>
      </c>
      <c r="Z136" s="39">
        <v>0</v>
      </c>
      <c r="AA136" s="39">
        <v>0</v>
      </c>
      <c r="AB136" s="39">
        <v>0</v>
      </c>
      <c r="AC136" s="39">
        <v>1</v>
      </c>
      <c r="AD136" s="39">
        <v>0</v>
      </c>
      <c r="AE136" s="39">
        <v>0</v>
      </c>
      <c r="AF136" s="39">
        <v>0</v>
      </c>
      <c r="AG136" s="39">
        <v>0</v>
      </c>
      <c r="AH136" s="39">
        <v>0</v>
      </c>
      <c r="AI136" s="39">
        <v>0</v>
      </c>
      <c r="AJ136" s="9">
        <f t="shared" si="12"/>
        <v>1</v>
      </c>
      <c r="AK136" s="9">
        <f t="shared" si="13"/>
        <v>0</v>
      </c>
      <c r="AL136" s="9">
        <f t="shared" si="14"/>
        <v>0</v>
      </c>
      <c r="AM136" s="9">
        <f t="shared" si="15"/>
        <v>0</v>
      </c>
      <c r="AN136" s="29" t="s">
        <v>6440</v>
      </c>
      <c r="AO136" s="29" t="s">
        <v>6441</v>
      </c>
    </row>
    <row r="137" spans="1:41" x14ac:dyDescent="0.25">
      <c r="A137" s="39">
        <v>2068</v>
      </c>
      <c r="B137" s="29" t="s">
        <v>5364</v>
      </c>
      <c r="C137" s="29" t="s">
        <v>5365</v>
      </c>
      <c r="D137" s="29" t="s">
        <v>5366</v>
      </c>
      <c r="E137" s="42">
        <v>39661</v>
      </c>
      <c r="F137" s="29" t="s">
        <v>38</v>
      </c>
      <c r="J137" s="39">
        <v>5</v>
      </c>
      <c r="L137" t="s">
        <v>3471</v>
      </c>
      <c r="M137" s="29" t="s">
        <v>185</v>
      </c>
      <c r="N137" s="29" t="s">
        <v>48</v>
      </c>
      <c r="O137" s="68">
        <v>1</v>
      </c>
      <c r="P137" s="29" t="s">
        <v>5200</v>
      </c>
      <c r="Q137" s="29" t="s">
        <v>15</v>
      </c>
      <c r="R137" s="39">
        <v>0</v>
      </c>
      <c r="S137" s="39">
        <v>0</v>
      </c>
      <c r="T137" s="39">
        <v>0</v>
      </c>
      <c r="U137" s="39">
        <v>0</v>
      </c>
      <c r="V137" s="39">
        <v>0</v>
      </c>
      <c r="W137" s="39">
        <v>0</v>
      </c>
      <c r="X137" s="39">
        <v>0</v>
      </c>
      <c r="Y137" s="39">
        <v>1</v>
      </c>
      <c r="Z137" s="39">
        <v>0</v>
      </c>
      <c r="AA137" s="39">
        <v>0</v>
      </c>
      <c r="AB137" s="39">
        <v>0</v>
      </c>
      <c r="AC137" s="39">
        <v>1</v>
      </c>
      <c r="AD137" s="39">
        <v>1</v>
      </c>
      <c r="AE137" s="39">
        <v>1</v>
      </c>
      <c r="AF137" s="39">
        <v>0</v>
      </c>
      <c r="AG137" s="39">
        <v>0</v>
      </c>
      <c r="AH137" s="39">
        <v>0</v>
      </c>
      <c r="AI137" s="39">
        <v>0</v>
      </c>
      <c r="AJ137" s="9">
        <f t="shared" si="12"/>
        <v>1</v>
      </c>
      <c r="AK137" s="9">
        <f t="shared" si="13"/>
        <v>0</v>
      </c>
      <c r="AL137" s="9">
        <f t="shared" si="14"/>
        <v>1</v>
      </c>
      <c r="AM137" s="9">
        <f t="shared" si="15"/>
        <v>1</v>
      </c>
      <c r="AN137" s="29" t="s">
        <v>5367</v>
      </c>
      <c r="AO137" s="29" t="s">
        <v>5368</v>
      </c>
    </row>
    <row r="138" spans="1:41" x14ac:dyDescent="0.25">
      <c r="A138" s="39">
        <v>2072</v>
      </c>
      <c r="B138" s="29" t="s">
        <v>5369</v>
      </c>
      <c r="C138" s="29" t="s">
        <v>5370</v>
      </c>
      <c r="D138" s="29" t="s">
        <v>5371</v>
      </c>
      <c r="E138" s="42">
        <v>39997</v>
      </c>
      <c r="F138" s="29" t="s">
        <v>38</v>
      </c>
      <c r="J138" s="39">
        <v>2</v>
      </c>
      <c r="L138" t="s">
        <v>3471</v>
      </c>
      <c r="M138" s="29" t="s">
        <v>3648</v>
      </c>
      <c r="N138" s="29" t="s">
        <v>48</v>
      </c>
      <c r="O138" s="68">
        <v>3</v>
      </c>
      <c r="P138" s="29" t="s">
        <v>6003</v>
      </c>
      <c r="Q138" s="29" t="s">
        <v>15</v>
      </c>
      <c r="R138" s="39">
        <v>0</v>
      </c>
      <c r="S138" s="39">
        <v>0</v>
      </c>
      <c r="T138" s="39">
        <v>0</v>
      </c>
      <c r="U138" s="39">
        <v>0</v>
      </c>
      <c r="V138" s="39">
        <v>0</v>
      </c>
      <c r="W138" s="39">
        <v>0</v>
      </c>
      <c r="X138" s="39">
        <v>0</v>
      </c>
      <c r="Y138" s="39">
        <v>1</v>
      </c>
      <c r="Z138" s="39">
        <v>0</v>
      </c>
      <c r="AA138" s="39">
        <v>0</v>
      </c>
      <c r="AB138" s="39">
        <v>0</v>
      </c>
      <c r="AC138" s="39">
        <v>1</v>
      </c>
      <c r="AD138" s="39">
        <v>0</v>
      </c>
      <c r="AE138" s="39">
        <v>0</v>
      </c>
      <c r="AF138" s="39">
        <v>0</v>
      </c>
      <c r="AG138" s="39">
        <v>0</v>
      </c>
      <c r="AH138" s="39">
        <v>0</v>
      </c>
      <c r="AI138" s="39">
        <v>0</v>
      </c>
      <c r="AJ138" s="9">
        <f t="shared" si="12"/>
        <v>1</v>
      </c>
      <c r="AK138" s="9">
        <f t="shared" si="13"/>
        <v>0</v>
      </c>
      <c r="AL138" s="9">
        <f t="shared" si="14"/>
        <v>0</v>
      </c>
      <c r="AM138" s="9">
        <f t="shared" si="15"/>
        <v>0</v>
      </c>
      <c r="AN138" s="29" t="s">
        <v>5372</v>
      </c>
      <c r="AO138" s="29" t="s">
        <v>5373</v>
      </c>
    </row>
    <row r="139" spans="1:41" x14ac:dyDescent="0.25">
      <c r="A139" s="39">
        <v>2073</v>
      </c>
      <c r="B139" s="29" t="s">
        <v>6004</v>
      </c>
      <c r="C139" s="29" t="s">
        <v>6005</v>
      </c>
      <c r="D139" s="29" t="s">
        <v>6006</v>
      </c>
      <c r="E139" s="42">
        <v>39997</v>
      </c>
      <c r="F139" s="29" t="s">
        <v>38</v>
      </c>
      <c r="J139" s="39">
        <v>20</v>
      </c>
      <c r="L139" t="s">
        <v>3471</v>
      </c>
      <c r="M139" s="29" t="s">
        <v>3648</v>
      </c>
      <c r="N139" s="29" t="s">
        <v>48</v>
      </c>
      <c r="O139" s="68">
        <v>48</v>
      </c>
      <c r="P139" s="29" t="s">
        <v>6007</v>
      </c>
      <c r="Q139" s="29" t="s">
        <v>15</v>
      </c>
      <c r="R139" s="39">
        <v>0</v>
      </c>
      <c r="S139" s="39">
        <v>0</v>
      </c>
      <c r="T139" s="39">
        <v>0</v>
      </c>
      <c r="U139" s="39">
        <v>0</v>
      </c>
      <c r="V139" s="39">
        <v>0</v>
      </c>
      <c r="W139" s="39">
        <v>0</v>
      </c>
      <c r="X139" s="39">
        <v>0</v>
      </c>
      <c r="Y139" s="39">
        <v>1</v>
      </c>
      <c r="Z139" s="39">
        <v>0</v>
      </c>
      <c r="AA139" s="39">
        <v>0</v>
      </c>
      <c r="AB139" s="39">
        <v>0</v>
      </c>
      <c r="AC139" s="39">
        <v>1</v>
      </c>
      <c r="AD139" s="39">
        <v>0</v>
      </c>
      <c r="AE139" s="39">
        <v>0</v>
      </c>
      <c r="AF139" s="39">
        <v>0</v>
      </c>
      <c r="AG139" s="39">
        <v>0</v>
      </c>
      <c r="AH139" s="39">
        <v>0</v>
      </c>
      <c r="AI139" s="39">
        <v>0</v>
      </c>
      <c r="AJ139" s="9">
        <f t="shared" si="12"/>
        <v>1</v>
      </c>
      <c r="AK139" s="9">
        <f t="shared" si="13"/>
        <v>0</v>
      </c>
      <c r="AL139" s="9">
        <f t="shared" si="14"/>
        <v>0</v>
      </c>
      <c r="AM139" s="9">
        <f t="shared" si="15"/>
        <v>0</v>
      </c>
      <c r="AN139" s="29" t="s">
        <v>6008</v>
      </c>
      <c r="AO139" s="29" t="s">
        <v>6009</v>
      </c>
    </row>
    <row r="140" spans="1:41" x14ac:dyDescent="0.25">
      <c r="A140" s="39">
        <v>2083</v>
      </c>
      <c r="B140" s="29" t="s">
        <v>3746</v>
      </c>
      <c r="C140" s="29" t="s">
        <v>3747</v>
      </c>
      <c r="D140" s="29" t="s">
        <v>3748</v>
      </c>
      <c r="E140" s="42">
        <v>39448</v>
      </c>
      <c r="F140" s="29" t="s">
        <v>38</v>
      </c>
      <c r="J140" s="39">
        <v>2</v>
      </c>
      <c r="L140" t="s">
        <v>3471</v>
      </c>
      <c r="M140" s="29" t="s">
        <v>185</v>
      </c>
      <c r="N140" s="29" t="s">
        <v>40</v>
      </c>
      <c r="O140" s="68">
        <v>24</v>
      </c>
      <c r="P140" s="29" t="s">
        <v>2411</v>
      </c>
      <c r="Q140" s="29" t="s">
        <v>15</v>
      </c>
      <c r="R140" s="39">
        <v>1</v>
      </c>
      <c r="S140" s="39">
        <v>0</v>
      </c>
      <c r="T140" s="39">
        <v>0</v>
      </c>
      <c r="U140" s="39">
        <v>1</v>
      </c>
      <c r="V140" s="39">
        <v>0</v>
      </c>
      <c r="W140" s="39">
        <v>0</v>
      </c>
      <c r="X140" s="39">
        <v>0</v>
      </c>
      <c r="Y140" s="39">
        <v>1</v>
      </c>
      <c r="Z140" s="39">
        <v>0</v>
      </c>
      <c r="AA140" s="39">
        <v>0</v>
      </c>
      <c r="AB140" s="39">
        <v>0</v>
      </c>
      <c r="AC140" s="39">
        <v>1</v>
      </c>
      <c r="AD140" s="39">
        <v>0</v>
      </c>
      <c r="AE140" s="39">
        <v>1</v>
      </c>
      <c r="AF140" s="39">
        <v>0</v>
      </c>
      <c r="AG140" s="39">
        <v>0</v>
      </c>
      <c r="AH140" s="39">
        <v>0</v>
      </c>
      <c r="AI140" s="39">
        <v>0</v>
      </c>
      <c r="AJ140" s="9">
        <f t="shared" si="12"/>
        <v>1</v>
      </c>
      <c r="AK140" s="9">
        <f t="shared" si="13"/>
        <v>0</v>
      </c>
      <c r="AL140" s="9">
        <f t="shared" si="14"/>
        <v>0</v>
      </c>
      <c r="AM140" s="9">
        <f t="shared" si="15"/>
        <v>0</v>
      </c>
      <c r="AN140" s="29" t="s">
        <v>3749</v>
      </c>
      <c r="AO140" s="29" t="s">
        <v>3750</v>
      </c>
    </row>
    <row r="141" spans="1:41" x14ac:dyDescent="0.25">
      <c r="A141" s="39">
        <v>2087</v>
      </c>
      <c r="B141" s="29" t="s">
        <v>5379</v>
      </c>
      <c r="C141" s="29" t="s">
        <v>5380</v>
      </c>
      <c r="D141" s="29" t="s">
        <v>5381</v>
      </c>
      <c r="E141" s="42">
        <v>40179</v>
      </c>
      <c r="F141" s="29" t="s">
        <v>38</v>
      </c>
      <c r="J141" s="39">
        <v>1</v>
      </c>
      <c r="K141" s="69">
        <v>24</v>
      </c>
      <c r="L141" t="s">
        <v>3471</v>
      </c>
      <c r="M141" s="29" t="s">
        <v>185</v>
      </c>
      <c r="N141" s="29" t="s">
        <v>48</v>
      </c>
      <c r="O141" s="68">
        <v>1</v>
      </c>
      <c r="P141" s="29" t="s">
        <v>2660</v>
      </c>
      <c r="Q141" s="29" t="s">
        <v>55</v>
      </c>
      <c r="R141" s="39">
        <v>0</v>
      </c>
      <c r="S141" s="39">
        <v>0</v>
      </c>
      <c r="T141" s="39">
        <v>0</v>
      </c>
      <c r="U141" s="39">
        <v>0</v>
      </c>
      <c r="V141" s="39">
        <v>0</v>
      </c>
      <c r="W141" s="39">
        <v>0</v>
      </c>
      <c r="X141" s="39">
        <v>0</v>
      </c>
      <c r="Y141" s="39">
        <v>1</v>
      </c>
      <c r="Z141" s="39">
        <v>0</v>
      </c>
      <c r="AA141" s="39">
        <v>0</v>
      </c>
      <c r="AB141" s="39">
        <v>0</v>
      </c>
      <c r="AC141" s="39">
        <v>0</v>
      </c>
      <c r="AD141" s="39">
        <v>0</v>
      </c>
      <c r="AE141" s="39">
        <v>1</v>
      </c>
      <c r="AF141" s="39">
        <v>0</v>
      </c>
      <c r="AG141" s="39">
        <v>0</v>
      </c>
      <c r="AH141" s="39">
        <v>0</v>
      </c>
      <c r="AI141" s="39">
        <v>0</v>
      </c>
      <c r="AJ141" s="9">
        <f t="shared" si="12"/>
        <v>1</v>
      </c>
      <c r="AK141" s="9">
        <f t="shared" si="13"/>
        <v>0</v>
      </c>
      <c r="AL141" s="9">
        <f t="shared" si="14"/>
        <v>0</v>
      </c>
      <c r="AM141" s="9">
        <f t="shared" si="15"/>
        <v>0</v>
      </c>
      <c r="AN141" s="29" t="s">
        <v>5382</v>
      </c>
      <c r="AO141" s="29" t="s">
        <v>5383</v>
      </c>
    </row>
    <row r="142" spans="1:41" x14ac:dyDescent="0.25">
      <c r="A142" s="39">
        <v>2091</v>
      </c>
      <c r="B142" s="29" t="s">
        <v>6442</v>
      </c>
      <c r="C142" s="29" t="s">
        <v>6443</v>
      </c>
      <c r="D142" s="29" t="s">
        <v>6444</v>
      </c>
      <c r="E142" s="42">
        <v>38666</v>
      </c>
      <c r="F142" s="29" t="s">
        <v>38</v>
      </c>
      <c r="J142" s="39">
        <v>5</v>
      </c>
      <c r="L142" t="s">
        <v>3471</v>
      </c>
      <c r="M142" s="29" t="s">
        <v>224</v>
      </c>
      <c r="N142" s="29" t="s">
        <v>40</v>
      </c>
      <c r="O142" s="68">
        <v>2</v>
      </c>
      <c r="P142" s="29" t="s">
        <v>6445</v>
      </c>
      <c r="Q142" s="29" t="s">
        <v>70</v>
      </c>
      <c r="R142" s="39">
        <v>0</v>
      </c>
      <c r="S142" s="39">
        <v>0</v>
      </c>
      <c r="T142" s="39">
        <v>0</v>
      </c>
      <c r="U142" s="39">
        <v>1</v>
      </c>
      <c r="V142" s="39">
        <v>0</v>
      </c>
      <c r="W142" s="39">
        <v>0</v>
      </c>
      <c r="X142" s="39">
        <v>0</v>
      </c>
      <c r="Y142" s="39">
        <v>1</v>
      </c>
      <c r="Z142" s="39">
        <v>0</v>
      </c>
      <c r="AA142" s="39">
        <v>0</v>
      </c>
      <c r="AB142" s="39">
        <v>0</v>
      </c>
      <c r="AC142" s="39">
        <v>1</v>
      </c>
      <c r="AD142" s="39">
        <v>0</v>
      </c>
      <c r="AE142" s="39">
        <v>0</v>
      </c>
      <c r="AF142" s="39">
        <v>0</v>
      </c>
      <c r="AG142" s="39">
        <v>0</v>
      </c>
      <c r="AH142" s="39">
        <v>0</v>
      </c>
      <c r="AI142" s="39">
        <v>0</v>
      </c>
      <c r="AJ142" s="9">
        <f t="shared" si="12"/>
        <v>1</v>
      </c>
      <c r="AK142" s="9">
        <f t="shared" si="13"/>
        <v>0</v>
      </c>
      <c r="AL142" s="9">
        <f t="shared" si="14"/>
        <v>0</v>
      </c>
      <c r="AM142" s="9">
        <f t="shared" si="15"/>
        <v>0</v>
      </c>
      <c r="AN142" s="29" t="s">
        <v>5428</v>
      </c>
      <c r="AO142" s="29" t="s">
        <v>6446</v>
      </c>
    </row>
    <row r="143" spans="1:41" x14ac:dyDescent="0.25">
      <c r="A143" s="39">
        <v>2094</v>
      </c>
      <c r="B143" s="29" t="s">
        <v>6447</v>
      </c>
      <c r="C143" s="29" t="s">
        <v>6448</v>
      </c>
      <c r="D143" s="29" t="s">
        <v>6449</v>
      </c>
      <c r="E143" s="42">
        <v>38280</v>
      </c>
      <c r="F143" s="29" t="s">
        <v>38</v>
      </c>
      <c r="J143" s="39">
        <v>100</v>
      </c>
      <c r="L143" t="s">
        <v>3471</v>
      </c>
      <c r="M143" s="29" t="s">
        <v>6450</v>
      </c>
      <c r="N143" s="29" t="s">
        <v>40</v>
      </c>
      <c r="O143" s="68">
        <v>2</v>
      </c>
      <c r="P143" s="29" t="s">
        <v>4759</v>
      </c>
      <c r="Q143" s="29" t="s">
        <v>15</v>
      </c>
      <c r="R143" s="39">
        <v>0</v>
      </c>
      <c r="S143" s="39">
        <v>0</v>
      </c>
      <c r="T143" s="39">
        <v>0</v>
      </c>
      <c r="U143" s="39">
        <v>1</v>
      </c>
      <c r="V143" s="39">
        <v>0</v>
      </c>
      <c r="W143" s="39">
        <v>0</v>
      </c>
      <c r="X143" s="39">
        <v>0</v>
      </c>
      <c r="Y143" s="39">
        <v>1</v>
      </c>
      <c r="Z143" s="39">
        <v>0</v>
      </c>
      <c r="AA143" s="39">
        <v>0</v>
      </c>
      <c r="AB143" s="39">
        <v>0</v>
      </c>
      <c r="AC143" s="39">
        <v>1</v>
      </c>
      <c r="AD143" s="39">
        <v>0</v>
      </c>
      <c r="AE143" s="39">
        <v>0</v>
      </c>
      <c r="AF143" s="39">
        <v>0</v>
      </c>
      <c r="AG143" s="39">
        <v>0</v>
      </c>
      <c r="AH143" s="39">
        <v>0</v>
      </c>
      <c r="AI143" s="39">
        <v>0</v>
      </c>
      <c r="AJ143" s="9">
        <f t="shared" si="12"/>
        <v>1</v>
      </c>
      <c r="AK143" s="9">
        <f t="shared" si="13"/>
        <v>0</v>
      </c>
      <c r="AL143" s="9">
        <f t="shared" si="14"/>
        <v>0</v>
      </c>
      <c r="AM143" s="9">
        <f t="shared" si="15"/>
        <v>0</v>
      </c>
      <c r="AN143" s="29" t="s">
        <v>6451</v>
      </c>
      <c r="AO143" s="29" t="s">
        <v>6452</v>
      </c>
    </row>
    <row r="144" spans="1:41" x14ac:dyDescent="0.25">
      <c r="A144" s="39">
        <v>2095</v>
      </c>
      <c r="B144" s="29" t="s">
        <v>5812</v>
      </c>
      <c r="C144" s="29" t="s">
        <v>5813</v>
      </c>
      <c r="D144" s="29" t="s">
        <v>5814</v>
      </c>
      <c r="E144" s="42">
        <v>37935</v>
      </c>
      <c r="F144" s="29" t="s">
        <v>38</v>
      </c>
      <c r="J144" s="39">
        <v>13</v>
      </c>
      <c r="L144" t="s">
        <v>3471</v>
      </c>
      <c r="M144" s="29" t="s">
        <v>136</v>
      </c>
      <c r="N144" s="29" t="s">
        <v>40</v>
      </c>
      <c r="O144" s="68">
        <v>18</v>
      </c>
      <c r="P144" s="29" t="s">
        <v>5815</v>
      </c>
      <c r="Q144" s="29" t="s">
        <v>15</v>
      </c>
      <c r="R144" s="39">
        <v>1</v>
      </c>
      <c r="S144" s="39">
        <v>0</v>
      </c>
      <c r="T144" s="39">
        <v>0</v>
      </c>
      <c r="U144" s="39">
        <v>1</v>
      </c>
      <c r="V144" s="39">
        <v>0</v>
      </c>
      <c r="W144" s="39">
        <v>0</v>
      </c>
      <c r="X144" s="39">
        <v>0</v>
      </c>
      <c r="Y144" s="39">
        <v>1</v>
      </c>
      <c r="Z144" s="39">
        <v>0</v>
      </c>
      <c r="AA144" s="39">
        <v>0</v>
      </c>
      <c r="AB144" s="39">
        <v>0</v>
      </c>
      <c r="AC144" s="39">
        <v>0</v>
      </c>
      <c r="AD144" s="39">
        <v>0</v>
      </c>
      <c r="AE144" s="39">
        <v>1</v>
      </c>
      <c r="AF144" s="39">
        <v>0</v>
      </c>
      <c r="AG144" s="39">
        <v>0</v>
      </c>
      <c r="AH144" s="39">
        <v>0</v>
      </c>
      <c r="AI144" s="39">
        <v>0</v>
      </c>
      <c r="AJ144" s="9">
        <f t="shared" si="12"/>
        <v>1</v>
      </c>
      <c r="AK144" s="9">
        <f t="shared" si="13"/>
        <v>0</v>
      </c>
      <c r="AL144" s="9">
        <f t="shared" si="14"/>
        <v>0</v>
      </c>
      <c r="AM144" s="9">
        <f t="shared" si="15"/>
        <v>0</v>
      </c>
      <c r="AN144" s="29" t="s">
        <v>5816</v>
      </c>
      <c r="AO144" s="29" t="s">
        <v>5817</v>
      </c>
    </row>
    <row r="145" spans="1:41" x14ac:dyDescent="0.25">
      <c r="A145" s="39">
        <v>2100</v>
      </c>
      <c r="B145" s="29" t="s">
        <v>6453</v>
      </c>
      <c r="C145" s="29" t="s">
        <v>6454</v>
      </c>
      <c r="D145" s="29" t="s">
        <v>6455</v>
      </c>
      <c r="E145" s="42">
        <v>38018</v>
      </c>
      <c r="F145" s="29" t="s">
        <v>38</v>
      </c>
      <c r="J145" s="39">
        <v>1.9</v>
      </c>
      <c r="L145" t="s">
        <v>3471</v>
      </c>
      <c r="M145" s="29" t="s">
        <v>136</v>
      </c>
      <c r="N145" s="29" t="s">
        <v>40</v>
      </c>
      <c r="O145" s="68">
        <v>2</v>
      </c>
      <c r="P145" s="29" t="s">
        <v>6074</v>
      </c>
      <c r="Q145" s="29" t="s">
        <v>70</v>
      </c>
      <c r="R145" s="39">
        <v>0</v>
      </c>
      <c r="S145" s="39">
        <v>0</v>
      </c>
      <c r="T145" s="39">
        <v>0</v>
      </c>
      <c r="U145" s="39">
        <v>0</v>
      </c>
      <c r="V145" s="39">
        <v>0</v>
      </c>
      <c r="W145" s="39">
        <v>0</v>
      </c>
      <c r="X145" s="39">
        <v>0</v>
      </c>
      <c r="Y145" s="39">
        <v>1</v>
      </c>
      <c r="Z145" s="39">
        <v>0</v>
      </c>
      <c r="AA145" s="39">
        <v>0</v>
      </c>
      <c r="AB145" s="39">
        <v>0</v>
      </c>
      <c r="AC145" s="39">
        <v>0</v>
      </c>
      <c r="AD145" s="39">
        <v>1</v>
      </c>
      <c r="AE145" s="39">
        <v>0</v>
      </c>
      <c r="AF145" s="39">
        <v>0</v>
      </c>
      <c r="AG145" s="39">
        <v>0</v>
      </c>
      <c r="AH145" s="39">
        <v>0</v>
      </c>
      <c r="AI145" s="39">
        <v>0</v>
      </c>
      <c r="AJ145" s="9">
        <f t="shared" si="12"/>
        <v>0</v>
      </c>
      <c r="AK145" s="9">
        <f t="shared" si="13"/>
        <v>0</v>
      </c>
      <c r="AL145" s="9">
        <f t="shared" si="14"/>
        <v>1</v>
      </c>
      <c r="AM145" s="9">
        <f t="shared" si="15"/>
        <v>1</v>
      </c>
      <c r="AN145" s="29" t="s">
        <v>6456</v>
      </c>
      <c r="AO145" s="29" t="s">
        <v>6457</v>
      </c>
    </row>
    <row r="146" spans="1:41" x14ac:dyDescent="0.25">
      <c r="A146" s="39">
        <v>2102</v>
      </c>
      <c r="B146" s="29" t="s">
        <v>6016</v>
      </c>
      <c r="C146" s="29" t="s">
        <v>6017</v>
      </c>
      <c r="D146" s="29" t="s">
        <v>6018</v>
      </c>
      <c r="E146" s="42">
        <v>38565</v>
      </c>
      <c r="F146" s="29" t="s">
        <v>38</v>
      </c>
      <c r="J146" s="39">
        <v>0.6</v>
      </c>
      <c r="L146" t="s">
        <v>3471</v>
      </c>
      <c r="M146" s="29" t="s">
        <v>6019</v>
      </c>
      <c r="N146" s="29" t="s">
        <v>48</v>
      </c>
      <c r="O146" s="68">
        <v>24</v>
      </c>
      <c r="P146" s="29" t="s">
        <v>6020</v>
      </c>
      <c r="Q146" s="29" t="s">
        <v>70</v>
      </c>
      <c r="R146" s="39">
        <v>0</v>
      </c>
      <c r="S146" s="39">
        <v>0</v>
      </c>
      <c r="T146" s="39">
        <v>0</v>
      </c>
      <c r="U146" s="39">
        <v>0</v>
      </c>
      <c r="V146" s="39">
        <v>0</v>
      </c>
      <c r="W146" s="39">
        <v>0</v>
      </c>
      <c r="X146" s="39">
        <v>0</v>
      </c>
      <c r="Y146" s="39">
        <v>1</v>
      </c>
      <c r="Z146" s="39">
        <v>0</v>
      </c>
      <c r="AA146" s="39">
        <v>0</v>
      </c>
      <c r="AB146" s="39">
        <v>0</v>
      </c>
      <c r="AC146" s="39">
        <v>0</v>
      </c>
      <c r="AD146" s="39">
        <v>1</v>
      </c>
      <c r="AE146" s="39">
        <v>0</v>
      </c>
      <c r="AF146" s="39">
        <v>0</v>
      </c>
      <c r="AG146" s="39">
        <v>0</v>
      </c>
      <c r="AH146" s="39">
        <v>0</v>
      </c>
      <c r="AI146" s="39">
        <v>0</v>
      </c>
      <c r="AJ146" s="9">
        <f t="shared" si="12"/>
        <v>0</v>
      </c>
      <c r="AK146" s="9">
        <f t="shared" si="13"/>
        <v>0</v>
      </c>
      <c r="AL146" s="9">
        <f t="shared" si="14"/>
        <v>1</v>
      </c>
      <c r="AM146" s="9">
        <f t="shared" si="15"/>
        <v>1</v>
      </c>
      <c r="AN146" s="29" t="s">
        <v>6021</v>
      </c>
      <c r="AO146" s="29" t="s">
        <v>6022</v>
      </c>
    </row>
    <row r="147" spans="1:41" x14ac:dyDescent="0.25">
      <c r="A147" s="39">
        <v>2115</v>
      </c>
      <c r="B147" s="29" t="s">
        <v>4492</v>
      </c>
      <c r="C147" s="29" t="s">
        <v>4493</v>
      </c>
      <c r="D147" s="29" t="s">
        <v>4494</v>
      </c>
      <c r="E147" s="42">
        <v>40578</v>
      </c>
      <c r="F147" s="29" t="s">
        <v>38</v>
      </c>
      <c r="J147" s="39">
        <v>0.92</v>
      </c>
      <c r="L147" t="s">
        <v>341</v>
      </c>
      <c r="M147" s="29" t="s">
        <v>151</v>
      </c>
      <c r="N147" s="29" t="s">
        <v>48</v>
      </c>
      <c r="O147" s="68">
        <v>24</v>
      </c>
      <c r="P147" s="29" t="s">
        <v>2411</v>
      </c>
      <c r="Q147" s="29" t="s">
        <v>15</v>
      </c>
      <c r="R147" s="39">
        <v>1</v>
      </c>
      <c r="S147" s="39">
        <v>0</v>
      </c>
      <c r="T147" s="39">
        <v>0</v>
      </c>
      <c r="U147" s="39">
        <v>1</v>
      </c>
      <c r="V147" s="39">
        <v>0</v>
      </c>
      <c r="W147" s="39">
        <v>0</v>
      </c>
      <c r="X147" s="39">
        <v>0</v>
      </c>
      <c r="Y147" s="39">
        <v>1</v>
      </c>
      <c r="Z147" s="39">
        <v>0</v>
      </c>
      <c r="AA147" s="39">
        <v>0</v>
      </c>
      <c r="AB147" s="39">
        <v>0</v>
      </c>
      <c r="AC147" s="39">
        <v>1</v>
      </c>
      <c r="AD147" s="39">
        <v>0</v>
      </c>
      <c r="AE147" s="39">
        <v>0</v>
      </c>
      <c r="AF147" s="39">
        <v>0</v>
      </c>
      <c r="AG147" s="39">
        <v>0</v>
      </c>
      <c r="AH147" s="39">
        <v>0</v>
      </c>
      <c r="AI147" s="39">
        <v>0</v>
      </c>
      <c r="AJ147" s="9">
        <f t="shared" si="12"/>
        <v>1</v>
      </c>
      <c r="AK147" s="9">
        <f t="shared" si="13"/>
        <v>0</v>
      </c>
      <c r="AL147" s="9">
        <f t="shared" si="14"/>
        <v>0</v>
      </c>
      <c r="AM147" s="9">
        <f t="shared" si="15"/>
        <v>0</v>
      </c>
      <c r="AN147" s="29" t="s">
        <v>4495</v>
      </c>
      <c r="AO147" s="29" t="s">
        <v>4496</v>
      </c>
    </row>
    <row r="148" spans="1:41" x14ac:dyDescent="0.25">
      <c r="A148" s="39">
        <v>2119</v>
      </c>
      <c r="B148" s="29" t="s">
        <v>4497</v>
      </c>
      <c r="C148" s="29" t="s">
        <v>4498</v>
      </c>
      <c r="D148" s="29" t="s">
        <v>4499</v>
      </c>
      <c r="E148" s="42">
        <v>39052</v>
      </c>
      <c r="F148" s="29" t="s">
        <v>38</v>
      </c>
      <c r="J148" s="39">
        <v>1</v>
      </c>
      <c r="L148" t="s">
        <v>3471</v>
      </c>
      <c r="M148" s="29" t="s">
        <v>185</v>
      </c>
      <c r="N148" s="29" t="s">
        <v>48</v>
      </c>
      <c r="O148" s="68">
        <v>2</v>
      </c>
      <c r="P148" s="29" t="s">
        <v>4500</v>
      </c>
      <c r="Q148" s="29" t="s">
        <v>15</v>
      </c>
      <c r="R148" s="39">
        <v>1</v>
      </c>
      <c r="S148" s="39">
        <v>0</v>
      </c>
      <c r="T148" s="39">
        <v>0</v>
      </c>
      <c r="U148" s="39">
        <v>0</v>
      </c>
      <c r="V148" s="39">
        <v>0</v>
      </c>
      <c r="W148" s="39">
        <v>0</v>
      </c>
      <c r="X148" s="39">
        <v>0</v>
      </c>
      <c r="Y148" s="39">
        <v>1</v>
      </c>
      <c r="Z148" s="39">
        <v>0</v>
      </c>
      <c r="AA148" s="39">
        <v>0</v>
      </c>
      <c r="AB148" s="39">
        <v>0</v>
      </c>
      <c r="AC148" s="39">
        <v>1</v>
      </c>
      <c r="AD148" s="39">
        <v>0</v>
      </c>
      <c r="AE148" s="39">
        <v>0</v>
      </c>
      <c r="AF148" s="39">
        <v>0</v>
      </c>
      <c r="AG148" s="39">
        <v>0</v>
      </c>
      <c r="AH148" s="39">
        <v>0</v>
      </c>
      <c r="AI148" s="39">
        <v>0</v>
      </c>
      <c r="AJ148" s="9">
        <f t="shared" si="12"/>
        <v>1</v>
      </c>
      <c r="AK148" s="9">
        <f t="shared" si="13"/>
        <v>0</v>
      </c>
      <c r="AL148" s="9">
        <f t="shared" si="14"/>
        <v>0</v>
      </c>
      <c r="AM148" s="9">
        <f t="shared" si="15"/>
        <v>0</v>
      </c>
      <c r="AN148" s="29" t="s">
        <v>4501</v>
      </c>
      <c r="AO148" s="29" t="s">
        <v>4502</v>
      </c>
    </row>
    <row r="149" spans="1:41" x14ac:dyDescent="0.25">
      <c r="A149" s="39">
        <v>2122</v>
      </c>
      <c r="B149" s="29" t="s">
        <v>5393</v>
      </c>
      <c r="C149" s="29" t="s">
        <v>5394</v>
      </c>
      <c r="D149" s="29" t="s">
        <v>5395</v>
      </c>
      <c r="E149" s="42">
        <v>40296</v>
      </c>
      <c r="F149" s="29" t="s">
        <v>38</v>
      </c>
      <c r="J149" s="39">
        <v>5</v>
      </c>
      <c r="L149" t="s">
        <v>3471</v>
      </c>
      <c r="M149" s="29" t="s">
        <v>136</v>
      </c>
      <c r="N149" s="29" t="s">
        <v>40</v>
      </c>
      <c r="O149" s="68">
        <v>3</v>
      </c>
      <c r="P149" s="29" t="s">
        <v>5200</v>
      </c>
      <c r="Q149" s="29" t="s">
        <v>70</v>
      </c>
      <c r="R149" s="39">
        <v>0</v>
      </c>
      <c r="S149" s="39">
        <v>0</v>
      </c>
      <c r="T149" s="39">
        <v>0</v>
      </c>
      <c r="U149" s="39">
        <v>0</v>
      </c>
      <c r="V149" s="39">
        <v>0</v>
      </c>
      <c r="W149" s="39">
        <v>0</v>
      </c>
      <c r="X149" s="39">
        <v>0</v>
      </c>
      <c r="Y149" s="39">
        <v>1</v>
      </c>
      <c r="Z149" s="39">
        <v>0</v>
      </c>
      <c r="AA149" s="39">
        <v>0</v>
      </c>
      <c r="AB149" s="39">
        <v>0</v>
      </c>
      <c r="AC149" s="39">
        <v>1</v>
      </c>
      <c r="AD149" s="39">
        <v>1</v>
      </c>
      <c r="AE149" s="39">
        <v>0</v>
      </c>
      <c r="AF149" s="39">
        <v>0</v>
      </c>
      <c r="AG149" s="39">
        <v>0</v>
      </c>
      <c r="AH149" s="39">
        <v>0</v>
      </c>
      <c r="AI149" s="39">
        <v>0</v>
      </c>
      <c r="AJ149" s="9">
        <f t="shared" si="12"/>
        <v>1</v>
      </c>
      <c r="AK149" s="9">
        <f t="shared" si="13"/>
        <v>0</v>
      </c>
      <c r="AL149" s="9">
        <f t="shared" si="14"/>
        <v>1</v>
      </c>
      <c r="AM149" s="9">
        <f t="shared" si="15"/>
        <v>1</v>
      </c>
      <c r="AN149" s="29" t="s">
        <v>5396</v>
      </c>
      <c r="AO149" s="29" t="s">
        <v>5397</v>
      </c>
    </row>
    <row r="150" spans="1:41" x14ac:dyDescent="0.25">
      <c r="A150" s="39">
        <v>2124</v>
      </c>
      <c r="B150" s="29" t="s">
        <v>6458</v>
      </c>
      <c r="C150" s="29" t="s">
        <v>6459</v>
      </c>
      <c r="D150" s="29" t="s">
        <v>6304</v>
      </c>
      <c r="E150" s="42">
        <v>36914</v>
      </c>
      <c r="F150" s="29" t="s">
        <v>38</v>
      </c>
      <c r="J150" s="39">
        <v>0.4</v>
      </c>
      <c r="L150" t="s">
        <v>3471</v>
      </c>
      <c r="M150" s="29" t="s">
        <v>3726</v>
      </c>
      <c r="N150" s="29" t="s">
        <v>48</v>
      </c>
      <c r="O150" s="68">
        <v>2</v>
      </c>
      <c r="P150" s="29" t="s">
        <v>2660</v>
      </c>
      <c r="Q150" s="29" t="s">
        <v>55</v>
      </c>
      <c r="R150" s="39">
        <v>1</v>
      </c>
      <c r="S150" s="39">
        <v>0</v>
      </c>
      <c r="T150" s="39">
        <v>0</v>
      </c>
      <c r="U150" s="39">
        <v>0</v>
      </c>
      <c r="V150" s="39">
        <v>0</v>
      </c>
      <c r="W150" s="39">
        <v>0</v>
      </c>
      <c r="X150" s="39">
        <v>0</v>
      </c>
      <c r="Y150" s="39">
        <v>1</v>
      </c>
      <c r="Z150" s="39">
        <v>0</v>
      </c>
      <c r="AA150" s="39">
        <v>0</v>
      </c>
      <c r="AB150" s="39">
        <v>0</v>
      </c>
      <c r="AC150" s="39">
        <v>0</v>
      </c>
      <c r="AD150" s="39">
        <v>1</v>
      </c>
      <c r="AE150" s="39">
        <v>0</v>
      </c>
      <c r="AF150" s="39">
        <v>0</v>
      </c>
      <c r="AG150" s="39">
        <v>0</v>
      </c>
      <c r="AH150" s="39">
        <v>0</v>
      </c>
      <c r="AI150" s="39">
        <v>0</v>
      </c>
      <c r="AJ150" s="9">
        <f t="shared" ref="AJ150:AJ213" si="16">IF(OR(AC150=1,AE150=1),1,0)</f>
        <v>0</v>
      </c>
      <c r="AK150" s="9">
        <f t="shared" ref="AK150:AK213" si="17">IF(OR(AF150=1,AG150=1),1,0)</f>
        <v>0</v>
      </c>
      <c r="AL150" s="9">
        <f t="shared" ref="AL150:AL213" si="18">IF(OR(AD150=1,AH150=1,AI150=1),1,0)</f>
        <v>1</v>
      </c>
      <c r="AM150" s="9">
        <f t="shared" ref="AM150:AM213" si="19">IF(OR(AD150=1,AH150=1),1,0)</f>
        <v>1</v>
      </c>
      <c r="AN150" s="29" t="s">
        <v>6460</v>
      </c>
      <c r="AO150" s="29" t="s">
        <v>6461</v>
      </c>
    </row>
    <row r="151" spans="1:41" x14ac:dyDescent="0.25">
      <c r="A151" s="39">
        <v>2127</v>
      </c>
      <c r="B151" s="29" t="s">
        <v>6462</v>
      </c>
      <c r="C151" s="29" t="s">
        <v>6463</v>
      </c>
      <c r="D151" s="29" t="s">
        <v>6464</v>
      </c>
      <c r="E151" s="42">
        <v>39569</v>
      </c>
      <c r="F151" s="29" t="s">
        <v>38</v>
      </c>
      <c r="J151" s="39">
        <v>2</v>
      </c>
      <c r="L151" t="s">
        <v>3471</v>
      </c>
      <c r="M151" s="29" t="s">
        <v>1199</v>
      </c>
      <c r="N151" s="29" t="s">
        <v>48</v>
      </c>
      <c r="O151" s="68">
        <v>24</v>
      </c>
      <c r="P151" s="29" t="s">
        <v>2660</v>
      </c>
      <c r="Q151" s="29" t="s">
        <v>15</v>
      </c>
      <c r="R151" s="39">
        <v>0</v>
      </c>
      <c r="S151" s="39">
        <v>0</v>
      </c>
      <c r="T151" s="39">
        <v>0</v>
      </c>
      <c r="U151" s="39">
        <v>0</v>
      </c>
      <c r="V151" s="39">
        <v>0</v>
      </c>
      <c r="W151" s="39">
        <v>0</v>
      </c>
      <c r="X151" s="39">
        <v>0</v>
      </c>
      <c r="Y151" s="39">
        <v>1</v>
      </c>
      <c r="Z151" s="39">
        <v>0</v>
      </c>
      <c r="AA151" s="39">
        <v>0</v>
      </c>
      <c r="AB151" s="39">
        <v>0</v>
      </c>
      <c r="AC151" s="39">
        <v>1</v>
      </c>
      <c r="AD151" s="39">
        <v>1</v>
      </c>
      <c r="AE151" s="39">
        <v>0</v>
      </c>
      <c r="AF151" s="39">
        <v>0</v>
      </c>
      <c r="AG151" s="39">
        <v>0</v>
      </c>
      <c r="AH151" s="39">
        <v>0</v>
      </c>
      <c r="AI151" s="39">
        <v>0</v>
      </c>
      <c r="AJ151" s="9">
        <f t="shared" si="16"/>
        <v>1</v>
      </c>
      <c r="AK151" s="9">
        <f t="shared" si="17"/>
        <v>0</v>
      </c>
      <c r="AL151" s="9">
        <f t="shared" si="18"/>
        <v>1</v>
      </c>
      <c r="AM151" s="9">
        <f t="shared" si="19"/>
        <v>1</v>
      </c>
      <c r="AN151" s="29" t="s">
        <v>6465</v>
      </c>
      <c r="AO151" s="29" t="s">
        <v>6466</v>
      </c>
    </row>
    <row r="152" spans="1:41" x14ac:dyDescent="0.25">
      <c r="A152" s="39">
        <v>2129</v>
      </c>
      <c r="B152" s="29" t="s">
        <v>3762</v>
      </c>
      <c r="C152" s="29" t="s">
        <v>3763</v>
      </c>
      <c r="D152" s="29" t="s">
        <v>3764</v>
      </c>
      <c r="E152" s="42">
        <v>37882</v>
      </c>
      <c r="F152" s="29" t="s">
        <v>38</v>
      </c>
      <c r="I152" s="64">
        <v>23.68</v>
      </c>
      <c r="J152" s="39">
        <v>3.5000000000000001E-3</v>
      </c>
      <c r="K152" s="69">
        <v>2.96</v>
      </c>
      <c r="L152" t="s">
        <v>3471</v>
      </c>
      <c r="M152" s="29" t="s">
        <v>3765</v>
      </c>
      <c r="N152" s="29" t="s">
        <v>40</v>
      </c>
      <c r="O152" s="68">
        <v>2</v>
      </c>
      <c r="P152" s="29" t="s">
        <v>6037</v>
      </c>
      <c r="Q152" s="29" t="s">
        <v>15</v>
      </c>
      <c r="R152" s="39">
        <v>1</v>
      </c>
      <c r="S152" s="39">
        <v>0</v>
      </c>
      <c r="T152" s="39">
        <v>0</v>
      </c>
      <c r="U152" s="39">
        <v>0</v>
      </c>
      <c r="V152" s="39">
        <v>0</v>
      </c>
      <c r="W152" s="39">
        <v>0</v>
      </c>
      <c r="X152" s="39">
        <v>0</v>
      </c>
      <c r="Y152" s="39">
        <v>1</v>
      </c>
      <c r="Z152" s="39">
        <v>0</v>
      </c>
      <c r="AA152" s="39">
        <v>0</v>
      </c>
      <c r="AB152" s="39">
        <v>0</v>
      </c>
      <c r="AC152" s="39">
        <v>1</v>
      </c>
      <c r="AD152" s="39">
        <v>0</v>
      </c>
      <c r="AE152" s="39">
        <v>1</v>
      </c>
      <c r="AF152" s="39">
        <v>0</v>
      </c>
      <c r="AG152" s="39">
        <v>0</v>
      </c>
      <c r="AH152" s="39">
        <v>0</v>
      </c>
      <c r="AI152" s="39">
        <v>0</v>
      </c>
      <c r="AJ152" s="9">
        <f t="shared" si="16"/>
        <v>1</v>
      </c>
      <c r="AK152" s="9">
        <f t="shared" si="17"/>
        <v>0</v>
      </c>
      <c r="AL152" s="9">
        <f t="shared" si="18"/>
        <v>0</v>
      </c>
      <c r="AM152" s="9">
        <f t="shared" si="19"/>
        <v>0</v>
      </c>
      <c r="AN152" s="29" t="s">
        <v>3766</v>
      </c>
      <c r="AO152" s="29" t="s">
        <v>3767</v>
      </c>
    </row>
    <row r="153" spans="1:41" x14ac:dyDescent="0.25">
      <c r="A153" s="39">
        <v>2131</v>
      </c>
      <c r="B153" s="29" t="s">
        <v>6467</v>
      </c>
      <c r="C153" s="29" t="s">
        <v>6468</v>
      </c>
      <c r="D153" s="29" t="s">
        <v>6469</v>
      </c>
      <c r="E153" s="42">
        <v>37653</v>
      </c>
      <c r="F153" s="29" t="s">
        <v>38</v>
      </c>
      <c r="J153" s="39">
        <v>2</v>
      </c>
      <c r="L153" t="s">
        <v>3471</v>
      </c>
      <c r="M153" s="29" t="s">
        <v>2814</v>
      </c>
      <c r="N153" s="29" t="s">
        <v>40</v>
      </c>
      <c r="O153" s="68">
        <v>72</v>
      </c>
      <c r="P153" s="29" t="s">
        <v>6097</v>
      </c>
      <c r="Q153" s="29" t="s">
        <v>15</v>
      </c>
      <c r="R153" s="39">
        <v>1</v>
      </c>
      <c r="S153" s="39">
        <v>0</v>
      </c>
      <c r="T153" s="39">
        <v>0</v>
      </c>
      <c r="U153" s="39">
        <v>0</v>
      </c>
      <c r="V153" s="39">
        <v>0</v>
      </c>
      <c r="W153" s="39">
        <v>0</v>
      </c>
      <c r="X153" s="39">
        <v>0</v>
      </c>
      <c r="Y153" s="39">
        <v>1</v>
      </c>
      <c r="Z153" s="39">
        <v>0</v>
      </c>
      <c r="AA153" s="39">
        <v>0</v>
      </c>
      <c r="AB153" s="39">
        <v>0</v>
      </c>
      <c r="AC153" s="39">
        <v>1</v>
      </c>
      <c r="AD153" s="39">
        <v>0</v>
      </c>
      <c r="AE153" s="39">
        <v>0</v>
      </c>
      <c r="AF153" s="39">
        <v>0</v>
      </c>
      <c r="AG153" s="39">
        <v>0</v>
      </c>
      <c r="AH153" s="39">
        <v>0</v>
      </c>
      <c r="AI153" s="39">
        <v>0</v>
      </c>
      <c r="AJ153" s="9">
        <f t="shared" si="16"/>
        <v>1</v>
      </c>
      <c r="AK153" s="9">
        <f t="shared" si="17"/>
        <v>0</v>
      </c>
      <c r="AL153" s="9">
        <f t="shared" si="18"/>
        <v>0</v>
      </c>
      <c r="AM153" s="9">
        <f t="shared" si="19"/>
        <v>0</v>
      </c>
      <c r="AN153" s="29" t="s">
        <v>6470</v>
      </c>
      <c r="AO153" s="29" t="s">
        <v>6471</v>
      </c>
    </row>
    <row r="154" spans="1:41" x14ac:dyDescent="0.25">
      <c r="A154" s="39">
        <v>2134</v>
      </c>
      <c r="B154" s="29" t="s">
        <v>6472</v>
      </c>
      <c r="C154" s="29" t="s">
        <v>6473</v>
      </c>
      <c r="D154" s="29" t="s">
        <v>6474</v>
      </c>
      <c r="E154" s="42">
        <v>39448</v>
      </c>
      <c r="F154" s="29" t="s">
        <v>38</v>
      </c>
      <c r="J154" s="39">
        <v>2.9</v>
      </c>
      <c r="L154" t="s">
        <v>3471</v>
      </c>
      <c r="M154" s="29" t="s">
        <v>136</v>
      </c>
      <c r="N154" s="29" t="s">
        <v>40</v>
      </c>
      <c r="O154" s="68">
        <v>72</v>
      </c>
      <c r="P154" s="29" t="s">
        <v>6097</v>
      </c>
      <c r="Q154" s="29" t="s">
        <v>15</v>
      </c>
      <c r="R154" s="39">
        <v>1</v>
      </c>
      <c r="S154" s="39">
        <v>0</v>
      </c>
      <c r="T154" s="39">
        <v>0</v>
      </c>
      <c r="U154" s="39">
        <v>0</v>
      </c>
      <c r="V154" s="39">
        <v>0</v>
      </c>
      <c r="W154" s="39">
        <v>0</v>
      </c>
      <c r="X154" s="39">
        <v>0</v>
      </c>
      <c r="Y154" s="39">
        <v>1</v>
      </c>
      <c r="Z154" s="39">
        <v>0</v>
      </c>
      <c r="AA154" s="39">
        <v>0</v>
      </c>
      <c r="AB154" s="39">
        <v>0</v>
      </c>
      <c r="AC154" s="39">
        <v>1</v>
      </c>
      <c r="AD154" s="39">
        <v>0</v>
      </c>
      <c r="AE154" s="39">
        <v>0</v>
      </c>
      <c r="AF154" s="39">
        <v>0</v>
      </c>
      <c r="AG154" s="39">
        <v>0</v>
      </c>
      <c r="AH154" s="39">
        <v>0</v>
      </c>
      <c r="AI154" s="39">
        <v>0</v>
      </c>
      <c r="AJ154" s="9">
        <f t="shared" si="16"/>
        <v>1</v>
      </c>
      <c r="AK154" s="9">
        <f t="shared" si="17"/>
        <v>0</v>
      </c>
      <c r="AL154" s="9">
        <f t="shared" si="18"/>
        <v>0</v>
      </c>
      <c r="AM154" s="9">
        <f t="shared" si="19"/>
        <v>0</v>
      </c>
      <c r="AN154" s="29" t="s">
        <v>6475</v>
      </c>
      <c r="AO154" s="29" t="s">
        <v>6476</v>
      </c>
    </row>
    <row r="155" spans="1:41" x14ac:dyDescent="0.25">
      <c r="A155" s="39">
        <v>2135</v>
      </c>
      <c r="B155" s="29" t="s">
        <v>6477</v>
      </c>
      <c r="C155" s="29" t="s">
        <v>6478</v>
      </c>
      <c r="D155" s="29" t="s">
        <v>6479</v>
      </c>
      <c r="E155" s="42">
        <v>37530</v>
      </c>
      <c r="F155" s="29" t="s">
        <v>38</v>
      </c>
      <c r="J155" s="39">
        <v>0.1</v>
      </c>
      <c r="L155" t="s">
        <v>3471</v>
      </c>
      <c r="M155" s="29" t="s">
        <v>593</v>
      </c>
      <c r="N155" s="29" t="s">
        <v>48</v>
      </c>
      <c r="O155" s="68">
        <v>2</v>
      </c>
      <c r="P155" s="29" t="s">
        <v>6480</v>
      </c>
      <c r="Q155" s="29" t="s">
        <v>70</v>
      </c>
      <c r="R155" s="39">
        <v>0</v>
      </c>
      <c r="S155" s="39">
        <v>0</v>
      </c>
      <c r="T155" s="39">
        <v>0</v>
      </c>
      <c r="U155" s="39">
        <v>0</v>
      </c>
      <c r="V155" s="39">
        <v>0</v>
      </c>
      <c r="W155" s="39">
        <v>0</v>
      </c>
      <c r="X155" s="39">
        <v>0</v>
      </c>
      <c r="Y155" s="39">
        <v>1</v>
      </c>
      <c r="Z155" s="39">
        <v>0</v>
      </c>
      <c r="AA155" s="39">
        <v>0</v>
      </c>
      <c r="AB155" s="39">
        <v>0</v>
      </c>
      <c r="AC155" s="39">
        <v>0</v>
      </c>
      <c r="AD155" s="39">
        <v>0</v>
      </c>
      <c r="AE155" s="39">
        <v>0</v>
      </c>
      <c r="AF155" s="39">
        <v>0</v>
      </c>
      <c r="AG155" s="39">
        <v>0</v>
      </c>
      <c r="AH155" s="39">
        <v>0</v>
      </c>
      <c r="AI155" s="39">
        <v>1</v>
      </c>
      <c r="AJ155" s="9">
        <f t="shared" si="16"/>
        <v>0</v>
      </c>
      <c r="AK155" s="9">
        <f t="shared" si="17"/>
        <v>0</v>
      </c>
      <c r="AL155" s="9">
        <f t="shared" si="18"/>
        <v>1</v>
      </c>
      <c r="AM155" s="9">
        <f t="shared" si="19"/>
        <v>0</v>
      </c>
      <c r="AN155" s="29" t="s">
        <v>3461</v>
      </c>
      <c r="AO155" s="29" t="s">
        <v>6481</v>
      </c>
    </row>
    <row r="156" spans="1:41" x14ac:dyDescent="0.25">
      <c r="A156" s="39">
        <v>2136</v>
      </c>
      <c r="B156" s="29" t="s">
        <v>6482</v>
      </c>
      <c r="C156" s="29" t="s">
        <v>6483</v>
      </c>
      <c r="D156" s="29" t="s">
        <v>6484</v>
      </c>
      <c r="E156" s="42">
        <v>37742</v>
      </c>
      <c r="F156" s="29" t="s">
        <v>38</v>
      </c>
      <c r="J156" s="39">
        <v>0.1</v>
      </c>
      <c r="L156" t="s">
        <v>3471</v>
      </c>
      <c r="M156" s="29" t="s">
        <v>593</v>
      </c>
      <c r="N156" s="29" t="s">
        <v>48</v>
      </c>
      <c r="O156" s="68">
        <v>24</v>
      </c>
      <c r="P156" s="29" t="s">
        <v>6480</v>
      </c>
      <c r="Q156" s="29" t="s">
        <v>70</v>
      </c>
      <c r="R156" s="39">
        <v>0</v>
      </c>
      <c r="S156" s="39">
        <v>0</v>
      </c>
      <c r="T156" s="39">
        <v>0</v>
      </c>
      <c r="U156" s="39">
        <v>0</v>
      </c>
      <c r="V156" s="39">
        <v>0</v>
      </c>
      <c r="W156" s="39">
        <v>0</v>
      </c>
      <c r="X156" s="39">
        <v>0</v>
      </c>
      <c r="Y156" s="39">
        <v>1</v>
      </c>
      <c r="Z156" s="39">
        <v>0</v>
      </c>
      <c r="AA156" s="39">
        <v>0</v>
      </c>
      <c r="AB156" s="39">
        <v>0</v>
      </c>
      <c r="AC156" s="39">
        <v>0</v>
      </c>
      <c r="AD156" s="39">
        <v>0</v>
      </c>
      <c r="AE156" s="39">
        <v>0</v>
      </c>
      <c r="AF156" s="39">
        <v>0</v>
      </c>
      <c r="AG156" s="39">
        <v>0</v>
      </c>
      <c r="AH156" s="39">
        <v>0</v>
      </c>
      <c r="AI156" s="39">
        <v>1</v>
      </c>
      <c r="AJ156" s="9">
        <f t="shared" si="16"/>
        <v>0</v>
      </c>
      <c r="AK156" s="9">
        <f t="shared" si="17"/>
        <v>0</v>
      </c>
      <c r="AL156" s="9">
        <f t="shared" si="18"/>
        <v>1</v>
      </c>
      <c r="AM156" s="9">
        <f t="shared" si="19"/>
        <v>0</v>
      </c>
      <c r="AN156" s="29" t="s">
        <v>3461</v>
      </c>
      <c r="AO156" s="29" t="s">
        <v>6485</v>
      </c>
    </row>
    <row r="157" spans="1:41" x14ac:dyDescent="0.25">
      <c r="A157" s="39">
        <v>2137</v>
      </c>
      <c r="B157" s="29" t="s">
        <v>6486</v>
      </c>
      <c r="C157" s="29" t="s">
        <v>6487</v>
      </c>
      <c r="D157" s="29" t="s">
        <v>6488</v>
      </c>
      <c r="E157" s="42">
        <v>37530</v>
      </c>
      <c r="F157" s="29" t="s">
        <v>38</v>
      </c>
      <c r="J157" s="39">
        <v>0.1</v>
      </c>
      <c r="L157" t="s">
        <v>3471</v>
      </c>
      <c r="M157" s="29" t="s">
        <v>136</v>
      </c>
      <c r="N157" s="29" t="s">
        <v>40</v>
      </c>
      <c r="O157" s="68">
        <v>2</v>
      </c>
      <c r="P157" s="29" t="s">
        <v>2660</v>
      </c>
      <c r="Q157" s="29" t="s">
        <v>70</v>
      </c>
      <c r="R157" s="39">
        <v>0</v>
      </c>
      <c r="S157" s="39">
        <v>0</v>
      </c>
      <c r="T157" s="39">
        <v>0</v>
      </c>
      <c r="U157" s="39">
        <v>0</v>
      </c>
      <c r="V157" s="39">
        <v>0</v>
      </c>
      <c r="W157" s="39">
        <v>0</v>
      </c>
      <c r="X157" s="39">
        <v>0</v>
      </c>
      <c r="Y157" s="39">
        <v>1</v>
      </c>
      <c r="Z157" s="39">
        <v>0</v>
      </c>
      <c r="AA157" s="39">
        <v>0</v>
      </c>
      <c r="AB157" s="39">
        <v>0</v>
      </c>
      <c r="AC157" s="39">
        <v>0</v>
      </c>
      <c r="AD157" s="39">
        <v>0</v>
      </c>
      <c r="AE157" s="39">
        <v>0</v>
      </c>
      <c r="AF157" s="39">
        <v>0</v>
      </c>
      <c r="AG157" s="39">
        <v>0</v>
      </c>
      <c r="AH157" s="39">
        <v>0</v>
      </c>
      <c r="AI157" s="39">
        <v>1</v>
      </c>
      <c r="AJ157" s="9">
        <f t="shared" si="16"/>
        <v>0</v>
      </c>
      <c r="AK157" s="9">
        <f t="shared" si="17"/>
        <v>0</v>
      </c>
      <c r="AL157" s="9">
        <f t="shared" si="18"/>
        <v>1</v>
      </c>
      <c r="AM157" s="9">
        <f t="shared" si="19"/>
        <v>0</v>
      </c>
      <c r="AN157" s="29" t="s">
        <v>3461</v>
      </c>
      <c r="AO157" s="29" t="s">
        <v>6489</v>
      </c>
    </row>
    <row r="158" spans="1:41" x14ac:dyDescent="0.25">
      <c r="A158" s="39">
        <v>2140</v>
      </c>
      <c r="B158" s="29" t="s">
        <v>6490</v>
      </c>
      <c r="C158" s="29" t="s">
        <v>6491</v>
      </c>
      <c r="D158" s="29" t="s">
        <v>6492</v>
      </c>
      <c r="E158" s="42">
        <v>37517</v>
      </c>
      <c r="F158" s="29" t="s">
        <v>38</v>
      </c>
      <c r="J158" s="39">
        <v>50</v>
      </c>
      <c r="L158" t="s">
        <v>3471</v>
      </c>
      <c r="M158" s="29" t="s">
        <v>224</v>
      </c>
      <c r="N158" s="29" t="s">
        <v>40</v>
      </c>
      <c r="O158" s="68">
        <v>2</v>
      </c>
      <c r="P158" s="29" t="s">
        <v>4524</v>
      </c>
      <c r="Q158" s="29" t="s">
        <v>70</v>
      </c>
      <c r="R158" s="39">
        <v>0</v>
      </c>
      <c r="S158" s="39">
        <v>0</v>
      </c>
      <c r="T158" s="39">
        <v>0</v>
      </c>
      <c r="U158" s="39">
        <v>0</v>
      </c>
      <c r="V158" s="39">
        <v>0</v>
      </c>
      <c r="W158" s="39">
        <v>0</v>
      </c>
      <c r="X158" s="39">
        <v>0</v>
      </c>
      <c r="Y158" s="39">
        <v>1</v>
      </c>
      <c r="Z158" s="39">
        <v>0</v>
      </c>
      <c r="AA158" s="39">
        <v>0</v>
      </c>
      <c r="AB158" s="39">
        <v>0</v>
      </c>
      <c r="AC158" s="39">
        <v>1</v>
      </c>
      <c r="AD158" s="39">
        <v>1</v>
      </c>
      <c r="AE158" s="39">
        <v>0</v>
      </c>
      <c r="AF158" s="39">
        <v>0</v>
      </c>
      <c r="AG158" s="39">
        <v>0</v>
      </c>
      <c r="AH158" s="39">
        <v>0</v>
      </c>
      <c r="AI158" s="39">
        <v>0</v>
      </c>
      <c r="AJ158" s="9">
        <f t="shared" si="16"/>
        <v>1</v>
      </c>
      <c r="AK158" s="9">
        <f t="shared" si="17"/>
        <v>0</v>
      </c>
      <c r="AL158" s="9">
        <f t="shared" si="18"/>
        <v>1</v>
      </c>
      <c r="AM158" s="9">
        <f t="shared" si="19"/>
        <v>1</v>
      </c>
      <c r="AN158" s="29" t="s">
        <v>6493</v>
      </c>
      <c r="AO158" s="29" t="s">
        <v>6494</v>
      </c>
    </row>
    <row r="159" spans="1:41" x14ac:dyDescent="0.25">
      <c r="A159" s="39">
        <v>2157</v>
      </c>
      <c r="B159" s="29" t="s">
        <v>2383</v>
      </c>
      <c r="C159" s="29" t="s">
        <v>2384</v>
      </c>
      <c r="D159" s="29" t="s">
        <v>2385</v>
      </c>
      <c r="E159" s="42">
        <v>39417</v>
      </c>
      <c r="F159" s="29" t="s">
        <v>38</v>
      </c>
      <c r="J159" s="39">
        <v>2.4</v>
      </c>
      <c r="L159" t="s">
        <v>3471</v>
      </c>
      <c r="M159" s="29" t="s">
        <v>185</v>
      </c>
      <c r="N159" s="29" t="s">
        <v>48</v>
      </c>
      <c r="O159" s="68">
        <v>1.5</v>
      </c>
      <c r="P159" s="29" t="s">
        <v>2386</v>
      </c>
      <c r="Q159" s="29" t="s">
        <v>15</v>
      </c>
      <c r="R159" s="39">
        <v>0</v>
      </c>
      <c r="S159" s="39">
        <v>0</v>
      </c>
      <c r="T159" s="39">
        <v>0</v>
      </c>
      <c r="U159" s="39">
        <v>1</v>
      </c>
      <c r="V159" s="39">
        <v>0</v>
      </c>
      <c r="W159" s="39">
        <v>0</v>
      </c>
      <c r="X159" s="39">
        <v>0</v>
      </c>
      <c r="Y159" s="39">
        <v>1</v>
      </c>
      <c r="Z159" s="39">
        <v>0</v>
      </c>
      <c r="AA159" s="39">
        <v>0</v>
      </c>
      <c r="AB159" s="39">
        <v>0</v>
      </c>
      <c r="AC159" s="39">
        <v>1</v>
      </c>
      <c r="AD159" s="39">
        <v>0</v>
      </c>
      <c r="AE159" s="39">
        <v>0</v>
      </c>
      <c r="AF159" s="39">
        <v>0</v>
      </c>
      <c r="AG159" s="39">
        <v>0</v>
      </c>
      <c r="AH159" s="39">
        <v>0</v>
      </c>
      <c r="AI159" s="39">
        <v>0</v>
      </c>
      <c r="AJ159" s="9">
        <f t="shared" si="16"/>
        <v>1</v>
      </c>
      <c r="AK159" s="9">
        <f t="shared" si="17"/>
        <v>0</v>
      </c>
      <c r="AL159" s="9">
        <f t="shared" si="18"/>
        <v>0</v>
      </c>
      <c r="AM159" s="9">
        <f t="shared" si="19"/>
        <v>0</v>
      </c>
      <c r="AN159" s="29" t="s">
        <v>5646</v>
      </c>
      <c r="AO159" s="29" t="s">
        <v>2387</v>
      </c>
    </row>
    <row r="160" spans="1:41" x14ac:dyDescent="0.25">
      <c r="A160" s="39">
        <v>2184</v>
      </c>
      <c r="B160" s="29" t="s">
        <v>6495</v>
      </c>
      <c r="C160" s="29" t="s">
        <v>6496</v>
      </c>
      <c r="D160" s="29" t="s">
        <v>6497</v>
      </c>
      <c r="E160" s="42">
        <v>41275</v>
      </c>
      <c r="F160" s="29" t="s">
        <v>38</v>
      </c>
      <c r="J160" s="39">
        <v>1.4</v>
      </c>
      <c r="L160" t="s">
        <v>341</v>
      </c>
      <c r="M160" s="29" t="s">
        <v>151</v>
      </c>
      <c r="N160" s="29" t="s">
        <v>48</v>
      </c>
      <c r="O160" s="68">
        <v>9</v>
      </c>
      <c r="P160" s="29" t="s">
        <v>6498</v>
      </c>
      <c r="Q160" s="29" t="s">
        <v>15</v>
      </c>
      <c r="R160" s="39">
        <v>1</v>
      </c>
      <c r="S160" s="39">
        <v>0</v>
      </c>
      <c r="T160" s="39">
        <v>0</v>
      </c>
      <c r="U160" s="39">
        <v>0</v>
      </c>
      <c r="V160" s="39">
        <v>1</v>
      </c>
      <c r="W160" s="39">
        <v>0</v>
      </c>
      <c r="X160" s="39">
        <v>0</v>
      </c>
      <c r="Y160" s="39">
        <v>0</v>
      </c>
      <c r="Z160" s="39">
        <v>1</v>
      </c>
      <c r="AA160" s="39">
        <v>0</v>
      </c>
      <c r="AB160" s="39">
        <v>0</v>
      </c>
      <c r="AC160" s="39">
        <v>0</v>
      </c>
      <c r="AD160" s="39">
        <v>0</v>
      </c>
      <c r="AE160" s="39">
        <v>0</v>
      </c>
      <c r="AF160" s="39">
        <v>0</v>
      </c>
      <c r="AG160" s="39">
        <v>0</v>
      </c>
      <c r="AH160" s="39">
        <v>0</v>
      </c>
      <c r="AI160" s="39">
        <v>1</v>
      </c>
      <c r="AJ160" s="9">
        <f t="shared" si="16"/>
        <v>0</v>
      </c>
      <c r="AK160" s="9">
        <f t="shared" si="17"/>
        <v>0</v>
      </c>
      <c r="AL160" s="9">
        <f t="shared" si="18"/>
        <v>1</v>
      </c>
      <c r="AM160" s="9">
        <f t="shared" si="19"/>
        <v>0</v>
      </c>
      <c r="AN160" s="29" t="s">
        <v>3461</v>
      </c>
      <c r="AO160" s="29" t="s">
        <v>6499</v>
      </c>
    </row>
    <row r="161" spans="1:41" x14ac:dyDescent="0.25">
      <c r="A161" s="39">
        <v>2188</v>
      </c>
      <c r="B161" s="29" t="s">
        <v>3778</v>
      </c>
      <c r="C161" s="29" t="s">
        <v>3779</v>
      </c>
      <c r="D161" s="29" t="s">
        <v>3780</v>
      </c>
      <c r="E161" s="42">
        <v>37805</v>
      </c>
      <c r="F161" s="29" t="s">
        <v>38</v>
      </c>
      <c r="I161" s="64">
        <v>250000000</v>
      </c>
      <c r="K161" s="69">
        <v>50000</v>
      </c>
      <c r="L161" t="s">
        <v>3471</v>
      </c>
      <c r="M161" s="29" t="s">
        <v>3781</v>
      </c>
      <c r="N161" s="29" t="s">
        <v>48</v>
      </c>
      <c r="O161" s="68">
        <v>0.1</v>
      </c>
      <c r="P161" s="29" t="s">
        <v>2341</v>
      </c>
      <c r="Q161" s="29" t="s">
        <v>55</v>
      </c>
      <c r="R161" s="39">
        <v>0</v>
      </c>
      <c r="S161" s="39">
        <v>0</v>
      </c>
      <c r="T161" s="39">
        <v>0</v>
      </c>
      <c r="U161" s="39">
        <v>0</v>
      </c>
      <c r="V161" s="39">
        <v>0</v>
      </c>
      <c r="W161" s="39">
        <v>0</v>
      </c>
      <c r="X161" s="39">
        <v>0</v>
      </c>
      <c r="Y161" s="39">
        <v>1</v>
      </c>
      <c r="Z161" s="39">
        <v>0</v>
      </c>
      <c r="AA161" s="39">
        <v>0</v>
      </c>
      <c r="AB161" s="39">
        <v>0</v>
      </c>
      <c r="AC161" s="39">
        <v>1</v>
      </c>
      <c r="AD161" s="39">
        <v>0</v>
      </c>
      <c r="AE161" s="39">
        <v>0</v>
      </c>
      <c r="AF161" s="39">
        <v>0</v>
      </c>
      <c r="AG161" s="39">
        <v>0</v>
      </c>
      <c r="AH161" s="39">
        <v>0</v>
      </c>
      <c r="AI161" s="39">
        <v>0</v>
      </c>
      <c r="AJ161" s="9">
        <f t="shared" si="16"/>
        <v>1</v>
      </c>
      <c r="AK161" s="9">
        <f t="shared" si="17"/>
        <v>0</v>
      </c>
      <c r="AL161" s="9">
        <f t="shared" si="18"/>
        <v>0</v>
      </c>
      <c r="AM161" s="9">
        <f t="shared" si="19"/>
        <v>0</v>
      </c>
      <c r="AN161" s="29" t="s">
        <v>3782</v>
      </c>
      <c r="AO161" s="29" t="s">
        <v>3783</v>
      </c>
    </row>
    <row r="162" spans="1:41" x14ac:dyDescent="0.25">
      <c r="A162" s="39">
        <v>2204</v>
      </c>
      <c r="B162" s="29" t="s">
        <v>6500</v>
      </c>
      <c r="C162" s="29" t="s">
        <v>6501</v>
      </c>
      <c r="D162" s="29" t="s">
        <v>6502</v>
      </c>
      <c r="E162" s="42">
        <v>38666</v>
      </c>
      <c r="F162" s="29" t="s">
        <v>38</v>
      </c>
      <c r="J162" s="39">
        <v>0.08</v>
      </c>
      <c r="L162" t="s">
        <v>3471</v>
      </c>
      <c r="M162" s="29" t="s">
        <v>501</v>
      </c>
      <c r="N162" s="29" t="s">
        <v>48</v>
      </c>
      <c r="O162" s="68">
        <v>24</v>
      </c>
      <c r="P162" s="29" t="s">
        <v>6002</v>
      </c>
      <c r="Q162" s="29" t="s">
        <v>70</v>
      </c>
      <c r="R162" s="39">
        <v>0</v>
      </c>
      <c r="S162" s="39">
        <v>0</v>
      </c>
      <c r="T162" s="39">
        <v>0</v>
      </c>
      <c r="U162" s="39">
        <v>0</v>
      </c>
      <c r="V162" s="39">
        <v>0</v>
      </c>
      <c r="W162" s="39">
        <v>0</v>
      </c>
      <c r="X162" s="39">
        <v>0</v>
      </c>
      <c r="Y162" s="39">
        <v>1</v>
      </c>
      <c r="Z162" s="39">
        <v>0</v>
      </c>
      <c r="AA162" s="39">
        <v>0</v>
      </c>
      <c r="AB162" s="39">
        <v>0</v>
      </c>
      <c r="AC162" s="39">
        <v>0</v>
      </c>
      <c r="AD162" s="39">
        <v>1</v>
      </c>
      <c r="AE162" s="39">
        <v>0</v>
      </c>
      <c r="AF162" s="39">
        <v>0</v>
      </c>
      <c r="AG162" s="39">
        <v>0</v>
      </c>
      <c r="AH162" s="39">
        <v>0</v>
      </c>
      <c r="AI162" s="39">
        <v>0</v>
      </c>
      <c r="AJ162" s="9">
        <f t="shared" si="16"/>
        <v>0</v>
      </c>
      <c r="AK162" s="9">
        <f t="shared" si="17"/>
        <v>0</v>
      </c>
      <c r="AL162" s="9">
        <f t="shared" si="18"/>
        <v>1</v>
      </c>
      <c r="AM162" s="9">
        <f t="shared" si="19"/>
        <v>1</v>
      </c>
      <c r="AN162" s="29" t="s">
        <v>6503</v>
      </c>
      <c r="AO162" s="29" t="s">
        <v>6504</v>
      </c>
    </row>
    <row r="163" spans="1:41" x14ac:dyDescent="0.25">
      <c r="A163" s="39">
        <v>2210</v>
      </c>
      <c r="B163" s="29" t="s">
        <v>6505</v>
      </c>
      <c r="C163" s="29" t="s">
        <v>6506</v>
      </c>
      <c r="D163" s="29" t="s">
        <v>6507</v>
      </c>
      <c r="E163" s="42">
        <v>39965</v>
      </c>
      <c r="F163" s="29" t="s">
        <v>38</v>
      </c>
      <c r="J163" s="39">
        <v>1</v>
      </c>
      <c r="L163" t="s">
        <v>3471</v>
      </c>
      <c r="M163" s="29" t="s">
        <v>185</v>
      </c>
      <c r="N163" s="29" t="s">
        <v>48</v>
      </c>
      <c r="O163" s="68">
        <v>24</v>
      </c>
      <c r="P163" s="29" t="s">
        <v>5194</v>
      </c>
      <c r="Q163" s="29" t="s">
        <v>70</v>
      </c>
      <c r="R163" s="39">
        <v>0</v>
      </c>
      <c r="S163" s="39">
        <v>0</v>
      </c>
      <c r="T163" s="39">
        <v>0</v>
      </c>
      <c r="U163" s="39">
        <v>0</v>
      </c>
      <c r="V163" s="39">
        <v>0</v>
      </c>
      <c r="W163" s="39">
        <v>0</v>
      </c>
      <c r="X163" s="39">
        <v>0</v>
      </c>
      <c r="Y163" s="39">
        <v>1</v>
      </c>
      <c r="Z163" s="39">
        <v>0</v>
      </c>
      <c r="AA163" s="39">
        <v>0</v>
      </c>
      <c r="AB163" s="39">
        <v>0</v>
      </c>
      <c r="AC163" s="39">
        <v>1</v>
      </c>
      <c r="AD163" s="39">
        <v>0</v>
      </c>
      <c r="AE163" s="39">
        <v>0</v>
      </c>
      <c r="AF163" s="39">
        <v>0</v>
      </c>
      <c r="AG163" s="39">
        <v>0</v>
      </c>
      <c r="AH163" s="39">
        <v>0</v>
      </c>
      <c r="AI163" s="39">
        <v>0</v>
      </c>
      <c r="AJ163" s="9">
        <f t="shared" si="16"/>
        <v>1</v>
      </c>
      <c r="AK163" s="9">
        <f t="shared" si="17"/>
        <v>0</v>
      </c>
      <c r="AL163" s="9">
        <f t="shared" si="18"/>
        <v>0</v>
      </c>
      <c r="AM163" s="9">
        <f t="shared" si="19"/>
        <v>0</v>
      </c>
      <c r="AN163" s="29" t="s">
        <v>6508</v>
      </c>
      <c r="AO163" s="29" t="s">
        <v>6509</v>
      </c>
    </row>
    <row r="164" spans="1:41" x14ac:dyDescent="0.25">
      <c r="A164" s="39">
        <v>2211</v>
      </c>
      <c r="B164" s="29" t="s">
        <v>6510</v>
      </c>
      <c r="C164" s="29" t="s">
        <v>6511</v>
      </c>
      <c r="D164" s="29" t="s">
        <v>6512</v>
      </c>
      <c r="E164" s="42">
        <v>39965</v>
      </c>
      <c r="F164" s="29" t="s">
        <v>38</v>
      </c>
      <c r="J164" s="39">
        <v>1.25</v>
      </c>
      <c r="L164" t="s">
        <v>3471</v>
      </c>
      <c r="M164" s="29" t="s">
        <v>185</v>
      </c>
      <c r="N164" s="29" t="s">
        <v>48</v>
      </c>
      <c r="O164" s="68">
        <v>20</v>
      </c>
      <c r="P164" s="29" t="s">
        <v>2099</v>
      </c>
      <c r="Q164" s="29" t="s">
        <v>15</v>
      </c>
      <c r="R164" s="39">
        <v>0</v>
      </c>
      <c r="S164" s="39">
        <v>0</v>
      </c>
      <c r="T164" s="39">
        <v>0</v>
      </c>
      <c r="U164" s="39">
        <v>0</v>
      </c>
      <c r="V164" s="39">
        <v>0</v>
      </c>
      <c r="W164" s="39">
        <v>0</v>
      </c>
      <c r="X164" s="39">
        <v>0</v>
      </c>
      <c r="Y164" s="39">
        <v>1</v>
      </c>
      <c r="Z164" s="39">
        <v>0</v>
      </c>
      <c r="AA164" s="39">
        <v>0</v>
      </c>
      <c r="AB164" s="39">
        <v>0</v>
      </c>
      <c r="AC164" s="39">
        <v>0</v>
      </c>
      <c r="AD164" s="39">
        <v>0</v>
      </c>
      <c r="AE164" s="39">
        <v>0</v>
      </c>
      <c r="AF164" s="39">
        <v>0</v>
      </c>
      <c r="AG164" s="39">
        <v>0</v>
      </c>
      <c r="AH164" s="39">
        <v>0</v>
      </c>
      <c r="AI164" s="39">
        <v>1</v>
      </c>
      <c r="AJ164" s="9">
        <f t="shared" si="16"/>
        <v>0</v>
      </c>
      <c r="AK164" s="9">
        <f t="shared" si="17"/>
        <v>0</v>
      </c>
      <c r="AL164" s="9">
        <f t="shared" si="18"/>
        <v>1</v>
      </c>
      <c r="AM164" s="9">
        <f t="shared" si="19"/>
        <v>0</v>
      </c>
      <c r="AN164" s="29" t="s">
        <v>3461</v>
      </c>
      <c r="AO164" s="29" t="s">
        <v>6513</v>
      </c>
    </row>
    <row r="165" spans="1:41" x14ac:dyDescent="0.25">
      <c r="A165" s="39">
        <v>2212</v>
      </c>
      <c r="B165" s="29" t="s">
        <v>6514</v>
      </c>
      <c r="C165" s="29" t="s">
        <v>6515</v>
      </c>
      <c r="D165" s="29" t="s">
        <v>6516</v>
      </c>
      <c r="E165" s="42">
        <v>40674</v>
      </c>
      <c r="F165" s="29" t="s">
        <v>38</v>
      </c>
      <c r="J165" s="39">
        <v>1.25</v>
      </c>
      <c r="L165" t="s">
        <v>3471</v>
      </c>
      <c r="M165" s="29" t="s">
        <v>185</v>
      </c>
      <c r="N165" s="29" t="s">
        <v>48</v>
      </c>
      <c r="O165" s="68">
        <v>20</v>
      </c>
      <c r="P165" s="29" t="s">
        <v>2099</v>
      </c>
      <c r="Q165" s="29" t="s">
        <v>15</v>
      </c>
      <c r="R165" s="39">
        <v>0</v>
      </c>
      <c r="S165" s="39">
        <v>0</v>
      </c>
      <c r="T165" s="39">
        <v>0</v>
      </c>
      <c r="U165" s="39">
        <v>0</v>
      </c>
      <c r="V165" s="39">
        <v>0</v>
      </c>
      <c r="W165" s="39">
        <v>0</v>
      </c>
      <c r="X165" s="39">
        <v>0</v>
      </c>
      <c r="Y165" s="39">
        <v>1</v>
      </c>
      <c r="Z165" s="39">
        <v>0</v>
      </c>
      <c r="AA165" s="39">
        <v>0</v>
      </c>
      <c r="AB165" s="39">
        <v>0</v>
      </c>
      <c r="AC165" s="39">
        <v>0</v>
      </c>
      <c r="AD165" s="39">
        <v>0</v>
      </c>
      <c r="AE165" s="39">
        <v>0</v>
      </c>
      <c r="AF165" s="39">
        <v>0</v>
      </c>
      <c r="AG165" s="39">
        <v>0</v>
      </c>
      <c r="AH165" s="39">
        <v>0</v>
      </c>
      <c r="AI165" s="39">
        <v>1</v>
      </c>
      <c r="AJ165" s="9">
        <f t="shared" si="16"/>
        <v>0</v>
      </c>
      <c r="AK165" s="9">
        <f t="shared" si="17"/>
        <v>0</v>
      </c>
      <c r="AL165" s="9">
        <f t="shared" si="18"/>
        <v>1</v>
      </c>
      <c r="AM165" s="9">
        <f t="shared" si="19"/>
        <v>0</v>
      </c>
      <c r="AN165" s="29" t="s">
        <v>3461</v>
      </c>
      <c r="AO165" s="29" t="s">
        <v>6517</v>
      </c>
    </row>
    <row r="166" spans="1:41" x14ac:dyDescent="0.25">
      <c r="A166" s="39">
        <v>2213</v>
      </c>
      <c r="B166" s="29" t="s">
        <v>5408</v>
      </c>
      <c r="C166" s="29" t="s">
        <v>5409</v>
      </c>
      <c r="D166" s="29" t="s">
        <v>5410</v>
      </c>
      <c r="E166" s="42">
        <v>38943</v>
      </c>
      <c r="F166" s="29" t="s">
        <v>38</v>
      </c>
      <c r="J166" s="39">
        <v>0.5</v>
      </c>
      <c r="L166" t="s">
        <v>3471</v>
      </c>
      <c r="M166" s="29" t="s">
        <v>4080</v>
      </c>
      <c r="N166" s="29" t="s">
        <v>48</v>
      </c>
      <c r="O166" s="68">
        <v>24</v>
      </c>
      <c r="P166" s="29" t="s">
        <v>6518</v>
      </c>
      <c r="Q166" s="29" t="s">
        <v>70</v>
      </c>
      <c r="R166" s="39">
        <v>0</v>
      </c>
      <c r="S166" s="39">
        <v>0</v>
      </c>
      <c r="T166" s="39">
        <v>0</v>
      </c>
      <c r="U166" s="39">
        <v>0</v>
      </c>
      <c r="V166" s="39">
        <v>0</v>
      </c>
      <c r="W166" s="39">
        <v>0</v>
      </c>
      <c r="X166" s="39">
        <v>0</v>
      </c>
      <c r="Y166" s="39">
        <v>1</v>
      </c>
      <c r="Z166" s="39">
        <v>0</v>
      </c>
      <c r="AA166" s="39">
        <v>0</v>
      </c>
      <c r="AB166" s="39">
        <v>0</v>
      </c>
      <c r="AC166" s="39">
        <v>0</v>
      </c>
      <c r="AD166" s="39">
        <v>0</v>
      </c>
      <c r="AE166" s="39">
        <v>0</v>
      </c>
      <c r="AF166" s="39">
        <v>0</v>
      </c>
      <c r="AG166" s="39">
        <v>0</v>
      </c>
      <c r="AH166" s="39">
        <v>0</v>
      </c>
      <c r="AI166" s="39">
        <v>1</v>
      </c>
      <c r="AJ166" s="9">
        <f t="shared" si="16"/>
        <v>0</v>
      </c>
      <c r="AK166" s="9">
        <f t="shared" si="17"/>
        <v>0</v>
      </c>
      <c r="AL166" s="9">
        <f t="shared" si="18"/>
        <v>1</v>
      </c>
      <c r="AM166" s="9">
        <f t="shared" si="19"/>
        <v>0</v>
      </c>
      <c r="AN166" s="29" t="s">
        <v>3461</v>
      </c>
      <c r="AO166" s="29" t="s">
        <v>5411</v>
      </c>
    </row>
    <row r="167" spans="1:41" x14ac:dyDescent="0.25">
      <c r="A167" s="39">
        <v>2215</v>
      </c>
      <c r="B167" s="29" t="s">
        <v>6519</v>
      </c>
      <c r="C167" s="29" t="s">
        <v>6520</v>
      </c>
      <c r="D167" s="29" t="s">
        <v>6521</v>
      </c>
      <c r="E167" s="42">
        <v>38231</v>
      </c>
      <c r="F167" s="29" t="s">
        <v>38</v>
      </c>
      <c r="G167" s="39">
        <v>915</v>
      </c>
      <c r="H167" s="39">
        <v>895</v>
      </c>
      <c r="J167" s="39">
        <v>5.3999999999999999E-2</v>
      </c>
      <c r="L167" t="s">
        <v>3471</v>
      </c>
      <c r="M167" s="29" t="s">
        <v>575</v>
      </c>
      <c r="N167" s="29" t="s">
        <v>48</v>
      </c>
      <c r="O167" s="68">
        <v>0.5</v>
      </c>
      <c r="P167" s="29" t="s">
        <v>2099</v>
      </c>
      <c r="Q167" s="29" t="s">
        <v>15</v>
      </c>
      <c r="R167" s="39">
        <v>1</v>
      </c>
      <c r="S167" s="39">
        <v>0</v>
      </c>
      <c r="T167" s="39">
        <v>0</v>
      </c>
      <c r="U167" s="39">
        <v>0</v>
      </c>
      <c r="V167" s="39">
        <v>0</v>
      </c>
      <c r="W167" s="39">
        <v>0</v>
      </c>
      <c r="X167" s="39">
        <v>0</v>
      </c>
      <c r="Y167" s="39">
        <v>1</v>
      </c>
      <c r="Z167" s="39">
        <v>0</v>
      </c>
      <c r="AA167" s="39">
        <v>0</v>
      </c>
      <c r="AB167" s="39">
        <v>0</v>
      </c>
      <c r="AC167" s="39">
        <v>1</v>
      </c>
      <c r="AD167" s="39">
        <v>0</v>
      </c>
      <c r="AE167" s="39">
        <v>0</v>
      </c>
      <c r="AF167" s="39">
        <v>0</v>
      </c>
      <c r="AG167" s="39">
        <v>0</v>
      </c>
      <c r="AH167" s="39">
        <v>0</v>
      </c>
      <c r="AI167" s="39">
        <v>0</v>
      </c>
      <c r="AJ167" s="9">
        <f t="shared" si="16"/>
        <v>1</v>
      </c>
      <c r="AK167" s="9">
        <f t="shared" si="17"/>
        <v>0</v>
      </c>
      <c r="AL167" s="9">
        <f t="shared" si="18"/>
        <v>0</v>
      </c>
      <c r="AM167" s="9">
        <f t="shared" si="19"/>
        <v>0</v>
      </c>
      <c r="AN167" s="29" t="s">
        <v>6522</v>
      </c>
      <c r="AO167" s="29" t="s">
        <v>6523</v>
      </c>
    </row>
    <row r="168" spans="1:41" x14ac:dyDescent="0.25">
      <c r="A168" s="39">
        <v>2216</v>
      </c>
      <c r="B168" s="29" t="s">
        <v>6524</v>
      </c>
      <c r="C168" s="29" t="s">
        <v>6525</v>
      </c>
      <c r="D168" s="29" t="s">
        <v>6526</v>
      </c>
      <c r="E168" s="42">
        <v>38869</v>
      </c>
      <c r="F168" s="29" t="s">
        <v>38</v>
      </c>
      <c r="J168" s="39">
        <v>1</v>
      </c>
      <c r="L168" t="s">
        <v>3471</v>
      </c>
      <c r="M168" s="29" t="s">
        <v>185</v>
      </c>
      <c r="N168" s="29" t="s">
        <v>48</v>
      </c>
      <c r="O168" s="68">
        <v>24</v>
      </c>
      <c r="P168" s="29" t="s">
        <v>2099</v>
      </c>
      <c r="Q168" s="29" t="s">
        <v>70</v>
      </c>
      <c r="R168" s="39">
        <v>0</v>
      </c>
      <c r="S168" s="39">
        <v>0</v>
      </c>
      <c r="T168" s="39">
        <v>0</v>
      </c>
      <c r="U168" s="39">
        <v>0</v>
      </c>
      <c r="V168" s="39">
        <v>0</v>
      </c>
      <c r="W168" s="39">
        <v>0</v>
      </c>
      <c r="X168" s="39">
        <v>0</v>
      </c>
      <c r="Y168" s="39">
        <v>1</v>
      </c>
      <c r="Z168" s="39">
        <v>0</v>
      </c>
      <c r="AA168" s="39">
        <v>0</v>
      </c>
      <c r="AB168" s="39">
        <v>0</v>
      </c>
      <c r="AC168" s="39">
        <v>1</v>
      </c>
      <c r="AD168" s="39">
        <v>1</v>
      </c>
      <c r="AE168" s="39">
        <v>0</v>
      </c>
      <c r="AF168" s="39">
        <v>0</v>
      </c>
      <c r="AG168" s="39">
        <v>0</v>
      </c>
      <c r="AH168" s="39">
        <v>0</v>
      </c>
      <c r="AI168" s="39">
        <v>0</v>
      </c>
      <c r="AJ168" s="9">
        <f t="shared" si="16"/>
        <v>1</v>
      </c>
      <c r="AK168" s="9">
        <f t="shared" si="17"/>
        <v>0</v>
      </c>
      <c r="AL168" s="9">
        <f t="shared" si="18"/>
        <v>1</v>
      </c>
      <c r="AM168" s="9">
        <f t="shared" si="19"/>
        <v>1</v>
      </c>
      <c r="AN168" s="29" t="s">
        <v>6527</v>
      </c>
      <c r="AO168" s="29" t="s">
        <v>6528</v>
      </c>
    </row>
    <row r="169" spans="1:41" x14ac:dyDescent="0.25">
      <c r="A169" s="39">
        <v>2218</v>
      </c>
      <c r="B169" s="29" t="s">
        <v>6529</v>
      </c>
      <c r="C169" s="29" t="s">
        <v>6530</v>
      </c>
      <c r="D169" s="29" t="s">
        <v>6531</v>
      </c>
      <c r="E169" s="42">
        <v>39598</v>
      </c>
      <c r="F169" s="29" t="s">
        <v>38</v>
      </c>
      <c r="I169" s="64">
        <v>21490</v>
      </c>
      <c r="J169" s="39">
        <v>7.9000000000000001E-2</v>
      </c>
      <c r="K169" s="69">
        <v>90</v>
      </c>
      <c r="L169" t="s">
        <v>3471</v>
      </c>
      <c r="M169" s="29" t="s">
        <v>136</v>
      </c>
      <c r="N169" s="29" t="s">
        <v>40</v>
      </c>
      <c r="O169" s="68">
        <v>0.16666666666666671</v>
      </c>
      <c r="P169" s="29" t="s">
        <v>6532</v>
      </c>
      <c r="Q169" s="29" t="s">
        <v>15</v>
      </c>
      <c r="R169" s="39">
        <v>1</v>
      </c>
      <c r="S169" s="39">
        <v>0</v>
      </c>
      <c r="T169" s="39">
        <v>0</v>
      </c>
      <c r="U169" s="39">
        <v>0</v>
      </c>
      <c r="V169" s="39">
        <v>0</v>
      </c>
      <c r="W169" s="39">
        <v>0</v>
      </c>
      <c r="X169" s="39">
        <v>0</v>
      </c>
      <c r="Y169" s="39">
        <v>1</v>
      </c>
      <c r="Z169" s="39">
        <v>0</v>
      </c>
      <c r="AA169" s="39">
        <v>0</v>
      </c>
      <c r="AB169" s="39">
        <v>0</v>
      </c>
      <c r="AC169" s="39">
        <v>0</v>
      </c>
      <c r="AD169" s="39">
        <v>0</v>
      </c>
      <c r="AE169" s="39">
        <v>1</v>
      </c>
      <c r="AF169" s="39">
        <v>0</v>
      </c>
      <c r="AG169" s="39">
        <v>0</v>
      </c>
      <c r="AH169" s="39">
        <v>0</v>
      </c>
      <c r="AI169" s="39">
        <v>0</v>
      </c>
      <c r="AJ169" s="9">
        <f t="shared" si="16"/>
        <v>1</v>
      </c>
      <c r="AK169" s="9">
        <f t="shared" si="17"/>
        <v>0</v>
      </c>
      <c r="AL169" s="9">
        <f t="shared" si="18"/>
        <v>0</v>
      </c>
      <c r="AM169" s="9">
        <f t="shared" si="19"/>
        <v>0</v>
      </c>
      <c r="AN169" s="29" t="s">
        <v>6533</v>
      </c>
      <c r="AO169" s="29" t="s">
        <v>6534</v>
      </c>
    </row>
    <row r="170" spans="1:41" x14ac:dyDescent="0.25">
      <c r="A170" s="39">
        <v>2219</v>
      </c>
      <c r="B170" s="29" t="s">
        <v>6535</v>
      </c>
      <c r="C170" s="29" t="s">
        <v>6536</v>
      </c>
      <c r="D170" s="29" t="s">
        <v>5507</v>
      </c>
      <c r="E170" s="42">
        <v>40534</v>
      </c>
      <c r="F170" s="29" t="s">
        <v>38</v>
      </c>
      <c r="I170" s="64">
        <v>21490</v>
      </c>
      <c r="J170" s="39">
        <v>7.9000000000000001E-2</v>
      </c>
      <c r="K170" s="69">
        <v>90</v>
      </c>
      <c r="L170" t="s">
        <v>3471</v>
      </c>
      <c r="M170" s="29" t="s">
        <v>136</v>
      </c>
      <c r="N170" s="29" t="s">
        <v>40</v>
      </c>
      <c r="O170" s="68">
        <v>0.5</v>
      </c>
      <c r="P170" s="29" t="s">
        <v>6532</v>
      </c>
      <c r="Q170" s="29" t="s">
        <v>15</v>
      </c>
      <c r="R170" s="39">
        <v>1</v>
      </c>
      <c r="S170" s="39">
        <v>0</v>
      </c>
      <c r="T170" s="39">
        <v>0</v>
      </c>
      <c r="U170" s="39">
        <v>1</v>
      </c>
      <c r="V170" s="39">
        <v>0</v>
      </c>
      <c r="W170" s="39">
        <v>0</v>
      </c>
      <c r="X170" s="39">
        <v>0</v>
      </c>
      <c r="Y170" s="39">
        <v>1</v>
      </c>
      <c r="Z170" s="39">
        <v>0</v>
      </c>
      <c r="AA170" s="39">
        <v>0</v>
      </c>
      <c r="AB170" s="39">
        <v>0</v>
      </c>
      <c r="AC170" s="39">
        <v>0</v>
      </c>
      <c r="AD170" s="39">
        <v>0</v>
      </c>
      <c r="AE170" s="39">
        <v>0</v>
      </c>
      <c r="AF170" s="39">
        <v>0</v>
      </c>
      <c r="AG170" s="39">
        <v>0</v>
      </c>
      <c r="AH170" s="39">
        <v>0</v>
      </c>
      <c r="AI170" s="39">
        <v>1</v>
      </c>
      <c r="AJ170" s="9">
        <f t="shared" si="16"/>
        <v>0</v>
      </c>
      <c r="AK170" s="9">
        <f t="shared" si="17"/>
        <v>0</v>
      </c>
      <c r="AL170" s="9">
        <f t="shared" si="18"/>
        <v>1</v>
      </c>
      <c r="AM170" s="9">
        <f t="shared" si="19"/>
        <v>0</v>
      </c>
      <c r="AN170" s="29" t="s">
        <v>3461</v>
      </c>
      <c r="AO170" s="29" t="s">
        <v>5508</v>
      </c>
    </row>
    <row r="171" spans="1:41" x14ac:dyDescent="0.25">
      <c r="A171" s="39">
        <v>2220</v>
      </c>
      <c r="B171" s="29" t="s">
        <v>6537</v>
      </c>
      <c r="C171" s="29" t="s">
        <v>6538</v>
      </c>
      <c r="D171" s="29" t="s">
        <v>6539</v>
      </c>
      <c r="E171" s="42">
        <v>39494</v>
      </c>
      <c r="F171" s="29" t="s">
        <v>38</v>
      </c>
      <c r="J171" s="39">
        <v>2</v>
      </c>
      <c r="L171" t="s">
        <v>3471</v>
      </c>
      <c r="M171" s="29" t="s">
        <v>4080</v>
      </c>
      <c r="N171" s="29" t="s">
        <v>48</v>
      </c>
      <c r="O171" s="68">
        <v>24</v>
      </c>
      <c r="P171" s="29" t="s">
        <v>2099</v>
      </c>
      <c r="Q171" s="29" t="s">
        <v>15</v>
      </c>
      <c r="R171" s="39">
        <v>1</v>
      </c>
      <c r="S171" s="39">
        <v>0</v>
      </c>
      <c r="T171" s="39">
        <v>0</v>
      </c>
      <c r="U171" s="39">
        <v>0</v>
      </c>
      <c r="V171" s="39">
        <v>0</v>
      </c>
      <c r="W171" s="39">
        <v>0</v>
      </c>
      <c r="X171" s="39">
        <v>0</v>
      </c>
      <c r="Y171" s="39">
        <v>1</v>
      </c>
      <c r="Z171" s="39">
        <v>0</v>
      </c>
      <c r="AA171" s="39">
        <v>0</v>
      </c>
      <c r="AB171" s="39">
        <v>0</v>
      </c>
      <c r="AC171" s="39">
        <v>1</v>
      </c>
      <c r="AD171" s="39">
        <v>0</v>
      </c>
      <c r="AE171" s="39">
        <v>0</v>
      </c>
      <c r="AF171" s="39">
        <v>0</v>
      </c>
      <c r="AG171" s="39">
        <v>1</v>
      </c>
      <c r="AH171" s="39">
        <v>0</v>
      </c>
      <c r="AI171" s="39">
        <v>0</v>
      </c>
      <c r="AJ171" s="9">
        <f t="shared" si="16"/>
        <v>1</v>
      </c>
      <c r="AK171" s="9">
        <f t="shared" si="17"/>
        <v>1</v>
      </c>
      <c r="AL171" s="9">
        <f t="shared" si="18"/>
        <v>0</v>
      </c>
      <c r="AM171" s="9">
        <f t="shared" si="19"/>
        <v>0</v>
      </c>
      <c r="AN171" s="29" t="s">
        <v>6540</v>
      </c>
      <c r="AO171" s="29" t="s">
        <v>6541</v>
      </c>
    </row>
    <row r="172" spans="1:41" x14ac:dyDescent="0.25">
      <c r="A172" s="39">
        <v>2225</v>
      </c>
      <c r="B172" s="29" t="s">
        <v>6542</v>
      </c>
      <c r="C172" s="29" t="s">
        <v>6543</v>
      </c>
      <c r="D172" s="29" t="s">
        <v>6544</v>
      </c>
      <c r="E172" s="42">
        <v>37469</v>
      </c>
      <c r="F172" s="29" t="s">
        <v>332</v>
      </c>
      <c r="I172" s="64">
        <v>10000</v>
      </c>
      <c r="L172" t="s">
        <v>3471</v>
      </c>
      <c r="M172" s="29" t="s">
        <v>136</v>
      </c>
      <c r="N172" s="29" t="s">
        <v>219</v>
      </c>
      <c r="O172" s="68">
        <v>0.16666666666666671</v>
      </c>
      <c r="P172" s="29" t="s">
        <v>6545</v>
      </c>
      <c r="Q172" s="29" t="s">
        <v>15</v>
      </c>
      <c r="R172" s="39">
        <v>0</v>
      </c>
      <c r="S172" s="39">
        <v>0</v>
      </c>
      <c r="T172" s="39">
        <v>0</v>
      </c>
      <c r="U172" s="39">
        <v>0</v>
      </c>
      <c r="V172" s="39">
        <v>0</v>
      </c>
      <c r="W172" s="39">
        <v>1</v>
      </c>
      <c r="X172" s="39">
        <v>0</v>
      </c>
      <c r="Y172" s="39">
        <v>1</v>
      </c>
      <c r="Z172" s="39">
        <v>0</v>
      </c>
      <c r="AA172" s="39">
        <v>0</v>
      </c>
      <c r="AB172" s="39">
        <v>0</v>
      </c>
      <c r="AC172" s="39">
        <v>1</v>
      </c>
      <c r="AD172" s="39">
        <v>0</v>
      </c>
      <c r="AE172" s="39">
        <v>0</v>
      </c>
      <c r="AF172" s="39">
        <v>0</v>
      </c>
      <c r="AG172" s="39">
        <v>0</v>
      </c>
      <c r="AH172" s="39">
        <v>0</v>
      </c>
      <c r="AI172" s="39">
        <v>0</v>
      </c>
      <c r="AJ172" s="9">
        <f t="shared" si="16"/>
        <v>1</v>
      </c>
      <c r="AK172" s="9">
        <f t="shared" si="17"/>
        <v>0</v>
      </c>
      <c r="AL172" s="9">
        <f t="shared" si="18"/>
        <v>0</v>
      </c>
      <c r="AM172" s="9">
        <f t="shared" si="19"/>
        <v>0</v>
      </c>
      <c r="AN172" s="29" t="s">
        <v>6546</v>
      </c>
      <c r="AO172" s="29" t="s">
        <v>6547</v>
      </c>
    </row>
    <row r="173" spans="1:41" x14ac:dyDescent="0.25">
      <c r="A173" s="39">
        <v>2233</v>
      </c>
      <c r="B173" s="29" t="s">
        <v>6548</v>
      </c>
      <c r="C173" s="29" t="s">
        <v>6549</v>
      </c>
      <c r="D173" s="29" t="s">
        <v>6550</v>
      </c>
      <c r="E173" s="42">
        <v>39092</v>
      </c>
      <c r="F173" s="29" t="s">
        <v>38</v>
      </c>
      <c r="J173" s="39">
        <v>2</v>
      </c>
      <c r="L173" t="s">
        <v>3471</v>
      </c>
      <c r="M173" s="29" t="s">
        <v>136</v>
      </c>
      <c r="N173" s="29" t="s">
        <v>40</v>
      </c>
      <c r="O173" s="68">
        <v>1</v>
      </c>
      <c r="P173" s="29" t="s">
        <v>1204</v>
      </c>
      <c r="Q173" s="29" t="s">
        <v>70</v>
      </c>
      <c r="R173" s="39">
        <v>0</v>
      </c>
      <c r="S173" s="39">
        <v>0</v>
      </c>
      <c r="T173" s="39">
        <v>0</v>
      </c>
      <c r="U173" s="39">
        <v>1</v>
      </c>
      <c r="V173" s="39">
        <v>0</v>
      </c>
      <c r="W173" s="39">
        <v>0</v>
      </c>
      <c r="X173" s="39">
        <v>0</v>
      </c>
      <c r="Y173" s="39">
        <v>1</v>
      </c>
      <c r="Z173" s="39">
        <v>0</v>
      </c>
      <c r="AA173" s="39">
        <v>0</v>
      </c>
      <c r="AB173" s="39">
        <v>0</v>
      </c>
      <c r="AC173" s="39">
        <v>0</v>
      </c>
      <c r="AD173" s="39">
        <v>0</v>
      </c>
      <c r="AE173" s="39">
        <v>0</v>
      </c>
      <c r="AF173" s="39">
        <v>0</v>
      </c>
      <c r="AG173" s="39">
        <v>1</v>
      </c>
      <c r="AH173" s="39">
        <v>0</v>
      </c>
      <c r="AI173" s="39">
        <v>0</v>
      </c>
      <c r="AJ173" s="9">
        <f t="shared" si="16"/>
        <v>0</v>
      </c>
      <c r="AK173" s="9">
        <f t="shared" si="17"/>
        <v>1</v>
      </c>
      <c r="AL173" s="9">
        <f t="shared" si="18"/>
        <v>0</v>
      </c>
      <c r="AM173" s="9">
        <f t="shared" si="19"/>
        <v>0</v>
      </c>
      <c r="AN173" s="29" t="s">
        <v>6551</v>
      </c>
      <c r="AO173" s="29" t="s">
        <v>6552</v>
      </c>
    </row>
    <row r="174" spans="1:41" x14ac:dyDescent="0.25">
      <c r="A174" s="39">
        <v>2237</v>
      </c>
      <c r="B174" s="29" t="s">
        <v>6553</v>
      </c>
      <c r="C174" s="29" t="s">
        <v>6554</v>
      </c>
      <c r="D174" s="29" t="s">
        <v>6555</v>
      </c>
      <c r="E174" s="42">
        <v>38804</v>
      </c>
      <c r="F174" s="29" t="s">
        <v>38</v>
      </c>
      <c r="J174" s="39">
        <v>1</v>
      </c>
      <c r="L174" t="s">
        <v>3471</v>
      </c>
      <c r="M174" s="29" t="s">
        <v>185</v>
      </c>
      <c r="N174" s="29" t="s">
        <v>48</v>
      </c>
      <c r="O174" s="68">
        <v>24</v>
      </c>
      <c r="P174" s="29" t="s">
        <v>2099</v>
      </c>
      <c r="Q174" s="29" t="s">
        <v>55</v>
      </c>
      <c r="R174" s="39">
        <v>0</v>
      </c>
      <c r="S174" s="39">
        <v>0</v>
      </c>
      <c r="T174" s="39">
        <v>0</v>
      </c>
      <c r="U174" s="39">
        <v>0</v>
      </c>
      <c r="V174" s="39">
        <v>0</v>
      </c>
      <c r="W174" s="39">
        <v>0</v>
      </c>
      <c r="X174" s="39">
        <v>0</v>
      </c>
      <c r="Y174" s="39">
        <v>1</v>
      </c>
      <c r="Z174" s="39">
        <v>0</v>
      </c>
      <c r="AA174" s="39">
        <v>0</v>
      </c>
      <c r="AB174" s="39">
        <v>0</v>
      </c>
      <c r="AC174" s="39">
        <v>0</v>
      </c>
      <c r="AD174" s="39">
        <v>1</v>
      </c>
      <c r="AE174" s="39">
        <v>0</v>
      </c>
      <c r="AF174" s="39">
        <v>0</v>
      </c>
      <c r="AG174" s="39">
        <v>0</v>
      </c>
      <c r="AH174" s="39">
        <v>0</v>
      </c>
      <c r="AI174" s="39">
        <v>0</v>
      </c>
      <c r="AJ174" s="9">
        <f t="shared" si="16"/>
        <v>0</v>
      </c>
      <c r="AK174" s="9">
        <f t="shared" si="17"/>
        <v>0</v>
      </c>
      <c r="AL174" s="9">
        <f t="shared" si="18"/>
        <v>1</v>
      </c>
      <c r="AM174" s="9">
        <f t="shared" si="19"/>
        <v>1</v>
      </c>
      <c r="AN174" s="29" t="s">
        <v>6556</v>
      </c>
      <c r="AO174" s="29" t="s">
        <v>6557</v>
      </c>
    </row>
    <row r="175" spans="1:41" x14ac:dyDescent="0.25">
      <c r="A175" s="39">
        <v>2240</v>
      </c>
      <c r="B175" s="29" t="s">
        <v>6558</v>
      </c>
      <c r="C175" s="29" t="s">
        <v>6559</v>
      </c>
      <c r="D175" s="29" t="s">
        <v>6560</v>
      </c>
      <c r="E175" s="42">
        <v>38930</v>
      </c>
      <c r="F175" s="29" t="s">
        <v>38</v>
      </c>
      <c r="J175" s="39">
        <v>4</v>
      </c>
      <c r="L175" t="s">
        <v>3471</v>
      </c>
      <c r="M175" s="29" t="s">
        <v>185</v>
      </c>
      <c r="N175" s="29" t="s">
        <v>48</v>
      </c>
      <c r="O175" s="68">
        <v>2</v>
      </c>
      <c r="P175" s="29" t="s">
        <v>4500</v>
      </c>
      <c r="Q175" s="29" t="s">
        <v>15</v>
      </c>
      <c r="R175" s="39">
        <v>1</v>
      </c>
      <c r="S175" s="39">
        <v>0</v>
      </c>
      <c r="T175" s="39">
        <v>0</v>
      </c>
      <c r="U175" s="39">
        <v>0</v>
      </c>
      <c r="V175" s="39">
        <v>0</v>
      </c>
      <c r="W175" s="39">
        <v>0</v>
      </c>
      <c r="X175" s="39">
        <v>0</v>
      </c>
      <c r="Y175" s="39">
        <v>1</v>
      </c>
      <c r="Z175" s="39">
        <v>0</v>
      </c>
      <c r="AA175" s="39">
        <v>0</v>
      </c>
      <c r="AB175" s="39">
        <v>0</v>
      </c>
      <c r="AC175" s="39">
        <v>0</v>
      </c>
      <c r="AD175" s="39">
        <v>0</v>
      </c>
      <c r="AE175" s="39">
        <v>0</v>
      </c>
      <c r="AF175" s="39">
        <v>0</v>
      </c>
      <c r="AG175" s="39">
        <v>0</v>
      </c>
      <c r="AH175" s="39">
        <v>0</v>
      </c>
      <c r="AI175" s="39">
        <v>1</v>
      </c>
      <c r="AJ175" s="9">
        <f t="shared" si="16"/>
        <v>0</v>
      </c>
      <c r="AK175" s="9">
        <f t="shared" si="17"/>
        <v>0</v>
      </c>
      <c r="AL175" s="9">
        <f t="shared" si="18"/>
        <v>1</v>
      </c>
      <c r="AM175" s="9">
        <f t="shared" si="19"/>
        <v>0</v>
      </c>
      <c r="AN175" s="29" t="s">
        <v>3466</v>
      </c>
      <c r="AO175" s="29" t="s">
        <v>6561</v>
      </c>
    </row>
    <row r="176" spans="1:41" x14ac:dyDescent="0.25">
      <c r="A176" s="39">
        <v>2241</v>
      </c>
      <c r="B176" s="29" t="s">
        <v>5421</v>
      </c>
      <c r="C176" s="29" t="s">
        <v>5422</v>
      </c>
      <c r="D176" s="29" t="s">
        <v>5423</v>
      </c>
      <c r="E176" s="42">
        <v>39052</v>
      </c>
      <c r="F176" s="29" t="s">
        <v>38</v>
      </c>
      <c r="J176" s="39">
        <v>1</v>
      </c>
      <c r="L176" t="s">
        <v>3471</v>
      </c>
      <c r="M176" s="29" t="s">
        <v>185</v>
      </c>
      <c r="N176" s="29" t="s">
        <v>48</v>
      </c>
      <c r="O176" s="68">
        <v>2</v>
      </c>
      <c r="P176" s="29" t="s">
        <v>4500</v>
      </c>
      <c r="Q176" s="29" t="s">
        <v>15</v>
      </c>
      <c r="R176" s="39">
        <v>1</v>
      </c>
      <c r="S176" s="39">
        <v>0</v>
      </c>
      <c r="T176" s="39">
        <v>0</v>
      </c>
      <c r="U176" s="39">
        <v>0</v>
      </c>
      <c r="V176" s="39">
        <v>0</v>
      </c>
      <c r="W176" s="39">
        <v>0</v>
      </c>
      <c r="X176" s="39">
        <v>0</v>
      </c>
      <c r="Y176" s="39">
        <v>1</v>
      </c>
      <c r="Z176" s="39">
        <v>0</v>
      </c>
      <c r="AA176" s="39">
        <v>0</v>
      </c>
      <c r="AB176" s="39">
        <v>0</v>
      </c>
      <c r="AC176" s="39">
        <v>0</v>
      </c>
      <c r="AD176" s="39">
        <v>0</v>
      </c>
      <c r="AE176" s="39">
        <v>0</v>
      </c>
      <c r="AF176" s="39">
        <v>0</v>
      </c>
      <c r="AG176" s="39">
        <v>0</v>
      </c>
      <c r="AH176" s="39">
        <v>0</v>
      </c>
      <c r="AI176" s="39">
        <v>1</v>
      </c>
      <c r="AJ176" s="9">
        <f t="shared" si="16"/>
        <v>0</v>
      </c>
      <c r="AK176" s="9">
        <f t="shared" si="17"/>
        <v>0</v>
      </c>
      <c r="AL176" s="9">
        <f t="shared" si="18"/>
        <v>1</v>
      </c>
      <c r="AM176" s="9">
        <f t="shared" si="19"/>
        <v>0</v>
      </c>
      <c r="AN176" s="29" t="s">
        <v>3466</v>
      </c>
      <c r="AO176" s="29" t="s">
        <v>5424</v>
      </c>
    </row>
    <row r="177" spans="1:41" x14ac:dyDescent="0.25">
      <c r="A177" s="39">
        <v>2254</v>
      </c>
      <c r="B177" s="29" t="s">
        <v>6562</v>
      </c>
      <c r="C177" s="29" t="s">
        <v>6563</v>
      </c>
      <c r="D177" s="29" t="s">
        <v>6564</v>
      </c>
      <c r="E177" s="42">
        <v>40001</v>
      </c>
      <c r="F177" s="29" t="s">
        <v>38</v>
      </c>
      <c r="J177" s="39">
        <v>1.17</v>
      </c>
      <c r="L177" t="s">
        <v>341</v>
      </c>
      <c r="M177" s="29" t="s">
        <v>696</v>
      </c>
      <c r="N177" s="29" t="s">
        <v>48</v>
      </c>
      <c r="O177" s="68">
        <v>2</v>
      </c>
      <c r="P177" s="29" t="s">
        <v>6518</v>
      </c>
      <c r="Q177" s="29" t="s">
        <v>15</v>
      </c>
      <c r="R177" s="39">
        <v>0</v>
      </c>
      <c r="S177" s="39">
        <v>0</v>
      </c>
      <c r="T177" s="39">
        <v>0</v>
      </c>
      <c r="U177" s="39">
        <v>0</v>
      </c>
      <c r="V177" s="39">
        <v>0</v>
      </c>
      <c r="W177" s="39">
        <v>0</v>
      </c>
      <c r="X177" s="39">
        <v>0</v>
      </c>
      <c r="Y177" s="39">
        <v>1</v>
      </c>
      <c r="Z177" s="39">
        <v>0</v>
      </c>
      <c r="AA177" s="39">
        <v>0</v>
      </c>
      <c r="AB177" s="39">
        <v>0</v>
      </c>
      <c r="AC177" s="39">
        <v>0</v>
      </c>
      <c r="AD177" s="39">
        <v>0</v>
      </c>
      <c r="AE177" s="39">
        <v>0</v>
      </c>
      <c r="AF177" s="39">
        <v>0</v>
      </c>
      <c r="AG177" s="39">
        <v>0</v>
      </c>
      <c r="AH177" s="39">
        <v>0</v>
      </c>
      <c r="AI177" s="39">
        <v>1</v>
      </c>
      <c r="AJ177" s="9">
        <f t="shared" si="16"/>
        <v>0</v>
      </c>
      <c r="AK177" s="9">
        <f t="shared" si="17"/>
        <v>0</v>
      </c>
      <c r="AL177" s="9">
        <f t="shared" si="18"/>
        <v>1</v>
      </c>
      <c r="AM177" s="9">
        <f t="shared" si="19"/>
        <v>0</v>
      </c>
      <c r="AN177" s="29" t="s">
        <v>3461</v>
      </c>
      <c r="AO177" s="29" t="s">
        <v>6565</v>
      </c>
    </row>
    <row r="178" spans="1:41" x14ac:dyDescent="0.25">
      <c r="A178" s="39">
        <v>2261</v>
      </c>
      <c r="B178" s="29" t="s">
        <v>4526</v>
      </c>
      <c r="C178" s="29" t="s">
        <v>4527</v>
      </c>
      <c r="D178" s="29" t="s">
        <v>4528</v>
      </c>
      <c r="E178" s="42">
        <v>39508</v>
      </c>
      <c r="F178" s="29" t="s">
        <v>38</v>
      </c>
      <c r="J178" s="39">
        <v>2</v>
      </c>
      <c r="L178" t="s">
        <v>3471</v>
      </c>
      <c r="M178" s="29" t="s">
        <v>185</v>
      </c>
      <c r="N178" s="29" t="s">
        <v>48</v>
      </c>
      <c r="O178" s="68">
        <v>1</v>
      </c>
      <c r="P178" s="29" t="s">
        <v>4529</v>
      </c>
      <c r="Q178" s="29" t="s">
        <v>70</v>
      </c>
      <c r="R178" s="39">
        <v>1</v>
      </c>
      <c r="S178" s="39">
        <v>0</v>
      </c>
      <c r="T178" s="39">
        <v>0</v>
      </c>
      <c r="U178" s="39">
        <v>0</v>
      </c>
      <c r="V178" s="39">
        <v>0</v>
      </c>
      <c r="W178" s="39">
        <v>0</v>
      </c>
      <c r="X178" s="39">
        <v>0</v>
      </c>
      <c r="Y178" s="39">
        <v>1</v>
      </c>
      <c r="Z178" s="39">
        <v>0</v>
      </c>
      <c r="AA178" s="39">
        <v>0</v>
      </c>
      <c r="AB178" s="39">
        <v>0</v>
      </c>
      <c r="AC178" s="39">
        <v>1</v>
      </c>
      <c r="AD178" s="39">
        <v>0</v>
      </c>
      <c r="AE178" s="39">
        <v>1</v>
      </c>
      <c r="AF178" s="39">
        <v>0</v>
      </c>
      <c r="AG178" s="39">
        <v>0</v>
      </c>
      <c r="AH178" s="39">
        <v>0</v>
      </c>
      <c r="AI178" s="39">
        <v>0</v>
      </c>
      <c r="AJ178" s="9">
        <f t="shared" si="16"/>
        <v>1</v>
      </c>
      <c r="AK178" s="9">
        <f t="shared" si="17"/>
        <v>0</v>
      </c>
      <c r="AL178" s="9">
        <f t="shared" si="18"/>
        <v>0</v>
      </c>
      <c r="AM178" s="9">
        <f t="shared" si="19"/>
        <v>0</v>
      </c>
      <c r="AN178" s="29" t="s">
        <v>4530</v>
      </c>
      <c r="AO178" s="29" t="s">
        <v>4531</v>
      </c>
    </row>
    <row r="179" spans="1:41" x14ac:dyDescent="0.25">
      <c r="A179" s="39">
        <v>2263</v>
      </c>
      <c r="B179" s="29" t="s">
        <v>6566</v>
      </c>
      <c r="C179" s="29" t="s">
        <v>6567</v>
      </c>
      <c r="D179" s="29" t="s">
        <v>6568</v>
      </c>
      <c r="E179" s="42">
        <v>38961</v>
      </c>
      <c r="F179" s="29" t="s">
        <v>328</v>
      </c>
      <c r="I179" s="64">
        <v>50000</v>
      </c>
      <c r="J179" s="39">
        <v>2.1349999999999998</v>
      </c>
      <c r="L179" t="s">
        <v>3471</v>
      </c>
      <c r="M179" s="29" t="s">
        <v>136</v>
      </c>
      <c r="N179" s="29" t="s">
        <v>48</v>
      </c>
      <c r="O179" s="68">
        <v>2</v>
      </c>
      <c r="P179" s="29" t="s">
        <v>2099</v>
      </c>
      <c r="Q179" s="29" t="s">
        <v>70</v>
      </c>
      <c r="R179" s="39">
        <v>0</v>
      </c>
      <c r="S179" s="39">
        <v>0</v>
      </c>
      <c r="T179" s="39">
        <v>0</v>
      </c>
      <c r="U179" s="39">
        <v>0</v>
      </c>
      <c r="V179" s="39">
        <v>0</v>
      </c>
      <c r="W179" s="39">
        <v>0</v>
      </c>
      <c r="X179" s="39">
        <v>0</v>
      </c>
      <c r="Y179" s="39">
        <v>1</v>
      </c>
      <c r="Z179" s="39">
        <v>0</v>
      </c>
      <c r="AA179" s="39">
        <v>0</v>
      </c>
      <c r="AB179" s="39">
        <v>0</v>
      </c>
      <c r="AC179" s="39">
        <v>1</v>
      </c>
      <c r="AD179" s="39">
        <v>0</v>
      </c>
      <c r="AE179" s="39">
        <v>0</v>
      </c>
      <c r="AF179" s="39">
        <v>0</v>
      </c>
      <c r="AG179" s="39">
        <v>0</v>
      </c>
      <c r="AH179" s="39">
        <v>0</v>
      </c>
      <c r="AI179" s="39">
        <v>0</v>
      </c>
      <c r="AJ179" s="9">
        <f t="shared" si="16"/>
        <v>1</v>
      </c>
      <c r="AK179" s="9">
        <f t="shared" si="17"/>
        <v>0</v>
      </c>
      <c r="AL179" s="9">
        <f t="shared" si="18"/>
        <v>0</v>
      </c>
      <c r="AM179" s="9">
        <f t="shared" si="19"/>
        <v>0</v>
      </c>
      <c r="AN179" s="29" t="s">
        <v>4503</v>
      </c>
      <c r="AO179" s="29" t="s">
        <v>6569</v>
      </c>
    </row>
    <row r="180" spans="1:41" x14ac:dyDescent="0.25">
      <c r="A180" s="39">
        <v>2264</v>
      </c>
      <c r="B180" s="29" t="s">
        <v>6570</v>
      </c>
      <c r="C180" s="29" t="s">
        <v>6571</v>
      </c>
      <c r="D180" s="29" t="s">
        <v>6572</v>
      </c>
      <c r="E180" s="42">
        <v>37165</v>
      </c>
      <c r="F180" s="29" t="s">
        <v>38</v>
      </c>
      <c r="I180" s="64">
        <v>950000</v>
      </c>
      <c r="J180" s="39">
        <v>5.5</v>
      </c>
      <c r="L180" t="s">
        <v>3471</v>
      </c>
      <c r="M180" s="29" t="s">
        <v>3726</v>
      </c>
      <c r="N180" s="29" t="s">
        <v>48</v>
      </c>
      <c r="O180" s="68">
        <v>24</v>
      </c>
      <c r="P180" s="29" t="s">
        <v>2099</v>
      </c>
      <c r="Q180" s="29" t="s">
        <v>70</v>
      </c>
      <c r="R180" s="39">
        <v>0</v>
      </c>
      <c r="S180" s="39">
        <v>0</v>
      </c>
      <c r="T180" s="39">
        <v>0</v>
      </c>
      <c r="U180" s="39">
        <v>0</v>
      </c>
      <c r="V180" s="39">
        <v>0</v>
      </c>
      <c r="W180" s="39">
        <v>0</v>
      </c>
      <c r="X180" s="39">
        <v>0</v>
      </c>
      <c r="Y180" s="39">
        <v>1</v>
      </c>
      <c r="Z180" s="39">
        <v>0</v>
      </c>
      <c r="AA180" s="39">
        <v>0</v>
      </c>
      <c r="AB180" s="39">
        <v>0</v>
      </c>
      <c r="AC180" s="39">
        <v>1</v>
      </c>
      <c r="AD180" s="39">
        <v>1</v>
      </c>
      <c r="AE180" s="39">
        <v>0</v>
      </c>
      <c r="AF180" s="39">
        <v>0</v>
      </c>
      <c r="AG180" s="39">
        <v>0</v>
      </c>
      <c r="AH180" s="39">
        <v>0</v>
      </c>
      <c r="AI180" s="39">
        <v>0</v>
      </c>
      <c r="AJ180" s="9">
        <f t="shared" si="16"/>
        <v>1</v>
      </c>
      <c r="AK180" s="9">
        <f t="shared" si="17"/>
        <v>0</v>
      </c>
      <c r="AL180" s="9">
        <f t="shared" si="18"/>
        <v>1</v>
      </c>
      <c r="AM180" s="9">
        <f t="shared" si="19"/>
        <v>1</v>
      </c>
      <c r="AN180" s="29" t="s">
        <v>6573</v>
      </c>
      <c r="AO180" s="29" t="s">
        <v>6574</v>
      </c>
    </row>
    <row r="181" spans="1:41" x14ac:dyDescent="0.25">
      <c r="A181" s="39">
        <v>2265</v>
      </c>
      <c r="B181" s="29" t="s">
        <v>6575</v>
      </c>
      <c r="C181" s="29" t="s">
        <v>6576</v>
      </c>
      <c r="D181" s="29" t="s">
        <v>6577</v>
      </c>
      <c r="E181" s="42">
        <v>36892</v>
      </c>
      <c r="F181" s="29" t="s">
        <v>38</v>
      </c>
      <c r="I181" s="64">
        <v>860000</v>
      </c>
      <c r="J181" s="39">
        <v>4.4000000000000004</v>
      </c>
      <c r="L181" t="s">
        <v>3471</v>
      </c>
      <c r="M181" s="29" t="s">
        <v>6019</v>
      </c>
      <c r="N181" s="29" t="s">
        <v>40</v>
      </c>
      <c r="O181" s="68">
        <v>24</v>
      </c>
      <c r="P181" s="29" t="s">
        <v>2099</v>
      </c>
      <c r="Q181" s="29" t="s">
        <v>70</v>
      </c>
      <c r="R181" s="39">
        <v>0</v>
      </c>
      <c r="S181" s="39">
        <v>0</v>
      </c>
      <c r="T181" s="39">
        <v>0</v>
      </c>
      <c r="U181" s="39">
        <v>0</v>
      </c>
      <c r="V181" s="39">
        <v>0</v>
      </c>
      <c r="W181" s="39">
        <v>0</v>
      </c>
      <c r="X181" s="39">
        <v>0</v>
      </c>
      <c r="Y181" s="39">
        <v>1</v>
      </c>
      <c r="Z181" s="39">
        <v>0</v>
      </c>
      <c r="AA181" s="39">
        <v>0</v>
      </c>
      <c r="AB181" s="39">
        <v>0</v>
      </c>
      <c r="AC181" s="39">
        <v>1</v>
      </c>
      <c r="AD181" s="39">
        <v>1</v>
      </c>
      <c r="AE181" s="39">
        <v>0</v>
      </c>
      <c r="AF181" s="39">
        <v>0</v>
      </c>
      <c r="AG181" s="39">
        <v>0</v>
      </c>
      <c r="AH181" s="39">
        <v>0</v>
      </c>
      <c r="AI181" s="39">
        <v>0</v>
      </c>
      <c r="AJ181" s="9">
        <f t="shared" si="16"/>
        <v>1</v>
      </c>
      <c r="AK181" s="9">
        <f t="shared" si="17"/>
        <v>0</v>
      </c>
      <c r="AL181" s="9">
        <f t="shared" si="18"/>
        <v>1</v>
      </c>
      <c r="AM181" s="9">
        <f t="shared" si="19"/>
        <v>1</v>
      </c>
      <c r="AN181" s="29" t="s">
        <v>6578</v>
      </c>
      <c r="AO181" s="29" t="s">
        <v>6579</v>
      </c>
    </row>
    <row r="182" spans="1:41" x14ac:dyDescent="0.25">
      <c r="A182" s="39">
        <v>2266</v>
      </c>
      <c r="B182" s="29" t="s">
        <v>6580</v>
      </c>
      <c r="C182" s="29" t="s">
        <v>6581</v>
      </c>
      <c r="D182" s="29" t="s">
        <v>6582</v>
      </c>
      <c r="E182" s="42">
        <v>36617</v>
      </c>
      <c r="F182" s="29" t="s">
        <v>38</v>
      </c>
      <c r="I182" s="64">
        <v>50000</v>
      </c>
      <c r="J182" s="39">
        <v>2.1349999999999998</v>
      </c>
      <c r="L182" t="s">
        <v>3471</v>
      </c>
      <c r="M182" s="29" t="s">
        <v>136</v>
      </c>
      <c r="N182" s="29" t="s">
        <v>48</v>
      </c>
      <c r="O182" s="68">
        <v>2</v>
      </c>
      <c r="P182" s="29" t="s">
        <v>2099</v>
      </c>
      <c r="Q182" s="29" t="s">
        <v>70</v>
      </c>
      <c r="R182" s="39">
        <v>0</v>
      </c>
      <c r="S182" s="39">
        <v>0</v>
      </c>
      <c r="T182" s="39">
        <v>0</v>
      </c>
      <c r="U182" s="39">
        <v>0</v>
      </c>
      <c r="V182" s="39">
        <v>0</v>
      </c>
      <c r="W182" s="39">
        <v>0</v>
      </c>
      <c r="X182" s="39">
        <v>0</v>
      </c>
      <c r="Y182" s="39">
        <v>1</v>
      </c>
      <c r="Z182" s="39">
        <v>0</v>
      </c>
      <c r="AA182" s="39">
        <v>0</v>
      </c>
      <c r="AB182" s="39">
        <v>0</v>
      </c>
      <c r="AC182" s="39">
        <v>1</v>
      </c>
      <c r="AD182" s="39">
        <v>0</v>
      </c>
      <c r="AE182" s="39">
        <v>0</v>
      </c>
      <c r="AF182" s="39">
        <v>0</v>
      </c>
      <c r="AG182" s="39">
        <v>0</v>
      </c>
      <c r="AH182" s="39">
        <v>0</v>
      </c>
      <c r="AI182" s="39">
        <v>0</v>
      </c>
      <c r="AJ182" s="9">
        <f t="shared" si="16"/>
        <v>1</v>
      </c>
      <c r="AK182" s="9">
        <f t="shared" si="17"/>
        <v>0</v>
      </c>
      <c r="AL182" s="9">
        <f t="shared" si="18"/>
        <v>0</v>
      </c>
      <c r="AM182" s="9">
        <f t="shared" si="19"/>
        <v>0</v>
      </c>
      <c r="AN182" s="29" t="s">
        <v>6583</v>
      </c>
      <c r="AO182" s="29" t="s">
        <v>6584</v>
      </c>
    </row>
    <row r="183" spans="1:41" x14ac:dyDescent="0.25">
      <c r="A183" s="39">
        <v>2270</v>
      </c>
      <c r="B183" s="29" t="s">
        <v>6585</v>
      </c>
      <c r="C183" s="29" t="s">
        <v>6586</v>
      </c>
      <c r="D183" s="29" t="s">
        <v>6587</v>
      </c>
      <c r="E183" s="42">
        <v>41306</v>
      </c>
      <c r="F183" s="29" t="s">
        <v>38</v>
      </c>
      <c r="J183" s="39">
        <v>0.2</v>
      </c>
      <c r="L183" t="s">
        <v>3471</v>
      </c>
      <c r="M183" s="29" t="s">
        <v>185</v>
      </c>
      <c r="N183" s="29" t="s">
        <v>48</v>
      </c>
      <c r="O183" s="68">
        <v>28</v>
      </c>
      <c r="P183" s="29" t="s">
        <v>2099</v>
      </c>
      <c r="Q183" s="29" t="s">
        <v>55</v>
      </c>
      <c r="R183" s="39">
        <v>1</v>
      </c>
      <c r="S183" s="39">
        <v>0</v>
      </c>
      <c r="T183" s="39">
        <v>0</v>
      </c>
      <c r="U183" s="39">
        <v>0</v>
      </c>
      <c r="V183" s="39">
        <v>0</v>
      </c>
      <c r="W183" s="39">
        <v>0</v>
      </c>
      <c r="X183" s="39">
        <v>0</v>
      </c>
      <c r="Y183" s="39">
        <v>1</v>
      </c>
      <c r="Z183" s="39">
        <v>0</v>
      </c>
      <c r="AA183" s="39">
        <v>0</v>
      </c>
      <c r="AB183" s="39">
        <v>0</v>
      </c>
      <c r="AC183" s="39">
        <v>1</v>
      </c>
      <c r="AD183" s="39">
        <v>0</v>
      </c>
      <c r="AE183" s="39">
        <v>0</v>
      </c>
      <c r="AF183" s="39">
        <v>0</v>
      </c>
      <c r="AG183" s="39">
        <v>0</v>
      </c>
      <c r="AH183" s="39">
        <v>0</v>
      </c>
      <c r="AI183" s="39">
        <v>0</v>
      </c>
      <c r="AJ183" s="9">
        <f t="shared" si="16"/>
        <v>1</v>
      </c>
      <c r="AK183" s="9">
        <f t="shared" si="17"/>
        <v>0</v>
      </c>
      <c r="AL183" s="9">
        <f t="shared" si="18"/>
        <v>0</v>
      </c>
      <c r="AM183" s="9">
        <f t="shared" si="19"/>
        <v>0</v>
      </c>
      <c r="AN183" s="29" t="s">
        <v>6588</v>
      </c>
      <c r="AO183" s="29" t="s">
        <v>6589</v>
      </c>
    </row>
    <row r="184" spans="1:41" x14ac:dyDescent="0.25">
      <c r="A184" s="39">
        <v>2287</v>
      </c>
      <c r="B184" s="29" t="s">
        <v>4543</v>
      </c>
      <c r="C184" s="29" t="s">
        <v>4544</v>
      </c>
      <c r="D184" s="29" t="s">
        <v>4545</v>
      </c>
      <c r="E184" s="42">
        <v>39448</v>
      </c>
      <c r="F184" s="29" t="s">
        <v>38</v>
      </c>
      <c r="J184" s="39">
        <v>2</v>
      </c>
      <c r="L184" t="s">
        <v>341</v>
      </c>
      <c r="M184" s="29" t="s">
        <v>151</v>
      </c>
      <c r="N184" s="29" t="s">
        <v>48</v>
      </c>
      <c r="O184" s="68">
        <v>24</v>
      </c>
      <c r="P184" s="29" t="s">
        <v>4500</v>
      </c>
      <c r="Q184" s="29" t="s">
        <v>15</v>
      </c>
      <c r="R184" s="39">
        <v>1</v>
      </c>
      <c r="S184" s="39">
        <v>0</v>
      </c>
      <c r="T184" s="39">
        <v>0</v>
      </c>
      <c r="U184" s="39">
        <v>0</v>
      </c>
      <c r="V184" s="39">
        <v>0</v>
      </c>
      <c r="W184" s="39">
        <v>0</v>
      </c>
      <c r="X184" s="39">
        <v>0</v>
      </c>
      <c r="Y184" s="39">
        <v>1</v>
      </c>
      <c r="Z184" s="39">
        <v>0</v>
      </c>
      <c r="AA184" s="39">
        <v>0</v>
      </c>
      <c r="AB184" s="39">
        <v>0</v>
      </c>
      <c r="AC184" s="39">
        <v>0</v>
      </c>
      <c r="AD184" s="39">
        <v>0</v>
      </c>
      <c r="AE184" s="39">
        <v>0</v>
      </c>
      <c r="AF184" s="39">
        <v>0</v>
      </c>
      <c r="AG184" s="39">
        <v>0</v>
      </c>
      <c r="AH184" s="39">
        <v>0</v>
      </c>
      <c r="AI184" s="39">
        <v>1</v>
      </c>
      <c r="AJ184" s="9">
        <f t="shared" si="16"/>
        <v>0</v>
      </c>
      <c r="AK184" s="9">
        <f t="shared" si="17"/>
        <v>0</v>
      </c>
      <c r="AL184" s="9">
        <f t="shared" si="18"/>
        <v>1</v>
      </c>
      <c r="AM184" s="9">
        <f t="shared" si="19"/>
        <v>0</v>
      </c>
      <c r="AN184" s="29" t="s">
        <v>3466</v>
      </c>
      <c r="AO184" s="29" t="s">
        <v>4546</v>
      </c>
    </row>
    <row r="185" spans="1:41" x14ac:dyDescent="0.25">
      <c r="A185" s="39">
        <v>2295</v>
      </c>
      <c r="B185" s="29" t="s">
        <v>4552</v>
      </c>
      <c r="C185" s="29" t="s">
        <v>4553</v>
      </c>
      <c r="D185" s="29" t="s">
        <v>4554</v>
      </c>
      <c r="E185" s="42">
        <v>39587</v>
      </c>
      <c r="F185" s="29" t="s">
        <v>38</v>
      </c>
      <c r="J185" s="39">
        <v>1</v>
      </c>
      <c r="L185" t="s">
        <v>3471</v>
      </c>
      <c r="M185" s="29" t="s">
        <v>185</v>
      </c>
      <c r="N185" s="29" t="s">
        <v>48</v>
      </c>
      <c r="O185" s="68">
        <v>2</v>
      </c>
      <c r="P185" s="29" t="s">
        <v>4500</v>
      </c>
      <c r="Q185" s="29" t="s">
        <v>15</v>
      </c>
      <c r="R185" s="39">
        <v>1</v>
      </c>
      <c r="S185" s="39">
        <v>0</v>
      </c>
      <c r="T185" s="39">
        <v>0</v>
      </c>
      <c r="U185" s="39">
        <v>0</v>
      </c>
      <c r="V185" s="39">
        <v>0</v>
      </c>
      <c r="W185" s="39">
        <v>0</v>
      </c>
      <c r="X185" s="39">
        <v>0</v>
      </c>
      <c r="Y185" s="39">
        <v>1</v>
      </c>
      <c r="Z185" s="39">
        <v>0</v>
      </c>
      <c r="AA185" s="39">
        <v>0</v>
      </c>
      <c r="AB185" s="39">
        <v>0</v>
      </c>
      <c r="AC185" s="39">
        <v>1</v>
      </c>
      <c r="AD185" s="39">
        <v>0</v>
      </c>
      <c r="AE185" s="39">
        <v>0</v>
      </c>
      <c r="AF185" s="39">
        <v>0</v>
      </c>
      <c r="AG185" s="39">
        <v>0</v>
      </c>
      <c r="AH185" s="39">
        <v>0</v>
      </c>
      <c r="AI185" s="39">
        <v>0</v>
      </c>
      <c r="AJ185" s="9">
        <f t="shared" si="16"/>
        <v>1</v>
      </c>
      <c r="AK185" s="9">
        <f t="shared" si="17"/>
        <v>0</v>
      </c>
      <c r="AL185" s="9">
        <f t="shared" si="18"/>
        <v>0</v>
      </c>
      <c r="AM185" s="9">
        <f t="shared" si="19"/>
        <v>0</v>
      </c>
      <c r="AN185" s="29" t="s">
        <v>4555</v>
      </c>
      <c r="AO185" s="29" t="s">
        <v>4556</v>
      </c>
    </row>
    <row r="186" spans="1:41" x14ac:dyDescent="0.25">
      <c r="A186" s="39">
        <v>2299</v>
      </c>
      <c r="B186" s="29" t="s">
        <v>6590</v>
      </c>
      <c r="C186" s="29" t="s">
        <v>6591</v>
      </c>
      <c r="D186" s="29" t="s">
        <v>6592</v>
      </c>
      <c r="E186" s="42">
        <v>37834</v>
      </c>
      <c r="F186" s="29" t="s">
        <v>38</v>
      </c>
      <c r="J186" s="39">
        <v>1.6</v>
      </c>
      <c r="L186" t="s">
        <v>3471</v>
      </c>
      <c r="M186" s="29" t="s">
        <v>185</v>
      </c>
      <c r="N186" s="29" t="s">
        <v>48</v>
      </c>
      <c r="O186" s="68">
        <v>1.4</v>
      </c>
      <c r="P186" s="29" t="s">
        <v>2099</v>
      </c>
      <c r="Q186" s="29" t="s">
        <v>70</v>
      </c>
      <c r="R186" s="39">
        <v>0</v>
      </c>
      <c r="S186" s="39">
        <v>0</v>
      </c>
      <c r="T186" s="39">
        <v>0</v>
      </c>
      <c r="U186" s="39">
        <v>0</v>
      </c>
      <c r="V186" s="39">
        <v>0</v>
      </c>
      <c r="W186" s="39">
        <v>0</v>
      </c>
      <c r="X186" s="39">
        <v>0</v>
      </c>
      <c r="Y186" s="39">
        <v>1</v>
      </c>
      <c r="Z186" s="39">
        <v>0</v>
      </c>
      <c r="AA186" s="39">
        <v>0</v>
      </c>
      <c r="AB186" s="39">
        <v>0</v>
      </c>
      <c r="AC186" s="39">
        <v>0</v>
      </c>
      <c r="AD186" s="39">
        <v>1</v>
      </c>
      <c r="AE186" s="39">
        <v>0</v>
      </c>
      <c r="AF186" s="39">
        <v>0</v>
      </c>
      <c r="AG186" s="39">
        <v>0</v>
      </c>
      <c r="AH186" s="39">
        <v>0</v>
      </c>
      <c r="AI186" s="39">
        <v>0</v>
      </c>
      <c r="AJ186" s="9">
        <f t="shared" si="16"/>
        <v>0</v>
      </c>
      <c r="AK186" s="9">
        <f t="shared" si="17"/>
        <v>0</v>
      </c>
      <c r="AL186" s="9">
        <f t="shared" si="18"/>
        <v>1</v>
      </c>
      <c r="AM186" s="9">
        <f t="shared" si="19"/>
        <v>1</v>
      </c>
      <c r="AN186" s="29" t="s">
        <v>6593</v>
      </c>
      <c r="AO186" s="29" t="s">
        <v>6594</v>
      </c>
    </row>
    <row r="187" spans="1:41" x14ac:dyDescent="0.25">
      <c r="A187" s="39">
        <v>2301</v>
      </c>
      <c r="B187" s="29" t="s">
        <v>6595</v>
      </c>
      <c r="C187" s="29" t="s">
        <v>6596</v>
      </c>
      <c r="D187" s="29" t="s">
        <v>6597</v>
      </c>
      <c r="E187" s="42">
        <v>38456</v>
      </c>
      <c r="F187" s="29" t="s">
        <v>38</v>
      </c>
      <c r="J187" s="39">
        <v>0.3</v>
      </c>
      <c r="L187" t="s">
        <v>3471</v>
      </c>
      <c r="M187" s="29" t="s">
        <v>593</v>
      </c>
      <c r="N187" s="29" t="s">
        <v>48</v>
      </c>
      <c r="O187" s="68">
        <v>2</v>
      </c>
      <c r="P187" s="29" t="s">
        <v>6518</v>
      </c>
      <c r="Q187" s="29" t="s">
        <v>70</v>
      </c>
      <c r="R187" s="39">
        <v>1</v>
      </c>
      <c r="S187" s="39">
        <v>0</v>
      </c>
      <c r="T187" s="39">
        <v>0</v>
      </c>
      <c r="U187" s="39">
        <v>0</v>
      </c>
      <c r="V187" s="39">
        <v>0</v>
      </c>
      <c r="W187" s="39">
        <v>0</v>
      </c>
      <c r="X187" s="39">
        <v>0</v>
      </c>
      <c r="Y187" s="39">
        <v>1</v>
      </c>
      <c r="Z187" s="39">
        <v>0</v>
      </c>
      <c r="AA187" s="39">
        <v>0</v>
      </c>
      <c r="AB187" s="39">
        <v>0</v>
      </c>
      <c r="AC187" s="39">
        <v>1</v>
      </c>
      <c r="AD187" s="39">
        <v>0</v>
      </c>
      <c r="AE187" s="39">
        <v>0</v>
      </c>
      <c r="AF187" s="39">
        <v>0</v>
      </c>
      <c r="AG187" s="39">
        <v>0</v>
      </c>
      <c r="AH187" s="39">
        <v>0</v>
      </c>
      <c r="AI187" s="39">
        <v>0</v>
      </c>
      <c r="AJ187" s="9">
        <f t="shared" si="16"/>
        <v>1</v>
      </c>
      <c r="AK187" s="9">
        <f t="shared" si="17"/>
        <v>0</v>
      </c>
      <c r="AL187" s="9">
        <f t="shared" si="18"/>
        <v>0</v>
      </c>
      <c r="AM187" s="9">
        <f t="shared" si="19"/>
        <v>0</v>
      </c>
      <c r="AN187" s="29" t="s">
        <v>6598</v>
      </c>
      <c r="AO187" s="29" t="s">
        <v>6599</v>
      </c>
    </row>
    <row r="188" spans="1:41" x14ac:dyDescent="0.25">
      <c r="A188" s="39">
        <v>2302</v>
      </c>
      <c r="B188" s="29" t="s">
        <v>6600</v>
      </c>
      <c r="C188" s="29" t="s">
        <v>6601</v>
      </c>
      <c r="D188" s="29" t="s">
        <v>6602</v>
      </c>
      <c r="E188" s="42">
        <v>41151</v>
      </c>
      <c r="F188" s="29" t="s">
        <v>38</v>
      </c>
      <c r="J188" s="39">
        <v>0.15</v>
      </c>
      <c r="L188" t="s">
        <v>3471</v>
      </c>
      <c r="M188" s="29" t="s">
        <v>4080</v>
      </c>
      <c r="N188" s="29" t="s">
        <v>48</v>
      </c>
      <c r="O188" s="68">
        <v>20</v>
      </c>
      <c r="P188" s="29" t="s">
        <v>2099</v>
      </c>
      <c r="Q188" s="29" t="s">
        <v>15</v>
      </c>
      <c r="R188" s="39">
        <v>0</v>
      </c>
      <c r="S188" s="39">
        <v>0</v>
      </c>
      <c r="T188" s="39">
        <v>0</v>
      </c>
      <c r="U188" s="39">
        <v>0</v>
      </c>
      <c r="V188" s="39">
        <v>0</v>
      </c>
      <c r="W188" s="39">
        <v>0</v>
      </c>
      <c r="X188" s="39">
        <v>0</v>
      </c>
      <c r="Y188" s="39">
        <v>1</v>
      </c>
      <c r="Z188" s="39">
        <v>0</v>
      </c>
      <c r="AA188" s="39">
        <v>0</v>
      </c>
      <c r="AB188" s="39">
        <v>0</v>
      </c>
      <c r="AC188" s="39">
        <v>0</v>
      </c>
      <c r="AD188" s="39">
        <v>0</v>
      </c>
      <c r="AE188" s="39">
        <v>0</v>
      </c>
      <c r="AF188" s="39">
        <v>0</v>
      </c>
      <c r="AG188" s="39">
        <v>0</v>
      </c>
      <c r="AH188" s="39">
        <v>0</v>
      </c>
      <c r="AI188" s="39">
        <v>1</v>
      </c>
      <c r="AJ188" s="9">
        <f t="shared" si="16"/>
        <v>0</v>
      </c>
      <c r="AK188" s="9">
        <f t="shared" si="17"/>
        <v>0</v>
      </c>
      <c r="AL188" s="9">
        <f t="shared" si="18"/>
        <v>1</v>
      </c>
      <c r="AM188" s="9">
        <f t="shared" si="19"/>
        <v>0</v>
      </c>
      <c r="AN188" s="29" t="s">
        <v>3539</v>
      </c>
      <c r="AO188" s="29" t="s">
        <v>6603</v>
      </c>
    </row>
    <row r="189" spans="1:41" x14ac:dyDescent="0.25">
      <c r="A189" s="39">
        <v>2303</v>
      </c>
      <c r="B189" s="29" t="s">
        <v>6604</v>
      </c>
      <c r="C189" s="29" t="s">
        <v>6605</v>
      </c>
      <c r="D189" s="29" t="s">
        <v>6606</v>
      </c>
      <c r="E189" s="42">
        <v>39406</v>
      </c>
      <c r="F189" s="29" t="s">
        <v>38</v>
      </c>
      <c r="J189" s="39">
        <v>2.2000000000000002</v>
      </c>
      <c r="L189" t="s">
        <v>3471</v>
      </c>
      <c r="M189" s="29" t="s">
        <v>4080</v>
      </c>
      <c r="N189" s="29" t="s">
        <v>48</v>
      </c>
      <c r="O189" s="68">
        <v>24</v>
      </c>
      <c r="P189" s="29" t="s">
        <v>2099</v>
      </c>
      <c r="Q189" s="29" t="s">
        <v>70</v>
      </c>
      <c r="R189" s="39">
        <v>0</v>
      </c>
      <c r="S189" s="39">
        <v>0</v>
      </c>
      <c r="T189" s="39">
        <v>0</v>
      </c>
      <c r="U189" s="39">
        <v>0</v>
      </c>
      <c r="V189" s="39">
        <v>0</v>
      </c>
      <c r="W189" s="39">
        <v>0</v>
      </c>
      <c r="X189" s="39">
        <v>0</v>
      </c>
      <c r="Y189" s="39">
        <v>1</v>
      </c>
      <c r="Z189" s="39">
        <v>0</v>
      </c>
      <c r="AA189" s="39">
        <v>0</v>
      </c>
      <c r="AB189" s="39">
        <v>0</v>
      </c>
      <c r="AC189" s="39">
        <v>0</v>
      </c>
      <c r="AD189" s="39">
        <v>0</v>
      </c>
      <c r="AE189" s="39">
        <v>0</v>
      </c>
      <c r="AF189" s="39">
        <v>0</v>
      </c>
      <c r="AG189" s="39">
        <v>0</v>
      </c>
      <c r="AH189" s="39">
        <v>0</v>
      </c>
      <c r="AI189" s="39">
        <v>1</v>
      </c>
      <c r="AJ189" s="9">
        <f t="shared" si="16"/>
        <v>0</v>
      </c>
      <c r="AK189" s="9">
        <f t="shared" si="17"/>
        <v>0</v>
      </c>
      <c r="AL189" s="9">
        <f t="shared" si="18"/>
        <v>1</v>
      </c>
      <c r="AM189" s="9">
        <f t="shared" si="19"/>
        <v>0</v>
      </c>
      <c r="AN189" s="29" t="s">
        <v>3461</v>
      </c>
      <c r="AO189" s="29" t="s">
        <v>6607</v>
      </c>
    </row>
    <row r="190" spans="1:41" x14ac:dyDescent="0.25">
      <c r="A190" s="39">
        <v>2306</v>
      </c>
      <c r="B190" s="29" t="s">
        <v>6608</v>
      </c>
      <c r="C190" s="29" t="s">
        <v>6609</v>
      </c>
      <c r="D190" s="29" t="s">
        <v>6610</v>
      </c>
      <c r="E190" s="42">
        <v>37834</v>
      </c>
      <c r="F190" s="29" t="s">
        <v>38</v>
      </c>
      <c r="I190" s="64">
        <v>50000</v>
      </c>
      <c r="L190" t="s">
        <v>3471</v>
      </c>
      <c r="M190" s="29" t="s">
        <v>224</v>
      </c>
      <c r="N190" s="29" t="s">
        <v>219</v>
      </c>
      <c r="O190" s="68">
        <v>2</v>
      </c>
      <c r="P190" s="29" t="s">
        <v>2099</v>
      </c>
      <c r="Q190" s="29" t="s">
        <v>15</v>
      </c>
      <c r="R190" s="39">
        <v>0</v>
      </c>
      <c r="S190" s="39">
        <v>0</v>
      </c>
      <c r="T190" s="39">
        <v>0</v>
      </c>
      <c r="U190" s="39">
        <v>0</v>
      </c>
      <c r="V190" s="39">
        <v>0</v>
      </c>
      <c r="W190" s="39">
        <v>0</v>
      </c>
      <c r="X190" s="39">
        <v>0</v>
      </c>
      <c r="Y190" s="39">
        <v>1</v>
      </c>
      <c r="Z190" s="39">
        <v>0</v>
      </c>
      <c r="AA190" s="39">
        <v>0</v>
      </c>
      <c r="AB190" s="39">
        <v>0</v>
      </c>
      <c r="AC190" s="39">
        <v>0</v>
      </c>
      <c r="AD190" s="39">
        <v>0</v>
      </c>
      <c r="AE190" s="39">
        <v>0</v>
      </c>
      <c r="AF190" s="39">
        <v>0</v>
      </c>
      <c r="AG190" s="39">
        <v>0</v>
      </c>
      <c r="AH190" s="39">
        <v>0</v>
      </c>
      <c r="AI190" s="39">
        <v>1</v>
      </c>
      <c r="AJ190" s="9">
        <f t="shared" si="16"/>
        <v>0</v>
      </c>
      <c r="AK190" s="9">
        <f t="shared" si="17"/>
        <v>0</v>
      </c>
      <c r="AL190" s="9">
        <f t="shared" si="18"/>
        <v>1</v>
      </c>
      <c r="AM190" s="9">
        <f t="shared" si="19"/>
        <v>0</v>
      </c>
      <c r="AN190" s="29" t="s">
        <v>3466</v>
      </c>
      <c r="AO190" s="29" t="s">
        <v>6611</v>
      </c>
    </row>
    <row r="191" spans="1:41" x14ac:dyDescent="0.25">
      <c r="A191" s="39">
        <v>2311</v>
      </c>
      <c r="B191" s="29" t="s">
        <v>6612</v>
      </c>
      <c r="C191" s="29" t="s">
        <v>6613</v>
      </c>
      <c r="D191" s="29" t="s">
        <v>6614</v>
      </c>
      <c r="E191" s="42">
        <v>39973</v>
      </c>
      <c r="F191" s="29" t="s">
        <v>38</v>
      </c>
      <c r="J191" s="39">
        <v>2</v>
      </c>
      <c r="L191" t="s">
        <v>3471</v>
      </c>
      <c r="M191" s="29" t="s">
        <v>185</v>
      </c>
      <c r="N191" s="29" t="s">
        <v>48</v>
      </c>
      <c r="O191" s="68">
        <v>24</v>
      </c>
      <c r="P191" s="29" t="s">
        <v>6518</v>
      </c>
      <c r="Q191" s="29" t="s">
        <v>55</v>
      </c>
      <c r="R191" s="39">
        <v>0</v>
      </c>
      <c r="S191" s="39">
        <v>0</v>
      </c>
      <c r="T191" s="39">
        <v>0</v>
      </c>
      <c r="U191" s="39">
        <v>0</v>
      </c>
      <c r="V191" s="39">
        <v>0</v>
      </c>
      <c r="W191" s="39">
        <v>0</v>
      </c>
      <c r="X191" s="39">
        <v>0</v>
      </c>
      <c r="Y191" s="39">
        <v>1</v>
      </c>
      <c r="Z191" s="39">
        <v>0</v>
      </c>
      <c r="AA191" s="39">
        <v>0</v>
      </c>
      <c r="AB191" s="39">
        <v>0</v>
      </c>
      <c r="AC191" s="39">
        <v>1</v>
      </c>
      <c r="AD191" s="39">
        <v>0</v>
      </c>
      <c r="AE191" s="39">
        <v>0</v>
      </c>
      <c r="AF191" s="39">
        <v>0</v>
      </c>
      <c r="AG191" s="39">
        <v>0</v>
      </c>
      <c r="AH191" s="39">
        <v>0</v>
      </c>
      <c r="AI191" s="39">
        <v>0</v>
      </c>
      <c r="AJ191" s="9">
        <f t="shared" si="16"/>
        <v>1</v>
      </c>
      <c r="AK191" s="9">
        <f t="shared" si="17"/>
        <v>0</v>
      </c>
      <c r="AL191" s="9">
        <f t="shared" si="18"/>
        <v>0</v>
      </c>
      <c r="AM191" s="9">
        <f t="shared" si="19"/>
        <v>0</v>
      </c>
      <c r="AN191" s="29" t="s">
        <v>6615</v>
      </c>
      <c r="AO191" s="29" t="s">
        <v>6616</v>
      </c>
    </row>
    <row r="192" spans="1:41" x14ac:dyDescent="0.25">
      <c r="A192" s="39">
        <v>2312</v>
      </c>
      <c r="B192" s="29" t="s">
        <v>6617</v>
      </c>
      <c r="C192" s="29" t="s">
        <v>6618</v>
      </c>
      <c r="D192" s="29" t="s">
        <v>6619</v>
      </c>
      <c r="E192" s="42">
        <v>40179</v>
      </c>
      <c r="F192" s="29" t="s">
        <v>38</v>
      </c>
      <c r="J192" s="39">
        <v>2</v>
      </c>
      <c r="L192" t="s">
        <v>3471</v>
      </c>
      <c r="M192" s="29" t="s">
        <v>691</v>
      </c>
      <c r="N192" s="29" t="s">
        <v>48</v>
      </c>
      <c r="O192" s="68">
        <v>2</v>
      </c>
      <c r="P192" s="29" t="s">
        <v>6620</v>
      </c>
      <c r="Q192" s="29" t="s">
        <v>15</v>
      </c>
      <c r="R192" s="39">
        <v>0</v>
      </c>
      <c r="S192" s="39">
        <v>0</v>
      </c>
      <c r="T192" s="39">
        <v>0</v>
      </c>
      <c r="U192" s="39">
        <v>0</v>
      </c>
      <c r="V192" s="39">
        <v>0</v>
      </c>
      <c r="W192" s="39">
        <v>0</v>
      </c>
      <c r="X192" s="39">
        <v>0</v>
      </c>
      <c r="Y192" s="39">
        <v>1</v>
      </c>
      <c r="Z192" s="39">
        <v>0</v>
      </c>
      <c r="AA192" s="39">
        <v>0</v>
      </c>
      <c r="AB192" s="39">
        <v>0</v>
      </c>
      <c r="AC192" s="39">
        <v>1</v>
      </c>
      <c r="AD192" s="39">
        <v>0</v>
      </c>
      <c r="AE192" s="39">
        <v>0</v>
      </c>
      <c r="AF192" s="39">
        <v>0</v>
      </c>
      <c r="AG192" s="39">
        <v>0</v>
      </c>
      <c r="AH192" s="39">
        <v>0</v>
      </c>
      <c r="AI192" s="39">
        <v>0</v>
      </c>
      <c r="AJ192" s="9">
        <f t="shared" si="16"/>
        <v>1</v>
      </c>
      <c r="AK192" s="9">
        <f t="shared" si="17"/>
        <v>0</v>
      </c>
      <c r="AL192" s="9">
        <f t="shared" si="18"/>
        <v>0</v>
      </c>
      <c r="AM192" s="9">
        <f t="shared" si="19"/>
        <v>0</v>
      </c>
      <c r="AN192" s="29" t="s">
        <v>6621</v>
      </c>
      <c r="AO192" s="29" t="s">
        <v>6622</v>
      </c>
    </row>
    <row r="193" spans="1:41" x14ac:dyDescent="0.25">
      <c r="A193" s="39">
        <v>2316</v>
      </c>
      <c r="B193" s="29" t="s">
        <v>6623</v>
      </c>
      <c r="C193" s="29" t="s">
        <v>6624</v>
      </c>
      <c r="D193" s="29" t="s">
        <v>6625</v>
      </c>
      <c r="E193" s="42">
        <v>36880</v>
      </c>
      <c r="F193" s="29" t="s">
        <v>38</v>
      </c>
      <c r="I193" s="64">
        <v>200000</v>
      </c>
      <c r="L193" t="s">
        <v>3471</v>
      </c>
      <c r="M193" s="29" t="s">
        <v>136</v>
      </c>
      <c r="N193" s="29" t="s">
        <v>40</v>
      </c>
      <c r="O193" s="68">
        <v>1</v>
      </c>
      <c r="P193" s="29" t="s">
        <v>2099</v>
      </c>
      <c r="Q193" s="29" t="s">
        <v>15</v>
      </c>
      <c r="R193" s="39">
        <v>1</v>
      </c>
      <c r="S193" s="39">
        <v>0</v>
      </c>
      <c r="T193" s="39">
        <v>0</v>
      </c>
      <c r="U193" s="39">
        <v>0</v>
      </c>
      <c r="V193" s="39">
        <v>0</v>
      </c>
      <c r="W193" s="39">
        <v>0</v>
      </c>
      <c r="X193" s="39">
        <v>0</v>
      </c>
      <c r="Y193" s="39">
        <v>1</v>
      </c>
      <c r="Z193" s="39">
        <v>0</v>
      </c>
      <c r="AA193" s="39">
        <v>0</v>
      </c>
      <c r="AB193" s="39">
        <v>0</v>
      </c>
      <c r="AC193" s="39">
        <v>0</v>
      </c>
      <c r="AD193" s="39">
        <v>0</v>
      </c>
      <c r="AE193" s="39">
        <v>0</v>
      </c>
      <c r="AF193" s="39">
        <v>0</v>
      </c>
      <c r="AG193" s="39">
        <v>0</v>
      </c>
      <c r="AH193" s="39">
        <v>0</v>
      </c>
      <c r="AI193" s="39">
        <v>1</v>
      </c>
      <c r="AJ193" s="9">
        <f t="shared" si="16"/>
        <v>0</v>
      </c>
      <c r="AK193" s="9">
        <f t="shared" si="17"/>
        <v>0</v>
      </c>
      <c r="AL193" s="9">
        <f t="shared" si="18"/>
        <v>1</v>
      </c>
      <c r="AM193" s="9">
        <f t="shared" si="19"/>
        <v>0</v>
      </c>
      <c r="AN193" s="29" t="s">
        <v>3461</v>
      </c>
      <c r="AO193" s="29" t="s">
        <v>6626</v>
      </c>
    </row>
    <row r="194" spans="1:41" x14ac:dyDescent="0.25">
      <c r="A194" s="39">
        <v>2317</v>
      </c>
      <c r="B194" s="29" t="s">
        <v>6627</v>
      </c>
      <c r="C194" s="29" t="s">
        <v>6628</v>
      </c>
      <c r="D194" s="29" t="s">
        <v>6629</v>
      </c>
      <c r="E194" s="42">
        <v>33817</v>
      </c>
      <c r="F194" s="29" t="s">
        <v>38</v>
      </c>
      <c r="G194" s="39">
        <v>1350</v>
      </c>
      <c r="H194" s="39">
        <v>1250</v>
      </c>
      <c r="L194" t="s">
        <v>3471</v>
      </c>
      <c r="M194" s="29" t="s">
        <v>1800</v>
      </c>
      <c r="N194" s="29" t="s">
        <v>48</v>
      </c>
      <c r="O194" s="68">
        <v>43800</v>
      </c>
      <c r="P194" s="29" t="s">
        <v>6630</v>
      </c>
      <c r="Q194" s="29" t="s">
        <v>15</v>
      </c>
      <c r="R194" s="39">
        <v>1</v>
      </c>
      <c r="S194" s="39">
        <v>0</v>
      </c>
      <c r="T194" s="39">
        <v>0</v>
      </c>
      <c r="U194" s="39">
        <v>0</v>
      </c>
      <c r="V194" s="39">
        <v>0</v>
      </c>
      <c r="W194" s="39">
        <v>0</v>
      </c>
      <c r="X194" s="39">
        <v>0</v>
      </c>
      <c r="Y194" s="39">
        <v>0</v>
      </c>
      <c r="Z194" s="39">
        <v>0</v>
      </c>
      <c r="AA194" s="39">
        <v>0</v>
      </c>
      <c r="AB194" s="39">
        <v>1</v>
      </c>
      <c r="AC194" s="39">
        <v>0</v>
      </c>
      <c r="AD194" s="39">
        <v>0</v>
      </c>
      <c r="AE194" s="39">
        <v>0</v>
      </c>
      <c r="AF194" s="39">
        <v>0</v>
      </c>
      <c r="AG194" s="39">
        <v>0</v>
      </c>
      <c r="AH194" s="39">
        <v>0</v>
      </c>
      <c r="AI194" s="39">
        <v>1</v>
      </c>
      <c r="AJ194" s="9">
        <f t="shared" si="16"/>
        <v>0</v>
      </c>
      <c r="AK194" s="9">
        <f t="shared" si="17"/>
        <v>0</v>
      </c>
      <c r="AL194" s="9">
        <f t="shared" si="18"/>
        <v>1</v>
      </c>
      <c r="AM194" s="9">
        <f t="shared" si="19"/>
        <v>0</v>
      </c>
      <c r="AN194" s="29" t="s">
        <v>3461</v>
      </c>
      <c r="AO194" s="29" t="s">
        <v>6631</v>
      </c>
    </row>
    <row r="195" spans="1:41" x14ac:dyDescent="0.25">
      <c r="A195" s="39">
        <v>2318</v>
      </c>
      <c r="B195" s="29" t="s">
        <v>6632</v>
      </c>
      <c r="C195" s="29" t="s">
        <v>6633</v>
      </c>
      <c r="D195" s="29" t="s">
        <v>6634</v>
      </c>
      <c r="E195" s="42">
        <v>35097</v>
      </c>
      <c r="F195" s="29" t="s">
        <v>2852</v>
      </c>
      <c r="G195" s="39">
        <v>162</v>
      </c>
      <c r="H195" s="39">
        <v>154</v>
      </c>
      <c r="L195" t="s">
        <v>3471</v>
      </c>
      <c r="M195" s="29" t="s">
        <v>394</v>
      </c>
      <c r="N195" s="29" t="s">
        <v>48</v>
      </c>
      <c r="O195" s="68">
        <v>17520</v>
      </c>
      <c r="P195" s="29" t="s">
        <v>6635</v>
      </c>
      <c r="Q195" s="29" t="s">
        <v>15</v>
      </c>
      <c r="R195" s="39">
        <v>1</v>
      </c>
      <c r="S195" s="39">
        <v>0</v>
      </c>
      <c r="T195" s="39">
        <v>0</v>
      </c>
      <c r="U195" s="39">
        <v>1</v>
      </c>
      <c r="V195" s="39">
        <v>0</v>
      </c>
      <c r="W195" s="39">
        <v>0</v>
      </c>
      <c r="X195" s="39">
        <v>0</v>
      </c>
      <c r="Y195" s="39">
        <v>0</v>
      </c>
      <c r="Z195" s="39">
        <v>0</v>
      </c>
      <c r="AA195" s="39">
        <v>0</v>
      </c>
      <c r="AB195" s="39">
        <v>1</v>
      </c>
      <c r="AC195" s="39">
        <v>0</v>
      </c>
      <c r="AD195" s="39">
        <v>0</v>
      </c>
      <c r="AE195" s="39">
        <v>0</v>
      </c>
      <c r="AF195" s="39">
        <v>0</v>
      </c>
      <c r="AG195" s="39">
        <v>0</v>
      </c>
      <c r="AH195" s="39">
        <v>0</v>
      </c>
      <c r="AI195" s="39">
        <v>1</v>
      </c>
      <c r="AJ195" s="9">
        <f t="shared" si="16"/>
        <v>0</v>
      </c>
      <c r="AK195" s="9">
        <f t="shared" si="17"/>
        <v>0</v>
      </c>
      <c r="AL195" s="9">
        <f t="shared" si="18"/>
        <v>1</v>
      </c>
      <c r="AM195" s="9">
        <f t="shared" si="19"/>
        <v>0</v>
      </c>
      <c r="AN195" s="29" t="s">
        <v>3461</v>
      </c>
      <c r="AO195" s="29" t="s">
        <v>6636</v>
      </c>
    </row>
    <row r="196" spans="1:41" x14ac:dyDescent="0.25">
      <c r="A196" s="39">
        <v>2320</v>
      </c>
      <c r="B196" s="29" t="s">
        <v>6637</v>
      </c>
      <c r="C196" s="29" t="s">
        <v>6638</v>
      </c>
      <c r="D196" s="29" t="s">
        <v>5446</v>
      </c>
      <c r="E196" s="42">
        <v>32905</v>
      </c>
      <c r="F196" s="29" t="s">
        <v>332</v>
      </c>
      <c r="I196" s="64">
        <v>300000</v>
      </c>
      <c r="L196" t="s">
        <v>3471</v>
      </c>
      <c r="M196" s="29" t="s">
        <v>39</v>
      </c>
      <c r="N196" s="29" t="s">
        <v>40</v>
      </c>
      <c r="O196" s="68">
        <v>0.25</v>
      </c>
      <c r="P196" s="29" t="s">
        <v>6639</v>
      </c>
      <c r="Q196" s="29" t="s">
        <v>15</v>
      </c>
      <c r="R196" s="39">
        <v>1</v>
      </c>
      <c r="S196" s="39">
        <v>0</v>
      </c>
      <c r="T196" s="39">
        <v>0</v>
      </c>
      <c r="U196" s="39">
        <v>1</v>
      </c>
      <c r="V196" s="39">
        <v>0</v>
      </c>
      <c r="W196" s="39">
        <v>0</v>
      </c>
      <c r="X196" s="39">
        <v>0</v>
      </c>
      <c r="Y196" s="39">
        <v>1</v>
      </c>
      <c r="Z196" s="39">
        <v>0</v>
      </c>
      <c r="AA196" s="39">
        <v>0</v>
      </c>
      <c r="AB196" s="39">
        <v>0</v>
      </c>
      <c r="AC196" s="39">
        <v>0</v>
      </c>
      <c r="AD196" s="39">
        <v>0</v>
      </c>
      <c r="AE196" s="39">
        <v>0</v>
      </c>
      <c r="AF196" s="39">
        <v>0</v>
      </c>
      <c r="AG196" s="39">
        <v>1</v>
      </c>
      <c r="AH196" s="39">
        <v>0</v>
      </c>
      <c r="AI196" s="39">
        <v>0</v>
      </c>
      <c r="AJ196" s="9">
        <f t="shared" si="16"/>
        <v>0</v>
      </c>
      <c r="AK196" s="9">
        <f t="shared" si="17"/>
        <v>1</v>
      </c>
      <c r="AL196" s="9">
        <f t="shared" si="18"/>
        <v>0</v>
      </c>
      <c r="AM196" s="9">
        <f t="shared" si="19"/>
        <v>0</v>
      </c>
      <c r="AN196" s="29" t="s">
        <v>5447</v>
      </c>
      <c r="AO196" s="29" t="s">
        <v>6640</v>
      </c>
    </row>
    <row r="197" spans="1:41" x14ac:dyDescent="0.25">
      <c r="A197" s="39">
        <v>2323</v>
      </c>
      <c r="B197" s="29" t="s">
        <v>5444</v>
      </c>
      <c r="C197" s="29" t="s">
        <v>5445</v>
      </c>
      <c r="D197" s="29" t="s">
        <v>5446</v>
      </c>
      <c r="E197" s="42">
        <v>33420</v>
      </c>
      <c r="F197" s="29" t="s">
        <v>332</v>
      </c>
      <c r="I197" s="64">
        <v>5000</v>
      </c>
      <c r="L197" t="s">
        <v>3471</v>
      </c>
      <c r="M197" s="29" t="s">
        <v>39</v>
      </c>
      <c r="N197" s="29" t="s">
        <v>40</v>
      </c>
      <c r="O197" s="68">
        <v>1</v>
      </c>
      <c r="P197" s="29" t="s">
        <v>6641</v>
      </c>
      <c r="Q197" s="29" t="s">
        <v>15</v>
      </c>
      <c r="R197" s="39">
        <v>1</v>
      </c>
      <c r="S197" s="39">
        <v>0</v>
      </c>
      <c r="T197" s="39">
        <v>0</v>
      </c>
      <c r="U197" s="39">
        <v>1</v>
      </c>
      <c r="V197" s="39">
        <v>0</v>
      </c>
      <c r="W197" s="39">
        <v>0</v>
      </c>
      <c r="X197" s="39">
        <v>0</v>
      </c>
      <c r="Y197" s="39">
        <v>1</v>
      </c>
      <c r="Z197" s="39">
        <v>0</v>
      </c>
      <c r="AA197" s="39">
        <v>0</v>
      </c>
      <c r="AB197" s="39">
        <v>0</v>
      </c>
      <c r="AC197" s="39">
        <v>0</v>
      </c>
      <c r="AD197" s="39">
        <v>0</v>
      </c>
      <c r="AE197" s="39">
        <v>0</v>
      </c>
      <c r="AF197" s="39">
        <v>0</v>
      </c>
      <c r="AG197" s="39">
        <v>1</v>
      </c>
      <c r="AH197" s="39">
        <v>0</v>
      </c>
      <c r="AI197" s="39">
        <v>0</v>
      </c>
      <c r="AJ197" s="9">
        <f t="shared" si="16"/>
        <v>0</v>
      </c>
      <c r="AK197" s="9">
        <f t="shared" si="17"/>
        <v>1</v>
      </c>
      <c r="AL197" s="9">
        <f t="shared" si="18"/>
        <v>0</v>
      </c>
      <c r="AM197" s="9">
        <f t="shared" si="19"/>
        <v>0</v>
      </c>
      <c r="AN197" s="29" t="s">
        <v>5447</v>
      </c>
      <c r="AO197" s="29" t="s">
        <v>5448</v>
      </c>
    </row>
    <row r="198" spans="1:41" x14ac:dyDescent="0.25">
      <c r="A198" s="39">
        <v>2324</v>
      </c>
      <c r="B198" s="29" t="s">
        <v>6642</v>
      </c>
      <c r="C198" s="29" t="s">
        <v>6643</v>
      </c>
      <c r="D198" s="29" t="s">
        <v>6644</v>
      </c>
      <c r="E198" s="42">
        <v>36495</v>
      </c>
      <c r="F198" s="29" t="s">
        <v>38</v>
      </c>
      <c r="G198" s="39">
        <v>1350</v>
      </c>
      <c r="H198" s="39">
        <v>1250</v>
      </c>
      <c r="L198" t="s">
        <v>3471</v>
      </c>
      <c r="M198" s="29" t="s">
        <v>394</v>
      </c>
      <c r="N198" s="29" t="s">
        <v>48</v>
      </c>
      <c r="O198" s="68">
        <v>27740</v>
      </c>
      <c r="P198" s="29" t="s">
        <v>6645</v>
      </c>
      <c r="Q198" s="29" t="s">
        <v>15</v>
      </c>
      <c r="R198" s="39">
        <v>1</v>
      </c>
      <c r="S198" s="39">
        <v>0</v>
      </c>
      <c r="T198" s="39">
        <v>0</v>
      </c>
      <c r="U198" s="39">
        <v>0</v>
      </c>
      <c r="V198" s="39">
        <v>0</v>
      </c>
      <c r="W198" s="39">
        <v>0</v>
      </c>
      <c r="X198" s="39">
        <v>0</v>
      </c>
      <c r="Y198" s="39">
        <v>1</v>
      </c>
      <c r="Z198" s="39">
        <v>0</v>
      </c>
      <c r="AA198" s="39">
        <v>0</v>
      </c>
      <c r="AB198" s="39">
        <v>1</v>
      </c>
      <c r="AC198" s="39">
        <v>0</v>
      </c>
      <c r="AD198" s="39">
        <v>0</v>
      </c>
      <c r="AE198" s="39">
        <v>0</v>
      </c>
      <c r="AF198" s="39">
        <v>0</v>
      </c>
      <c r="AG198" s="39">
        <v>0</v>
      </c>
      <c r="AH198" s="39">
        <v>0</v>
      </c>
      <c r="AI198" s="39">
        <v>1</v>
      </c>
      <c r="AJ198" s="9">
        <f t="shared" si="16"/>
        <v>0</v>
      </c>
      <c r="AK198" s="9">
        <f t="shared" si="17"/>
        <v>0</v>
      </c>
      <c r="AL198" s="9">
        <f t="shared" si="18"/>
        <v>1</v>
      </c>
      <c r="AM198" s="9">
        <f t="shared" si="19"/>
        <v>0</v>
      </c>
      <c r="AN198" s="29" t="s">
        <v>3461</v>
      </c>
      <c r="AO198" s="29" t="s">
        <v>6646</v>
      </c>
    </row>
    <row r="199" spans="1:41" x14ac:dyDescent="0.25">
      <c r="A199" s="39">
        <v>2326</v>
      </c>
      <c r="B199" s="29" t="s">
        <v>5449</v>
      </c>
      <c r="C199" s="29" t="s">
        <v>5450</v>
      </c>
      <c r="D199" s="29" t="s">
        <v>5451</v>
      </c>
      <c r="E199" s="42">
        <v>35735</v>
      </c>
      <c r="F199" s="29" t="s">
        <v>38</v>
      </c>
      <c r="I199" s="64">
        <v>20000</v>
      </c>
      <c r="J199" s="39">
        <v>1.2</v>
      </c>
      <c r="L199" t="s">
        <v>3471</v>
      </c>
      <c r="M199" s="29" t="s">
        <v>136</v>
      </c>
      <c r="N199" s="29" t="s">
        <v>48</v>
      </c>
      <c r="O199" s="68">
        <v>2</v>
      </c>
      <c r="P199" s="29" t="s">
        <v>225</v>
      </c>
      <c r="Q199" s="29" t="s">
        <v>15</v>
      </c>
      <c r="R199" s="39">
        <v>1</v>
      </c>
      <c r="S199" s="39">
        <v>0</v>
      </c>
      <c r="T199" s="39">
        <v>0</v>
      </c>
      <c r="U199" s="39">
        <v>1</v>
      </c>
      <c r="V199" s="39">
        <v>0</v>
      </c>
      <c r="W199" s="39">
        <v>0</v>
      </c>
      <c r="X199" s="39">
        <v>0</v>
      </c>
      <c r="Y199" s="39">
        <v>0</v>
      </c>
      <c r="Z199" s="39">
        <v>1</v>
      </c>
      <c r="AA199" s="39">
        <v>0</v>
      </c>
      <c r="AB199" s="39">
        <v>0</v>
      </c>
      <c r="AC199" s="39">
        <v>1</v>
      </c>
      <c r="AD199" s="39">
        <v>0</v>
      </c>
      <c r="AE199" s="39">
        <v>1</v>
      </c>
      <c r="AF199" s="39">
        <v>0</v>
      </c>
      <c r="AG199" s="39">
        <v>0</v>
      </c>
      <c r="AH199" s="39">
        <v>0</v>
      </c>
      <c r="AI199" s="39">
        <v>0</v>
      </c>
      <c r="AJ199" s="9">
        <f t="shared" si="16"/>
        <v>1</v>
      </c>
      <c r="AK199" s="9">
        <f t="shared" si="17"/>
        <v>0</v>
      </c>
      <c r="AL199" s="9">
        <f t="shared" si="18"/>
        <v>0</v>
      </c>
      <c r="AM199" s="9">
        <f t="shared" si="19"/>
        <v>0</v>
      </c>
      <c r="AN199" s="29" t="s">
        <v>5279</v>
      </c>
      <c r="AO199" s="29" t="s">
        <v>5452</v>
      </c>
    </row>
    <row r="200" spans="1:41" x14ac:dyDescent="0.25">
      <c r="A200" s="39">
        <v>2327</v>
      </c>
      <c r="B200" s="29" t="s">
        <v>5453</v>
      </c>
      <c r="C200" s="29" t="s">
        <v>5454</v>
      </c>
      <c r="D200" s="29" t="s">
        <v>5278</v>
      </c>
      <c r="E200" s="42">
        <v>34700</v>
      </c>
      <c r="F200" s="29" t="s">
        <v>38</v>
      </c>
      <c r="I200" s="64">
        <v>10000</v>
      </c>
      <c r="J200" s="39">
        <v>0.6</v>
      </c>
      <c r="L200" t="s">
        <v>3471</v>
      </c>
      <c r="M200" s="29" t="s">
        <v>136</v>
      </c>
      <c r="N200" s="29" t="s">
        <v>48</v>
      </c>
      <c r="O200" s="68">
        <v>2</v>
      </c>
      <c r="P200" s="29" t="s">
        <v>225</v>
      </c>
      <c r="Q200" s="29" t="s">
        <v>15</v>
      </c>
      <c r="R200" s="39">
        <v>1</v>
      </c>
      <c r="S200" s="39">
        <v>0</v>
      </c>
      <c r="T200" s="39">
        <v>0</v>
      </c>
      <c r="U200" s="39">
        <v>1</v>
      </c>
      <c r="V200" s="39">
        <v>0</v>
      </c>
      <c r="W200" s="39">
        <v>0</v>
      </c>
      <c r="X200" s="39">
        <v>0</v>
      </c>
      <c r="Y200" s="39">
        <v>0</v>
      </c>
      <c r="Z200" s="39">
        <v>1</v>
      </c>
      <c r="AA200" s="39">
        <v>0</v>
      </c>
      <c r="AB200" s="39">
        <v>0</v>
      </c>
      <c r="AC200" s="39">
        <v>1</v>
      </c>
      <c r="AD200" s="39">
        <v>0</v>
      </c>
      <c r="AE200" s="39">
        <v>1</v>
      </c>
      <c r="AF200" s="39">
        <v>0</v>
      </c>
      <c r="AG200" s="39">
        <v>0</v>
      </c>
      <c r="AH200" s="39">
        <v>0</v>
      </c>
      <c r="AI200" s="39">
        <v>0</v>
      </c>
      <c r="AJ200" s="9">
        <f t="shared" si="16"/>
        <v>1</v>
      </c>
      <c r="AK200" s="9">
        <f t="shared" si="17"/>
        <v>0</v>
      </c>
      <c r="AL200" s="9">
        <f t="shared" si="18"/>
        <v>0</v>
      </c>
      <c r="AM200" s="9">
        <f t="shared" si="19"/>
        <v>0</v>
      </c>
      <c r="AN200" s="29" t="s">
        <v>5455</v>
      </c>
      <c r="AO200" s="29" t="s">
        <v>5456</v>
      </c>
    </row>
    <row r="201" spans="1:41" x14ac:dyDescent="0.25">
      <c r="A201" s="39">
        <v>2328</v>
      </c>
      <c r="B201" s="29" t="s">
        <v>6647</v>
      </c>
      <c r="C201" s="29" t="s">
        <v>6648</v>
      </c>
      <c r="D201" s="29" t="s">
        <v>6649</v>
      </c>
      <c r="E201" s="42">
        <v>33970</v>
      </c>
      <c r="F201" s="29" t="s">
        <v>38</v>
      </c>
      <c r="J201" s="39">
        <v>75</v>
      </c>
      <c r="L201" t="s">
        <v>3471</v>
      </c>
      <c r="M201" s="29" t="s">
        <v>136</v>
      </c>
      <c r="N201" s="29" t="s">
        <v>48</v>
      </c>
      <c r="O201" s="68">
        <v>0.5</v>
      </c>
      <c r="P201" s="29" t="s">
        <v>6650</v>
      </c>
      <c r="Q201" s="29" t="s">
        <v>15</v>
      </c>
      <c r="R201" s="39">
        <v>1</v>
      </c>
      <c r="S201" s="39">
        <v>0</v>
      </c>
      <c r="T201" s="39">
        <v>0</v>
      </c>
      <c r="U201" s="39">
        <v>0</v>
      </c>
      <c r="V201" s="39">
        <v>0</v>
      </c>
      <c r="W201" s="39">
        <v>0</v>
      </c>
      <c r="X201" s="39">
        <v>0</v>
      </c>
      <c r="Y201" s="39">
        <v>1</v>
      </c>
      <c r="Z201" s="39">
        <v>0</v>
      </c>
      <c r="AA201" s="39">
        <v>0</v>
      </c>
      <c r="AB201" s="39">
        <v>0</v>
      </c>
      <c r="AC201" s="39">
        <v>0</v>
      </c>
      <c r="AD201" s="39">
        <v>0</v>
      </c>
      <c r="AE201" s="39">
        <v>0</v>
      </c>
      <c r="AF201" s="39">
        <v>0</v>
      </c>
      <c r="AG201" s="39">
        <v>0</v>
      </c>
      <c r="AH201" s="39">
        <v>0</v>
      </c>
      <c r="AI201" s="39">
        <v>1</v>
      </c>
      <c r="AJ201" s="9">
        <f t="shared" si="16"/>
        <v>0</v>
      </c>
      <c r="AK201" s="9">
        <f t="shared" si="17"/>
        <v>0</v>
      </c>
      <c r="AL201" s="9">
        <f t="shared" si="18"/>
        <v>1</v>
      </c>
      <c r="AM201" s="9">
        <f t="shared" si="19"/>
        <v>0</v>
      </c>
      <c r="AN201" s="29" t="s">
        <v>3461</v>
      </c>
      <c r="AO201" s="29" t="s">
        <v>6651</v>
      </c>
    </row>
    <row r="202" spans="1:41" x14ac:dyDescent="0.25">
      <c r="A202" s="39">
        <v>2329</v>
      </c>
      <c r="B202" s="29" t="s">
        <v>6652</v>
      </c>
      <c r="C202" s="29" t="s">
        <v>6653</v>
      </c>
      <c r="D202" s="29" t="s">
        <v>5269</v>
      </c>
      <c r="E202" s="42">
        <v>34700</v>
      </c>
      <c r="F202" s="29" t="s">
        <v>38</v>
      </c>
      <c r="I202" s="64">
        <v>15000</v>
      </c>
      <c r="J202" s="39">
        <v>1.5</v>
      </c>
      <c r="K202" s="69">
        <v>49</v>
      </c>
      <c r="L202" t="s">
        <v>3471</v>
      </c>
      <c r="M202" s="29" t="s">
        <v>185</v>
      </c>
      <c r="N202" s="29" t="s">
        <v>48</v>
      </c>
      <c r="O202" s="68">
        <v>2</v>
      </c>
      <c r="P202" s="29" t="s">
        <v>6097</v>
      </c>
      <c r="Q202" s="29" t="s">
        <v>15</v>
      </c>
      <c r="R202" s="39">
        <v>1</v>
      </c>
      <c r="S202" s="39">
        <v>0</v>
      </c>
      <c r="T202" s="39">
        <v>0</v>
      </c>
      <c r="U202" s="39">
        <v>0</v>
      </c>
      <c r="V202" s="39">
        <v>0</v>
      </c>
      <c r="W202" s="39">
        <v>0</v>
      </c>
      <c r="X202" s="39">
        <v>0</v>
      </c>
      <c r="Y202" s="39">
        <v>1</v>
      </c>
      <c r="Z202" s="39">
        <v>0</v>
      </c>
      <c r="AA202" s="39">
        <v>0</v>
      </c>
      <c r="AB202" s="39">
        <v>1</v>
      </c>
      <c r="AC202" s="39">
        <v>0</v>
      </c>
      <c r="AD202" s="39">
        <v>0</v>
      </c>
      <c r="AE202" s="39">
        <v>0</v>
      </c>
      <c r="AF202" s="39">
        <v>0</v>
      </c>
      <c r="AG202" s="39">
        <v>0</v>
      </c>
      <c r="AH202" s="39">
        <v>0</v>
      </c>
      <c r="AI202" s="39">
        <v>1</v>
      </c>
      <c r="AJ202" s="9">
        <f t="shared" si="16"/>
        <v>0</v>
      </c>
      <c r="AK202" s="9">
        <f t="shared" si="17"/>
        <v>0</v>
      </c>
      <c r="AL202" s="9">
        <f t="shared" si="18"/>
        <v>1</v>
      </c>
      <c r="AM202" s="9">
        <f t="shared" si="19"/>
        <v>0</v>
      </c>
      <c r="AN202" s="29" t="s">
        <v>3461</v>
      </c>
      <c r="AO202" s="29" t="s">
        <v>6654</v>
      </c>
    </row>
    <row r="203" spans="1:41" x14ac:dyDescent="0.25">
      <c r="A203" s="39">
        <v>2330</v>
      </c>
      <c r="B203" s="29" t="s">
        <v>6655</v>
      </c>
      <c r="C203" s="29" t="s">
        <v>6656</v>
      </c>
      <c r="D203" s="29" t="s">
        <v>6657</v>
      </c>
      <c r="E203" s="42">
        <v>35804</v>
      </c>
      <c r="F203" s="29" t="s">
        <v>38</v>
      </c>
      <c r="I203" s="64">
        <v>9000</v>
      </c>
      <c r="J203" s="39">
        <v>2.5999999999999999E-3</v>
      </c>
      <c r="L203" t="s">
        <v>3471</v>
      </c>
      <c r="M203" s="29" t="s">
        <v>6658</v>
      </c>
      <c r="N203" s="29" t="s">
        <v>48</v>
      </c>
      <c r="O203" s="68">
        <v>1</v>
      </c>
      <c r="P203" s="29" t="s">
        <v>6435</v>
      </c>
      <c r="Q203" s="29" t="s">
        <v>15</v>
      </c>
      <c r="R203" s="39">
        <v>1</v>
      </c>
      <c r="S203" s="39">
        <v>0</v>
      </c>
      <c r="T203" s="39">
        <v>0</v>
      </c>
      <c r="U203" s="39">
        <v>0</v>
      </c>
      <c r="V203" s="39">
        <v>0</v>
      </c>
      <c r="W203" s="39">
        <v>0</v>
      </c>
      <c r="X203" s="39">
        <v>0</v>
      </c>
      <c r="Y203" s="39">
        <v>1</v>
      </c>
      <c r="Z203" s="39">
        <v>0</v>
      </c>
      <c r="AA203" s="39">
        <v>0</v>
      </c>
      <c r="AB203" s="39">
        <v>0</v>
      </c>
      <c r="AC203" s="39">
        <v>1</v>
      </c>
      <c r="AD203" s="39">
        <v>1</v>
      </c>
      <c r="AE203" s="39">
        <v>0</v>
      </c>
      <c r="AF203" s="39">
        <v>0</v>
      </c>
      <c r="AG203" s="39">
        <v>0</v>
      </c>
      <c r="AH203" s="39">
        <v>0</v>
      </c>
      <c r="AI203" s="39">
        <v>0</v>
      </c>
      <c r="AJ203" s="9">
        <f t="shared" si="16"/>
        <v>1</v>
      </c>
      <c r="AK203" s="9">
        <f t="shared" si="17"/>
        <v>0</v>
      </c>
      <c r="AL203" s="9">
        <f t="shared" si="18"/>
        <v>1</v>
      </c>
      <c r="AM203" s="9">
        <f t="shared" si="19"/>
        <v>1</v>
      </c>
      <c r="AN203" s="29" t="s">
        <v>6659</v>
      </c>
      <c r="AO203" s="29" t="s">
        <v>6660</v>
      </c>
    </row>
    <row r="204" spans="1:41" x14ac:dyDescent="0.25">
      <c r="A204" s="39">
        <v>2333</v>
      </c>
      <c r="B204" s="29" t="s">
        <v>6661</v>
      </c>
      <c r="C204" s="29" t="s">
        <v>6662</v>
      </c>
      <c r="D204" s="29" t="s">
        <v>6663</v>
      </c>
      <c r="E204" s="42">
        <v>39844</v>
      </c>
      <c r="F204" s="29" t="s">
        <v>38</v>
      </c>
      <c r="I204" s="64">
        <v>265</v>
      </c>
      <c r="K204" s="69">
        <v>10</v>
      </c>
      <c r="L204" t="s">
        <v>3471</v>
      </c>
      <c r="M204" s="29" t="s">
        <v>6664</v>
      </c>
      <c r="N204" s="29" t="s">
        <v>40</v>
      </c>
      <c r="O204" s="68">
        <v>2</v>
      </c>
      <c r="P204" s="29" t="s">
        <v>6665</v>
      </c>
      <c r="Q204" s="29" t="s">
        <v>15</v>
      </c>
      <c r="R204" s="39">
        <v>1</v>
      </c>
      <c r="S204" s="39">
        <v>0</v>
      </c>
      <c r="T204" s="39">
        <v>0</v>
      </c>
      <c r="U204" s="39">
        <v>0</v>
      </c>
      <c r="V204" s="39">
        <v>1</v>
      </c>
      <c r="W204" s="39">
        <v>0</v>
      </c>
      <c r="X204" s="39">
        <v>0</v>
      </c>
      <c r="Y204" s="39">
        <v>1</v>
      </c>
      <c r="Z204" s="39">
        <v>0</v>
      </c>
      <c r="AA204" s="39">
        <v>0</v>
      </c>
      <c r="AB204" s="39">
        <v>0</v>
      </c>
      <c r="AC204" s="39">
        <v>0</v>
      </c>
      <c r="AD204" s="39">
        <v>0</v>
      </c>
      <c r="AE204" s="39">
        <v>0</v>
      </c>
      <c r="AF204" s="39">
        <v>0</v>
      </c>
      <c r="AG204" s="39">
        <v>0</v>
      </c>
      <c r="AH204" s="39">
        <v>0</v>
      </c>
      <c r="AI204" s="39">
        <v>1</v>
      </c>
      <c r="AJ204" s="9">
        <f t="shared" si="16"/>
        <v>0</v>
      </c>
      <c r="AK204" s="9">
        <f t="shared" si="17"/>
        <v>0</v>
      </c>
      <c r="AL204" s="9">
        <f t="shared" si="18"/>
        <v>1</v>
      </c>
      <c r="AM204" s="9">
        <f t="shared" si="19"/>
        <v>0</v>
      </c>
      <c r="AN204" s="29" t="s">
        <v>3539</v>
      </c>
      <c r="AO204" s="29" t="s">
        <v>6666</v>
      </c>
    </row>
    <row r="205" spans="1:41" x14ac:dyDescent="0.25">
      <c r="A205" s="39">
        <v>2334</v>
      </c>
      <c r="B205" s="29" t="s">
        <v>3799</v>
      </c>
      <c r="C205" s="29" t="s">
        <v>3800</v>
      </c>
      <c r="D205" s="29" t="s">
        <v>3801</v>
      </c>
      <c r="E205" s="42">
        <v>39569</v>
      </c>
      <c r="F205" s="29" t="s">
        <v>38</v>
      </c>
      <c r="J205" s="39">
        <v>1</v>
      </c>
      <c r="L205" t="s">
        <v>3471</v>
      </c>
      <c r="M205" s="29" t="s">
        <v>185</v>
      </c>
      <c r="N205" s="29" t="s">
        <v>48</v>
      </c>
      <c r="O205" s="68">
        <v>24</v>
      </c>
      <c r="P205" s="29" t="s">
        <v>6667</v>
      </c>
      <c r="Q205" s="29" t="s">
        <v>15</v>
      </c>
      <c r="R205" s="39">
        <v>1</v>
      </c>
      <c r="S205" s="39">
        <v>0</v>
      </c>
      <c r="T205" s="39">
        <v>0</v>
      </c>
      <c r="U205" s="39">
        <v>0</v>
      </c>
      <c r="V205" s="39">
        <v>0</v>
      </c>
      <c r="W205" s="39">
        <v>0</v>
      </c>
      <c r="X205" s="39">
        <v>0</v>
      </c>
      <c r="Y205" s="39">
        <v>1</v>
      </c>
      <c r="Z205" s="39">
        <v>0</v>
      </c>
      <c r="AA205" s="39">
        <v>0</v>
      </c>
      <c r="AB205" s="39">
        <v>0</v>
      </c>
      <c r="AC205" s="39">
        <v>0</v>
      </c>
      <c r="AD205" s="39">
        <v>0</v>
      </c>
      <c r="AE205" s="39">
        <v>0</v>
      </c>
      <c r="AF205" s="39">
        <v>0</v>
      </c>
      <c r="AG205" s="39">
        <v>0</v>
      </c>
      <c r="AH205" s="39">
        <v>0</v>
      </c>
      <c r="AI205" s="39">
        <v>1</v>
      </c>
      <c r="AJ205" s="9">
        <f t="shared" si="16"/>
        <v>0</v>
      </c>
      <c r="AK205" s="9">
        <f t="shared" si="17"/>
        <v>0</v>
      </c>
      <c r="AL205" s="9">
        <f t="shared" si="18"/>
        <v>1</v>
      </c>
      <c r="AM205" s="9">
        <f t="shared" si="19"/>
        <v>0</v>
      </c>
      <c r="AN205" s="29" t="s">
        <v>3461</v>
      </c>
      <c r="AO205" s="29" t="s">
        <v>3802</v>
      </c>
    </row>
    <row r="206" spans="1:41" x14ac:dyDescent="0.25">
      <c r="A206" s="39">
        <v>2335</v>
      </c>
      <c r="B206" s="29" t="s">
        <v>6668</v>
      </c>
      <c r="C206" s="29" t="s">
        <v>6669</v>
      </c>
      <c r="D206" s="29" t="s">
        <v>6670</v>
      </c>
      <c r="E206" s="42">
        <v>35776</v>
      </c>
      <c r="F206" s="29" t="s">
        <v>38</v>
      </c>
      <c r="J206" s="39">
        <v>1.7</v>
      </c>
      <c r="K206" s="69">
        <v>127.7</v>
      </c>
      <c r="L206" t="s">
        <v>3471</v>
      </c>
      <c r="M206" s="29" t="s">
        <v>185</v>
      </c>
      <c r="N206" s="29" t="s">
        <v>48</v>
      </c>
      <c r="O206" s="68">
        <v>0</v>
      </c>
      <c r="P206" s="29" t="s">
        <v>2660</v>
      </c>
      <c r="Q206" s="29" t="s">
        <v>70</v>
      </c>
      <c r="R206" s="39">
        <v>0</v>
      </c>
      <c r="S206" s="39">
        <v>0</v>
      </c>
      <c r="T206" s="39">
        <v>0</v>
      </c>
      <c r="U206" s="39">
        <v>0</v>
      </c>
      <c r="V206" s="39">
        <v>0</v>
      </c>
      <c r="W206" s="39">
        <v>0</v>
      </c>
      <c r="X206" s="39">
        <v>0</v>
      </c>
      <c r="Y206" s="39">
        <v>1</v>
      </c>
      <c r="Z206" s="39">
        <v>0</v>
      </c>
      <c r="AA206" s="39">
        <v>0</v>
      </c>
      <c r="AB206" s="39">
        <v>0</v>
      </c>
      <c r="AC206" s="39">
        <v>1</v>
      </c>
      <c r="AD206" s="39">
        <v>1</v>
      </c>
      <c r="AE206" s="39">
        <v>1</v>
      </c>
      <c r="AF206" s="39">
        <v>0</v>
      </c>
      <c r="AG206" s="39">
        <v>0</v>
      </c>
      <c r="AH206" s="39">
        <v>0</v>
      </c>
      <c r="AI206" s="39">
        <v>0</v>
      </c>
      <c r="AJ206" s="9">
        <f t="shared" si="16"/>
        <v>1</v>
      </c>
      <c r="AK206" s="9">
        <f t="shared" si="17"/>
        <v>0</v>
      </c>
      <c r="AL206" s="9">
        <f t="shared" si="18"/>
        <v>1</v>
      </c>
      <c r="AM206" s="9">
        <f t="shared" si="19"/>
        <v>1</v>
      </c>
      <c r="AN206" s="29" t="s">
        <v>6671</v>
      </c>
      <c r="AO206" s="29" t="s">
        <v>6672</v>
      </c>
    </row>
    <row r="207" spans="1:41" x14ac:dyDescent="0.25">
      <c r="A207" s="39">
        <v>2361</v>
      </c>
      <c r="B207" s="29" t="s">
        <v>4568</v>
      </c>
      <c r="C207" s="29" t="s">
        <v>4569</v>
      </c>
      <c r="D207" s="29" t="s">
        <v>4570</v>
      </c>
      <c r="E207" s="42">
        <v>42675</v>
      </c>
      <c r="F207" s="29" t="s">
        <v>38</v>
      </c>
      <c r="J207" s="39">
        <v>4</v>
      </c>
      <c r="L207" t="s">
        <v>3471</v>
      </c>
      <c r="M207" s="29" t="s">
        <v>185</v>
      </c>
      <c r="N207" s="29" t="s">
        <v>48</v>
      </c>
      <c r="O207" s="68">
        <v>1</v>
      </c>
      <c r="P207" s="29" t="s">
        <v>4571</v>
      </c>
      <c r="Q207" s="29" t="s">
        <v>15</v>
      </c>
      <c r="R207" s="39">
        <v>1</v>
      </c>
      <c r="S207" s="39">
        <v>0</v>
      </c>
      <c r="T207" s="39">
        <v>0</v>
      </c>
      <c r="U207" s="39">
        <v>1</v>
      </c>
      <c r="V207" s="39">
        <v>0</v>
      </c>
      <c r="W207" s="39">
        <v>0</v>
      </c>
      <c r="X207" s="39">
        <v>0</v>
      </c>
      <c r="Y207" s="39">
        <v>1</v>
      </c>
      <c r="Z207" s="39">
        <v>0</v>
      </c>
      <c r="AA207" s="39">
        <v>0</v>
      </c>
      <c r="AB207" s="39">
        <v>0</v>
      </c>
      <c r="AC207" s="39">
        <v>1</v>
      </c>
      <c r="AD207" s="39">
        <v>0</v>
      </c>
      <c r="AE207" s="39">
        <v>0</v>
      </c>
      <c r="AF207" s="39">
        <v>0</v>
      </c>
      <c r="AG207" s="39">
        <v>0</v>
      </c>
      <c r="AH207" s="39">
        <v>0</v>
      </c>
      <c r="AI207" s="39">
        <v>0</v>
      </c>
      <c r="AJ207" s="9">
        <f t="shared" si="16"/>
        <v>1</v>
      </c>
      <c r="AK207" s="9">
        <f t="shared" si="17"/>
        <v>0</v>
      </c>
      <c r="AL207" s="9">
        <f t="shared" si="18"/>
        <v>0</v>
      </c>
      <c r="AM207" s="9">
        <f t="shared" si="19"/>
        <v>0</v>
      </c>
      <c r="AN207" s="29" t="s">
        <v>4572</v>
      </c>
      <c r="AO207" s="29" t="s">
        <v>4573</v>
      </c>
    </row>
    <row r="208" spans="1:41" x14ac:dyDescent="0.25">
      <c r="A208" s="39">
        <v>2415</v>
      </c>
      <c r="B208" s="29" t="s">
        <v>2449</v>
      </c>
      <c r="C208" s="29" t="s">
        <v>2450</v>
      </c>
      <c r="D208" s="29" t="s">
        <v>2451</v>
      </c>
      <c r="E208" s="42">
        <v>42153</v>
      </c>
      <c r="F208" s="29" t="s">
        <v>38</v>
      </c>
      <c r="J208" s="39">
        <v>2</v>
      </c>
      <c r="L208" t="s">
        <v>3471</v>
      </c>
      <c r="M208" s="29" t="s">
        <v>274</v>
      </c>
      <c r="N208" s="29" t="s">
        <v>48</v>
      </c>
      <c r="O208" s="68">
        <v>24</v>
      </c>
      <c r="P208" s="29" t="s">
        <v>2452</v>
      </c>
      <c r="Q208" s="29" t="s">
        <v>15</v>
      </c>
      <c r="R208" s="39">
        <v>0</v>
      </c>
      <c r="S208" s="39">
        <v>0</v>
      </c>
      <c r="T208" s="39">
        <v>0</v>
      </c>
      <c r="U208" s="39">
        <v>0</v>
      </c>
      <c r="V208" s="39">
        <v>0</v>
      </c>
      <c r="W208" s="39">
        <v>0</v>
      </c>
      <c r="X208" s="39">
        <v>0</v>
      </c>
      <c r="Y208" s="39">
        <v>1</v>
      </c>
      <c r="Z208" s="39">
        <v>0</v>
      </c>
      <c r="AA208" s="39">
        <v>0</v>
      </c>
      <c r="AB208" s="39">
        <v>0</v>
      </c>
      <c r="AC208" s="39">
        <v>1</v>
      </c>
      <c r="AD208" s="39">
        <v>0</v>
      </c>
      <c r="AE208" s="39">
        <v>0</v>
      </c>
      <c r="AF208" s="39">
        <v>0</v>
      </c>
      <c r="AG208" s="39">
        <v>0</v>
      </c>
      <c r="AH208" s="39">
        <v>0</v>
      </c>
      <c r="AI208" s="39">
        <v>0</v>
      </c>
      <c r="AJ208" s="9">
        <f t="shared" si="16"/>
        <v>1</v>
      </c>
      <c r="AK208" s="9">
        <f t="shared" si="17"/>
        <v>0</v>
      </c>
      <c r="AL208" s="9">
        <f t="shared" si="18"/>
        <v>0</v>
      </c>
      <c r="AM208" s="9">
        <f t="shared" si="19"/>
        <v>0</v>
      </c>
      <c r="AN208" s="29" t="s">
        <v>5457</v>
      </c>
      <c r="AO208" s="29" t="s">
        <v>2453</v>
      </c>
    </row>
    <row r="209" spans="1:41" x14ac:dyDescent="0.25">
      <c r="A209" s="39">
        <v>2416</v>
      </c>
      <c r="B209" s="29" t="s">
        <v>3803</v>
      </c>
      <c r="C209" s="29" t="s">
        <v>3804</v>
      </c>
      <c r="D209" s="29" t="s">
        <v>3805</v>
      </c>
      <c r="E209" s="42">
        <v>41944</v>
      </c>
      <c r="F209" s="29" t="s">
        <v>38</v>
      </c>
      <c r="J209" s="39">
        <v>2</v>
      </c>
      <c r="K209" s="69">
        <v>40</v>
      </c>
      <c r="L209" t="s">
        <v>3471</v>
      </c>
      <c r="M209" s="29" t="s">
        <v>185</v>
      </c>
      <c r="N209" s="29" t="s">
        <v>48</v>
      </c>
      <c r="O209" s="68">
        <v>0.5</v>
      </c>
      <c r="P209" s="29" t="s">
        <v>4580</v>
      </c>
      <c r="Q209" s="29" t="s">
        <v>15</v>
      </c>
      <c r="R209" s="39">
        <v>1</v>
      </c>
      <c r="S209" s="39">
        <v>0</v>
      </c>
      <c r="T209" s="39">
        <v>0</v>
      </c>
      <c r="U209" s="39">
        <v>0</v>
      </c>
      <c r="V209" s="39">
        <v>0</v>
      </c>
      <c r="W209" s="39">
        <v>0</v>
      </c>
      <c r="X209" s="39">
        <v>0</v>
      </c>
      <c r="Y209" s="39">
        <v>1</v>
      </c>
      <c r="Z209" s="39">
        <v>0</v>
      </c>
      <c r="AA209" s="39">
        <v>0</v>
      </c>
      <c r="AB209" s="39">
        <v>0</v>
      </c>
      <c r="AC209" s="39">
        <v>0</v>
      </c>
      <c r="AD209" s="39">
        <v>0</v>
      </c>
      <c r="AE209" s="39">
        <v>0</v>
      </c>
      <c r="AF209" s="39">
        <v>0</v>
      </c>
      <c r="AG209" s="39">
        <v>0</v>
      </c>
      <c r="AH209" s="39">
        <v>0</v>
      </c>
      <c r="AI209" s="39">
        <v>1</v>
      </c>
      <c r="AJ209" s="9">
        <f t="shared" si="16"/>
        <v>0</v>
      </c>
      <c r="AK209" s="9">
        <f t="shared" si="17"/>
        <v>0</v>
      </c>
      <c r="AL209" s="9">
        <f t="shared" si="18"/>
        <v>1</v>
      </c>
      <c r="AM209" s="9">
        <f t="shared" si="19"/>
        <v>0</v>
      </c>
      <c r="AN209" s="29" t="s">
        <v>3539</v>
      </c>
      <c r="AO209" s="29" t="s">
        <v>3806</v>
      </c>
    </row>
    <row r="210" spans="1:41" x14ac:dyDescent="0.25">
      <c r="A210" s="39">
        <v>2418</v>
      </c>
      <c r="B210" s="29" t="s">
        <v>5818</v>
      </c>
      <c r="C210" s="29" t="s">
        <v>5819</v>
      </c>
      <c r="D210" s="29" t="s">
        <v>5820</v>
      </c>
      <c r="E210" s="42">
        <v>42905</v>
      </c>
      <c r="F210" s="29" t="s">
        <v>38</v>
      </c>
      <c r="J210" s="39">
        <v>2</v>
      </c>
      <c r="L210" t="s">
        <v>3471</v>
      </c>
      <c r="M210" s="29" t="s">
        <v>1199</v>
      </c>
      <c r="N210" s="29" t="s">
        <v>48</v>
      </c>
      <c r="O210" s="68">
        <v>1</v>
      </c>
      <c r="P210" s="29" t="s">
        <v>5821</v>
      </c>
      <c r="Q210" s="29" t="s">
        <v>70</v>
      </c>
      <c r="R210" s="39">
        <v>0</v>
      </c>
      <c r="S210" s="39">
        <v>0</v>
      </c>
      <c r="T210" s="39">
        <v>0</v>
      </c>
      <c r="U210" s="39">
        <v>1</v>
      </c>
      <c r="V210" s="39">
        <v>0</v>
      </c>
      <c r="W210" s="39">
        <v>0</v>
      </c>
      <c r="X210" s="39">
        <v>0</v>
      </c>
      <c r="Y210" s="39">
        <v>1</v>
      </c>
      <c r="Z210" s="39">
        <v>0</v>
      </c>
      <c r="AA210" s="39">
        <v>0</v>
      </c>
      <c r="AB210" s="39">
        <v>0</v>
      </c>
      <c r="AC210" s="39">
        <v>0</v>
      </c>
      <c r="AD210" s="39">
        <v>0</v>
      </c>
      <c r="AE210" s="39">
        <v>0</v>
      </c>
      <c r="AF210" s="39">
        <v>0</v>
      </c>
      <c r="AG210" s="39">
        <v>0</v>
      </c>
      <c r="AH210" s="39">
        <v>0</v>
      </c>
      <c r="AI210" s="39">
        <v>1</v>
      </c>
      <c r="AJ210" s="9">
        <f t="shared" si="16"/>
        <v>0</v>
      </c>
      <c r="AK210" s="9">
        <f t="shared" si="17"/>
        <v>0</v>
      </c>
      <c r="AL210" s="9">
        <f t="shared" si="18"/>
        <v>1</v>
      </c>
      <c r="AM210" s="9">
        <f t="shared" si="19"/>
        <v>0</v>
      </c>
      <c r="AN210" s="29" t="s">
        <v>3461</v>
      </c>
      <c r="AO210" s="29" t="s">
        <v>5822</v>
      </c>
    </row>
    <row r="211" spans="1:41" x14ac:dyDescent="0.25">
      <c r="A211" s="39">
        <v>2438</v>
      </c>
      <c r="B211" s="29" t="s">
        <v>4585</v>
      </c>
      <c r="C211" s="29" t="s">
        <v>4586</v>
      </c>
      <c r="D211" s="29" t="s">
        <v>4587</v>
      </c>
      <c r="E211" s="42">
        <v>42217</v>
      </c>
      <c r="F211" s="29" t="s">
        <v>38</v>
      </c>
      <c r="J211" s="39">
        <v>1.32</v>
      </c>
      <c r="K211" s="69">
        <v>35</v>
      </c>
      <c r="L211" t="s">
        <v>3471</v>
      </c>
      <c r="M211" s="29" t="s">
        <v>136</v>
      </c>
      <c r="N211" s="29" t="s">
        <v>40</v>
      </c>
      <c r="O211" s="68">
        <v>10.5</v>
      </c>
      <c r="P211" s="29" t="s">
        <v>4588</v>
      </c>
      <c r="Q211" s="29" t="s">
        <v>15</v>
      </c>
      <c r="R211" s="39">
        <v>0</v>
      </c>
      <c r="S211" s="39">
        <v>0</v>
      </c>
      <c r="T211" s="39">
        <v>0</v>
      </c>
      <c r="U211" s="39">
        <v>1</v>
      </c>
      <c r="V211" s="39">
        <v>0</v>
      </c>
      <c r="W211" s="39">
        <v>0</v>
      </c>
      <c r="X211" s="39">
        <v>0</v>
      </c>
      <c r="Y211" s="39">
        <v>0</v>
      </c>
      <c r="Z211" s="39">
        <v>1</v>
      </c>
      <c r="AA211" s="39">
        <v>0</v>
      </c>
      <c r="AB211" s="39">
        <v>0</v>
      </c>
      <c r="AC211" s="39">
        <v>1</v>
      </c>
      <c r="AD211" s="39">
        <v>0</v>
      </c>
      <c r="AE211" s="39">
        <v>0</v>
      </c>
      <c r="AF211" s="39">
        <v>0</v>
      </c>
      <c r="AG211" s="39">
        <v>0</v>
      </c>
      <c r="AH211" s="39">
        <v>0</v>
      </c>
      <c r="AI211" s="39">
        <v>0</v>
      </c>
      <c r="AJ211" s="9">
        <f t="shared" si="16"/>
        <v>1</v>
      </c>
      <c r="AK211" s="9">
        <f t="shared" si="17"/>
        <v>0</v>
      </c>
      <c r="AL211" s="9">
        <f t="shared" si="18"/>
        <v>0</v>
      </c>
      <c r="AM211" s="9">
        <f t="shared" si="19"/>
        <v>0</v>
      </c>
      <c r="AN211" s="29" t="s">
        <v>4589</v>
      </c>
      <c r="AO211" s="29" t="s">
        <v>4590</v>
      </c>
    </row>
    <row r="212" spans="1:41" x14ac:dyDescent="0.25">
      <c r="A212" s="39">
        <v>2443</v>
      </c>
      <c r="B212" s="29" t="s">
        <v>6673</v>
      </c>
      <c r="C212" s="29" t="s">
        <v>6674</v>
      </c>
      <c r="D212" s="29" t="s">
        <v>4795</v>
      </c>
      <c r="E212" s="42">
        <v>42590</v>
      </c>
      <c r="F212" s="29" t="s">
        <v>332</v>
      </c>
      <c r="I212" s="64">
        <v>10000</v>
      </c>
      <c r="L212" t="s">
        <v>3471</v>
      </c>
      <c r="M212" s="29" t="s">
        <v>224</v>
      </c>
      <c r="N212" s="29" t="s">
        <v>219</v>
      </c>
      <c r="O212" s="68">
        <v>24</v>
      </c>
      <c r="P212" s="29" t="s">
        <v>4796</v>
      </c>
      <c r="Q212" s="29" t="s">
        <v>70</v>
      </c>
      <c r="R212" s="39">
        <v>0</v>
      </c>
      <c r="S212" s="39">
        <v>0</v>
      </c>
      <c r="T212" s="39">
        <v>0</v>
      </c>
      <c r="U212" s="39">
        <v>0</v>
      </c>
      <c r="V212" s="39">
        <v>0</v>
      </c>
      <c r="W212" s="39">
        <v>0</v>
      </c>
      <c r="X212" s="39">
        <v>0</v>
      </c>
      <c r="Y212" s="39">
        <v>1</v>
      </c>
      <c r="Z212" s="39">
        <v>0</v>
      </c>
      <c r="AA212" s="39">
        <v>0</v>
      </c>
      <c r="AB212" s="39">
        <v>0</v>
      </c>
      <c r="AC212" s="39">
        <v>1</v>
      </c>
      <c r="AD212" s="39">
        <v>0</v>
      </c>
      <c r="AE212" s="39">
        <v>0</v>
      </c>
      <c r="AF212" s="39">
        <v>0</v>
      </c>
      <c r="AG212" s="39">
        <v>0</v>
      </c>
      <c r="AH212" s="39">
        <v>0</v>
      </c>
      <c r="AI212" s="39">
        <v>0</v>
      </c>
      <c r="AJ212" s="9">
        <f t="shared" si="16"/>
        <v>1</v>
      </c>
      <c r="AK212" s="9">
        <f t="shared" si="17"/>
        <v>0</v>
      </c>
      <c r="AL212" s="9">
        <f t="shared" si="18"/>
        <v>0</v>
      </c>
      <c r="AM212" s="9">
        <f t="shared" si="19"/>
        <v>0</v>
      </c>
      <c r="AN212" s="29" t="s">
        <v>6675</v>
      </c>
      <c r="AO212" s="29" t="s">
        <v>6676</v>
      </c>
    </row>
    <row r="213" spans="1:41" x14ac:dyDescent="0.25">
      <c r="A213" s="39">
        <v>2459</v>
      </c>
      <c r="B213" s="29" t="s">
        <v>5823</v>
      </c>
      <c r="C213" s="29" t="s">
        <v>5824</v>
      </c>
      <c r="D213" s="29" t="s">
        <v>5825</v>
      </c>
      <c r="E213" s="42">
        <v>42657</v>
      </c>
      <c r="F213" s="29" t="s">
        <v>38</v>
      </c>
      <c r="I213" s="64">
        <v>2717</v>
      </c>
      <c r="J213" s="39">
        <v>5.16E-2</v>
      </c>
      <c r="L213" t="s">
        <v>3471</v>
      </c>
      <c r="M213" s="29" t="s">
        <v>185</v>
      </c>
      <c r="N213" s="29" t="s">
        <v>48</v>
      </c>
      <c r="O213" s="68">
        <v>140</v>
      </c>
      <c r="P213" s="29" t="s">
        <v>923</v>
      </c>
      <c r="Q213" s="29" t="s">
        <v>15</v>
      </c>
      <c r="R213" s="39">
        <v>1</v>
      </c>
      <c r="S213" s="39">
        <v>0</v>
      </c>
      <c r="T213" s="39">
        <v>0</v>
      </c>
      <c r="U213" s="39">
        <v>1</v>
      </c>
      <c r="V213" s="39">
        <v>0</v>
      </c>
      <c r="W213" s="39">
        <v>0</v>
      </c>
      <c r="X213" s="39">
        <v>0</v>
      </c>
      <c r="Y213" s="39">
        <v>0</v>
      </c>
      <c r="Z213" s="39">
        <v>1</v>
      </c>
      <c r="AA213" s="39">
        <v>0</v>
      </c>
      <c r="AB213" s="39">
        <v>0</v>
      </c>
      <c r="AC213" s="39">
        <v>1</v>
      </c>
      <c r="AD213" s="39">
        <v>0</v>
      </c>
      <c r="AE213" s="39">
        <v>1</v>
      </c>
      <c r="AF213" s="39">
        <v>0</v>
      </c>
      <c r="AG213" s="39">
        <v>0</v>
      </c>
      <c r="AH213" s="39">
        <v>0</v>
      </c>
      <c r="AI213" s="39">
        <v>0</v>
      </c>
      <c r="AJ213" s="9">
        <f t="shared" si="16"/>
        <v>1</v>
      </c>
      <c r="AK213" s="9">
        <f t="shared" si="17"/>
        <v>0</v>
      </c>
      <c r="AL213" s="9">
        <f t="shared" si="18"/>
        <v>0</v>
      </c>
      <c r="AM213" s="9">
        <f t="shared" si="19"/>
        <v>0</v>
      </c>
      <c r="AN213" s="29" t="s">
        <v>5826</v>
      </c>
      <c r="AO213" s="29" t="s">
        <v>5827</v>
      </c>
    </row>
    <row r="214" spans="1:41" x14ac:dyDescent="0.25">
      <c r="A214" s="39">
        <v>2460</v>
      </c>
      <c r="B214" s="29" t="s">
        <v>4591</v>
      </c>
      <c r="C214" s="29" t="s">
        <v>4592</v>
      </c>
      <c r="D214" s="29" t="s">
        <v>4593</v>
      </c>
      <c r="E214" s="42">
        <v>42614</v>
      </c>
      <c r="F214" s="29" t="s">
        <v>38</v>
      </c>
      <c r="J214" s="39">
        <v>0.4</v>
      </c>
      <c r="K214" s="69">
        <v>16</v>
      </c>
      <c r="L214" t="s">
        <v>3471</v>
      </c>
      <c r="M214" s="29" t="s">
        <v>185</v>
      </c>
      <c r="N214" s="29" t="s">
        <v>48</v>
      </c>
      <c r="O214" s="68">
        <v>60</v>
      </c>
      <c r="P214" s="29" t="s">
        <v>231</v>
      </c>
      <c r="Q214" s="29" t="s">
        <v>15</v>
      </c>
      <c r="R214" s="39">
        <v>1</v>
      </c>
      <c r="S214" s="39">
        <v>0</v>
      </c>
      <c r="T214" s="39">
        <v>0</v>
      </c>
      <c r="U214" s="39">
        <v>1</v>
      </c>
      <c r="V214" s="39">
        <v>0</v>
      </c>
      <c r="W214" s="39">
        <v>0</v>
      </c>
      <c r="X214" s="39">
        <v>0</v>
      </c>
      <c r="Y214" s="39">
        <v>0</v>
      </c>
      <c r="Z214" s="39">
        <v>1</v>
      </c>
      <c r="AA214" s="39">
        <v>0</v>
      </c>
      <c r="AB214" s="39">
        <v>0</v>
      </c>
      <c r="AC214" s="39">
        <v>0</v>
      </c>
      <c r="AD214" s="39">
        <v>0</v>
      </c>
      <c r="AE214" s="39">
        <v>0</v>
      </c>
      <c r="AF214" s="39">
        <v>0</v>
      </c>
      <c r="AG214" s="39">
        <v>0</v>
      </c>
      <c r="AH214" s="39">
        <v>0</v>
      </c>
      <c r="AI214" s="39">
        <v>1</v>
      </c>
      <c r="AJ214" s="9">
        <f t="shared" ref="AJ214:AJ277" si="20">IF(OR(AC214=1,AE214=1),1,0)</f>
        <v>0</v>
      </c>
      <c r="AK214" s="9">
        <f t="shared" ref="AK214:AK277" si="21">IF(OR(AF214=1,AG214=1),1,0)</f>
        <v>0</v>
      </c>
      <c r="AL214" s="9">
        <f t="shared" ref="AL214:AL277" si="22">IF(OR(AD214=1,AH214=1,AI214=1),1,0)</f>
        <v>1</v>
      </c>
      <c r="AM214" s="9">
        <f t="shared" ref="AM214:AM277" si="23">IF(OR(AD214=1,AH214=1),1,0)</f>
        <v>0</v>
      </c>
      <c r="AN214" s="29" t="s">
        <v>3461</v>
      </c>
      <c r="AO214" s="29" t="s">
        <v>4594</v>
      </c>
    </row>
    <row r="215" spans="1:41" x14ac:dyDescent="0.25">
      <c r="A215" s="39">
        <v>2464</v>
      </c>
      <c r="B215" s="29" t="s">
        <v>5458</v>
      </c>
      <c r="C215" s="29" t="s">
        <v>5459</v>
      </c>
      <c r="D215" s="29" t="s">
        <v>5460</v>
      </c>
      <c r="E215" s="42">
        <v>42359</v>
      </c>
      <c r="F215" s="29" t="s">
        <v>38</v>
      </c>
      <c r="G215" s="39">
        <v>900</v>
      </c>
      <c r="H215" s="39">
        <v>895</v>
      </c>
      <c r="I215" s="64">
        <v>2100</v>
      </c>
      <c r="J215" s="39">
        <v>0.17</v>
      </c>
      <c r="L215" t="s">
        <v>3471</v>
      </c>
      <c r="M215" s="29" t="s">
        <v>136</v>
      </c>
      <c r="N215" s="29" t="s">
        <v>40</v>
      </c>
      <c r="O215" s="68">
        <v>65</v>
      </c>
      <c r="P215" s="29" t="s">
        <v>6091</v>
      </c>
      <c r="Q215" s="29" t="s">
        <v>70</v>
      </c>
      <c r="R215" s="39">
        <v>0</v>
      </c>
      <c r="S215" s="39">
        <v>0</v>
      </c>
      <c r="T215" s="39">
        <v>0</v>
      </c>
      <c r="U215" s="39">
        <v>0</v>
      </c>
      <c r="V215" s="39">
        <v>0</v>
      </c>
      <c r="W215" s="39">
        <v>0</v>
      </c>
      <c r="X215" s="39">
        <v>0</v>
      </c>
      <c r="Y215" s="39">
        <v>1</v>
      </c>
      <c r="Z215" s="39">
        <v>0</v>
      </c>
      <c r="AA215" s="39">
        <v>0</v>
      </c>
      <c r="AB215" s="39">
        <v>0</v>
      </c>
      <c r="AC215" s="39">
        <v>0</v>
      </c>
      <c r="AD215" s="39">
        <v>0</v>
      </c>
      <c r="AE215" s="39">
        <v>0</v>
      </c>
      <c r="AF215" s="39">
        <v>0</v>
      </c>
      <c r="AG215" s="39">
        <v>0</v>
      </c>
      <c r="AH215" s="39">
        <v>0</v>
      </c>
      <c r="AI215" s="39">
        <v>1</v>
      </c>
      <c r="AJ215" s="9">
        <f t="shared" si="20"/>
        <v>0</v>
      </c>
      <c r="AK215" s="9">
        <f t="shared" si="21"/>
        <v>0</v>
      </c>
      <c r="AL215" s="9">
        <f t="shared" si="22"/>
        <v>1</v>
      </c>
      <c r="AM215" s="9">
        <f t="shared" si="23"/>
        <v>0</v>
      </c>
      <c r="AN215" s="29" t="s">
        <v>3539</v>
      </c>
      <c r="AO215" s="29" t="s">
        <v>5461</v>
      </c>
    </row>
    <row r="216" spans="1:41" x14ac:dyDescent="0.25">
      <c r="A216" s="39">
        <v>2465</v>
      </c>
      <c r="B216" s="29" t="s">
        <v>4599</v>
      </c>
      <c r="C216" s="29" t="s">
        <v>4600</v>
      </c>
      <c r="D216" s="29" t="s">
        <v>4601</v>
      </c>
      <c r="E216" s="42">
        <v>42795</v>
      </c>
      <c r="F216" s="29" t="s">
        <v>38</v>
      </c>
      <c r="I216" s="64">
        <v>1200</v>
      </c>
      <c r="L216" t="s">
        <v>3471</v>
      </c>
      <c r="M216" s="29" t="s">
        <v>4602</v>
      </c>
      <c r="N216" s="29" t="s">
        <v>40</v>
      </c>
      <c r="O216" s="68">
        <v>20</v>
      </c>
      <c r="P216" s="29" t="s">
        <v>2341</v>
      </c>
      <c r="Q216" s="29" t="s">
        <v>15</v>
      </c>
      <c r="R216" s="39">
        <v>1</v>
      </c>
      <c r="S216" s="39">
        <v>0</v>
      </c>
      <c r="T216" s="39">
        <v>0</v>
      </c>
      <c r="U216" s="39">
        <v>0</v>
      </c>
      <c r="V216" s="39">
        <v>0</v>
      </c>
      <c r="W216" s="39">
        <v>0</v>
      </c>
      <c r="X216" s="39">
        <v>0</v>
      </c>
      <c r="Y216" s="39">
        <v>1</v>
      </c>
      <c r="Z216" s="39">
        <v>0</v>
      </c>
      <c r="AA216" s="39">
        <v>0</v>
      </c>
      <c r="AB216" s="39">
        <v>0</v>
      </c>
      <c r="AC216" s="39">
        <v>1</v>
      </c>
      <c r="AD216" s="39">
        <v>0</v>
      </c>
      <c r="AE216" s="39">
        <v>0</v>
      </c>
      <c r="AF216" s="39">
        <v>0</v>
      </c>
      <c r="AG216" s="39">
        <v>0</v>
      </c>
      <c r="AH216" s="39">
        <v>0</v>
      </c>
      <c r="AI216" s="39">
        <v>0</v>
      </c>
      <c r="AJ216" s="9">
        <f t="shared" si="20"/>
        <v>1</v>
      </c>
      <c r="AK216" s="9">
        <f t="shared" si="21"/>
        <v>0</v>
      </c>
      <c r="AL216" s="9">
        <f t="shared" si="22"/>
        <v>0</v>
      </c>
      <c r="AM216" s="9">
        <f t="shared" si="23"/>
        <v>0</v>
      </c>
      <c r="AN216" s="29" t="s">
        <v>4202</v>
      </c>
      <c r="AO216" s="29" t="s">
        <v>4603</v>
      </c>
    </row>
    <row r="217" spans="1:41" x14ac:dyDescent="0.25">
      <c r="A217" s="39">
        <v>2536</v>
      </c>
      <c r="B217" s="29" t="s">
        <v>4604</v>
      </c>
      <c r="C217" s="29" t="s">
        <v>4605</v>
      </c>
      <c r="D217" s="29" t="s">
        <v>4606</v>
      </c>
      <c r="E217" s="42">
        <v>42872</v>
      </c>
      <c r="F217" s="29" t="s">
        <v>38</v>
      </c>
      <c r="I217" s="64">
        <v>1200</v>
      </c>
      <c r="J217" s="39">
        <v>4.0999999999999999E-4</v>
      </c>
      <c r="L217" t="s">
        <v>3471</v>
      </c>
      <c r="M217" s="29" t="s">
        <v>4607</v>
      </c>
      <c r="N217" s="29" t="s">
        <v>40</v>
      </c>
      <c r="O217" s="68">
        <v>15</v>
      </c>
      <c r="P217" s="29" t="s">
        <v>4608</v>
      </c>
      <c r="Q217" s="29" t="s">
        <v>15</v>
      </c>
      <c r="R217" s="39">
        <v>0</v>
      </c>
      <c r="S217" s="39">
        <v>0</v>
      </c>
      <c r="T217" s="39">
        <v>0</v>
      </c>
      <c r="U217" s="39">
        <v>0</v>
      </c>
      <c r="V217" s="39">
        <v>0</v>
      </c>
      <c r="W217" s="39">
        <v>0</v>
      </c>
      <c r="X217" s="39">
        <v>0</v>
      </c>
      <c r="Y217" s="39">
        <v>1</v>
      </c>
      <c r="Z217" s="39">
        <v>0</v>
      </c>
      <c r="AA217" s="39">
        <v>0</v>
      </c>
      <c r="AB217" s="39">
        <v>0</v>
      </c>
      <c r="AC217" s="39">
        <v>1</v>
      </c>
      <c r="AD217" s="39">
        <v>0</v>
      </c>
      <c r="AE217" s="39">
        <v>0</v>
      </c>
      <c r="AF217" s="39">
        <v>0</v>
      </c>
      <c r="AG217" s="39">
        <v>0</v>
      </c>
      <c r="AH217" s="39">
        <v>0</v>
      </c>
      <c r="AI217" s="39">
        <v>0</v>
      </c>
      <c r="AJ217" s="9">
        <f t="shared" si="20"/>
        <v>1</v>
      </c>
      <c r="AK217" s="9">
        <f t="shared" si="21"/>
        <v>0</v>
      </c>
      <c r="AL217" s="9">
        <f t="shared" si="22"/>
        <v>0</v>
      </c>
      <c r="AM217" s="9">
        <f t="shared" si="23"/>
        <v>0</v>
      </c>
      <c r="AN217" s="29" t="s">
        <v>4264</v>
      </c>
      <c r="AO217" s="29" t="s">
        <v>4609</v>
      </c>
    </row>
    <row r="218" spans="1:41" x14ac:dyDescent="0.25">
      <c r="A218" s="39">
        <v>2587</v>
      </c>
      <c r="B218" s="29" t="s">
        <v>4610</v>
      </c>
      <c r="C218" s="29" t="s">
        <v>4611</v>
      </c>
      <c r="D218" s="29" t="s">
        <v>4612</v>
      </c>
      <c r="E218" s="42">
        <v>42948</v>
      </c>
      <c r="F218" s="29" t="s">
        <v>46</v>
      </c>
      <c r="G218" s="39">
        <v>1800</v>
      </c>
      <c r="H218" s="39">
        <v>900</v>
      </c>
      <c r="I218" s="64">
        <v>7520</v>
      </c>
      <c r="L218" t="s">
        <v>341</v>
      </c>
      <c r="M218" s="29" t="s">
        <v>47</v>
      </c>
      <c r="N218" s="29" t="s">
        <v>48</v>
      </c>
      <c r="O218" s="68">
        <v>21900</v>
      </c>
      <c r="P218" s="29" t="s">
        <v>60</v>
      </c>
      <c r="Q218" s="29" t="s">
        <v>15</v>
      </c>
      <c r="R218" s="39">
        <v>1</v>
      </c>
      <c r="S218" s="39">
        <v>0</v>
      </c>
      <c r="T218" s="39">
        <v>0</v>
      </c>
      <c r="U218" s="39">
        <v>0</v>
      </c>
      <c r="V218" s="39">
        <v>0</v>
      </c>
      <c r="W218" s="39">
        <v>0</v>
      </c>
      <c r="X218" s="39">
        <v>0</v>
      </c>
      <c r="Y218" s="39">
        <v>0</v>
      </c>
      <c r="Z218" s="39">
        <v>0</v>
      </c>
      <c r="AA218" s="39">
        <v>0</v>
      </c>
      <c r="AB218" s="39">
        <v>1</v>
      </c>
      <c r="AC218" s="39">
        <v>1</v>
      </c>
      <c r="AD218" s="39">
        <v>0</v>
      </c>
      <c r="AE218" s="39">
        <v>1</v>
      </c>
      <c r="AF218" s="39">
        <v>0</v>
      </c>
      <c r="AG218" s="39">
        <v>0</v>
      </c>
      <c r="AH218" s="39">
        <v>0</v>
      </c>
      <c r="AI218" s="39">
        <v>0</v>
      </c>
      <c r="AJ218" s="9">
        <f t="shared" si="20"/>
        <v>1</v>
      </c>
      <c r="AK218" s="9">
        <f t="shared" si="21"/>
        <v>0</v>
      </c>
      <c r="AL218" s="9">
        <f t="shared" si="22"/>
        <v>0</v>
      </c>
      <c r="AM218" s="9">
        <f t="shared" si="23"/>
        <v>0</v>
      </c>
      <c r="AN218" s="29" t="s">
        <v>4613</v>
      </c>
      <c r="AO218" s="29" t="s">
        <v>4614</v>
      </c>
    </row>
    <row r="219" spans="1:41" x14ac:dyDescent="0.25">
      <c r="A219" s="39">
        <v>2655</v>
      </c>
      <c r="B219" s="29" t="s">
        <v>6677</v>
      </c>
      <c r="C219" s="29" t="s">
        <v>6678</v>
      </c>
      <c r="D219" s="29" t="s">
        <v>6679</v>
      </c>
      <c r="E219" s="42">
        <v>42917</v>
      </c>
      <c r="F219" s="29" t="s">
        <v>38</v>
      </c>
      <c r="G219" s="39">
        <v>1800</v>
      </c>
      <c r="H219" s="39">
        <v>900</v>
      </c>
      <c r="J219" s="39">
        <v>0.31</v>
      </c>
      <c r="L219" t="s">
        <v>341</v>
      </c>
      <c r="M219" s="29" t="s">
        <v>200</v>
      </c>
      <c r="N219" s="29" t="s">
        <v>48</v>
      </c>
      <c r="O219" s="68">
        <v>15</v>
      </c>
      <c r="P219" s="29" t="s">
        <v>2682</v>
      </c>
      <c r="Q219" s="29" t="s">
        <v>15</v>
      </c>
      <c r="R219" s="39">
        <v>1</v>
      </c>
      <c r="S219" s="39">
        <v>1</v>
      </c>
      <c r="T219" s="39">
        <v>0</v>
      </c>
      <c r="U219" s="39">
        <v>1</v>
      </c>
      <c r="V219" s="39">
        <v>0</v>
      </c>
      <c r="W219" s="39">
        <v>0</v>
      </c>
      <c r="X219" s="39">
        <v>0</v>
      </c>
      <c r="Y219" s="39">
        <v>0</v>
      </c>
      <c r="Z219" s="39">
        <v>1</v>
      </c>
      <c r="AA219" s="39">
        <v>0</v>
      </c>
      <c r="AB219" s="39">
        <v>0</v>
      </c>
      <c r="AC219" s="39">
        <v>0</v>
      </c>
      <c r="AD219" s="39">
        <v>0</v>
      </c>
      <c r="AE219" s="39">
        <v>0</v>
      </c>
      <c r="AF219" s="39">
        <v>0</v>
      </c>
      <c r="AG219" s="39">
        <v>0</v>
      </c>
      <c r="AH219" s="39">
        <v>0</v>
      </c>
      <c r="AI219" s="39">
        <v>1</v>
      </c>
      <c r="AJ219" s="9">
        <f t="shared" si="20"/>
        <v>0</v>
      </c>
      <c r="AK219" s="9">
        <f t="shared" si="21"/>
        <v>0</v>
      </c>
      <c r="AL219" s="9">
        <f t="shared" si="22"/>
        <v>1</v>
      </c>
      <c r="AM219" s="9">
        <f t="shared" si="23"/>
        <v>0</v>
      </c>
      <c r="AN219" s="29" t="s">
        <v>3461</v>
      </c>
      <c r="AO219" s="29" t="s">
        <v>6680</v>
      </c>
    </row>
    <row r="220" spans="1:41" x14ac:dyDescent="0.25">
      <c r="A220" s="39">
        <v>2694</v>
      </c>
      <c r="B220" s="29" t="s">
        <v>5471</v>
      </c>
      <c r="C220" s="29" t="s">
        <v>5472</v>
      </c>
      <c r="D220" s="29" t="s">
        <v>5473</v>
      </c>
      <c r="E220" s="42">
        <v>42967</v>
      </c>
      <c r="F220" s="29" t="s">
        <v>38</v>
      </c>
      <c r="L220" t="s">
        <v>341</v>
      </c>
      <c r="M220" s="29" t="s">
        <v>283</v>
      </c>
      <c r="N220" s="29" t="s">
        <v>48</v>
      </c>
      <c r="O220" s="68">
        <v>720</v>
      </c>
      <c r="P220" s="29" t="s">
        <v>41</v>
      </c>
      <c r="Q220" s="29" t="s">
        <v>15</v>
      </c>
      <c r="R220" s="39">
        <v>1</v>
      </c>
      <c r="S220" s="39">
        <v>0</v>
      </c>
      <c r="T220" s="39">
        <v>0</v>
      </c>
      <c r="U220" s="39">
        <v>1</v>
      </c>
      <c r="V220" s="39">
        <v>0</v>
      </c>
      <c r="W220" s="39">
        <v>0</v>
      </c>
      <c r="X220" s="39">
        <v>0</v>
      </c>
      <c r="Y220" s="39">
        <v>0</v>
      </c>
      <c r="Z220" s="39">
        <v>1</v>
      </c>
      <c r="AA220" s="39">
        <v>0</v>
      </c>
      <c r="AB220" s="39">
        <v>0</v>
      </c>
      <c r="AC220" s="39">
        <v>0</v>
      </c>
      <c r="AD220" s="39">
        <v>0</v>
      </c>
      <c r="AE220" s="39">
        <v>0</v>
      </c>
      <c r="AF220" s="39">
        <v>0</v>
      </c>
      <c r="AG220" s="39">
        <v>0</v>
      </c>
      <c r="AH220" s="39">
        <v>0</v>
      </c>
      <c r="AI220" s="39">
        <v>1</v>
      </c>
      <c r="AJ220" s="9">
        <f t="shared" si="20"/>
        <v>0</v>
      </c>
      <c r="AK220" s="9">
        <f t="shared" si="21"/>
        <v>0</v>
      </c>
      <c r="AL220" s="9">
        <f t="shared" si="22"/>
        <v>1</v>
      </c>
      <c r="AM220" s="9">
        <f t="shared" si="23"/>
        <v>0</v>
      </c>
      <c r="AN220" s="29" t="s">
        <v>3539</v>
      </c>
      <c r="AO220" s="29" t="s">
        <v>5474</v>
      </c>
    </row>
    <row r="221" spans="1:41" x14ac:dyDescent="0.25">
      <c r="A221" s="39">
        <v>2702</v>
      </c>
      <c r="B221" s="29" t="s">
        <v>3823</v>
      </c>
      <c r="C221" s="29" t="s">
        <v>3824</v>
      </c>
      <c r="D221" s="29" t="s">
        <v>3825</v>
      </c>
      <c r="E221" s="42">
        <v>42979</v>
      </c>
      <c r="F221" s="29" t="s">
        <v>38</v>
      </c>
      <c r="J221" s="39">
        <v>0.97399999999999998</v>
      </c>
      <c r="K221" s="69"/>
      <c r="L221" t="s">
        <v>3471</v>
      </c>
      <c r="M221" s="29" t="s">
        <v>185</v>
      </c>
      <c r="N221" s="29" t="s">
        <v>48</v>
      </c>
      <c r="O221" s="68">
        <v>30</v>
      </c>
      <c r="P221" s="29" t="s">
        <v>891</v>
      </c>
      <c r="Q221" s="29" t="s">
        <v>15</v>
      </c>
      <c r="R221" s="39">
        <v>1</v>
      </c>
      <c r="S221" s="39">
        <v>0</v>
      </c>
      <c r="T221" s="39">
        <v>0</v>
      </c>
      <c r="U221" s="39">
        <v>1</v>
      </c>
      <c r="V221" s="39">
        <v>0</v>
      </c>
      <c r="W221" s="39">
        <v>0</v>
      </c>
      <c r="X221" s="39">
        <v>0</v>
      </c>
      <c r="Y221" s="39">
        <v>0</v>
      </c>
      <c r="Z221" s="39">
        <v>1</v>
      </c>
      <c r="AA221" s="39">
        <v>0</v>
      </c>
      <c r="AB221" s="39">
        <v>0</v>
      </c>
      <c r="AC221" s="39">
        <v>0</v>
      </c>
      <c r="AD221" s="39">
        <v>0</v>
      </c>
      <c r="AE221" s="39">
        <v>1</v>
      </c>
      <c r="AF221" s="39">
        <v>0</v>
      </c>
      <c r="AG221" s="39">
        <v>0</v>
      </c>
      <c r="AH221" s="39">
        <v>0</v>
      </c>
      <c r="AI221" s="39">
        <v>0</v>
      </c>
      <c r="AJ221" s="9">
        <f t="shared" si="20"/>
        <v>1</v>
      </c>
      <c r="AK221" s="9">
        <f t="shared" si="21"/>
        <v>0</v>
      </c>
      <c r="AL221" s="9">
        <f t="shared" si="22"/>
        <v>0</v>
      </c>
      <c r="AM221" s="9">
        <f t="shared" si="23"/>
        <v>0</v>
      </c>
      <c r="AN221" s="29" t="s">
        <v>3826</v>
      </c>
      <c r="AO221" s="29" t="s">
        <v>3827</v>
      </c>
    </row>
    <row r="222" spans="1:41" x14ac:dyDescent="0.25">
      <c r="A222" s="39">
        <v>2721</v>
      </c>
      <c r="B222" s="29" t="s">
        <v>4620</v>
      </c>
      <c r="C222" s="29" t="s">
        <v>4621</v>
      </c>
      <c r="D222" s="29" t="s">
        <v>4622</v>
      </c>
      <c r="E222" s="42">
        <v>42913</v>
      </c>
      <c r="F222" s="29" t="s">
        <v>38</v>
      </c>
      <c r="I222" s="64">
        <v>300</v>
      </c>
      <c r="J222" s="39">
        <v>1.2999999999999999E-4</v>
      </c>
      <c r="K222" s="69">
        <v>10</v>
      </c>
      <c r="L222" t="s">
        <v>3471</v>
      </c>
      <c r="M222" s="29" t="s">
        <v>4623</v>
      </c>
      <c r="N222" s="29" t="s">
        <v>40</v>
      </c>
      <c r="O222" s="68">
        <v>2</v>
      </c>
      <c r="P222" s="29" t="s">
        <v>4360</v>
      </c>
      <c r="Q222" s="29" t="s">
        <v>15</v>
      </c>
      <c r="R222" s="39">
        <v>1</v>
      </c>
      <c r="S222" s="39">
        <v>0</v>
      </c>
      <c r="T222" s="39">
        <v>0</v>
      </c>
      <c r="U222" s="39">
        <v>1</v>
      </c>
      <c r="V222" s="39">
        <v>0</v>
      </c>
      <c r="W222" s="39">
        <v>0</v>
      </c>
      <c r="X222" s="39">
        <v>0</v>
      </c>
      <c r="Y222" s="39">
        <v>0</v>
      </c>
      <c r="Z222" s="39">
        <v>1</v>
      </c>
      <c r="AA222" s="39">
        <v>0</v>
      </c>
      <c r="AB222" s="39">
        <v>0</v>
      </c>
      <c r="AC222" s="39">
        <v>0</v>
      </c>
      <c r="AD222" s="39">
        <v>0</v>
      </c>
      <c r="AE222" s="39">
        <v>0</v>
      </c>
      <c r="AF222" s="39">
        <v>0</v>
      </c>
      <c r="AG222" s="39">
        <v>0</v>
      </c>
      <c r="AH222" s="39">
        <v>0</v>
      </c>
      <c r="AI222" s="39">
        <v>1</v>
      </c>
      <c r="AJ222" s="9">
        <f t="shared" si="20"/>
        <v>0</v>
      </c>
      <c r="AK222" s="9">
        <f t="shared" si="21"/>
        <v>0</v>
      </c>
      <c r="AL222" s="9">
        <f t="shared" si="22"/>
        <v>1</v>
      </c>
      <c r="AM222" s="9">
        <f t="shared" si="23"/>
        <v>0</v>
      </c>
      <c r="AN222" s="29" t="s">
        <v>3461</v>
      </c>
      <c r="AO222" s="29" t="s">
        <v>4624</v>
      </c>
    </row>
    <row r="223" spans="1:41" x14ac:dyDescent="0.25">
      <c r="A223" s="39">
        <v>2790</v>
      </c>
      <c r="B223" s="29" t="s">
        <v>3829</v>
      </c>
      <c r="C223" s="29" t="s">
        <v>3830</v>
      </c>
      <c r="D223" s="29" t="s">
        <v>551</v>
      </c>
      <c r="E223" s="42">
        <v>42614</v>
      </c>
      <c r="F223" s="29" t="s">
        <v>38</v>
      </c>
      <c r="J223" s="39">
        <v>1.7999999999999999E-2</v>
      </c>
      <c r="L223" t="s">
        <v>3471</v>
      </c>
      <c r="M223" s="29" t="s">
        <v>185</v>
      </c>
      <c r="N223" s="29" t="s">
        <v>48</v>
      </c>
      <c r="O223" s="68">
        <v>1.75</v>
      </c>
      <c r="P223" s="29" t="s">
        <v>186</v>
      </c>
      <c r="Q223" s="29" t="s">
        <v>15</v>
      </c>
      <c r="R223" s="39">
        <v>1</v>
      </c>
      <c r="S223" s="39">
        <v>0</v>
      </c>
      <c r="T223" s="39">
        <v>0</v>
      </c>
      <c r="U223" s="39">
        <v>1</v>
      </c>
      <c r="V223" s="39">
        <v>0</v>
      </c>
      <c r="W223" s="39">
        <v>0</v>
      </c>
      <c r="X223" s="39">
        <v>0</v>
      </c>
      <c r="Y223" s="39">
        <v>0</v>
      </c>
      <c r="Z223" s="39">
        <v>1</v>
      </c>
      <c r="AA223" s="39">
        <v>0</v>
      </c>
      <c r="AB223" s="39">
        <v>0</v>
      </c>
      <c r="AC223" s="39">
        <v>0</v>
      </c>
      <c r="AD223" s="39">
        <v>0</v>
      </c>
      <c r="AE223" s="39">
        <v>0</v>
      </c>
      <c r="AF223" s="39">
        <v>0</v>
      </c>
      <c r="AG223" s="39">
        <v>0</v>
      </c>
      <c r="AH223" s="39">
        <v>0</v>
      </c>
      <c r="AI223" s="39">
        <v>1</v>
      </c>
      <c r="AJ223" s="9">
        <f t="shared" si="20"/>
        <v>0</v>
      </c>
      <c r="AK223" s="9">
        <f t="shared" si="21"/>
        <v>0</v>
      </c>
      <c r="AL223" s="9">
        <f t="shared" si="22"/>
        <v>1</v>
      </c>
      <c r="AM223" s="9">
        <f t="shared" si="23"/>
        <v>0</v>
      </c>
      <c r="AN223" s="29" t="s">
        <v>3461</v>
      </c>
      <c r="AO223" s="29" t="s">
        <v>3831</v>
      </c>
    </row>
    <row r="224" spans="1:41" x14ac:dyDescent="0.25">
      <c r="A224" s="39">
        <v>2793</v>
      </c>
      <c r="B224" s="29" t="s">
        <v>2478</v>
      </c>
      <c r="C224" s="29" t="s">
        <v>2479</v>
      </c>
      <c r="D224" s="29" t="s">
        <v>2480</v>
      </c>
      <c r="E224" s="42">
        <v>43101</v>
      </c>
      <c r="F224" s="29" t="s">
        <v>38</v>
      </c>
      <c r="J224" s="39">
        <v>4</v>
      </c>
      <c r="L224" t="s">
        <v>3471</v>
      </c>
      <c r="M224" s="29" t="s">
        <v>185</v>
      </c>
      <c r="N224" s="29" t="s">
        <v>48</v>
      </c>
      <c r="O224" s="68">
        <v>24.083333333333332</v>
      </c>
      <c r="P224" s="29" t="s">
        <v>2416</v>
      </c>
      <c r="Q224" s="29" t="s">
        <v>15</v>
      </c>
      <c r="R224" s="39">
        <v>0</v>
      </c>
      <c r="S224" s="39">
        <v>0</v>
      </c>
      <c r="T224" s="39">
        <v>0</v>
      </c>
      <c r="U224" s="39">
        <v>0</v>
      </c>
      <c r="V224" s="39">
        <v>0</v>
      </c>
      <c r="W224" s="39">
        <v>0</v>
      </c>
      <c r="X224" s="39">
        <v>0</v>
      </c>
      <c r="Y224" s="39">
        <v>1</v>
      </c>
      <c r="Z224" s="39">
        <v>0</v>
      </c>
      <c r="AA224" s="39">
        <v>0</v>
      </c>
      <c r="AB224" s="39">
        <v>0</v>
      </c>
      <c r="AC224" s="39">
        <v>1</v>
      </c>
      <c r="AD224" s="39">
        <v>0</v>
      </c>
      <c r="AE224" s="39">
        <v>0</v>
      </c>
      <c r="AF224" s="39">
        <v>0</v>
      </c>
      <c r="AG224" s="39">
        <v>0</v>
      </c>
      <c r="AH224" s="39">
        <v>0</v>
      </c>
      <c r="AI224" s="39">
        <v>0</v>
      </c>
      <c r="AJ224" s="9">
        <f t="shared" si="20"/>
        <v>1</v>
      </c>
      <c r="AK224" s="9">
        <f t="shared" si="21"/>
        <v>0</v>
      </c>
      <c r="AL224" s="9">
        <f t="shared" si="22"/>
        <v>0</v>
      </c>
      <c r="AM224" s="9">
        <f t="shared" si="23"/>
        <v>0</v>
      </c>
      <c r="AN224" s="29" t="s">
        <v>6681</v>
      </c>
      <c r="AO224" s="29" t="s">
        <v>2481</v>
      </c>
    </row>
    <row r="225" spans="1:41" x14ac:dyDescent="0.25">
      <c r="A225" s="39">
        <v>2795</v>
      </c>
      <c r="B225" s="29" t="s">
        <v>2482</v>
      </c>
      <c r="C225" s="29" t="s">
        <v>2483</v>
      </c>
      <c r="D225" s="29" t="s">
        <v>2484</v>
      </c>
      <c r="E225" s="42">
        <v>38292</v>
      </c>
      <c r="F225" s="29" t="s">
        <v>38</v>
      </c>
      <c r="G225" s="39">
        <v>1800</v>
      </c>
      <c r="H225" s="39">
        <v>900</v>
      </c>
      <c r="L225" t="s">
        <v>341</v>
      </c>
      <c r="M225" s="29" t="s">
        <v>151</v>
      </c>
      <c r="N225" s="29" t="s">
        <v>48</v>
      </c>
      <c r="O225" s="68">
        <v>4</v>
      </c>
      <c r="P225" s="29" t="s">
        <v>2485</v>
      </c>
      <c r="Q225" s="29" t="s">
        <v>15</v>
      </c>
      <c r="R225" s="39">
        <v>1</v>
      </c>
      <c r="S225" s="39">
        <v>0</v>
      </c>
      <c r="T225" s="39">
        <v>0</v>
      </c>
      <c r="U225" s="39">
        <v>0</v>
      </c>
      <c r="V225" s="39">
        <v>0</v>
      </c>
      <c r="W225" s="39">
        <v>0</v>
      </c>
      <c r="X225" s="39">
        <v>0</v>
      </c>
      <c r="Y225" s="39">
        <v>0</v>
      </c>
      <c r="Z225" s="39">
        <v>0</v>
      </c>
      <c r="AA225" s="39">
        <v>1</v>
      </c>
      <c r="AB225" s="39">
        <v>0</v>
      </c>
      <c r="AC225" s="39">
        <v>0</v>
      </c>
      <c r="AD225" s="39">
        <v>0</v>
      </c>
      <c r="AE225" s="39">
        <v>0</v>
      </c>
      <c r="AF225" s="39">
        <v>0</v>
      </c>
      <c r="AG225" s="39">
        <v>0</v>
      </c>
      <c r="AH225" s="39">
        <v>0</v>
      </c>
      <c r="AI225" s="39">
        <v>1</v>
      </c>
      <c r="AJ225" s="9">
        <f t="shared" si="20"/>
        <v>0</v>
      </c>
      <c r="AK225" s="9">
        <f t="shared" si="21"/>
        <v>0</v>
      </c>
      <c r="AL225" s="9">
        <f t="shared" si="22"/>
        <v>1</v>
      </c>
      <c r="AM225" s="9">
        <f t="shared" si="23"/>
        <v>0</v>
      </c>
      <c r="AN225" s="29" t="s">
        <v>3466</v>
      </c>
      <c r="AO225" s="29" t="s">
        <v>2486</v>
      </c>
    </row>
    <row r="226" spans="1:41" x14ac:dyDescent="0.25">
      <c r="A226" s="39">
        <v>2796</v>
      </c>
      <c r="B226" s="29" t="s">
        <v>5479</v>
      </c>
      <c r="C226" s="29" t="s">
        <v>5480</v>
      </c>
      <c r="D226" s="29" t="s">
        <v>5481</v>
      </c>
      <c r="E226" s="42">
        <v>42217</v>
      </c>
      <c r="F226" s="29" t="s">
        <v>38</v>
      </c>
      <c r="J226" s="39">
        <v>2</v>
      </c>
      <c r="L226" t="s">
        <v>3471</v>
      </c>
      <c r="M226" s="29" t="s">
        <v>575</v>
      </c>
      <c r="N226" s="29" t="s">
        <v>40</v>
      </c>
      <c r="O226" s="68">
        <v>1.5</v>
      </c>
      <c r="P226" s="29" t="s">
        <v>225</v>
      </c>
      <c r="Q226" s="29" t="s">
        <v>70</v>
      </c>
      <c r="R226" s="39">
        <v>0</v>
      </c>
      <c r="S226" s="39">
        <v>0</v>
      </c>
      <c r="T226" s="39">
        <v>0</v>
      </c>
      <c r="U226" s="39">
        <v>1</v>
      </c>
      <c r="V226" s="39">
        <v>0</v>
      </c>
      <c r="W226" s="39">
        <v>0</v>
      </c>
      <c r="X226" s="39">
        <v>0</v>
      </c>
      <c r="Y226" s="39">
        <v>1</v>
      </c>
      <c r="Z226" s="39">
        <v>0</v>
      </c>
      <c r="AA226" s="39">
        <v>0</v>
      </c>
      <c r="AB226" s="39">
        <v>0</v>
      </c>
      <c r="AC226" s="39">
        <v>0</v>
      </c>
      <c r="AD226" s="39">
        <v>1</v>
      </c>
      <c r="AE226" s="39">
        <v>1</v>
      </c>
      <c r="AF226" s="39">
        <v>0</v>
      </c>
      <c r="AG226" s="39">
        <v>0</v>
      </c>
      <c r="AH226" s="39">
        <v>0</v>
      </c>
      <c r="AI226" s="39">
        <v>0</v>
      </c>
      <c r="AJ226" s="9">
        <f t="shared" si="20"/>
        <v>1</v>
      </c>
      <c r="AK226" s="9">
        <f t="shared" si="21"/>
        <v>0</v>
      </c>
      <c r="AL226" s="9">
        <f t="shared" si="22"/>
        <v>1</v>
      </c>
      <c r="AM226" s="9">
        <f t="shared" si="23"/>
        <v>1</v>
      </c>
      <c r="AN226" s="29" t="s">
        <v>5482</v>
      </c>
      <c r="AO226" s="29" t="s">
        <v>5483</v>
      </c>
    </row>
    <row r="227" spans="1:41" x14ac:dyDescent="0.25">
      <c r="A227" s="39">
        <v>2798</v>
      </c>
      <c r="B227" s="29" t="s">
        <v>6682</v>
      </c>
      <c r="C227" s="29" t="s">
        <v>6683</v>
      </c>
      <c r="D227" s="29" t="s">
        <v>6684</v>
      </c>
      <c r="E227" s="42">
        <v>35765</v>
      </c>
      <c r="F227" s="29" t="s">
        <v>38</v>
      </c>
      <c r="J227" s="39">
        <v>0.75</v>
      </c>
      <c r="L227" t="s">
        <v>3471</v>
      </c>
      <c r="M227" s="29" t="s">
        <v>4623</v>
      </c>
      <c r="N227" s="29" t="s">
        <v>40</v>
      </c>
      <c r="O227" s="68">
        <v>2</v>
      </c>
      <c r="P227" s="29" t="s">
        <v>6074</v>
      </c>
      <c r="Q227" s="29" t="s">
        <v>70</v>
      </c>
      <c r="R227" s="39">
        <v>0</v>
      </c>
      <c r="S227" s="39">
        <v>0</v>
      </c>
      <c r="T227" s="39">
        <v>0</v>
      </c>
      <c r="U227" s="39">
        <v>1</v>
      </c>
      <c r="V227" s="39">
        <v>0</v>
      </c>
      <c r="W227" s="39">
        <v>0</v>
      </c>
      <c r="X227" s="39">
        <v>0</v>
      </c>
      <c r="Y227" s="39">
        <v>1</v>
      </c>
      <c r="Z227" s="39">
        <v>0</v>
      </c>
      <c r="AA227" s="39">
        <v>0</v>
      </c>
      <c r="AB227" s="39">
        <v>0</v>
      </c>
      <c r="AC227" s="39">
        <v>0</v>
      </c>
      <c r="AD227" s="39">
        <v>1</v>
      </c>
      <c r="AE227" s="39">
        <v>0</v>
      </c>
      <c r="AF227" s="39">
        <v>0</v>
      </c>
      <c r="AG227" s="39">
        <v>0</v>
      </c>
      <c r="AH227" s="39">
        <v>0</v>
      </c>
      <c r="AI227" s="39">
        <v>0</v>
      </c>
      <c r="AJ227" s="9">
        <f t="shared" si="20"/>
        <v>0</v>
      </c>
      <c r="AK227" s="9">
        <f t="shared" si="21"/>
        <v>0</v>
      </c>
      <c r="AL227" s="9">
        <f t="shared" si="22"/>
        <v>1</v>
      </c>
      <c r="AM227" s="9">
        <f t="shared" si="23"/>
        <v>1</v>
      </c>
      <c r="AN227" s="29" t="s">
        <v>3740</v>
      </c>
      <c r="AO227" s="29" t="s">
        <v>6685</v>
      </c>
    </row>
    <row r="228" spans="1:41" x14ac:dyDescent="0.25">
      <c r="A228" s="39">
        <v>2799</v>
      </c>
      <c r="B228" s="29" t="s">
        <v>5484</v>
      </c>
      <c r="C228" s="29" t="s">
        <v>5485</v>
      </c>
      <c r="D228" s="29" t="s">
        <v>5486</v>
      </c>
      <c r="E228" s="42">
        <v>35947</v>
      </c>
      <c r="F228" s="29" t="s">
        <v>38</v>
      </c>
      <c r="I228" s="64">
        <v>20000</v>
      </c>
      <c r="J228" s="39">
        <v>1.2</v>
      </c>
      <c r="L228" t="s">
        <v>3471</v>
      </c>
      <c r="M228" s="29" t="s">
        <v>5487</v>
      </c>
      <c r="N228" s="29" t="s">
        <v>40</v>
      </c>
      <c r="O228" s="68">
        <v>2</v>
      </c>
      <c r="P228" s="29" t="s">
        <v>225</v>
      </c>
      <c r="Q228" s="29" t="s">
        <v>70</v>
      </c>
      <c r="R228" s="39">
        <v>0</v>
      </c>
      <c r="S228" s="39">
        <v>0</v>
      </c>
      <c r="T228" s="39">
        <v>0</v>
      </c>
      <c r="U228" s="39">
        <v>1</v>
      </c>
      <c r="V228" s="39">
        <v>0</v>
      </c>
      <c r="W228" s="39">
        <v>0</v>
      </c>
      <c r="X228" s="39">
        <v>0</v>
      </c>
      <c r="Y228" s="39">
        <v>0</v>
      </c>
      <c r="Z228" s="39">
        <v>1</v>
      </c>
      <c r="AA228" s="39">
        <v>0</v>
      </c>
      <c r="AB228" s="39">
        <v>0</v>
      </c>
      <c r="AC228" s="39">
        <v>0</v>
      </c>
      <c r="AD228" s="39">
        <v>1</v>
      </c>
      <c r="AE228" s="39">
        <v>0</v>
      </c>
      <c r="AF228" s="39">
        <v>0</v>
      </c>
      <c r="AG228" s="39">
        <v>0</v>
      </c>
      <c r="AH228" s="39">
        <v>0</v>
      </c>
      <c r="AI228" s="39">
        <v>0</v>
      </c>
      <c r="AJ228" s="9">
        <f t="shared" si="20"/>
        <v>0</v>
      </c>
      <c r="AK228" s="9">
        <f t="shared" si="21"/>
        <v>0</v>
      </c>
      <c r="AL228" s="9">
        <f t="shared" si="22"/>
        <v>1</v>
      </c>
      <c r="AM228" s="9">
        <f t="shared" si="23"/>
        <v>1</v>
      </c>
      <c r="AN228" s="29" t="s">
        <v>3740</v>
      </c>
      <c r="AO228" s="29" t="s">
        <v>5488</v>
      </c>
    </row>
    <row r="229" spans="1:41" x14ac:dyDescent="0.25">
      <c r="A229" s="39">
        <v>2800</v>
      </c>
      <c r="B229" s="29" t="s">
        <v>5489</v>
      </c>
      <c r="C229" s="29" t="s">
        <v>5490</v>
      </c>
      <c r="D229" s="29" t="s">
        <v>5486</v>
      </c>
      <c r="E229" s="42">
        <v>35765</v>
      </c>
      <c r="F229" s="29" t="s">
        <v>38</v>
      </c>
      <c r="J229" s="39">
        <v>0.6</v>
      </c>
      <c r="K229" s="69">
        <v>0</v>
      </c>
      <c r="L229" t="s">
        <v>3471</v>
      </c>
      <c r="M229" s="29" t="s">
        <v>1977</v>
      </c>
      <c r="N229" s="29" t="s">
        <v>40</v>
      </c>
      <c r="O229" s="68">
        <v>2</v>
      </c>
      <c r="P229" s="29" t="s">
        <v>6686</v>
      </c>
      <c r="Q229" s="29" t="s">
        <v>70</v>
      </c>
      <c r="R229" s="39">
        <v>0</v>
      </c>
      <c r="S229" s="39">
        <v>0</v>
      </c>
      <c r="T229" s="39">
        <v>0</v>
      </c>
      <c r="U229" s="39">
        <v>0</v>
      </c>
      <c r="V229" s="39">
        <v>0</v>
      </c>
      <c r="W229" s="39">
        <v>0</v>
      </c>
      <c r="X229" s="39">
        <v>0</v>
      </c>
      <c r="Y229" s="39">
        <v>1</v>
      </c>
      <c r="Z229" s="39">
        <v>0</v>
      </c>
      <c r="AA229" s="39">
        <v>0</v>
      </c>
      <c r="AB229" s="39">
        <v>0</v>
      </c>
      <c r="AC229" s="39">
        <v>0</v>
      </c>
      <c r="AD229" s="39">
        <v>1</v>
      </c>
      <c r="AE229" s="39">
        <v>0</v>
      </c>
      <c r="AF229" s="39">
        <v>0</v>
      </c>
      <c r="AG229" s="39">
        <v>0</v>
      </c>
      <c r="AH229" s="39">
        <v>0</v>
      </c>
      <c r="AI229" s="39">
        <v>0</v>
      </c>
      <c r="AJ229" s="9">
        <f t="shared" si="20"/>
        <v>0</v>
      </c>
      <c r="AK229" s="9">
        <f t="shared" si="21"/>
        <v>0</v>
      </c>
      <c r="AL229" s="9">
        <f t="shared" si="22"/>
        <v>1</v>
      </c>
      <c r="AM229" s="9">
        <f t="shared" si="23"/>
        <v>1</v>
      </c>
      <c r="AN229" s="29" t="s">
        <v>3740</v>
      </c>
      <c r="AO229" s="29" t="s">
        <v>5491</v>
      </c>
    </row>
    <row r="230" spans="1:41" x14ac:dyDescent="0.25">
      <c r="A230" s="39">
        <v>2858</v>
      </c>
      <c r="B230" s="29" t="s">
        <v>3838</v>
      </c>
      <c r="C230" s="29" t="s">
        <v>3839</v>
      </c>
      <c r="D230" s="29" t="s">
        <v>3840</v>
      </c>
      <c r="E230" s="42">
        <v>42156</v>
      </c>
      <c r="F230" s="29" t="s">
        <v>38</v>
      </c>
      <c r="I230" s="64">
        <v>300000</v>
      </c>
      <c r="J230" s="39">
        <v>19</v>
      </c>
      <c r="L230" t="s">
        <v>3471</v>
      </c>
      <c r="M230" s="29" t="s">
        <v>136</v>
      </c>
      <c r="N230" s="29" t="s">
        <v>40</v>
      </c>
      <c r="O230" s="68">
        <v>8.3333333333333301E-2</v>
      </c>
      <c r="P230" s="29" t="s">
        <v>4654</v>
      </c>
      <c r="Q230" s="29" t="s">
        <v>15</v>
      </c>
      <c r="R230" s="39">
        <v>1</v>
      </c>
      <c r="S230" s="39">
        <v>0</v>
      </c>
      <c r="T230" s="39">
        <v>0</v>
      </c>
      <c r="U230" s="39">
        <v>0</v>
      </c>
      <c r="V230" s="39">
        <v>0</v>
      </c>
      <c r="W230" s="39">
        <v>0</v>
      </c>
      <c r="X230" s="39">
        <v>0</v>
      </c>
      <c r="Y230" s="39">
        <v>1</v>
      </c>
      <c r="Z230" s="39">
        <v>0</v>
      </c>
      <c r="AA230" s="39">
        <v>0</v>
      </c>
      <c r="AB230" s="39">
        <v>0</v>
      </c>
      <c r="AC230" s="39">
        <v>1</v>
      </c>
      <c r="AD230" s="39">
        <v>0</v>
      </c>
      <c r="AE230" s="39">
        <v>0</v>
      </c>
      <c r="AF230" s="39">
        <v>0</v>
      </c>
      <c r="AG230" s="39">
        <v>0</v>
      </c>
      <c r="AH230" s="39">
        <v>0</v>
      </c>
      <c r="AI230" s="39">
        <v>0</v>
      </c>
      <c r="AJ230" s="9">
        <f t="shared" si="20"/>
        <v>1</v>
      </c>
      <c r="AK230" s="9">
        <f t="shared" si="21"/>
        <v>0</v>
      </c>
      <c r="AL230" s="9">
        <f t="shared" si="22"/>
        <v>0</v>
      </c>
      <c r="AM230" s="9">
        <f t="shared" si="23"/>
        <v>0</v>
      </c>
      <c r="AN230" s="29" t="s">
        <v>3841</v>
      </c>
      <c r="AO230" s="29" t="s">
        <v>3842</v>
      </c>
    </row>
    <row r="231" spans="1:41" x14ac:dyDescent="0.25">
      <c r="A231" s="39">
        <v>2922</v>
      </c>
      <c r="B231" s="29" t="s">
        <v>3859</v>
      </c>
      <c r="C231" s="29" t="s">
        <v>3860</v>
      </c>
      <c r="D231" s="29" t="s">
        <v>3861</v>
      </c>
      <c r="E231" s="42">
        <v>42705</v>
      </c>
      <c r="F231" s="29" t="s">
        <v>38</v>
      </c>
      <c r="I231" s="64">
        <v>8700</v>
      </c>
      <c r="J231" s="39">
        <v>0.6</v>
      </c>
      <c r="L231" t="s">
        <v>341</v>
      </c>
      <c r="M231" s="29" t="s">
        <v>151</v>
      </c>
      <c r="N231" s="29" t="s">
        <v>48</v>
      </c>
      <c r="O231" s="68">
        <v>182.5</v>
      </c>
      <c r="P231" s="29" t="s">
        <v>4655</v>
      </c>
      <c r="Q231" s="29" t="s">
        <v>15</v>
      </c>
      <c r="R231" s="39">
        <v>1</v>
      </c>
      <c r="S231" s="39">
        <v>0</v>
      </c>
      <c r="T231" s="39">
        <v>0</v>
      </c>
      <c r="U231" s="39">
        <v>1</v>
      </c>
      <c r="V231" s="39">
        <v>0</v>
      </c>
      <c r="W231" s="39">
        <v>0</v>
      </c>
      <c r="X231" s="39">
        <v>0</v>
      </c>
      <c r="Y231" s="39">
        <v>0</v>
      </c>
      <c r="Z231" s="39">
        <v>1</v>
      </c>
      <c r="AA231" s="39">
        <v>0</v>
      </c>
      <c r="AB231" s="39">
        <v>0</v>
      </c>
      <c r="AC231" s="39">
        <v>0</v>
      </c>
      <c r="AD231" s="39">
        <v>0</v>
      </c>
      <c r="AE231" s="39">
        <v>0</v>
      </c>
      <c r="AF231" s="39">
        <v>0</v>
      </c>
      <c r="AG231" s="39">
        <v>0</v>
      </c>
      <c r="AH231" s="39">
        <v>0</v>
      </c>
      <c r="AI231" s="39">
        <v>1</v>
      </c>
      <c r="AJ231" s="9">
        <f t="shared" si="20"/>
        <v>0</v>
      </c>
      <c r="AK231" s="9">
        <f t="shared" si="21"/>
        <v>0</v>
      </c>
      <c r="AL231" s="9">
        <f t="shared" si="22"/>
        <v>1</v>
      </c>
      <c r="AM231" s="9">
        <f t="shared" si="23"/>
        <v>0</v>
      </c>
      <c r="AN231" s="29" t="s">
        <v>3862</v>
      </c>
      <c r="AO231" s="29" t="s">
        <v>3863</v>
      </c>
    </row>
    <row r="232" spans="1:41" x14ac:dyDescent="0.25">
      <c r="A232" s="39">
        <v>3001</v>
      </c>
      <c r="B232" s="29" t="s">
        <v>6687</v>
      </c>
      <c r="C232" s="29" t="s">
        <v>6688</v>
      </c>
      <c r="D232" s="29" t="s">
        <v>6689</v>
      </c>
      <c r="E232" s="42">
        <v>33604</v>
      </c>
      <c r="F232" s="29" t="s">
        <v>332</v>
      </c>
      <c r="I232" s="64">
        <v>1000</v>
      </c>
      <c r="L232" t="s">
        <v>3471</v>
      </c>
      <c r="M232" s="29" t="s">
        <v>136</v>
      </c>
      <c r="N232" s="29" t="s">
        <v>40</v>
      </c>
      <c r="O232" s="68">
        <v>0.16666666666666671</v>
      </c>
      <c r="P232" s="29" t="s">
        <v>4560</v>
      </c>
      <c r="Q232" s="29" t="s">
        <v>15</v>
      </c>
      <c r="R232" s="39">
        <v>1</v>
      </c>
      <c r="S232" s="39">
        <v>0</v>
      </c>
      <c r="T232" s="39">
        <v>0</v>
      </c>
      <c r="U232" s="39">
        <v>0</v>
      </c>
      <c r="V232" s="39">
        <v>0</v>
      </c>
      <c r="W232" s="39">
        <v>1</v>
      </c>
      <c r="X232" s="39">
        <v>0</v>
      </c>
      <c r="Y232" s="39">
        <v>1</v>
      </c>
      <c r="Z232" s="39">
        <v>0</v>
      </c>
      <c r="AA232" s="39">
        <v>0</v>
      </c>
      <c r="AB232" s="39">
        <v>0</v>
      </c>
      <c r="AC232" s="39">
        <v>0</v>
      </c>
      <c r="AD232" s="39">
        <v>0</v>
      </c>
      <c r="AE232" s="39">
        <v>0</v>
      </c>
      <c r="AF232" s="39">
        <v>0</v>
      </c>
      <c r="AG232" s="39">
        <v>0</v>
      </c>
      <c r="AH232" s="39">
        <v>0</v>
      </c>
      <c r="AI232" s="39">
        <v>1</v>
      </c>
      <c r="AJ232" s="9">
        <f t="shared" si="20"/>
        <v>0</v>
      </c>
      <c r="AK232" s="9">
        <f t="shared" si="21"/>
        <v>0</v>
      </c>
      <c r="AL232" s="9">
        <f t="shared" si="22"/>
        <v>1</v>
      </c>
      <c r="AM232" s="9">
        <f t="shared" si="23"/>
        <v>0</v>
      </c>
      <c r="AN232" s="29" t="s">
        <v>3461</v>
      </c>
      <c r="AO232" s="29" t="s">
        <v>6690</v>
      </c>
    </row>
    <row r="233" spans="1:41" x14ac:dyDescent="0.25">
      <c r="A233" s="39">
        <v>3004</v>
      </c>
      <c r="B233" s="29" t="s">
        <v>6691</v>
      </c>
      <c r="C233" s="29" t="s">
        <v>6692</v>
      </c>
      <c r="D233" s="29" t="s">
        <v>6693</v>
      </c>
      <c r="E233" s="42">
        <v>36161</v>
      </c>
      <c r="F233" s="29" t="s">
        <v>332</v>
      </c>
      <c r="I233" s="64">
        <v>1000</v>
      </c>
      <c r="L233" t="s">
        <v>3471</v>
      </c>
      <c r="M233" s="29" t="s">
        <v>136</v>
      </c>
      <c r="N233" s="29" t="s">
        <v>40</v>
      </c>
      <c r="O233" s="68">
        <v>0.16666666666666671</v>
      </c>
      <c r="P233" s="29" t="s">
        <v>6694</v>
      </c>
      <c r="Q233" s="29" t="s">
        <v>15</v>
      </c>
      <c r="R233" s="39">
        <v>1</v>
      </c>
      <c r="S233" s="39">
        <v>0</v>
      </c>
      <c r="T233" s="39">
        <v>0</v>
      </c>
      <c r="U233" s="39">
        <v>0</v>
      </c>
      <c r="V233" s="39">
        <v>0</v>
      </c>
      <c r="W233" s="39">
        <v>0</v>
      </c>
      <c r="X233" s="39">
        <v>0</v>
      </c>
      <c r="Y233" s="39">
        <v>1</v>
      </c>
      <c r="Z233" s="39">
        <v>0</v>
      </c>
      <c r="AA233" s="39">
        <v>0</v>
      </c>
      <c r="AB233" s="39">
        <v>0</v>
      </c>
      <c r="AC233" s="39">
        <v>1</v>
      </c>
      <c r="AD233" s="39">
        <v>0</v>
      </c>
      <c r="AE233" s="39">
        <v>1</v>
      </c>
      <c r="AF233" s="39">
        <v>0</v>
      </c>
      <c r="AG233" s="39">
        <v>0</v>
      </c>
      <c r="AH233" s="39">
        <v>0</v>
      </c>
      <c r="AI233" s="39">
        <v>0</v>
      </c>
      <c r="AJ233" s="9">
        <f t="shared" si="20"/>
        <v>1</v>
      </c>
      <c r="AK233" s="9">
        <f t="shared" si="21"/>
        <v>0</v>
      </c>
      <c r="AL233" s="9">
        <f t="shared" si="22"/>
        <v>0</v>
      </c>
      <c r="AM233" s="9">
        <f t="shared" si="23"/>
        <v>0</v>
      </c>
      <c r="AN233" s="29" t="s">
        <v>6695</v>
      </c>
      <c r="AO233" s="29" t="s">
        <v>6696</v>
      </c>
    </row>
    <row r="234" spans="1:41" x14ac:dyDescent="0.25">
      <c r="A234" s="39">
        <v>3014</v>
      </c>
      <c r="B234" s="29" t="s">
        <v>6697</v>
      </c>
      <c r="C234" s="29" t="s">
        <v>6698</v>
      </c>
      <c r="D234" s="29" t="s">
        <v>6699</v>
      </c>
      <c r="E234" s="42">
        <v>43208</v>
      </c>
      <c r="F234" s="29" t="s">
        <v>38</v>
      </c>
      <c r="G234" s="39">
        <v>1800</v>
      </c>
      <c r="H234" s="39">
        <v>900</v>
      </c>
      <c r="J234" s="39">
        <v>0.97</v>
      </c>
      <c r="L234" t="s">
        <v>341</v>
      </c>
      <c r="M234" s="29" t="s">
        <v>151</v>
      </c>
      <c r="N234" s="29" t="s">
        <v>48</v>
      </c>
      <c r="O234" s="68">
        <v>1825</v>
      </c>
      <c r="P234" s="29" t="s">
        <v>111</v>
      </c>
      <c r="Q234" s="29" t="s">
        <v>15</v>
      </c>
      <c r="R234" s="39">
        <v>1</v>
      </c>
      <c r="S234" s="39">
        <v>0</v>
      </c>
      <c r="T234" s="39">
        <v>0</v>
      </c>
      <c r="U234" s="39">
        <v>0</v>
      </c>
      <c r="V234" s="39">
        <v>0</v>
      </c>
      <c r="W234" s="39">
        <v>0</v>
      </c>
      <c r="X234" s="39">
        <v>0</v>
      </c>
      <c r="Y234" s="39">
        <v>0</v>
      </c>
      <c r="Z234" s="39">
        <v>0</v>
      </c>
      <c r="AA234" s="39">
        <v>0</v>
      </c>
      <c r="AB234" s="39">
        <v>1</v>
      </c>
      <c r="AC234" s="39">
        <v>0</v>
      </c>
      <c r="AD234" s="39">
        <v>0</v>
      </c>
      <c r="AE234" s="39">
        <v>1</v>
      </c>
      <c r="AF234" s="39">
        <v>0</v>
      </c>
      <c r="AG234" s="39">
        <v>0</v>
      </c>
      <c r="AH234" s="39">
        <v>0</v>
      </c>
      <c r="AI234" s="39">
        <v>0</v>
      </c>
      <c r="AJ234" s="9">
        <f t="shared" si="20"/>
        <v>1</v>
      </c>
      <c r="AK234" s="9">
        <f t="shared" si="21"/>
        <v>0</v>
      </c>
      <c r="AL234" s="9">
        <f t="shared" si="22"/>
        <v>0</v>
      </c>
      <c r="AM234" s="9">
        <f t="shared" si="23"/>
        <v>0</v>
      </c>
      <c r="AN234" s="29" t="s">
        <v>3862</v>
      </c>
      <c r="AO234" s="29" t="s">
        <v>6700</v>
      </c>
    </row>
    <row r="235" spans="1:41" x14ac:dyDescent="0.25">
      <c r="A235" s="39">
        <v>3059</v>
      </c>
      <c r="B235" s="29" t="s">
        <v>6701</v>
      </c>
      <c r="C235" s="29" t="s">
        <v>6702</v>
      </c>
      <c r="D235" s="29" t="s">
        <v>6703</v>
      </c>
      <c r="E235" s="42">
        <v>33970</v>
      </c>
      <c r="F235" s="29" t="s">
        <v>332</v>
      </c>
      <c r="G235" s="39">
        <v>41370</v>
      </c>
      <c r="H235" s="39">
        <v>41280</v>
      </c>
      <c r="I235" s="64">
        <v>9.9999999999999995E-7</v>
      </c>
      <c r="L235" t="s">
        <v>3471</v>
      </c>
      <c r="M235" s="29" t="s">
        <v>136</v>
      </c>
      <c r="N235" s="29" t="s">
        <v>219</v>
      </c>
      <c r="O235" s="68">
        <v>0.16666666666666671</v>
      </c>
      <c r="P235" s="29" t="s">
        <v>6704</v>
      </c>
      <c r="Q235" s="29" t="s">
        <v>15</v>
      </c>
      <c r="R235" s="39">
        <v>0</v>
      </c>
      <c r="S235" s="39">
        <v>0</v>
      </c>
      <c r="T235" s="39">
        <v>0</v>
      </c>
      <c r="U235" s="39">
        <v>0</v>
      </c>
      <c r="V235" s="39">
        <v>0</v>
      </c>
      <c r="W235" s="39">
        <v>1</v>
      </c>
      <c r="X235" s="39">
        <v>0</v>
      </c>
      <c r="Y235" s="39">
        <v>1</v>
      </c>
      <c r="Z235" s="39">
        <v>0</v>
      </c>
      <c r="AA235" s="39">
        <v>0</v>
      </c>
      <c r="AB235" s="39">
        <v>0</v>
      </c>
      <c r="AC235" s="39">
        <v>0</v>
      </c>
      <c r="AD235" s="39">
        <v>0</v>
      </c>
      <c r="AE235" s="39">
        <v>0</v>
      </c>
      <c r="AF235" s="39">
        <v>0</v>
      </c>
      <c r="AG235" s="39">
        <v>0</v>
      </c>
      <c r="AH235" s="39">
        <v>0</v>
      </c>
      <c r="AI235" s="39">
        <v>1</v>
      </c>
      <c r="AJ235" s="9">
        <f t="shared" si="20"/>
        <v>0</v>
      </c>
      <c r="AK235" s="9">
        <f t="shared" si="21"/>
        <v>0</v>
      </c>
      <c r="AL235" s="9">
        <f t="shared" si="22"/>
        <v>1</v>
      </c>
      <c r="AM235" s="9">
        <f t="shared" si="23"/>
        <v>0</v>
      </c>
      <c r="AN235" s="29" t="s">
        <v>3461</v>
      </c>
      <c r="AO235" s="29" t="s">
        <v>6705</v>
      </c>
    </row>
    <row r="236" spans="1:41" x14ac:dyDescent="0.25">
      <c r="A236" s="39">
        <v>3120</v>
      </c>
      <c r="B236" s="29" t="s">
        <v>6706</v>
      </c>
      <c r="C236" s="29" t="s">
        <v>6707</v>
      </c>
      <c r="D236" s="29" t="s">
        <v>6708</v>
      </c>
      <c r="E236" s="42">
        <v>42430</v>
      </c>
      <c r="F236" s="29" t="s">
        <v>38</v>
      </c>
      <c r="L236" t="s">
        <v>341</v>
      </c>
      <c r="M236" s="29" t="s">
        <v>54</v>
      </c>
      <c r="N236" s="29" t="s">
        <v>48</v>
      </c>
      <c r="O236" s="68">
        <v>2920</v>
      </c>
      <c r="P236" s="29" t="s">
        <v>111</v>
      </c>
      <c r="Q236" s="29" t="s">
        <v>15</v>
      </c>
      <c r="R236" s="39">
        <v>1</v>
      </c>
      <c r="S236" s="39">
        <v>0</v>
      </c>
      <c r="T236" s="39">
        <v>0</v>
      </c>
      <c r="U236" s="39">
        <v>0</v>
      </c>
      <c r="V236" s="39">
        <v>0</v>
      </c>
      <c r="W236" s="39">
        <v>0</v>
      </c>
      <c r="X236" s="39">
        <v>0</v>
      </c>
      <c r="Y236" s="39">
        <v>0</v>
      </c>
      <c r="Z236" s="39">
        <v>0</v>
      </c>
      <c r="AA236" s="39">
        <v>0</v>
      </c>
      <c r="AB236" s="39">
        <v>1</v>
      </c>
      <c r="AC236" s="39">
        <v>0</v>
      </c>
      <c r="AD236" s="39">
        <v>0</v>
      </c>
      <c r="AE236" s="39">
        <v>0</v>
      </c>
      <c r="AF236" s="39">
        <v>0</v>
      </c>
      <c r="AG236" s="39">
        <v>0</v>
      </c>
      <c r="AH236" s="39">
        <v>0</v>
      </c>
      <c r="AI236" s="39">
        <v>1</v>
      </c>
      <c r="AJ236" s="9">
        <f t="shared" si="20"/>
        <v>0</v>
      </c>
      <c r="AK236" s="9">
        <f t="shared" si="21"/>
        <v>0</v>
      </c>
      <c r="AL236" s="9">
        <f t="shared" si="22"/>
        <v>1</v>
      </c>
      <c r="AM236" s="9">
        <f t="shared" si="23"/>
        <v>0</v>
      </c>
      <c r="AN236" s="29" t="s">
        <v>3461</v>
      </c>
      <c r="AO236" s="29" t="s">
        <v>6709</v>
      </c>
    </row>
    <row r="237" spans="1:41" x14ac:dyDescent="0.25">
      <c r="A237" s="39">
        <v>3124</v>
      </c>
      <c r="B237" s="29" t="s">
        <v>6105</v>
      </c>
      <c r="C237" s="29" t="s">
        <v>6106</v>
      </c>
      <c r="D237" s="29" t="s">
        <v>6107</v>
      </c>
      <c r="E237" s="42">
        <v>44099</v>
      </c>
      <c r="F237" s="29" t="s">
        <v>38</v>
      </c>
      <c r="J237" s="39">
        <v>0.7</v>
      </c>
      <c r="L237" t="s">
        <v>3471</v>
      </c>
      <c r="M237" s="29" t="s">
        <v>136</v>
      </c>
      <c r="N237" s="29" t="s">
        <v>40</v>
      </c>
      <c r="O237" s="68">
        <v>2</v>
      </c>
      <c r="P237" s="29" t="s">
        <v>6108</v>
      </c>
      <c r="Q237" s="29" t="s">
        <v>15</v>
      </c>
      <c r="R237" s="39">
        <v>0</v>
      </c>
      <c r="S237" s="39">
        <v>0</v>
      </c>
      <c r="T237" s="39">
        <v>0</v>
      </c>
      <c r="U237" s="39">
        <v>0</v>
      </c>
      <c r="V237" s="39">
        <v>0</v>
      </c>
      <c r="W237" s="39">
        <v>0</v>
      </c>
      <c r="X237" s="39">
        <v>0</v>
      </c>
      <c r="Y237" s="39">
        <v>1</v>
      </c>
      <c r="Z237" s="39">
        <v>0</v>
      </c>
      <c r="AA237" s="39">
        <v>0</v>
      </c>
      <c r="AB237" s="39">
        <v>0</v>
      </c>
      <c r="AC237" s="39">
        <v>1</v>
      </c>
      <c r="AD237" s="39">
        <v>0</v>
      </c>
      <c r="AE237" s="39">
        <v>0</v>
      </c>
      <c r="AF237" s="39">
        <v>0</v>
      </c>
      <c r="AG237" s="39">
        <v>0</v>
      </c>
      <c r="AH237" s="39">
        <v>0</v>
      </c>
      <c r="AI237" s="39">
        <v>0</v>
      </c>
      <c r="AJ237" s="9">
        <f t="shared" si="20"/>
        <v>1</v>
      </c>
      <c r="AK237" s="9">
        <f t="shared" si="21"/>
        <v>0</v>
      </c>
      <c r="AL237" s="9">
        <f t="shared" si="22"/>
        <v>0</v>
      </c>
      <c r="AM237" s="9">
        <f t="shared" si="23"/>
        <v>0</v>
      </c>
      <c r="AN237" s="29" t="s">
        <v>6109</v>
      </c>
      <c r="AO237" s="29" t="s">
        <v>6110</v>
      </c>
    </row>
    <row r="238" spans="1:41" x14ac:dyDescent="0.25">
      <c r="A238" s="39">
        <v>3136</v>
      </c>
      <c r="B238" s="29" t="s">
        <v>3878</v>
      </c>
      <c r="C238" s="29" t="s">
        <v>3879</v>
      </c>
      <c r="D238" s="29" t="s">
        <v>3880</v>
      </c>
      <c r="E238" s="42">
        <v>42990</v>
      </c>
      <c r="F238" s="29" t="s">
        <v>38</v>
      </c>
      <c r="L238" t="s">
        <v>3471</v>
      </c>
      <c r="M238" s="29" t="s">
        <v>3881</v>
      </c>
      <c r="N238" s="29" t="s">
        <v>219</v>
      </c>
      <c r="O238" s="68">
        <v>1</v>
      </c>
      <c r="P238" s="29" t="s">
        <v>2341</v>
      </c>
      <c r="Q238" s="29" t="s">
        <v>15</v>
      </c>
      <c r="R238" s="39">
        <v>1</v>
      </c>
      <c r="S238" s="39">
        <v>0</v>
      </c>
      <c r="T238" s="39">
        <v>0</v>
      </c>
      <c r="U238" s="39">
        <v>0</v>
      </c>
      <c r="V238" s="39">
        <v>0</v>
      </c>
      <c r="W238" s="39">
        <v>0</v>
      </c>
      <c r="X238" s="39">
        <v>0</v>
      </c>
      <c r="Y238" s="39">
        <v>1</v>
      </c>
      <c r="Z238" s="39">
        <v>0</v>
      </c>
      <c r="AA238" s="39">
        <v>0</v>
      </c>
      <c r="AB238" s="39">
        <v>0</v>
      </c>
      <c r="AC238" s="39">
        <v>1</v>
      </c>
      <c r="AD238" s="39">
        <v>1</v>
      </c>
      <c r="AE238" s="39">
        <v>1</v>
      </c>
      <c r="AF238" s="39">
        <v>0</v>
      </c>
      <c r="AG238" s="39">
        <v>1</v>
      </c>
      <c r="AH238" s="39">
        <v>0</v>
      </c>
      <c r="AI238" s="39">
        <v>0</v>
      </c>
      <c r="AJ238" s="9">
        <f t="shared" si="20"/>
        <v>1</v>
      </c>
      <c r="AK238" s="9">
        <f t="shared" si="21"/>
        <v>1</v>
      </c>
      <c r="AL238" s="9">
        <f t="shared" si="22"/>
        <v>1</v>
      </c>
      <c r="AM238" s="9">
        <f t="shared" si="23"/>
        <v>1</v>
      </c>
      <c r="AN238" s="29" t="s">
        <v>3882</v>
      </c>
      <c r="AO238" s="29" t="s">
        <v>3883</v>
      </c>
    </row>
    <row r="239" spans="1:41" x14ac:dyDescent="0.25">
      <c r="A239" s="39">
        <v>3146</v>
      </c>
      <c r="B239" s="29" t="s">
        <v>4691</v>
      </c>
      <c r="C239" s="29" t="s">
        <v>4692</v>
      </c>
      <c r="D239" s="29" t="s">
        <v>4693</v>
      </c>
      <c r="E239" s="42">
        <v>43282</v>
      </c>
      <c r="F239" s="29" t="s">
        <v>38</v>
      </c>
      <c r="J239" s="39">
        <v>1</v>
      </c>
      <c r="L239" t="s">
        <v>3471</v>
      </c>
      <c r="M239" s="29" t="s">
        <v>274</v>
      </c>
      <c r="N239" s="29" t="s">
        <v>48</v>
      </c>
      <c r="O239" s="68">
        <v>8</v>
      </c>
      <c r="P239" s="29" t="s">
        <v>4694</v>
      </c>
      <c r="Q239" s="29" t="s">
        <v>15</v>
      </c>
      <c r="R239" s="39">
        <v>1</v>
      </c>
      <c r="S239" s="39">
        <v>0</v>
      </c>
      <c r="T239" s="39">
        <v>0</v>
      </c>
      <c r="U239" s="39">
        <v>1</v>
      </c>
      <c r="V239" s="39">
        <v>0</v>
      </c>
      <c r="W239" s="39">
        <v>0</v>
      </c>
      <c r="X239" s="39">
        <v>0</v>
      </c>
      <c r="Y239" s="39">
        <v>1</v>
      </c>
      <c r="Z239" s="39">
        <v>0</v>
      </c>
      <c r="AA239" s="39">
        <v>0</v>
      </c>
      <c r="AB239" s="39">
        <v>0</v>
      </c>
      <c r="AC239" s="39">
        <v>1</v>
      </c>
      <c r="AD239" s="39">
        <v>0</v>
      </c>
      <c r="AE239" s="39">
        <v>0</v>
      </c>
      <c r="AF239" s="39">
        <v>0</v>
      </c>
      <c r="AG239" s="39">
        <v>0</v>
      </c>
      <c r="AH239" s="39">
        <v>0</v>
      </c>
      <c r="AI239" s="39">
        <v>0</v>
      </c>
      <c r="AJ239" s="9">
        <f t="shared" si="20"/>
        <v>1</v>
      </c>
      <c r="AK239" s="9">
        <f t="shared" si="21"/>
        <v>0</v>
      </c>
      <c r="AL239" s="9">
        <f t="shared" si="22"/>
        <v>0</v>
      </c>
      <c r="AM239" s="9">
        <f t="shared" si="23"/>
        <v>0</v>
      </c>
      <c r="AN239" s="29" t="s">
        <v>4695</v>
      </c>
      <c r="AO239" s="29" t="s">
        <v>4696</v>
      </c>
    </row>
    <row r="240" spans="1:41" x14ac:dyDescent="0.25">
      <c r="A240" s="39">
        <v>3166</v>
      </c>
      <c r="B240" s="29" t="s">
        <v>3332</v>
      </c>
      <c r="C240" s="29" t="s">
        <v>3333</v>
      </c>
      <c r="D240" s="29" t="s">
        <v>3334</v>
      </c>
      <c r="E240" s="42">
        <v>43300</v>
      </c>
      <c r="F240" s="29" t="s">
        <v>38</v>
      </c>
      <c r="J240" s="39">
        <v>5</v>
      </c>
      <c r="L240" t="s">
        <v>3471</v>
      </c>
      <c r="M240" s="29" t="s">
        <v>501</v>
      </c>
      <c r="N240" s="29" t="s">
        <v>48</v>
      </c>
      <c r="O240" s="68">
        <v>349.35714285714283</v>
      </c>
      <c r="P240" s="29" t="s">
        <v>3335</v>
      </c>
      <c r="Q240" s="29" t="s">
        <v>70</v>
      </c>
      <c r="R240" s="39">
        <v>0</v>
      </c>
      <c r="S240" s="39">
        <v>0</v>
      </c>
      <c r="T240" s="39">
        <v>0</v>
      </c>
      <c r="U240" s="39">
        <v>1</v>
      </c>
      <c r="V240" s="39">
        <v>0</v>
      </c>
      <c r="W240" s="39">
        <v>0</v>
      </c>
      <c r="X240" s="39">
        <v>0</v>
      </c>
      <c r="Y240" s="39">
        <v>0</v>
      </c>
      <c r="Z240" s="39">
        <v>1</v>
      </c>
      <c r="AA240" s="39">
        <v>0</v>
      </c>
      <c r="AB240" s="39">
        <v>0</v>
      </c>
      <c r="AC240" s="39">
        <v>1</v>
      </c>
      <c r="AD240" s="39">
        <v>1</v>
      </c>
      <c r="AE240" s="39">
        <v>1</v>
      </c>
      <c r="AF240" s="39">
        <v>0</v>
      </c>
      <c r="AG240" s="39">
        <v>0</v>
      </c>
      <c r="AH240" s="39">
        <v>0</v>
      </c>
      <c r="AI240" s="39">
        <v>0</v>
      </c>
      <c r="AJ240" s="9">
        <f t="shared" si="20"/>
        <v>1</v>
      </c>
      <c r="AK240" s="9">
        <f t="shared" si="21"/>
        <v>0</v>
      </c>
      <c r="AL240" s="9">
        <f t="shared" si="22"/>
        <v>1</v>
      </c>
      <c r="AM240" s="9">
        <f t="shared" si="23"/>
        <v>1</v>
      </c>
      <c r="AN240" s="29" t="s">
        <v>4702</v>
      </c>
      <c r="AO240" s="29" t="s">
        <v>3336</v>
      </c>
    </row>
    <row r="241" spans="1:41" x14ac:dyDescent="0.25">
      <c r="A241" s="39">
        <v>3188</v>
      </c>
      <c r="B241" s="29" t="s">
        <v>6111</v>
      </c>
      <c r="C241" s="29" t="s">
        <v>6112</v>
      </c>
      <c r="D241" s="29" t="s">
        <v>6113</v>
      </c>
      <c r="E241" s="42">
        <v>43348</v>
      </c>
      <c r="F241" s="29" t="s">
        <v>38</v>
      </c>
      <c r="J241" s="39">
        <v>0.3</v>
      </c>
      <c r="L241" t="s">
        <v>3471</v>
      </c>
      <c r="M241" s="29" t="s">
        <v>1199</v>
      </c>
      <c r="N241" s="29" t="s">
        <v>48</v>
      </c>
      <c r="O241" s="68">
        <v>20</v>
      </c>
      <c r="P241" s="29" t="s">
        <v>5200</v>
      </c>
      <c r="Q241" s="29" t="s">
        <v>15</v>
      </c>
      <c r="R241" s="39">
        <v>0</v>
      </c>
      <c r="S241" s="39">
        <v>0</v>
      </c>
      <c r="T241" s="39">
        <v>0</v>
      </c>
      <c r="U241" s="39">
        <v>0</v>
      </c>
      <c r="V241" s="39">
        <v>0</v>
      </c>
      <c r="W241" s="39">
        <v>0</v>
      </c>
      <c r="X241" s="39">
        <v>0</v>
      </c>
      <c r="Y241" s="39">
        <v>1</v>
      </c>
      <c r="Z241" s="39">
        <v>0</v>
      </c>
      <c r="AA241" s="39">
        <v>0</v>
      </c>
      <c r="AB241" s="39">
        <v>0</v>
      </c>
      <c r="AC241" s="39">
        <v>0</v>
      </c>
      <c r="AD241" s="39">
        <v>0</v>
      </c>
      <c r="AE241" s="39">
        <v>0</v>
      </c>
      <c r="AF241" s="39">
        <v>0</v>
      </c>
      <c r="AG241" s="39">
        <v>0</v>
      </c>
      <c r="AH241" s="39">
        <v>0</v>
      </c>
      <c r="AI241" s="39">
        <v>1</v>
      </c>
      <c r="AJ241" s="9">
        <f t="shared" si="20"/>
        <v>0</v>
      </c>
      <c r="AK241" s="9">
        <f t="shared" si="21"/>
        <v>0</v>
      </c>
      <c r="AL241" s="9">
        <f t="shared" si="22"/>
        <v>1</v>
      </c>
      <c r="AM241" s="9">
        <f t="shared" si="23"/>
        <v>0</v>
      </c>
      <c r="AN241" s="29" t="s">
        <v>3461</v>
      </c>
      <c r="AO241" s="29" t="s">
        <v>6114</v>
      </c>
    </row>
    <row r="242" spans="1:41" x14ac:dyDescent="0.25">
      <c r="A242" s="39">
        <v>3229</v>
      </c>
      <c r="B242" s="29" t="s">
        <v>4715</v>
      </c>
      <c r="C242" s="29" t="s">
        <v>4716</v>
      </c>
      <c r="D242" s="29" t="s">
        <v>4717</v>
      </c>
      <c r="E242" s="42">
        <v>43364</v>
      </c>
      <c r="F242" s="29" t="s">
        <v>38</v>
      </c>
      <c r="J242" s="39">
        <v>0.15</v>
      </c>
      <c r="L242" t="s">
        <v>3471</v>
      </c>
      <c r="M242" s="29" t="s">
        <v>136</v>
      </c>
      <c r="N242" s="29" t="s">
        <v>40</v>
      </c>
      <c r="O242" s="68">
        <v>2</v>
      </c>
      <c r="P242" s="29" t="s">
        <v>4718</v>
      </c>
      <c r="Q242" s="29" t="s">
        <v>15</v>
      </c>
      <c r="R242" s="39">
        <v>1</v>
      </c>
      <c r="S242" s="39">
        <v>0</v>
      </c>
      <c r="T242" s="39">
        <v>0</v>
      </c>
      <c r="U242" s="39">
        <v>1</v>
      </c>
      <c r="V242" s="39">
        <v>0</v>
      </c>
      <c r="W242" s="39">
        <v>0</v>
      </c>
      <c r="X242" s="39">
        <v>0</v>
      </c>
      <c r="Y242" s="39">
        <v>1</v>
      </c>
      <c r="Z242" s="39">
        <v>0</v>
      </c>
      <c r="AA242" s="39">
        <v>0</v>
      </c>
      <c r="AB242" s="39">
        <v>0</v>
      </c>
      <c r="AC242" s="39">
        <v>1</v>
      </c>
      <c r="AD242" s="39">
        <v>0</v>
      </c>
      <c r="AE242" s="39">
        <v>1</v>
      </c>
      <c r="AF242" s="39">
        <v>0</v>
      </c>
      <c r="AG242" s="39">
        <v>0</v>
      </c>
      <c r="AH242" s="39">
        <v>0</v>
      </c>
      <c r="AI242" s="39">
        <v>0</v>
      </c>
      <c r="AJ242" s="9">
        <f t="shared" si="20"/>
        <v>1</v>
      </c>
      <c r="AK242" s="9">
        <f t="shared" si="21"/>
        <v>0</v>
      </c>
      <c r="AL242" s="9">
        <f t="shared" si="22"/>
        <v>0</v>
      </c>
      <c r="AM242" s="9">
        <f t="shared" si="23"/>
        <v>0</v>
      </c>
      <c r="AN242" s="29" t="s">
        <v>4719</v>
      </c>
      <c r="AO242" s="29" t="s">
        <v>4720</v>
      </c>
    </row>
    <row r="243" spans="1:41" x14ac:dyDescent="0.25">
      <c r="A243" s="39">
        <v>3235</v>
      </c>
      <c r="B243" s="29" t="s">
        <v>4721</v>
      </c>
      <c r="C243" s="29" t="s">
        <v>4722</v>
      </c>
      <c r="D243" s="29" t="s">
        <v>4723</v>
      </c>
      <c r="E243" s="42">
        <v>43180</v>
      </c>
      <c r="F243" s="29" t="s">
        <v>38</v>
      </c>
      <c r="I243" s="64">
        <v>1505</v>
      </c>
      <c r="J243" s="39">
        <v>2.8500000000000001E-2</v>
      </c>
      <c r="L243" t="s">
        <v>3471</v>
      </c>
      <c r="M243" s="29" t="s">
        <v>185</v>
      </c>
      <c r="N243" s="29" t="s">
        <v>48</v>
      </c>
      <c r="O243" s="68">
        <v>210</v>
      </c>
      <c r="P243" s="29" t="s">
        <v>923</v>
      </c>
      <c r="Q243" s="29" t="s">
        <v>15</v>
      </c>
      <c r="R243" s="39">
        <v>1</v>
      </c>
      <c r="S243" s="39">
        <v>0</v>
      </c>
      <c r="T243" s="39">
        <v>0</v>
      </c>
      <c r="U243" s="39">
        <v>1</v>
      </c>
      <c r="V243" s="39">
        <v>0</v>
      </c>
      <c r="W243" s="39">
        <v>0</v>
      </c>
      <c r="X243" s="39">
        <v>0</v>
      </c>
      <c r="Y243" s="39">
        <v>0</v>
      </c>
      <c r="Z243" s="39">
        <v>1</v>
      </c>
      <c r="AA243" s="39">
        <v>0</v>
      </c>
      <c r="AB243" s="39">
        <v>0</v>
      </c>
      <c r="AC243" s="39">
        <v>0</v>
      </c>
      <c r="AD243" s="39">
        <v>0</v>
      </c>
      <c r="AE243" s="39">
        <v>1</v>
      </c>
      <c r="AF243" s="39">
        <v>0</v>
      </c>
      <c r="AG243" s="39">
        <v>0</v>
      </c>
      <c r="AH243" s="39">
        <v>0</v>
      </c>
      <c r="AI243" s="39">
        <v>0</v>
      </c>
      <c r="AJ243" s="9">
        <f t="shared" si="20"/>
        <v>1</v>
      </c>
      <c r="AK243" s="9">
        <f t="shared" si="21"/>
        <v>0</v>
      </c>
      <c r="AL243" s="9">
        <f t="shared" si="22"/>
        <v>0</v>
      </c>
      <c r="AM243" s="9">
        <f t="shared" si="23"/>
        <v>0</v>
      </c>
      <c r="AN243" s="29" t="s">
        <v>4724</v>
      </c>
      <c r="AO243" s="29" t="s">
        <v>4725</v>
      </c>
    </row>
    <row r="244" spans="1:41" x14ac:dyDescent="0.25">
      <c r="A244" s="39">
        <v>3354</v>
      </c>
      <c r="B244" s="29" t="s">
        <v>6710</v>
      </c>
      <c r="C244" s="29" t="s">
        <v>6711</v>
      </c>
      <c r="D244" s="29" t="s">
        <v>6712</v>
      </c>
      <c r="E244" s="42">
        <v>43000</v>
      </c>
      <c r="F244" s="29" t="s">
        <v>38</v>
      </c>
      <c r="L244" t="s">
        <v>341</v>
      </c>
      <c r="M244" s="29" t="s">
        <v>151</v>
      </c>
      <c r="N244" s="29" t="s">
        <v>48</v>
      </c>
      <c r="O244" s="68">
        <v>0</v>
      </c>
      <c r="P244" s="29" t="s">
        <v>6713</v>
      </c>
      <c r="Q244" s="29" t="s">
        <v>55</v>
      </c>
      <c r="R244" s="39">
        <v>0</v>
      </c>
      <c r="S244" s="39">
        <v>0</v>
      </c>
      <c r="T244" s="39">
        <v>0</v>
      </c>
      <c r="U244" s="39">
        <v>0</v>
      </c>
      <c r="V244" s="39">
        <v>0</v>
      </c>
      <c r="W244" s="39">
        <v>0</v>
      </c>
      <c r="X244" s="39">
        <v>0</v>
      </c>
      <c r="Y244" s="39">
        <v>0</v>
      </c>
      <c r="Z244" s="39">
        <v>0</v>
      </c>
      <c r="AA244" s="39">
        <v>0</v>
      </c>
      <c r="AB244" s="39">
        <v>1</v>
      </c>
      <c r="AC244" s="39">
        <v>0</v>
      </c>
      <c r="AD244" s="39">
        <v>0</v>
      </c>
      <c r="AE244" s="39">
        <v>0</v>
      </c>
      <c r="AF244" s="39">
        <v>0</v>
      </c>
      <c r="AG244" s="39">
        <v>0</v>
      </c>
      <c r="AH244" s="39">
        <v>0</v>
      </c>
      <c r="AI244" s="39">
        <v>1</v>
      </c>
      <c r="AJ244" s="9">
        <f t="shared" si="20"/>
        <v>0</v>
      </c>
      <c r="AK244" s="9">
        <f t="shared" si="21"/>
        <v>0</v>
      </c>
      <c r="AL244" s="9">
        <f t="shared" si="22"/>
        <v>1</v>
      </c>
      <c r="AM244" s="9">
        <f t="shared" si="23"/>
        <v>0</v>
      </c>
      <c r="AN244" s="29" t="s">
        <v>3461</v>
      </c>
      <c r="AO244" s="29" t="s">
        <v>6714</v>
      </c>
    </row>
    <row r="245" spans="1:41" x14ac:dyDescent="0.25">
      <c r="A245" s="39">
        <v>3408</v>
      </c>
      <c r="B245" s="29" t="s">
        <v>3884</v>
      </c>
      <c r="C245" s="29" t="s">
        <v>3885</v>
      </c>
      <c r="D245" s="29" t="s">
        <v>3886</v>
      </c>
      <c r="E245" s="42">
        <v>43581</v>
      </c>
      <c r="F245" s="29" t="s">
        <v>38</v>
      </c>
      <c r="G245" s="39">
        <v>959.1</v>
      </c>
      <c r="H245" s="39">
        <v>935.1</v>
      </c>
      <c r="J245" s="39">
        <v>0.3</v>
      </c>
      <c r="L245" t="s">
        <v>3471</v>
      </c>
      <c r="M245" s="29" t="s">
        <v>274</v>
      </c>
      <c r="N245" s="29" t="s">
        <v>48</v>
      </c>
      <c r="O245" s="68">
        <v>24</v>
      </c>
      <c r="P245" s="29" t="s">
        <v>4759</v>
      </c>
      <c r="Q245" s="29" t="s">
        <v>15</v>
      </c>
      <c r="R245" s="39">
        <v>1</v>
      </c>
      <c r="S245" s="39">
        <v>0</v>
      </c>
      <c r="T245" s="39">
        <v>0</v>
      </c>
      <c r="U245" s="39">
        <v>1</v>
      </c>
      <c r="V245" s="39">
        <v>0</v>
      </c>
      <c r="W245" s="39">
        <v>0</v>
      </c>
      <c r="X245" s="39">
        <v>0</v>
      </c>
      <c r="Y245" s="39">
        <v>1</v>
      </c>
      <c r="Z245" s="39">
        <v>0</v>
      </c>
      <c r="AA245" s="39">
        <v>0</v>
      </c>
      <c r="AB245" s="39">
        <v>0</v>
      </c>
      <c r="AC245" s="39">
        <v>0</v>
      </c>
      <c r="AD245" s="39">
        <v>0</v>
      </c>
      <c r="AE245" s="39">
        <v>1</v>
      </c>
      <c r="AF245" s="39">
        <v>0</v>
      </c>
      <c r="AG245" s="39">
        <v>0</v>
      </c>
      <c r="AH245" s="39">
        <v>0</v>
      </c>
      <c r="AI245" s="39">
        <v>0</v>
      </c>
      <c r="AJ245" s="9">
        <f t="shared" si="20"/>
        <v>1</v>
      </c>
      <c r="AK245" s="9">
        <f t="shared" si="21"/>
        <v>0</v>
      </c>
      <c r="AL245" s="9">
        <f t="shared" si="22"/>
        <v>0</v>
      </c>
      <c r="AM245" s="9">
        <f t="shared" si="23"/>
        <v>0</v>
      </c>
      <c r="AN245" s="29" t="s">
        <v>3887</v>
      </c>
      <c r="AO245" s="29" t="s">
        <v>3888</v>
      </c>
    </row>
    <row r="246" spans="1:41" x14ac:dyDescent="0.25">
      <c r="A246" s="39">
        <v>3411</v>
      </c>
      <c r="B246" s="29" t="s">
        <v>6715</v>
      </c>
      <c r="C246" s="29" t="s">
        <v>6716</v>
      </c>
      <c r="D246" s="29" t="s">
        <v>6717</v>
      </c>
      <c r="E246" s="42">
        <v>43374</v>
      </c>
      <c r="F246" s="29" t="s">
        <v>38</v>
      </c>
      <c r="J246" s="39">
        <v>0.6</v>
      </c>
      <c r="L246" t="s">
        <v>3471</v>
      </c>
      <c r="M246" s="29" t="s">
        <v>185</v>
      </c>
      <c r="N246" s="29" t="s">
        <v>40</v>
      </c>
      <c r="O246" s="68">
        <v>24</v>
      </c>
      <c r="P246" s="29" t="s">
        <v>6036</v>
      </c>
      <c r="Q246" s="29" t="s">
        <v>55</v>
      </c>
      <c r="R246" s="39">
        <v>0</v>
      </c>
      <c r="S246" s="39">
        <v>0</v>
      </c>
      <c r="T246" s="39">
        <v>0</v>
      </c>
      <c r="U246" s="39">
        <v>0</v>
      </c>
      <c r="V246" s="39">
        <v>0</v>
      </c>
      <c r="W246" s="39">
        <v>0</v>
      </c>
      <c r="X246" s="39">
        <v>0</v>
      </c>
      <c r="Y246" s="39">
        <v>1</v>
      </c>
      <c r="Z246" s="39">
        <v>0</v>
      </c>
      <c r="AA246" s="39">
        <v>0</v>
      </c>
      <c r="AB246" s="39">
        <v>0</v>
      </c>
      <c r="AC246" s="39">
        <v>1</v>
      </c>
      <c r="AD246" s="39">
        <v>0</v>
      </c>
      <c r="AE246" s="39">
        <v>0</v>
      </c>
      <c r="AF246" s="39">
        <v>0</v>
      </c>
      <c r="AG246" s="39">
        <v>0</v>
      </c>
      <c r="AH246" s="39">
        <v>0</v>
      </c>
      <c r="AI246" s="39">
        <v>0</v>
      </c>
      <c r="AJ246" s="9">
        <f t="shared" si="20"/>
        <v>1</v>
      </c>
      <c r="AK246" s="9">
        <f t="shared" si="21"/>
        <v>0</v>
      </c>
      <c r="AL246" s="9">
        <f t="shared" si="22"/>
        <v>0</v>
      </c>
      <c r="AM246" s="9">
        <f t="shared" si="23"/>
        <v>0</v>
      </c>
      <c r="AN246" s="29" t="s">
        <v>6718</v>
      </c>
      <c r="AO246" s="29" t="s">
        <v>6719</v>
      </c>
    </row>
    <row r="247" spans="1:41" x14ac:dyDescent="0.25">
      <c r="A247" s="39">
        <v>3422</v>
      </c>
      <c r="B247" s="29" t="s">
        <v>6720</v>
      </c>
      <c r="C247" s="29" t="s">
        <v>6721</v>
      </c>
      <c r="D247" s="29" t="s">
        <v>6722</v>
      </c>
      <c r="E247" s="42">
        <v>43606</v>
      </c>
      <c r="F247" s="29" t="s">
        <v>38</v>
      </c>
      <c r="I247" s="64">
        <v>489.7</v>
      </c>
      <c r="J247" s="39">
        <v>0.28199999999999997</v>
      </c>
      <c r="L247" t="s">
        <v>3471</v>
      </c>
      <c r="M247" s="29" t="s">
        <v>39</v>
      </c>
      <c r="N247" s="29" t="s">
        <v>40</v>
      </c>
      <c r="O247" s="68">
        <v>1</v>
      </c>
      <c r="P247" s="29" t="s">
        <v>6723</v>
      </c>
      <c r="Q247" s="29" t="s">
        <v>15</v>
      </c>
      <c r="R247" s="39">
        <v>1</v>
      </c>
      <c r="S247" s="39">
        <v>0</v>
      </c>
      <c r="T247" s="39">
        <v>0</v>
      </c>
      <c r="U247" s="39">
        <v>0</v>
      </c>
      <c r="V247" s="39">
        <v>1</v>
      </c>
      <c r="W247" s="39">
        <v>0</v>
      </c>
      <c r="X247" s="39">
        <v>0</v>
      </c>
      <c r="Y247" s="39">
        <v>0</v>
      </c>
      <c r="Z247" s="39">
        <v>1</v>
      </c>
      <c r="AA247" s="39">
        <v>0</v>
      </c>
      <c r="AB247" s="39">
        <v>0</v>
      </c>
      <c r="AC247" s="39">
        <v>1</v>
      </c>
      <c r="AD247" s="39">
        <v>0</v>
      </c>
      <c r="AE247" s="39">
        <v>0</v>
      </c>
      <c r="AF247" s="39">
        <v>0</v>
      </c>
      <c r="AG247" s="39">
        <v>0</v>
      </c>
      <c r="AH247" s="39">
        <v>0</v>
      </c>
      <c r="AI247" s="39">
        <v>0</v>
      </c>
      <c r="AJ247" s="9">
        <f t="shared" si="20"/>
        <v>1</v>
      </c>
      <c r="AK247" s="9">
        <f t="shared" si="21"/>
        <v>0</v>
      </c>
      <c r="AL247" s="9">
        <f t="shared" si="22"/>
        <v>0</v>
      </c>
      <c r="AM247" s="9">
        <f t="shared" si="23"/>
        <v>0</v>
      </c>
      <c r="AN247" s="29" t="s">
        <v>6724</v>
      </c>
      <c r="AO247" s="29" t="s">
        <v>6725</v>
      </c>
    </row>
    <row r="248" spans="1:41" x14ac:dyDescent="0.25">
      <c r="A248" s="39">
        <v>3423</v>
      </c>
      <c r="B248" s="29" t="s">
        <v>4760</v>
      </c>
      <c r="C248" s="29" t="s">
        <v>4761</v>
      </c>
      <c r="D248" s="29" t="s">
        <v>4762</v>
      </c>
      <c r="E248" s="42">
        <v>43487</v>
      </c>
      <c r="F248" s="29" t="s">
        <v>38</v>
      </c>
      <c r="J248" s="39">
        <v>8.4500000000000006E-2</v>
      </c>
      <c r="L248" t="s">
        <v>3471</v>
      </c>
      <c r="M248" s="29" t="s">
        <v>136</v>
      </c>
      <c r="N248" s="29" t="s">
        <v>219</v>
      </c>
      <c r="O248" s="68">
        <v>365</v>
      </c>
      <c r="P248" s="29" t="s">
        <v>225</v>
      </c>
      <c r="Q248" s="29" t="s">
        <v>15</v>
      </c>
      <c r="R248" s="39">
        <v>1</v>
      </c>
      <c r="S248" s="39">
        <v>0</v>
      </c>
      <c r="T248" s="39">
        <v>0</v>
      </c>
      <c r="U248" s="39">
        <v>1</v>
      </c>
      <c r="V248" s="39">
        <v>0</v>
      </c>
      <c r="W248" s="39">
        <v>0</v>
      </c>
      <c r="X248" s="39">
        <v>0</v>
      </c>
      <c r="Y248" s="39">
        <v>0</v>
      </c>
      <c r="Z248" s="39">
        <v>1</v>
      </c>
      <c r="AA248" s="39">
        <v>0</v>
      </c>
      <c r="AB248" s="39">
        <v>0</v>
      </c>
      <c r="AC248" s="39">
        <v>0</v>
      </c>
      <c r="AD248" s="39">
        <v>0</v>
      </c>
      <c r="AE248" s="39">
        <v>1</v>
      </c>
      <c r="AF248" s="39">
        <v>0</v>
      </c>
      <c r="AG248" s="39">
        <v>0</v>
      </c>
      <c r="AH248" s="39">
        <v>0</v>
      </c>
      <c r="AI248" s="39">
        <v>0</v>
      </c>
      <c r="AJ248" s="9">
        <f t="shared" si="20"/>
        <v>1</v>
      </c>
      <c r="AK248" s="9">
        <f t="shared" si="21"/>
        <v>0</v>
      </c>
      <c r="AL248" s="9">
        <f t="shared" si="22"/>
        <v>0</v>
      </c>
      <c r="AM248" s="9">
        <f t="shared" si="23"/>
        <v>0</v>
      </c>
      <c r="AN248" s="29" t="s">
        <v>4763</v>
      </c>
      <c r="AO248" s="29" t="s">
        <v>4764</v>
      </c>
    </row>
    <row r="249" spans="1:41" x14ac:dyDescent="0.25">
      <c r="A249" s="39">
        <v>3462</v>
      </c>
      <c r="B249" s="29" t="s">
        <v>6726</v>
      </c>
      <c r="C249" s="29" t="s">
        <v>6727</v>
      </c>
      <c r="D249" s="29" t="s">
        <v>6722</v>
      </c>
      <c r="E249" s="42">
        <v>43470</v>
      </c>
      <c r="F249" s="29" t="s">
        <v>38</v>
      </c>
      <c r="I249" s="64">
        <v>492.3</v>
      </c>
      <c r="J249" s="39">
        <v>0.313</v>
      </c>
      <c r="L249" t="s">
        <v>3471</v>
      </c>
      <c r="M249" s="29" t="s">
        <v>39</v>
      </c>
      <c r="N249" s="29" t="s">
        <v>40</v>
      </c>
      <c r="O249" s="68">
        <v>1</v>
      </c>
      <c r="P249" s="29" t="s">
        <v>6723</v>
      </c>
      <c r="Q249" s="29" t="s">
        <v>15</v>
      </c>
      <c r="R249" s="39">
        <v>1</v>
      </c>
      <c r="S249" s="39">
        <v>0</v>
      </c>
      <c r="T249" s="39">
        <v>0</v>
      </c>
      <c r="U249" s="39">
        <v>0</v>
      </c>
      <c r="V249" s="39">
        <v>1</v>
      </c>
      <c r="W249" s="39">
        <v>0</v>
      </c>
      <c r="X249" s="39">
        <v>0</v>
      </c>
      <c r="Y249" s="39">
        <v>0</v>
      </c>
      <c r="Z249" s="39">
        <v>1</v>
      </c>
      <c r="AA249" s="39">
        <v>0</v>
      </c>
      <c r="AB249" s="39">
        <v>0</v>
      </c>
      <c r="AC249" s="39">
        <v>0</v>
      </c>
      <c r="AD249" s="39">
        <v>0</v>
      </c>
      <c r="AE249" s="39">
        <v>1</v>
      </c>
      <c r="AF249" s="39">
        <v>0</v>
      </c>
      <c r="AG249" s="39">
        <v>0</v>
      </c>
      <c r="AH249" s="39">
        <v>0</v>
      </c>
      <c r="AI249" s="39">
        <v>0</v>
      </c>
      <c r="AJ249" s="9">
        <f t="shared" si="20"/>
        <v>1</v>
      </c>
      <c r="AK249" s="9">
        <f t="shared" si="21"/>
        <v>0</v>
      </c>
      <c r="AL249" s="9">
        <f t="shared" si="22"/>
        <v>0</v>
      </c>
      <c r="AM249" s="9">
        <f t="shared" si="23"/>
        <v>0</v>
      </c>
      <c r="AN249" s="29" t="s">
        <v>6724</v>
      </c>
      <c r="AO249" s="29" t="s">
        <v>6728</v>
      </c>
    </row>
    <row r="250" spans="1:41" x14ac:dyDescent="0.25">
      <c r="A250" s="39">
        <v>3471</v>
      </c>
      <c r="B250" s="29" t="s">
        <v>6729</v>
      </c>
      <c r="C250" s="29" t="s">
        <v>6730</v>
      </c>
      <c r="D250" s="29" t="s">
        <v>6731</v>
      </c>
      <c r="E250" s="42">
        <v>43679</v>
      </c>
      <c r="F250" s="29" t="s">
        <v>38</v>
      </c>
      <c r="J250" s="39">
        <v>1.25</v>
      </c>
      <c r="L250" t="s">
        <v>3471</v>
      </c>
      <c r="M250" s="29" t="s">
        <v>4080</v>
      </c>
      <c r="N250" s="29" t="s">
        <v>40</v>
      </c>
      <c r="O250" s="68">
        <v>20</v>
      </c>
      <c r="P250" s="29" t="s">
        <v>6732</v>
      </c>
      <c r="Q250" s="29" t="s">
        <v>15</v>
      </c>
      <c r="R250" s="39">
        <v>0</v>
      </c>
      <c r="S250" s="39">
        <v>0</v>
      </c>
      <c r="T250" s="39">
        <v>0</v>
      </c>
      <c r="U250" s="39">
        <v>1</v>
      </c>
      <c r="V250" s="39">
        <v>0</v>
      </c>
      <c r="W250" s="39">
        <v>0</v>
      </c>
      <c r="X250" s="39">
        <v>0</v>
      </c>
      <c r="Y250" s="39">
        <v>1</v>
      </c>
      <c r="Z250" s="39">
        <v>0</v>
      </c>
      <c r="AA250" s="39">
        <v>0</v>
      </c>
      <c r="AB250" s="39">
        <v>0</v>
      </c>
      <c r="AC250" s="39">
        <v>1</v>
      </c>
      <c r="AD250" s="39">
        <v>0</v>
      </c>
      <c r="AE250" s="39">
        <v>1</v>
      </c>
      <c r="AF250" s="39">
        <v>0</v>
      </c>
      <c r="AG250" s="39">
        <v>0</v>
      </c>
      <c r="AH250" s="39">
        <v>0</v>
      </c>
      <c r="AI250" s="39">
        <v>0</v>
      </c>
      <c r="AJ250" s="9">
        <f t="shared" si="20"/>
        <v>1</v>
      </c>
      <c r="AK250" s="9">
        <f t="shared" si="21"/>
        <v>0</v>
      </c>
      <c r="AL250" s="9">
        <f t="shared" si="22"/>
        <v>0</v>
      </c>
      <c r="AM250" s="9">
        <f t="shared" si="23"/>
        <v>0</v>
      </c>
      <c r="AN250" s="29" t="s">
        <v>6733</v>
      </c>
      <c r="AO250" s="29" t="s">
        <v>6734</v>
      </c>
    </row>
    <row r="251" spans="1:41" x14ac:dyDescent="0.25">
      <c r="A251" s="39">
        <v>3527</v>
      </c>
      <c r="B251" s="29" t="s">
        <v>5500</v>
      </c>
      <c r="C251" s="29" t="s">
        <v>5501</v>
      </c>
      <c r="D251" s="29" t="s">
        <v>5502</v>
      </c>
      <c r="E251" s="42">
        <v>43759</v>
      </c>
      <c r="F251" s="29" t="s">
        <v>38</v>
      </c>
      <c r="J251" s="39">
        <v>1.5</v>
      </c>
      <c r="L251" t="s">
        <v>3471</v>
      </c>
      <c r="M251" s="29" t="s">
        <v>3726</v>
      </c>
      <c r="N251" s="29" t="s">
        <v>48</v>
      </c>
      <c r="O251" s="68">
        <v>1197</v>
      </c>
      <c r="P251" s="29" t="s">
        <v>6735</v>
      </c>
      <c r="Q251" s="29" t="s">
        <v>15</v>
      </c>
      <c r="R251" s="39">
        <v>1</v>
      </c>
      <c r="S251" s="39">
        <v>0</v>
      </c>
      <c r="T251" s="39">
        <v>0</v>
      </c>
      <c r="U251" s="39">
        <v>1</v>
      </c>
      <c r="V251" s="39">
        <v>0</v>
      </c>
      <c r="W251" s="39">
        <v>0</v>
      </c>
      <c r="X251" s="39">
        <v>0</v>
      </c>
      <c r="Y251" s="39">
        <v>0</v>
      </c>
      <c r="Z251" s="39">
        <v>1</v>
      </c>
      <c r="AA251" s="39">
        <v>0</v>
      </c>
      <c r="AB251" s="39">
        <v>0</v>
      </c>
      <c r="AC251" s="39">
        <v>1</v>
      </c>
      <c r="AD251" s="39">
        <v>0</v>
      </c>
      <c r="AE251" s="39">
        <v>0</v>
      </c>
      <c r="AF251" s="39">
        <v>0</v>
      </c>
      <c r="AG251" s="39">
        <v>0</v>
      </c>
      <c r="AH251" s="39">
        <v>0</v>
      </c>
      <c r="AI251" s="39">
        <v>0</v>
      </c>
      <c r="AJ251" s="9">
        <f t="shared" si="20"/>
        <v>1</v>
      </c>
      <c r="AK251" s="9">
        <f t="shared" si="21"/>
        <v>0</v>
      </c>
      <c r="AL251" s="9">
        <f t="shared" si="22"/>
        <v>0</v>
      </c>
      <c r="AM251" s="9">
        <f t="shared" si="23"/>
        <v>0</v>
      </c>
      <c r="AN251" s="29" t="s">
        <v>5503</v>
      </c>
      <c r="AO251" s="29" t="s">
        <v>5504</v>
      </c>
    </row>
    <row r="252" spans="1:41" x14ac:dyDescent="0.25">
      <c r="A252" s="39">
        <v>3537</v>
      </c>
      <c r="B252" s="29" t="s">
        <v>2780</v>
      </c>
      <c r="C252" s="29" t="s">
        <v>2781</v>
      </c>
      <c r="D252" s="29" t="s">
        <v>2782</v>
      </c>
      <c r="E252" s="42">
        <v>42552</v>
      </c>
      <c r="F252" s="29" t="s">
        <v>38</v>
      </c>
      <c r="J252" s="39">
        <v>0.97399999999999998</v>
      </c>
      <c r="L252" t="s">
        <v>3471</v>
      </c>
      <c r="M252" s="29" t="s">
        <v>185</v>
      </c>
      <c r="N252" s="29" t="s">
        <v>48</v>
      </c>
      <c r="O252" s="68">
        <v>60</v>
      </c>
      <c r="P252" s="29" t="s">
        <v>891</v>
      </c>
      <c r="Q252" s="29" t="s">
        <v>15</v>
      </c>
      <c r="R252" s="39">
        <v>1</v>
      </c>
      <c r="S252" s="39">
        <v>0</v>
      </c>
      <c r="T252" s="39">
        <v>0</v>
      </c>
      <c r="U252" s="39">
        <v>1</v>
      </c>
      <c r="V252" s="39">
        <v>0</v>
      </c>
      <c r="W252" s="39">
        <v>0</v>
      </c>
      <c r="X252" s="39">
        <v>0</v>
      </c>
      <c r="Y252" s="39">
        <v>0</v>
      </c>
      <c r="Z252" s="39">
        <v>1</v>
      </c>
      <c r="AA252" s="39">
        <v>0</v>
      </c>
      <c r="AB252" s="39">
        <v>0</v>
      </c>
      <c r="AC252" s="39">
        <v>0</v>
      </c>
      <c r="AD252" s="39">
        <v>0</v>
      </c>
      <c r="AE252" s="39">
        <v>1</v>
      </c>
      <c r="AF252" s="39">
        <v>0</v>
      </c>
      <c r="AG252" s="39">
        <v>0</v>
      </c>
      <c r="AH252" s="39">
        <v>0</v>
      </c>
      <c r="AI252" s="39">
        <v>0</v>
      </c>
      <c r="AJ252" s="9">
        <f t="shared" si="20"/>
        <v>1</v>
      </c>
      <c r="AK252" s="9">
        <f t="shared" si="21"/>
        <v>0</v>
      </c>
      <c r="AL252" s="9">
        <f t="shared" si="22"/>
        <v>0</v>
      </c>
      <c r="AM252" s="9">
        <f t="shared" si="23"/>
        <v>0</v>
      </c>
      <c r="AN252" s="29" t="s">
        <v>3862</v>
      </c>
      <c r="AO252" s="29" t="s">
        <v>2783</v>
      </c>
    </row>
    <row r="253" spans="1:41" x14ac:dyDescent="0.25">
      <c r="A253" s="39">
        <v>3546</v>
      </c>
      <c r="B253" s="29" t="s">
        <v>4781</v>
      </c>
      <c r="C253" s="29" t="s">
        <v>4782</v>
      </c>
      <c r="D253" s="29" t="s">
        <v>4783</v>
      </c>
      <c r="E253" s="42">
        <v>43794</v>
      </c>
      <c r="F253" s="29" t="s">
        <v>38</v>
      </c>
      <c r="J253" s="39">
        <v>2.2000000000000002</v>
      </c>
      <c r="K253" s="69">
        <v>80</v>
      </c>
      <c r="L253" t="s">
        <v>3471</v>
      </c>
      <c r="M253" s="29" t="s">
        <v>1977</v>
      </c>
      <c r="N253" s="29" t="s">
        <v>219</v>
      </c>
      <c r="O253" s="68">
        <v>84</v>
      </c>
      <c r="P253" s="29" t="s">
        <v>4784</v>
      </c>
      <c r="Q253" s="29" t="s">
        <v>15</v>
      </c>
      <c r="R253" s="39">
        <v>1</v>
      </c>
      <c r="S253" s="39">
        <v>0</v>
      </c>
      <c r="T253" s="39">
        <v>0</v>
      </c>
      <c r="U253" s="39">
        <v>1</v>
      </c>
      <c r="V253" s="39">
        <v>0</v>
      </c>
      <c r="W253" s="39">
        <v>0</v>
      </c>
      <c r="X253" s="39">
        <v>0</v>
      </c>
      <c r="Y253" s="39">
        <v>0</v>
      </c>
      <c r="Z253" s="39">
        <v>1</v>
      </c>
      <c r="AA253" s="39">
        <v>0</v>
      </c>
      <c r="AB253" s="39">
        <v>0</v>
      </c>
      <c r="AC253" s="39">
        <v>1</v>
      </c>
      <c r="AD253" s="39">
        <v>0</v>
      </c>
      <c r="AE253" s="39">
        <v>1</v>
      </c>
      <c r="AF253" s="39">
        <v>0</v>
      </c>
      <c r="AG253" s="39">
        <v>0</v>
      </c>
      <c r="AH253" s="39">
        <v>0</v>
      </c>
      <c r="AI253" s="39">
        <v>0</v>
      </c>
      <c r="AJ253" s="9">
        <f t="shared" si="20"/>
        <v>1</v>
      </c>
      <c r="AK253" s="9">
        <f t="shared" si="21"/>
        <v>0</v>
      </c>
      <c r="AL253" s="9">
        <f t="shared" si="22"/>
        <v>0</v>
      </c>
      <c r="AM253" s="9">
        <f t="shared" si="23"/>
        <v>0</v>
      </c>
      <c r="AN253" s="29" t="s">
        <v>4785</v>
      </c>
      <c r="AO253" s="29" t="s">
        <v>4786</v>
      </c>
    </row>
    <row r="254" spans="1:41" x14ac:dyDescent="0.25">
      <c r="A254" s="39">
        <v>3562</v>
      </c>
      <c r="B254" s="29" t="s">
        <v>6736</v>
      </c>
      <c r="C254" s="29" t="s">
        <v>6737</v>
      </c>
      <c r="D254" s="29" t="s">
        <v>6738</v>
      </c>
      <c r="E254" s="42">
        <v>42583</v>
      </c>
      <c r="F254" s="29" t="s">
        <v>38</v>
      </c>
      <c r="K254" s="69">
        <v>2.0720000000000001</v>
      </c>
      <c r="L254" s="69" t="s">
        <v>341</v>
      </c>
      <c r="M254" s="29" t="s">
        <v>737</v>
      </c>
      <c r="N254" s="29" t="s">
        <v>48</v>
      </c>
      <c r="O254" s="68">
        <v>672</v>
      </c>
      <c r="P254" s="29" t="s">
        <v>6739</v>
      </c>
      <c r="Q254" s="29" t="s">
        <v>15</v>
      </c>
      <c r="R254" s="39">
        <v>0</v>
      </c>
      <c r="S254" s="39">
        <v>0</v>
      </c>
      <c r="T254" s="39">
        <v>0</v>
      </c>
      <c r="U254" s="39">
        <v>0</v>
      </c>
      <c r="V254" s="39">
        <v>1</v>
      </c>
      <c r="W254" s="39">
        <v>0</v>
      </c>
      <c r="X254" s="39">
        <v>0</v>
      </c>
      <c r="Y254" s="39">
        <v>0</v>
      </c>
      <c r="Z254" s="39">
        <v>0</v>
      </c>
      <c r="AA254" s="39">
        <v>0</v>
      </c>
      <c r="AB254" s="39">
        <v>0</v>
      </c>
      <c r="AC254" s="39">
        <v>0</v>
      </c>
      <c r="AD254" s="39">
        <v>0</v>
      </c>
      <c r="AE254" s="39">
        <v>1</v>
      </c>
      <c r="AF254" s="39">
        <v>0</v>
      </c>
      <c r="AG254" s="39">
        <v>0</v>
      </c>
      <c r="AH254" s="39">
        <v>0</v>
      </c>
      <c r="AI254" s="39">
        <v>0</v>
      </c>
      <c r="AJ254" s="9">
        <f t="shared" si="20"/>
        <v>1</v>
      </c>
      <c r="AK254" s="9">
        <f t="shared" si="21"/>
        <v>0</v>
      </c>
      <c r="AL254" s="9">
        <f t="shared" si="22"/>
        <v>0</v>
      </c>
      <c r="AM254" s="9">
        <f t="shared" si="23"/>
        <v>0</v>
      </c>
      <c r="AN254" s="29" t="s">
        <v>6740</v>
      </c>
      <c r="AO254" s="29" t="s">
        <v>6741</v>
      </c>
    </row>
    <row r="255" spans="1:41" x14ac:dyDescent="0.25">
      <c r="A255" s="39">
        <v>3617</v>
      </c>
      <c r="B255" s="29" t="s">
        <v>6742</v>
      </c>
      <c r="C255" s="29" t="s">
        <v>6743</v>
      </c>
      <c r="D255" s="29" t="s">
        <v>6744</v>
      </c>
      <c r="E255" s="42">
        <v>42186</v>
      </c>
      <c r="F255" s="29" t="s">
        <v>38</v>
      </c>
      <c r="J255" s="39">
        <v>0.24</v>
      </c>
      <c r="K255" s="69">
        <v>17.5</v>
      </c>
      <c r="L255" t="s">
        <v>3471</v>
      </c>
      <c r="M255" s="29" t="s">
        <v>136</v>
      </c>
      <c r="N255" s="29" t="s">
        <v>219</v>
      </c>
      <c r="O255" s="68">
        <v>10.714285714285714</v>
      </c>
      <c r="P255" s="29" t="s">
        <v>738</v>
      </c>
      <c r="Q255" s="29" t="s">
        <v>70</v>
      </c>
      <c r="R255" s="39">
        <v>0</v>
      </c>
      <c r="S255" s="39">
        <v>0</v>
      </c>
      <c r="T255" s="39">
        <v>0</v>
      </c>
      <c r="U255" s="39">
        <v>1</v>
      </c>
      <c r="V255" s="39">
        <v>0</v>
      </c>
      <c r="W255" s="39">
        <v>0</v>
      </c>
      <c r="X255" s="39">
        <v>0</v>
      </c>
      <c r="Y255" s="39">
        <v>0</v>
      </c>
      <c r="Z255" s="39">
        <v>1</v>
      </c>
      <c r="AA255" s="39">
        <v>0</v>
      </c>
      <c r="AB255" s="39">
        <v>0</v>
      </c>
      <c r="AC255" s="39">
        <v>0</v>
      </c>
      <c r="AD255" s="39">
        <v>0</v>
      </c>
      <c r="AE255" s="39">
        <v>0</v>
      </c>
      <c r="AF255" s="39">
        <v>0</v>
      </c>
      <c r="AG255" s="39">
        <v>0</v>
      </c>
      <c r="AH255" s="39">
        <v>0</v>
      </c>
      <c r="AI255" s="39">
        <v>1</v>
      </c>
      <c r="AJ255" s="9">
        <f t="shared" si="20"/>
        <v>0</v>
      </c>
      <c r="AK255" s="9">
        <f t="shared" si="21"/>
        <v>0</v>
      </c>
      <c r="AL255" s="9">
        <f t="shared" si="22"/>
        <v>1</v>
      </c>
      <c r="AM255" s="9">
        <f t="shared" si="23"/>
        <v>0</v>
      </c>
      <c r="AN255" s="29" t="s">
        <v>3461</v>
      </c>
      <c r="AO255" s="29" t="s">
        <v>6745</v>
      </c>
    </row>
    <row r="256" spans="1:41" x14ac:dyDescent="0.25">
      <c r="A256" s="39">
        <v>3618</v>
      </c>
      <c r="B256" s="29" t="s">
        <v>5828</v>
      </c>
      <c r="C256" s="29" t="s">
        <v>5829</v>
      </c>
      <c r="D256" s="29" t="s">
        <v>5830</v>
      </c>
      <c r="E256" s="42">
        <v>41306</v>
      </c>
      <c r="F256" s="29" t="s">
        <v>38</v>
      </c>
      <c r="J256" s="39">
        <v>0.48</v>
      </c>
      <c r="L256" t="s">
        <v>3471</v>
      </c>
      <c r="M256" s="29" t="s">
        <v>136</v>
      </c>
      <c r="N256" s="29" t="s">
        <v>219</v>
      </c>
      <c r="O256" s="68">
        <v>0.16666666666666671</v>
      </c>
      <c r="P256" s="29" t="s">
        <v>5831</v>
      </c>
      <c r="Q256" s="29" t="s">
        <v>15</v>
      </c>
      <c r="R256" s="39">
        <v>1</v>
      </c>
      <c r="S256" s="39">
        <v>0</v>
      </c>
      <c r="T256" s="39">
        <v>0</v>
      </c>
      <c r="U256" s="39">
        <v>1</v>
      </c>
      <c r="V256" s="39">
        <v>0</v>
      </c>
      <c r="W256" s="39">
        <v>0</v>
      </c>
      <c r="X256" s="39">
        <v>0</v>
      </c>
      <c r="Y256" s="39">
        <v>0</v>
      </c>
      <c r="Z256" s="39">
        <v>1</v>
      </c>
      <c r="AA256" s="39">
        <v>0</v>
      </c>
      <c r="AB256" s="39">
        <v>0</v>
      </c>
      <c r="AC256" s="39">
        <v>0</v>
      </c>
      <c r="AD256" s="39">
        <v>0</v>
      </c>
      <c r="AE256" s="39">
        <v>0</v>
      </c>
      <c r="AF256" s="39">
        <v>0</v>
      </c>
      <c r="AG256" s="39">
        <v>0</v>
      </c>
      <c r="AH256" s="39">
        <v>0</v>
      </c>
      <c r="AI256" s="39">
        <v>1</v>
      </c>
      <c r="AJ256" s="9">
        <f t="shared" si="20"/>
        <v>0</v>
      </c>
      <c r="AK256" s="9">
        <f t="shared" si="21"/>
        <v>0</v>
      </c>
      <c r="AL256" s="9">
        <f t="shared" si="22"/>
        <v>1</v>
      </c>
      <c r="AM256" s="9">
        <f t="shared" si="23"/>
        <v>0</v>
      </c>
      <c r="AN256" s="29" t="s">
        <v>3461</v>
      </c>
      <c r="AO256" s="29" t="s">
        <v>5832</v>
      </c>
    </row>
    <row r="257" spans="1:41" x14ac:dyDescent="0.25">
      <c r="A257" s="39">
        <v>3625</v>
      </c>
      <c r="B257" s="29" t="s">
        <v>4793</v>
      </c>
      <c r="C257" s="29" t="s">
        <v>4794</v>
      </c>
      <c r="D257" s="29" t="s">
        <v>4795</v>
      </c>
      <c r="E257" s="42">
        <v>43647</v>
      </c>
      <c r="F257" s="29" t="s">
        <v>332</v>
      </c>
      <c r="I257" s="64">
        <v>10000</v>
      </c>
      <c r="L257" t="s">
        <v>3471</v>
      </c>
      <c r="M257" s="29" t="s">
        <v>224</v>
      </c>
      <c r="N257" s="29" t="s">
        <v>40</v>
      </c>
      <c r="O257" s="68">
        <v>24</v>
      </c>
      <c r="P257" s="29" t="s">
        <v>4796</v>
      </c>
      <c r="Q257" s="29" t="s">
        <v>70</v>
      </c>
      <c r="R257" s="39">
        <v>0</v>
      </c>
      <c r="S257" s="39">
        <v>0</v>
      </c>
      <c r="T257" s="39">
        <v>0</v>
      </c>
      <c r="U257" s="39">
        <v>0</v>
      </c>
      <c r="V257" s="39">
        <v>0</v>
      </c>
      <c r="W257" s="39">
        <v>0</v>
      </c>
      <c r="X257" s="39">
        <v>0</v>
      </c>
      <c r="Y257" s="39">
        <v>1</v>
      </c>
      <c r="Z257" s="39">
        <v>0</v>
      </c>
      <c r="AA257" s="39">
        <v>0</v>
      </c>
      <c r="AB257" s="39">
        <v>0</v>
      </c>
      <c r="AC257" s="39">
        <v>1</v>
      </c>
      <c r="AD257" s="39">
        <v>0</v>
      </c>
      <c r="AE257" s="39">
        <v>1</v>
      </c>
      <c r="AF257" s="39">
        <v>0</v>
      </c>
      <c r="AG257" s="39">
        <v>0</v>
      </c>
      <c r="AH257" s="39">
        <v>0</v>
      </c>
      <c r="AI257" s="39">
        <v>0</v>
      </c>
      <c r="AJ257" s="9">
        <f t="shared" si="20"/>
        <v>1</v>
      </c>
      <c r="AK257" s="9">
        <f t="shared" si="21"/>
        <v>0</v>
      </c>
      <c r="AL257" s="9">
        <f t="shared" si="22"/>
        <v>0</v>
      </c>
      <c r="AM257" s="9">
        <f t="shared" si="23"/>
        <v>0</v>
      </c>
      <c r="AN257" s="29" t="s">
        <v>4797</v>
      </c>
      <c r="AO257" s="29" t="s">
        <v>4798</v>
      </c>
    </row>
    <row r="258" spans="1:41" x14ac:dyDescent="0.25">
      <c r="A258" s="39">
        <v>3641</v>
      </c>
      <c r="B258" s="29" t="s">
        <v>6746</v>
      </c>
      <c r="C258" s="29" t="s">
        <v>6747</v>
      </c>
      <c r="D258" s="29" t="s">
        <v>6748</v>
      </c>
      <c r="E258" s="42">
        <v>34669</v>
      </c>
      <c r="F258" s="29" t="s">
        <v>332</v>
      </c>
      <c r="L258" t="s">
        <v>3471</v>
      </c>
      <c r="M258" s="29" t="s">
        <v>224</v>
      </c>
      <c r="N258" t="s">
        <v>219</v>
      </c>
      <c r="O258" s="68">
        <v>1.1666666666666667</v>
      </c>
      <c r="P258" s="29" t="s">
        <v>6749</v>
      </c>
      <c r="Q258" s="29" t="s">
        <v>15</v>
      </c>
      <c r="R258" s="39">
        <v>0</v>
      </c>
      <c r="S258" s="39">
        <v>0</v>
      </c>
      <c r="T258" s="39">
        <v>0</v>
      </c>
      <c r="U258" s="39">
        <v>0</v>
      </c>
      <c r="V258" s="39">
        <v>0</v>
      </c>
      <c r="W258" s="39">
        <v>1</v>
      </c>
      <c r="X258" s="39">
        <v>0</v>
      </c>
      <c r="Y258" s="39">
        <v>1</v>
      </c>
      <c r="Z258" s="39">
        <v>0</v>
      </c>
      <c r="AA258" s="39">
        <v>0</v>
      </c>
      <c r="AB258" s="39">
        <v>0</v>
      </c>
      <c r="AC258" s="39">
        <v>0</v>
      </c>
      <c r="AD258" s="39">
        <v>0</v>
      </c>
      <c r="AE258" s="39">
        <v>0</v>
      </c>
      <c r="AF258" s="39">
        <v>0</v>
      </c>
      <c r="AG258" s="39">
        <v>0</v>
      </c>
      <c r="AH258" s="39">
        <v>0</v>
      </c>
      <c r="AI258" s="39">
        <v>1</v>
      </c>
      <c r="AJ258" s="9">
        <f t="shared" si="20"/>
        <v>0</v>
      </c>
      <c r="AK258" s="9">
        <f t="shared" si="21"/>
        <v>0</v>
      </c>
      <c r="AL258" s="9">
        <f t="shared" si="22"/>
        <v>1</v>
      </c>
      <c r="AM258" s="9">
        <f t="shared" si="23"/>
        <v>0</v>
      </c>
      <c r="AN258" s="29" t="s">
        <v>3461</v>
      </c>
      <c r="AO258" s="29" t="s">
        <v>6750</v>
      </c>
    </row>
    <row r="259" spans="1:41" x14ac:dyDescent="0.25">
      <c r="A259" s="39">
        <v>3642</v>
      </c>
      <c r="B259" s="29" t="s">
        <v>6751</v>
      </c>
      <c r="C259" s="29" t="s">
        <v>6752</v>
      </c>
      <c r="D259" s="29" t="s">
        <v>6753</v>
      </c>
      <c r="E259" s="42">
        <v>33604</v>
      </c>
      <c r="F259" s="29" t="s">
        <v>332</v>
      </c>
      <c r="G259" s="39">
        <v>41500</v>
      </c>
      <c r="H259" s="39">
        <v>41250</v>
      </c>
      <c r="I259" s="64">
        <v>3000</v>
      </c>
      <c r="J259" s="39">
        <v>2E-3</v>
      </c>
      <c r="L259" t="s">
        <v>3471</v>
      </c>
      <c r="M259" s="29" t="s">
        <v>6754</v>
      </c>
      <c r="N259" s="29" t="s">
        <v>219</v>
      </c>
      <c r="O259" s="68">
        <v>0.16666666666666671</v>
      </c>
      <c r="P259" s="29" t="s">
        <v>4560</v>
      </c>
      <c r="Q259" s="29" t="s">
        <v>15</v>
      </c>
      <c r="R259" s="39">
        <v>1</v>
      </c>
      <c r="S259" s="39">
        <v>0</v>
      </c>
      <c r="T259" s="39">
        <v>0</v>
      </c>
      <c r="U259" s="39">
        <v>0</v>
      </c>
      <c r="V259" s="39">
        <v>0</v>
      </c>
      <c r="W259" s="39">
        <v>1</v>
      </c>
      <c r="X259" s="39">
        <v>0</v>
      </c>
      <c r="Y259" s="39">
        <v>1</v>
      </c>
      <c r="Z259" s="39">
        <v>0</v>
      </c>
      <c r="AA259" s="39">
        <v>0</v>
      </c>
      <c r="AB259" s="39">
        <v>0</v>
      </c>
      <c r="AC259" s="39">
        <v>0</v>
      </c>
      <c r="AD259" s="39">
        <v>0</v>
      </c>
      <c r="AE259" s="39">
        <v>0</v>
      </c>
      <c r="AF259" s="39">
        <v>0</v>
      </c>
      <c r="AG259" s="39">
        <v>0</v>
      </c>
      <c r="AH259" s="39">
        <v>0</v>
      </c>
      <c r="AI259" s="39">
        <v>1</v>
      </c>
      <c r="AJ259" s="9">
        <f t="shared" si="20"/>
        <v>0</v>
      </c>
      <c r="AK259" s="9">
        <f t="shared" si="21"/>
        <v>0</v>
      </c>
      <c r="AL259" s="9">
        <f t="shared" si="22"/>
        <v>1</v>
      </c>
      <c r="AM259" s="9">
        <f t="shared" si="23"/>
        <v>0</v>
      </c>
      <c r="AN259" s="29" t="s">
        <v>3461</v>
      </c>
      <c r="AO259" s="29" t="s">
        <v>6755</v>
      </c>
    </row>
    <row r="260" spans="1:41" x14ac:dyDescent="0.25">
      <c r="A260" s="39">
        <v>3657</v>
      </c>
      <c r="B260" s="29" t="s">
        <v>4799</v>
      </c>
      <c r="C260" s="29" t="s">
        <v>4800</v>
      </c>
      <c r="D260" s="29" t="s">
        <v>4801</v>
      </c>
      <c r="E260" s="42">
        <v>41061</v>
      </c>
      <c r="F260" s="29" t="s">
        <v>38</v>
      </c>
      <c r="G260" s="39">
        <v>1900</v>
      </c>
      <c r="H260" s="39">
        <v>1800</v>
      </c>
      <c r="J260" s="39">
        <v>0.86</v>
      </c>
      <c r="L260" t="s">
        <v>341</v>
      </c>
      <c r="M260" s="29" t="s">
        <v>151</v>
      </c>
      <c r="N260" s="29" t="s">
        <v>48</v>
      </c>
      <c r="O260" s="68">
        <v>7300</v>
      </c>
      <c r="P260" s="29" t="s">
        <v>4193</v>
      </c>
      <c r="Q260" s="29" t="s">
        <v>15</v>
      </c>
      <c r="R260" s="39">
        <v>1</v>
      </c>
      <c r="S260" s="39">
        <v>0</v>
      </c>
      <c r="T260" s="39">
        <v>0</v>
      </c>
      <c r="U260" s="39">
        <v>0</v>
      </c>
      <c r="V260" s="39">
        <v>0</v>
      </c>
      <c r="W260" s="39">
        <v>0</v>
      </c>
      <c r="X260" s="39">
        <v>0</v>
      </c>
      <c r="Y260" s="39">
        <v>1</v>
      </c>
      <c r="Z260" s="39">
        <v>0</v>
      </c>
      <c r="AA260" s="39">
        <v>0</v>
      </c>
      <c r="AB260" s="39">
        <v>1</v>
      </c>
      <c r="AC260" s="39">
        <v>0</v>
      </c>
      <c r="AD260" s="39">
        <v>0</v>
      </c>
      <c r="AE260" s="39">
        <v>1</v>
      </c>
      <c r="AF260" s="39">
        <v>0</v>
      </c>
      <c r="AG260" s="39">
        <v>0</v>
      </c>
      <c r="AH260" s="39">
        <v>0</v>
      </c>
      <c r="AI260" s="39">
        <v>0</v>
      </c>
      <c r="AJ260" s="9">
        <f t="shared" si="20"/>
        <v>1</v>
      </c>
      <c r="AK260" s="9">
        <f t="shared" si="21"/>
        <v>0</v>
      </c>
      <c r="AL260" s="9">
        <f t="shared" si="22"/>
        <v>0</v>
      </c>
      <c r="AM260" s="9">
        <f t="shared" si="23"/>
        <v>0</v>
      </c>
      <c r="AN260" s="29" t="s">
        <v>3862</v>
      </c>
      <c r="AO260" s="29" t="s">
        <v>4802</v>
      </c>
    </row>
    <row r="261" spans="1:41" x14ac:dyDescent="0.25">
      <c r="A261" s="39">
        <v>3671</v>
      </c>
      <c r="B261" s="29" t="s">
        <v>6756</v>
      </c>
      <c r="C261" s="29" t="s">
        <v>6757</v>
      </c>
      <c r="D261" s="29" t="s">
        <v>6758</v>
      </c>
      <c r="E261" s="42">
        <v>43860</v>
      </c>
      <c r="F261" s="29" t="s">
        <v>38</v>
      </c>
      <c r="I261" s="64">
        <v>261</v>
      </c>
      <c r="J261" s="39">
        <v>9.0200000000000002E-2</v>
      </c>
      <c r="L261" t="s">
        <v>3471</v>
      </c>
      <c r="M261" s="29" t="s">
        <v>136</v>
      </c>
      <c r="N261" s="29" t="s">
        <v>40</v>
      </c>
      <c r="O261" s="68">
        <v>0.5</v>
      </c>
      <c r="P261" s="29" t="s">
        <v>6723</v>
      </c>
      <c r="Q261" s="29" t="s">
        <v>15</v>
      </c>
      <c r="R261" s="39">
        <v>1</v>
      </c>
      <c r="S261" s="39">
        <v>0</v>
      </c>
      <c r="T261" s="39">
        <v>0</v>
      </c>
      <c r="U261" s="39">
        <v>0</v>
      </c>
      <c r="V261" s="39">
        <v>1</v>
      </c>
      <c r="W261" s="39">
        <v>0</v>
      </c>
      <c r="X261" s="39">
        <v>0</v>
      </c>
      <c r="Y261" s="39">
        <v>0</v>
      </c>
      <c r="Z261" s="39">
        <v>1</v>
      </c>
      <c r="AA261" s="39">
        <v>0</v>
      </c>
      <c r="AB261" s="39">
        <v>0</v>
      </c>
      <c r="AC261" s="39">
        <v>1</v>
      </c>
      <c r="AD261" s="39">
        <v>0</v>
      </c>
      <c r="AE261" s="39">
        <v>1</v>
      </c>
      <c r="AF261" s="39">
        <v>0</v>
      </c>
      <c r="AG261" s="39">
        <v>0</v>
      </c>
      <c r="AH261" s="39">
        <v>0</v>
      </c>
      <c r="AI261" s="39">
        <v>0</v>
      </c>
      <c r="AJ261" s="9">
        <f t="shared" si="20"/>
        <v>1</v>
      </c>
      <c r="AK261" s="9">
        <f t="shared" si="21"/>
        <v>0</v>
      </c>
      <c r="AL261" s="9">
        <f t="shared" si="22"/>
        <v>0</v>
      </c>
      <c r="AM261" s="9">
        <f t="shared" si="23"/>
        <v>0</v>
      </c>
      <c r="AN261" s="29" t="s">
        <v>6759</v>
      </c>
      <c r="AO261" s="29" t="s">
        <v>6760</v>
      </c>
    </row>
    <row r="262" spans="1:41" x14ac:dyDescent="0.25">
      <c r="A262" s="39">
        <v>3680</v>
      </c>
      <c r="B262" s="29" t="s">
        <v>4803</v>
      </c>
      <c r="C262" s="29" t="s">
        <v>4804</v>
      </c>
      <c r="D262" s="29" t="s">
        <v>4805</v>
      </c>
      <c r="E262" s="42">
        <v>42917</v>
      </c>
      <c r="F262" s="29" t="s">
        <v>38</v>
      </c>
      <c r="I262" s="64">
        <v>38200</v>
      </c>
      <c r="K262" s="69">
        <v>120</v>
      </c>
      <c r="L262" t="s">
        <v>3471</v>
      </c>
      <c r="M262" s="29" t="s">
        <v>136</v>
      </c>
      <c r="N262" s="29" t="s">
        <v>40</v>
      </c>
      <c r="O262" s="68">
        <v>2</v>
      </c>
      <c r="P262" s="29" t="s">
        <v>4806</v>
      </c>
      <c r="Q262" s="29" t="s">
        <v>15</v>
      </c>
      <c r="R262" s="39">
        <v>1</v>
      </c>
      <c r="S262" s="39">
        <v>0</v>
      </c>
      <c r="T262" s="39">
        <v>1</v>
      </c>
      <c r="U262" s="39">
        <v>0</v>
      </c>
      <c r="V262" s="39">
        <v>0</v>
      </c>
      <c r="W262" s="39">
        <v>0</v>
      </c>
      <c r="X262" s="39">
        <v>0</v>
      </c>
      <c r="Y262" s="39">
        <v>0</v>
      </c>
      <c r="Z262" s="39">
        <v>1</v>
      </c>
      <c r="AA262" s="39">
        <v>0</v>
      </c>
      <c r="AB262" s="39">
        <v>0</v>
      </c>
      <c r="AC262" s="39">
        <v>0</v>
      </c>
      <c r="AD262" s="39">
        <v>0</v>
      </c>
      <c r="AE262" s="39">
        <v>1</v>
      </c>
      <c r="AF262" s="39">
        <v>0</v>
      </c>
      <c r="AG262" s="39">
        <v>0</v>
      </c>
      <c r="AH262" s="39">
        <v>0</v>
      </c>
      <c r="AI262" s="39">
        <v>0</v>
      </c>
      <c r="AJ262" s="9">
        <f t="shared" si="20"/>
        <v>1</v>
      </c>
      <c r="AK262" s="9">
        <f t="shared" si="21"/>
        <v>0</v>
      </c>
      <c r="AL262" s="9">
        <f t="shared" si="22"/>
        <v>0</v>
      </c>
      <c r="AM262" s="9">
        <f t="shared" si="23"/>
        <v>0</v>
      </c>
      <c r="AN262" s="29" t="s">
        <v>4807</v>
      </c>
      <c r="AO262" s="29" t="s">
        <v>4808</v>
      </c>
    </row>
    <row r="263" spans="1:41" x14ac:dyDescent="0.25">
      <c r="A263" s="39">
        <v>3687</v>
      </c>
      <c r="B263" s="29" t="s">
        <v>6761</v>
      </c>
      <c r="C263" s="29" t="s">
        <v>6762</v>
      </c>
      <c r="D263" s="29" t="s">
        <v>6763</v>
      </c>
      <c r="E263" s="42">
        <v>33359</v>
      </c>
      <c r="F263" s="29" t="s">
        <v>38</v>
      </c>
      <c r="I263" s="64">
        <v>490000</v>
      </c>
      <c r="J263" s="39">
        <v>33.799999999999997</v>
      </c>
      <c r="L263" t="s">
        <v>3471</v>
      </c>
      <c r="M263" s="29" t="s">
        <v>224</v>
      </c>
      <c r="N263" s="29" t="s">
        <v>48</v>
      </c>
      <c r="O263" s="68">
        <v>2</v>
      </c>
      <c r="P263" s="29" t="s">
        <v>6764</v>
      </c>
      <c r="Q263" s="29" t="s">
        <v>70</v>
      </c>
      <c r="R263" s="39">
        <v>0</v>
      </c>
      <c r="S263" s="39">
        <v>0</v>
      </c>
      <c r="T263" s="39">
        <v>0</v>
      </c>
      <c r="U263" s="39">
        <v>1</v>
      </c>
      <c r="V263" s="39">
        <v>0</v>
      </c>
      <c r="W263" s="39">
        <v>0</v>
      </c>
      <c r="X263" s="39">
        <v>0</v>
      </c>
      <c r="Y263" s="39">
        <v>1</v>
      </c>
      <c r="Z263" s="39">
        <v>0</v>
      </c>
      <c r="AA263" s="39">
        <v>0</v>
      </c>
      <c r="AB263" s="39">
        <v>0</v>
      </c>
      <c r="AC263" s="39">
        <v>1</v>
      </c>
      <c r="AD263" s="39">
        <v>0</v>
      </c>
      <c r="AE263" s="39">
        <v>0</v>
      </c>
      <c r="AF263" s="39">
        <v>0</v>
      </c>
      <c r="AG263" s="39">
        <v>0</v>
      </c>
      <c r="AH263" s="39">
        <v>0</v>
      </c>
      <c r="AI263" s="39">
        <v>0</v>
      </c>
      <c r="AJ263" s="9">
        <f t="shared" si="20"/>
        <v>1</v>
      </c>
      <c r="AK263" s="9">
        <f t="shared" si="21"/>
        <v>0</v>
      </c>
      <c r="AL263" s="9">
        <f t="shared" si="22"/>
        <v>0</v>
      </c>
      <c r="AM263" s="9">
        <f t="shared" si="23"/>
        <v>0</v>
      </c>
      <c r="AN263" s="29" t="s">
        <v>6765</v>
      </c>
      <c r="AO263" s="29" t="s">
        <v>6766</v>
      </c>
    </row>
    <row r="264" spans="1:41" x14ac:dyDescent="0.25">
      <c r="A264" s="39">
        <v>3688</v>
      </c>
      <c r="B264" s="29" t="s">
        <v>6767</v>
      </c>
      <c r="C264" s="29" t="s">
        <v>6768</v>
      </c>
      <c r="D264" s="29" t="s">
        <v>6769</v>
      </c>
      <c r="E264" s="42">
        <v>37029</v>
      </c>
      <c r="F264" s="29" t="s">
        <v>38</v>
      </c>
      <c r="J264" s="39">
        <v>3.8</v>
      </c>
      <c r="L264" t="s">
        <v>3471</v>
      </c>
      <c r="M264" s="29" t="s">
        <v>6019</v>
      </c>
      <c r="N264" s="29" t="s">
        <v>48</v>
      </c>
      <c r="O264" s="68">
        <v>2</v>
      </c>
      <c r="P264" s="29" t="s">
        <v>6074</v>
      </c>
      <c r="Q264" s="29" t="s">
        <v>70</v>
      </c>
      <c r="R264" s="39">
        <v>0</v>
      </c>
      <c r="S264" s="39">
        <v>0</v>
      </c>
      <c r="T264" s="39">
        <v>0</v>
      </c>
      <c r="U264" s="39">
        <v>1</v>
      </c>
      <c r="V264" s="39">
        <v>0</v>
      </c>
      <c r="W264" s="39">
        <v>0</v>
      </c>
      <c r="X264" s="39">
        <v>0</v>
      </c>
      <c r="Y264" s="39">
        <v>1</v>
      </c>
      <c r="Z264" s="39">
        <v>0</v>
      </c>
      <c r="AA264" s="39">
        <v>0</v>
      </c>
      <c r="AB264" s="39">
        <v>0</v>
      </c>
      <c r="AC264" s="39">
        <v>0</v>
      </c>
      <c r="AD264" s="39">
        <v>1</v>
      </c>
      <c r="AE264" s="39">
        <v>0</v>
      </c>
      <c r="AF264" s="39">
        <v>0</v>
      </c>
      <c r="AG264" s="39">
        <v>0</v>
      </c>
      <c r="AH264" s="39">
        <v>0</v>
      </c>
      <c r="AI264" s="39">
        <v>0</v>
      </c>
      <c r="AJ264" s="9">
        <f t="shared" si="20"/>
        <v>0</v>
      </c>
      <c r="AK264" s="9">
        <f t="shared" si="21"/>
        <v>0</v>
      </c>
      <c r="AL264" s="9">
        <f t="shared" si="22"/>
        <v>1</v>
      </c>
      <c r="AM264" s="9">
        <f t="shared" si="23"/>
        <v>1</v>
      </c>
      <c r="AN264" s="29" t="s">
        <v>6456</v>
      </c>
      <c r="AO264" s="29" t="s">
        <v>6770</v>
      </c>
    </row>
    <row r="265" spans="1:41" x14ac:dyDescent="0.25">
      <c r="A265" s="39">
        <v>3690</v>
      </c>
      <c r="B265" s="29" t="s">
        <v>6771</v>
      </c>
      <c r="C265" s="29" t="s">
        <v>6772</v>
      </c>
      <c r="D265" s="29" t="s">
        <v>6773</v>
      </c>
      <c r="E265" s="42">
        <v>35431</v>
      </c>
      <c r="F265" s="29" t="s">
        <v>38</v>
      </c>
      <c r="I265" s="64">
        <v>50000</v>
      </c>
      <c r="J265" s="39">
        <v>12.46</v>
      </c>
      <c r="L265" t="s">
        <v>3471</v>
      </c>
      <c r="M265" s="29" t="s">
        <v>136</v>
      </c>
      <c r="N265" s="29" t="s">
        <v>40</v>
      </c>
      <c r="O265" s="68">
        <v>1.5</v>
      </c>
      <c r="P265" s="29" t="s">
        <v>2660</v>
      </c>
      <c r="Q265" s="29" t="s">
        <v>70</v>
      </c>
      <c r="R265" s="39">
        <v>0</v>
      </c>
      <c r="S265" s="39">
        <v>0</v>
      </c>
      <c r="T265" s="39">
        <v>0</v>
      </c>
      <c r="U265" s="39">
        <v>0</v>
      </c>
      <c r="V265" s="39">
        <v>0</v>
      </c>
      <c r="W265" s="39">
        <v>0</v>
      </c>
      <c r="X265" s="39">
        <v>0</v>
      </c>
      <c r="Y265" s="39">
        <v>1</v>
      </c>
      <c r="Z265" s="39">
        <v>0</v>
      </c>
      <c r="AA265" s="39">
        <v>0</v>
      </c>
      <c r="AB265" s="39">
        <v>0</v>
      </c>
      <c r="AC265" s="39">
        <v>1</v>
      </c>
      <c r="AD265" s="39">
        <v>0</v>
      </c>
      <c r="AE265" s="39">
        <v>0</v>
      </c>
      <c r="AF265" s="39">
        <v>0</v>
      </c>
      <c r="AG265" s="39">
        <v>0</v>
      </c>
      <c r="AH265" s="39">
        <v>0</v>
      </c>
      <c r="AI265" s="39">
        <v>0</v>
      </c>
      <c r="AJ265" s="9">
        <f t="shared" si="20"/>
        <v>1</v>
      </c>
      <c r="AK265" s="9">
        <f t="shared" si="21"/>
        <v>0</v>
      </c>
      <c r="AL265" s="9">
        <f t="shared" si="22"/>
        <v>0</v>
      </c>
      <c r="AM265" s="9">
        <f t="shared" si="23"/>
        <v>0</v>
      </c>
      <c r="AN265" s="29" t="s">
        <v>6774</v>
      </c>
      <c r="AO265" s="29" t="s">
        <v>6775</v>
      </c>
    </row>
    <row r="266" spans="1:41" x14ac:dyDescent="0.25">
      <c r="A266" s="39">
        <v>3713</v>
      </c>
      <c r="B266" s="29" t="s">
        <v>3901</v>
      </c>
      <c r="C266" s="29" t="s">
        <v>3902</v>
      </c>
      <c r="D266" s="29" t="s">
        <v>3903</v>
      </c>
      <c r="E266" s="42">
        <v>43980</v>
      </c>
      <c r="F266" s="29" t="s">
        <v>38</v>
      </c>
      <c r="G266" s="39">
        <v>1800</v>
      </c>
      <c r="H266" s="39">
        <v>900</v>
      </c>
      <c r="J266" s="39">
        <v>1.55</v>
      </c>
      <c r="L266" t="s">
        <v>341</v>
      </c>
      <c r="M266" s="29" t="s">
        <v>54</v>
      </c>
      <c r="N266" s="29" t="s">
        <v>48</v>
      </c>
      <c r="O266" s="68">
        <v>912.5</v>
      </c>
      <c r="P266" s="29" t="s">
        <v>69</v>
      </c>
      <c r="Q266" s="29" t="s">
        <v>15</v>
      </c>
      <c r="R266" s="39">
        <v>1</v>
      </c>
      <c r="S266" s="39">
        <v>0</v>
      </c>
      <c r="T266" s="39">
        <v>0</v>
      </c>
      <c r="U266" s="39">
        <v>0</v>
      </c>
      <c r="V266" s="39">
        <v>0</v>
      </c>
      <c r="W266" s="39">
        <v>0</v>
      </c>
      <c r="X266" s="39">
        <v>0</v>
      </c>
      <c r="Y266" s="39">
        <v>0</v>
      </c>
      <c r="Z266" s="39">
        <v>0</v>
      </c>
      <c r="AA266" s="39">
        <v>0</v>
      </c>
      <c r="AB266" s="39">
        <v>1</v>
      </c>
      <c r="AC266" s="39">
        <v>0</v>
      </c>
      <c r="AD266" s="39">
        <v>0</v>
      </c>
      <c r="AE266" s="39">
        <v>1</v>
      </c>
      <c r="AF266" s="39">
        <v>0</v>
      </c>
      <c r="AG266" s="39">
        <v>0</v>
      </c>
      <c r="AH266" s="39">
        <v>0</v>
      </c>
      <c r="AI266" s="39">
        <v>0</v>
      </c>
      <c r="AJ266" s="9">
        <f t="shared" si="20"/>
        <v>1</v>
      </c>
      <c r="AK266" s="9">
        <f t="shared" si="21"/>
        <v>0</v>
      </c>
      <c r="AL266" s="9">
        <f t="shared" si="22"/>
        <v>0</v>
      </c>
      <c r="AM266" s="9">
        <f t="shared" si="23"/>
        <v>0</v>
      </c>
      <c r="AN266" s="29" t="s">
        <v>3904</v>
      </c>
      <c r="AO266" s="29" t="s">
        <v>3905</v>
      </c>
    </row>
    <row r="267" spans="1:41" x14ac:dyDescent="0.25">
      <c r="A267" s="39">
        <v>3726</v>
      </c>
      <c r="B267" s="29" t="s">
        <v>5505</v>
      </c>
      <c r="C267" s="29" t="s">
        <v>5506</v>
      </c>
      <c r="D267" s="29" t="s">
        <v>5507</v>
      </c>
      <c r="E267" s="42">
        <v>40534</v>
      </c>
      <c r="F267" s="29" t="s">
        <v>38</v>
      </c>
      <c r="J267" s="39">
        <v>1.72E-2</v>
      </c>
      <c r="K267" s="69">
        <v>90</v>
      </c>
      <c r="L267" t="s">
        <v>3471</v>
      </c>
      <c r="M267" s="29" t="s">
        <v>575</v>
      </c>
      <c r="N267" s="29" t="s">
        <v>40</v>
      </c>
      <c r="O267" s="68">
        <v>0.5</v>
      </c>
      <c r="P267" s="29" t="s">
        <v>6532</v>
      </c>
      <c r="Q267" s="29" t="s">
        <v>15</v>
      </c>
      <c r="R267" s="39">
        <v>1</v>
      </c>
      <c r="S267" s="39">
        <v>0</v>
      </c>
      <c r="T267" s="39">
        <v>0</v>
      </c>
      <c r="U267" s="39">
        <v>0</v>
      </c>
      <c r="V267" s="39">
        <v>0</v>
      </c>
      <c r="W267" s="39">
        <v>0</v>
      </c>
      <c r="X267" s="39">
        <v>0</v>
      </c>
      <c r="Y267" s="39">
        <v>1</v>
      </c>
      <c r="Z267" s="39">
        <v>0</v>
      </c>
      <c r="AA267" s="39">
        <v>0</v>
      </c>
      <c r="AB267" s="39">
        <v>0</v>
      </c>
      <c r="AC267" s="39">
        <v>0</v>
      </c>
      <c r="AD267" s="39">
        <v>0</v>
      </c>
      <c r="AE267" s="39">
        <v>0</v>
      </c>
      <c r="AF267" s="39">
        <v>0</v>
      </c>
      <c r="AG267" s="39">
        <v>0</v>
      </c>
      <c r="AH267" s="39">
        <v>0</v>
      </c>
      <c r="AI267" s="39">
        <v>1</v>
      </c>
      <c r="AJ267" s="9">
        <f t="shared" si="20"/>
        <v>0</v>
      </c>
      <c r="AK267" s="9">
        <f t="shared" si="21"/>
        <v>0</v>
      </c>
      <c r="AL267" s="9">
        <f t="shared" si="22"/>
        <v>1</v>
      </c>
      <c r="AM267" s="9">
        <f t="shared" si="23"/>
        <v>0</v>
      </c>
      <c r="AN267" s="29" t="s">
        <v>3461</v>
      </c>
      <c r="AO267" s="29" t="s">
        <v>5508</v>
      </c>
    </row>
    <row r="268" spans="1:41" x14ac:dyDescent="0.25">
      <c r="A268" s="39">
        <v>3749</v>
      </c>
      <c r="B268" s="29" t="s">
        <v>3911</v>
      </c>
      <c r="C268" s="29" t="s">
        <v>3912</v>
      </c>
      <c r="D268" s="29" t="s">
        <v>3913</v>
      </c>
      <c r="E268" s="42">
        <v>43990</v>
      </c>
      <c r="F268" s="29" t="s">
        <v>38</v>
      </c>
      <c r="J268" s="39">
        <v>1</v>
      </c>
      <c r="L268" t="s">
        <v>3471</v>
      </c>
      <c r="M268" s="29" t="s">
        <v>3365</v>
      </c>
      <c r="N268" s="29" t="s">
        <v>48</v>
      </c>
      <c r="O268" s="68">
        <v>72</v>
      </c>
      <c r="P268" s="29" t="s">
        <v>6124</v>
      </c>
      <c r="Q268" s="29" t="s">
        <v>15</v>
      </c>
      <c r="R268" s="39">
        <v>0</v>
      </c>
      <c r="S268" s="39">
        <v>0</v>
      </c>
      <c r="T268" s="39">
        <v>0</v>
      </c>
      <c r="U268" s="39">
        <v>0</v>
      </c>
      <c r="V268" s="39">
        <v>0</v>
      </c>
      <c r="W268" s="39">
        <v>0</v>
      </c>
      <c r="X268" s="39">
        <v>0</v>
      </c>
      <c r="Y268" s="39">
        <v>1</v>
      </c>
      <c r="Z268" s="39">
        <v>0</v>
      </c>
      <c r="AA268" s="39">
        <v>0</v>
      </c>
      <c r="AB268" s="39">
        <v>0</v>
      </c>
      <c r="AC268" s="39">
        <v>1</v>
      </c>
      <c r="AD268" s="39">
        <v>1</v>
      </c>
      <c r="AE268" s="39">
        <v>0</v>
      </c>
      <c r="AF268" s="39">
        <v>0</v>
      </c>
      <c r="AG268" s="39">
        <v>0</v>
      </c>
      <c r="AH268" s="39">
        <v>0</v>
      </c>
      <c r="AI268" s="39">
        <v>0</v>
      </c>
      <c r="AJ268" s="9">
        <f t="shared" si="20"/>
        <v>1</v>
      </c>
      <c r="AK268" s="9">
        <f t="shared" si="21"/>
        <v>0</v>
      </c>
      <c r="AL268" s="9">
        <f t="shared" si="22"/>
        <v>1</v>
      </c>
      <c r="AM268" s="9">
        <f t="shared" si="23"/>
        <v>1</v>
      </c>
      <c r="AN268" s="29" t="s">
        <v>3914</v>
      </c>
      <c r="AO268" s="29" t="s">
        <v>3915</v>
      </c>
    </row>
    <row r="269" spans="1:41" x14ac:dyDescent="0.25">
      <c r="A269" s="39">
        <v>3751</v>
      </c>
      <c r="B269" s="29" t="s">
        <v>6776</v>
      </c>
      <c r="C269" s="29" t="s">
        <v>6777</v>
      </c>
      <c r="D269" s="29" t="s">
        <v>6778</v>
      </c>
      <c r="E269" s="42">
        <v>41905</v>
      </c>
      <c r="F269" s="29" t="s">
        <v>38</v>
      </c>
      <c r="J269" s="39">
        <v>1.28</v>
      </c>
      <c r="L269" t="s">
        <v>341</v>
      </c>
      <c r="M269" s="29" t="s">
        <v>151</v>
      </c>
      <c r="N269" s="29" t="s">
        <v>48</v>
      </c>
      <c r="O269" s="68">
        <v>180</v>
      </c>
      <c r="P269" s="29" t="s">
        <v>195</v>
      </c>
      <c r="Q269" s="29" t="s">
        <v>15</v>
      </c>
      <c r="R269" s="39">
        <v>1</v>
      </c>
      <c r="S269" s="39">
        <v>0</v>
      </c>
      <c r="T269" s="39">
        <v>0</v>
      </c>
      <c r="U269" s="39">
        <v>1</v>
      </c>
      <c r="V269" s="39">
        <v>0</v>
      </c>
      <c r="W269" s="39">
        <v>0</v>
      </c>
      <c r="X269" s="39">
        <v>0</v>
      </c>
      <c r="Y269" s="39">
        <v>0</v>
      </c>
      <c r="Z269" s="39">
        <v>1</v>
      </c>
      <c r="AA269" s="39">
        <v>0</v>
      </c>
      <c r="AB269" s="39">
        <v>0</v>
      </c>
      <c r="AC269" s="39">
        <v>0</v>
      </c>
      <c r="AD269" s="39">
        <v>0</v>
      </c>
      <c r="AE269" s="39">
        <v>0</v>
      </c>
      <c r="AF269" s="39">
        <v>0</v>
      </c>
      <c r="AG269" s="39">
        <v>0</v>
      </c>
      <c r="AH269" s="39">
        <v>0</v>
      </c>
      <c r="AI269" s="39">
        <v>1</v>
      </c>
      <c r="AJ269" s="9">
        <f t="shared" si="20"/>
        <v>0</v>
      </c>
      <c r="AK269" s="9">
        <f t="shared" si="21"/>
        <v>0</v>
      </c>
      <c r="AL269" s="9">
        <f t="shared" si="22"/>
        <v>1</v>
      </c>
      <c r="AM269" s="9">
        <f t="shared" si="23"/>
        <v>0</v>
      </c>
      <c r="AN269" s="29" t="s">
        <v>3539</v>
      </c>
      <c r="AO269" s="29" t="s">
        <v>6779</v>
      </c>
    </row>
    <row r="270" spans="1:41" x14ac:dyDescent="0.25">
      <c r="A270" s="39">
        <v>3753</v>
      </c>
      <c r="B270" s="29" t="s">
        <v>3916</v>
      </c>
      <c r="C270" s="29" t="s">
        <v>3917</v>
      </c>
      <c r="D270" s="29" t="s">
        <v>3918</v>
      </c>
      <c r="E270" s="42">
        <v>41422</v>
      </c>
      <c r="F270" s="29" t="s">
        <v>38</v>
      </c>
      <c r="G270" s="39">
        <v>1900</v>
      </c>
      <c r="H270" s="39">
        <v>850</v>
      </c>
      <c r="J270" s="39">
        <v>0.86</v>
      </c>
      <c r="L270" t="s">
        <v>341</v>
      </c>
      <c r="M270" s="29" t="s">
        <v>151</v>
      </c>
      <c r="N270" s="29" t="s">
        <v>48</v>
      </c>
      <c r="O270" s="68">
        <v>0</v>
      </c>
      <c r="P270" s="29" t="s">
        <v>6780</v>
      </c>
      <c r="Q270" s="29" t="s">
        <v>15</v>
      </c>
      <c r="R270" s="39">
        <v>1</v>
      </c>
      <c r="S270" s="39">
        <v>0</v>
      </c>
      <c r="T270" s="39">
        <v>0</v>
      </c>
      <c r="U270" s="39">
        <v>0</v>
      </c>
      <c r="V270" s="39">
        <v>0</v>
      </c>
      <c r="W270" s="39">
        <v>0</v>
      </c>
      <c r="X270" s="39">
        <v>0</v>
      </c>
      <c r="Y270" s="39">
        <v>0</v>
      </c>
      <c r="Z270" s="39">
        <v>0</v>
      </c>
      <c r="AA270" s="39">
        <v>0</v>
      </c>
      <c r="AB270" s="39">
        <v>1</v>
      </c>
      <c r="AC270" s="39">
        <v>0</v>
      </c>
      <c r="AD270" s="39">
        <v>0</v>
      </c>
      <c r="AE270" s="39">
        <v>0</v>
      </c>
      <c r="AF270" s="39">
        <v>0</v>
      </c>
      <c r="AG270" s="39">
        <v>0</v>
      </c>
      <c r="AH270" s="39">
        <v>0</v>
      </c>
      <c r="AI270" s="39">
        <v>1</v>
      </c>
      <c r="AJ270" s="9">
        <f t="shared" si="20"/>
        <v>0</v>
      </c>
      <c r="AK270" s="9">
        <f t="shared" si="21"/>
        <v>0</v>
      </c>
      <c r="AL270" s="9">
        <f t="shared" si="22"/>
        <v>1</v>
      </c>
      <c r="AM270" s="9">
        <f t="shared" si="23"/>
        <v>0</v>
      </c>
      <c r="AN270" s="29" t="s">
        <v>3539</v>
      </c>
      <c r="AO270" s="29" t="s">
        <v>3919</v>
      </c>
    </row>
    <row r="271" spans="1:41" x14ac:dyDescent="0.25">
      <c r="A271" s="39">
        <v>3760</v>
      </c>
      <c r="B271" s="29" t="s">
        <v>6781</v>
      </c>
      <c r="C271" s="29" t="s">
        <v>6782</v>
      </c>
      <c r="D271" s="29" t="s">
        <v>6783</v>
      </c>
      <c r="E271" s="42">
        <v>31348</v>
      </c>
      <c r="F271" s="29" t="s">
        <v>38</v>
      </c>
      <c r="J271" s="39">
        <v>4</v>
      </c>
      <c r="L271" t="s">
        <v>3471</v>
      </c>
      <c r="M271" s="29" t="s">
        <v>136</v>
      </c>
      <c r="N271" s="29" t="s">
        <v>219</v>
      </c>
      <c r="O271" s="68">
        <v>0.33333333333333331</v>
      </c>
      <c r="P271" s="29" t="s">
        <v>6784</v>
      </c>
      <c r="Q271" s="29" t="s">
        <v>70</v>
      </c>
      <c r="R271" s="39">
        <v>0</v>
      </c>
      <c r="S271" s="39">
        <v>0</v>
      </c>
      <c r="T271" s="39">
        <v>0</v>
      </c>
      <c r="U271" s="39">
        <v>0</v>
      </c>
      <c r="V271" s="39">
        <v>0</v>
      </c>
      <c r="W271" s="39">
        <v>0</v>
      </c>
      <c r="X271" s="39">
        <v>0</v>
      </c>
      <c r="Y271" s="39">
        <v>1</v>
      </c>
      <c r="Z271" s="39">
        <v>0</v>
      </c>
      <c r="AA271" s="39">
        <v>0</v>
      </c>
      <c r="AB271" s="39">
        <v>0</v>
      </c>
      <c r="AC271" s="39">
        <v>0</v>
      </c>
      <c r="AD271" s="39">
        <v>0</v>
      </c>
      <c r="AE271" s="39">
        <v>0</v>
      </c>
      <c r="AF271" s="39">
        <v>0</v>
      </c>
      <c r="AG271" s="39">
        <v>0</v>
      </c>
      <c r="AH271" s="39">
        <v>0</v>
      </c>
      <c r="AI271" s="39">
        <v>1</v>
      </c>
      <c r="AJ271" s="9">
        <f t="shared" si="20"/>
        <v>0</v>
      </c>
      <c r="AK271" s="9">
        <f t="shared" si="21"/>
        <v>0</v>
      </c>
      <c r="AL271" s="9">
        <f t="shared" si="22"/>
        <v>1</v>
      </c>
      <c r="AM271" s="9">
        <f t="shared" si="23"/>
        <v>0</v>
      </c>
      <c r="AN271" s="29" t="s">
        <v>6785</v>
      </c>
      <c r="AO271" s="29" t="s">
        <v>6786</v>
      </c>
    </row>
    <row r="272" spans="1:41" x14ac:dyDescent="0.25">
      <c r="A272" s="39">
        <v>3761</v>
      </c>
      <c r="B272" s="29" t="s">
        <v>5833</v>
      </c>
      <c r="C272" s="29" t="s">
        <v>5834</v>
      </c>
      <c r="D272" s="29" t="s">
        <v>5835</v>
      </c>
      <c r="E272" s="42">
        <v>29555</v>
      </c>
      <c r="F272" s="29" t="s">
        <v>332</v>
      </c>
      <c r="I272" s="64">
        <v>600000</v>
      </c>
      <c r="L272" t="s">
        <v>3471</v>
      </c>
      <c r="M272" s="29" t="s">
        <v>136</v>
      </c>
      <c r="N272" s="29" t="s">
        <v>219</v>
      </c>
      <c r="O272" s="68">
        <v>0.2</v>
      </c>
      <c r="P272" s="29" t="s">
        <v>817</v>
      </c>
      <c r="Q272" s="29" t="s">
        <v>70</v>
      </c>
      <c r="R272" s="39">
        <v>0</v>
      </c>
      <c r="S272" s="39">
        <v>0</v>
      </c>
      <c r="T272" s="39">
        <v>0</v>
      </c>
      <c r="U272" s="39">
        <v>1</v>
      </c>
      <c r="V272" s="39">
        <v>0</v>
      </c>
      <c r="W272" s="39">
        <v>0</v>
      </c>
      <c r="X272" s="39">
        <v>0</v>
      </c>
      <c r="Y272" s="39">
        <v>1</v>
      </c>
      <c r="Z272" s="39">
        <v>0</v>
      </c>
      <c r="AA272" s="39">
        <v>0</v>
      </c>
      <c r="AB272" s="39">
        <v>0</v>
      </c>
      <c r="AC272" s="39">
        <v>0</v>
      </c>
      <c r="AD272" s="39">
        <v>0</v>
      </c>
      <c r="AE272" s="39">
        <v>0</v>
      </c>
      <c r="AF272" s="39">
        <v>0</v>
      </c>
      <c r="AG272" s="39">
        <v>0</v>
      </c>
      <c r="AH272" s="39">
        <v>0</v>
      </c>
      <c r="AI272" s="39">
        <v>1</v>
      </c>
      <c r="AJ272" s="9">
        <f t="shared" si="20"/>
        <v>0</v>
      </c>
      <c r="AK272" s="9">
        <f t="shared" si="21"/>
        <v>0</v>
      </c>
      <c r="AL272" s="9">
        <f t="shared" si="22"/>
        <v>1</v>
      </c>
      <c r="AM272" s="9">
        <f t="shared" si="23"/>
        <v>0</v>
      </c>
      <c r="AN272" s="29" t="s">
        <v>5518</v>
      </c>
      <c r="AO272" s="29" t="s">
        <v>5836</v>
      </c>
    </row>
    <row r="273" spans="1:41" x14ac:dyDescent="0.25">
      <c r="A273" s="39">
        <v>3764</v>
      </c>
      <c r="B273" s="29" t="s">
        <v>6787</v>
      </c>
      <c r="C273" s="29" t="s">
        <v>6788</v>
      </c>
      <c r="D273" s="29" t="s">
        <v>6789</v>
      </c>
      <c r="E273" s="42">
        <v>26935</v>
      </c>
      <c r="F273" s="29" t="s">
        <v>38</v>
      </c>
      <c r="I273" s="64">
        <v>500000</v>
      </c>
      <c r="L273" t="s">
        <v>3471</v>
      </c>
      <c r="M273" s="29" t="s">
        <v>136</v>
      </c>
      <c r="N273" s="29" t="s">
        <v>219</v>
      </c>
      <c r="O273" s="68">
        <v>0.16666666666666671</v>
      </c>
      <c r="P273" s="29" t="s">
        <v>6790</v>
      </c>
      <c r="Q273" s="29" t="s">
        <v>55</v>
      </c>
      <c r="R273" s="39">
        <v>1</v>
      </c>
      <c r="S273" s="39">
        <v>0</v>
      </c>
      <c r="T273" s="39">
        <v>0</v>
      </c>
      <c r="U273" s="39">
        <v>1</v>
      </c>
      <c r="V273" s="39">
        <v>0</v>
      </c>
      <c r="W273" s="39">
        <v>0</v>
      </c>
      <c r="X273" s="39">
        <v>0</v>
      </c>
      <c r="Y273" s="39">
        <v>1</v>
      </c>
      <c r="Z273" s="39">
        <v>0</v>
      </c>
      <c r="AA273" s="39">
        <v>0</v>
      </c>
      <c r="AB273" s="39">
        <v>0</v>
      </c>
      <c r="AC273" s="39">
        <v>0</v>
      </c>
      <c r="AD273" s="39">
        <v>0</v>
      </c>
      <c r="AE273" s="39">
        <v>0</v>
      </c>
      <c r="AF273" s="39">
        <v>0</v>
      </c>
      <c r="AG273" s="39">
        <v>0</v>
      </c>
      <c r="AH273" s="39">
        <v>0</v>
      </c>
      <c r="AI273" s="39">
        <v>1</v>
      </c>
      <c r="AJ273" s="9">
        <f t="shared" si="20"/>
        <v>0</v>
      </c>
      <c r="AK273" s="9">
        <f t="shared" si="21"/>
        <v>0</v>
      </c>
      <c r="AL273" s="9">
        <f t="shared" si="22"/>
        <v>1</v>
      </c>
      <c r="AM273" s="9">
        <f t="shared" si="23"/>
        <v>0</v>
      </c>
      <c r="AN273" s="29" t="s">
        <v>3461</v>
      </c>
      <c r="AO273" s="29" t="s">
        <v>6791</v>
      </c>
    </row>
    <row r="274" spans="1:41" x14ac:dyDescent="0.25">
      <c r="A274" s="39">
        <v>3766</v>
      </c>
      <c r="B274" s="29" t="s">
        <v>5837</v>
      </c>
      <c r="C274" s="29" t="s">
        <v>5838</v>
      </c>
      <c r="D274" s="29" t="s">
        <v>5839</v>
      </c>
      <c r="E274" s="42">
        <v>31533</v>
      </c>
      <c r="F274" s="29" t="s">
        <v>38</v>
      </c>
      <c r="I274" s="64">
        <v>1000</v>
      </c>
      <c r="J274" s="39">
        <v>0.05</v>
      </c>
      <c r="L274" t="s">
        <v>3471</v>
      </c>
      <c r="M274" s="29" t="s">
        <v>224</v>
      </c>
      <c r="N274" s="29" t="s">
        <v>2360</v>
      </c>
      <c r="O274" s="68">
        <v>6</v>
      </c>
      <c r="P274" s="29" t="s">
        <v>5840</v>
      </c>
      <c r="Q274" s="29" t="s">
        <v>15</v>
      </c>
      <c r="R274" s="39">
        <v>1</v>
      </c>
      <c r="S274" s="39">
        <v>0</v>
      </c>
      <c r="T274" s="39">
        <v>0</v>
      </c>
      <c r="U274" s="39">
        <v>1</v>
      </c>
      <c r="V274" s="39">
        <v>0</v>
      </c>
      <c r="W274" s="39">
        <v>0</v>
      </c>
      <c r="X274" s="39">
        <v>0</v>
      </c>
      <c r="Y274" s="39">
        <v>0</v>
      </c>
      <c r="Z274" s="39">
        <v>1</v>
      </c>
      <c r="AA274" s="39">
        <v>0</v>
      </c>
      <c r="AB274" s="39">
        <v>0</v>
      </c>
      <c r="AC274" s="39">
        <v>1</v>
      </c>
      <c r="AD274" s="39">
        <v>0</v>
      </c>
      <c r="AE274" s="39">
        <v>0</v>
      </c>
      <c r="AF274" s="39">
        <v>0</v>
      </c>
      <c r="AG274" s="39">
        <v>0</v>
      </c>
      <c r="AH274" s="39">
        <v>0</v>
      </c>
      <c r="AI274" s="39">
        <v>0</v>
      </c>
      <c r="AJ274" s="9">
        <f t="shared" si="20"/>
        <v>1</v>
      </c>
      <c r="AK274" s="9">
        <f t="shared" si="21"/>
        <v>0</v>
      </c>
      <c r="AL274" s="9">
        <f t="shared" si="22"/>
        <v>0</v>
      </c>
      <c r="AM274" s="9">
        <f t="shared" si="23"/>
        <v>0</v>
      </c>
      <c r="AN274" s="29" t="s">
        <v>5841</v>
      </c>
      <c r="AO274" s="29" t="s">
        <v>5842</v>
      </c>
    </row>
    <row r="275" spans="1:41" x14ac:dyDescent="0.25">
      <c r="A275" s="39">
        <v>3768</v>
      </c>
      <c r="B275" s="29" t="s">
        <v>5843</v>
      </c>
      <c r="C275" s="29" t="s">
        <v>5844</v>
      </c>
      <c r="D275" s="29" t="s">
        <v>5845</v>
      </c>
      <c r="E275" s="42">
        <v>31048</v>
      </c>
      <c r="F275" s="29" t="s">
        <v>38</v>
      </c>
      <c r="J275" s="39">
        <v>0.05</v>
      </c>
      <c r="L275" t="s">
        <v>3471</v>
      </c>
      <c r="M275" s="29" t="s">
        <v>224</v>
      </c>
      <c r="N275" s="29" t="s">
        <v>40</v>
      </c>
      <c r="O275" s="68">
        <v>6</v>
      </c>
      <c r="P275" s="29" t="s">
        <v>5846</v>
      </c>
      <c r="Q275" s="29" t="s">
        <v>15</v>
      </c>
      <c r="R275" s="39">
        <v>1</v>
      </c>
      <c r="S275" s="39">
        <v>0</v>
      </c>
      <c r="T275" s="39">
        <v>0</v>
      </c>
      <c r="U275" s="39">
        <v>1</v>
      </c>
      <c r="V275" s="39">
        <v>0</v>
      </c>
      <c r="W275" s="39">
        <v>0</v>
      </c>
      <c r="X275" s="39">
        <v>0</v>
      </c>
      <c r="Y275" s="39">
        <v>0</v>
      </c>
      <c r="Z275" s="39">
        <v>1</v>
      </c>
      <c r="AA275" s="39">
        <v>0</v>
      </c>
      <c r="AB275" s="39">
        <v>0</v>
      </c>
      <c r="AC275" s="39">
        <v>1</v>
      </c>
      <c r="AD275" s="39">
        <v>0</v>
      </c>
      <c r="AE275" s="39">
        <v>0</v>
      </c>
      <c r="AF275" s="39">
        <v>0</v>
      </c>
      <c r="AG275" s="39">
        <v>0</v>
      </c>
      <c r="AH275" s="39">
        <v>0</v>
      </c>
      <c r="AI275" s="39">
        <v>0</v>
      </c>
      <c r="AJ275" s="9">
        <f t="shared" si="20"/>
        <v>1</v>
      </c>
      <c r="AK275" s="9">
        <f t="shared" si="21"/>
        <v>0</v>
      </c>
      <c r="AL275" s="9">
        <f t="shared" si="22"/>
        <v>0</v>
      </c>
      <c r="AM275" s="9">
        <f t="shared" si="23"/>
        <v>0</v>
      </c>
      <c r="AN275" s="29" t="s">
        <v>5847</v>
      </c>
      <c r="AO275" s="29" t="s">
        <v>5848</v>
      </c>
    </row>
    <row r="276" spans="1:41" x14ac:dyDescent="0.25">
      <c r="A276" s="39">
        <v>3771</v>
      </c>
      <c r="B276" s="29" t="s">
        <v>6792</v>
      </c>
      <c r="C276" s="29" t="s">
        <v>6793</v>
      </c>
      <c r="D276" s="29" t="s">
        <v>6794</v>
      </c>
      <c r="E276" s="42">
        <v>33269</v>
      </c>
      <c r="F276" s="29" t="s">
        <v>38</v>
      </c>
      <c r="I276" s="64">
        <v>1000</v>
      </c>
      <c r="L276" t="s">
        <v>3471</v>
      </c>
      <c r="M276" s="29" t="s">
        <v>136</v>
      </c>
      <c r="N276" s="29" t="s">
        <v>48</v>
      </c>
      <c r="O276" s="68">
        <v>720</v>
      </c>
      <c r="P276" s="29" t="s">
        <v>6795</v>
      </c>
      <c r="Q276" s="29" t="s">
        <v>15</v>
      </c>
      <c r="R276" s="39">
        <v>1</v>
      </c>
      <c r="S276" s="39">
        <v>0</v>
      </c>
      <c r="T276" s="39">
        <v>0</v>
      </c>
      <c r="U276" s="39">
        <v>1</v>
      </c>
      <c r="V276" s="39">
        <v>0</v>
      </c>
      <c r="W276" s="39">
        <v>0</v>
      </c>
      <c r="X276" s="39">
        <v>0</v>
      </c>
      <c r="Y276" s="39">
        <v>0</v>
      </c>
      <c r="Z276" s="39">
        <v>1</v>
      </c>
      <c r="AA276" s="39">
        <v>0</v>
      </c>
      <c r="AB276" s="39">
        <v>0</v>
      </c>
      <c r="AC276" s="39">
        <v>0</v>
      </c>
      <c r="AD276" s="39">
        <v>0</v>
      </c>
      <c r="AE276" s="39">
        <v>0</v>
      </c>
      <c r="AF276" s="39">
        <v>0</v>
      </c>
      <c r="AG276" s="39">
        <v>0</v>
      </c>
      <c r="AH276" s="39">
        <v>0</v>
      </c>
      <c r="AI276" s="39">
        <v>1</v>
      </c>
      <c r="AJ276" s="9">
        <f t="shared" si="20"/>
        <v>0</v>
      </c>
      <c r="AK276" s="9">
        <f t="shared" si="21"/>
        <v>0</v>
      </c>
      <c r="AL276" s="9">
        <f t="shared" si="22"/>
        <v>1</v>
      </c>
      <c r="AM276" s="9">
        <f t="shared" si="23"/>
        <v>0</v>
      </c>
      <c r="AN276" s="29" t="s">
        <v>6796</v>
      </c>
      <c r="AO276" s="29" t="s">
        <v>6797</v>
      </c>
    </row>
    <row r="277" spans="1:41" x14ac:dyDescent="0.25">
      <c r="A277" s="39">
        <v>3772</v>
      </c>
      <c r="B277" s="29" t="s">
        <v>6798</v>
      </c>
      <c r="C277" s="29" t="s">
        <v>6799</v>
      </c>
      <c r="D277" s="29" t="s">
        <v>6800</v>
      </c>
      <c r="E277" s="42">
        <v>33269</v>
      </c>
      <c r="F277" s="29" t="s">
        <v>38</v>
      </c>
      <c r="I277" s="64">
        <v>5000</v>
      </c>
      <c r="L277" t="s">
        <v>3471</v>
      </c>
      <c r="M277" s="29" t="s">
        <v>224</v>
      </c>
      <c r="N277" s="29" t="s">
        <v>219</v>
      </c>
      <c r="O277" s="68">
        <v>210</v>
      </c>
      <c r="P277" s="29" t="s">
        <v>589</v>
      </c>
      <c r="Q277" s="29" t="s">
        <v>15</v>
      </c>
      <c r="R277" s="39">
        <v>1</v>
      </c>
      <c r="S277" s="39">
        <v>0</v>
      </c>
      <c r="T277" s="39">
        <v>0</v>
      </c>
      <c r="U277" s="39">
        <v>1</v>
      </c>
      <c r="V277" s="39">
        <v>0</v>
      </c>
      <c r="W277" s="39">
        <v>0</v>
      </c>
      <c r="X277" s="39">
        <v>0</v>
      </c>
      <c r="Y277" s="39">
        <v>0</v>
      </c>
      <c r="Z277" s="39">
        <v>1</v>
      </c>
      <c r="AA277" s="39">
        <v>0</v>
      </c>
      <c r="AB277" s="39">
        <v>0</v>
      </c>
      <c r="AC277" s="39">
        <v>0</v>
      </c>
      <c r="AD277" s="39">
        <v>0</v>
      </c>
      <c r="AE277" s="39">
        <v>0</v>
      </c>
      <c r="AF277" s="39">
        <v>0</v>
      </c>
      <c r="AG277" s="39">
        <v>0</v>
      </c>
      <c r="AH277" s="39">
        <v>0</v>
      </c>
      <c r="AI277" s="39">
        <v>1</v>
      </c>
      <c r="AJ277" s="9">
        <f t="shared" si="20"/>
        <v>0</v>
      </c>
      <c r="AK277" s="9">
        <f t="shared" si="21"/>
        <v>0</v>
      </c>
      <c r="AL277" s="9">
        <f t="shared" si="22"/>
        <v>1</v>
      </c>
      <c r="AM277" s="9">
        <f t="shared" si="23"/>
        <v>0</v>
      </c>
      <c r="AN277" s="29" t="s">
        <v>6796</v>
      </c>
      <c r="AO277" s="29" t="s">
        <v>6801</v>
      </c>
    </row>
    <row r="278" spans="1:41" x14ac:dyDescent="0.25">
      <c r="A278" s="39">
        <v>3773</v>
      </c>
      <c r="B278" s="29" t="s">
        <v>6802</v>
      </c>
      <c r="C278" s="29" t="s">
        <v>6803</v>
      </c>
      <c r="D278" s="29" t="s">
        <v>6804</v>
      </c>
      <c r="E278" s="42">
        <v>33482</v>
      </c>
      <c r="F278" s="29" t="s">
        <v>38</v>
      </c>
      <c r="L278" t="s">
        <v>3471</v>
      </c>
      <c r="M278" s="29" t="s">
        <v>224</v>
      </c>
      <c r="N278" s="29" t="s">
        <v>48</v>
      </c>
      <c r="O278" s="68">
        <v>5.4999999999999997E-3</v>
      </c>
      <c r="P278" s="29" t="s">
        <v>6805</v>
      </c>
      <c r="Q278" s="29" t="s">
        <v>15</v>
      </c>
      <c r="R278" s="39">
        <v>1</v>
      </c>
      <c r="S278" s="39">
        <v>0</v>
      </c>
      <c r="T278" s="39">
        <v>0</v>
      </c>
      <c r="U278" s="39">
        <v>0</v>
      </c>
      <c r="V278" s="39">
        <v>0</v>
      </c>
      <c r="W278" s="39">
        <v>1</v>
      </c>
      <c r="X278" s="39">
        <v>0</v>
      </c>
      <c r="Y278" s="39">
        <v>1</v>
      </c>
      <c r="Z278" s="39">
        <v>0</v>
      </c>
      <c r="AA278" s="39">
        <v>0</v>
      </c>
      <c r="AB278" s="39">
        <v>0</v>
      </c>
      <c r="AC278" s="39">
        <v>0</v>
      </c>
      <c r="AD278" s="39">
        <v>0</v>
      </c>
      <c r="AE278" s="39">
        <v>0</v>
      </c>
      <c r="AF278" s="39">
        <v>0</v>
      </c>
      <c r="AG278" s="39">
        <v>0</v>
      </c>
      <c r="AH278" s="39">
        <v>0</v>
      </c>
      <c r="AI278" s="39">
        <v>1</v>
      </c>
      <c r="AJ278" s="9">
        <f t="shared" ref="AJ278:AJ341" si="24">IF(OR(AC278=1,AE278=1),1,0)</f>
        <v>0</v>
      </c>
      <c r="AK278" s="9">
        <f t="shared" ref="AK278:AK341" si="25">IF(OR(AF278=1,AG278=1),1,0)</f>
        <v>0</v>
      </c>
      <c r="AL278" s="9">
        <f t="shared" ref="AL278:AL341" si="26">IF(OR(AD278=1,AH278=1,AI278=1),1,0)</f>
        <v>1</v>
      </c>
      <c r="AM278" s="9">
        <f t="shared" ref="AM278:AM341" si="27">IF(OR(AD278=1,AH278=1),1,0)</f>
        <v>0</v>
      </c>
      <c r="AN278" s="29" t="s">
        <v>5317</v>
      </c>
      <c r="AO278" s="29" t="s">
        <v>6806</v>
      </c>
    </row>
    <row r="279" spans="1:41" x14ac:dyDescent="0.25">
      <c r="A279" s="39">
        <v>3776</v>
      </c>
      <c r="B279" s="29" t="s">
        <v>6807</v>
      </c>
      <c r="C279" s="29" t="s">
        <v>6808</v>
      </c>
      <c r="D279" s="29" t="s">
        <v>5799</v>
      </c>
      <c r="E279" s="42">
        <v>43691</v>
      </c>
      <c r="F279" s="29" t="s">
        <v>38</v>
      </c>
      <c r="G279" s="39">
        <v>2200</v>
      </c>
      <c r="H279" s="39">
        <v>1900</v>
      </c>
      <c r="I279" s="64">
        <v>920</v>
      </c>
      <c r="L279" t="s">
        <v>341</v>
      </c>
      <c r="M279" s="29" t="s">
        <v>230</v>
      </c>
      <c r="N279" s="29" t="s">
        <v>48</v>
      </c>
      <c r="O279" s="68">
        <v>0.25</v>
      </c>
      <c r="P279" s="29" t="s">
        <v>6809</v>
      </c>
      <c r="Q279" s="29" t="s">
        <v>15</v>
      </c>
      <c r="R279" s="39">
        <v>1</v>
      </c>
      <c r="S279" s="39">
        <v>0</v>
      </c>
      <c r="T279" s="39">
        <v>0</v>
      </c>
      <c r="U279" s="39">
        <v>0</v>
      </c>
      <c r="V279" s="39">
        <v>0</v>
      </c>
      <c r="W279" s="39">
        <v>0</v>
      </c>
      <c r="X279" s="39">
        <v>0</v>
      </c>
      <c r="Y279" s="39">
        <v>1</v>
      </c>
      <c r="Z279" s="39">
        <v>0</v>
      </c>
      <c r="AA279" s="39">
        <v>0</v>
      </c>
      <c r="AB279" s="39">
        <v>0</v>
      </c>
      <c r="AC279" s="39">
        <v>0</v>
      </c>
      <c r="AD279" s="39">
        <v>0</v>
      </c>
      <c r="AE279" s="39">
        <v>0</v>
      </c>
      <c r="AF279" s="39">
        <v>0</v>
      </c>
      <c r="AG279" s="39">
        <v>0</v>
      </c>
      <c r="AH279" s="39">
        <v>0</v>
      </c>
      <c r="AI279" s="39">
        <v>1</v>
      </c>
      <c r="AJ279" s="9">
        <f t="shared" si="24"/>
        <v>0</v>
      </c>
      <c r="AK279" s="9">
        <f t="shared" si="25"/>
        <v>0</v>
      </c>
      <c r="AL279" s="9">
        <f t="shared" si="26"/>
        <v>1</v>
      </c>
      <c r="AM279" s="9">
        <f t="shared" si="27"/>
        <v>0</v>
      </c>
      <c r="AN279" s="29" t="s">
        <v>6810</v>
      </c>
      <c r="AO279" s="29" t="s">
        <v>6811</v>
      </c>
    </row>
    <row r="280" spans="1:41" x14ac:dyDescent="0.25">
      <c r="A280" s="39">
        <v>3778</v>
      </c>
      <c r="B280" s="29" t="s">
        <v>6812</v>
      </c>
      <c r="C280" s="29" t="s">
        <v>6813</v>
      </c>
      <c r="D280" s="29" t="s">
        <v>6814</v>
      </c>
      <c r="E280" s="42">
        <v>37469</v>
      </c>
      <c r="F280" s="29" t="s">
        <v>38</v>
      </c>
      <c r="I280" s="64">
        <v>50000</v>
      </c>
      <c r="L280" t="s">
        <v>3471</v>
      </c>
      <c r="M280" s="29" t="s">
        <v>224</v>
      </c>
      <c r="N280" s="29" t="s">
        <v>219</v>
      </c>
      <c r="O280" s="68">
        <v>0</v>
      </c>
      <c r="P280" s="29" t="s">
        <v>6815</v>
      </c>
      <c r="Q280" s="29" t="s">
        <v>15</v>
      </c>
      <c r="R280" s="39">
        <v>0</v>
      </c>
      <c r="S280" s="39">
        <v>0</v>
      </c>
      <c r="T280" s="39">
        <v>0</v>
      </c>
      <c r="U280" s="39">
        <v>0</v>
      </c>
      <c r="V280" s="39">
        <v>0</v>
      </c>
      <c r="W280" s="39">
        <v>0</v>
      </c>
      <c r="X280" s="39">
        <v>0</v>
      </c>
      <c r="Y280" s="39">
        <v>1</v>
      </c>
      <c r="Z280" s="39">
        <v>0</v>
      </c>
      <c r="AA280" s="39">
        <v>0</v>
      </c>
      <c r="AB280" s="39">
        <v>0</v>
      </c>
      <c r="AC280" s="39">
        <v>0</v>
      </c>
      <c r="AD280" s="39">
        <v>0</v>
      </c>
      <c r="AE280" s="39">
        <v>0</v>
      </c>
      <c r="AF280" s="39">
        <v>0</v>
      </c>
      <c r="AG280" s="39">
        <v>0</v>
      </c>
      <c r="AH280" s="39">
        <v>0</v>
      </c>
      <c r="AI280" s="39">
        <v>1</v>
      </c>
      <c r="AJ280" s="9">
        <f t="shared" si="24"/>
        <v>0</v>
      </c>
      <c r="AK280" s="9">
        <f t="shared" si="25"/>
        <v>0</v>
      </c>
      <c r="AL280" s="9">
        <f t="shared" si="26"/>
        <v>1</v>
      </c>
      <c r="AM280" s="9">
        <f t="shared" si="27"/>
        <v>0</v>
      </c>
      <c r="AN280" s="29" t="s">
        <v>3466</v>
      </c>
      <c r="AO280" s="29" t="s">
        <v>6816</v>
      </c>
    </row>
    <row r="281" spans="1:41" x14ac:dyDescent="0.25">
      <c r="A281" s="39">
        <v>3780</v>
      </c>
      <c r="B281" s="29" t="s">
        <v>6817</v>
      </c>
      <c r="C281" s="29" t="s">
        <v>6818</v>
      </c>
      <c r="D281" s="29" t="s">
        <v>6819</v>
      </c>
      <c r="E281" s="42">
        <v>31772</v>
      </c>
      <c r="F281" s="29" t="s">
        <v>38</v>
      </c>
      <c r="J281" s="39">
        <v>10</v>
      </c>
      <c r="K281" s="69">
        <v>136</v>
      </c>
      <c r="L281" t="s">
        <v>3471</v>
      </c>
      <c r="M281" s="29" t="s">
        <v>136</v>
      </c>
      <c r="N281" s="29" t="s">
        <v>219</v>
      </c>
      <c r="O281" s="68">
        <v>0.33333333333333331</v>
      </c>
      <c r="P281" s="29" t="s">
        <v>6820</v>
      </c>
      <c r="Q281" s="29" t="s">
        <v>15</v>
      </c>
      <c r="R281" s="39">
        <v>0</v>
      </c>
      <c r="S281" s="39">
        <v>0</v>
      </c>
      <c r="T281" s="39">
        <v>0</v>
      </c>
      <c r="U281" s="39">
        <v>0</v>
      </c>
      <c r="V281" s="39">
        <v>0</v>
      </c>
      <c r="W281" s="39">
        <v>0</v>
      </c>
      <c r="X281" s="39">
        <v>0</v>
      </c>
      <c r="Y281" s="39">
        <v>1</v>
      </c>
      <c r="Z281" s="39">
        <v>0</v>
      </c>
      <c r="AA281" s="39">
        <v>0</v>
      </c>
      <c r="AB281" s="39">
        <v>0</v>
      </c>
      <c r="AC281" s="39">
        <v>0</v>
      </c>
      <c r="AD281" s="39">
        <v>0</v>
      </c>
      <c r="AE281" s="39">
        <v>0</v>
      </c>
      <c r="AF281" s="39">
        <v>0</v>
      </c>
      <c r="AG281" s="39">
        <v>0</v>
      </c>
      <c r="AH281" s="39">
        <v>0</v>
      </c>
      <c r="AI281" s="39">
        <v>1</v>
      </c>
      <c r="AJ281" s="9">
        <f t="shared" si="24"/>
        <v>0</v>
      </c>
      <c r="AK281" s="9">
        <f t="shared" si="25"/>
        <v>0</v>
      </c>
      <c r="AL281" s="9">
        <f t="shared" si="26"/>
        <v>1</v>
      </c>
      <c r="AM281" s="9">
        <f t="shared" si="27"/>
        <v>0</v>
      </c>
      <c r="AN281" s="29" t="s">
        <v>3505</v>
      </c>
      <c r="AO281" s="29" t="s">
        <v>6821</v>
      </c>
    </row>
    <row r="282" spans="1:41" x14ac:dyDescent="0.25">
      <c r="A282" s="39">
        <v>3782</v>
      </c>
      <c r="B282" s="29" t="s">
        <v>6822</v>
      </c>
      <c r="C282" s="29" t="s">
        <v>6823</v>
      </c>
      <c r="D282" s="29" t="s">
        <v>6824</v>
      </c>
      <c r="E282" s="42">
        <v>32506</v>
      </c>
      <c r="F282" s="29" t="s">
        <v>38</v>
      </c>
      <c r="I282" s="64">
        <v>480000</v>
      </c>
      <c r="J282" s="39">
        <v>30</v>
      </c>
      <c r="L282" t="s">
        <v>3471</v>
      </c>
      <c r="M282" s="29" t="s">
        <v>136</v>
      </c>
      <c r="N282" s="29" t="s">
        <v>48</v>
      </c>
      <c r="O282" s="68">
        <v>4</v>
      </c>
      <c r="P282" s="29" t="s">
        <v>6825</v>
      </c>
      <c r="Q282" s="29" t="s">
        <v>70</v>
      </c>
      <c r="R282" s="39">
        <v>0</v>
      </c>
      <c r="S282" s="39">
        <v>0</v>
      </c>
      <c r="T282" s="39">
        <v>0</v>
      </c>
      <c r="U282" s="39">
        <v>1</v>
      </c>
      <c r="V282" s="39">
        <v>0</v>
      </c>
      <c r="W282" s="39">
        <v>0</v>
      </c>
      <c r="X282" s="39">
        <v>0</v>
      </c>
      <c r="Y282" s="39">
        <v>1</v>
      </c>
      <c r="Z282" s="39">
        <v>0</v>
      </c>
      <c r="AA282" s="39">
        <v>0</v>
      </c>
      <c r="AB282" s="39">
        <v>0</v>
      </c>
      <c r="AC282" s="39">
        <v>1</v>
      </c>
      <c r="AD282" s="39">
        <v>0</v>
      </c>
      <c r="AE282" s="39">
        <v>0</v>
      </c>
      <c r="AF282" s="39">
        <v>0</v>
      </c>
      <c r="AG282" s="39">
        <v>0</v>
      </c>
      <c r="AH282" s="39">
        <v>0</v>
      </c>
      <c r="AI282" s="39">
        <v>0</v>
      </c>
      <c r="AJ282" s="9">
        <f t="shared" si="24"/>
        <v>1</v>
      </c>
      <c r="AK282" s="9">
        <f t="shared" si="25"/>
        <v>0</v>
      </c>
      <c r="AL282" s="9">
        <f t="shared" si="26"/>
        <v>0</v>
      </c>
      <c r="AM282" s="9">
        <f t="shared" si="27"/>
        <v>0</v>
      </c>
      <c r="AN282" s="29" t="s">
        <v>6826</v>
      </c>
      <c r="AO282" s="29" t="s">
        <v>6827</v>
      </c>
    </row>
    <row r="283" spans="1:41" x14ac:dyDescent="0.25">
      <c r="A283" s="39">
        <v>3783</v>
      </c>
      <c r="B283" s="29" t="s">
        <v>3920</v>
      </c>
      <c r="C283" s="29" t="s">
        <v>3921</v>
      </c>
      <c r="D283" s="29" t="s">
        <v>3922</v>
      </c>
      <c r="E283" s="42">
        <v>43770</v>
      </c>
      <c r="F283" s="29" t="s">
        <v>38</v>
      </c>
      <c r="J283" s="39">
        <v>4.0000000000000001E-3</v>
      </c>
      <c r="L283" t="s">
        <v>341</v>
      </c>
      <c r="M283" s="29" t="s">
        <v>3923</v>
      </c>
      <c r="N283" s="29" t="s">
        <v>48</v>
      </c>
      <c r="O283" s="68">
        <v>3</v>
      </c>
      <c r="P283" s="29" t="s">
        <v>6125</v>
      </c>
      <c r="Q283" s="29" t="s">
        <v>15</v>
      </c>
      <c r="R283" s="39">
        <v>0</v>
      </c>
      <c r="S283" s="39">
        <v>0</v>
      </c>
      <c r="T283" s="39">
        <v>0</v>
      </c>
      <c r="U283" s="39">
        <v>0</v>
      </c>
      <c r="V283" s="39">
        <v>0</v>
      </c>
      <c r="W283" s="39">
        <v>0</v>
      </c>
      <c r="X283" s="39">
        <v>0</v>
      </c>
      <c r="Y283" s="39">
        <v>1</v>
      </c>
      <c r="Z283" s="39">
        <v>0</v>
      </c>
      <c r="AA283" s="39">
        <v>0</v>
      </c>
      <c r="AB283" s="39">
        <v>0</v>
      </c>
      <c r="AC283" s="39">
        <v>1</v>
      </c>
      <c r="AD283" s="39">
        <v>0</v>
      </c>
      <c r="AE283" s="39">
        <v>0</v>
      </c>
      <c r="AF283" s="39">
        <v>0</v>
      </c>
      <c r="AG283" s="39">
        <v>1</v>
      </c>
      <c r="AH283" s="39">
        <v>0</v>
      </c>
      <c r="AI283" s="39">
        <v>0</v>
      </c>
      <c r="AJ283" s="9">
        <f t="shared" si="24"/>
        <v>1</v>
      </c>
      <c r="AK283" s="9">
        <f t="shared" si="25"/>
        <v>1</v>
      </c>
      <c r="AL283" s="9">
        <f t="shared" si="26"/>
        <v>0</v>
      </c>
      <c r="AM283" s="9">
        <f t="shared" si="27"/>
        <v>0</v>
      </c>
      <c r="AN283" s="29" t="s">
        <v>3924</v>
      </c>
      <c r="AO283" s="29" t="s">
        <v>3925</v>
      </c>
    </row>
    <row r="284" spans="1:41" x14ac:dyDescent="0.25">
      <c r="A284" s="39">
        <v>3784</v>
      </c>
      <c r="B284" s="29" t="s">
        <v>3926</v>
      </c>
      <c r="C284" s="29" t="s">
        <v>3927</v>
      </c>
      <c r="D284" s="29" t="s">
        <v>3928</v>
      </c>
      <c r="E284" s="42">
        <v>42823</v>
      </c>
      <c r="F284" s="29" t="s">
        <v>38</v>
      </c>
      <c r="L284" t="s">
        <v>341</v>
      </c>
      <c r="M284" s="29" t="s">
        <v>54</v>
      </c>
      <c r="N284" s="29" t="s">
        <v>219</v>
      </c>
      <c r="O284" s="68">
        <v>0.5</v>
      </c>
      <c r="P284" s="29" t="s">
        <v>6809</v>
      </c>
      <c r="Q284" s="29" t="s">
        <v>70</v>
      </c>
      <c r="R284" s="39">
        <v>0</v>
      </c>
      <c r="S284" s="39">
        <v>0</v>
      </c>
      <c r="T284" s="39">
        <v>0</v>
      </c>
      <c r="U284" s="39">
        <v>0</v>
      </c>
      <c r="V284" s="39">
        <v>0</v>
      </c>
      <c r="W284" s="39">
        <v>0</v>
      </c>
      <c r="X284" s="39">
        <v>0</v>
      </c>
      <c r="Y284" s="39">
        <v>1</v>
      </c>
      <c r="Z284" s="39">
        <v>0</v>
      </c>
      <c r="AA284" s="39">
        <v>0</v>
      </c>
      <c r="AB284" s="39">
        <v>0</v>
      </c>
      <c r="AC284" s="39">
        <v>0</v>
      </c>
      <c r="AD284" s="39">
        <v>0</v>
      </c>
      <c r="AE284" s="39">
        <v>0</v>
      </c>
      <c r="AF284" s="39">
        <v>0</v>
      </c>
      <c r="AG284" s="39">
        <v>0</v>
      </c>
      <c r="AH284" s="39">
        <v>0</v>
      </c>
      <c r="AI284" s="39">
        <v>1</v>
      </c>
      <c r="AJ284" s="9">
        <f t="shared" si="24"/>
        <v>0</v>
      </c>
      <c r="AK284" s="9">
        <f t="shared" si="25"/>
        <v>0</v>
      </c>
      <c r="AL284" s="9">
        <f t="shared" si="26"/>
        <v>1</v>
      </c>
      <c r="AM284" s="9">
        <f t="shared" si="27"/>
        <v>0</v>
      </c>
      <c r="AN284" s="29" t="s">
        <v>3929</v>
      </c>
      <c r="AO284" s="29" t="s">
        <v>3930</v>
      </c>
    </row>
    <row r="285" spans="1:41" x14ac:dyDescent="0.25">
      <c r="A285" s="39">
        <v>3786</v>
      </c>
      <c r="B285" s="29" t="s">
        <v>5520</v>
      </c>
      <c r="C285" s="29" t="s">
        <v>5521</v>
      </c>
      <c r="D285" s="29" t="s">
        <v>5522</v>
      </c>
      <c r="E285" s="42">
        <v>42745</v>
      </c>
      <c r="F285" s="29" t="s">
        <v>38</v>
      </c>
      <c r="J285" s="39">
        <v>0.15</v>
      </c>
      <c r="L285" t="s">
        <v>3471</v>
      </c>
      <c r="M285" s="29" t="s">
        <v>4080</v>
      </c>
      <c r="N285" s="29" t="s">
        <v>48</v>
      </c>
      <c r="O285" s="68">
        <v>20</v>
      </c>
      <c r="P285" s="29" t="s">
        <v>6828</v>
      </c>
      <c r="Q285" s="29" t="s">
        <v>15</v>
      </c>
      <c r="R285" s="39">
        <v>1</v>
      </c>
      <c r="S285" s="39">
        <v>0</v>
      </c>
      <c r="T285" s="39">
        <v>0</v>
      </c>
      <c r="U285" s="39">
        <v>1</v>
      </c>
      <c r="V285" s="39">
        <v>0</v>
      </c>
      <c r="W285" s="39">
        <v>0</v>
      </c>
      <c r="X285" s="39">
        <v>0</v>
      </c>
      <c r="Y285" s="39">
        <v>1</v>
      </c>
      <c r="Z285" s="39">
        <v>0</v>
      </c>
      <c r="AA285" s="39">
        <v>0</v>
      </c>
      <c r="AB285" s="39">
        <v>0</v>
      </c>
      <c r="AC285" s="39">
        <v>0</v>
      </c>
      <c r="AD285" s="39">
        <v>0</v>
      </c>
      <c r="AE285" s="39">
        <v>0</v>
      </c>
      <c r="AF285" s="39">
        <v>0</v>
      </c>
      <c r="AG285" s="39">
        <v>0</v>
      </c>
      <c r="AH285" s="39">
        <v>0</v>
      </c>
      <c r="AI285" s="39">
        <v>1</v>
      </c>
      <c r="AJ285" s="9">
        <f t="shared" si="24"/>
        <v>0</v>
      </c>
      <c r="AK285" s="9">
        <f t="shared" si="25"/>
        <v>0</v>
      </c>
      <c r="AL285" s="9">
        <f t="shared" si="26"/>
        <v>1</v>
      </c>
      <c r="AM285" s="9">
        <f t="shared" si="27"/>
        <v>0</v>
      </c>
      <c r="AN285" s="29" t="s">
        <v>3539</v>
      </c>
      <c r="AO285" s="29" t="s">
        <v>5523</v>
      </c>
    </row>
    <row r="286" spans="1:41" x14ac:dyDescent="0.25">
      <c r="A286" s="39">
        <v>3787</v>
      </c>
      <c r="B286" s="29" t="s">
        <v>6829</v>
      </c>
      <c r="C286" s="29" t="s">
        <v>6830</v>
      </c>
      <c r="D286" s="29" t="s">
        <v>6831</v>
      </c>
      <c r="E286" s="42">
        <v>35977</v>
      </c>
      <c r="F286" s="29" t="s">
        <v>332</v>
      </c>
      <c r="L286" t="s">
        <v>3471</v>
      </c>
      <c r="M286" s="29" t="s">
        <v>136</v>
      </c>
      <c r="N286" s="29" t="s">
        <v>219</v>
      </c>
      <c r="O286" s="68">
        <v>0</v>
      </c>
      <c r="P286" s="29" t="s">
        <v>6832</v>
      </c>
      <c r="Q286" s="29" t="s">
        <v>15</v>
      </c>
      <c r="R286" s="39">
        <v>1</v>
      </c>
      <c r="S286" s="39">
        <v>0</v>
      </c>
      <c r="T286" s="39">
        <v>0</v>
      </c>
      <c r="U286" s="39">
        <v>0</v>
      </c>
      <c r="V286" s="39">
        <v>1</v>
      </c>
      <c r="W286" s="39">
        <v>0</v>
      </c>
      <c r="X286" s="39">
        <v>0</v>
      </c>
      <c r="Y286" s="39">
        <v>0</v>
      </c>
      <c r="Z286" s="39">
        <v>1</v>
      </c>
      <c r="AA286" s="39">
        <v>0</v>
      </c>
      <c r="AB286" s="39">
        <v>0</v>
      </c>
      <c r="AC286" s="39">
        <v>0</v>
      </c>
      <c r="AD286" s="39">
        <v>0</v>
      </c>
      <c r="AE286" s="39">
        <v>0</v>
      </c>
      <c r="AF286" s="39">
        <v>0</v>
      </c>
      <c r="AG286" s="39">
        <v>0</v>
      </c>
      <c r="AH286" s="39">
        <v>0</v>
      </c>
      <c r="AI286" s="39">
        <v>1</v>
      </c>
      <c r="AJ286" s="9">
        <f t="shared" si="24"/>
        <v>0</v>
      </c>
      <c r="AK286" s="9">
        <f t="shared" si="25"/>
        <v>0</v>
      </c>
      <c r="AL286" s="9">
        <f t="shared" si="26"/>
        <v>1</v>
      </c>
      <c r="AM286" s="9">
        <f t="shared" si="27"/>
        <v>0</v>
      </c>
      <c r="AN286" s="29" t="s">
        <v>3466</v>
      </c>
      <c r="AO286" s="29" t="s">
        <v>6833</v>
      </c>
    </row>
    <row r="287" spans="1:41" x14ac:dyDescent="0.25">
      <c r="A287" s="39">
        <v>3788</v>
      </c>
      <c r="B287" s="29" t="s">
        <v>4815</v>
      </c>
      <c r="C287" s="29" t="s">
        <v>4816</v>
      </c>
      <c r="D287" s="29" t="s">
        <v>4817</v>
      </c>
      <c r="E287" s="42">
        <v>43061</v>
      </c>
      <c r="F287" s="29" t="s">
        <v>38</v>
      </c>
      <c r="I287" s="64">
        <v>2500</v>
      </c>
      <c r="J287" s="39">
        <v>0.09</v>
      </c>
      <c r="L287" t="s">
        <v>3471</v>
      </c>
      <c r="M287" s="29" t="s">
        <v>136</v>
      </c>
      <c r="N287" s="29" t="s">
        <v>219</v>
      </c>
      <c r="O287" s="68">
        <v>60</v>
      </c>
      <c r="P287" s="29" t="s">
        <v>923</v>
      </c>
      <c r="Q287" s="29" t="s">
        <v>15</v>
      </c>
      <c r="R287" s="39">
        <v>1</v>
      </c>
      <c r="S287" s="39">
        <v>0</v>
      </c>
      <c r="T287" s="39">
        <v>0</v>
      </c>
      <c r="U287" s="39">
        <v>1</v>
      </c>
      <c r="V287" s="39">
        <v>0</v>
      </c>
      <c r="W287" s="39">
        <v>0</v>
      </c>
      <c r="X287" s="39">
        <v>0</v>
      </c>
      <c r="Y287" s="39">
        <v>0</v>
      </c>
      <c r="Z287" s="39">
        <v>1</v>
      </c>
      <c r="AA287" s="39">
        <v>0</v>
      </c>
      <c r="AB287" s="39">
        <v>0</v>
      </c>
      <c r="AC287" s="39">
        <v>0</v>
      </c>
      <c r="AD287" s="39">
        <v>0</v>
      </c>
      <c r="AE287" s="39">
        <v>0</v>
      </c>
      <c r="AF287" s="39">
        <v>0</v>
      </c>
      <c r="AG287" s="39">
        <v>0</v>
      </c>
      <c r="AH287" s="39">
        <v>0</v>
      </c>
      <c r="AI287" s="39">
        <v>1</v>
      </c>
      <c r="AJ287" s="9">
        <f t="shared" si="24"/>
        <v>0</v>
      </c>
      <c r="AK287" s="9">
        <f t="shared" si="25"/>
        <v>0</v>
      </c>
      <c r="AL287" s="9">
        <f t="shared" si="26"/>
        <v>1</v>
      </c>
      <c r="AM287" s="9">
        <f t="shared" si="27"/>
        <v>0</v>
      </c>
      <c r="AN287" s="29" t="s">
        <v>3539</v>
      </c>
      <c r="AO287" s="29" t="s">
        <v>4818</v>
      </c>
    </row>
    <row r="288" spans="1:41" x14ac:dyDescent="0.25">
      <c r="A288" s="39">
        <v>3789</v>
      </c>
      <c r="B288" s="29" t="s">
        <v>3931</v>
      </c>
      <c r="C288" s="29" t="s">
        <v>3932</v>
      </c>
      <c r="D288" s="29" t="s">
        <v>3933</v>
      </c>
      <c r="E288" s="42">
        <v>42759</v>
      </c>
      <c r="F288" s="29" t="s">
        <v>38</v>
      </c>
      <c r="J288" s="39">
        <v>0.25</v>
      </c>
      <c r="L288" t="s">
        <v>3471</v>
      </c>
      <c r="M288" s="29" t="s">
        <v>1199</v>
      </c>
      <c r="N288" s="29" t="s">
        <v>48</v>
      </c>
      <c r="O288" s="68">
        <v>10</v>
      </c>
      <c r="P288" s="29" t="s">
        <v>6834</v>
      </c>
      <c r="Q288" s="29" t="s">
        <v>15</v>
      </c>
      <c r="R288" s="39">
        <v>0</v>
      </c>
      <c r="S288" s="39">
        <v>0</v>
      </c>
      <c r="T288" s="39">
        <v>0</v>
      </c>
      <c r="U288" s="39">
        <v>0</v>
      </c>
      <c r="V288" s="39">
        <v>0</v>
      </c>
      <c r="W288" s="39">
        <v>0</v>
      </c>
      <c r="X288" s="39">
        <v>0</v>
      </c>
      <c r="Y288" s="39">
        <v>1</v>
      </c>
      <c r="Z288" s="39">
        <v>0</v>
      </c>
      <c r="AA288" s="39">
        <v>0</v>
      </c>
      <c r="AB288" s="39">
        <v>0</v>
      </c>
      <c r="AC288" s="39">
        <v>1</v>
      </c>
      <c r="AD288" s="39">
        <v>0</v>
      </c>
      <c r="AE288" s="39">
        <v>0</v>
      </c>
      <c r="AF288" s="39">
        <v>0</v>
      </c>
      <c r="AG288" s="39">
        <v>0</v>
      </c>
      <c r="AH288" s="39">
        <v>0</v>
      </c>
      <c r="AI288" s="39">
        <v>0</v>
      </c>
      <c r="AJ288" s="9">
        <f t="shared" si="24"/>
        <v>1</v>
      </c>
      <c r="AK288" s="9">
        <f t="shared" si="25"/>
        <v>0</v>
      </c>
      <c r="AL288" s="9">
        <f t="shared" si="26"/>
        <v>0</v>
      </c>
      <c r="AM288" s="9">
        <f t="shared" si="27"/>
        <v>0</v>
      </c>
      <c r="AN288" s="29" t="s">
        <v>3934</v>
      </c>
      <c r="AO288" s="29" t="s">
        <v>3935</v>
      </c>
    </row>
    <row r="289" spans="1:41" x14ac:dyDescent="0.25">
      <c r="A289" s="39">
        <v>3792</v>
      </c>
      <c r="B289" s="29" t="s">
        <v>6835</v>
      </c>
      <c r="C289" s="29" t="s">
        <v>6836</v>
      </c>
      <c r="D289" s="29" t="s">
        <v>6837</v>
      </c>
      <c r="E289" s="42">
        <v>41044</v>
      </c>
      <c r="F289" s="29" t="s">
        <v>38</v>
      </c>
      <c r="L289" t="s">
        <v>3471</v>
      </c>
      <c r="M289" s="29" t="s">
        <v>6838</v>
      </c>
      <c r="N289" s="29" t="s">
        <v>48</v>
      </c>
      <c r="O289" s="68">
        <v>1143</v>
      </c>
      <c r="P289" s="29" t="s">
        <v>6839</v>
      </c>
      <c r="Q289" s="29" t="s">
        <v>15</v>
      </c>
      <c r="R289" s="39">
        <v>1</v>
      </c>
      <c r="S289" s="39">
        <v>0</v>
      </c>
      <c r="T289" s="39">
        <v>0</v>
      </c>
      <c r="U289" s="39">
        <v>1</v>
      </c>
      <c r="V289" s="39">
        <v>0</v>
      </c>
      <c r="W289" s="39">
        <v>0</v>
      </c>
      <c r="X289" s="39">
        <v>0</v>
      </c>
      <c r="Y289" s="39">
        <v>0</v>
      </c>
      <c r="Z289" s="39">
        <v>1</v>
      </c>
      <c r="AA289" s="39">
        <v>0</v>
      </c>
      <c r="AB289" s="39">
        <v>0</v>
      </c>
      <c r="AC289" s="39">
        <v>0</v>
      </c>
      <c r="AD289" s="39">
        <v>0</v>
      </c>
      <c r="AE289" s="39">
        <v>0</v>
      </c>
      <c r="AF289" s="39">
        <v>0</v>
      </c>
      <c r="AG289" s="39">
        <v>0</v>
      </c>
      <c r="AH289" s="39">
        <v>0</v>
      </c>
      <c r="AI289" s="39">
        <v>1</v>
      </c>
      <c r="AJ289" s="9">
        <f t="shared" si="24"/>
        <v>0</v>
      </c>
      <c r="AK289" s="9">
        <f t="shared" si="25"/>
        <v>0</v>
      </c>
      <c r="AL289" s="9">
        <f t="shared" si="26"/>
        <v>1</v>
      </c>
      <c r="AM289" s="9">
        <f t="shared" si="27"/>
        <v>0</v>
      </c>
      <c r="AN289" s="29" t="s">
        <v>3505</v>
      </c>
      <c r="AO289" s="29" t="s">
        <v>6840</v>
      </c>
    </row>
    <row r="290" spans="1:41" x14ac:dyDescent="0.25">
      <c r="A290" s="39">
        <v>3798</v>
      </c>
      <c r="B290" s="29" t="s">
        <v>6126</v>
      </c>
      <c r="C290" s="29" t="s">
        <v>6127</v>
      </c>
      <c r="D290" s="29" t="s">
        <v>6128</v>
      </c>
      <c r="E290" s="42">
        <v>43151</v>
      </c>
      <c r="F290" s="29" t="s">
        <v>332</v>
      </c>
      <c r="I290" s="64">
        <v>8000</v>
      </c>
      <c r="J290" s="39">
        <v>20</v>
      </c>
      <c r="L290" t="s">
        <v>3471</v>
      </c>
      <c r="M290" s="29" t="s">
        <v>136</v>
      </c>
      <c r="N290" s="29" t="s">
        <v>40</v>
      </c>
      <c r="O290" s="68">
        <v>0.33333333333333331</v>
      </c>
      <c r="P290" s="29" t="s">
        <v>6129</v>
      </c>
      <c r="Q290" s="29" t="s">
        <v>15</v>
      </c>
      <c r="R290" s="39">
        <v>1</v>
      </c>
      <c r="S290" s="39">
        <v>0</v>
      </c>
      <c r="T290" s="39">
        <v>0</v>
      </c>
      <c r="U290" s="39">
        <v>0</v>
      </c>
      <c r="V290" s="39">
        <v>0</v>
      </c>
      <c r="W290" s="39">
        <v>0</v>
      </c>
      <c r="X290" s="39">
        <v>0</v>
      </c>
      <c r="Y290" s="39">
        <v>1</v>
      </c>
      <c r="Z290" s="39">
        <v>0</v>
      </c>
      <c r="AA290" s="39">
        <v>0</v>
      </c>
      <c r="AB290" s="39">
        <v>0</v>
      </c>
      <c r="AC290" s="39">
        <v>1</v>
      </c>
      <c r="AD290" s="39">
        <v>0</v>
      </c>
      <c r="AE290" s="39">
        <v>0</v>
      </c>
      <c r="AF290" s="39">
        <v>0</v>
      </c>
      <c r="AG290" s="39">
        <v>0</v>
      </c>
      <c r="AH290" s="39">
        <v>0</v>
      </c>
      <c r="AI290" s="39">
        <v>0</v>
      </c>
      <c r="AJ290" s="9">
        <f t="shared" si="24"/>
        <v>1</v>
      </c>
      <c r="AK290" s="9">
        <f t="shared" si="25"/>
        <v>0</v>
      </c>
      <c r="AL290" s="9">
        <f t="shared" si="26"/>
        <v>0</v>
      </c>
      <c r="AM290" s="9">
        <f t="shared" si="27"/>
        <v>0</v>
      </c>
      <c r="AN290" s="29" t="s">
        <v>6130</v>
      </c>
      <c r="AO290" s="29" t="s">
        <v>6131</v>
      </c>
    </row>
    <row r="291" spans="1:41" x14ac:dyDescent="0.25">
      <c r="A291" s="39">
        <v>3802</v>
      </c>
      <c r="B291" s="29" t="s">
        <v>6841</v>
      </c>
      <c r="C291" s="29" t="s">
        <v>6842</v>
      </c>
      <c r="D291" s="29" t="s">
        <v>6843</v>
      </c>
      <c r="E291" s="42">
        <v>33891</v>
      </c>
      <c r="F291" s="29" t="s">
        <v>2852</v>
      </c>
      <c r="J291" s="39">
        <v>0.4</v>
      </c>
      <c r="L291" t="s">
        <v>3471</v>
      </c>
      <c r="M291" s="29" t="s">
        <v>6844</v>
      </c>
      <c r="N291" s="29" t="s">
        <v>219</v>
      </c>
      <c r="O291" s="68">
        <v>0.16666666666666671</v>
      </c>
      <c r="P291" s="29" t="s">
        <v>6845</v>
      </c>
      <c r="Q291" s="29" t="s">
        <v>15</v>
      </c>
      <c r="R291" s="39">
        <v>1</v>
      </c>
      <c r="S291" s="39">
        <v>0</v>
      </c>
      <c r="T291" s="39">
        <v>0</v>
      </c>
      <c r="U291" s="39">
        <v>0</v>
      </c>
      <c r="V291" s="39">
        <v>0</v>
      </c>
      <c r="W291" s="39">
        <v>0</v>
      </c>
      <c r="X291" s="39">
        <v>0</v>
      </c>
      <c r="Y291" s="39">
        <v>1</v>
      </c>
      <c r="Z291" s="39">
        <v>0</v>
      </c>
      <c r="AA291" s="39">
        <v>0</v>
      </c>
      <c r="AB291" s="39">
        <v>0</v>
      </c>
      <c r="AC291" s="39">
        <v>0</v>
      </c>
      <c r="AD291" s="39">
        <v>0</v>
      </c>
      <c r="AE291" s="39">
        <v>0</v>
      </c>
      <c r="AF291" s="39">
        <v>0</v>
      </c>
      <c r="AG291" s="39">
        <v>0</v>
      </c>
      <c r="AH291" s="39">
        <v>0</v>
      </c>
      <c r="AI291" s="39">
        <v>1</v>
      </c>
      <c r="AJ291" s="9">
        <f t="shared" si="24"/>
        <v>0</v>
      </c>
      <c r="AK291" s="9">
        <f t="shared" si="25"/>
        <v>0</v>
      </c>
      <c r="AL291" s="9">
        <f t="shared" si="26"/>
        <v>1</v>
      </c>
      <c r="AM291" s="9">
        <f t="shared" si="27"/>
        <v>0</v>
      </c>
      <c r="AN291" s="29" t="s">
        <v>3461</v>
      </c>
      <c r="AO291" s="29" t="s">
        <v>6846</v>
      </c>
    </row>
    <row r="292" spans="1:41" x14ac:dyDescent="0.25">
      <c r="A292" s="39">
        <v>3803</v>
      </c>
      <c r="B292" s="29" t="s">
        <v>6847</v>
      </c>
      <c r="C292" s="29" t="s">
        <v>6848</v>
      </c>
      <c r="D292" s="29" t="s">
        <v>6763</v>
      </c>
      <c r="E292" s="42">
        <v>31758</v>
      </c>
      <c r="F292" s="29" t="s">
        <v>38</v>
      </c>
      <c r="I292" s="64">
        <v>490000</v>
      </c>
      <c r="J292" s="39">
        <v>33.799999999999997</v>
      </c>
      <c r="L292" t="s">
        <v>3471</v>
      </c>
      <c r="M292" s="29" t="s">
        <v>136</v>
      </c>
      <c r="N292" s="29" t="s">
        <v>48</v>
      </c>
      <c r="O292" s="68">
        <v>2</v>
      </c>
      <c r="P292" s="29" t="s">
        <v>6849</v>
      </c>
      <c r="Q292" s="29" t="s">
        <v>70</v>
      </c>
      <c r="R292" s="39">
        <v>0</v>
      </c>
      <c r="S292" s="39">
        <v>0</v>
      </c>
      <c r="T292" s="39">
        <v>0</v>
      </c>
      <c r="U292" s="39">
        <v>1</v>
      </c>
      <c r="V292" s="39">
        <v>0</v>
      </c>
      <c r="W292" s="39">
        <v>0</v>
      </c>
      <c r="X292" s="39">
        <v>0</v>
      </c>
      <c r="Y292" s="39">
        <v>1</v>
      </c>
      <c r="Z292" s="39">
        <v>0</v>
      </c>
      <c r="AA292" s="39">
        <v>0</v>
      </c>
      <c r="AB292" s="39">
        <v>0</v>
      </c>
      <c r="AC292" s="39">
        <v>1</v>
      </c>
      <c r="AD292" s="39">
        <v>0</v>
      </c>
      <c r="AE292" s="39">
        <v>0</v>
      </c>
      <c r="AF292" s="39">
        <v>0</v>
      </c>
      <c r="AG292" s="39">
        <v>0</v>
      </c>
      <c r="AH292" s="39">
        <v>0</v>
      </c>
      <c r="AI292" s="39">
        <v>0</v>
      </c>
      <c r="AJ292" s="9">
        <f t="shared" si="24"/>
        <v>1</v>
      </c>
      <c r="AK292" s="9">
        <f t="shared" si="25"/>
        <v>0</v>
      </c>
      <c r="AL292" s="9">
        <f t="shared" si="26"/>
        <v>0</v>
      </c>
      <c r="AM292" s="9">
        <f t="shared" si="27"/>
        <v>0</v>
      </c>
      <c r="AN292" s="29" t="s">
        <v>6850</v>
      </c>
      <c r="AO292" s="29" t="s">
        <v>6851</v>
      </c>
    </row>
    <row r="293" spans="1:41" x14ac:dyDescent="0.25">
      <c r="A293" s="39">
        <v>3805</v>
      </c>
      <c r="B293" s="29" t="s">
        <v>6852</v>
      </c>
      <c r="C293" s="29" t="s">
        <v>6853</v>
      </c>
      <c r="D293" s="29" t="s">
        <v>6854</v>
      </c>
      <c r="E293" s="42">
        <v>29619</v>
      </c>
      <c r="F293" s="29" t="s">
        <v>38</v>
      </c>
      <c r="I293" s="64">
        <v>200000</v>
      </c>
      <c r="J293" s="39">
        <v>21</v>
      </c>
      <c r="L293" t="s">
        <v>3471</v>
      </c>
      <c r="M293" s="29" t="s">
        <v>136</v>
      </c>
      <c r="N293" s="29" t="s">
        <v>40</v>
      </c>
      <c r="O293" s="68">
        <v>224</v>
      </c>
      <c r="P293" s="29" t="s">
        <v>6855</v>
      </c>
      <c r="Q293" s="29" t="s">
        <v>70</v>
      </c>
      <c r="R293" s="39">
        <v>0</v>
      </c>
      <c r="S293" s="39">
        <v>0</v>
      </c>
      <c r="T293" s="39">
        <v>0</v>
      </c>
      <c r="U293" s="39">
        <v>1</v>
      </c>
      <c r="V293" s="39">
        <v>0</v>
      </c>
      <c r="W293" s="39">
        <v>0</v>
      </c>
      <c r="X293" s="39">
        <v>0</v>
      </c>
      <c r="Y293" s="39">
        <v>0</v>
      </c>
      <c r="Z293" s="39">
        <v>1</v>
      </c>
      <c r="AA293" s="39">
        <v>0</v>
      </c>
      <c r="AB293" s="39">
        <v>0</v>
      </c>
      <c r="AC293" s="39">
        <v>0</v>
      </c>
      <c r="AD293" s="39">
        <v>0</v>
      </c>
      <c r="AE293" s="39">
        <v>0</v>
      </c>
      <c r="AF293" s="39">
        <v>0</v>
      </c>
      <c r="AG293" s="39">
        <v>0</v>
      </c>
      <c r="AH293" s="39">
        <v>0</v>
      </c>
      <c r="AI293" s="39">
        <v>1</v>
      </c>
      <c r="AJ293" s="9">
        <f t="shared" si="24"/>
        <v>0</v>
      </c>
      <c r="AK293" s="9">
        <f t="shared" si="25"/>
        <v>0</v>
      </c>
      <c r="AL293" s="9">
        <f t="shared" si="26"/>
        <v>1</v>
      </c>
      <c r="AM293" s="9">
        <f t="shared" si="27"/>
        <v>0</v>
      </c>
      <c r="AN293" s="29" t="s">
        <v>6856</v>
      </c>
      <c r="AO293" s="29" t="s">
        <v>6857</v>
      </c>
    </row>
    <row r="294" spans="1:41" x14ac:dyDescent="0.25">
      <c r="A294" s="39">
        <v>3806</v>
      </c>
      <c r="B294" s="29" t="s">
        <v>6858</v>
      </c>
      <c r="C294" s="29" t="s">
        <v>6859</v>
      </c>
      <c r="D294" s="29" t="s">
        <v>6860</v>
      </c>
      <c r="E294" s="42">
        <v>30742</v>
      </c>
      <c r="F294" s="29" t="s">
        <v>38</v>
      </c>
      <c r="J294" s="39">
        <v>104</v>
      </c>
      <c r="L294" t="s">
        <v>3471</v>
      </c>
      <c r="M294" s="29" t="s">
        <v>136</v>
      </c>
      <c r="N294" s="29" t="s">
        <v>40</v>
      </c>
      <c r="O294" s="68">
        <v>0.33333333333333331</v>
      </c>
      <c r="P294" s="29" t="s">
        <v>6861</v>
      </c>
      <c r="Q294" s="29" t="s">
        <v>70</v>
      </c>
      <c r="R294" s="39">
        <v>0</v>
      </c>
      <c r="S294" s="39">
        <v>0</v>
      </c>
      <c r="T294" s="39">
        <v>0</v>
      </c>
      <c r="U294" s="39">
        <v>0</v>
      </c>
      <c r="V294" s="39">
        <v>0</v>
      </c>
      <c r="W294" s="39">
        <v>0</v>
      </c>
      <c r="X294" s="39">
        <v>0</v>
      </c>
      <c r="Y294" s="39">
        <v>1</v>
      </c>
      <c r="Z294" s="39">
        <v>0</v>
      </c>
      <c r="AA294" s="39">
        <v>0</v>
      </c>
      <c r="AB294" s="39">
        <v>0</v>
      </c>
      <c r="AC294" s="39">
        <v>0</v>
      </c>
      <c r="AD294" s="39">
        <v>0</v>
      </c>
      <c r="AE294" s="39">
        <v>0</v>
      </c>
      <c r="AF294" s="39">
        <v>0</v>
      </c>
      <c r="AG294" s="39">
        <v>0</v>
      </c>
      <c r="AH294" s="39">
        <v>0</v>
      </c>
      <c r="AI294" s="39">
        <v>1</v>
      </c>
      <c r="AJ294" s="9">
        <f t="shared" si="24"/>
        <v>0</v>
      </c>
      <c r="AK294" s="9">
        <f t="shared" si="25"/>
        <v>0</v>
      </c>
      <c r="AL294" s="9">
        <f t="shared" si="26"/>
        <v>1</v>
      </c>
      <c r="AM294" s="9">
        <f t="shared" si="27"/>
        <v>0</v>
      </c>
      <c r="AN294" s="29" t="s">
        <v>6862</v>
      </c>
      <c r="AO294" s="29" t="s">
        <v>6863</v>
      </c>
    </row>
    <row r="295" spans="1:41" x14ac:dyDescent="0.25">
      <c r="A295" s="39">
        <v>3807</v>
      </c>
      <c r="B295" s="29" t="s">
        <v>6864</v>
      </c>
      <c r="C295" s="29" t="s">
        <v>6865</v>
      </c>
      <c r="D295" s="29" t="s">
        <v>6866</v>
      </c>
      <c r="E295" s="42">
        <v>30239</v>
      </c>
      <c r="F295" s="29" t="s">
        <v>38</v>
      </c>
      <c r="L295" t="s">
        <v>3471</v>
      </c>
      <c r="M295" s="29" t="s">
        <v>1462</v>
      </c>
      <c r="N295" s="29" t="s">
        <v>219</v>
      </c>
      <c r="O295" s="68">
        <v>0.16666666666666671</v>
      </c>
      <c r="P295" s="29" t="s">
        <v>6867</v>
      </c>
      <c r="Q295" s="29" t="s">
        <v>15</v>
      </c>
      <c r="R295" s="39">
        <v>1</v>
      </c>
      <c r="S295" s="39">
        <v>0</v>
      </c>
      <c r="T295" s="39">
        <v>0</v>
      </c>
      <c r="U295" s="39">
        <v>1</v>
      </c>
      <c r="V295" s="39">
        <v>0</v>
      </c>
      <c r="W295" s="39">
        <v>0</v>
      </c>
      <c r="X295" s="39">
        <v>0</v>
      </c>
      <c r="Y295" s="39">
        <v>0</v>
      </c>
      <c r="Z295" s="39">
        <v>1</v>
      </c>
      <c r="AA295" s="39">
        <v>0</v>
      </c>
      <c r="AB295" s="39">
        <v>0</v>
      </c>
      <c r="AC295" s="39">
        <v>0</v>
      </c>
      <c r="AD295" s="39">
        <v>0</v>
      </c>
      <c r="AE295" s="39">
        <v>0</v>
      </c>
      <c r="AF295" s="39">
        <v>0</v>
      </c>
      <c r="AG295" s="39">
        <v>0</v>
      </c>
      <c r="AH295" s="39">
        <v>0</v>
      </c>
      <c r="AI295" s="39">
        <v>1</v>
      </c>
      <c r="AJ295" s="9">
        <f t="shared" si="24"/>
        <v>0</v>
      </c>
      <c r="AK295" s="9">
        <f t="shared" si="25"/>
        <v>0</v>
      </c>
      <c r="AL295" s="9">
        <f t="shared" si="26"/>
        <v>1</v>
      </c>
      <c r="AM295" s="9">
        <f t="shared" si="27"/>
        <v>0</v>
      </c>
      <c r="AN295" s="29" t="s">
        <v>3461</v>
      </c>
      <c r="AO295" s="29" t="s">
        <v>6868</v>
      </c>
    </row>
    <row r="296" spans="1:41" x14ac:dyDescent="0.25">
      <c r="A296" s="39">
        <v>3814</v>
      </c>
      <c r="B296" s="29" t="s">
        <v>7996</v>
      </c>
      <c r="C296" s="29" t="s">
        <v>7997</v>
      </c>
      <c r="D296" s="29" t="s">
        <v>7998</v>
      </c>
      <c r="E296" s="42">
        <v>41244</v>
      </c>
      <c r="F296" s="29" t="s">
        <v>38</v>
      </c>
      <c r="J296" s="39">
        <v>0.37</v>
      </c>
      <c r="L296" t="s">
        <v>341</v>
      </c>
      <c r="M296" s="29" t="s">
        <v>151</v>
      </c>
      <c r="N296" s="29" t="s">
        <v>48</v>
      </c>
      <c r="O296" s="68">
        <v>0</v>
      </c>
      <c r="P296" s="29" t="s">
        <v>7999</v>
      </c>
      <c r="Q296" s="29" t="s">
        <v>15</v>
      </c>
      <c r="R296" s="39">
        <v>0</v>
      </c>
      <c r="S296" s="39">
        <v>1</v>
      </c>
      <c r="T296" s="39">
        <v>0</v>
      </c>
      <c r="U296" s="39">
        <v>0</v>
      </c>
      <c r="V296" s="39">
        <v>0</v>
      </c>
      <c r="W296" s="39">
        <v>0</v>
      </c>
      <c r="X296" s="39">
        <v>0</v>
      </c>
      <c r="Y296" s="39">
        <v>0</v>
      </c>
      <c r="Z296" s="39">
        <v>1</v>
      </c>
      <c r="AA296" s="39">
        <v>0</v>
      </c>
      <c r="AB296" s="39">
        <v>0</v>
      </c>
      <c r="AC296" s="39">
        <v>1</v>
      </c>
      <c r="AD296" s="39">
        <v>0</v>
      </c>
      <c r="AE296" s="39">
        <v>0</v>
      </c>
      <c r="AF296" s="39">
        <v>0</v>
      </c>
      <c r="AG296" s="39">
        <v>0</v>
      </c>
      <c r="AH296" s="39">
        <v>0</v>
      </c>
      <c r="AI296" s="39">
        <v>0</v>
      </c>
      <c r="AJ296" s="9">
        <f t="shared" si="24"/>
        <v>1</v>
      </c>
      <c r="AK296" s="9">
        <f t="shared" si="25"/>
        <v>0</v>
      </c>
      <c r="AL296" s="9">
        <f t="shared" si="26"/>
        <v>0</v>
      </c>
      <c r="AM296" s="9">
        <f t="shared" si="27"/>
        <v>0</v>
      </c>
      <c r="AN296" s="29" t="s">
        <v>8000</v>
      </c>
      <c r="AO296" s="29" t="s">
        <v>8001</v>
      </c>
    </row>
    <row r="297" spans="1:41" x14ac:dyDescent="0.25">
      <c r="A297" s="39">
        <v>3826</v>
      </c>
      <c r="B297" s="29" t="s">
        <v>3936</v>
      </c>
      <c r="C297" s="29" t="s">
        <v>3937</v>
      </c>
      <c r="D297" s="29" t="s">
        <v>3938</v>
      </c>
      <c r="E297" s="42">
        <v>44085</v>
      </c>
      <c r="F297" s="29" t="s">
        <v>38</v>
      </c>
      <c r="G297" s="39">
        <v>1977</v>
      </c>
      <c r="H297" s="39">
        <v>1923</v>
      </c>
      <c r="J297" s="39">
        <v>0.04</v>
      </c>
      <c r="L297" t="s">
        <v>3471</v>
      </c>
      <c r="M297" s="29" t="s">
        <v>3939</v>
      </c>
      <c r="N297" s="29" t="s">
        <v>48</v>
      </c>
      <c r="O297" s="68">
        <v>1</v>
      </c>
      <c r="P297" s="29" t="s">
        <v>6133</v>
      </c>
      <c r="Q297" s="29" t="s">
        <v>15</v>
      </c>
      <c r="R297" s="39">
        <v>1</v>
      </c>
      <c r="S297" s="39">
        <v>0</v>
      </c>
      <c r="T297" s="39">
        <v>0</v>
      </c>
      <c r="U297" s="39">
        <v>0</v>
      </c>
      <c r="V297" s="39">
        <v>0</v>
      </c>
      <c r="W297" s="39">
        <v>0</v>
      </c>
      <c r="X297" s="39">
        <v>0</v>
      </c>
      <c r="Y297" s="39">
        <v>1</v>
      </c>
      <c r="Z297" s="39">
        <v>0</v>
      </c>
      <c r="AA297" s="39">
        <v>0</v>
      </c>
      <c r="AB297" s="39">
        <v>0</v>
      </c>
      <c r="AC297" s="39">
        <v>1</v>
      </c>
      <c r="AD297" s="39">
        <v>0</v>
      </c>
      <c r="AE297" s="39">
        <v>0</v>
      </c>
      <c r="AF297" s="39">
        <v>0</v>
      </c>
      <c r="AG297" s="39">
        <v>0</v>
      </c>
      <c r="AH297" s="39">
        <v>0</v>
      </c>
      <c r="AI297" s="39">
        <v>0</v>
      </c>
      <c r="AJ297" s="9">
        <f t="shared" si="24"/>
        <v>1</v>
      </c>
      <c r="AK297" s="9">
        <f t="shared" si="25"/>
        <v>0</v>
      </c>
      <c r="AL297" s="9">
        <f t="shared" si="26"/>
        <v>0</v>
      </c>
      <c r="AM297" s="9">
        <f t="shared" si="27"/>
        <v>0</v>
      </c>
      <c r="AN297" s="29" t="s">
        <v>3940</v>
      </c>
      <c r="AO297" s="29" t="s">
        <v>3941</v>
      </c>
    </row>
    <row r="298" spans="1:41" x14ac:dyDescent="0.25">
      <c r="A298" s="39">
        <v>3834</v>
      </c>
      <c r="B298" s="29" t="s">
        <v>6869</v>
      </c>
      <c r="C298" s="29" t="s">
        <v>6870</v>
      </c>
      <c r="D298" s="29" t="s">
        <v>6871</v>
      </c>
      <c r="E298" s="42">
        <v>38718</v>
      </c>
      <c r="F298" s="29" t="s">
        <v>332</v>
      </c>
      <c r="L298" t="s">
        <v>3471</v>
      </c>
      <c r="M298" s="29" t="s">
        <v>136</v>
      </c>
      <c r="N298" s="29" t="s">
        <v>40</v>
      </c>
      <c r="O298" s="68">
        <v>720</v>
      </c>
      <c r="P298" s="29" t="s">
        <v>6872</v>
      </c>
      <c r="Q298" s="29" t="s">
        <v>15</v>
      </c>
      <c r="R298" s="39">
        <v>1</v>
      </c>
      <c r="S298" s="39">
        <v>0</v>
      </c>
      <c r="T298" s="39">
        <v>0</v>
      </c>
      <c r="U298" s="39">
        <v>1</v>
      </c>
      <c r="V298" s="39">
        <v>0</v>
      </c>
      <c r="W298" s="39">
        <v>0</v>
      </c>
      <c r="X298" s="39">
        <v>0</v>
      </c>
      <c r="Y298" s="39">
        <v>0</v>
      </c>
      <c r="Z298" s="39">
        <v>1</v>
      </c>
      <c r="AA298" s="39">
        <v>0</v>
      </c>
      <c r="AB298" s="39">
        <v>0</v>
      </c>
      <c r="AC298" s="39">
        <v>0</v>
      </c>
      <c r="AD298" s="39">
        <v>0</v>
      </c>
      <c r="AE298" s="39">
        <v>0</v>
      </c>
      <c r="AF298" s="39">
        <v>0</v>
      </c>
      <c r="AG298" s="39">
        <v>0</v>
      </c>
      <c r="AH298" s="39">
        <v>0</v>
      </c>
      <c r="AI298" s="39">
        <v>1</v>
      </c>
      <c r="AJ298" s="9">
        <f t="shared" si="24"/>
        <v>0</v>
      </c>
      <c r="AK298" s="9">
        <f t="shared" si="25"/>
        <v>0</v>
      </c>
      <c r="AL298" s="9">
        <f t="shared" si="26"/>
        <v>1</v>
      </c>
      <c r="AM298" s="9">
        <f t="shared" si="27"/>
        <v>0</v>
      </c>
      <c r="AN298" s="29" t="s">
        <v>3461</v>
      </c>
      <c r="AO298" s="29" t="s">
        <v>6873</v>
      </c>
    </row>
    <row r="299" spans="1:41" x14ac:dyDescent="0.25">
      <c r="A299" s="39">
        <v>3843</v>
      </c>
      <c r="B299" s="29" t="s">
        <v>6874</v>
      </c>
      <c r="C299" s="29" t="s">
        <v>6875</v>
      </c>
      <c r="D299" s="29" t="s">
        <v>6876</v>
      </c>
      <c r="E299" s="42">
        <v>44191</v>
      </c>
      <c r="F299" s="29" t="s">
        <v>38</v>
      </c>
      <c r="J299" s="39">
        <v>0.1</v>
      </c>
      <c r="L299" t="s">
        <v>3471</v>
      </c>
      <c r="M299" s="29" t="s">
        <v>1977</v>
      </c>
      <c r="N299" s="29" t="s">
        <v>219</v>
      </c>
      <c r="O299" s="68">
        <v>0.5</v>
      </c>
      <c r="P299" s="29" t="s">
        <v>195</v>
      </c>
      <c r="Q299" s="29" t="s">
        <v>15</v>
      </c>
      <c r="R299" s="39">
        <v>0</v>
      </c>
      <c r="S299" s="39">
        <v>0</v>
      </c>
      <c r="T299" s="39">
        <v>0</v>
      </c>
      <c r="U299" s="39">
        <v>1</v>
      </c>
      <c r="V299" s="39">
        <v>0</v>
      </c>
      <c r="W299" s="39">
        <v>0</v>
      </c>
      <c r="X299" s="39">
        <v>0</v>
      </c>
      <c r="Y299" s="39">
        <v>0</v>
      </c>
      <c r="Z299" s="39">
        <v>1</v>
      </c>
      <c r="AA299" s="39">
        <v>0</v>
      </c>
      <c r="AB299" s="39">
        <v>0</v>
      </c>
      <c r="AC299" s="39">
        <v>1</v>
      </c>
      <c r="AD299" s="39">
        <v>0</v>
      </c>
      <c r="AE299" s="39">
        <v>1</v>
      </c>
      <c r="AF299" s="39">
        <v>0</v>
      </c>
      <c r="AG299" s="39">
        <v>0</v>
      </c>
      <c r="AH299" s="39">
        <v>0</v>
      </c>
      <c r="AI299" s="39">
        <v>0</v>
      </c>
      <c r="AJ299" s="9">
        <f t="shared" si="24"/>
        <v>1</v>
      </c>
      <c r="AK299" s="9">
        <f t="shared" si="25"/>
        <v>0</v>
      </c>
      <c r="AL299" s="9">
        <f t="shared" si="26"/>
        <v>0</v>
      </c>
      <c r="AM299" s="9">
        <f t="shared" si="27"/>
        <v>0</v>
      </c>
      <c r="AN299" s="29" t="s">
        <v>6877</v>
      </c>
      <c r="AO299" s="29" t="s">
        <v>6878</v>
      </c>
    </row>
    <row r="300" spans="1:41" x14ac:dyDescent="0.25">
      <c r="A300" s="39">
        <v>3855</v>
      </c>
      <c r="B300" s="29" t="s">
        <v>6879</v>
      </c>
      <c r="C300" s="29" t="s">
        <v>6880</v>
      </c>
      <c r="D300" s="29" t="s">
        <v>6881</v>
      </c>
      <c r="E300" s="42">
        <v>44105</v>
      </c>
      <c r="F300" s="29" t="s">
        <v>38</v>
      </c>
      <c r="G300" s="39">
        <v>2100</v>
      </c>
      <c r="H300" s="39">
        <v>800</v>
      </c>
      <c r="L300" t="s">
        <v>341</v>
      </c>
      <c r="M300" s="29" t="s">
        <v>54</v>
      </c>
      <c r="N300" s="29" t="s">
        <v>48</v>
      </c>
      <c r="O300" s="68">
        <v>3650</v>
      </c>
      <c r="P300" s="29" t="s">
        <v>111</v>
      </c>
      <c r="Q300" s="29" t="s">
        <v>15</v>
      </c>
      <c r="R300" s="39">
        <v>1</v>
      </c>
      <c r="S300" s="39">
        <v>0</v>
      </c>
      <c r="T300" s="39">
        <v>0</v>
      </c>
      <c r="U300" s="39">
        <v>0</v>
      </c>
      <c r="V300" s="39">
        <v>0</v>
      </c>
      <c r="W300" s="39">
        <v>0</v>
      </c>
      <c r="X300" s="39">
        <v>0</v>
      </c>
      <c r="Y300" s="39">
        <v>0</v>
      </c>
      <c r="Z300" s="39">
        <v>0</v>
      </c>
      <c r="AA300" s="39">
        <v>0</v>
      </c>
      <c r="AB300" s="39">
        <v>1</v>
      </c>
      <c r="AC300" s="39">
        <v>0</v>
      </c>
      <c r="AD300" s="39">
        <v>0</v>
      </c>
      <c r="AE300" s="39">
        <v>0</v>
      </c>
      <c r="AF300" s="39">
        <v>1</v>
      </c>
      <c r="AG300" s="39">
        <v>0</v>
      </c>
      <c r="AH300" s="39">
        <v>0</v>
      </c>
      <c r="AI300" s="39">
        <v>0</v>
      </c>
      <c r="AJ300" s="9">
        <f t="shared" si="24"/>
        <v>0</v>
      </c>
      <c r="AK300" s="9">
        <f t="shared" si="25"/>
        <v>1</v>
      </c>
      <c r="AL300" s="9">
        <f t="shared" si="26"/>
        <v>0</v>
      </c>
      <c r="AM300" s="9">
        <f t="shared" si="27"/>
        <v>0</v>
      </c>
      <c r="AN300" s="29" t="s">
        <v>5876</v>
      </c>
      <c r="AO300" s="29" t="s">
        <v>6882</v>
      </c>
    </row>
    <row r="301" spans="1:41" x14ac:dyDescent="0.25">
      <c r="A301" s="39">
        <v>3858</v>
      </c>
      <c r="B301" s="29" t="s">
        <v>3942</v>
      </c>
      <c r="C301" s="29" t="s">
        <v>3943</v>
      </c>
      <c r="D301" s="29" t="s">
        <v>3944</v>
      </c>
      <c r="E301" s="42">
        <v>43922</v>
      </c>
      <c r="F301" s="29" t="s">
        <v>38</v>
      </c>
      <c r="H301" s="39">
        <v>0</v>
      </c>
      <c r="J301" s="39">
        <v>2</v>
      </c>
      <c r="L301" t="s">
        <v>3471</v>
      </c>
      <c r="M301" s="29" t="s">
        <v>274</v>
      </c>
      <c r="N301" s="29" t="s">
        <v>48</v>
      </c>
      <c r="O301" s="68">
        <v>8</v>
      </c>
      <c r="P301" s="29" t="s">
        <v>891</v>
      </c>
      <c r="Q301" s="29" t="s">
        <v>15</v>
      </c>
      <c r="R301" s="39">
        <v>0</v>
      </c>
      <c r="S301" s="39">
        <v>0</v>
      </c>
      <c r="T301" s="39">
        <v>0</v>
      </c>
      <c r="U301" s="39">
        <v>1</v>
      </c>
      <c r="V301" s="39">
        <v>0</v>
      </c>
      <c r="W301" s="39">
        <v>0</v>
      </c>
      <c r="X301" s="39">
        <v>0</v>
      </c>
      <c r="Y301" s="39">
        <v>1</v>
      </c>
      <c r="Z301" s="39">
        <v>0</v>
      </c>
      <c r="AA301" s="39">
        <v>0</v>
      </c>
      <c r="AB301" s="39">
        <v>0</v>
      </c>
      <c r="AC301" s="39">
        <v>1</v>
      </c>
      <c r="AD301" s="39">
        <v>0</v>
      </c>
      <c r="AE301" s="39">
        <v>0</v>
      </c>
      <c r="AF301" s="39">
        <v>0</v>
      </c>
      <c r="AG301" s="39">
        <v>0</v>
      </c>
      <c r="AH301" s="39">
        <v>0</v>
      </c>
      <c r="AI301" s="39">
        <v>0</v>
      </c>
      <c r="AJ301" s="9">
        <f t="shared" si="24"/>
        <v>1</v>
      </c>
      <c r="AK301" s="9">
        <f t="shared" si="25"/>
        <v>0</v>
      </c>
      <c r="AL301" s="9">
        <f t="shared" si="26"/>
        <v>0</v>
      </c>
      <c r="AM301" s="9">
        <f t="shared" si="27"/>
        <v>0</v>
      </c>
      <c r="AN301" s="29" t="s">
        <v>3945</v>
      </c>
      <c r="AO301" s="29" t="s">
        <v>3946</v>
      </c>
    </row>
    <row r="302" spans="1:41" x14ac:dyDescent="0.25">
      <c r="A302" s="39">
        <v>3896</v>
      </c>
      <c r="B302" s="29" t="s">
        <v>6883</v>
      </c>
      <c r="C302" s="29" t="s">
        <v>6884</v>
      </c>
      <c r="D302" s="29" t="s">
        <v>6885</v>
      </c>
      <c r="E302" s="42">
        <v>44251</v>
      </c>
      <c r="F302" s="29" t="s">
        <v>38</v>
      </c>
      <c r="K302" s="69">
        <v>35.200000000000003</v>
      </c>
      <c r="L302" t="s">
        <v>3471</v>
      </c>
      <c r="M302" s="29" t="s">
        <v>136</v>
      </c>
      <c r="N302" s="29" t="s">
        <v>48</v>
      </c>
      <c r="O302" s="68">
        <v>12</v>
      </c>
      <c r="P302" s="29" t="s">
        <v>6886</v>
      </c>
      <c r="Q302" s="29" t="s">
        <v>15</v>
      </c>
      <c r="R302" s="39">
        <v>1</v>
      </c>
      <c r="S302" s="39">
        <v>0</v>
      </c>
      <c r="T302" s="39">
        <v>1</v>
      </c>
      <c r="U302" s="39">
        <v>0</v>
      </c>
      <c r="V302" s="39">
        <v>0</v>
      </c>
      <c r="W302" s="39">
        <v>0</v>
      </c>
      <c r="X302" s="39">
        <v>0</v>
      </c>
      <c r="Y302" s="39">
        <v>0</v>
      </c>
      <c r="Z302" s="39">
        <v>1</v>
      </c>
      <c r="AA302" s="39">
        <v>0</v>
      </c>
      <c r="AB302" s="39">
        <v>0</v>
      </c>
      <c r="AC302" s="39">
        <v>0</v>
      </c>
      <c r="AD302" s="39">
        <v>0</v>
      </c>
      <c r="AE302" s="39">
        <v>0</v>
      </c>
      <c r="AF302" s="39">
        <v>1</v>
      </c>
      <c r="AG302" s="39">
        <v>0</v>
      </c>
      <c r="AH302" s="39">
        <v>0</v>
      </c>
      <c r="AI302" s="39">
        <v>0</v>
      </c>
      <c r="AJ302" s="9">
        <f t="shared" si="24"/>
        <v>0</v>
      </c>
      <c r="AK302" s="9">
        <f t="shared" si="25"/>
        <v>1</v>
      </c>
      <c r="AL302" s="9">
        <f t="shared" si="26"/>
        <v>0</v>
      </c>
      <c r="AM302" s="9">
        <f t="shared" si="27"/>
        <v>0</v>
      </c>
      <c r="AN302" s="29" t="s">
        <v>6887</v>
      </c>
      <c r="AO302" s="29" t="s">
        <v>6888</v>
      </c>
    </row>
    <row r="303" spans="1:41" x14ac:dyDescent="0.25">
      <c r="A303" s="39">
        <v>3900</v>
      </c>
      <c r="B303" s="29" t="s">
        <v>6889</v>
      </c>
      <c r="C303" s="29" t="s">
        <v>6890</v>
      </c>
      <c r="D303" s="29" t="s">
        <v>6891</v>
      </c>
      <c r="E303" s="42">
        <v>35065</v>
      </c>
      <c r="F303" s="29" t="s">
        <v>332</v>
      </c>
      <c r="G303" s="39">
        <v>51850</v>
      </c>
      <c r="H303" s="39">
        <v>51640</v>
      </c>
      <c r="L303" t="s">
        <v>3471</v>
      </c>
      <c r="M303" s="29" t="s">
        <v>224</v>
      </c>
      <c r="N303" s="29" t="s">
        <v>219</v>
      </c>
      <c r="O303" s="68">
        <v>0.16666666666666671</v>
      </c>
      <c r="P303" s="29" t="s">
        <v>6704</v>
      </c>
      <c r="Q303" s="29" t="s">
        <v>15</v>
      </c>
      <c r="R303" s="39">
        <v>1</v>
      </c>
      <c r="S303" s="39">
        <v>0</v>
      </c>
      <c r="T303" s="39">
        <v>0</v>
      </c>
      <c r="U303" s="39">
        <v>0</v>
      </c>
      <c r="V303" s="39">
        <v>0</v>
      </c>
      <c r="W303" s="39">
        <v>1</v>
      </c>
      <c r="X303" s="39">
        <v>0</v>
      </c>
      <c r="Y303" s="39">
        <v>1</v>
      </c>
      <c r="Z303" s="39">
        <v>0</v>
      </c>
      <c r="AA303" s="39">
        <v>0</v>
      </c>
      <c r="AB303" s="39">
        <v>0</v>
      </c>
      <c r="AC303" s="39">
        <v>1</v>
      </c>
      <c r="AD303" s="39">
        <v>0</v>
      </c>
      <c r="AE303" s="39">
        <v>1</v>
      </c>
      <c r="AF303" s="39">
        <v>0</v>
      </c>
      <c r="AG303" s="39">
        <v>0</v>
      </c>
      <c r="AH303" s="39">
        <v>0</v>
      </c>
      <c r="AI303" s="39">
        <v>0</v>
      </c>
      <c r="AJ303" s="9">
        <f t="shared" si="24"/>
        <v>1</v>
      </c>
      <c r="AK303" s="9">
        <f t="shared" si="25"/>
        <v>0</v>
      </c>
      <c r="AL303" s="9">
        <f t="shared" si="26"/>
        <v>0</v>
      </c>
      <c r="AM303" s="9">
        <f t="shared" si="27"/>
        <v>0</v>
      </c>
      <c r="AN303" s="29" t="s">
        <v>6892</v>
      </c>
      <c r="AO303" s="29" t="s">
        <v>6893</v>
      </c>
    </row>
    <row r="304" spans="1:41" x14ac:dyDescent="0.25">
      <c r="A304" s="39">
        <v>3903</v>
      </c>
      <c r="B304" s="29" t="s">
        <v>6894</v>
      </c>
      <c r="C304" s="29" t="s">
        <v>6895</v>
      </c>
      <c r="D304" s="29" t="s">
        <v>6896</v>
      </c>
      <c r="E304" s="42">
        <v>34455</v>
      </c>
      <c r="F304" s="29" t="s">
        <v>332</v>
      </c>
      <c r="G304" s="39">
        <v>41700</v>
      </c>
      <c r="H304" s="39">
        <v>41500</v>
      </c>
      <c r="I304" s="64">
        <v>10000</v>
      </c>
      <c r="J304" s="39">
        <v>5</v>
      </c>
      <c r="L304" t="s">
        <v>3471</v>
      </c>
      <c r="M304" s="29" t="s">
        <v>136</v>
      </c>
      <c r="N304" s="29" t="s">
        <v>219</v>
      </c>
      <c r="O304" s="68">
        <v>0</v>
      </c>
      <c r="P304" s="29" t="s">
        <v>377</v>
      </c>
      <c r="Q304" s="29" t="s">
        <v>15</v>
      </c>
      <c r="R304" s="39">
        <v>1</v>
      </c>
      <c r="S304" s="39">
        <v>0</v>
      </c>
      <c r="T304" s="39">
        <v>0</v>
      </c>
      <c r="U304" s="39">
        <v>0</v>
      </c>
      <c r="V304" s="39">
        <v>0</v>
      </c>
      <c r="W304" s="39">
        <v>0</v>
      </c>
      <c r="X304" s="39">
        <v>0</v>
      </c>
      <c r="Y304" s="39">
        <v>1</v>
      </c>
      <c r="Z304" s="39">
        <v>0</v>
      </c>
      <c r="AA304" s="39">
        <v>0</v>
      </c>
      <c r="AB304" s="39">
        <v>0</v>
      </c>
      <c r="AC304" s="39">
        <v>0</v>
      </c>
      <c r="AD304" s="39">
        <v>0</v>
      </c>
      <c r="AE304" s="39">
        <v>0</v>
      </c>
      <c r="AF304" s="39">
        <v>0</v>
      </c>
      <c r="AG304" s="39">
        <v>0</v>
      </c>
      <c r="AH304" s="39">
        <v>0</v>
      </c>
      <c r="AI304" s="39">
        <v>1</v>
      </c>
      <c r="AJ304" s="9">
        <f t="shared" si="24"/>
        <v>0</v>
      </c>
      <c r="AK304" s="9">
        <f t="shared" si="25"/>
        <v>0</v>
      </c>
      <c r="AL304" s="9">
        <f t="shared" si="26"/>
        <v>1</v>
      </c>
      <c r="AM304" s="9">
        <f t="shared" si="27"/>
        <v>0</v>
      </c>
      <c r="AN304" s="29" t="s">
        <v>3461</v>
      </c>
      <c r="AO304" s="29" t="s">
        <v>6897</v>
      </c>
    </row>
    <row r="305" spans="1:41" x14ac:dyDescent="0.25">
      <c r="A305" s="39">
        <v>3905</v>
      </c>
      <c r="B305" s="29" t="s">
        <v>6898</v>
      </c>
      <c r="C305" s="29" t="s">
        <v>6899</v>
      </c>
      <c r="D305" s="29" t="s">
        <v>6900</v>
      </c>
      <c r="E305" s="42">
        <v>33786</v>
      </c>
      <c r="F305" s="29" t="s">
        <v>332</v>
      </c>
      <c r="G305" s="39">
        <v>51840</v>
      </c>
      <c r="H305" s="39">
        <v>51620</v>
      </c>
      <c r="I305" s="64">
        <v>30000</v>
      </c>
      <c r="L305" t="s">
        <v>3471</v>
      </c>
      <c r="M305" s="29" t="s">
        <v>136</v>
      </c>
      <c r="N305" s="29" t="s">
        <v>219</v>
      </c>
      <c r="O305" s="68">
        <v>0.5</v>
      </c>
      <c r="P305" s="29" t="s">
        <v>6704</v>
      </c>
      <c r="Q305" s="29" t="s">
        <v>15</v>
      </c>
      <c r="R305" s="39">
        <v>1</v>
      </c>
      <c r="S305" s="39">
        <v>0</v>
      </c>
      <c r="T305" s="39">
        <v>0</v>
      </c>
      <c r="U305" s="39">
        <v>0</v>
      </c>
      <c r="V305" s="39">
        <v>0</v>
      </c>
      <c r="W305" s="39">
        <v>1</v>
      </c>
      <c r="X305" s="39">
        <v>0</v>
      </c>
      <c r="Y305" s="39">
        <v>1</v>
      </c>
      <c r="Z305" s="39">
        <v>0</v>
      </c>
      <c r="AA305" s="39">
        <v>0</v>
      </c>
      <c r="AB305" s="39">
        <v>0</v>
      </c>
      <c r="AC305" s="39">
        <v>0</v>
      </c>
      <c r="AD305" s="39">
        <v>0</v>
      </c>
      <c r="AE305" s="39">
        <v>0</v>
      </c>
      <c r="AF305" s="39">
        <v>0</v>
      </c>
      <c r="AG305" s="39">
        <v>0</v>
      </c>
      <c r="AH305" s="39">
        <v>0</v>
      </c>
      <c r="AI305" s="39">
        <v>1</v>
      </c>
      <c r="AJ305" s="9">
        <f t="shared" si="24"/>
        <v>0</v>
      </c>
      <c r="AK305" s="9">
        <f t="shared" si="25"/>
        <v>0</v>
      </c>
      <c r="AL305" s="9">
        <f t="shared" si="26"/>
        <v>1</v>
      </c>
      <c r="AM305" s="9">
        <f t="shared" si="27"/>
        <v>0</v>
      </c>
      <c r="AN305" s="29" t="s">
        <v>3461</v>
      </c>
      <c r="AO305" s="29" t="s">
        <v>6901</v>
      </c>
    </row>
    <row r="306" spans="1:41" x14ac:dyDescent="0.25">
      <c r="A306" s="39">
        <v>3909</v>
      </c>
      <c r="B306" s="29" t="s">
        <v>6134</v>
      </c>
      <c r="C306" s="29" t="s">
        <v>6135</v>
      </c>
      <c r="D306" s="29" t="s">
        <v>6136</v>
      </c>
      <c r="E306" s="42">
        <v>44253</v>
      </c>
      <c r="F306" s="29" t="s">
        <v>38</v>
      </c>
      <c r="J306" s="39">
        <v>0.3</v>
      </c>
      <c r="L306" t="s">
        <v>3471</v>
      </c>
      <c r="M306" s="29" t="s">
        <v>1199</v>
      </c>
      <c r="N306" s="29" t="s">
        <v>48</v>
      </c>
      <c r="O306" s="68">
        <v>20</v>
      </c>
      <c r="P306" s="29" t="s">
        <v>5200</v>
      </c>
      <c r="Q306" s="29" t="s">
        <v>15</v>
      </c>
      <c r="R306" s="39">
        <v>0</v>
      </c>
      <c r="S306" s="39">
        <v>0</v>
      </c>
      <c r="T306" s="39">
        <v>0</v>
      </c>
      <c r="U306" s="39">
        <v>0</v>
      </c>
      <c r="V306" s="39">
        <v>0</v>
      </c>
      <c r="W306" s="39">
        <v>0</v>
      </c>
      <c r="X306" s="39">
        <v>0</v>
      </c>
      <c r="Y306" s="39">
        <v>1</v>
      </c>
      <c r="Z306" s="39">
        <v>0</v>
      </c>
      <c r="AA306" s="39">
        <v>0</v>
      </c>
      <c r="AB306" s="39">
        <v>0</v>
      </c>
      <c r="AC306" s="39">
        <v>0</v>
      </c>
      <c r="AD306" s="39">
        <v>0</v>
      </c>
      <c r="AE306" s="39">
        <v>0</v>
      </c>
      <c r="AF306" s="39">
        <v>0</v>
      </c>
      <c r="AG306" s="39">
        <v>0</v>
      </c>
      <c r="AH306" s="39">
        <v>0</v>
      </c>
      <c r="AI306" s="39">
        <v>0</v>
      </c>
      <c r="AJ306" s="9">
        <f t="shared" si="24"/>
        <v>0</v>
      </c>
      <c r="AK306" s="9">
        <f t="shared" si="25"/>
        <v>0</v>
      </c>
      <c r="AL306" s="9">
        <f t="shared" si="26"/>
        <v>0</v>
      </c>
      <c r="AM306" s="9">
        <f t="shared" si="27"/>
        <v>0</v>
      </c>
      <c r="AN306" s="29" t="s">
        <v>3887</v>
      </c>
      <c r="AO306" s="29" t="s">
        <v>6137</v>
      </c>
    </row>
    <row r="307" spans="1:41" x14ac:dyDescent="0.25">
      <c r="A307" s="39">
        <v>3937</v>
      </c>
      <c r="B307" s="29" t="s">
        <v>4853</v>
      </c>
      <c r="C307" s="29" t="s">
        <v>4854</v>
      </c>
      <c r="D307" s="29" t="s">
        <v>4855</v>
      </c>
      <c r="E307" s="42">
        <v>34091</v>
      </c>
      <c r="F307" s="29" t="s">
        <v>332</v>
      </c>
      <c r="I307" s="64">
        <v>10</v>
      </c>
      <c r="L307" t="s">
        <v>3471</v>
      </c>
      <c r="M307" s="29" t="s">
        <v>136</v>
      </c>
      <c r="N307" t="s">
        <v>219</v>
      </c>
      <c r="O307" s="68">
        <v>0.16666666666666671</v>
      </c>
      <c r="P307" s="29" t="s">
        <v>4856</v>
      </c>
      <c r="Q307" s="29" t="s">
        <v>15</v>
      </c>
      <c r="R307" s="39">
        <v>0</v>
      </c>
      <c r="S307" s="39">
        <v>0</v>
      </c>
      <c r="T307" s="39">
        <v>0</v>
      </c>
      <c r="U307" s="39">
        <v>0</v>
      </c>
      <c r="V307" s="39">
        <v>0</v>
      </c>
      <c r="W307" s="39">
        <v>1</v>
      </c>
      <c r="X307" s="39">
        <v>0</v>
      </c>
      <c r="Y307" s="39">
        <v>1</v>
      </c>
      <c r="Z307" s="39">
        <v>0</v>
      </c>
      <c r="AA307" s="39">
        <v>0</v>
      </c>
      <c r="AB307" s="39">
        <v>0</v>
      </c>
      <c r="AC307" s="39">
        <v>0</v>
      </c>
      <c r="AD307" s="39">
        <v>0</v>
      </c>
      <c r="AE307" s="39">
        <v>0</v>
      </c>
      <c r="AF307" s="39">
        <v>0</v>
      </c>
      <c r="AG307" s="39">
        <v>0</v>
      </c>
      <c r="AH307" s="39">
        <v>0</v>
      </c>
      <c r="AI307" s="39">
        <v>1</v>
      </c>
      <c r="AJ307" s="9">
        <f t="shared" si="24"/>
        <v>0</v>
      </c>
      <c r="AK307" s="9">
        <f t="shared" si="25"/>
        <v>0</v>
      </c>
      <c r="AL307" s="9">
        <f t="shared" si="26"/>
        <v>1</v>
      </c>
      <c r="AM307" s="9">
        <f t="shared" si="27"/>
        <v>0</v>
      </c>
      <c r="AN307" s="29" t="s">
        <v>3461</v>
      </c>
      <c r="AO307" s="29" t="s">
        <v>4857</v>
      </c>
    </row>
    <row r="308" spans="1:41" x14ac:dyDescent="0.25">
      <c r="A308" s="39">
        <v>3965</v>
      </c>
      <c r="B308" s="29" t="s">
        <v>5849</v>
      </c>
      <c r="C308" s="29" t="s">
        <v>5850</v>
      </c>
      <c r="D308" s="29" t="s">
        <v>5851</v>
      </c>
      <c r="E308" s="42">
        <v>28929</v>
      </c>
      <c r="F308" s="29" t="s">
        <v>332</v>
      </c>
      <c r="I308" s="64">
        <v>1000</v>
      </c>
      <c r="L308" t="s">
        <v>3471</v>
      </c>
      <c r="M308" s="29" t="s">
        <v>136</v>
      </c>
      <c r="N308" s="29" t="s">
        <v>48</v>
      </c>
      <c r="O308" s="68">
        <v>10</v>
      </c>
      <c r="P308" s="29" t="s">
        <v>2476</v>
      </c>
      <c r="Q308" s="29" t="s">
        <v>15</v>
      </c>
      <c r="R308" s="39">
        <v>1</v>
      </c>
      <c r="S308" s="39">
        <v>0</v>
      </c>
      <c r="T308" s="39">
        <v>0</v>
      </c>
      <c r="U308" s="39">
        <v>1</v>
      </c>
      <c r="V308" s="39">
        <v>0</v>
      </c>
      <c r="W308" s="39">
        <v>0</v>
      </c>
      <c r="X308" s="39">
        <v>0</v>
      </c>
      <c r="Y308" s="39">
        <v>0</v>
      </c>
      <c r="Z308" s="39">
        <v>1</v>
      </c>
      <c r="AA308" s="39">
        <v>0</v>
      </c>
      <c r="AB308" s="39">
        <v>0</v>
      </c>
      <c r="AC308" s="39">
        <v>1</v>
      </c>
      <c r="AD308" s="39">
        <v>0</v>
      </c>
      <c r="AE308" s="39">
        <v>0</v>
      </c>
      <c r="AF308" s="39">
        <v>0</v>
      </c>
      <c r="AG308" s="39">
        <v>0</v>
      </c>
      <c r="AH308" s="39">
        <v>0</v>
      </c>
      <c r="AI308" s="39">
        <v>0</v>
      </c>
      <c r="AJ308" s="9">
        <f t="shared" si="24"/>
        <v>1</v>
      </c>
      <c r="AK308" s="9">
        <f t="shared" si="25"/>
        <v>0</v>
      </c>
      <c r="AL308" s="9">
        <f t="shared" si="26"/>
        <v>0</v>
      </c>
      <c r="AM308" s="9">
        <f t="shared" si="27"/>
        <v>0</v>
      </c>
      <c r="AN308" s="29" t="s">
        <v>5852</v>
      </c>
      <c r="AO308" s="29" t="s">
        <v>5853</v>
      </c>
    </row>
    <row r="309" spans="1:41" x14ac:dyDescent="0.25">
      <c r="A309" s="39">
        <v>3976</v>
      </c>
      <c r="B309" s="29" t="s">
        <v>2616</v>
      </c>
      <c r="C309" s="29" t="s">
        <v>2617</v>
      </c>
      <c r="D309" s="29" t="s">
        <v>2618</v>
      </c>
      <c r="E309" s="42">
        <v>34121</v>
      </c>
      <c r="F309" s="29" t="s">
        <v>332</v>
      </c>
      <c r="I309" s="64">
        <v>200</v>
      </c>
      <c r="L309" t="s">
        <v>3471</v>
      </c>
      <c r="M309" s="29" t="s">
        <v>136</v>
      </c>
      <c r="N309" s="29" t="s">
        <v>48</v>
      </c>
      <c r="O309" s="68">
        <v>170</v>
      </c>
      <c r="P309" s="29" t="s">
        <v>2619</v>
      </c>
      <c r="Q309" s="29" t="s">
        <v>15</v>
      </c>
      <c r="R309" s="39">
        <v>0</v>
      </c>
      <c r="S309" s="39">
        <v>0</v>
      </c>
      <c r="T309" s="39">
        <v>0</v>
      </c>
      <c r="U309" s="39">
        <v>1</v>
      </c>
      <c r="V309" s="39">
        <v>0</v>
      </c>
      <c r="W309" s="39">
        <v>0</v>
      </c>
      <c r="X309" s="39">
        <v>0</v>
      </c>
      <c r="Y309" s="39">
        <v>0</v>
      </c>
      <c r="Z309" s="39">
        <v>1</v>
      </c>
      <c r="AA309" s="39">
        <v>0</v>
      </c>
      <c r="AB309" s="39">
        <v>0</v>
      </c>
      <c r="AC309" s="39">
        <v>1</v>
      </c>
      <c r="AD309" s="39">
        <v>0</v>
      </c>
      <c r="AE309" s="39">
        <v>0</v>
      </c>
      <c r="AF309" s="39">
        <v>0</v>
      </c>
      <c r="AG309" s="39">
        <v>0</v>
      </c>
      <c r="AH309" s="39">
        <v>0</v>
      </c>
      <c r="AI309" s="39">
        <v>0</v>
      </c>
      <c r="AJ309" s="9">
        <f t="shared" si="24"/>
        <v>1</v>
      </c>
      <c r="AK309" s="9">
        <f t="shared" si="25"/>
        <v>0</v>
      </c>
      <c r="AL309" s="9">
        <f t="shared" si="26"/>
        <v>0</v>
      </c>
      <c r="AM309" s="9">
        <f t="shared" si="27"/>
        <v>0</v>
      </c>
      <c r="AN309" s="29" t="s">
        <v>5532</v>
      </c>
      <c r="AO309" s="29" t="s">
        <v>2620</v>
      </c>
    </row>
    <row r="310" spans="1:41" x14ac:dyDescent="0.25">
      <c r="A310" s="39">
        <v>3977</v>
      </c>
      <c r="B310" s="29" t="s">
        <v>3075</v>
      </c>
      <c r="C310" s="29" t="s">
        <v>3076</v>
      </c>
      <c r="D310" s="29" t="s">
        <v>3077</v>
      </c>
      <c r="E310" s="42">
        <v>43907</v>
      </c>
      <c r="F310" s="29" t="s">
        <v>38</v>
      </c>
      <c r="I310" s="64">
        <v>7.3699999999999998E-3</v>
      </c>
      <c r="J310" s="39">
        <v>0.23100000000000001</v>
      </c>
      <c r="L310" t="s">
        <v>3471</v>
      </c>
      <c r="M310" s="29" t="s">
        <v>136</v>
      </c>
      <c r="N310" s="29" t="s">
        <v>219</v>
      </c>
      <c r="O310" s="68">
        <v>90</v>
      </c>
      <c r="P310" s="29" t="s">
        <v>377</v>
      </c>
      <c r="Q310" s="29" t="s">
        <v>15</v>
      </c>
      <c r="R310" s="39">
        <v>1</v>
      </c>
      <c r="S310" s="39">
        <v>0</v>
      </c>
      <c r="T310" s="39">
        <v>0</v>
      </c>
      <c r="U310" s="39">
        <v>1</v>
      </c>
      <c r="V310" s="39">
        <v>0</v>
      </c>
      <c r="W310" s="39">
        <v>0</v>
      </c>
      <c r="X310" s="39">
        <v>0</v>
      </c>
      <c r="Y310" s="39">
        <v>0</v>
      </c>
      <c r="Z310" s="39">
        <v>1</v>
      </c>
      <c r="AA310" s="39">
        <v>0</v>
      </c>
      <c r="AB310" s="39">
        <v>0</v>
      </c>
      <c r="AC310" s="39">
        <v>1</v>
      </c>
      <c r="AD310" s="39">
        <v>0</v>
      </c>
      <c r="AE310" s="39">
        <v>1</v>
      </c>
      <c r="AF310" s="39">
        <v>0</v>
      </c>
      <c r="AG310" s="39">
        <v>0</v>
      </c>
      <c r="AH310" s="39">
        <v>0</v>
      </c>
      <c r="AI310" s="39">
        <v>0</v>
      </c>
      <c r="AJ310" s="9">
        <f t="shared" si="24"/>
        <v>1</v>
      </c>
      <c r="AK310" s="9">
        <f t="shared" si="25"/>
        <v>0</v>
      </c>
      <c r="AL310" s="9">
        <f t="shared" si="26"/>
        <v>0</v>
      </c>
      <c r="AM310" s="9">
        <f t="shared" si="27"/>
        <v>0</v>
      </c>
      <c r="AN310" s="29" t="s">
        <v>4864</v>
      </c>
      <c r="AO310" s="29" t="s">
        <v>3078</v>
      </c>
    </row>
    <row r="311" spans="1:41" x14ac:dyDescent="0.25">
      <c r="A311" s="39">
        <v>4007</v>
      </c>
      <c r="B311" s="29" t="s">
        <v>3947</v>
      </c>
      <c r="C311" s="29" t="s">
        <v>3948</v>
      </c>
      <c r="D311" s="29" t="s">
        <v>3949</v>
      </c>
      <c r="E311" s="42">
        <v>43983</v>
      </c>
      <c r="F311" s="29" t="s">
        <v>38</v>
      </c>
      <c r="J311" s="39">
        <v>0.09</v>
      </c>
      <c r="L311" t="s">
        <v>341</v>
      </c>
      <c r="M311" s="29" t="s">
        <v>283</v>
      </c>
      <c r="N311" s="29" t="s">
        <v>48</v>
      </c>
      <c r="O311" s="68">
        <v>40</v>
      </c>
      <c r="P311" s="29" t="s">
        <v>2890</v>
      </c>
      <c r="Q311" s="29" t="s">
        <v>15</v>
      </c>
      <c r="R311" s="39">
        <v>1</v>
      </c>
      <c r="S311" s="39">
        <v>0</v>
      </c>
      <c r="T311" s="39">
        <v>0</v>
      </c>
      <c r="U311" s="39">
        <v>1</v>
      </c>
      <c r="V311" s="39">
        <v>0</v>
      </c>
      <c r="W311" s="39">
        <v>0</v>
      </c>
      <c r="X311" s="39">
        <v>0</v>
      </c>
      <c r="Y311" s="39">
        <v>1</v>
      </c>
      <c r="Z311" s="39">
        <v>0</v>
      </c>
      <c r="AA311" s="39">
        <v>0</v>
      </c>
      <c r="AB311" s="39">
        <v>0</v>
      </c>
      <c r="AC311" s="39">
        <v>0</v>
      </c>
      <c r="AD311" s="39">
        <v>0</v>
      </c>
      <c r="AE311" s="39">
        <v>1</v>
      </c>
      <c r="AF311" s="39">
        <v>0</v>
      </c>
      <c r="AG311" s="39">
        <v>0</v>
      </c>
      <c r="AH311" s="39">
        <v>0</v>
      </c>
      <c r="AI311" s="39">
        <v>0</v>
      </c>
      <c r="AJ311" s="9">
        <f t="shared" si="24"/>
        <v>1</v>
      </c>
      <c r="AK311" s="9">
        <f t="shared" si="25"/>
        <v>0</v>
      </c>
      <c r="AL311" s="9">
        <f t="shared" si="26"/>
        <v>0</v>
      </c>
      <c r="AM311" s="9">
        <f t="shared" si="27"/>
        <v>0</v>
      </c>
      <c r="AN311" s="29" t="s">
        <v>3950</v>
      </c>
      <c r="AO311" s="29" t="s">
        <v>3951</v>
      </c>
    </row>
    <row r="312" spans="1:41" x14ac:dyDescent="0.25">
      <c r="A312" s="39">
        <v>4016</v>
      </c>
      <c r="B312" s="29" t="s">
        <v>6902</v>
      </c>
      <c r="C312" s="29" t="s">
        <v>6903</v>
      </c>
      <c r="D312" s="29" t="s">
        <v>6904</v>
      </c>
      <c r="E312" s="42">
        <v>31463</v>
      </c>
      <c r="F312" s="29" t="s">
        <v>38</v>
      </c>
      <c r="J312" s="39">
        <v>2</v>
      </c>
      <c r="L312" t="s">
        <v>3471</v>
      </c>
      <c r="M312" s="29" t="s">
        <v>136</v>
      </c>
      <c r="N312" s="29" t="s">
        <v>219</v>
      </c>
      <c r="O312" s="68">
        <v>0.33333333333333331</v>
      </c>
      <c r="P312" s="29" t="s">
        <v>6905</v>
      </c>
      <c r="Q312" s="29" t="s">
        <v>15</v>
      </c>
      <c r="R312" s="39">
        <v>1</v>
      </c>
      <c r="S312" s="39">
        <v>0</v>
      </c>
      <c r="T312" s="39">
        <v>0</v>
      </c>
      <c r="U312" s="39">
        <v>0</v>
      </c>
      <c r="V312" s="39">
        <v>0</v>
      </c>
      <c r="W312" s="39">
        <v>0</v>
      </c>
      <c r="X312" s="39">
        <v>0</v>
      </c>
      <c r="Y312" s="39">
        <v>1</v>
      </c>
      <c r="Z312" s="39">
        <v>0</v>
      </c>
      <c r="AA312" s="39">
        <v>0</v>
      </c>
      <c r="AB312" s="39">
        <v>0</v>
      </c>
      <c r="AC312" s="39">
        <v>0</v>
      </c>
      <c r="AD312" s="39">
        <v>0</v>
      </c>
      <c r="AE312" s="39">
        <v>0</v>
      </c>
      <c r="AF312" s="39">
        <v>0</v>
      </c>
      <c r="AG312" s="39">
        <v>0</v>
      </c>
      <c r="AH312" s="39">
        <v>0</v>
      </c>
      <c r="AI312" s="39">
        <v>1</v>
      </c>
      <c r="AJ312" s="9">
        <f t="shared" si="24"/>
        <v>0</v>
      </c>
      <c r="AK312" s="9">
        <f t="shared" si="25"/>
        <v>0</v>
      </c>
      <c r="AL312" s="9">
        <f t="shared" si="26"/>
        <v>1</v>
      </c>
      <c r="AM312" s="9">
        <f t="shared" si="27"/>
        <v>0</v>
      </c>
      <c r="AN312" s="29" t="s">
        <v>3461</v>
      </c>
      <c r="AO312" s="29" t="s">
        <v>6906</v>
      </c>
    </row>
    <row r="313" spans="1:41" x14ac:dyDescent="0.25">
      <c r="A313" s="39">
        <v>4024</v>
      </c>
      <c r="B313" s="29" t="s">
        <v>4891</v>
      </c>
      <c r="C313" s="29" t="s">
        <v>4892</v>
      </c>
      <c r="D313" s="29" t="s">
        <v>4893</v>
      </c>
      <c r="E313" s="42">
        <v>43789</v>
      </c>
      <c r="F313" s="29" t="s">
        <v>38</v>
      </c>
      <c r="J313" s="39">
        <v>0.63800000000000001</v>
      </c>
      <c r="L313" t="s">
        <v>3471</v>
      </c>
      <c r="M313" s="29" t="s">
        <v>185</v>
      </c>
      <c r="N313" s="29" t="s">
        <v>48</v>
      </c>
      <c r="O313" s="68">
        <v>364</v>
      </c>
      <c r="P313" s="29" t="s">
        <v>225</v>
      </c>
      <c r="Q313" s="29" t="s">
        <v>15</v>
      </c>
      <c r="R313" s="39">
        <v>1</v>
      </c>
      <c r="S313" s="39">
        <v>0</v>
      </c>
      <c r="T313" s="39">
        <v>0</v>
      </c>
      <c r="U313" s="39">
        <v>1</v>
      </c>
      <c r="V313" s="39">
        <v>0</v>
      </c>
      <c r="W313" s="39">
        <v>0</v>
      </c>
      <c r="X313" s="39">
        <v>0</v>
      </c>
      <c r="Y313" s="39">
        <v>0</v>
      </c>
      <c r="Z313" s="39">
        <v>1</v>
      </c>
      <c r="AA313" s="39">
        <v>0</v>
      </c>
      <c r="AB313" s="39">
        <v>0</v>
      </c>
      <c r="AC313" s="39">
        <v>0</v>
      </c>
      <c r="AD313" s="39">
        <v>0</v>
      </c>
      <c r="AE313" s="39">
        <v>0</v>
      </c>
      <c r="AF313" s="39">
        <v>0</v>
      </c>
      <c r="AG313" s="39">
        <v>0</v>
      </c>
      <c r="AH313" s="39">
        <v>0</v>
      </c>
      <c r="AI313" s="39">
        <v>1</v>
      </c>
      <c r="AJ313" s="9">
        <f t="shared" si="24"/>
        <v>0</v>
      </c>
      <c r="AK313" s="9">
        <f t="shared" si="25"/>
        <v>0</v>
      </c>
      <c r="AL313" s="9">
        <f t="shared" si="26"/>
        <v>1</v>
      </c>
      <c r="AM313" s="9">
        <f t="shared" si="27"/>
        <v>0</v>
      </c>
      <c r="AN313" s="29" t="s">
        <v>4894</v>
      </c>
      <c r="AO313" s="29" t="s">
        <v>4895</v>
      </c>
    </row>
    <row r="314" spans="1:41" x14ac:dyDescent="0.25">
      <c r="A314" s="39">
        <v>4025</v>
      </c>
      <c r="B314" s="29" t="s">
        <v>4896</v>
      </c>
      <c r="C314" s="29" t="s">
        <v>4897</v>
      </c>
      <c r="D314" s="29" t="s">
        <v>4898</v>
      </c>
      <c r="E314" s="42">
        <v>44190</v>
      </c>
      <c r="F314" s="29" t="s">
        <v>38</v>
      </c>
      <c r="I314" s="64">
        <v>1270</v>
      </c>
      <c r="J314" s="39">
        <v>0.62</v>
      </c>
      <c r="K314" s="69">
        <v>22.44</v>
      </c>
      <c r="L314" t="s">
        <v>3471</v>
      </c>
      <c r="M314" s="29" t="s">
        <v>185</v>
      </c>
      <c r="N314" s="29" t="s">
        <v>48</v>
      </c>
      <c r="O314" s="68">
        <v>434</v>
      </c>
      <c r="P314" s="29" t="s">
        <v>225</v>
      </c>
      <c r="Q314" s="29" t="s">
        <v>15</v>
      </c>
      <c r="R314" s="39">
        <v>1</v>
      </c>
      <c r="S314" s="39">
        <v>0</v>
      </c>
      <c r="T314" s="39">
        <v>0</v>
      </c>
      <c r="U314" s="39">
        <v>1</v>
      </c>
      <c r="V314" s="39">
        <v>0</v>
      </c>
      <c r="W314" s="39">
        <v>0</v>
      </c>
      <c r="X314" s="39">
        <v>0</v>
      </c>
      <c r="Y314" s="39">
        <v>0</v>
      </c>
      <c r="Z314" s="39">
        <v>1</v>
      </c>
      <c r="AA314" s="39">
        <v>0</v>
      </c>
      <c r="AB314" s="39">
        <v>0</v>
      </c>
      <c r="AC314" s="39">
        <v>0</v>
      </c>
      <c r="AD314" s="39">
        <v>0</v>
      </c>
      <c r="AE314" s="39">
        <v>1</v>
      </c>
      <c r="AF314" s="39">
        <v>0</v>
      </c>
      <c r="AG314" s="39">
        <v>0</v>
      </c>
      <c r="AH314" s="39">
        <v>0</v>
      </c>
      <c r="AI314" s="39">
        <v>0</v>
      </c>
      <c r="AJ314" s="9">
        <f t="shared" si="24"/>
        <v>1</v>
      </c>
      <c r="AK314" s="9">
        <f t="shared" si="25"/>
        <v>0</v>
      </c>
      <c r="AL314" s="9">
        <f t="shared" si="26"/>
        <v>0</v>
      </c>
      <c r="AM314" s="9">
        <f t="shared" si="27"/>
        <v>0</v>
      </c>
      <c r="AN314" s="29" t="s">
        <v>4899</v>
      </c>
      <c r="AO314" s="29" t="s">
        <v>4900</v>
      </c>
    </row>
    <row r="315" spans="1:41" x14ac:dyDescent="0.25">
      <c r="A315" s="39">
        <v>4026</v>
      </c>
      <c r="B315" s="29" t="s">
        <v>6907</v>
      </c>
      <c r="C315" s="29" t="s">
        <v>6908</v>
      </c>
      <c r="D315" s="29" t="s">
        <v>6909</v>
      </c>
      <c r="E315" s="42">
        <v>43202</v>
      </c>
      <c r="F315" s="29" t="s">
        <v>38</v>
      </c>
      <c r="J315" s="39">
        <v>0.25</v>
      </c>
      <c r="L315" t="s">
        <v>3471</v>
      </c>
      <c r="M315" s="29" t="s">
        <v>1199</v>
      </c>
      <c r="N315" s="29" t="s">
        <v>48</v>
      </c>
      <c r="O315" s="68">
        <v>0</v>
      </c>
      <c r="P315" s="29" t="s">
        <v>6910</v>
      </c>
      <c r="Q315" s="29" t="s">
        <v>15</v>
      </c>
      <c r="R315" s="39">
        <v>1</v>
      </c>
      <c r="S315" s="39">
        <v>0</v>
      </c>
      <c r="T315" s="39">
        <v>0</v>
      </c>
      <c r="U315" s="39">
        <v>0</v>
      </c>
      <c r="V315" s="39">
        <v>0</v>
      </c>
      <c r="W315" s="39">
        <v>0</v>
      </c>
      <c r="X315" s="39">
        <v>0</v>
      </c>
      <c r="Y315" s="39">
        <v>1</v>
      </c>
      <c r="Z315" s="39">
        <v>0</v>
      </c>
      <c r="AA315" s="39">
        <v>0</v>
      </c>
      <c r="AB315" s="39">
        <v>0</v>
      </c>
      <c r="AC315" s="39">
        <v>0</v>
      </c>
      <c r="AD315" s="39">
        <v>0</v>
      </c>
      <c r="AE315" s="39">
        <v>0</v>
      </c>
      <c r="AF315" s="39">
        <v>1</v>
      </c>
      <c r="AG315" s="39">
        <v>0</v>
      </c>
      <c r="AH315" s="39">
        <v>0</v>
      </c>
      <c r="AI315" s="39">
        <v>0</v>
      </c>
      <c r="AJ315" s="9">
        <f t="shared" si="24"/>
        <v>0</v>
      </c>
      <c r="AK315" s="9">
        <f t="shared" si="25"/>
        <v>1</v>
      </c>
      <c r="AL315" s="9">
        <f t="shared" si="26"/>
        <v>0</v>
      </c>
      <c r="AM315" s="9">
        <f t="shared" si="27"/>
        <v>0</v>
      </c>
      <c r="AN315" s="29" t="s">
        <v>6911</v>
      </c>
      <c r="AO315" s="29" t="s">
        <v>6912</v>
      </c>
    </row>
    <row r="316" spans="1:41" x14ac:dyDescent="0.25">
      <c r="A316" s="39">
        <v>4027</v>
      </c>
      <c r="B316" s="29" t="s">
        <v>4901</v>
      </c>
      <c r="C316" s="29" t="s">
        <v>4902</v>
      </c>
      <c r="D316" s="29" t="s">
        <v>4903</v>
      </c>
      <c r="E316" s="42">
        <v>43872</v>
      </c>
      <c r="F316" s="29" t="s">
        <v>38</v>
      </c>
      <c r="J316" s="39">
        <v>0.63</v>
      </c>
      <c r="L316" t="s">
        <v>341</v>
      </c>
      <c r="M316" s="29" t="s">
        <v>283</v>
      </c>
      <c r="N316" s="29" t="s">
        <v>48</v>
      </c>
      <c r="O316" s="68">
        <v>532</v>
      </c>
      <c r="P316" s="29" t="s">
        <v>4904</v>
      </c>
      <c r="Q316" s="29" t="s">
        <v>15</v>
      </c>
      <c r="R316" s="39">
        <v>1</v>
      </c>
      <c r="S316" s="39">
        <v>0</v>
      </c>
      <c r="T316" s="39">
        <v>0</v>
      </c>
      <c r="U316" s="39">
        <v>0</v>
      </c>
      <c r="V316" s="39">
        <v>0</v>
      </c>
      <c r="W316" s="39">
        <v>0</v>
      </c>
      <c r="X316" s="39">
        <v>0</v>
      </c>
      <c r="Y316" s="39">
        <v>0</v>
      </c>
      <c r="Z316" s="39">
        <v>0</v>
      </c>
      <c r="AA316" s="39">
        <v>0</v>
      </c>
      <c r="AB316" s="39">
        <v>1</v>
      </c>
      <c r="AC316" s="39">
        <v>0</v>
      </c>
      <c r="AD316" s="39">
        <v>0</v>
      </c>
      <c r="AE316" s="39">
        <v>0</v>
      </c>
      <c r="AF316" s="39">
        <v>0</v>
      </c>
      <c r="AG316" s="39">
        <v>0</v>
      </c>
      <c r="AH316" s="39">
        <v>0</v>
      </c>
      <c r="AI316" s="39">
        <v>1</v>
      </c>
      <c r="AJ316" s="9">
        <f t="shared" si="24"/>
        <v>0</v>
      </c>
      <c r="AK316" s="9">
        <f t="shared" si="25"/>
        <v>0</v>
      </c>
      <c r="AL316" s="9">
        <f t="shared" si="26"/>
        <v>1</v>
      </c>
      <c r="AM316" s="9">
        <f t="shared" si="27"/>
        <v>0</v>
      </c>
      <c r="AN316" s="29" t="s">
        <v>4894</v>
      </c>
      <c r="AO316" s="29" t="s">
        <v>4905</v>
      </c>
    </row>
    <row r="317" spans="1:41" x14ac:dyDescent="0.25">
      <c r="A317" s="39">
        <v>4028</v>
      </c>
      <c r="B317" s="29" t="s">
        <v>6913</v>
      </c>
      <c r="C317" s="29" t="s">
        <v>6914</v>
      </c>
      <c r="D317" s="29" t="s">
        <v>6915</v>
      </c>
      <c r="E317" s="42">
        <v>34700</v>
      </c>
      <c r="F317" s="29" t="s">
        <v>332</v>
      </c>
      <c r="J317" s="39">
        <v>90</v>
      </c>
      <c r="L317" t="s">
        <v>3471</v>
      </c>
      <c r="M317" s="29" t="s">
        <v>136</v>
      </c>
      <c r="N317" s="29" t="s">
        <v>40</v>
      </c>
      <c r="O317" s="68">
        <v>0.16666666666666671</v>
      </c>
      <c r="P317" s="29" t="s">
        <v>170</v>
      </c>
      <c r="Q317" s="29" t="s">
        <v>15</v>
      </c>
      <c r="R317" s="39">
        <v>1</v>
      </c>
      <c r="S317" s="39">
        <v>0</v>
      </c>
      <c r="T317" s="39">
        <v>0</v>
      </c>
      <c r="U317" s="39">
        <v>0</v>
      </c>
      <c r="V317" s="39">
        <v>0</v>
      </c>
      <c r="W317" s="39">
        <v>0</v>
      </c>
      <c r="X317" s="39">
        <v>0</v>
      </c>
      <c r="Y317" s="39">
        <v>1</v>
      </c>
      <c r="Z317" s="39">
        <v>0</v>
      </c>
      <c r="AA317" s="39">
        <v>0</v>
      </c>
      <c r="AB317" s="39">
        <v>0</v>
      </c>
      <c r="AC317" s="39">
        <v>0</v>
      </c>
      <c r="AD317" s="39">
        <v>0</v>
      </c>
      <c r="AE317" s="39">
        <v>0</v>
      </c>
      <c r="AF317" s="39">
        <v>0</v>
      </c>
      <c r="AG317" s="39">
        <v>0</v>
      </c>
      <c r="AH317" s="39">
        <v>0</v>
      </c>
      <c r="AI317" s="39">
        <v>1</v>
      </c>
      <c r="AJ317" s="9">
        <f t="shared" si="24"/>
        <v>0</v>
      </c>
      <c r="AK317" s="9">
        <f t="shared" si="25"/>
        <v>0</v>
      </c>
      <c r="AL317" s="9">
        <f t="shared" si="26"/>
        <v>1</v>
      </c>
      <c r="AM317" s="9">
        <f t="shared" si="27"/>
        <v>0</v>
      </c>
      <c r="AN317" s="29" t="s">
        <v>3505</v>
      </c>
      <c r="AO317" s="29" t="s">
        <v>6916</v>
      </c>
    </row>
    <row r="318" spans="1:41" x14ac:dyDescent="0.25">
      <c r="A318" s="39">
        <v>4029</v>
      </c>
      <c r="B318" s="29" t="s">
        <v>6917</v>
      </c>
      <c r="C318" s="29" t="s">
        <v>6918</v>
      </c>
      <c r="D318" s="29" t="s">
        <v>6919</v>
      </c>
      <c r="E318" s="42">
        <v>44136</v>
      </c>
      <c r="F318" s="29" t="s">
        <v>38</v>
      </c>
      <c r="G318" s="39">
        <v>1960</v>
      </c>
      <c r="H318" s="39">
        <v>1920</v>
      </c>
      <c r="I318" s="64">
        <v>920</v>
      </c>
      <c r="J318" s="39">
        <v>0.66</v>
      </c>
      <c r="L318" t="s">
        <v>341</v>
      </c>
      <c r="M318" s="29" t="s">
        <v>230</v>
      </c>
      <c r="N318" s="29" t="s">
        <v>48</v>
      </c>
      <c r="O318" s="68">
        <v>8.3333333333333301E-2</v>
      </c>
      <c r="P318" s="29" t="s">
        <v>170</v>
      </c>
      <c r="Q318" s="29" t="s">
        <v>15</v>
      </c>
      <c r="R318" s="39">
        <v>1</v>
      </c>
      <c r="S318" s="39">
        <v>0</v>
      </c>
      <c r="T318" s="39">
        <v>0</v>
      </c>
      <c r="U318" s="39">
        <v>0</v>
      </c>
      <c r="V318" s="39">
        <v>0</v>
      </c>
      <c r="W318" s="39">
        <v>0</v>
      </c>
      <c r="X318" s="39">
        <v>0</v>
      </c>
      <c r="Y318" s="39">
        <v>1</v>
      </c>
      <c r="Z318" s="39">
        <v>0</v>
      </c>
      <c r="AA318" s="39">
        <v>0</v>
      </c>
      <c r="AB318" s="39">
        <v>0</v>
      </c>
      <c r="AC318" s="39">
        <v>0</v>
      </c>
      <c r="AD318" s="39">
        <v>0</v>
      </c>
      <c r="AE318" s="39">
        <v>1</v>
      </c>
      <c r="AF318" s="39">
        <v>0</v>
      </c>
      <c r="AG318" s="39">
        <v>0</v>
      </c>
      <c r="AH318" s="39">
        <v>0</v>
      </c>
      <c r="AI318" s="39">
        <v>0</v>
      </c>
      <c r="AJ318" s="9">
        <f t="shared" si="24"/>
        <v>1</v>
      </c>
      <c r="AK318" s="9">
        <f t="shared" si="25"/>
        <v>0</v>
      </c>
      <c r="AL318" s="9">
        <f t="shared" si="26"/>
        <v>0</v>
      </c>
      <c r="AM318" s="9">
        <f t="shared" si="27"/>
        <v>0</v>
      </c>
      <c r="AN318" s="29" t="s">
        <v>6920</v>
      </c>
      <c r="AO318" s="29" t="s">
        <v>6921</v>
      </c>
    </row>
    <row r="319" spans="1:41" x14ac:dyDescent="0.25">
      <c r="A319" s="39">
        <v>4030</v>
      </c>
      <c r="B319" s="29" t="s">
        <v>2644</v>
      </c>
      <c r="C319" s="29" t="s">
        <v>2645</v>
      </c>
      <c r="D319" s="29" t="s">
        <v>2646</v>
      </c>
      <c r="E319" s="42">
        <v>43586</v>
      </c>
      <c r="F319" s="29" t="s">
        <v>38</v>
      </c>
      <c r="I319" s="64">
        <v>200</v>
      </c>
      <c r="J319" s="39">
        <v>1.075</v>
      </c>
      <c r="L319" t="s">
        <v>3471</v>
      </c>
      <c r="M319" s="29" t="s">
        <v>136</v>
      </c>
      <c r="N319" s="29" t="s">
        <v>219</v>
      </c>
      <c r="O319" s="68">
        <v>112</v>
      </c>
      <c r="P319" s="29" t="s">
        <v>377</v>
      </c>
      <c r="Q319" s="29" t="s">
        <v>15</v>
      </c>
      <c r="R319" s="39">
        <v>1</v>
      </c>
      <c r="S319" s="39">
        <v>0</v>
      </c>
      <c r="T319" s="39">
        <v>0</v>
      </c>
      <c r="U319" s="39">
        <v>1</v>
      </c>
      <c r="V319" s="39">
        <v>0</v>
      </c>
      <c r="W319" s="39">
        <v>0</v>
      </c>
      <c r="X319" s="39">
        <v>0</v>
      </c>
      <c r="Y319" s="39">
        <v>0</v>
      </c>
      <c r="Z319" s="39">
        <v>1</v>
      </c>
      <c r="AA319" s="39">
        <v>0</v>
      </c>
      <c r="AB319" s="39">
        <v>0</v>
      </c>
      <c r="AC319" s="39">
        <v>0</v>
      </c>
      <c r="AD319" s="39">
        <v>0</v>
      </c>
      <c r="AE319" s="39">
        <v>0</v>
      </c>
      <c r="AF319" s="39">
        <v>1</v>
      </c>
      <c r="AG319" s="39">
        <v>0</v>
      </c>
      <c r="AH319" s="39">
        <v>0</v>
      </c>
      <c r="AI319" s="39">
        <v>0</v>
      </c>
      <c r="AJ319" s="9">
        <f t="shared" si="24"/>
        <v>0</v>
      </c>
      <c r="AK319" s="9">
        <f t="shared" si="25"/>
        <v>1</v>
      </c>
      <c r="AL319" s="9">
        <f t="shared" si="26"/>
        <v>0</v>
      </c>
      <c r="AM319" s="9">
        <f t="shared" si="27"/>
        <v>0</v>
      </c>
      <c r="AN319" s="29" t="s">
        <v>3952</v>
      </c>
      <c r="AO319" s="29" t="s">
        <v>2647</v>
      </c>
    </row>
    <row r="320" spans="1:41" x14ac:dyDescent="0.25">
      <c r="A320" s="39">
        <v>4032</v>
      </c>
      <c r="B320" s="29" t="s">
        <v>6922</v>
      </c>
      <c r="C320" s="29" t="s">
        <v>6923</v>
      </c>
      <c r="D320" s="29" t="s">
        <v>6924</v>
      </c>
      <c r="E320" s="42">
        <v>32874</v>
      </c>
      <c r="F320" s="29" t="s">
        <v>38</v>
      </c>
      <c r="L320" t="s">
        <v>3471</v>
      </c>
      <c r="M320" s="29" t="s">
        <v>6925</v>
      </c>
      <c r="N320" t="s">
        <v>219</v>
      </c>
      <c r="O320" s="68">
        <v>0</v>
      </c>
      <c r="P320" s="29" t="s">
        <v>49</v>
      </c>
      <c r="Q320" s="29" t="s">
        <v>15</v>
      </c>
      <c r="R320" s="39">
        <v>1</v>
      </c>
      <c r="S320" s="39">
        <v>0</v>
      </c>
      <c r="T320" s="39">
        <v>0</v>
      </c>
      <c r="U320" s="39">
        <v>0</v>
      </c>
      <c r="V320" s="39">
        <v>0</v>
      </c>
      <c r="W320" s="39">
        <v>0</v>
      </c>
      <c r="X320" s="39">
        <v>0</v>
      </c>
      <c r="Y320" s="39">
        <v>0</v>
      </c>
      <c r="Z320" s="39">
        <v>0</v>
      </c>
      <c r="AA320" s="39">
        <v>0</v>
      </c>
      <c r="AB320" s="39">
        <v>1</v>
      </c>
      <c r="AC320" s="39">
        <v>0</v>
      </c>
      <c r="AD320" s="39">
        <v>0</v>
      </c>
      <c r="AE320" s="39">
        <v>0</v>
      </c>
      <c r="AF320" s="39">
        <v>0</v>
      </c>
      <c r="AG320" s="39">
        <v>0</v>
      </c>
      <c r="AH320" s="39">
        <v>0</v>
      </c>
      <c r="AI320" s="39">
        <v>1</v>
      </c>
      <c r="AJ320" s="9">
        <f t="shared" si="24"/>
        <v>0</v>
      </c>
      <c r="AK320" s="9">
        <f t="shared" si="25"/>
        <v>0</v>
      </c>
      <c r="AL320" s="9">
        <f t="shared" si="26"/>
        <v>1</v>
      </c>
      <c r="AM320" s="9">
        <f t="shared" si="27"/>
        <v>0</v>
      </c>
      <c r="AN320" s="29" t="s">
        <v>5317</v>
      </c>
      <c r="AO320" s="29" t="s">
        <v>6926</v>
      </c>
    </row>
    <row r="321" spans="1:41" x14ac:dyDescent="0.25">
      <c r="A321" s="39">
        <v>4033</v>
      </c>
      <c r="B321" s="29" t="s">
        <v>2648</v>
      </c>
      <c r="C321" s="29" t="s">
        <v>2649</v>
      </c>
      <c r="D321" s="29" t="s">
        <v>2650</v>
      </c>
      <c r="E321" s="42">
        <v>28430</v>
      </c>
      <c r="F321" s="29" t="s">
        <v>38</v>
      </c>
      <c r="I321" s="64">
        <v>50000</v>
      </c>
      <c r="L321" t="s">
        <v>3471</v>
      </c>
      <c r="M321" s="29" t="s">
        <v>136</v>
      </c>
      <c r="N321" s="29" t="s">
        <v>40</v>
      </c>
      <c r="O321" s="68">
        <v>1.25</v>
      </c>
      <c r="P321" s="29" t="s">
        <v>2651</v>
      </c>
      <c r="Q321" s="29" t="s">
        <v>15</v>
      </c>
      <c r="R321" s="39">
        <v>0</v>
      </c>
      <c r="S321" s="39">
        <v>0</v>
      </c>
      <c r="T321" s="39">
        <v>0</v>
      </c>
      <c r="U321" s="39">
        <v>1</v>
      </c>
      <c r="V321" s="39">
        <v>0</v>
      </c>
      <c r="W321" s="39">
        <v>0</v>
      </c>
      <c r="X321" s="39">
        <v>0</v>
      </c>
      <c r="Y321" s="39">
        <v>0</v>
      </c>
      <c r="Z321" s="39">
        <v>1</v>
      </c>
      <c r="AA321" s="39">
        <v>0</v>
      </c>
      <c r="AB321" s="39">
        <v>0</v>
      </c>
      <c r="AC321" s="39">
        <v>1</v>
      </c>
      <c r="AD321" s="39">
        <v>0</v>
      </c>
      <c r="AE321" s="39">
        <v>0</v>
      </c>
      <c r="AF321" s="39">
        <v>0</v>
      </c>
      <c r="AG321" s="39">
        <v>0</v>
      </c>
      <c r="AH321" s="39">
        <v>0</v>
      </c>
      <c r="AI321" s="39">
        <v>0</v>
      </c>
      <c r="AJ321" s="9">
        <f t="shared" si="24"/>
        <v>1</v>
      </c>
      <c r="AK321" s="9">
        <f t="shared" si="25"/>
        <v>0</v>
      </c>
      <c r="AL321" s="9">
        <f t="shared" si="26"/>
        <v>0</v>
      </c>
      <c r="AM321" s="9">
        <f t="shared" si="27"/>
        <v>0</v>
      </c>
      <c r="AN321" s="29" t="s">
        <v>6927</v>
      </c>
      <c r="AO321" s="29" t="s">
        <v>2652</v>
      </c>
    </row>
    <row r="322" spans="1:41" x14ac:dyDescent="0.25">
      <c r="A322" s="39">
        <v>4035</v>
      </c>
      <c r="B322" s="29" t="s">
        <v>6928</v>
      </c>
      <c r="C322" s="29" t="s">
        <v>6929</v>
      </c>
      <c r="D322" s="29" t="s">
        <v>6930</v>
      </c>
      <c r="E322" s="42">
        <v>34029</v>
      </c>
      <c r="F322" s="29" t="s">
        <v>38</v>
      </c>
      <c r="G322" s="39">
        <v>1350</v>
      </c>
      <c r="H322" s="39">
        <v>1250</v>
      </c>
      <c r="I322" s="64">
        <v>200000</v>
      </c>
      <c r="L322" t="s">
        <v>3471</v>
      </c>
      <c r="M322" s="29" t="s">
        <v>394</v>
      </c>
      <c r="N322" s="29" t="s">
        <v>48</v>
      </c>
      <c r="O322" s="68">
        <v>35040</v>
      </c>
      <c r="P322" s="29" t="s">
        <v>49</v>
      </c>
      <c r="Q322" s="29" t="s">
        <v>15</v>
      </c>
      <c r="R322" s="39">
        <v>1</v>
      </c>
      <c r="S322" s="39">
        <v>0</v>
      </c>
      <c r="T322" s="39">
        <v>0</v>
      </c>
      <c r="U322" s="39">
        <v>0</v>
      </c>
      <c r="V322" s="39">
        <v>0</v>
      </c>
      <c r="W322" s="39">
        <v>0</v>
      </c>
      <c r="X322" s="39">
        <v>0</v>
      </c>
      <c r="Y322" s="39">
        <v>0</v>
      </c>
      <c r="Z322" s="39">
        <v>0</v>
      </c>
      <c r="AA322" s="39">
        <v>0</v>
      </c>
      <c r="AB322" s="39">
        <v>1</v>
      </c>
      <c r="AC322" s="39">
        <v>0</v>
      </c>
      <c r="AD322" s="39">
        <v>0</v>
      </c>
      <c r="AE322" s="39">
        <v>0</v>
      </c>
      <c r="AF322" s="39">
        <v>0</v>
      </c>
      <c r="AG322" s="39">
        <v>0</v>
      </c>
      <c r="AH322" s="39">
        <v>0</v>
      </c>
      <c r="AI322" s="39">
        <v>1</v>
      </c>
      <c r="AJ322" s="9">
        <f t="shared" si="24"/>
        <v>0</v>
      </c>
      <c r="AK322" s="9">
        <f t="shared" si="25"/>
        <v>0</v>
      </c>
      <c r="AL322" s="9">
        <f t="shared" si="26"/>
        <v>1</v>
      </c>
      <c r="AM322" s="9">
        <f t="shared" si="27"/>
        <v>0</v>
      </c>
      <c r="AN322" s="29" t="s">
        <v>3505</v>
      </c>
      <c r="AO322" s="29" t="s">
        <v>6931</v>
      </c>
    </row>
    <row r="323" spans="1:41" x14ac:dyDescent="0.25">
      <c r="A323" s="39">
        <v>4038</v>
      </c>
      <c r="B323" s="29" t="s">
        <v>3953</v>
      </c>
      <c r="C323" s="29" t="s">
        <v>3954</v>
      </c>
      <c r="D323" s="29" t="s">
        <v>3955</v>
      </c>
      <c r="E323" s="42">
        <v>44328</v>
      </c>
      <c r="F323" s="29" t="s">
        <v>38</v>
      </c>
      <c r="J323" s="39">
        <v>8</v>
      </c>
      <c r="L323" t="s">
        <v>3471</v>
      </c>
      <c r="M323" s="29" t="s">
        <v>3365</v>
      </c>
      <c r="N323" s="29" t="s">
        <v>48</v>
      </c>
      <c r="O323" s="68">
        <v>24</v>
      </c>
      <c r="P323" s="29" t="s">
        <v>4906</v>
      </c>
      <c r="Q323" s="29" t="s">
        <v>15</v>
      </c>
      <c r="R323" s="39">
        <v>0</v>
      </c>
      <c r="S323" s="39">
        <v>0</v>
      </c>
      <c r="T323" s="39">
        <v>0</v>
      </c>
      <c r="U323" s="39">
        <v>0</v>
      </c>
      <c r="V323" s="39">
        <v>0</v>
      </c>
      <c r="W323" s="39">
        <v>0</v>
      </c>
      <c r="X323" s="39">
        <v>0</v>
      </c>
      <c r="Y323" s="39">
        <v>1</v>
      </c>
      <c r="Z323" s="39">
        <v>0</v>
      </c>
      <c r="AA323" s="39">
        <v>0</v>
      </c>
      <c r="AB323" s="39">
        <v>0</v>
      </c>
      <c r="AC323" s="39">
        <v>1</v>
      </c>
      <c r="AD323" s="39">
        <v>1</v>
      </c>
      <c r="AE323" s="39">
        <v>1</v>
      </c>
      <c r="AF323" s="39">
        <v>0</v>
      </c>
      <c r="AG323" s="39">
        <v>0</v>
      </c>
      <c r="AH323" s="39">
        <v>0</v>
      </c>
      <c r="AI323" s="39">
        <v>0</v>
      </c>
      <c r="AJ323" s="9">
        <f t="shared" si="24"/>
        <v>1</v>
      </c>
      <c r="AK323" s="9">
        <f t="shared" si="25"/>
        <v>0</v>
      </c>
      <c r="AL323" s="9">
        <f t="shared" si="26"/>
        <v>1</v>
      </c>
      <c r="AM323" s="9">
        <f t="shared" si="27"/>
        <v>1</v>
      </c>
      <c r="AN323" s="29" t="s">
        <v>3956</v>
      </c>
      <c r="AO323" s="29" t="s">
        <v>3957</v>
      </c>
    </row>
    <row r="324" spans="1:41" x14ac:dyDescent="0.25">
      <c r="A324" s="39">
        <v>4039</v>
      </c>
      <c r="B324" s="29" t="s">
        <v>6932</v>
      </c>
      <c r="C324" s="29" t="s">
        <v>6933</v>
      </c>
      <c r="D324" s="29" t="s">
        <v>6934</v>
      </c>
      <c r="E324" s="42">
        <v>39875</v>
      </c>
      <c r="F324" s="29" t="s">
        <v>38</v>
      </c>
      <c r="I324" s="64">
        <v>20</v>
      </c>
      <c r="L324" t="s">
        <v>3471</v>
      </c>
      <c r="M324" s="29" t="s">
        <v>136</v>
      </c>
      <c r="N324" s="29" t="s">
        <v>40</v>
      </c>
      <c r="O324" s="68">
        <v>1</v>
      </c>
      <c r="P324" s="29" t="s">
        <v>6935</v>
      </c>
      <c r="Q324" s="29" t="s">
        <v>15</v>
      </c>
      <c r="R324" s="39">
        <v>1</v>
      </c>
      <c r="S324" s="39">
        <v>0</v>
      </c>
      <c r="T324" s="39">
        <v>0</v>
      </c>
      <c r="U324" s="39">
        <v>0</v>
      </c>
      <c r="V324" s="39">
        <v>1</v>
      </c>
      <c r="W324" s="39">
        <v>0</v>
      </c>
      <c r="X324" s="39">
        <v>0</v>
      </c>
      <c r="Y324" s="39">
        <v>0</v>
      </c>
      <c r="Z324" s="39">
        <v>1</v>
      </c>
      <c r="AA324" s="39">
        <v>0</v>
      </c>
      <c r="AB324" s="39">
        <v>0</v>
      </c>
      <c r="AC324" s="39">
        <v>0</v>
      </c>
      <c r="AD324" s="39">
        <v>0</v>
      </c>
      <c r="AE324" s="39">
        <v>0</v>
      </c>
      <c r="AF324" s="39">
        <v>0</v>
      </c>
      <c r="AG324" s="39">
        <v>0</v>
      </c>
      <c r="AH324" s="39">
        <v>0</v>
      </c>
      <c r="AI324" s="39">
        <v>1</v>
      </c>
      <c r="AJ324" s="9">
        <f t="shared" si="24"/>
        <v>0</v>
      </c>
      <c r="AK324" s="9">
        <f t="shared" si="25"/>
        <v>0</v>
      </c>
      <c r="AL324" s="9">
        <f t="shared" si="26"/>
        <v>1</v>
      </c>
      <c r="AM324" s="9">
        <f t="shared" si="27"/>
        <v>0</v>
      </c>
      <c r="AN324" s="29" t="s">
        <v>3505</v>
      </c>
      <c r="AO324" s="29" t="s">
        <v>6936</v>
      </c>
    </row>
    <row r="325" spans="1:41" x14ac:dyDescent="0.25">
      <c r="A325" s="39">
        <v>4040</v>
      </c>
      <c r="B325" s="29" t="s">
        <v>6937</v>
      </c>
      <c r="C325" s="29" t="s">
        <v>6938</v>
      </c>
      <c r="D325" s="29" t="s">
        <v>6939</v>
      </c>
      <c r="E325" s="42">
        <v>42036</v>
      </c>
      <c r="F325" s="29" t="s">
        <v>38</v>
      </c>
      <c r="L325" t="s">
        <v>3471</v>
      </c>
      <c r="M325" s="29" t="s">
        <v>136</v>
      </c>
      <c r="N325" s="29" t="s">
        <v>219</v>
      </c>
      <c r="O325" s="68">
        <v>1</v>
      </c>
      <c r="P325" s="29" t="s">
        <v>170</v>
      </c>
      <c r="Q325" s="29" t="s">
        <v>15</v>
      </c>
      <c r="R325" s="39">
        <v>1</v>
      </c>
      <c r="S325" s="39">
        <v>0</v>
      </c>
      <c r="T325" s="39">
        <v>0</v>
      </c>
      <c r="U325" s="39">
        <v>0</v>
      </c>
      <c r="V325" s="39">
        <v>0</v>
      </c>
      <c r="W325" s="39">
        <v>0</v>
      </c>
      <c r="X325" s="39">
        <v>0</v>
      </c>
      <c r="Y325" s="39">
        <v>1</v>
      </c>
      <c r="Z325" s="39">
        <v>0</v>
      </c>
      <c r="AA325" s="39">
        <v>0</v>
      </c>
      <c r="AB325" s="39">
        <v>0</v>
      </c>
      <c r="AC325" s="39">
        <v>0</v>
      </c>
      <c r="AD325" s="39">
        <v>0</v>
      </c>
      <c r="AE325" s="39">
        <v>0</v>
      </c>
      <c r="AF325" s="39">
        <v>0</v>
      </c>
      <c r="AG325" s="39">
        <v>0</v>
      </c>
      <c r="AH325" s="39">
        <v>0</v>
      </c>
      <c r="AI325" s="39">
        <v>1</v>
      </c>
      <c r="AJ325" s="9">
        <f t="shared" si="24"/>
        <v>0</v>
      </c>
      <c r="AK325" s="9">
        <f t="shared" si="25"/>
        <v>0</v>
      </c>
      <c r="AL325" s="9">
        <f t="shared" si="26"/>
        <v>1</v>
      </c>
      <c r="AM325" s="9">
        <f t="shared" si="27"/>
        <v>0</v>
      </c>
      <c r="AN325" s="29" t="s">
        <v>3505</v>
      </c>
      <c r="AO325" s="29" t="s">
        <v>6940</v>
      </c>
    </row>
    <row r="326" spans="1:41" x14ac:dyDescent="0.25">
      <c r="A326" s="39">
        <v>4041</v>
      </c>
      <c r="B326" s="29" t="s">
        <v>6941</v>
      </c>
      <c r="C326" s="29" t="s">
        <v>6942</v>
      </c>
      <c r="D326" s="29" t="s">
        <v>6943</v>
      </c>
      <c r="E326" s="42">
        <v>43348</v>
      </c>
      <c r="F326" s="29" t="s">
        <v>38</v>
      </c>
      <c r="L326" t="s">
        <v>341</v>
      </c>
      <c r="M326" s="29" t="s">
        <v>54</v>
      </c>
      <c r="N326" s="29" t="s">
        <v>48</v>
      </c>
      <c r="O326" s="68">
        <v>0</v>
      </c>
      <c r="P326" s="29" t="s">
        <v>170</v>
      </c>
      <c r="Q326" s="29" t="s">
        <v>15</v>
      </c>
      <c r="R326" s="39">
        <v>1</v>
      </c>
      <c r="S326" s="39">
        <v>0</v>
      </c>
      <c r="T326" s="39">
        <v>0</v>
      </c>
      <c r="U326" s="39">
        <v>0</v>
      </c>
      <c r="V326" s="39">
        <v>0</v>
      </c>
      <c r="W326" s="39">
        <v>0</v>
      </c>
      <c r="X326" s="39">
        <v>0</v>
      </c>
      <c r="Y326" s="39">
        <v>0</v>
      </c>
      <c r="Z326" s="39">
        <v>0</v>
      </c>
      <c r="AA326" s="39">
        <v>0</v>
      </c>
      <c r="AB326" s="39">
        <v>1</v>
      </c>
      <c r="AC326" s="39">
        <v>0</v>
      </c>
      <c r="AD326" s="39">
        <v>0</v>
      </c>
      <c r="AE326" s="39">
        <v>0</v>
      </c>
      <c r="AF326" s="39">
        <v>1</v>
      </c>
      <c r="AG326" s="39">
        <v>0</v>
      </c>
      <c r="AH326" s="39">
        <v>0</v>
      </c>
      <c r="AI326" s="39">
        <v>0</v>
      </c>
      <c r="AJ326" s="9">
        <f t="shared" si="24"/>
        <v>0</v>
      </c>
      <c r="AK326" s="9">
        <f t="shared" si="25"/>
        <v>1</v>
      </c>
      <c r="AL326" s="9">
        <f t="shared" si="26"/>
        <v>0</v>
      </c>
      <c r="AM326" s="9">
        <f t="shared" si="27"/>
        <v>0</v>
      </c>
      <c r="AN326" s="29" t="s">
        <v>6944</v>
      </c>
      <c r="AO326" s="29" t="s">
        <v>6945</v>
      </c>
    </row>
    <row r="327" spans="1:41" x14ac:dyDescent="0.25">
      <c r="A327" s="39">
        <v>4042</v>
      </c>
      <c r="B327" s="29" t="s">
        <v>4907</v>
      </c>
      <c r="C327" s="29" t="s">
        <v>4908</v>
      </c>
      <c r="D327" s="29" t="s">
        <v>4909</v>
      </c>
      <c r="E327" s="42">
        <v>41000</v>
      </c>
      <c r="F327" s="29" t="s">
        <v>38</v>
      </c>
      <c r="I327" s="64">
        <v>400</v>
      </c>
      <c r="J327" s="39">
        <v>1.46</v>
      </c>
      <c r="L327" t="s">
        <v>341</v>
      </c>
      <c r="M327" s="29" t="s">
        <v>209</v>
      </c>
      <c r="N327" s="29" t="s">
        <v>48</v>
      </c>
      <c r="O327" s="68">
        <v>1</v>
      </c>
      <c r="P327" s="29" t="s">
        <v>170</v>
      </c>
      <c r="Q327" s="29" t="s">
        <v>15</v>
      </c>
      <c r="R327" s="39">
        <v>0</v>
      </c>
      <c r="S327" s="39">
        <v>0</v>
      </c>
      <c r="T327" s="39">
        <v>0</v>
      </c>
      <c r="U327" s="39">
        <v>0</v>
      </c>
      <c r="V327" s="39">
        <v>0</v>
      </c>
      <c r="W327" s="39">
        <v>0</v>
      </c>
      <c r="X327" s="39">
        <v>0</v>
      </c>
      <c r="Y327" s="39">
        <v>1</v>
      </c>
      <c r="Z327" s="39">
        <v>0</v>
      </c>
      <c r="AA327" s="39">
        <v>0</v>
      </c>
      <c r="AB327" s="39">
        <v>0</v>
      </c>
      <c r="AC327" s="39">
        <v>0</v>
      </c>
      <c r="AD327" s="39">
        <v>0</v>
      </c>
      <c r="AE327" s="39">
        <v>0</v>
      </c>
      <c r="AF327" s="39">
        <v>0</v>
      </c>
      <c r="AG327" s="39">
        <v>0</v>
      </c>
      <c r="AH327" s="39">
        <v>0</v>
      </c>
      <c r="AI327" s="39">
        <v>0</v>
      </c>
      <c r="AJ327" s="9">
        <f t="shared" si="24"/>
        <v>0</v>
      </c>
      <c r="AK327" s="9">
        <f t="shared" si="25"/>
        <v>0</v>
      </c>
      <c r="AL327" s="9">
        <f t="shared" si="26"/>
        <v>0</v>
      </c>
      <c r="AM327" s="9">
        <f t="shared" si="27"/>
        <v>0</v>
      </c>
      <c r="AN327" s="29" t="s">
        <v>4910</v>
      </c>
      <c r="AO327" s="29" t="s">
        <v>4911</v>
      </c>
    </row>
    <row r="328" spans="1:41" x14ac:dyDescent="0.25">
      <c r="A328" s="39">
        <v>4045</v>
      </c>
      <c r="B328" s="29" t="s">
        <v>6946</v>
      </c>
      <c r="C328" s="29" t="s">
        <v>6947</v>
      </c>
      <c r="D328" s="29" t="s">
        <v>6948</v>
      </c>
      <c r="E328" s="42">
        <v>35253</v>
      </c>
      <c r="F328" s="29" t="s">
        <v>332</v>
      </c>
      <c r="L328" t="s">
        <v>3471</v>
      </c>
      <c r="M328" s="29" t="s">
        <v>136</v>
      </c>
      <c r="N328" s="29" t="s">
        <v>40</v>
      </c>
      <c r="O328" s="68">
        <v>0.16666666666666671</v>
      </c>
      <c r="P328" s="29" t="s">
        <v>6949</v>
      </c>
      <c r="Q328" s="29" t="s">
        <v>15</v>
      </c>
      <c r="R328" s="39">
        <v>1</v>
      </c>
      <c r="S328" s="39">
        <v>0</v>
      </c>
      <c r="T328" s="39">
        <v>0</v>
      </c>
      <c r="U328" s="39">
        <v>1</v>
      </c>
      <c r="V328" s="39">
        <v>0</v>
      </c>
      <c r="W328" s="39">
        <v>0</v>
      </c>
      <c r="X328" s="39">
        <v>0</v>
      </c>
      <c r="Y328" s="39">
        <v>1</v>
      </c>
      <c r="Z328" s="39">
        <v>0</v>
      </c>
      <c r="AA328" s="39">
        <v>0</v>
      </c>
      <c r="AB328" s="39">
        <v>0</v>
      </c>
      <c r="AC328" s="39">
        <v>1</v>
      </c>
      <c r="AD328" s="39">
        <v>0</v>
      </c>
      <c r="AE328" s="39">
        <v>0</v>
      </c>
      <c r="AF328" s="39">
        <v>0</v>
      </c>
      <c r="AG328" s="39">
        <v>0</v>
      </c>
      <c r="AH328" s="39">
        <v>0</v>
      </c>
      <c r="AI328" s="39">
        <v>0</v>
      </c>
      <c r="AJ328" s="9">
        <f t="shared" si="24"/>
        <v>1</v>
      </c>
      <c r="AK328" s="9">
        <f t="shared" si="25"/>
        <v>0</v>
      </c>
      <c r="AL328" s="9">
        <f t="shared" si="26"/>
        <v>0</v>
      </c>
      <c r="AM328" s="9">
        <f t="shared" si="27"/>
        <v>0</v>
      </c>
      <c r="AN328" s="29" t="s">
        <v>6950</v>
      </c>
      <c r="AO328" s="29" t="s">
        <v>6951</v>
      </c>
    </row>
    <row r="329" spans="1:41" x14ac:dyDescent="0.25">
      <c r="A329" s="39">
        <v>4046</v>
      </c>
      <c r="B329" s="29" t="s">
        <v>6952</v>
      </c>
      <c r="C329" s="29" t="s">
        <v>6953</v>
      </c>
      <c r="D329" s="29" t="s">
        <v>6954</v>
      </c>
      <c r="E329" s="42">
        <v>41600</v>
      </c>
      <c r="F329" s="29" t="s">
        <v>38</v>
      </c>
      <c r="J329" s="39">
        <v>0.23</v>
      </c>
      <c r="K329" s="69">
        <v>17.02</v>
      </c>
      <c r="L329" t="s">
        <v>3471</v>
      </c>
      <c r="M329" s="29" t="s">
        <v>185</v>
      </c>
      <c r="N329" s="29" t="s">
        <v>48</v>
      </c>
      <c r="O329" s="68">
        <v>12</v>
      </c>
      <c r="P329" s="29" t="s">
        <v>526</v>
      </c>
      <c r="Q329" s="29" t="s">
        <v>70</v>
      </c>
      <c r="R329" s="39">
        <v>0</v>
      </c>
      <c r="S329" s="39">
        <v>0</v>
      </c>
      <c r="T329" s="39">
        <v>0</v>
      </c>
      <c r="U329" s="39">
        <v>1</v>
      </c>
      <c r="V329" s="39">
        <v>0</v>
      </c>
      <c r="W329" s="39">
        <v>0</v>
      </c>
      <c r="X329" s="39">
        <v>0</v>
      </c>
      <c r="Y329" s="39">
        <v>0</v>
      </c>
      <c r="Z329" s="39">
        <v>1</v>
      </c>
      <c r="AA329" s="39">
        <v>0</v>
      </c>
      <c r="AB329" s="39">
        <v>0</v>
      </c>
      <c r="AC329" s="39">
        <v>0</v>
      </c>
      <c r="AD329" s="39">
        <v>0</v>
      </c>
      <c r="AE329" s="39">
        <v>1</v>
      </c>
      <c r="AF329" s="39">
        <v>0</v>
      </c>
      <c r="AG329" s="39">
        <v>0</v>
      </c>
      <c r="AH329" s="39">
        <v>0</v>
      </c>
      <c r="AI329" s="39">
        <v>0</v>
      </c>
      <c r="AJ329" s="9">
        <f t="shared" si="24"/>
        <v>1</v>
      </c>
      <c r="AK329" s="9">
        <f t="shared" si="25"/>
        <v>0</v>
      </c>
      <c r="AL329" s="9">
        <f t="shared" si="26"/>
        <v>0</v>
      </c>
      <c r="AM329" s="9">
        <f t="shared" si="27"/>
        <v>0</v>
      </c>
      <c r="AN329" s="29" t="s">
        <v>6955</v>
      </c>
      <c r="AO329" s="29" t="s">
        <v>6956</v>
      </c>
    </row>
    <row r="330" spans="1:41" x14ac:dyDescent="0.25">
      <c r="A330" s="39">
        <v>4054</v>
      </c>
      <c r="B330" s="29" t="s">
        <v>5538</v>
      </c>
      <c r="C330" s="29" t="s">
        <v>5539</v>
      </c>
      <c r="D330" s="29" t="s">
        <v>5540</v>
      </c>
      <c r="E330" s="42">
        <v>42552</v>
      </c>
      <c r="F330" s="29" t="s">
        <v>38</v>
      </c>
      <c r="L330" t="s">
        <v>341</v>
      </c>
      <c r="M330" s="29" t="s">
        <v>5541</v>
      </c>
      <c r="N330" s="29" t="s">
        <v>5542</v>
      </c>
      <c r="O330" s="68">
        <v>0</v>
      </c>
      <c r="P330" s="29" t="s">
        <v>5854</v>
      </c>
      <c r="Q330" s="29" t="s">
        <v>15</v>
      </c>
      <c r="R330" s="39">
        <v>1</v>
      </c>
      <c r="S330" s="39">
        <v>0</v>
      </c>
      <c r="T330" s="39">
        <v>0</v>
      </c>
      <c r="U330" s="39">
        <v>0</v>
      </c>
      <c r="V330" s="39">
        <v>0</v>
      </c>
      <c r="W330" s="39">
        <v>0</v>
      </c>
      <c r="X330" s="39">
        <v>0</v>
      </c>
      <c r="Y330" s="39">
        <v>0</v>
      </c>
      <c r="Z330" s="39">
        <v>0</v>
      </c>
      <c r="AA330" s="39">
        <v>0</v>
      </c>
      <c r="AB330" s="39">
        <v>1</v>
      </c>
      <c r="AC330" s="39">
        <v>1</v>
      </c>
      <c r="AD330" s="39">
        <v>0</v>
      </c>
      <c r="AE330" s="39">
        <v>1</v>
      </c>
      <c r="AF330" s="39">
        <v>0</v>
      </c>
      <c r="AG330" s="39">
        <v>0</v>
      </c>
      <c r="AH330" s="39">
        <v>0</v>
      </c>
      <c r="AI330" s="39">
        <v>0</v>
      </c>
      <c r="AJ330" s="9">
        <f t="shared" si="24"/>
        <v>1</v>
      </c>
      <c r="AK330" s="9">
        <f t="shared" si="25"/>
        <v>0</v>
      </c>
      <c r="AL330" s="9">
        <f t="shared" si="26"/>
        <v>0</v>
      </c>
      <c r="AM330" s="9">
        <f t="shared" si="27"/>
        <v>0</v>
      </c>
      <c r="AN330" s="29" t="s">
        <v>5543</v>
      </c>
      <c r="AO330" s="29" t="s">
        <v>5544</v>
      </c>
    </row>
    <row r="331" spans="1:41" x14ac:dyDescent="0.25">
      <c r="A331" s="39">
        <v>4067</v>
      </c>
      <c r="B331" s="29" t="s">
        <v>5545</v>
      </c>
      <c r="C331" s="29" t="s">
        <v>5546</v>
      </c>
      <c r="D331" s="29" t="s">
        <v>5547</v>
      </c>
      <c r="E331" s="42">
        <v>40299</v>
      </c>
      <c r="F331" s="29" t="s">
        <v>38</v>
      </c>
      <c r="L331" t="s">
        <v>3471</v>
      </c>
      <c r="M331" s="29" t="s">
        <v>5548</v>
      </c>
      <c r="N331" s="29" t="s">
        <v>48</v>
      </c>
      <c r="O331" s="68">
        <v>12.5</v>
      </c>
      <c r="P331" s="29" t="s">
        <v>6957</v>
      </c>
      <c r="Q331" s="29" t="s">
        <v>15</v>
      </c>
      <c r="R331" s="39">
        <v>0</v>
      </c>
      <c r="S331" s="39">
        <v>0</v>
      </c>
      <c r="T331" s="39">
        <v>0</v>
      </c>
      <c r="U331" s="39">
        <v>1</v>
      </c>
      <c r="V331" s="39">
        <v>0</v>
      </c>
      <c r="W331" s="39">
        <v>0</v>
      </c>
      <c r="X331" s="39">
        <v>0</v>
      </c>
      <c r="Y331" s="39">
        <v>0</v>
      </c>
      <c r="Z331" s="39">
        <v>1</v>
      </c>
      <c r="AA331" s="39">
        <v>0</v>
      </c>
      <c r="AB331" s="39">
        <v>0</v>
      </c>
      <c r="AC331" s="39">
        <v>0</v>
      </c>
      <c r="AD331" s="39">
        <v>0</v>
      </c>
      <c r="AE331" s="39">
        <v>0</v>
      </c>
      <c r="AF331" s="39">
        <v>0</v>
      </c>
      <c r="AG331" s="39">
        <v>0</v>
      </c>
      <c r="AH331" s="39">
        <v>0</v>
      </c>
      <c r="AI331" s="39">
        <v>1</v>
      </c>
      <c r="AJ331" s="9">
        <f t="shared" si="24"/>
        <v>0</v>
      </c>
      <c r="AK331" s="9">
        <f t="shared" si="25"/>
        <v>0</v>
      </c>
      <c r="AL331" s="9">
        <f t="shared" si="26"/>
        <v>1</v>
      </c>
      <c r="AM331" s="9">
        <f t="shared" si="27"/>
        <v>0</v>
      </c>
      <c r="AN331" s="29" t="s">
        <v>3461</v>
      </c>
      <c r="AO331" s="29" t="s">
        <v>5549</v>
      </c>
    </row>
    <row r="332" spans="1:41" x14ac:dyDescent="0.25">
      <c r="A332" s="39">
        <v>4074</v>
      </c>
      <c r="B332" s="29" t="s">
        <v>4912</v>
      </c>
      <c r="C332" s="29" t="s">
        <v>4913</v>
      </c>
      <c r="D332" s="29" t="s">
        <v>4914</v>
      </c>
      <c r="E332" s="42">
        <v>44378</v>
      </c>
      <c r="F332" s="29" t="s">
        <v>38</v>
      </c>
      <c r="J332" s="39">
        <v>4</v>
      </c>
      <c r="L332" t="s">
        <v>3471</v>
      </c>
      <c r="M332" s="29" t="s">
        <v>424</v>
      </c>
      <c r="N332" s="29" t="s">
        <v>2360</v>
      </c>
      <c r="O332" s="68">
        <v>16</v>
      </c>
      <c r="P332" s="29" t="s">
        <v>4915</v>
      </c>
      <c r="Q332" s="29" t="s">
        <v>15</v>
      </c>
      <c r="R332" s="39">
        <v>0</v>
      </c>
      <c r="S332" s="39">
        <v>0</v>
      </c>
      <c r="T332" s="39">
        <v>0</v>
      </c>
      <c r="U332" s="39">
        <v>0</v>
      </c>
      <c r="V332" s="39">
        <v>0</v>
      </c>
      <c r="W332" s="39">
        <v>0</v>
      </c>
      <c r="X332" s="39">
        <v>0</v>
      </c>
      <c r="Y332" s="39">
        <v>1</v>
      </c>
      <c r="Z332" s="39">
        <v>0</v>
      </c>
      <c r="AA332" s="39">
        <v>0</v>
      </c>
      <c r="AB332" s="39">
        <v>0</v>
      </c>
      <c r="AC332" s="39">
        <v>1</v>
      </c>
      <c r="AD332" s="39">
        <v>1</v>
      </c>
      <c r="AE332" s="39">
        <v>1</v>
      </c>
      <c r="AF332" s="39">
        <v>0</v>
      </c>
      <c r="AG332" s="39">
        <v>0</v>
      </c>
      <c r="AH332" s="39">
        <v>0</v>
      </c>
      <c r="AI332" s="39">
        <v>0</v>
      </c>
      <c r="AJ332" s="9">
        <f t="shared" si="24"/>
        <v>1</v>
      </c>
      <c r="AK332" s="9">
        <f t="shared" si="25"/>
        <v>0</v>
      </c>
      <c r="AL332" s="9">
        <f t="shared" si="26"/>
        <v>1</v>
      </c>
      <c r="AM332" s="9">
        <f t="shared" si="27"/>
        <v>1</v>
      </c>
      <c r="AN332" s="29" t="s">
        <v>4916</v>
      </c>
      <c r="AO332" s="29" t="s">
        <v>4917</v>
      </c>
    </row>
    <row r="333" spans="1:41" x14ac:dyDescent="0.25">
      <c r="A333" s="39">
        <v>4075</v>
      </c>
      <c r="B333" s="29" t="s">
        <v>2657</v>
      </c>
      <c r="C333" s="29" t="s">
        <v>2658</v>
      </c>
      <c r="D333" s="29" t="s">
        <v>2659</v>
      </c>
      <c r="E333" s="42">
        <v>33604</v>
      </c>
      <c r="F333" s="29" t="s">
        <v>38</v>
      </c>
      <c r="J333" s="39">
        <v>12.3</v>
      </c>
      <c r="L333" t="s">
        <v>3471</v>
      </c>
      <c r="M333" s="29" t="s">
        <v>224</v>
      </c>
      <c r="N333" s="29" t="s">
        <v>40</v>
      </c>
      <c r="O333" s="68">
        <v>120</v>
      </c>
      <c r="P333" s="29" t="s">
        <v>2660</v>
      </c>
      <c r="Q333" s="29" t="s">
        <v>15</v>
      </c>
      <c r="R333" s="39">
        <v>0</v>
      </c>
      <c r="S333" s="39">
        <v>0</v>
      </c>
      <c r="T333" s="39">
        <v>0</v>
      </c>
      <c r="U333" s="39">
        <v>0</v>
      </c>
      <c r="V333" s="39">
        <v>0</v>
      </c>
      <c r="W333" s="39">
        <v>0</v>
      </c>
      <c r="X333" s="39">
        <v>0</v>
      </c>
      <c r="Y333" s="39">
        <v>1</v>
      </c>
      <c r="Z333" s="39">
        <v>0</v>
      </c>
      <c r="AA333" s="39">
        <v>0</v>
      </c>
      <c r="AB333" s="39">
        <v>0</v>
      </c>
      <c r="AC333" s="39">
        <v>1</v>
      </c>
      <c r="AD333" s="39">
        <v>0</v>
      </c>
      <c r="AE333" s="39">
        <v>0</v>
      </c>
      <c r="AF333" s="39">
        <v>0</v>
      </c>
      <c r="AG333" s="39">
        <v>0</v>
      </c>
      <c r="AH333" s="39">
        <v>0</v>
      </c>
      <c r="AI333" s="39">
        <v>0</v>
      </c>
      <c r="AJ333" s="9">
        <f t="shared" si="24"/>
        <v>1</v>
      </c>
      <c r="AK333" s="9">
        <f t="shared" si="25"/>
        <v>0</v>
      </c>
      <c r="AL333" s="9">
        <f t="shared" si="26"/>
        <v>0</v>
      </c>
      <c r="AM333" s="9">
        <f t="shared" si="27"/>
        <v>0</v>
      </c>
      <c r="AN333" s="29" t="s">
        <v>6958</v>
      </c>
      <c r="AO333" s="29" t="s">
        <v>2661</v>
      </c>
    </row>
    <row r="334" spans="1:41" x14ac:dyDescent="0.25">
      <c r="A334" s="39">
        <v>4083</v>
      </c>
      <c r="B334" s="29" t="s">
        <v>6959</v>
      </c>
      <c r="C334" s="29" t="s">
        <v>6960</v>
      </c>
      <c r="D334" s="29" t="s">
        <v>6961</v>
      </c>
      <c r="E334" s="42">
        <v>43915</v>
      </c>
      <c r="F334" s="29" t="s">
        <v>38</v>
      </c>
      <c r="J334" s="39">
        <v>4.9000000000000004</v>
      </c>
      <c r="L334" t="s">
        <v>3471</v>
      </c>
      <c r="M334" s="29" t="s">
        <v>136</v>
      </c>
      <c r="N334" s="29" t="s">
        <v>40</v>
      </c>
      <c r="O334" s="68">
        <v>24</v>
      </c>
      <c r="P334" s="29" t="s">
        <v>6962</v>
      </c>
      <c r="Q334" s="29" t="s">
        <v>55</v>
      </c>
      <c r="R334" s="39">
        <v>0</v>
      </c>
      <c r="S334" s="39">
        <v>0</v>
      </c>
      <c r="T334" s="39">
        <v>0</v>
      </c>
      <c r="U334" s="39">
        <v>0</v>
      </c>
      <c r="V334" s="39">
        <v>0</v>
      </c>
      <c r="W334" s="39">
        <v>0</v>
      </c>
      <c r="X334" s="39">
        <v>0</v>
      </c>
      <c r="Y334" s="39">
        <v>1</v>
      </c>
      <c r="Z334" s="39">
        <v>0</v>
      </c>
      <c r="AA334" s="39">
        <v>0</v>
      </c>
      <c r="AB334" s="39">
        <v>0</v>
      </c>
      <c r="AC334" s="39">
        <v>1</v>
      </c>
      <c r="AD334" s="39">
        <v>1</v>
      </c>
      <c r="AE334" s="39">
        <v>0</v>
      </c>
      <c r="AF334" s="39">
        <v>0</v>
      </c>
      <c r="AG334" s="39">
        <v>0</v>
      </c>
      <c r="AH334" s="39">
        <v>0</v>
      </c>
      <c r="AI334" s="39">
        <v>0</v>
      </c>
      <c r="AJ334" s="9">
        <f t="shared" si="24"/>
        <v>1</v>
      </c>
      <c r="AK334" s="9">
        <f t="shared" si="25"/>
        <v>0</v>
      </c>
      <c r="AL334" s="9">
        <f t="shared" si="26"/>
        <v>1</v>
      </c>
      <c r="AM334" s="9">
        <f t="shared" si="27"/>
        <v>1</v>
      </c>
      <c r="AN334" s="29" t="s">
        <v>6963</v>
      </c>
      <c r="AO334" s="29" t="s">
        <v>6964</v>
      </c>
    </row>
    <row r="335" spans="1:41" x14ac:dyDescent="0.25">
      <c r="A335" s="39">
        <v>4167</v>
      </c>
      <c r="B335" s="29" t="s">
        <v>6143</v>
      </c>
      <c r="C335" s="29" t="s">
        <v>6144</v>
      </c>
      <c r="D335" s="29" t="s">
        <v>6145</v>
      </c>
      <c r="E335" s="42">
        <v>41362</v>
      </c>
      <c r="F335" s="29" t="s">
        <v>38</v>
      </c>
      <c r="J335" s="39">
        <v>2</v>
      </c>
      <c r="L335" t="s">
        <v>3471</v>
      </c>
      <c r="M335" s="29" t="s">
        <v>185</v>
      </c>
      <c r="N335" s="29" t="s">
        <v>48</v>
      </c>
      <c r="O335" s="68">
        <v>24</v>
      </c>
      <c r="P335" s="29" t="s">
        <v>6146</v>
      </c>
      <c r="Q335" s="29" t="s">
        <v>15</v>
      </c>
      <c r="R335" s="39">
        <v>0</v>
      </c>
      <c r="S335" s="39">
        <v>0</v>
      </c>
      <c r="T335" s="39">
        <v>0</v>
      </c>
      <c r="U335" s="39">
        <v>0</v>
      </c>
      <c r="V335" s="39">
        <v>0</v>
      </c>
      <c r="W335" s="39">
        <v>0</v>
      </c>
      <c r="X335" s="39">
        <v>0</v>
      </c>
      <c r="Y335" s="39">
        <v>1</v>
      </c>
      <c r="Z335" s="39">
        <v>0</v>
      </c>
      <c r="AA335" s="39">
        <v>0</v>
      </c>
      <c r="AB335" s="39">
        <v>0</v>
      </c>
      <c r="AC335" s="39">
        <v>1</v>
      </c>
      <c r="AD335" s="39">
        <v>0</v>
      </c>
      <c r="AE335" s="39">
        <v>1</v>
      </c>
      <c r="AF335" s="39">
        <v>0</v>
      </c>
      <c r="AG335" s="39">
        <v>0</v>
      </c>
      <c r="AH335" s="39">
        <v>0</v>
      </c>
      <c r="AI335" s="39">
        <v>0</v>
      </c>
      <c r="AJ335" s="9">
        <f t="shared" si="24"/>
        <v>1</v>
      </c>
      <c r="AK335" s="9">
        <f t="shared" si="25"/>
        <v>0</v>
      </c>
      <c r="AL335" s="9">
        <f t="shared" si="26"/>
        <v>0</v>
      </c>
      <c r="AM335" s="9">
        <f t="shared" si="27"/>
        <v>0</v>
      </c>
      <c r="AN335" s="29" t="s">
        <v>6147</v>
      </c>
      <c r="AO335" s="29" t="s">
        <v>6148</v>
      </c>
    </row>
    <row r="336" spans="1:41" x14ac:dyDescent="0.25">
      <c r="A336" s="39">
        <v>4195</v>
      </c>
      <c r="B336" s="29" t="s">
        <v>4966</v>
      </c>
      <c r="C336" s="29" t="s">
        <v>4967</v>
      </c>
      <c r="D336" s="29" t="s">
        <v>4968</v>
      </c>
      <c r="E336" s="42">
        <v>44440</v>
      </c>
      <c r="F336" s="29" t="s">
        <v>38</v>
      </c>
      <c r="I336" s="64">
        <v>450</v>
      </c>
      <c r="L336" t="s">
        <v>3471</v>
      </c>
      <c r="M336" s="29" t="s">
        <v>136</v>
      </c>
      <c r="N336" s="29" t="s">
        <v>48</v>
      </c>
      <c r="O336" s="68">
        <v>80</v>
      </c>
      <c r="P336" s="29" t="s">
        <v>4969</v>
      </c>
      <c r="Q336" s="29" t="s">
        <v>15</v>
      </c>
      <c r="R336" s="39">
        <v>1</v>
      </c>
      <c r="S336" s="39">
        <v>0</v>
      </c>
      <c r="T336" s="39">
        <v>0</v>
      </c>
      <c r="U336" s="39">
        <v>1</v>
      </c>
      <c r="V336" s="39">
        <v>0</v>
      </c>
      <c r="W336" s="39">
        <v>0</v>
      </c>
      <c r="X336" s="39">
        <v>0</v>
      </c>
      <c r="Y336" s="39">
        <v>0</v>
      </c>
      <c r="Z336" s="39">
        <v>1</v>
      </c>
      <c r="AA336" s="39">
        <v>0</v>
      </c>
      <c r="AB336" s="39">
        <v>0</v>
      </c>
      <c r="AC336" s="39">
        <v>0</v>
      </c>
      <c r="AD336" s="39">
        <v>0</v>
      </c>
      <c r="AE336" s="39">
        <v>1</v>
      </c>
      <c r="AF336" s="39">
        <v>0</v>
      </c>
      <c r="AG336" s="39">
        <v>0</v>
      </c>
      <c r="AH336" s="39">
        <v>0</v>
      </c>
      <c r="AI336" s="39">
        <v>0</v>
      </c>
      <c r="AJ336" s="9">
        <f t="shared" si="24"/>
        <v>1</v>
      </c>
      <c r="AK336" s="9">
        <f t="shared" si="25"/>
        <v>0</v>
      </c>
      <c r="AL336" s="9">
        <f t="shared" si="26"/>
        <v>0</v>
      </c>
      <c r="AM336" s="9">
        <f t="shared" si="27"/>
        <v>0</v>
      </c>
      <c r="AN336" s="29" t="s">
        <v>4970</v>
      </c>
      <c r="AO336" s="29" t="s">
        <v>4971</v>
      </c>
    </row>
    <row r="337" spans="1:41" x14ac:dyDescent="0.25">
      <c r="A337" s="39">
        <v>4219</v>
      </c>
      <c r="B337" s="29" t="s">
        <v>3967</v>
      </c>
      <c r="C337" s="29" t="s">
        <v>3968</v>
      </c>
      <c r="D337" s="29" t="s">
        <v>3969</v>
      </c>
      <c r="E337" s="42">
        <v>44479</v>
      </c>
      <c r="F337" s="29" t="s">
        <v>38</v>
      </c>
      <c r="G337" s="39">
        <v>1900</v>
      </c>
      <c r="H337" s="39">
        <v>850</v>
      </c>
      <c r="J337" s="39">
        <v>1.42</v>
      </c>
      <c r="L337" t="s">
        <v>341</v>
      </c>
      <c r="M337" s="29" t="s">
        <v>200</v>
      </c>
      <c r="N337" s="29" t="s">
        <v>48</v>
      </c>
      <c r="O337" s="68">
        <v>1</v>
      </c>
      <c r="P337" s="29" t="s">
        <v>5810</v>
      </c>
      <c r="Q337" s="29" t="s">
        <v>15</v>
      </c>
      <c r="R337" s="39">
        <v>1</v>
      </c>
      <c r="S337" s="39">
        <v>0</v>
      </c>
      <c r="T337" s="39">
        <v>0</v>
      </c>
      <c r="U337" s="39">
        <v>0</v>
      </c>
      <c r="V337" s="39">
        <v>0</v>
      </c>
      <c r="W337" s="39">
        <v>0</v>
      </c>
      <c r="X337" s="39">
        <v>0</v>
      </c>
      <c r="Y337" s="39">
        <v>1</v>
      </c>
      <c r="Z337" s="39">
        <v>0</v>
      </c>
      <c r="AA337" s="39">
        <v>0</v>
      </c>
      <c r="AB337" s="39">
        <v>0</v>
      </c>
      <c r="AC337" s="39">
        <v>0</v>
      </c>
      <c r="AD337" s="39">
        <v>0</v>
      </c>
      <c r="AE337" s="39">
        <v>1</v>
      </c>
      <c r="AF337" s="39">
        <v>0</v>
      </c>
      <c r="AG337" s="39">
        <v>0</v>
      </c>
      <c r="AH337" s="39">
        <v>0</v>
      </c>
      <c r="AI337" s="39">
        <v>0</v>
      </c>
      <c r="AJ337" s="9">
        <f t="shared" si="24"/>
        <v>1</v>
      </c>
      <c r="AK337" s="9">
        <f t="shared" si="25"/>
        <v>0</v>
      </c>
      <c r="AL337" s="9">
        <f t="shared" si="26"/>
        <v>0</v>
      </c>
      <c r="AM337" s="9">
        <f t="shared" si="27"/>
        <v>0</v>
      </c>
      <c r="AN337" s="29" t="s">
        <v>3970</v>
      </c>
      <c r="AO337" s="29" t="s">
        <v>3971</v>
      </c>
    </row>
    <row r="338" spans="1:41" x14ac:dyDescent="0.25">
      <c r="A338" s="39">
        <v>4241</v>
      </c>
      <c r="B338" s="29" t="s">
        <v>4992</v>
      </c>
      <c r="C338" s="29" t="s">
        <v>4993</v>
      </c>
      <c r="D338" s="29" t="s">
        <v>4994</v>
      </c>
      <c r="E338" s="42">
        <v>43189</v>
      </c>
      <c r="F338" s="29" t="s">
        <v>38</v>
      </c>
      <c r="G338" s="39">
        <v>2450</v>
      </c>
      <c r="H338" s="39">
        <v>1800</v>
      </c>
      <c r="J338" s="39">
        <v>3.1899999999999998E-7</v>
      </c>
      <c r="L338" t="s">
        <v>341</v>
      </c>
      <c r="M338" s="29" t="s">
        <v>4995</v>
      </c>
      <c r="N338" s="29" t="s">
        <v>48</v>
      </c>
      <c r="O338" s="68">
        <v>0</v>
      </c>
      <c r="P338" s="29" t="s">
        <v>4996</v>
      </c>
      <c r="Q338" s="29" t="s">
        <v>15</v>
      </c>
      <c r="R338" s="39">
        <v>1</v>
      </c>
      <c r="S338" s="39">
        <v>0</v>
      </c>
      <c r="T338" s="39">
        <v>0</v>
      </c>
      <c r="U338" s="39">
        <v>0</v>
      </c>
      <c r="V338" s="39">
        <v>0</v>
      </c>
      <c r="W338" s="39">
        <v>0</v>
      </c>
      <c r="X338" s="39">
        <v>0</v>
      </c>
      <c r="Y338" s="39">
        <v>0</v>
      </c>
      <c r="Z338" s="39">
        <v>0</v>
      </c>
      <c r="AA338" s="39">
        <v>0</v>
      </c>
      <c r="AB338" s="39">
        <v>1</v>
      </c>
      <c r="AC338" s="39">
        <v>0</v>
      </c>
      <c r="AD338" s="39">
        <v>0</v>
      </c>
      <c r="AE338" s="39">
        <v>0</v>
      </c>
      <c r="AF338" s="39">
        <v>0</v>
      </c>
      <c r="AG338" s="39">
        <v>0</v>
      </c>
      <c r="AH338" s="39">
        <v>0</v>
      </c>
      <c r="AI338" s="39">
        <v>1</v>
      </c>
      <c r="AJ338" s="9">
        <f t="shared" si="24"/>
        <v>0</v>
      </c>
      <c r="AK338" s="9">
        <f t="shared" si="25"/>
        <v>0</v>
      </c>
      <c r="AL338" s="9">
        <f t="shared" si="26"/>
        <v>1</v>
      </c>
      <c r="AM338" s="9">
        <f t="shared" si="27"/>
        <v>0</v>
      </c>
      <c r="AN338" s="29" t="s">
        <v>4997</v>
      </c>
      <c r="AO338" s="29" t="s">
        <v>4998</v>
      </c>
    </row>
    <row r="339" spans="1:41" x14ac:dyDescent="0.25">
      <c r="A339" s="39">
        <v>4262</v>
      </c>
      <c r="B339" s="29" t="s">
        <v>3978</v>
      </c>
      <c r="C339" s="29" t="s">
        <v>3979</v>
      </c>
      <c r="D339" s="29" t="s">
        <v>3704</v>
      </c>
      <c r="E339" s="42">
        <v>40848</v>
      </c>
      <c r="F339" s="29" t="s">
        <v>38</v>
      </c>
      <c r="I339" s="64">
        <v>50000</v>
      </c>
      <c r="L339" t="s">
        <v>3471</v>
      </c>
      <c r="M339" s="29" t="s">
        <v>2609</v>
      </c>
      <c r="N339" s="29" t="s">
        <v>40</v>
      </c>
      <c r="O339" s="68">
        <v>0.25</v>
      </c>
      <c r="P339" s="29" t="s">
        <v>6965</v>
      </c>
      <c r="Q339" s="29" t="s">
        <v>15</v>
      </c>
      <c r="R339" s="39">
        <v>1</v>
      </c>
      <c r="S339" s="39">
        <v>0</v>
      </c>
      <c r="T339" s="39">
        <v>0</v>
      </c>
      <c r="U339" s="39">
        <v>0</v>
      </c>
      <c r="V339" s="39">
        <v>0</v>
      </c>
      <c r="W339" s="39">
        <v>0</v>
      </c>
      <c r="X339" s="39">
        <v>0</v>
      </c>
      <c r="Y339" s="39">
        <v>1</v>
      </c>
      <c r="Z339" s="39">
        <v>0</v>
      </c>
      <c r="AA339" s="39">
        <v>0</v>
      </c>
      <c r="AB339" s="39">
        <v>0</v>
      </c>
      <c r="AC339" s="39">
        <v>0</v>
      </c>
      <c r="AD339" s="39">
        <v>0</v>
      </c>
      <c r="AE339" s="39">
        <v>0</v>
      </c>
      <c r="AF339" s="39">
        <v>0</v>
      </c>
      <c r="AG339" s="39">
        <v>0</v>
      </c>
      <c r="AH339" s="39">
        <v>0</v>
      </c>
      <c r="AI339" s="39">
        <v>1</v>
      </c>
      <c r="AJ339" s="9">
        <f t="shared" si="24"/>
        <v>0</v>
      </c>
      <c r="AK339" s="9">
        <f t="shared" si="25"/>
        <v>0</v>
      </c>
      <c r="AL339" s="9">
        <f t="shared" si="26"/>
        <v>1</v>
      </c>
      <c r="AM339" s="9">
        <f t="shared" si="27"/>
        <v>0</v>
      </c>
      <c r="AN339" s="29" t="s">
        <v>3980</v>
      </c>
      <c r="AO339" s="29" t="s">
        <v>3981</v>
      </c>
    </row>
    <row r="340" spans="1:41" x14ac:dyDescent="0.25">
      <c r="A340" s="39">
        <v>4300</v>
      </c>
      <c r="B340" s="29" t="s">
        <v>5564</v>
      </c>
      <c r="C340" s="29" t="s">
        <v>5565</v>
      </c>
      <c r="D340" s="29" t="s">
        <v>5040</v>
      </c>
      <c r="E340" s="42">
        <v>42705</v>
      </c>
      <c r="F340" s="29" t="s">
        <v>38</v>
      </c>
      <c r="J340" s="39">
        <v>0.28000000000000003</v>
      </c>
      <c r="L340" t="s">
        <v>3471</v>
      </c>
      <c r="M340" s="29" t="s">
        <v>1977</v>
      </c>
      <c r="N340" s="29" t="s">
        <v>40</v>
      </c>
      <c r="O340" s="68">
        <v>3</v>
      </c>
      <c r="P340" s="29" t="s">
        <v>6966</v>
      </c>
      <c r="Q340" s="29" t="s">
        <v>15</v>
      </c>
      <c r="R340" s="39">
        <v>1</v>
      </c>
      <c r="S340" s="39">
        <v>0</v>
      </c>
      <c r="T340" s="39">
        <v>0</v>
      </c>
      <c r="U340" s="39">
        <v>0</v>
      </c>
      <c r="V340" s="39">
        <v>1</v>
      </c>
      <c r="W340" s="39">
        <v>0</v>
      </c>
      <c r="X340" s="39">
        <v>0</v>
      </c>
      <c r="Y340" s="39">
        <v>0</v>
      </c>
      <c r="Z340" s="39">
        <v>1</v>
      </c>
      <c r="AA340" s="39">
        <v>0</v>
      </c>
      <c r="AB340" s="39">
        <v>0</v>
      </c>
      <c r="AC340" s="39">
        <v>0</v>
      </c>
      <c r="AD340" s="39">
        <v>0</v>
      </c>
      <c r="AE340" s="39">
        <v>1</v>
      </c>
      <c r="AF340" s="39">
        <v>0</v>
      </c>
      <c r="AG340" s="39">
        <v>0</v>
      </c>
      <c r="AH340" s="39">
        <v>0</v>
      </c>
      <c r="AI340" s="39">
        <v>0</v>
      </c>
      <c r="AJ340" s="9">
        <f t="shared" si="24"/>
        <v>1</v>
      </c>
      <c r="AK340" s="9">
        <f t="shared" si="25"/>
        <v>0</v>
      </c>
      <c r="AL340" s="9">
        <f t="shared" si="26"/>
        <v>0</v>
      </c>
      <c r="AM340" s="9">
        <f t="shared" si="27"/>
        <v>0</v>
      </c>
      <c r="AN340" s="29" t="s">
        <v>5566</v>
      </c>
      <c r="AO340" s="29" t="s">
        <v>5567</v>
      </c>
    </row>
    <row r="341" spans="1:41" x14ac:dyDescent="0.25">
      <c r="A341" s="39">
        <v>4307</v>
      </c>
      <c r="B341" s="29" t="s">
        <v>5004</v>
      </c>
      <c r="C341" s="29" t="s">
        <v>5005</v>
      </c>
      <c r="D341" s="29" t="s">
        <v>5006</v>
      </c>
      <c r="E341" s="42">
        <v>43151</v>
      </c>
      <c r="F341" s="29" t="s">
        <v>38</v>
      </c>
      <c r="J341" s="39">
        <v>2.5</v>
      </c>
      <c r="L341" t="s">
        <v>341</v>
      </c>
      <c r="M341" s="29" t="s">
        <v>5007</v>
      </c>
      <c r="N341" s="29" t="s">
        <v>48</v>
      </c>
      <c r="O341" s="68">
        <v>0.75</v>
      </c>
      <c r="P341" s="29" t="s">
        <v>157</v>
      </c>
      <c r="Q341" s="29" t="s">
        <v>15</v>
      </c>
      <c r="R341" s="39">
        <v>1</v>
      </c>
      <c r="S341" s="39">
        <v>0</v>
      </c>
      <c r="T341" s="39">
        <v>0</v>
      </c>
      <c r="U341" s="39">
        <v>0</v>
      </c>
      <c r="V341" s="39">
        <v>0</v>
      </c>
      <c r="W341" s="39">
        <v>0</v>
      </c>
      <c r="X341" s="39">
        <v>0</v>
      </c>
      <c r="Y341" s="39">
        <v>1</v>
      </c>
      <c r="Z341" s="39">
        <v>0</v>
      </c>
      <c r="AA341" s="39">
        <v>0</v>
      </c>
      <c r="AB341" s="39">
        <v>0</v>
      </c>
      <c r="AC341" s="39">
        <v>0</v>
      </c>
      <c r="AD341" s="39">
        <v>0</v>
      </c>
      <c r="AE341" s="39">
        <v>0</v>
      </c>
      <c r="AF341" s="39">
        <v>0</v>
      </c>
      <c r="AG341" s="39">
        <v>0</v>
      </c>
      <c r="AH341" s="39">
        <v>0</v>
      </c>
      <c r="AI341" s="39">
        <v>0</v>
      </c>
      <c r="AJ341" s="9">
        <f t="shared" si="24"/>
        <v>0</v>
      </c>
      <c r="AK341" s="9">
        <f t="shared" si="25"/>
        <v>0</v>
      </c>
      <c r="AL341" s="9">
        <f t="shared" si="26"/>
        <v>0</v>
      </c>
      <c r="AM341" s="9">
        <f t="shared" si="27"/>
        <v>0</v>
      </c>
      <c r="AN341" s="29" t="s">
        <v>5008</v>
      </c>
      <c r="AO341" s="29" t="s">
        <v>5009</v>
      </c>
    </row>
    <row r="342" spans="1:41" x14ac:dyDescent="0.25">
      <c r="A342" s="39">
        <v>4319</v>
      </c>
      <c r="B342" s="29" t="s">
        <v>5871</v>
      </c>
      <c r="C342" s="29" t="s">
        <v>5872</v>
      </c>
      <c r="D342" s="29" t="s">
        <v>5873</v>
      </c>
      <c r="E342" s="42">
        <v>42278</v>
      </c>
      <c r="F342" s="29" t="s">
        <v>38</v>
      </c>
      <c r="J342" s="39">
        <v>9.0999999999999998E-2</v>
      </c>
      <c r="L342" t="s">
        <v>341</v>
      </c>
      <c r="M342" s="29" t="s">
        <v>283</v>
      </c>
      <c r="N342" s="29" t="s">
        <v>48</v>
      </c>
      <c r="O342" s="68">
        <v>14</v>
      </c>
      <c r="P342" s="29" t="s">
        <v>377</v>
      </c>
      <c r="Q342" s="29" t="s">
        <v>15</v>
      </c>
      <c r="R342" s="39">
        <v>0</v>
      </c>
      <c r="S342" s="39">
        <v>0</v>
      </c>
      <c r="T342" s="39">
        <v>0</v>
      </c>
      <c r="U342" s="39">
        <v>1</v>
      </c>
      <c r="V342" s="39">
        <v>0</v>
      </c>
      <c r="W342" s="39">
        <v>0</v>
      </c>
      <c r="X342" s="39">
        <v>0</v>
      </c>
      <c r="Y342" s="39">
        <v>0</v>
      </c>
      <c r="Z342" s="39">
        <v>1</v>
      </c>
      <c r="AA342" s="39">
        <v>0</v>
      </c>
      <c r="AB342" s="39">
        <v>0</v>
      </c>
      <c r="AC342" s="39">
        <v>0</v>
      </c>
      <c r="AD342" s="39">
        <v>0</v>
      </c>
      <c r="AE342" s="39">
        <v>1</v>
      </c>
      <c r="AF342" s="39">
        <v>0</v>
      </c>
      <c r="AG342" s="39">
        <v>0</v>
      </c>
      <c r="AH342" s="39">
        <v>0</v>
      </c>
      <c r="AI342" s="39">
        <v>0</v>
      </c>
      <c r="AJ342" s="9">
        <f t="shared" ref="AJ342:AJ400" si="28">IF(OR(AC342=1,AE342=1),1,0)</f>
        <v>1</v>
      </c>
      <c r="AK342" s="9">
        <f t="shared" ref="AK342:AK400" si="29">IF(OR(AF342=1,AG342=1),1,0)</f>
        <v>0</v>
      </c>
      <c r="AL342" s="9">
        <f t="shared" ref="AL342:AL400" si="30">IF(OR(AD342=1,AH342=1,AI342=1),1,0)</f>
        <v>0</v>
      </c>
      <c r="AM342" s="9">
        <f t="shared" ref="AM342:AM400" si="31">IF(OR(AD342=1,AH342=1),1,0)</f>
        <v>0</v>
      </c>
      <c r="AN342" s="29" t="s">
        <v>5874</v>
      </c>
      <c r="AO342" s="29" t="s">
        <v>5875</v>
      </c>
    </row>
    <row r="343" spans="1:41" x14ac:dyDescent="0.25">
      <c r="A343" s="39">
        <v>4385</v>
      </c>
      <c r="B343" s="29" t="s">
        <v>6967</v>
      </c>
      <c r="C343" s="29" t="s">
        <v>6968</v>
      </c>
      <c r="D343" s="29" t="s">
        <v>5040</v>
      </c>
      <c r="E343" s="42">
        <v>42937</v>
      </c>
      <c r="F343" s="29" t="s">
        <v>38</v>
      </c>
      <c r="J343" s="39">
        <v>0.17699999999999999</v>
      </c>
      <c r="L343" t="s">
        <v>3471</v>
      </c>
      <c r="M343" s="29" t="s">
        <v>1977</v>
      </c>
      <c r="N343" s="29" t="s">
        <v>40</v>
      </c>
      <c r="O343" s="68">
        <v>8.3333333333333301E-2</v>
      </c>
      <c r="P343" s="29" t="s">
        <v>5041</v>
      </c>
      <c r="Q343" s="29" t="s">
        <v>15</v>
      </c>
      <c r="R343" s="39">
        <v>0</v>
      </c>
      <c r="S343" s="39">
        <v>0</v>
      </c>
      <c r="T343" s="39">
        <v>0</v>
      </c>
      <c r="U343" s="39">
        <v>0</v>
      </c>
      <c r="V343" s="39">
        <v>1</v>
      </c>
      <c r="W343" s="39">
        <v>0</v>
      </c>
      <c r="X343" s="39">
        <v>0</v>
      </c>
      <c r="Y343" s="39">
        <v>0</v>
      </c>
      <c r="Z343" s="39">
        <v>1</v>
      </c>
      <c r="AA343" s="39">
        <v>0</v>
      </c>
      <c r="AB343" s="39">
        <v>0</v>
      </c>
      <c r="AC343" s="39">
        <v>0</v>
      </c>
      <c r="AD343" s="39">
        <v>0</v>
      </c>
      <c r="AE343" s="39">
        <v>1</v>
      </c>
      <c r="AF343" s="39">
        <v>0</v>
      </c>
      <c r="AG343" s="39">
        <v>0</v>
      </c>
      <c r="AH343" s="39">
        <v>0</v>
      </c>
      <c r="AI343" s="39">
        <v>0</v>
      </c>
      <c r="AJ343" s="9">
        <f t="shared" si="28"/>
        <v>1</v>
      </c>
      <c r="AK343" s="9">
        <f t="shared" si="29"/>
        <v>0</v>
      </c>
      <c r="AL343" s="9">
        <f t="shared" si="30"/>
        <v>0</v>
      </c>
      <c r="AM343" s="9">
        <f t="shared" si="31"/>
        <v>0</v>
      </c>
      <c r="AN343" s="29" t="s">
        <v>6969</v>
      </c>
      <c r="AO343" s="29" t="s">
        <v>6970</v>
      </c>
    </row>
    <row r="344" spans="1:41" x14ac:dyDescent="0.25">
      <c r="A344" s="39">
        <v>4387</v>
      </c>
      <c r="B344" s="29" t="s">
        <v>5568</v>
      </c>
      <c r="C344" s="29" t="s">
        <v>5569</v>
      </c>
      <c r="D344" s="29" t="s">
        <v>5040</v>
      </c>
      <c r="E344" s="42">
        <v>41977</v>
      </c>
      <c r="F344" s="29" t="s">
        <v>38</v>
      </c>
      <c r="J344" s="39">
        <v>0.45</v>
      </c>
      <c r="L344" t="s">
        <v>3471</v>
      </c>
      <c r="M344" s="29" t="s">
        <v>1977</v>
      </c>
      <c r="N344" s="29" t="s">
        <v>40</v>
      </c>
      <c r="O344" s="68">
        <v>0.5</v>
      </c>
      <c r="P344" s="29" t="s">
        <v>6971</v>
      </c>
      <c r="Q344" s="29" t="s">
        <v>15</v>
      </c>
      <c r="R344" s="39">
        <v>0</v>
      </c>
      <c r="S344" s="39">
        <v>0</v>
      </c>
      <c r="T344" s="39">
        <v>0</v>
      </c>
      <c r="U344" s="39">
        <v>0</v>
      </c>
      <c r="V344" s="39">
        <v>0</v>
      </c>
      <c r="W344" s="39">
        <v>0</v>
      </c>
      <c r="X344" s="39">
        <v>0</v>
      </c>
      <c r="Y344" s="39">
        <v>0</v>
      </c>
      <c r="Z344" s="39">
        <v>0</v>
      </c>
      <c r="AA344" s="39">
        <v>0</v>
      </c>
      <c r="AB344" s="39">
        <v>0</v>
      </c>
      <c r="AC344" s="39">
        <v>0</v>
      </c>
      <c r="AD344" s="39">
        <v>0</v>
      </c>
      <c r="AE344" s="39">
        <v>0</v>
      </c>
      <c r="AF344" s="39">
        <v>0</v>
      </c>
      <c r="AG344" s="39">
        <v>0</v>
      </c>
      <c r="AH344" s="39">
        <v>0</v>
      </c>
      <c r="AI344" s="39">
        <v>1</v>
      </c>
      <c r="AJ344" s="9">
        <f t="shared" si="28"/>
        <v>0</v>
      </c>
      <c r="AK344" s="9">
        <f t="shared" si="29"/>
        <v>0</v>
      </c>
      <c r="AL344" s="9">
        <f t="shared" si="30"/>
        <v>1</v>
      </c>
      <c r="AM344" s="9">
        <f t="shared" si="31"/>
        <v>0</v>
      </c>
      <c r="AN344" s="29" t="s">
        <v>3461</v>
      </c>
      <c r="AO344" s="29" t="s">
        <v>5570</v>
      </c>
    </row>
    <row r="345" spans="1:41" x14ac:dyDescent="0.25">
      <c r="A345" s="39">
        <v>4422</v>
      </c>
      <c r="B345" s="29" t="s">
        <v>6972</v>
      </c>
      <c r="C345" s="29" t="s">
        <v>6973</v>
      </c>
      <c r="D345" s="29" t="s">
        <v>6974</v>
      </c>
      <c r="E345" s="42">
        <v>44615</v>
      </c>
      <c r="F345" s="29" t="s">
        <v>38</v>
      </c>
      <c r="I345" s="64">
        <v>4.2000000000000003E-2</v>
      </c>
      <c r="L345" t="s">
        <v>3471</v>
      </c>
      <c r="M345" s="29" t="s">
        <v>136</v>
      </c>
      <c r="N345" s="29" t="s">
        <v>40</v>
      </c>
      <c r="O345" s="68">
        <v>2</v>
      </c>
      <c r="P345" s="29" t="s">
        <v>377</v>
      </c>
      <c r="Q345" s="29" t="s">
        <v>15</v>
      </c>
      <c r="R345" s="39">
        <v>0</v>
      </c>
      <c r="S345" s="39">
        <v>0</v>
      </c>
      <c r="T345" s="39">
        <v>0</v>
      </c>
      <c r="U345" s="39">
        <v>1</v>
      </c>
      <c r="V345" s="39">
        <v>0</v>
      </c>
      <c r="W345" s="39">
        <v>0</v>
      </c>
      <c r="X345" s="39">
        <v>0</v>
      </c>
      <c r="Y345" s="39">
        <v>0</v>
      </c>
      <c r="Z345" s="39">
        <v>1</v>
      </c>
      <c r="AA345" s="39">
        <v>0</v>
      </c>
      <c r="AB345" s="39">
        <v>0</v>
      </c>
      <c r="AC345" s="39">
        <v>0</v>
      </c>
      <c r="AD345" s="39">
        <v>0</v>
      </c>
      <c r="AE345" s="39">
        <v>1</v>
      </c>
      <c r="AF345" s="39">
        <v>0</v>
      </c>
      <c r="AG345" s="39">
        <v>0</v>
      </c>
      <c r="AH345" s="39">
        <v>0</v>
      </c>
      <c r="AI345" s="39">
        <v>0</v>
      </c>
      <c r="AJ345" s="9">
        <f t="shared" si="28"/>
        <v>1</v>
      </c>
      <c r="AK345" s="9">
        <f t="shared" si="29"/>
        <v>0</v>
      </c>
      <c r="AL345" s="9">
        <f t="shared" si="30"/>
        <v>0</v>
      </c>
      <c r="AM345" s="9">
        <f t="shared" si="31"/>
        <v>0</v>
      </c>
      <c r="AN345" s="29" t="s">
        <v>6975</v>
      </c>
      <c r="AO345" s="29" t="s">
        <v>6976</v>
      </c>
    </row>
    <row r="346" spans="1:41" x14ac:dyDescent="0.25">
      <c r="A346" s="39">
        <v>4512</v>
      </c>
      <c r="B346" s="29" t="s">
        <v>4010</v>
      </c>
      <c r="C346" s="29" t="s">
        <v>4011</v>
      </c>
      <c r="D346" s="29" t="s">
        <v>4012</v>
      </c>
      <c r="E346" s="42">
        <v>44809</v>
      </c>
      <c r="F346" s="29" t="s">
        <v>38</v>
      </c>
      <c r="J346" s="39">
        <v>0.33900000000000002</v>
      </c>
      <c r="K346" s="69">
        <v>21</v>
      </c>
      <c r="L346" t="s">
        <v>3471</v>
      </c>
      <c r="M346" s="29" t="s">
        <v>185</v>
      </c>
      <c r="N346" s="29" t="s">
        <v>48</v>
      </c>
      <c r="O346" s="68">
        <v>28</v>
      </c>
      <c r="P346" s="29" t="s">
        <v>923</v>
      </c>
      <c r="Q346" s="29" t="s">
        <v>15</v>
      </c>
      <c r="R346" s="39">
        <v>0</v>
      </c>
      <c r="S346" s="39">
        <v>0</v>
      </c>
      <c r="T346" s="39">
        <v>0</v>
      </c>
      <c r="U346" s="39">
        <v>1</v>
      </c>
      <c r="V346" s="39">
        <v>0</v>
      </c>
      <c r="W346" s="39">
        <v>0</v>
      </c>
      <c r="X346" s="39">
        <v>0</v>
      </c>
      <c r="Y346" s="39">
        <v>0</v>
      </c>
      <c r="Z346" s="39">
        <v>1</v>
      </c>
      <c r="AA346" s="39">
        <v>0</v>
      </c>
      <c r="AB346" s="39">
        <v>0</v>
      </c>
      <c r="AC346" s="39">
        <v>0</v>
      </c>
      <c r="AD346" s="39">
        <v>0</v>
      </c>
      <c r="AE346" s="39">
        <v>1</v>
      </c>
      <c r="AF346" s="39">
        <v>0</v>
      </c>
      <c r="AG346" s="39">
        <v>0</v>
      </c>
      <c r="AH346" s="39">
        <v>0</v>
      </c>
      <c r="AI346" s="39">
        <v>0</v>
      </c>
      <c r="AJ346" s="9">
        <f t="shared" si="28"/>
        <v>1</v>
      </c>
      <c r="AK346" s="9">
        <f t="shared" si="29"/>
        <v>0</v>
      </c>
      <c r="AL346" s="9">
        <f t="shared" si="30"/>
        <v>0</v>
      </c>
      <c r="AM346" s="9">
        <f t="shared" si="31"/>
        <v>0</v>
      </c>
      <c r="AN346" s="29" t="s">
        <v>4013</v>
      </c>
      <c r="AO346" s="29" t="s">
        <v>4014</v>
      </c>
    </row>
    <row r="347" spans="1:41" x14ac:dyDescent="0.25">
      <c r="A347" s="39">
        <v>4542</v>
      </c>
      <c r="B347" s="29" t="s">
        <v>5048</v>
      </c>
      <c r="C347" s="29" t="s">
        <v>5049</v>
      </c>
      <c r="D347" s="29" t="s">
        <v>5050</v>
      </c>
      <c r="E347" s="42">
        <v>44868</v>
      </c>
      <c r="F347" s="29" t="s">
        <v>38</v>
      </c>
      <c r="J347" s="39">
        <v>1.51</v>
      </c>
      <c r="L347" t="s">
        <v>3471</v>
      </c>
      <c r="M347" s="29" t="s">
        <v>136</v>
      </c>
      <c r="N347" s="29" t="s">
        <v>40</v>
      </c>
      <c r="O347" s="68">
        <v>8</v>
      </c>
      <c r="P347" s="29" t="s">
        <v>377</v>
      </c>
      <c r="Q347" s="29" t="s">
        <v>15</v>
      </c>
      <c r="R347" s="39">
        <v>1</v>
      </c>
      <c r="S347" s="39">
        <v>0</v>
      </c>
      <c r="T347" s="39">
        <v>0</v>
      </c>
      <c r="U347" s="39">
        <v>1</v>
      </c>
      <c r="V347" s="39">
        <v>0</v>
      </c>
      <c r="W347" s="39">
        <v>0</v>
      </c>
      <c r="X347" s="39">
        <v>0</v>
      </c>
      <c r="Y347" s="39">
        <v>0</v>
      </c>
      <c r="Z347" s="39">
        <v>1</v>
      </c>
      <c r="AA347" s="39">
        <v>0</v>
      </c>
      <c r="AB347" s="39">
        <v>0</v>
      </c>
      <c r="AC347" s="39">
        <v>1</v>
      </c>
      <c r="AD347" s="39">
        <v>0</v>
      </c>
      <c r="AE347" s="39">
        <v>1</v>
      </c>
      <c r="AF347" s="39">
        <v>0</v>
      </c>
      <c r="AG347" s="39">
        <v>0</v>
      </c>
      <c r="AH347" s="39">
        <v>0</v>
      </c>
      <c r="AI347" s="39">
        <v>0</v>
      </c>
      <c r="AJ347" s="9">
        <f t="shared" si="28"/>
        <v>1</v>
      </c>
      <c r="AK347" s="9">
        <f t="shared" si="29"/>
        <v>0</v>
      </c>
      <c r="AL347" s="9">
        <f t="shared" si="30"/>
        <v>0</v>
      </c>
      <c r="AM347" s="9">
        <f t="shared" si="31"/>
        <v>0</v>
      </c>
      <c r="AN347" s="29" t="s">
        <v>5051</v>
      </c>
      <c r="AO347" s="29" t="s">
        <v>5052</v>
      </c>
    </row>
    <row r="348" spans="1:41" x14ac:dyDescent="0.25">
      <c r="A348" s="39">
        <v>4561</v>
      </c>
      <c r="B348" s="29" t="s">
        <v>6159</v>
      </c>
      <c r="C348" s="29" t="s">
        <v>6160</v>
      </c>
      <c r="D348" s="29" t="s">
        <v>6161</v>
      </c>
      <c r="E348" s="42">
        <v>44908</v>
      </c>
      <c r="F348" s="29" t="s">
        <v>38</v>
      </c>
      <c r="I348" s="64">
        <v>4.8342000000000001</v>
      </c>
      <c r="J348" s="39">
        <v>6.08E-2</v>
      </c>
      <c r="L348" t="s">
        <v>3471</v>
      </c>
      <c r="M348" s="29" t="s">
        <v>6162</v>
      </c>
      <c r="N348" s="29" t="s">
        <v>48</v>
      </c>
      <c r="O348" s="68">
        <v>0</v>
      </c>
      <c r="P348" s="29" t="s">
        <v>3406</v>
      </c>
      <c r="Q348" s="29" t="s">
        <v>15</v>
      </c>
      <c r="R348" s="39">
        <v>1</v>
      </c>
      <c r="S348" s="39">
        <v>0</v>
      </c>
      <c r="T348" s="39">
        <v>1</v>
      </c>
      <c r="U348" s="39">
        <v>0</v>
      </c>
      <c r="V348" s="39">
        <v>0</v>
      </c>
      <c r="W348" s="39">
        <v>0</v>
      </c>
      <c r="X348" s="39">
        <v>0</v>
      </c>
      <c r="Y348" s="39">
        <v>0</v>
      </c>
      <c r="Z348" s="39">
        <v>1</v>
      </c>
      <c r="AA348" s="39">
        <v>0</v>
      </c>
      <c r="AB348" s="39">
        <v>0</v>
      </c>
      <c r="AC348" s="39">
        <v>0</v>
      </c>
      <c r="AD348" s="39">
        <v>0</v>
      </c>
      <c r="AE348" s="39">
        <v>1</v>
      </c>
      <c r="AF348" s="39">
        <v>0</v>
      </c>
      <c r="AG348" s="39">
        <v>0</v>
      </c>
      <c r="AH348" s="39">
        <v>0</v>
      </c>
      <c r="AI348" s="39">
        <v>0</v>
      </c>
      <c r="AJ348" s="9">
        <f t="shared" si="28"/>
        <v>1</v>
      </c>
      <c r="AK348" s="9">
        <f t="shared" si="29"/>
        <v>0</v>
      </c>
      <c r="AL348" s="9">
        <f t="shared" si="30"/>
        <v>0</v>
      </c>
      <c r="AM348" s="9">
        <f t="shared" si="31"/>
        <v>0</v>
      </c>
      <c r="AN348" s="29" t="s">
        <v>6163</v>
      </c>
      <c r="AO348" s="29" t="s">
        <v>6164</v>
      </c>
    </row>
    <row r="349" spans="1:41" x14ac:dyDescent="0.25">
      <c r="A349" s="39">
        <v>4642</v>
      </c>
      <c r="B349" s="29" t="s">
        <v>4015</v>
      </c>
      <c r="C349" s="29" t="s">
        <v>4016</v>
      </c>
      <c r="D349" s="29" t="s">
        <v>4017</v>
      </c>
      <c r="E349" s="42">
        <v>42643</v>
      </c>
      <c r="F349" s="29" t="s">
        <v>38</v>
      </c>
      <c r="I349" s="64">
        <v>1029</v>
      </c>
      <c r="L349" t="s">
        <v>3471</v>
      </c>
      <c r="M349" s="29" t="s">
        <v>136</v>
      </c>
      <c r="N349" s="29" t="s">
        <v>40</v>
      </c>
      <c r="O349" s="68">
        <v>3</v>
      </c>
      <c r="P349" s="29" t="s">
        <v>5077</v>
      </c>
      <c r="Q349" s="29" t="s">
        <v>15</v>
      </c>
      <c r="R349" s="39">
        <v>1</v>
      </c>
      <c r="S349" s="39">
        <v>0</v>
      </c>
      <c r="T349" s="39">
        <v>0</v>
      </c>
      <c r="U349" s="39">
        <v>1</v>
      </c>
      <c r="V349" s="39">
        <v>0</v>
      </c>
      <c r="W349" s="39">
        <v>0</v>
      </c>
      <c r="X349" s="39">
        <v>0</v>
      </c>
      <c r="Y349" s="39">
        <v>1</v>
      </c>
      <c r="Z349" s="39">
        <v>0</v>
      </c>
      <c r="AA349" s="39">
        <v>0</v>
      </c>
      <c r="AB349" s="39">
        <v>0</v>
      </c>
      <c r="AC349" s="39">
        <v>1</v>
      </c>
      <c r="AD349" s="39">
        <v>0</v>
      </c>
      <c r="AE349" s="39">
        <v>1</v>
      </c>
      <c r="AF349" s="39">
        <v>0</v>
      </c>
      <c r="AG349" s="39">
        <v>0</v>
      </c>
      <c r="AH349" s="39">
        <v>0</v>
      </c>
      <c r="AI349" s="39">
        <v>0</v>
      </c>
      <c r="AJ349" s="9">
        <f t="shared" si="28"/>
        <v>1</v>
      </c>
      <c r="AK349" s="9">
        <f t="shared" si="29"/>
        <v>0</v>
      </c>
      <c r="AL349" s="9">
        <f t="shared" si="30"/>
        <v>0</v>
      </c>
      <c r="AM349" s="9">
        <f t="shared" si="31"/>
        <v>0</v>
      </c>
      <c r="AN349" s="29" t="s">
        <v>4018</v>
      </c>
      <c r="AO349" s="29" t="s">
        <v>4019</v>
      </c>
    </row>
    <row r="350" spans="1:41" x14ac:dyDescent="0.25">
      <c r="A350" s="39">
        <v>4643</v>
      </c>
      <c r="B350" s="29" t="s">
        <v>4342</v>
      </c>
      <c r="C350" s="29" t="s">
        <v>5571</v>
      </c>
      <c r="D350" s="29" t="s">
        <v>5572</v>
      </c>
      <c r="E350" s="42">
        <v>40269</v>
      </c>
      <c r="F350" s="29" t="s">
        <v>38</v>
      </c>
      <c r="I350" s="64">
        <v>1250</v>
      </c>
      <c r="J350" s="39">
        <v>0.17419999999999999</v>
      </c>
      <c r="L350" t="s">
        <v>3471</v>
      </c>
      <c r="M350" s="29" t="s">
        <v>136</v>
      </c>
      <c r="N350" s="29" t="s">
        <v>40</v>
      </c>
      <c r="O350" s="68">
        <v>60</v>
      </c>
      <c r="P350" s="29" t="s">
        <v>2890</v>
      </c>
      <c r="Q350" s="29" t="s">
        <v>15</v>
      </c>
      <c r="R350" s="39">
        <v>1</v>
      </c>
      <c r="S350" s="39">
        <v>0</v>
      </c>
      <c r="T350" s="39">
        <v>0</v>
      </c>
      <c r="U350" s="39">
        <v>1</v>
      </c>
      <c r="V350" s="39">
        <v>0</v>
      </c>
      <c r="W350" s="39">
        <v>0</v>
      </c>
      <c r="X350" s="39">
        <v>0</v>
      </c>
      <c r="Y350" s="39">
        <v>0</v>
      </c>
      <c r="Z350" s="39">
        <v>1</v>
      </c>
      <c r="AA350" s="39">
        <v>0</v>
      </c>
      <c r="AB350" s="39">
        <v>0</v>
      </c>
      <c r="AC350" s="39">
        <v>1</v>
      </c>
      <c r="AD350" s="39">
        <v>0</v>
      </c>
      <c r="AE350" s="39">
        <v>1</v>
      </c>
      <c r="AF350" s="39">
        <v>0</v>
      </c>
      <c r="AG350" s="39">
        <v>0</v>
      </c>
      <c r="AH350" s="39">
        <v>0</v>
      </c>
      <c r="AI350" s="39">
        <v>0</v>
      </c>
      <c r="AJ350" s="9">
        <f t="shared" si="28"/>
        <v>1</v>
      </c>
      <c r="AK350" s="9">
        <f t="shared" si="29"/>
        <v>0</v>
      </c>
      <c r="AL350" s="9">
        <f t="shared" si="30"/>
        <v>0</v>
      </c>
      <c r="AM350" s="9">
        <f t="shared" si="31"/>
        <v>0</v>
      </c>
      <c r="AN350" s="29" t="s">
        <v>5573</v>
      </c>
      <c r="AO350" s="29" t="s">
        <v>5574</v>
      </c>
    </row>
    <row r="351" spans="1:41" x14ac:dyDescent="0.25">
      <c r="A351" s="39">
        <v>4644</v>
      </c>
      <c r="B351" s="29" t="s">
        <v>5575</v>
      </c>
      <c r="C351" s="29" t="s">
        <v>5576</v>
      </c>
      <c r="D351" s="29" t="s">
        <v>5577</v>
      </c>
      <c r="E351" s="42">
        <v>44621</v>
      </c>
      <c r="F351" s="29" t="s">
        <v>38</v>
      </c>
      <c r="G351" s="39">
        <v>2100</v>
      </c>
      <c r="H351" s="39">
        <v>700</v>
      </c>
      <c r="J351" s="39">
        <v>1.6</v>
      </c>
      <c r="L351" t="s">
        <v>341</v>
      </c>
      <c r="M351" s="29" t="s">
        <v>54</v>
      </c>
      <c r="N351" s="29" t="s">
        <v>48</v>
      </c>
      <c r="O351" s="68">
        <v>547.5</v>
      </c>
      <c r="P351" s="29" t="s">
        <v>49</v>
      </c>
      <c r="Q351" s="29" t="s">
        <v>15</v>
      </c>
      <c r="R351" s="39">
        <v>1</v>
      </c>
      <c r="S351" s="39">
        <v>0</v>
      </c>
      <c r="T351" s="39">
        <v>0</v>
      </c>
      <c r="U351" s="39">
        <v>0</v>
      </c>
      <c r="V351" s="39">
        <v>0</v>
      </c>
      <c r="W351" s="39">
        <v>0</v>
      </c>
      <c r="X351" s="39">
        <v>0</v>
      </c>
      <c r="Y351" s="39">
        <v>0</v>
      </c>
      <c r="Z351" s="39">
        <v>0</v>
      </c>
      <c r="AA351" s="39">
        <v>0</v>
      </c>
      <c r="AB351" s="39">
        <v>1</v>
      </c>
      <c r="AC351" s="39">
        <v>0</v>
      </c>
      <c r="AD351" s="39">
        <v>0</v>
      </c>
      <c r="AE351" s="39">
        <v>0</v>
      </c>
      <c r="AF351" s="39">
        <v>0</v>
      </c>
      <c r="AG351" s="39">
        <v>0</v>
      </c>
      <c r="AH351" s="39">
        <v>0</v>
      </c>
      <c r="AI351" s="39">
        <v>0</v>
      </c>
      <c r="AJ351" s="9">
        <f t="shared" si="28"/>
        <v>0</v>
      </c>
      <c r="AK351" s="9">
        <f t="shared" si="29"/>
        <v>0</v>
      </c>
      <c r="AL351" s="9">
        <f t="shared" si="30"/>
        <v>0</v>
      </c>
      <c r="AM351" s="9">
        <f t="shared" si="31"/>
        <v>0</v>
      </c>
      <c r="AN351" s="29" t="s">
        <v>5578</v>
      </c>
      <c r="AO351" s="29" t="s">
        <v>5579</v>
      </c>
    </row>
    <row r="352" spans="1:41" x14ac:dyDescent="0.25">
      <c r="A352" s="39">
        <v>4647</v>
      </c>
      <c r="B352" s="29" t="s">
        <v>5580</v>
      </c>
      <c r="C352" s="29" t="s">
        <v>5581</v>
      </c>
      <c r="D352" s="29" t="s">
        <v>5582</v>
      </c>
      <c r="E352" s="42">
        <v>44197</v>
      </c>
      <c r="F352" s="29" t="s">
        <v>38</v>
      </c>
      <c r="J352" s="39">
        <v>0.31</v>
      </c>
      <c r="L352" t="s">
        <v>341</v>
      </c>
      <c r="M352" s="29" t="s">
        <v>200</v>
      </c>
      <c r="N352" s="29" t="s">
        <v>48</v>
      </c>
      <c r="O352" s="68">
        <v>10.8</v>
      </c>
      <c r="P352" s="29" t="s">
        <v>6977</v>
      </c>
      <c r="Q352" s="29" t="s">
        <v>15</v>
      </c>
      <c r="R352" s="39">
        <v>1</v>
      </c>
      <c r="S352" s="39">
        <v>0</v>
      </c>
      <c r="T352" s="39">
        <v>0</v>
      </c>
      <c r="U352" s="39">
        <v>1</v>
      </c>
      <c r="V352" s="39">
        <v>0</v>
      </c>
      <c r="W352" s="39">
        <v>0</v>
      </c>
      <c r="X352" s="39">
        <v>0</v>
      </c>
      <c r="Y352" s="39">
        <v>0</v>
      </c>
      <c r="Z352" s="39">
        <v>1</v>
      </c>
      <c r="AA352" s="39">
        <v>0</v>
      </c>
      <c r="AB352" s="39">
        <v>0</v>
      </c>
      <c r="AC352" s="39">
        <v>0</v>
      </c>
      <c r="AD352" s="39">
        <v>0</v>
      </c>
      <c r="AE352" s="39">
        <v>0</v>
      </c>
      <c r="AF352" s="39">
        <v>0</v>
      </c>
      <c r="AG352" s="39">
        <v>0</v>
      </c>
      <c r="AH352" s="39">
        <v>0</v>
      </c>
      <c r="AI352" s="39">
        <v>1</v>
      </c>
      <c r="AJ352" s="9">
        <f t="shared" si="28"/>
        <v>0</v>
      </c>
      <c r="AK352" s="9">
        <f t="shared" si="29"/>
        <v>0</v>
      </c>
      <c r="AL352" s="9">
        <f t="shared" si="30"/>
        <v>1</v>
      </c>
      <c r="AM352" s="9">
        <f t="shared" si="31"/>
        <v>0</v>
      </c>
      <c r="AN352" s="29" t="s">
        <v>5583</v>
      </c>
    </row>
    <row r="353" spans="1:41" x14ac:dyDescent="0.25">
      <c r="A353" s="39">
        <v>4648</v>
      </c>
      <c r="B353" s="29" t="s">
        <v>4020</v>
      </c>
      <c r="C353" s="29" t="s">
        <v>4021</v>
      </c>
      <c r="D353" s="29" t="s">
        <v>4022</v>
      </c>
      <c r="E353" s="42">
        <v>43579</v>
      </c>
      <c r="F353" s="29" t="s">
        <v>38</v>
      </c>
      <c r="I353" s="64">
        <v>9.6</v>
      </c>
      <c r="J353" s="39">
        <v>9.5999999999999992E-3</v>
      </c>
      <c r="K353" s="69">
        <v>8.59</v>
      </c>
      <c r="L353" t="s">
        <v>3471</v>
      </c>
      <c r="M353" s="29" t="s">
        <v>136</v>
      </c>
      <c r="N353" s="29" t="s">
        <v>40</v>
      </c>
      <c r="O353" s="68">
        <v>25</v>
      </c>
      <c r="P353" s="29" t="s">
        <v>891</v>
      </c>
      <c r="Q353" s="29" t="s">
        <v>15</v>
      </c>
      <c r="R353" s="39">
        <v>0</v>
      </c>
      <c r="S353" s="39">
        <v>0</v>
      </c>
      <c r="T353" s="39">
        <v>0</v>
      </c>
      <c r="U353" s="39">
        <v>1</v>
      </c>
      <c r="V353" s="39">
        <v>0</v>
      </c>
      <c r="W353" s="39">
        <v>0</v>
      </c>
      <c r="X353" s="39">
        <v>0</v>
      </c>
      <c r="Y353" s="39">
        <v>0</v>
      </c>
      <c r="Z353" s="39">
        <v>1</v>
      </c>
      <c r="AA353" s="39">
        <v>0</v>
      </c>
      <c r="AB353" s="39">
        <v>0</v>
      </c>
      <c r="AC353" s="39">
        <v>0</v>
      </c>
      <c r="AD353" s="39">
        <v>0</v>
      </c>
      <c r="AE353" s="39">
        <v>0</v>
      </c>
      <c r="AF353" s="39">
        <v>0</v>
      </c>
      <c r="AG353" s="39">
        <v>0</v>
      </c>
      <c r="AH353" s="39">
        <v>0</v>
      </c>
      <c r="AI353" s="39">
        <v>1</v>
      </c>
      <c r="AJ353" s="9">
        <f t="shared" si="28"/>
        <v>0</v>
      </c>
      <c r="AK353" s="9">
        <f t="shared" si="29"/>
        <v>0</v>
      </c>
      <c r="AL353" s="9">
        <f t="shared" si="30"/>
        <v>1</v>
      </c>
      <c r="AM353" s="9">
        <f t="shared" si="31"/>
        <v>0</v>
      </c>
      <c r="AN353" s="29" t="s">
        <v>4023</v>
      </c>
      <c r="AO353" s="29" t="s">
        <v>4024</v>
      </c>
    </row>
    <row r="354" spans="1:41" x14ac:dyDescent="0.25">
      <c r="A354" s="39">
        <v>4654</v>
      </c>
      <c r="B354" s="29" t="s">
        <v>893</v>
      </c>
      <c r="C354" s="29" t="s">
        <v>894</v>
      </c>
      <c r="D354" s="29" t="s">
        <v>895</v>
      </c>
      <c r="E354" s="42">
        <v>43970</v>
      </c>
      <c r="F354" s="29" t="s">
        <v>38</v>
      </c>
      <c r="J354" s="39">
        <v>1</v>
      </c>
      <c r="L354" t="s">
        <v>341</v>
      </c>
      <c r="M354" s="29" t="s">
        <v>151</v>
      </c>
      <c r="N354" s="29" t="s">
        <v>48</v>
      </c>
      <c r="O354" s="68">
        <v>576</v>
      </c>
      <c r="P354" s="29" t="s">
        <v>552</v>
      </c>
      <c r="Q354" s="29" t="s">
        <v>15</v>
      </c>
      <c r="R354" s="39">
        <v>1</v>
      </c>
      <c r="S354" s="39">
        <v>0</v>
      </c>
      <c r="T354" s="39">
        <v>0</v>
      </c>
      <c r="U354" s="39">
        <v>1</v>
      </c>
      <c r="V354" s="39">
        <v>0</v>
      </c>
      <c r="W354" s="39">
        <v>0</v>
      </c>
      <c r="X354" s="39">
        <v>0</v>
      </c>
      <c r="Y354" s="39">
        <v>0</v>
      </c>
      <c r="Z354" s="39">
        <v>1</v>
      </c>
      <c r="AA354" s="39">
        <v>0</v>
      </c>
      <c r="AB354" s="39">
        <v>0</v>
      </c>
      <c r="AC354" s="39">
        <v>1</v>
      </c>
      <c r="AD354" s="39">
        <v>0</v>
      </c>
      <c r="AE354" s="39">
        <v>0</v>
      </c>
      <c r="AF354" s="39">
        <v>0</v>
      </c>
      <c r="AG354" s="39">
        <v>0</v>
      </c>
      <c r="AH354" s="39">
        <v>0</v>
      </c>
      <c r="AI354" s="39">
        <v>0</v>
      </c>
      <c r="AJ354" s="9">
        <f t="shared" si="28"/>
        <v>1</v>
      </c>
      <c r="AK354" s="9">
        <f t="shared" si="29"/>
        <v>0</v>
      </c>
      <c r="AL354" s="9">
        <f t="shared" si="30"/>
        <v>0</v>
      </c>
      <c r="AM354" s="9">
        <f t="shared" si="31"/>
        <v>0</v>
      </c>
      <c r="AN354" s="29" t="s">
        <v>4025</v>
      </c>
      <c r="AO354" s="29" t="s">
        <v>896</v>
      </c>
    </row>
    <row r="355" spans="1:41" x14ac:dyDescent="0.25">
      <c r="A355" s="39">
        <v>4659</v>
      </c>
      <c r="B355" s="29" t="s">
        <v>6978</v>
      </c>
      <c r="C355" s="29" t="s">
        <v>6979</v>
      </c>
      <c r="D355" s="29" t="s">
        <v>6980</v>
      </c>
      <c r="E355" s="42">
        <v>42636</v>
      </c>
      <c r="F355" s="29" t="s">
        <v>332</v>
      </c>
      <c r="I355" s="64">
        <v>148000000</v>
      </c>
      <c r="L355" t="s">
        <v>3471</v>
      </c>
      <c r="M355" s="29" t="s">
        <v>6981</v>
      </c>
      <c r="N355" s="29" t="s">
        <v>48</v>
      </c>
      <c r="O355" s="68">
        <v>1E-4</v>
      </c>
      <c r="P355" s="29" t="s">
        <v>6982</v>
      </c>
      <c r="Q355" s="29" t="s">
        <v>70</v>
      </c>
      <c r="R355" s="39">
        <v>0</v>
      </c>
      <c r="S355" s="39">
        <v>0</v>
      </c>
      <c r="T355" s="39">
        <v>0</v>
      </c>
      <c r="U355" s="39">
        <v>0</v>
      </c>
      <c r="V355" s="39">
        <v>0</v>
      </c>
      <c r="W355" s="39">
        <v>0</v>
      </c>
      <c r="X355" s="39">
        <v>0</v>
      </c>
      <c r="Y355" s="39">
        <v>1</v>
      </c>
      <c r="Z355" s="39">
        <v>0</v>
      </c>
      <c r="AA355" s="39">
        <v>0</v>
      </c>
      <c r="AB355" s="39">
        <v>0</v>
      </c>
      <c r="AC355" s="39">
        <v>0</v>
      </c>
      <c r="AD355" s="39">
        <v>0</v>
      </c>
      <c r="AE355" s="39">
        <v>0</v>
      </c>
      <c r="AF355" s="39">
        <v>0</v>
      </c>
      <c r="AG355" s="39">
        <v>0</v>
      </c>
      <c r="AH355" s="39">
        <v>0</v>
      </c>
      <c r="AI355" s="39">
        <v>1</v>
      </c>
      <c r="AJ355" s="9">
        <f t="shared" si="28"/>
        <v>0</v>
      </c>
      <c r="AK355" s="9">
        <f t="shared" si="29"/>
        <v>0</v>
      </c>
      <c r="AL355" s="9">
        <f t="shared" si="30"/>
        <v>1</v>
      </c>
      <c r="AM355" s="9">
        <f t="shared" si="31"/>
        <v>0</v>
      </c>
      <c r="AN355" s="29" t="s">
        <v>3461</v>
      </c>
      <c r="AO355" s="29" t="s">
        <v>6983</v>
      </c>
    </row>
    <row r="356" spans="1:41" x14ac:dyDescent="0.25">
      <c r="A356" s="39">
        <v>4667</v>
      </c>
      <c r="B356" s="29" t="s">
        <v>6984</v>
      </c>
      <c r="C356" s="29" t="s">
        <v>6985</v>
      </c>
      <c r="D356" s="29" t="s">
        <v>6986</v>
      </c>
      <c r="E356" s="42">
        <v>42243</v>
      </c>
      <c r="F356" s="29" t="s">
        <v>38</v>
      </c>
      <c r="G356" s="39">
        <v>2100</v>
      </c>
      <c r="H356" s="39">
        <v>700</v>
      </c>
      <c r="J356" s="39">
        <v>2</v>
      </c>
      <c r="L356" t="s">
        <v>341</v>
      </c>
      <c r="M356" s="29" t="s">
        <v>54</v>
      </c>
      <c r="N356" s="29" t="s">
        <v>48</v>
      </c>
      <c r="O356" s="68">
        <v>905.2</v>
      </c>
      <c r="P356" s="29" t="s">
        <v>170</v>
      </c>
      <c r="Q356" s="29" t="s">
        <v>15</v>
      </c>
      <c r="R356" s="39">
        <v>1</v>
      </c>
      <c r="S356" s="39">
        <v>0</v>
      </c>
      <c r="T356" s="39">
        <v>0</v>
      </c>
      <c r="U356" s="39">
        <v>0</v>
      </c>
      <c r="V356" s="39">
        <v>0</v>
      </c>
      <c r="W356" s="39">
        <v>0</v>
      </c>
      <c r="X356" s="39">
        <v>0</v>
      </c>
      <c r="Y356" s="39">
        <v>0</v>
      </c>
      <c r="Z356" s="39">
        <v>0</v>
      </c>
      <c r="AA356" s="39">
        <v>0</v>
      </c>
      <c r="AB356" s="39">
        <v>1</v>
      </c>
      <c r="AC356" s="39">
        <v>1</v>
      </c>
      <c r="AD356" s="39">
        <v>0</v>
      </c>
      <c r="AE356" s="39">
        <v>0</v>
      </c>
      <c r="AF356" s="39">
        <v>0</v>
      </c>
      <c r="AG356" s="39">
        <v>0</v>
      </c>
      <c r="AH356" s="39">
        <v>0</v>
      </c>
      <c r="AI356" s="39">
        <v>0</v>
      </c>
      <c r="AJ356" s="9">
        <f t="shared" si="28"/>
        <v>1</v>
      </c>
      <c r="AK356" s="9">
        <f t="shared" si="29"/>
        <v>0</v>
      </c>
      <c r="AL356" s="9">
        <f t="shared" si="30"/>
        <v>0</v>
      </c>
      <c r="AM356" s="9">
        <f t="shared" si="31"/>
        <v>0</v>
      </c>
      <c r="AN356" s="29" t="s">
        <v>6987</v>
      </c>
      <c r="AO356" s="29" t="s">
        <v>6988</v>
      </c>
    </row>
    <row r="357" spans="1:41" x14ac:dyDescent="0.25">
      <c r="A357" s="39">
        <v>4671</v>
      </c>
      <c r="B357" s="29" t="s">
        <v>5079</v>
      </c>
      <c r="C357" s="29" t="s">
        <v>5080</v>
      </c>
      <c r="D357" s="29" t="s">
        <v>5081</v>
      </c>
      <c r="E357" s="42">
        <v>43466</v>
      </c>
      <c r="F357" s="29" t="s">
        <v>38</v>
      </c>
      <c r="L357" t="s">
        <v>341</v>
      </c>
      <c r="M357" s="29" t="s">
        <v>54</v>
      </c>
      <c r="N357" s="29" t="s">
        <v>48</v>
      </c>
      <c r="O357" s="68">
        <v>0.75</v>
      </c>
      <c r="P357" s="29" t="s">
        <v>5082</v>
      </c>
      <c r="Q357" s="29" t="s">
        <v>15</v>
      </c>
      <c r="R357" s="39">
        <v>0</v>
      </c>
      <c r="S357" s="39">
        <v>0</v>
      </c>
      <c r="T357" s="39">
        <v>0</v>
      </c>
      <c r="U357" s="39">
        <v>0</v>
      </c>
      <c r="V357" s="39">
        <v>0</v>
      </c>
      <c r="W357" s="39">
        <v>0</v>
      </c>
      <c r="X357" s="39">
        <v>0</v>
      </c>
      <c r="Y357" s="39">
        <v>1</v>
      </c>
      <c r="Z357" s="39">
        <v>0</v>
      </c>
      <c r="AA357" s="39">
        <v>0</v>
      </c>
      <c r="AB357" s="39">
        <v>0</v>
      </c>
      <c r="AC357" s="39">
        <v>1</v>
      </c>
      <c r="AD357" s="39">
        <v>0</v>
      </c>
      <c r="AE357" s="39">
        <v>0</v>
      </c>
      <c r="AF357" s="39">
        <v>0</v>
      </c>
      <c r="AG357" s="39">
        <v>0</v>
      </c>
      <c r="AH357" s="39">
        <v>0</v>
      </c>
      <c r="AI357" s="39">
        <v>0</v>
      </c>
      <c r="AJ357" s="9">
        <f t="shared" si="28"/>
        <v>1</v>
      </c>
      <c r="AK357" s="9">
        <f t="shared" si="29"/>
        <v>0</v>
      </c>
      <c r="AL357" s="9">
        <f t="shared" si="30"/>
        <v>0</v>
      </c>
      <c r="AM357" s="9">
        <f t="shared" si="31"/>
        <v>0</v>
      </c>
      <c r="AN357" s="29" t="s">
        <v>5083</v>
      </c>
      <c r="AO357" s="29" t="s">
        <v>5084</v>
      </c>
    </row>
    <row r="358" spans="1:41" x14ac:dyDescent="0.25">
      <c r="A358" s="39">
        <v>4672</v>
      </c>
      <c r="B358" s="29" t="s">
        <v>6989</v>
      </c>
      <c r="C358" s="29" t="s">
        <v>6990</v>
      </c>
      <c r="D358" s="29" t="s">
        <v>6991</v>
      </c>
      <c r="E358" s="42">
        <v>42370</v>
      </c>
      <c r="F358" s="29" t="s">
        <v>38</v>
      </c>
      <c r="J358" s="39">
        <v>0.95</v>
      </c>
      <c r="L358" t="s">
        <v>3471</v>
      </c>
      <c r="M358" s="29" t="s">
        <v>136</v>
      </c>
      <c r="N358" s="29" t="s">
        <v>219</v>
      </c>
      <c r="O358" s="68">
        <v>0.16666666666666671</v>
      </c>
      <c r="P358" s="29" t="s">
        <v>6992</v>
      </c>
      <c r="Q358" s="29" t="s">
        <v>15</v>
      </c>
      <c r="R358" s="39">
        <v>1</v>
      </c>
      <c r="S358" s="39">
        <v>0</v>
      </c>
      <c r="T358" s="39">
        <v>0</v>
      </c>
      <c r="U358" s="39">
        <v>1</v>
      </c>
      <c r="V358" s="39">
        <v>0</v>
      </c>
      <c r="W358" s="39">
        <v>0</v>
      </c>
      <c r="X358" s="39">
        <v>0</v>
      </c>
      <c r="Y358" s="39">
        <v>0</v>
      </c>
      <c r="Z358" s="39">
        <v>1</v>
      </c>
      <c r="AA358" s="39">
        <v>0</v>
      </c>
      <c r="AB358" s="39">
        <v>0</v>
      </c>
      <c r="AC358" s="39">
        <v>0</v>
      </c>
      <c r="AD358" s="39">
        <v>0</v>
      </c>
      <c r="AE358" s="39">
        <v>0</v>
      </c>
      <c r="AF358" s="39">
        <v>0</v>
      </c>
      <c r="AG358" s="39">
        <v>0</v>
      </c>
      <c r="AH358" s="39">
        <v>0</v>
      </c>
      <c r="AI358" s="39">
        <v>1</v>
      </c>
      <c r="AJ358" s="9">
        <f t="shared" si="28"/>
        <v>0</v>
      </c>
      <c r="AK358" s="9">
        <f t="shared" si="29"/>
        <v>0</v>
      </c>
      <c r="AL358" s="9">
        <f t="shared" si="30"/>
        <v>1</v>
      </c>
      <c r="AM358" s="9">
        <f t="shared" si="31"/>
        <v>0</v>
      </c>
      <c r="AN358" s="29" t="s">
        <v>3505</v>
      </c>
    </row>
    <row r="359" spans="1:41" x14ac:dyDescent="0.25">
      <c r="A359" s="39">
        <v>4676</v>
      </c>
      <c r="B359" s="29" t="s">
        <v>6993</v>
      </c>
      <c r="C359" s="29" t="s">
        <v>6994</v>
      </c>
      <c r="D359" s="29" t="s">
        <v>6866</v>
      </c>
      <c r="E359" s="42">
        <v>30437</v>
      </c>
      <c r="F359" s="29" t="s">
        <v>38</v>
      </c>
      <c r="L359" t="s">
        <v>3471</v>
      </c>
      <c r="M359" s="29" t="s">
        <v>136</v>
      </c>
      <c r="N359" s="29" t="s">
        <v>219</v>
      </c>
      <c r="O359" s="68">
        <v>0.16666666666666671</v>
      </c>
      <c r="P359" s="29" t="s">
        <v>6995</v>
      </c>
      <c r="Q359" s="29" t="s">
        <v>15</v>
      </c>
      <c r="R359" s="39">
        <v>1</v>
      </c>
      <c r="S359" s="39">
        <v>0</v>
      </c>
      <c r="T359" s="39">
        <v>0</v>
      </c>
      <c r="U359" s="39">
        <v>1</v>
      </c>
      <c r="V359" s="39">
        <v>0</v>
      </c>
      <c r="W359" s="39">
        <v>0</v>
      </c>
      <c r="X359" s="39">
        <v>0</v>
      </c>
      <c r="Y359" s="39">
        <v>0</v>
      </c>
      <c r="Z359" s="39">
        <v>1</v>
      </c>
      <c r="AA359" s="39">
        <v>0</v>
      </c>
      <c r="AB359" s="39">
        <v>0</v>
      </c>
      <c r="AC359" s="39">
        <v>1</v>
      </c>
      <c r="AD359" s="39">
        <v>0</v>
      </c>
      <c r="AE359" s="39">
        <v>0</v>
      </c>
      <c r="AF359" s="39">
        <v>0</v>
      </c>
      <c r="AG359" s="39">
        <v>1</v>
      </c>
      <c r="AH359" s="39">
        <v>0</v>
      </c>
      <c r="AI359" s="39">
        <v>0</v>
      </c>
      <c r="AJ359" s="9">
        <f t="shared" si="28"/>
        <v>1</v>
      </c>
      <c r="AK359" s="9">
        <f t="shared" si="29"/>
        <v>1</v>
      </c>
      <c r="AL359" s="9">
        <f t="shared" si="30"/>
        <v>0</v>
      </c>
      <c r="AM359" s="9">
        <f t="shared" si="31"/>
        <v>0</v>
      </c>
      <c r="AN359" s="29" t="s">
        <v>6996</v>
      </c>
      <c r="AO359" s="29" t="s">
        <v>6997</v>
      </c>
    </row>
    <row r="360" spans="1:41" x14ac:dyDescent="0.25">
      <c r="A360" s="39">
        <v>4677</v>
      </c>
      <c r="B360" s="29" t="s">
        <v>6998</v>
      </c>
      <c r="C360" s="29" t="s">
        <v>6999</v>
      </c>
      <c r="D360" s="29" t="s">
        <v>7000</v>
      </c>
      <c r="E360" s="42">
        <v>40893</v>
      </c>
      <c r="F360" s="29" t="s">
        <v>38</v>
      </c>
      <c r="J360" s="39">
        <v>2</v>
      </c>
      <c r="L360" t="s">
        <v>3471</v>
      </c>
      <c r="M360" s="29" t="s">
        <v>185</v>
      </c>
      <c r="N360" s="29" t="s">
        <v>48</v>
      </c>
      <c r="O360" s="68">
        <v>8.3333333333333301E-2</v>
      </c>
      <c r="P360" s="29" t="s">
        <v>2660</v>
      </c>
      <c r="Q360" s="29" t="s">
        <v>15</v>
      </c>
      <c r="R360" s="39">
        <v>1</v>
      </c>
      <c r="S360" s="39">
        <v>0</v>
      </c>
      <c r="T360" s="39">
        <v>0</v>
      </c>
      <c r="U360" s="39">
        <v>0</v>
      </c>
      <c r="V360" s="39">
        <v>0</v>
      </c>
      <c r="W360" s="39">
        <v>0</v>
      </c>
      <c r="X360" s="39">
        <v>0</v>
      </c>
      <c r="Y360" s="39">
        <v>1</v>
      </c>
      <c r="Z360" s="39">
        <v>0</v>
      </c>
      <c r="AA360" s="39">
        <v>0</v>
      </c>
      <c r="AB360" s="39">
        <v>0</v>
      </c>
      <c r="AC360" s="39">
        <v>0</v>
      </c>
      <c r="AD360" s="39">
        <v>0</v>
      </c>
      <c r="AE360" s="39">
        <v>0</v>
      </c>
      <c r="AF360" s="39">
        <v>0</v>
      </c>
      <c r="AG360" s="39">
        <v>0</v>
      </c>
      <c r="AH360" s="39">
        <v>0</v>
      </c>
      <c r="AI360" s="39">
        <v>1</v>
      </c>
      <c r="AJ360" s="9">
        <f t="shared" si="28"/>
        <v>0</v>
      </c>
      <c r="AK360" s="9">
        <f t="shared" si="29"/>
        <v>0</v>
      </c>
      <c r="AL360" s="9">
        <f t="shared" si="30"/>
        <v>1</v>
      </c>
      <c r="AM360" s="9">
        <f t="shared" si="31"/>
        <v>0</v>
      </c>
      <c r="AN360" s="29" t="s">
        <v>3505</v>
      </c>
      <c r="AO360" s="29" t="s">
        <v>7001</v>
      </c>
    </row>
    <row r="361" spans="1:41" x14ac:dyDescent="0.25">
      <c r="A361" s="39">
        <v>4681</v>
      </c>
      <c r="B361" s="29" t="s">
        <v>7002</v>
      </c>
      <c r="C361" s="29" t="s">
        <v>7003</v>
      </c>
      <c r="D361" s="29" t="s">
        <v>7004</v>
      </c>
      <c r="E361" s="42">
        <v>31413</v>
      </c>
      <c r="F361" s="29" t="s">
        <v>332</v>
      </c>
      <c r="J361" s="39">
        <v>10</v>
      </c>
      <c r="L361" t="s">
        <v>3471</v>
      </c>
      <c r="M361" s="29" t="s">
        <v>136</v>
      </c>
      <c r="N361" s="29" t="s">
        <v>1827</v>
      </c>
      <c r="O361" s="68">
        <v>1</v>
      </c>
      <c r="P361" s="29" t="s">
        <v>7005</v>
      </c>
      <c r="Q361" s="29" t="s">
        <v>15</v>
      </c>
      <c r="R361" s="39">
        <v>1</v>
      </c>
      <c r="S361" s="39">
        <v>0</v>
      </c>
      <c r="T361" s="39">
        <v>0</v>
      </c>
      <c r="U361" s="39">
        <v>1</v>
      </c>
      <c r="V361" s="39">
        <v>0</v>
      </c>
      <c r="W361" s="39">
        <v>0</v>
      </c>
      <c r="X361" s="39">
        <v>0</v>
      </c>
      <c r="Y361" s="39">
        <v>1</v>
      </c>
      <c r="Z361" s="39">
        <v>0</v>
      </c>
      <c r="AA361" s="39">
        <v>0</v>
      </c>
      <c r="AB361" s="39">
        <v>0</v>
      </c>
      <c r="AC361" s="39">
        <v>0</v>
      </c>
      <c r="AD361" s="39">
        <v>0</v>
      </c>
      <c r="AE361" s="39">
        <v>0</v>
      </c>
      <c r="AF361" s="39">
        <v>0</v>
      </c>
      <c r="AG361" s="39">
        <v>0</v>
      </c>
      <c r="AH361" s="39">
        <v>0</v>
      </c>
      <c r="AI361" s="39">
        <v>1</v>
      </c>
      <c r="AJ361" s="9">
        <f t="shared" si="28"/>
        <v>0</v>
      </c>
      <c r="AK361" s="9">
        <f t="shared" si="29"/>
        <v>0</v>
      </c>
      <c r="AL361" s="9">
        <f t="shared" si="30"/>
        <v>1</v>
      </c>
      <c r="AM361" s="9">
        <f t="shared" si="31"/>
        <v>0</v>
      </c>
      <c r="AN361" s="29" t="s">
        <v>3505</v>
      </c>
      <c r="AO361" s="29" t="s">
        <v>7006</v>
      </c>
    </row>
    <row r="362" spans="1:41" x14ac:dyDescent="0.25">
      <c r="A362" s="39">
        <v>4687</v>
      </c>
      <c r="B362" s="29" t="s">
        <v>4031</v>
      </c>
      <c r="C362" s="29" t="s">
        <v>4032</v>
      </c>
      <c r="D362" s="29" t="s">
        <v>4033</v>
      </c>
      <c r="E362" s="42">
        <v>39508</v>
      </c>
      <c r="F362" s="29" t="s">
        <v>2852</v>
      </c>
      <c r="J362" s="39">
        <v>4</v>
      </c>
      <c r="L362" t="s">
        <v>341</v>
      </c>
      <c r="M362" s="29" t="s">
        <v>1411</v>
      </c>
      <c r="N362" s="29" t="s">
        <v>48</v>
      </c>
      <c r="O362" s="68">
        <v>1</v>
      </c>
      <c r="P362" s="29" t="s">
        <v>5085</v>
      </c>
      <c r="Q362" s="29" t="s">
        <v>15</v>
      </c>
      <c r="R362" s="39">
        <v>1</v>
      </c>
      <c r="S362" s="39">
        <v>0</v>
      </c>
      <c r="T362" s="39">
        <v>0</v>
      </c>
      <c r="U362" s="39">
        <v>1</v>
      </c>
      <c r="V362" s="39">
        <v>0</v>
      </c>
      <c r="W362" s="39">
        <v>0</v>
      </c>
      <c r="X362" s="39">
        <v>0</v>
      </c>
      <c r="Y362" s="39">
        <v>1</v>
      </c>
      <c r="Z362" s="39">
        <v>1</v>
      </c>
      <c r="AA362" s="39">
        <v>0</v>
      </c>
      <c r="AB362" s="39">
        <v>0</v>
      </c>
      <c r="AC362" s="39">
        <v>1</v>
      </c>
      <c r="AD362" s="39">
        <v>0</v>
      </c>
      <c r="AE362" s="39">
        <v>1</v>
      </c>
      <c r="AF362" s="39">
        <v>0</v>
      </c>
      <c r="AG362" s="39">
        <v>0</v>
      </c>
      <c r="AH362" s="39">
        <v>0</v>
      </c>
      <c r="AI362" s="39">
        <v>0</v>
      </c>
      <c r="AJ362" s="9">
        <f t="shared" si="28"/>
        <v>1</v>
      </c>
      <c r="AK362" s="9">
        <f t="shared" si="29"/>
        <v>0</v>
      </c>
      <c r="AL362" s="9">
        <f t="shared" si="30"/>
        <v>0</v>
      </c>
      <c r="AM362" s="9">
        <f t="shared" si="31"/>
        <v>0</v>
      </c>
      <c r="AN362" s="29" t="s">
        <v>4034</v>
      </c>
      <c r="AO362" s="29" t="s">
        <v>4035</v>
      </c>
    </row>
    <row r="363" spans="1:41" x14ac:dyDescent="0.25">
      <c r="A363" s="39">
        <v>4688</v>
      </c>
      <c r="B363" s="29" t="s">
        <v>5086</v>
      </c>
      <c r="C363" s="29" t="s">
        <v>5087</v>
      </c>
      <c r="D363" s="29" t="s">
        <v>5088</v>
      </c>
      <c r="E363" s="42">
        <v>42979</v>
      </c>
      <c r="F363" s="29" t="s">
        <v>38</v>
      </c>
      <c r="L363" t="s">
        <v>3471</v>
      </c>
      <c r="M363" s="29" t="s">
        <v>136</v>
      </c>
      <c r="N363" s="29" t="s">
        <v>219</v>
      </c>
      <c r="O363" s="68">
        <v>364</v>
      </c>
      <c r="P363" s="29" t="s">
        <v>225</v>
      </c>
      <c r="Q363" s="29" t="s">
        <v>15</v>
      </c>
      <c r="R363" s="39">
        <v>1</v>
      </c>
      <c r="S363" s="39">
        <v>0</v>
      </c>
      <c r="T363" s="39">
        <v>0</v>
      </c>
      <c r="U363" s="39">
        <v>1</v>
      </c>
      <c r="V363" s="39">
        <v>0</v>
      </c>
      <c r="W363" s="39">
        <v>0</v>
      </c>
      <c r="X363" s="39">
        <v>0</v>
      </c>
      <c r="Y363" s="39">
        <v>0</v>
      </c>
      <c r="Z363" s="39">
        <v>1</v>
      </c>
      <c r="AA363" s="39">
        <v>0</v>
      </c>
      <c r="AB363" s="39">
        <v>0</v>
      </c>
      <c r="AC363" s="39">
        <v>0</v>
      </c>
      <c r="AD363" s="39">
        <v>0</v>
      </c>
      <c r="AE363" s="39">
        <v>1</v>
      </c>
      <c r="AF363" s="39">
        <v>0</v>
      </c>
      <c r="AG363" s="39">
        <v>0</v>
      </c>
      <c r="AH363" s="39">
        <v>0</v>
      </c>
      <c r="AI363" s="39">
        <v>0</v>
      </c>
      <c r="AJ363" s="9">
        <f t="shared" si="28"/>
        <v>1</v>
      </c>
      <c r="AK363" s="9">
        <f t="shared" si="29"/>
        <v>0</v>
      </c>
      <c r="AL363" s="9">
        <f t="shared" si="30"/>
        <v>0</v>
      </c>
      <c r="AM363" s="9">
        <f t="shared" si="31"/>
        <v>0</v>
      </c>
      <c r="AN363" s="29" t="s">
        <v>4763</v>
      </c>
      <c r="AO363" s="29" t="s">
        <v>5089</v>
      </c>
    </row>
    <row r="364" spans="1:41" x14ac:dyDescent="0.25">
      <c r="A364" s="39">
        <v>4692</v>
      </c>
      <c r="B364" s="29" t="s">
        <v>7007</v>
      </c>
      <c r="C364" s="29" t="s">
        <v>7008</v>
      </c>
      <c r="D364" s="29" t="s">
        <v>7009</v>
      </c>
      <c r="E364" s="42">
        <v>42339</v>
      </c>
      <c r="F364" s="29" t="s">
        <v>38</v>
      </c>
      <c r="G364" s="39">
        <v>2100</v>
      </c>
      <c r="H364" s="39">
        <v>900</v>
      </c>
      <c r="J364" s="39">
        <v>1.75</v>
      </c>
      <c r="L364" t="s">
        <v>341</v>
      </c>
      <c r="M364" s="29" t="s">
        <v>54</v>
      </c>
      <c r="N364" s="29" t="s">
        <v>48</v>
      </c>
      <c r="O364" s="68">
        <v>0</v>
      </c>
      <c r="P364" s="29" t="s">
        <v>7010</v>
      </c>
      <c r="Q364" s="29" t="s">
        <v>15</v>
      </c>
      <c r="R364" s="39">
        <v>1</v>
      </c>
      <c r="S364" s="39">
        <v>0</v>
      </c>
      <c r="T364" s="39">
        <v>0</v>
      </c>
      <c r="U364" s="39">
        <v>0</v>
      </c>
      <c r="V364" s="39">
        <v>0</v>
      </c>
      <c r="W364" s="39">
        <v>0</v>
      </c>
      <c r="X364" s="39">
        <v>0</v>
      </c>
      <c r="Y364" s="39">
        <v>0</v>
      </c>
      <c r="Z364" s="39">
        <v>0</v>
      </c>
      <c r="AA364" s="39">
        <v>0</v>
      </c>
      <c r="AB364" s="39">
        <v>1</v>
      </c>
      <c r="AC364" s="39">
        <v>0</v>
      </c>
      <c r="AD364" s="39">
        <v>0</v>
      </c>
      <c r="AE364" s="39">
        <v>0</v>
      </c>
      <c r="AF364" s="39">
        <v>0</v>
      </c>
      <c r="AG364" s="39">
        <v>0</v>
      </c>
      <c r="AH364" s="39">
        <v>0</v>
      </c>
      <c r="AI364" s="39">
        <v>1</v>
      </c>
      <c r="AJ364" s="9">
        <f t="shared" si="28"/>
        <v>0</v>
      </c>
      <c r="AK364" s="9">
        <f t="shared" si="29"/>
        <v>0</v>
      </c>
      <c r="AL364" s="9">
        <f t="shared" si="30"/>
        <v>1</v>
      </c>
      <c r="AM364" s="9">
        <f t="shared" si="31"/>
        <v>0</v>
      </c>
      <c r="AN364" s="29" t="s">
        <v>3505</v>
      </c>
      <c r="AO364" s="29" t="s">
        <v>7011</v>
      </c>
    </row>
    <row r="365" spans="1:41" x14ac:dyDescent="0.25">
      <c r="A365" s="39">
        <v>4700</v>
      </c>
      <c r="B365" s="29" t="s">
        <v>5584</v>
      </c>
      <c r="C365" s="29" t="s">
        <v>5585</v>
      </c>
      <c r="D365" s="29" t="s">
        <v>5586</v>
      </c>
      <c r="E365" s="42">
        <v>35494</v>
      </c>
      <c r="F365" s="29" t="s">
        <v>38</v>
      </c>
      <c r="L365" t="s">
        <v>3471</v>
      </c>
      <c r="M365" s="29" t="s">
        <v>598</v>
      </c>
      <c r="N365" s="29" t="s">
        <v>40</v>
      </c>
      <c r="O365" s="68">
        <v>8.3333333333329999E-4</v>
      </c>
      <c r="P365" s="29" t="s">
        <v>7012</v>
      </c>
      <c r="Q365" s="29" t="s">
        <v>15</v>
      </c>
      <c r="R365" s="39">
        <v>1</v>
      </c>
      <c r="S365" s="39">
        <v>0</v>
      </c>
      <c r="T365" s="39">
        <v>0</v>
      </c>
      <c r="U365" s="39">
        <v>0</v>
      </c>
      <c r="V365" s="39">
        <v>0</v>
      </c>
      <c r="W365" s="39">
        <v>1</v>
      </c>
      <c r="X365" s="39">
        <v>0</v>
      </c>
      <c r="Y365" s="39">
        <v>1</v>
      </c>
      <c r="Z365" s="39">
        <v>0</v>
      </c>
      <c r="AA365" s="39">
        <v>0</v>
      </c>
      <c r="AB365" s="39">
        <v>0</v>
      </c>
      <c r="AC365" s="39">
        <v>0</v>
      </c>
      <c r="AD365" s="39">
        <v>0</v>
      </c>
      <c r="AE365" s="39">
        <v>0</v>
      </c>
      <c r="AF365" s="39">
        <v>0</v>
      </c>
      <c r="AG365" s="39">
        <v>0</v>
      </c>
      <c r="AH365" s="39">
        <v>0</v>
      </c>
      <c r="AI365" s="39">
        <v>1</v>
      </c>
      <c r="AJ365" s="9">
        <f t="shared" si="28"/>
        <v>0</v>
      </c>
      <c r="AK365" s="9">
        <f t="shared" si="29"/>
        <v>0</v>
      </c>
      <c r="AL365" s="9">
        <f t="shared" si="30"/>
        <v>1</v>
      </c>
      <c r="AM365" s="9">
        <f t="shared" si="31"/>
        <v>0</v>
      </c>
      <c r="AN365" s="29" t="s">
        <v>3461</v>
      </c>
      <c r="AO365" s="29" t="s">
        <v>5587</v>
      </c>
    </row>
    <row r="366" spans="1:41" x14ac:dyDescent="0.25">
      <c r="A366" s="39">
        <v>4702</v>
      </c>
      <c r="B366" s="29" t="s">
        <v>6171</v>
      </c>
      <c r="C366" s="29" t="s">
        <v>6172</v>
      </c>
      <c r="D366" s="29" t="s">
        <v>6173</v>
      </c>
      <c r="E366" s="42">
        <v>44682</v>
      </c>
      <c r="F366" s="29" t="s">
        <v>332</v>
      </c>
      <c r="I366" s="64">
        <v>26000</v>
      </c>
      <c r="L366" t="s">
        <v>3471</v>
      </c>
      <c r="M366" s="29" t="s">
        <v>1869</v>
      </c>
      <c r="N366" s="29" t="s">
        <v>40</v>
      </c>
      <c r="O366" s="68">
        <v>20.104166666666668</v>
      </c>
      <c r="P366" s="29" t="s">
        <v>6043</v>
      </c>
      <c r="Q366" s="29" t="s">
        <v>15</v>
      </c>
      <c r="R366" s="39">
        <v>0</v>
      </c>
      <c r="S366" s="39">
        <v>0</v>
      </c>
      <c r="T366" s="39">
        <v>0</v>
      </c>
      <c r="U366" s="39">
        <v>0</v>
      </c>
      <c r="V366" s="39">
        <v>0</v>
      </c>
      <c r="W366" s="39">
        <v>0</v>
      </c>
      <c r="X366" s="39">
        <v>0</v>
      </c>
      <c r="Y366" s="39">
        <v>0</v>
      </c>
      <c r="Z366" s="39">
        <v>1</v>
      </c>
      <c r="AA366" s="39">
        <v>0</v>
      </c>
      <c r="AB366" s="39">
        <v>0</v>
      </c>
      <c r="AC366" s="39">
        <v>1</v>
      </c>
      <c r="AD366" s="39">
        <v>0</v>
      </c>
      <c r="AE366" s="39">
        <v>0</v>
      </c>
      <c r="AF366" s="39">
        <v>0</v>
      </c>
      <c r="AG366" s="39">
        <v>0</v>
      </c>
      <c r="AH366" s="39">
        <v>0</v>
      </c>
      <c r="AI366" s="39">
        <v>0</v>
      </c>
      <c r="AJ366" s="9">
        <f t="shared" si="28"/>
        <v>1</v>
      </c>
      <c r="AK366" s="9">
        <f t="shared" si="29"/>
        <v>0</v>
      </c>
      <c r="AL366" s="9">
        <f t="shared" si="30"/>
        <v>0</v>
      </c>
      <c r="AM366" s="9">
        <f t="shared" si="31"/>
        <v>0</v>
      </c>
      <c r="AN366" s="29" t="s">
        <v>6158</v>
      </c>
      <c r="AO366" s="29" t="s">
        <v>6174</v>
      </c>
    </row>
    <row r="367" spans="1:41" x14ac:dyDescent="0.25">
      <c r="A367" s="39">
        <v>4713</v>
      </c>
      <c r="B367" s="29" t="s">
        <v>4036</v>
      </c>
      <c r="C367" s="29" t="s">
        <v>4037</v>
      </c>
      <c r="D367" s="29" t="s">
        <v>4038</v>
      </c>
      <c r="E367" s="42">
        <v>43817</v>
      </c>
      <c r="F367" s="29" t="s">
        <v>2852</v>
      </c>
      <c r="L367" t="s">
        <v>3471</v>
      </c>
      <c r="M367" s="29" t="s">
        <v>136</v>
      </c>
      <c r="N367" s="29" t="s">
        <v>219</v>
      </c>
      <c r="O367" s="68">
        <v>0.05</v>
      </c>
      <c r="P367" s="29" t="s">
        <v>6175</v>
      </c>
      <c r="Q367" s="29" t="s">
        <v>55</v>
      </c>
      <c r="R367" s="39">
        <v>0</v>
      </c>
      <c r="S367" s="39">
        <v>0</v>
      </c>
      <c r="T367" s="39">
        <v>0</v>
      </c>
      <c r="U367" s="39">
        <v>0</v>
      </c>
      <c r="V367" s="39">
        <v>0</v>
      </c>
      <c r="W367" s="39">
        <v>0</v>
      </c>
      <c r="X367" s="39">
        <v>0</v>
      </c>
      <c r="Y367" s="39">
        <v>1</v>
      </c>
      <c r="Z367" s="39">
        <v>0</v>
      </c>
      <c r="AA367" s="39">
        <v>0</v>
      </c>
      <c r="AB367" s="39">
        <v>0</v>
      </c>
      <c r="AC367" s="39">
        <v>0</v>
      </c>
      <c r="AD367" s="39">
        <v>1</v>
      </c>
      <c r="AE367" s="39">
        <v>0</v>
      </c>
      <c r="AF367" s="39">
        <v>0</v>
      </c>
      <c r="AG367" s="39">
        <v>0</v>
      </c>
      <c r="AH367" s="39">
        <v>0</v>
      </c>
      <c r="AI367" s="39">
        <v>0</v>
      </c>
      <c r="AJ367" s="9">
        <f t="shared" si="28"/>
        <v>0</v>
      </c>
      <c r="AK367" s="9">
        <f t="shared" si="29"/>
        <v>0</v>
      </c>
      <c r="AL367" s="9">
        <f t="shared" si="30"/>
        <v>1</v>
      </c>
      <c r="AM367" s="9">
        <f t="shared" si="31"/>
        <v>1</v>
      </c>
      <c r="AN367" s="29" t="s">
        <v>4039</v>
      </c>
      <c r="AO367" s="29" t="s">
        <v>4040</v>
      </c>
    </row>
    <row r="368" spans="1:41" x14ac:dyDescent="0.25">
      <c r="A368" s="39">
        <v>4715</v>
      </c>
      <c r="B368" s="29" t="s">
        <v>5877</v>
      </c>
      <c r="C368" s="29" t="s">
        <v>5878</v>
      </c>
      <c r="D368" s="29" t="s">
        <v>5879</v>
      </c>
      <c r="E368" s="42">
        <v>41671</v>
      </c>
      <c r="F368" s="29" t="s">
        <v>38</v>
      </c>
      <c r="G368" s="39">
        <v>2100</v>
      </c>
      <c r="H368" s="39">
        <v>900</v>
      </c>
      <c r="L368" t="s">
        <v>341</v>
      </c>
      <c r="M368" s="29" t="s">
        <v>54</v>
      </c>
      <c r="N368" s="29" t="s">
        <v>48</v>
      </c>
      <c r="O368" s="68">
        <v>0</v>
      </c>
      <c r="P368" s="29" t="s">
        <v>49</v>
      </c>
      <c r="Q368" s="29" t="s">
        <v>15</v>
      </c>
      <c r="R368" s="39">
        <v>0</v>
      </c>
      <c r="S368" s="39">
        <v>0</v>
      </c>
      <c r="T368" s="39">
        <v>0</v>
      </c>
      <c r="U368" s="39">
        <v>0</v>
      </c>
      <c r="V368" s="39">
        <v>0</v>
      </c>
      <c r="W368" s="39">
        <v>0</v>
      </c>
      <c r="X368" s="39">
        <v>0</v>
      </c>
      <c r="Y368" s="39">
        <v>0</v>
      </c>
      <c r="Z368" s="39">
        <v>0</v>
      </c>
      <c r="AA368" s="39">
        <v>0</v>
      </c>
      <c r="AB368" s="39">
        <v>1</v>
      </c>
      <c r="AC368" s="39">
        <v>1</v>
      </c>
      <c r="AD368" s="39">
        <v>0</v>
      </c>
      <c r="AE368" s="39">
        <v>0</v>
      </c>
      <c r="AF368" s="39">
        <v>0</v>
      </c>
      <c r="AG368" s="39">
        <v>0</v>
      </c>
      <c r="AH368" s="39">
        <v>0</v>
      </c>
      <c r="AI368" s="39">
        <v>0</v>
      </c>
      <c r="AJ368" s="9">
        <f t="shared" si="28"/>
        <v>1</v>
      </c>
      <c r="AK368" s="9">
        <f t="shared" si="29"/>
        <v>0</v>
      </c>
      <c r="AL368" s="9">
        <f t="shared" si="30"/>
        <v>0</v>
      </c>
      <c r="AM368" s="9">
        <f t="shared" si="31"/>
        <v>0</v>
      </c>
      <c r="AN368" s="29" t="s">
        <v>5880</v>
      </c>
      <c r="AO368" s="29" t="s">
        <v>5881</v>
      </c>
    </row>
    <row r="369" spans="1:41" x14ac:dyDescent="0.25">
      <c r="A369" s="39">
        <v>4716</v>
      </c>
      <c r="B369" s="29" t="s">
        <v>5882</v>
      </c>
      <c r="C369" s="29" t="s">
        <v>5883</v>
      </c>
      <c r="D369" s="29" t="s">
        <v>5884</v>
      </c>
      <c r="E369" s="42">
        <v>43374</v>
      </c>
      <c r="F369" s="29" t="s">
        <v>38</v>
      </c>
      <c r="G369" s="39">
        <v>2100</v>
      </c>
      <c r="H369" s="39">
        <v>800</v>
      </c>
      <c r="L369" t="s">
        <v>341</v>
      </c>
      <c r="M369" s="29" t="s">
        <v>54</v>
      </c>
      <c r="N369" s="29" t="s">
        <v>48</v>
      </c>
      <c r="O369" s="68">
        <v>0</v>
      </c>
      <c r="P369" s="29" t="s">
        <v>5810</v>
      </c>
      <c r="Q369" s="29" t="s">
        <v>70</v>
      </c>
      <c r="R369" s="39">
        <v>0</v>
      </c>
      <c r="S369" s="39">
        <v>0</v>
      </c>
      <c r="T369" s="39">
        <v>0</v>
      </c>
      <c r="U369" s="39">
        <v>0</v>
      </c>
      <c r="V369" s="39">
        <v>0</v>
      </c>
      <c r="W369" s="39">
        <v>0</v>
      </c>
      <c r="X369" s="39">
        <v>0</v>
      </c>
      <c r="Y369" s="39">
        <v>0</v>
      </c>
      <c r="Z369" s="39">
        <v>0</v>
      </c>
      <c r="AA369" s="39">
        <v>0</v>
      </c>
      <c r="AB369" s="39">
        <v>1</v>
      </c>
      <c r="AC369" s="39">
        <v>0</v>
      </c>
      <c r="AD369" s="39">
        <v>0</v>
      </c>
      <c r="AE369" s="39">
        <v>0</v>
      </c>
      <c r="AF369" s="39">
        <v>0</v>
      </c>
      <c r="AG369" s="39">
        <v>0</v>
      </c>
      <c r="AH369" s="39">
        <v>0</v>
      </c>
      <c r="AI369" s="39">
        <v>1</v>
      </c>
      <c r="AJ369" s="9">
        <f t="shared" si="28"/>
        <v>0</v>
      </c>
      <c r="AK369" s="9">
        <f t="shared" si="29"/>
        <v>0</v>
      </c>
      <c r="AL369" s="9">
        <f t="shared" si="30"/>
        <v>1</v>
      </c>
      <c r="AM369" s="9">
        <f t="shared" si="31"/>
        <v>0</v>
      </c>
      <c r="AN369" s="29" t="s">
        <v>3461</v>
      </c>
      <c r="AO369" s="29" t="s">
        <v>5885</v>
      </c>
    </row>
    <row r="370" spans="1:41" x14ac:dyDescent="0.25">
      <c r="A370" s="39">
        <v>4723</v>
      </c>
      <c r="B370" s="29" t="s">
        <v>7013</v>
      </c>
      <c r="C370" s="29" t="s">
        <v>7014</v>
      </c>
      <c r="D370" s="29" t="s">
        <v>6712</v>
      </c>
      <c r="E370" s="42">
        <v>43009</v>
      </c>
      <c r="F370" s="29" t="s">
        <v>38</v>
      </c>
      <c r="G370" s="39">
        <v>2100</v>
      </c>
      <c r="H370" s="39">
        <v>900</v>
      </c>
      <c r="L370" t="s">
        <v>341</v>
      </c>
      <c r="M370" s="29" t="s">
        <v>54</v>
      </c>
      <c r="N370" s="29" t="s">
        <v>48</v>
      </c>
      <c r="O370" s="68">
        <v>0</v>
      </c>
      <c r="P370" s="29" t="s">
        <v>7015</v>
      </c>
      <c r="Q370" s="29" t="s">
        <v>70</v>
      </c>
      <c r="R370" s="39">
        <v>0</v>
      </c>
      <c r="S370" s="39">
        <v>0</v>
      </c>
      <c r="T370" s="39">
        <v>0</v>
      </c>
      <c r="U370" s="39">
        <v>0</v>
      </c>
      <c r="V370" s="39">
        <v>0</v>
      </c>
      <c r="W370" s="39">
        <v>0</v>
      </c>
      <c r="X370" s="39">
        <v>0</v>
      </c>
      <c r="Y370" s="39">
        <v>0</v>
      </c>
      <c r="Z370" s="39">
        <v>0</v>
      </c>
      <c r="AA370" s="39">
        <v>0</v>
      </c>
      <c r="AB370" s="39">
        <v>1</v>
      </c>
      <c r="AC370" s="39">
        <v>0</v>
      </c>
      <c r="AD370" s="39">
        <v>0</v>
      </c>
      <c r="AE370" s="39">
        <v>0</v>
      </c>
      <c r="AF370" s="39">
        <v>0</v>
      </c>
      <c r="AG370" s="39">
        <v>0</v>
      </c>
      <c r="AH370" s="39">
        <v>0</v>
      </c>
      <c r="AI370" s="39">
        <v>0</v>
      </c>
      <c r="AJ370" s="9">
        <f t="shared" si="28"/>
        <v>0</v>
      </c>
      <c r="AK370" s="9">
        <f t="shared" si="29"/>
        <v>0</v>
      </c>
      <c r="AL370" s="9">
        <f t="shared" si="30"/>
        <v>0</v>
      </c>
      <c r="AM370" s="9">
        <f t="shared" si="31"/>
        <v>0</v>
      </c>
      <c r="AN370" s="29" t="s">
        <v>7016</v>
      </c>
      <c r="AO370" s="29" t="s">
        <v>7017</v>
      </c>
    </row>
    <row r="371" spans="1:41" x14ac:dyDescent="0.25">
      <c r="A371" s="39">
        <v>4725</v>
      </c>
      <c r="B371" s="29" t="s">
        <v>7018</v>
      </c>
      <c r="C371" s="29" t="s">
        <v>7019</v>
      </c>
      <c r="D371" s="29" t="s">
        <v>7020</v>
      </c>
      <c r="E371" s="42">
        <v>42313</v>
      </c>
      <c r="F371" s="29" t="s">
        <v>38</v>
      </c>
      <c r="K371" s="69">
        <v>10</v>
      </c>
      <c r="L371" t="s">
        <v>3471</v>
      </c>
      <c r="M371" s="29" t="s">
        <v>136</v>
      </c>
      <c r="N371" s="29" t="s">
        <v>40</v>
      </c>
      <c r="O371" s="68">
        <v>0.16666666666666671</v>
      </c>
      <c r="P371" s="29" t="s">
        <v>7021</v>
      </c>
      <c r="Q371" s="29" t="s">
        <v>15</v>
      </c>
      <c r="R371" s="39">
        <v>1</v>
      </c>
      <c r="S371" s="39">
        <v>0</v>
      </c>
      <c r="T371" s="39">
        <v>0</v>
      </c>
      <c r="U371" s="39">
        <v>0</v>
      </c>
      <c r="V371" s="39">
        <v>0</v>
      </c>
      <c r="W371" s="39">
        <v>0</v>
      </c>
      <c r="X371" s="39">
        <v>0</v>
      </c>
      <c r="Y371" s="39">
        <v>0</v>
      </c>
      <c r="Z371" s="39">
        <v>0</v>
      </c>
      <c r="AA371" s="39">
        <v>0</v>
      </c>
      <c r="AB371" s="39">
        <v>0</v>
      </c>
      <c r="AC371" s="39">
        <v>1</v>
      </c>
      <c r="AD371" s="39">
        <v>0</v>
      </c>
      <c r="AE371" s="39">
        <v>0</v>
      </c>
      <c r="AF371" s="39">
        <v>0</v>
      </c>
      <c r="AG371" s="39">
        <v>0</v>
      </c>
      <c r="AH371" s="39">
        <v>0</v>
      </c>
      <c r="AI371" s="39">
        <v>0</v>
      </c>
      <c r="AJ371" s="9">
        <f t="shared" si="28"/>
        <v>1</v>
      </c>
      <c r="AK371" s="9">
        <f t="shared" si="29"/>
        <v>0</v>
      </c>
      <c r="AL371" s="9">
        <f t="shared" si="30"/>
        <v>0</v>
      </c>
      <c r="AM371" s="9">
        <f t="shared" si="31"/>
        <v>0</v>
      </c>
      <c r="AN371" s="29" t="s">
        <v>7022</v>
      </c>
      <c r="AO371" s="29" t="s">
        <v>7023</v>
      </c>
    </row>
    <row r="372" spans="1:41" x14ac:dyDescent="0.25">
      <c r="A372" s="39">
        <v>4736</v>
      </c>
      <c r="B372" s="29" t="s">
        <v>2725</v>
      </c>
      <c r="C372" s="29" t="s">
        <v>2726</v>
      </c>
      <c r="D372" s="29" t="s">
        <v>2727</v>
      </c>
      <c r="E372" s="42">
        <v>39335</v>
      </c>
      <c r="F372" s="29" t="s">
        <v>332</v>
      </c>
      <c r="L372" t="s">
        <v>3471</v>
      </c>
      <c r="M372" s="29" t="s">
        <v>136</v>
      </c>
      <c r="N372" s="29" t="s">
        <v>48</v>
      </c>
      <c r="O372" s="68">
        <v>0.66666666666666674</v>
      </c>
      <c r="P372" s="29" t="s">
        <v>2728</v>
      </c>
      <c r="Q372" s="29" t="s">
        <v>15</v>
      </c>
      <c r="R372" s="39">
        <v>1</v>
      </c>
      <c r="S372" s="39">
        <v>0</v>
      </c>
      <c r="T372" s="39">
        <v>0</v>
      </c>
      <c r="U372" s="39">
        <v>1</v>
      </c>
      <c r="V372" s="39">
        <v>0</v>
      </c>
      <c r="W372" s="39">
        <v>0</v>
      </c>
      <c r="X372" s="39">
        <v>0</v>
      </c>
      <c r="Y372" s="39">
        <v>1</v>
      </c>
      <c r="Z372" s="39">
        <v>0</v>
      </c>
      <c r="AA372" s="39">
        <v>0</v>
      </c>
      <c r="AB372" s="39">
        <v>0</v>
      </c>
      <c r="AC372" s="39">
        <v>0</v>
      </c>
      <c r="AD372" s="39">
        <v>0</v>
      </c>
      <c r="AE372" s="39">
        <v>0</v>
      </c>
      <c r="AF372" s="39">
        <v>0</v>
      </c>
      <c r="AG372" s="39">
        <v>0</v>
      </c>
      <c r="AH372" s="39">
        <v>0</v>
      </c>
      <c r="AI372" s="39">
        <v>1</v>
      </c>
      <c r="AJ372" s="9">
        <f t="shared" si="28"/>
        <v>0</v>
      </c>
      <c r="AK372" s="9">
        <f t="shared" si="29"/>
        <v>0</v>
      </c>
      <c r="AL372" s="9">
        <f t="shared" si="30"/>
        <v>1</v>
      </c>
      <c r="AM372" s="9">
        <f t="shared" si="31"/>
        <v>0</v>
      </c>
      <c r="AN372" s="29" t="s">
        <v>3505</v>
      </c>
      <c r="AO372" s="29" t="s">
        <v>2729</v>
      </c>
    </row>
    <row r="373" spans="1:41" x14ac:dyDescent="0.25">
      <c r="A373" s="39">
        <v>4746</v>
      </c>
      <c r="B373" s="29" t="s">
        <v>8002</v>
      </c>
      <c r="C373" s="29" t="s">
        <v>8003</v>
      </c>
      <c r="D373" s="29" t="s">
        <v>8004</v>
      </c>
      <c r="E373" s="42">
        <v>40422</v>
      </c>
      <c r="F373" s="29" t="s">
        <v>38</v>
      </c>
      <c r="L373" t="s">
        <v>3471</v>
      </c>
      <c r="M373" s="29" t="s">
        <v>8005</v>
      </c>
      <c r="N373" s="29" t="s">
        <v>40</v>
      </c>
      <c r="O373" s="68">
        <v>8.3333333333333003E-3</v>
      </c>
      <c r="P373" s="29" t="s">
        <v>8006</v>
      </c>
      <c r="Q373" s="29" t="s">
        <v>15</v>
      </c>
      <c r="R373" s="39">
        <v>1</v>
      </c>
      <c r="S373" s="39">
        <v>0</v>
      </c>
      <c r="T373" s="39">
        <v>0</v>
      </c>
      <c r="U373" s="39">
        <v>1</v>
      </c>
      <c r="V373" s="39">
        <v>0</v>
      </c>
      <c r="W373" s="39">
        <v>0</v>
      </c>
      <c r="X373" s="39">
        <v>0</v>
      </c>
      <c r="Y373" s="39">
        <v>1</v>
      </c>
      <c r="Z373" s="39">
        <v>1</v>
      </c>
      <c r="AA373" s="39">
        <v>0</v>
      </c>
      <c r="AB373" s="39">
        <v>0</v>
      </c>
      <c r="AC373" s="39">
        <v>0</v>
      </c>
      <c r="AD373" s="39">
        <v>0</v>
      </c>
      <c r="AE373" s="39">
        <v>0</v>
      </c>
      <c r="AF373" s="39">
        <v>0</v>
      </c>
      <c r="AG373" s="39">
        <v>1</v>
      </c>
      <c r="AH373" s="39">
        <v>0</v>
      </c>
      <c r="AI373" s="39">
        <v>0</v>
      </c>
      <c r="AJ373" s="9">
        <f t="shared" si="28"/>
        <v>0</v>
      </c>
      <c r="AK373" s="9">
        <f t="shared" si="29"/>
        <v>1</v>
      </c>
      <c r="AL373" s="9">
        <f t="shared" si="30"/>
        <v>0</v>
      </c>
      <c r="AM373" s="9">
        <f t="shared" si="31"/>
        <v>0</v>
      </c>
      <c r="AN373" s="29" t="s">
        <v>8007</v>
      </c>
      <c r="AO373" s="29" t="s">
        <v>8008</v>
      </c>
    </row>
    <row r="374" spans="1:41" x14ac:dyDescent="0.25">
      <c r="A374" s="39">
        <v>4747</v>
      </c>
      <c r="B374" s="29" t="s">
        <v>7024</v>
      </c>
      <c r="C374" s="29" t="s">
        <v>7025</v>
      </c>
      <c r="D374" s="29" t="s">
        <v>7026</v>
      </c>
      <c r="E374" s="42">
        <v>37257</v>
      </c>
      <c r="F374" s="29" t="s">
        <v>38</v>
      </c>
      <c r="L374" t="s">
        <v>3471</v>
      </c>
      <c r="M374" s="29" t="s">
        <v>136</v>
      </c>
      <c r="N374" s="29" t="s">
        <v>48</v>
      </c>
      <c r="O374" s="68">
        <v>24</v>
      </c>
      <c r="P374" s="29" t="s">
        <v>2660</v>
      </c>
      <c r="Q374" s="29" t="s">
        <v>15</v>
      </c>
      <c r="R374" s="39">
        <v>1</v>
      </c>
      <c r="S374" s="39">
        <v>0</v>
      </c>
      <c r="T374" s="39">
        <v>0</v>
      </c>
      <c r="U374" s="39">
        <v>0</v>
      </c>
      <c r="V374" s="39">
        <v>0</v>
      </c>
      <c r="W374" s="39">
        <v>0</v>
      </c>
      <c r="X374" s="39">
        <v>0</v>
      </c>
      <c r="Y374" s="39">
        <v>1</v>
      </c>
      <c r="Z374" s="39">
        <v>0</v>
      </c>
      <c r="AA374" s="39">
        <v>0</v>
      </c>
      <c r="AB374" s="39">
        <v>0</v>
      </c>
      <c r="AC374" s="39">
        <v>1</v>
      </c>
      <c r="AD374" s="39">
        <v>1</v>
      </c>
      <c r="AE374" s="39">
        <v>0</v>
      </c>
      <c r="AF374" s="39">
        <v>0</v>
      </c>
      <c r="AG374" s="39">
        <v>0</v>
      </c>
      <c r="AH374" s="39">
        <v>0</v>
      </c>
      <c r="AI374" s="39">
        <v>0</v>
      </c>
      <c r="AJ374" s="9">
        <f t="shared" si="28"/>
        <v>1</v>
      </c>
      <c r="AK374" s="9">
        <f t="shared" si="29"/>
        <v>0</v>
      </c>
      <c r="AL374" s="9">
        <f t="shared" si="30"/>
        <v>1</v>
      </c>
      <c r="AM374" s="9">
        <f t="shared" si="31"/>
        <v>1</v>
      </c>
      <c r="AN374" s="29" t="s">
        <v>7027</v>
      </c>
      <c r="AO374" s="29" t="s">
        <v>7028</v>
      </c>
    </row>
    <row r="375" spans="1:41" x14ac:dyDescent="0.25">
      <c r="A375" s="39">
        <v>4748</v>
      </c>
      <c r="B375" s="29" t="s">
        <v>5090</v>
      </c>
      <c r="C375" s="29" t="s">
        <v>5091</v>
      </c>
      <c r="D375" s="29" t="s">
        <v>5092</v>
      </c>
      <c r="E375" s="42">
        <v>44682</v>
      </c>
      <c r="F375" s="29" t="s">
        <v>38</v>
      </c>
      <c r="L375" t="s">
        <v>3471</v>
      </c>
      <c r="M375" s="29" t="s">
        <v>136</v>
      </c>
      <c r="N375" s="29" t="s">
        <v>219</v>
      </c>
      <c r="O375" s="68">
        <v>3.5</v>
      </c>
      <c r="P375" s="29" t="s">
        <v>5093</v>
      </c>
      <c r="Q375" s="29" t="s">
        <v>15</v>
      </c>
      <c r="R375" s="39">
        <v>1</v>
      </c>
      <c r="S375" s="39">
        <v>0</v>
      </c>
      <c r="T375" s="39">
        <v>0</v>
      </c>
      <c r="U375" s="39">
        <v>0</v>
      </c>
      <c r="V375" s="39">
        <v>1</v>
      </c>
      <c r="W375" s="39">
        <v>0</v>
      </c>
      <c r="X375" s="39">
        <v>0</v>
      </c>
      <c r="Y375" s="39">
        <v>0</v>
      </c>
      <c r="Z375" s="39">
        <v>1</v>
      </c>
      <c r="AA375" s="39">
        <v>0</v>
      </c>
      <c r="AB375" s="39">
        <v>0</v>
      </c>
      <c r="AC375" s="39">
        <v>1</v>
      </c>
      <c r="AD375" s="39">
        <v>0</v>
      </c>
      <c r="AE375" s="39">
        <v>1</v>
      </c>
      <c r="AF375" s="39">
        <v>0</v>
      </c>
      <c r="AG375" s="39">
        <v>0</v>
      </c>
      <c r="AH375" s="39">
        <v>0</v>
      </c>
      <c r="AI375" s="39">
        <v>0</v>
      </c>
      <c r="AJ375" s="9">
        <f t="shared" si="28"/>
        <v>1</v>
      </c>
      <c r="AK375" s="9">
        <f t="shared" si="29"/>
        <v>0</v>
      </c>
      <c r="AL375" s="9">
        <f t="shared" si="30"/>
        <v>0</v>
      </c>
      <c r="AM375" s="9">
        <f t="shared" si="31"/>
        <v>0</v>
      </c>
      <c r="AN375" s="29" t="s">
        <v>5094</v>
      </c>
      <c r="AO375" s="29" t="s">
        <v>5095</v>
      </c>
    </row>
    <row r="376" spans="1:41" x14ac:dyDescent="0.25">
      <c r="A376" s="39">
        <v>4750</v>
      </c>
      <c r="B376" s="29" t="s">
        <v>7029</v>
      </c>
      <c r="C376" s="29" t="s">
        <v>7030</v>
      </c>
      <c r="D376" s="29" t="s">
        <v>7031</v>
      </c>
      <c r="E376" s="42">
        <v>39448</v>
      </c>
      <c r="F376" s="29" t="s">
        <v>38</v>
      </c>
      <c r="K376" s="69">
        <v>10</v>
      </c>
      <c r="L376" t="s">
        <v>3471</v>
      </c>
      <c r="M376" s="29" t="s">
        <v>136</v>
      </c>
      <c r="N376" s="29" t="s">
        <v>40</v>
      </c>
      <c r="O376" s="68">
        <v>2</v>
      </c>
      <c r="P376" s="29" t="s">
        <v>7032</v>
      </c>
      <c r="Q376" s="29" t="s">
        <v>15</v>
      </c>
      <c r="R376" s="39">
        <v>1</v>
      </c>
      <c r="S376" s="39">
        <v>0</v>
      </c>
      <c r="T376" s="39">
        <v>0</v>
      </c>
      <c r="U376" s="39">
        <v>1</v>
      </c>
      <c r="V376" s="39">
        <v>0</v>
      </c>
      <c r="W376" s="39">
        <v>0</v>
      </c>
      <c r="X376" s="39">
        <v>0</v>
      </c>
      <c r="Y376" s="39">
        <v>0</v>
      </c>
      <c r="Z376" s="39">
        <v>1</v>
      </c>
      <c r="AA376" s="39">
        <v>0</v>
      </c>
      <c r="AB376" s="39">
        <v>0</v>
      </c>
      <c r="AC376" s="39">
        <v>0</v>
      </c>
      <c r="AD376" s="39">
        <v>0</v>
      </c>
      <c r="AE376" s="39">
        <v>0</v>
      </c>
      <c r="AF376" s="39">
        <v>0</v>
      </c>
      <c r="AG376" s="39">
        <v>0</v>
      </c>
      <c r="AH376" s="39">
        <v>0</v>
      </c>
      <c r="AI376" s="39">
        <v>1</v>
      </c>
      <c r="AJ376" s="9">
        <f t="shared" si="28"/>
        <v>0</v>
      </c>
      <c r="AK376" s="9">
        <f t="shared" si="29"/>
        <v>0</v>
      </c>
      <c r="AL376" s="9">
        <f t="shared" si="30"/>
        <v>1</v>
      </c>
      <c r="AM376" s="9">
        <f t="shared" si="31"/>
        <v>0</v>
      </c>
      <c r="AN376" s="29" t="s">
        <v>3461</v>
      </c>
      <c r="AO376" s="29" t="s">
        <v>7033</v>
      </c>
    </row>
    <row r="377" spans="1:41" x14ac:dyDescent="0.25">
      <c r="A377" s="39">
        <v>4752</v>
      </c>
      <c r="B377" s="29" t="s">
        <v>7034</v>
      </c>
      <c r="C377" s="29" t="s">
        <v>7035</v>
      </c>
      <c r="D377" s="29" t="s">
        <v>7036</v>
      </c>
      <c r="E377" s="42">
        <v>39272</v>
      </c>
      <c r="F377" s="29" t="s">
        <v>38</v>
      </c>
      <c r="K377" s="69">
        <v>10</v>
      </c>
      <c r="L377" t="s">
        <v>3471</v>
      </c>
      <c r="M377" s="29" t="s">
        <v>136</v>
      </c>
      <c r="N377" s="29" t="s">
        <v>40</v>
      </c>
      <c r="O377" s="68">
        <v>2</v>
      </c>
      <c r="P377" s="29" t="s">
        <v>7037</v>
      </c>
      <c r="Q377" s="29" t="s">
        <v>15</v>
      </c>
      <c r="R377" s="39">
        <v>1</v>
      </c>
      <c r="S377" s="39">
        <v>0</v>
      </c>
      <c r="T377" s="39">
        <v>0</v>
      </c>
      <c r="U377" s="39">
        <v>0</v>
      </c>
      <c r="V377" s="39">
        <v>1</v>
      </c>
      <c r="W377" s="39">
        <v>0</v>
      </c>
      <c r="X377" s="39">
        <v>0</v>
      </c>
      <c r="Y377" s="39">
        <v>0</v>
      </c>
      <c r="Z377" s="39">
        <v>1</v>
      </c>
      <c r="AA377" s="39">
        <v>0</v>
      </c>
      <c r="AB377" s="39">
        <v>0</v>
      </c>
      <c r="AC377" s="39">
        <v>0</v>
      </c>
      <c r="AD377" s="39">
        <v>0</v>
      </c>
      <c r="AE377" s="39">
        <v>0</v>
      </c>
      <c r="AF377" s="39">
        <v>0</v>
      </c>
      <c r="AG377" s="39">
        <v>0</v>
      </c>
      <c r="AH377" s="39">
        <v>0</v>
      </c>
      <c r="AI377" s="39">
        <v>1</v>
      </c>
      <c r="AJ377" s="9">
        <f t="shared" si="28"/>
        <v>0</v>
      </c>
      <c r="AK377" s="9">
        <f t="shared" si="29"/>
        <v>0</v>
      </c>
      <c r="AL377" s="9">
        <f t="shared" si="30"/>
        <v>1</v>
      </c>
      <c r="AM377" s="9">
        <f t="shared" si="31"/>
        <v>0</v>
      </c>
      <c r="AN377" s="29" t="s">
        <v>3461</v>
      </c>
      <c r="AO377" s="29" t="s">
        <v>7038</v>
      </c>
    </row>
    <row r="378" spans="1:41" x14ac:dyDescent="0.25">
      <c r="A378" s="39">
        <v>4753</v>
      </c>
      <c r="B378" s="29" t="s">
        <v>7039</v>
      </c>
      <c r="C378" s="29" t="s">
        <v>7040</v>
      </c>
      <c r="D378" s="29" t="s">
        <v>7041</v>
      </c>
      <c r="E378" s="42">
        <v>43101</v>
      </c>
      <c r="F378" s="29" t="s">
        <v>38</v>
      </c>
      <c r="L378" t="s">
        <v>3471</v>
      </c>
      <c r="M378" s="29" t="s">
        <v>7042</v>
      </c>
      <c r="N378" s="29" t="s">
        <v>48</v>
      </c>
      <c r="O378" s="68">
        <v>2</v>
      </c>
      <c r="P378" s="29" t="s">
        <v>7043</v>
      </c>
      <c r="Q378" s="29" t="s">
        <v>15</v>
      </c>
      <c r="R378" s="39">
        <v>1</v>
      </c>
      <c r="S378" s="39">
        <v>0</v>
      </c>
      <c r="T378" s="39">
        <v>0</v>
      </c>
      <c r="U378" s="39">
        <v>0</v>
      </c>
      <c r="V378" s="39">
        <v>0</v>
      </c>
      <c r="W378" s="39">
        <v>1</v>
      </c>
      <c r="X378" s="39">
        <v>0</v>
      </c>
      <c r="Y378" s="39">
        <v>1</v>
      </c>
      <c r="Z378" s="39">
        <v>0</v>
      </c>
      <c r="AA378" s="39">
        <v>0</v>
      </c>
      <c r="AB378" s="39">
        <v>0</v>
      </c>
      <c r="AC378" s="39">
        <v>0</v>
      </c>
      <c r="AD378" s="39">
        <v>0</v>
      </c>
      <c r="AE378" s="39">
        <v>1</v>
      </c>
      <c r="AF378" s="39">
        <v>0</v>
      </c>
      <c r="AG378" s="39">
        <v>0</v>
      </c>
      <c r="AH378" s="39">
        <v>0</v>
      </c>
      <c r="AI378" s="39">
        <v>0</v>
      </c>
      <c r="AJ378" s="9">
        <f t="shared" si="28"/>
        <v>1</v>
      </c>
      <c r="AK378" s="9">
        <f t="shared" si="29"/>
        <v>0</v>
      </c>
      <c r="AL378" s="9">
        <f t="shared" si="30"/>
        <v>0</v>
      </c>
      <c r="AM378" s="9">
        <f t="shared" si="31"/>
        <v>0</v>
      </c>
      <c r="AN378" s="29" t="s">
        <v>7044</v>
      </c>
      <c r="AO378" s="29" t="s">
        <v>7045</v>
      </c>
    </row>
    <row r="379" spans="1:41" x14ac:dyDescent="0.25">
      <c r="A379" s="39">
        <v>4754</v>
      </c>
      <c r="B379" s="29" t="s">
        <v>5096</v>
      </c>
      <c r="C379" s="29" t="s">
        <v>5097</v>
      </c>
      <c r="D379" s="29" t="s">
        <v>4903</v>
      </c>
      <c r="E379" s="42">
        <v>44491</v>
      </c>
      <c r="F379" s="29" t="s">
        <v>38</v>
      </c>
      <c r="L379" t="s">
        <v>341</v>
      </c>
      <c r="M379" s="29" t="s">
        <v>54</v>
      </c>
      <c r="N379" s="29" t="s">
        <v>48</v>
      </c>
      <c r="O379" s="68">
        <v>0</v>
      </c>
      <c r="P379" s="29" t="s">
        <v>49</v>
      </c>
      <c r="Q379" s="29" t="s">
        <v>15</v>
      </c>
      <c r="R379" s="39">
        <v>1</v>
      </c>
      <c r="S379" s="39">
        <v>0</v>
      </c>
      <c r="T379" s="39">
        <v>0</v>
      </c>
      <c r="U379" s="39">
        <v>0</v>
      </c>
      <c r="V379" s="39">
        <v>0</v>
      </c>
      <c r="W379" s="39">
        <v>0</v>
      </c>
      <c r="X379" s="39">
        <v>0</v>
      </c>
      <c r="Y379" s="39">
        <v>0</v>
      </c>
      <c r="Z379" s="39">
        <v>0</v>
      </c>
      <c r="AA379" s="39">
        <v>0</v>
      </c>
      <c r="AB379" s="39">
        <v>1</v>
      </c>
      <c r="AC379" s="39">
        <v>0</v>
      </c>
      <c r="AD379" s="39">
        <v>0</v>
      </c>
      <c r="AE379" s="39">
        <v>0</v>
      </c>
      <c r="AF379" s="39">
        <v>0</v>
      </c>
      <c r="AG379" s="39">
        <v>0</v>
      </c>
      <c r="AH379" s="39">
        <v>0</v>
      </c>
      <c r="AI379" s="39">
        <v>1</v>
      </c>
      <c r="AJ379" s="9">
        <f t="shared" si="28"/>
        <v>0</v>
      </c>
      <c r="AK379" s="9">
        <f t="shared" si="29"/>
        <v>0</v>
      </c>
      <c r="AL379" s="9">
        <f t="shared" si="30"/>
        <v>1</v>
      </c>
      <c r="AM379" s="9">
        <f t="shared" si="31"/>
        <v>0</v>
      </c>
      <c r="AN379" s="29" t="s">
        <v>3505</v>
      </c>
      <c r="AO379" s="29" t="s">
        <v>5098</v>
      </c>
    </row>
    <row r="380" spans="1:41" x14ac:dyDescent="0.25">
      <c r="A380" s="39">
        <v>4756</v>
      </c>
      <c r="B380" s="29" t="s">
        <v>7046</v>
      </c>
      <c r="C380" s="29" t="s">
        <v>7047</v>
      </c>
      <c r="D380" s="29" t="s">
        <v>7048</v>
      </c>
      <c r="E380" s="42">
        <v>43891</v>
      </c>
      <c r="F380" s="29" t="s">
        <v>38</v>
      </c>
      <c r="J380" s="39">
        <v>0.15</v>
      </c>
      <c r="L380" t="s">
        <v>3471</v>
      </c>
      <c r="M380" s="29" t="s">
        <v>136</v>
      </c>
      <c r="N380" s="29" t="s">
        <v>40</v>
      </c>
      <c r="O380" s="68">
        <v>20</v>
      </c>
      <c r="P380" s="29" t="s">
        <v>7049</v>
      </c>
      <c r="Q380" s="29" t="s">
        <v>15</v>
      </c>
      <c r="R380" s="39">
        <v>0</v>
      </c>
      <c r="S380" s="39">
        <v>0</v>
      </c>
      <c r="T380" s="39">
        <v>0</v>
      </c>
      <c r="U380" s="39">
        <v>0</v>
      </c>
      <c r="V380" s="39">
        <v>0</v>
      </c>
      <c r="W380" s="39">
        <v>0</v>
      </c>
      <c r="X380" s="39">
        <v>0</v>
      </c>
      <c r="Y380" s="39">
        <v>1</v>
      </c>
      <c r="Z380" s="39">
        <v>0</v>
      </c>
      <c r="AA380" s="39">
        <v>0</v>
      </c>
      <c r="AB380" s="39">
        <v>0</v>
      </c>
      <c r="AC380" s="39">
        <v>1</v>
      </c>
      <c r="AD380" s="39">
        <v>0</v>
      </c>
      <c r="AE380" s="39">
        <v>1</v>
      </c>
      <c r="AF380" s="39">
        <v>0</v>
      </c>
      <c r="AG380" s="39">
        <v>0</v>
      </c>
      <c r="AH380" s="39">
        <v>0</v>
      </c>
      <c r="AI380" s="39">
        <v>0</v>
      </c>
      <c r="AJ380" s="9">
        <f t="shared" si="28"/>
        <v>1</v>
      </c>
      <c r="AK380" s="9">
        <f t="shared" si="29"/>
        <v>0</v>
      </c>
      <c r="AL380" s="9">
        <f t="shared" si="30"/>
        <v>0</v>
      </c>
      <c r="AM380" s="9">
        <f t="shared" si="31"/>
        <v>0</v>
      </c>
      <c r="AN380" s="29" t="s">
        <v>7050</v>
      </c>
      <c r="AO380" s="29" t="s">
        <v>7051</v>
      </c>
    </row>
    <row r="381" spans="1:41" x14ac:dyDescent="0.25">
      <c r="A381" s="39">
        <v>4757</v>
      </c>
      <c r="B381" s="29" t="s">
        <v>1250</v>
      </c>
      <c r="C381" s="29" t="s">
        <v>1251</v>
      </c>
      <c r="D381" s="29" t="s">
        <v>1252</v>
      </c>
      <c r="E381" s="42">
        <v>42186</v>
      </c>
      <c r="F381" s="29" t="s">
        <v>38</v>
      </c>
      <c r="K381" s="69">
        <v>48</v>
      </c>
      <c r="L381" t="s">
        <v>3471</v>
      </c>
      <c r="M381" s="29" t="s">
        <v>136</v>
      </c>
      <c r="N381" s="29" t="s">
        <v>48</v>
      </c>
      <c r="O381" s="68">
        <v>0</v>
      </c>
      <c r="P381" s="29" t="s">
        <v>589</v>
      </c>
      <c r="Q381" s="29" t="s">
        <v>15</v>
      </c>
      <c r="R381" s="39">
        <v>1</v>
      </c>
      <c r="S381" s="39">
        <v>0</v>
      </c>
      <c r="T381" s="39">
        <v>0</v>
      </c>
      <c r="U381" s="39">
        <v>1</v>
      </c>
      <c r="V381" s="39">
        <v>0</v>
      </c>
      <c r="W381" s="39">
        <v>0</v>
      </c>
      <c r="X381" s="39">
        <v>0</v>
      </c>
      <c r="Y381" s="39">
        <v>0</v>
      </c>
      <c r="Z381" s="39">
        <v>1</v>
      </c>
      <c r="AA381" s="39">
        <v>0</v>
      </c>
      <c r="AB381" s="39">
        <v>0</v>
      </c>
      <c r="AC381" s="39">
        <v>0</v>
      </c>
      <c r="AD381" s="39">
        <v>0</v>
      </c>
      <c r="AE381" s="39">
        <v>0</v>
      </c>
      <c r="AF381" s="39">
        <v>0</v>
      </c>
      <c r="AG381" s="39">
        <v>0</v>
      </c>
      <c r="AH381" s="39">
        <v>0</v>
      </c>
      <c r="AI381" s="39">
        <v>1</v>
      </c>
      <c r="AJ381" s="9">
        <f t="shared" si="28"/>
        <v>0</v>
      </c>
      <c r="AK381" s="9">
        <f t="shared" si="29"/>
        <v>0</v>
      </c>
      <c r="AL381" s="9">
        <f t="shared" si="30"/>
        <v>1</v>
      </c>
      <c r="AM381" s="9">
        <f t="shared" si="31"/>
        <v>0</v>
      </c>
      <c r="AN381" s="29" t="s">
        <v>3466</v>
      </c>
      <c r="AO381" s="29" t="s">
        <v>1253</v>
      </c>
    </row>
    <row r="382" spans="1:41" x14ac:dyDescent="0.25">
      <c r="A382" s="39">
        <v>4760</v>
      </c>
      <c r="B382" s="29" t="s">
        <v>7052</v>
      </c>
      <c r="C382" s="29" t="s">
        <v>7053</v>
      </c>
      <c r="D382" s="29" t="s">
        <v>4795</v>
      </c>
      <c r="E382" s="42">
        <v>41932</v>
      </c>
      <c r="F382" s="29" t="s">
        <v>332</v>
      </c>
      <c r="I382" s="64">
        <v>10000</v>
      </c>
      <c r="L382" t="s">
        <v>3471</v>
      </c>
      <c r="M382" s="29" t="s">
        <v>136</v>
      </c>
      <c r="N382" s="29" t="s">
        <v>219</v>
      </c>
      <c r="O382" s="68">
        <v>24</v>
      </c>
      <c r="P382" s="29" t="s">
        <v>7054</v>
      </c>
      <c r="Q382" s="29" t="s">
        <v>70</v>
      </c>
      <c r="R382" s="39">
        <v>0</v>
      </c>
      <c r="S382" s="39">
        <v>0</v>
      </c>
      <c r="T382" s="39">
        <v>0</v>
      </c>
      <c r="U382" s="39">
        <v>0</v>
      </c>
      <c r="V382" s="39">
        <v>0</v>
      </c>
      <c r="W382" s="39">
        <v>0</v>
      </c>
      <c r="X382" s="39">
        <v>0</v>
      </c>
      <c r="Y382" s="39">
        <v>1</v>
      </c>
      <c r="Z382" s="39">
        <v>0</v>
      </c>
      <c r="AA382" s="39">
        <v>0</v>
      </c>
      <c r="AB382" s="39">
        <v>0</v>
      </c>
      <c r="AC382" s="39">
        <v>1</v>
      </c>
      <c r="AD382" s="39">
        <v>0</v>
      </c>
      <c r="AE382" s="39">
        <v>0</v>
      </c>
      <c r="AF382" s="39">
        <v>0</v>
      </c>
      <c r="AG382" s="39">
        <v>0</v>
      </c>
      <c r="AH382" s="39">
        <v>0</v>
      </c>
      <c r="AI382" s="39">
        <v>0</v>
      </c>
      <c r="AJ382" s="9">
        <f t="shared" si="28"/>
        <v>1</v>
      </c>
      <c r="AK382" s="9">
        <f t="shared" si="29"/>
        <v>0</v>
      </c>
      <c r="AL382" s="9">
        <f t="shared" si="30"/>
        <v>0</v>
      </c>
      <c r="AM382" s="9">
        <f t="shared" si="31"/>
        <v>0</v>
      </c>
      <c r="AN382" s="29" t="s">
        <v>7055</v>
      </c>
      <c r="AO382" s="29" t="s">
        <v>7056</v>
      </c>
    </row>
    <row r="383" spans="1:41" x14ac:dyDescent="0.25">
      <c r="A383" s="39">
        <v>4762</v>
      </c>
      <c r="B383" s="29" t="s">
        <v>5099</v>
      </c>
      <c r="C383" s="29" t="s">
        <v>5100</v>
      </c>
      <c r="D383" s="29" t="s">
        <v>5101</v>
      </c>
      <c r="E383" s="42">
        <v>43556</v>
      </c>
      <c r="F383" s="29" t="s">
        <v>332</v>
      </c>
      <c r="I383" s="64">
        <v>10000</v>
      </c>
      <c r="L383" t="s">
        <v>3471</v>
      </c>
      <c r="M383" s="29" t="s">
        <v>136</v>
      </c>
      <c r="N383" s="29" t="s">
        <v>219</v>
      </c>
      <c r="O383" s="68">
        <v>24</v>
      </c>
      <c r="P383" s="29" t="s">
        <v>5102</v>
      </c>
      <c r="Q383" s="29" t="s">
        <v>70</v>
      </c>
      <c r="R383" s="39">
        <v>0</v>
      </c>
      <c r="S383" s="39">
        <v>0</v>
      </c>
      <c r="T383" s="39">
        <v>0</v>
      </c>
      <c r="U383" s="39">
        <v>0</v>
      </c>
      <c r="V383" s="39">
        <v>0</v>
      </c>
      <c r="W383" s="39">
        <v>0</v>
      </c>
      <c r="X383" s="39">
        <v>0</v>
      </c>
      <c r="Y383" s="39">
        <v>1</v>
      </c>
      <c r="Z383" s="39">
        <v>0</v>
      </c>
      <c r="AA383" s="39">
        <v>0</v>
      </c>
      <c r="AB383" s="39">
        <v>0</v>
      </c>
      <c r="AC383" s="39">
        <v>0</v>
      </c>
      <c r="AD383" s="39">
        <v>0</v>
      </c>
      <c r="AE383" s="39">
        <v>1</v>
      </c>
      <c r="AF383" s="39">
        <v>0</v>
      </c>
      <c r="AG383" s="39">
        <v>0</v>
      </c>
      <c r="AH383" s="39">
        <v>0</v>
      </c>
      <c r="AI383" s="39">
        <v>0</v>
      </c>
      <c r="AJ383" s="9">
        <f t="shared" si="28"/>
        <v>1</v>
      </c>
      <c r="AK383" s="9">
        <f t="shared" si="29"/>
        <v>0</v>
      </c>
      <c r="AL383" s="9">
        <f t="shared" si="30"/>
        <v>0</v>
      </c>
      <c r="AM383" s="9">
        <f t="shared" si="31"/>
        <v>0</v>
      </c>
      <c r="AN383" s="29" t="s">
        <v>5103</v>
      </c>
      <c r="AO383" s="29" t="s">
        <v>5104</v>
      </c>
    </row>
    <row r="384" spans="1:41" x14ac:dyDescent="0.25">
      <c r="A384" s="39">
        <v>4763</v>
      </c>
      <c r="B384" s="29" t="s">
        <v>897</v>
      </c>
      <c r="C384" s="29" t="s">
        <v>898</v>
      </c>
      <c r="D384" s="29" t="s">
        <v>899</v>
      </c>
      <c r="E384" s="42">
        <v>41835</v>
      </c>
      <c r="F384" s="29" t="s">
        <v>38</v>
      </c>
      <c r="L384" t="s">
        <v>3471</v>
      </c>
      <c r="M384" s="29" t="s">
        <v>224</v>
      </c>
      <c r="N384" s="29" t="s">
        <v>900</v>
      </c>
      <c r="O384" s="68">
        <v>0</v>
      </c>
      <c r="P384" s="29" t="s">
        <v>49</v>
      </c>
      <c r="Q384" s="29" t="s">
        <v>15</v>
      </c>
      <c r="R384" s="39">
        <v>1</v>
      </c>
      <c r="S384" s="39">
        <v>0</v>
      </c>
      <c r="T384" s="39">
        <v>0</v>
      </c>
      <c r="U384" s="39">
        <v>0</v>
      </c>
      <c r="V384" s="39">
        <v>0</v>
      </c>
      <c r="W384" s="39">
        <v>0</v>
      </c>
      <c r="X384" s="39">
        <v>0</v>
      </c>
      <c r="Y384" s="39">
        <v>0</v>
      </c>
      <c r="Z384" s="39">
        <v>0</v>
      </c>
      <c r="AA384" s="39">
        <v>0</v>
      </c>
      <c r="AB384" s="39">
        <v>1</v>
      </c>
      <c r="AC384" s="39">
        <v>0</v>
      </c>
      <c r="AD384" s="39">
        <v>0</v>
      </c>
      <c r="AE384" s="39">
        <v>0</v>
      </c>
      <c r="AF384" s="39">
        <v>0</v>
      </c>
      <c r="AG384" s="39">
        <v>0</v>
      </c>
      <c r="AH384" s="39">
        <v>0</v>
      </c>
      <c r="AI384" s="39">
        <v>1</v>
      </c>
      <c r="AJ384" s="9">
        <f t="shared" si="28"/>
        <v>0</v>
      </c>
      <c r="AK384" s="9">
        <f t="shared" si="29"/>
        <v>0</v>
      </c>
      <c r="AL384" s="9">
        <f t="shared" si="30"/>
        <v>1</v>
      </c>
      <c r="AM384" s="9">
        <f t="shared" si="31"/>
        <v>0</v>
      </c>
      <c r="AN384" s="29" t="s">
        <v>3461</v>
      </c>
      <c r="AO384" s="29" t="s">
        <v>901</v>
      </c>
    </row>
    <row r="385" spans="1:41" x14ac:dyDescent="0.25">
      <c r="A385" s="39">
        <v>4764</v>
      </c>
      <c r="B385" s="29" t="s">
        <v>5105</v>
      </c>
      <c r="C385" s="29" t="s">
        <v>5106</v>
      </c>
      <c r="D385" s="29" t="s">
        <v>5107</v>
      </c>
      <c r="E385" s="42">
        <v>44440</v>
      </c>
      <c r="F385" s="29" t="s">
        <v>38</v>
      </c>
      <c r="I385" s="64">
        <v>1403.183</v>
      </c>
      <c r="K385" s="69">
        <v>23</v>
      </c>
      <c r="L385" t="s">
        <v>3471</v>
      </c>
      <c r="M385" s="29" t="s">
        <v>136</v>
      </c>
      <c r="N385" s="29" t="s">
        <v>2360</v>
      </c>
      <c r="O385" s="68">
        <v>2</v>
      </c>
      <c r="P385" s="29" t="s">
        <v>5108</v>
      </c>
      <c r="Q385" s="29" t="s">
        <v>15</v>
      </c>
      <c r="R385" s="39">
        <v>0</v>
      </c>
      <c r="S385" s="39">
        <v>0</v>
      </c>
      <c r="T385" s="39">
        <v>1</v>
      </c>
      <c r="U385" s="39">
        <v>0</v>
      </c>
      <c r="V385" s="39">
        <v>0</v>
      </c>
      <c r="W385" s="39">
        <v>0</v>
      </c>
      <c r="X385" s="39">
        <v>0</v>
      </c>
      <c r="Y385" s="39">
        <v>0</v>
      </c>
      <c r="Z385" s="39">
        <v>1</v>
      </c>
      <c r="AA385" s="39">
        <v>0</v>
      </c>
      <c r="AB385" s="39">
        <v>0</v>
      </c>
      <c r="AC385" s="39">
        <v>0</v>
      </c>
      <c r="AD385" s="39">
        <v>0</v>
      </c>
      <c r="AE385" s="39">
        <v>0</v>
      </c>
      <c r="AF385" s="39">
        <v>0</v>
      </c>
      <c r="AG385" s="39">
        <v>0</v>
      </c>
      <c r="AH385" s="39">
        <v>0</v>
      </c>
      <c r="AI385" s="39">
        <v>1</v>
      </c>
      <c r="AJ385" s="9">
        <f t="shared" si="28"/>
        <v>0</v>
      </c>
      <c r="AK385" s="9">
        <f t="shared" si="29"/>
        <v>0</v>
      </c>
      <c r="AL385" s="9">
        <f t="shared" si="30"/>
        <v>1</v>
      </c>
      <c r="AM385" s="9">
        <f t="shared" si="31"/>
        <v>0</v>
      </c>
      <c r="AN385" s="29" t="s">
        <v>3461</v>
      </c>
      <c r="AO385" s="29" t="s">
        <v>5109</v>
      </c>
    </row>
    <row r="386" spans="1:41" x14ac:dyDescent="0.25">
      <c r="A386" s="39">
        <v>4767</v>
      </c>
      <c r="B386" s="29" t="s">
        <v>4041</v>
      </c>
      <c r="C386" s="29" t="s">
        <v>4042</v>
      </c>
      <c r="D386" s="29" t="s">
        <v>3960</v>
      </c>
      <c r="E386" s="42">
        <v>44209</v>
      </c>
      <c r="F386" s="29" t="s">
        <v>38</v>
      </c>
      <c r="J386" s="39">
        <v>0.44</v>
      </c>
      <c r="K386" s="69">
        <v>21.74</v>
      </c>
      <c r="L386" t="s">
        <v>3471</v>
      </c>
      <c r="M386" s="29" t="s">
        <v>136</v>
      </c>
      <c r="N386" s="29" t="s">
        <v>48</v>
      </c>
      <c r="O386" s="68">
        <v>10.714285714285714</v>
      </c>
      <c r="P386" s="29" t="s">
        <v>526</v>
      </c>
      <c r="Q386" s="29" t="s">
        <v>15</v>
      </c>
      <c r="R386" s="39">
        <v>1</v>
      </c>
      <c r="S386" s="39">
        <v>0</v>
      </c>
      <c r="T386" s="39">
        <v>0</v>
      </c>
      <c r="U386" s="39">
        <v>1</v>
      </c>
      <c r="V386" s="39">
        <v>0</v>
      </c>
      <c r="W386" s="39">
        <v>0</v>
      </c>
      <c r="X386" s="39">
        <v>0</v>
      </c>
      <c r="Y386" s="39">
        <v>0</v>
      </c>
      <c r="Z386" s="39">
        <v>1</v>
      </c>
      <c r="AA386" s="39">
        <v>0</v>
      </c>
      <c r="AB386" s="39">
        <v>0</v>
      </c>
      <c r="AC386" s="39">
        <v>0</v>
      </c>
      <c r="AD386" s="39">
        <v>0</v>
      </c>
      <c r="AE386" s="39">
        <v>1</v>
      </c>
      <c r="AF386" s="39">
        <v>0</v>
      </c>
      <c r="AG386" s="39">
        <v>0</v>
      </c>
      <c r="AH386" s="39">
        <v>0</v>
      </c>
      <c r="AI386" s="39">
        <v>0</v>
      </c>
      <c r="AJ386" s="9">
        <f t="shared" si="28"/>
        <v>1</v>
      </c>
      <c r="AK386" s="9">
        <f t="shared" si="29"/>
        <v>0</v>
      </c>
      <c r="AL386" s="9">
        <f t="shared" si="30"/>
        <v>0</v>
      </c>
      <c r="AM386" s="9">
        <f t="shared" si="31"/>
        <v>0</v>
      </c>
      <c r="AN386" s="29" t="s">
        <v>4043</v>
      </c>
      <c r="AO386" s="29" t="s">
        <v>3961</v>
      </c>
    </row>
    <row r="387" spans="1:41" x14ac:dyDescent="0.25">
      <c r="A387" s="39">
        <v>4771</v>
      </c>
      <c r="B387" s="29" t="s">
        <v>7057</v>
      </c>
      <c r="C387" s="29" t="s">
        <v>7058</v>
      </c>
      <c r="D387" s="29" t="s">
        <v>7059</v>
      </c>
      <c r="E387" s="42">
        <v>41411</v>
      </c>
      <c r="F387" s="29" t="s">
        <v>38</v>
      </c>
      <c r="L387" t="s">
        <v>341</v>
      </c>
      <c r="M387" s="29" t="s">
        <v>54</v>
      </c>
      <c r="N387" s="29" t="s">
        <v>48</v>
      </c>
      <c r="O387" s="68">
        <v>12</v>
      </c>
      <c r="P387" s="29" t="s">
        <v>7060</v>
      </c>
      <c r="Q387" s="29" t="s">
        <v>15</v>
      </c>
      <c r="R387" s="39">
        <v>1</v>
      </c>
      <c r="S387" s="39">
        <v>0</v>
      </c>
      <c r="T387" s="39">
        <v>0</v>
      </c>
      <c r="U387" s="39">
        <v>1</v>
      </c>
      <c r="V387" s="39">
        <v>0</v>
      </c>
      <c r="W387" s="39">
        <v>0</v>
      </c>
      <c r="X387" s="39">
        <v>0</v>
      </c>
      <c r="Y387" s="39">
        <v>0</v>
      </c>
      <c r="Z387" s="39">
        <v>1</v>
      </c>
      <c r="AA387" s="39">
        <v>0</v>
      </c>
      <c r="AB387" s="39">
        <v>0</v>
      </c>
      <c r="AC387" s="39">
        <v>0</v>
      </c>
      <c r="AD387" s="39">
        <v>0</v>
      </c>
      <c r="AE387" s="39">
        <v>1</v>
      </c>
      <c r="AF387" s="39">
        <v>0</v>
      </c>
      <c r="AG387" s="39">
        <v>0</v>
      </c>
      <c r="AH387" s="39">
        <v>0</v>
      </c>
      <c r="AI387" s="39">
        <v>0</v>
      </c>
      <c r="AJ387" s="9">
        <f t="shared" si="28"/>
        <v>1</v>
      </c>
      <c r="AK387" s="9">
        <f t="shared" si="29"/>
        <v>0</v>
      </c>
      <c r="AL387" s="9">
        <f t="shared" si="30"/>
        <v>0</v>
      </c>
      <c r="AM387" s="9">
        <f t="shared" si="31"/>
        <v>0</v>
      </c>
      <c r="AN387" s="29" t="s">
        <v>7061</v>
      </c>
      <c r="AO387" s="29" t="s">
        <v>7062</v>
      </c>
    </row>
    <row r="388" spans="1:41" x14ac:dyDescent="0.25">
      <c r="A388" s="39">
        <v>4772</v>
      </c>
      <c r="B388" s="29" t="s">
        <v>5886</v>
      </c>
      <c r="C388" s="29" t="s">
        <v>5887</v>
      </c>
      <c r="D388" s="29" t="s">
        <v>5888</v>
      </c>
      <c r="E388" s="42">
        <v>40848</v>
      </c>
      <c r="F388" s="29" t="s">
        <v>38</v>
      </c>
      <c r="G388" s="39">
        <v>2100</v>
      </c>
      <c r="H388" s="39">
        <v>800</v>
      </c>
      <c r="L388" t="s">
        <v>3471</v>
      </c>
      <c r="M388" s="29" t="s">
        <v>8009</v>
      </c>
      <c r="N388" s="29" t="s">
        <v>48</v>
      </c>
      <c r="O388" s="68">
        <v>168</v>
      </c>
      <c r="P388" s="29" t="s">
        <v>2962</v>
      </c>
      <c r="Q388" s="29" t="s">
        <v>15</v>
      </c>
      <c r="R388" s="39">
        <v>1</v>
      </c>
      <c r="S388" s="39">
        <v>0</v>
      </c>
      <c r="T388" s="39">
        <v>0</v>
      </c>
      <c r="U388" s="39">
        <v>1</v>
      </c>
      <c r="V388" s="39">
        <v>0</v>
      </c>
      <c r="W388" s="39">
        <v>0</v>
      </c>
      <c r="X388" s="39">
        <v>0</v>
      </c>
      <c r="Y388" s="39">
        <v>0</v>
      </c>
      <c r="Z388" s="39">
        <v>1</v>
      </c>
      <c r="AA388" s="39">
        <v>0</v>
      </c>
      <c r="AB388" s="39">
        <v>0</v>
      </c>
      <c r="AC388" s="39">
        <v>0</v>
      </c>
      <c r="AD388" s="39">
        <v>0</v>
      </c>
      <c r="AE388" s="39">
        <v>0</v>
      </c>
      <c r="AF388" s="39">
        <v>0</v>
      </c>
      <c r="AG388" s="39">
        <v>0</v>
      </c>
      <c r="AH388" s="39">
        <v>0</v>
      </c>
      <c r="AI388" s="39">
        <v>1</v>
      </c>
      <c r="AJ388" s="9">
        <f t="shared" si="28"/>
        <v>0</v>
      </c>
      <c r="AK388" s="9">
        <f t="shared" si="29"/>
        <v>0</v>
      </c>
      <c r="AL388" s="9">
        <f t="shared" si="30"/>
        <v>1</v>
      </c>
      <c r="AM388" s="9">
        <f t="shared" si="31"/>
        <v>0</v>
      </c>
      <c r="AN388" s="29" t="s">
        <v>3461</v>
      </c>
      <c r="AO388" s="29" t="s">
        <v>5889</v>
      </c>
    </row>
    <row r="389" spans="1:41" x14ac:dyDescent="0.25">
      <c r="A389" s="39">
        <v>4816</v>
      </c>
      <c r="B389" s="29" t="s">
        <v>7063</v>
      </c>
      <c r="C389" s="29" t="s">
        <v>7064</v>
      </c>
      <c r="D389" s="29" t="s">
        <v>6455</v>
      </c>
      <c r="E389" s="42">
        <v>38018</v>
      </c>
      <c r="F389" s="29" t="s">
        <v>38</v>
      </c>
      <c r="J389" s="39">
        <v>1.9</v>
      </c>
      <c r="L389" t="s">
        <v>3471</v>
      </c>
      <c r="M389" s="29" t="s">
        <v>136</v>
      </c>
      <c r="N389" s="29" t="s">
        <v>40</v>
      </c>
      <c r="O389" s="68">
        <v>2</v>
      </c>
      <c r="P389" s="29" t="s">
        <v>7065</v>
      </c>
      <c r="Q389" s="29" t="s">
        <v>70</v>
      </c>
      <c r="R389" s="39">
        <v>0</v>
      </c>
      <c r="S389" s="39">
        <v>0</v>
      </c>
      <c r="T389" s="39">
        <v>0</v>
      </c>
      <c r="U389" s="39">
        <v>0</v>
      </c>
      <c r="V389" s="39">
        <v>0</v>
      </c>
      <c r="W389" s="39">
        <v>0</v>
      </c>
      <c r="X389" s="39">
        <v>0</v>
      </c>
      <c r="Y389" s="39">
        <v>1</v>
      </c>
      <c r="Z389" s="39">
        <v>0</v>
      </c>
      <c r="AA389" s="39">
        <v>0</v>
      </c>
      <c r="AB389" s="39">
        <v>0</v>
      </c>
      <c r="AC389" s="39">
        <v>0</v>
      </c>
      <c r="AD389" s="39">
        <v>1</v>
      </c>
      <c r="AE389" s="39">
        <v>0</v>
      </c>
      <c r="AF389" s="39">
        <v>0</v>
      </c>
      <c r="AG389" s="39">
        <v>0</v>
      </c>
      <c r="AH389" s="39">
        <v>0</v>
      </c>
      <c r="AI389" s="39">
        <v>0</v>
      </c>
      <c r="AJ389" s="9">
        <f t="shared" si="28"/>
        <v>0</v>
      </c>
      <c r="AK389" s="9">
        <f t="shared" si="29"/>
        <v>0</v>
      </c>
      <c r="AL389" s="9">
        <f t="shared" si="30"/>
        <v>1</v>
      </c>
      <c r="AM389" s="9">
        <f t="shared" si="31"/>
        <v>1</v>
      </c>
      <c r="AN389" s="29" t="s">
        <v>7066</v>
      </c>
      <c r="AO389" s="29" t="s">
        <v>7067</v>
      </c>
    </row>
    <row r="390" spans="1:41" x14ac:dyDescent="0.25">
      <c r="A390" s="39">
        <v>4824</v>
      </c>
      <c r="B390" s="29" t="s">
        <v>7068</v>
      </c>
      <c r="C390" s="29" t="s">
        <v>7069</v>
      </c>
      <c r="D390" s="29" t="s">
        <v>7070</v>
      </c>
      <c r="E390" s="42">
        <v>44760</v>
      </c>
      <c r="F390" s="29" t="s">
        <v>38</v>
      </c>
      <c r="J390" s="39">
        <v>0.3</v>
      </c>
      <c r="L390" t="s">
        <v>3471</v>
      </c>
      <c r="M390" s="29" t="s">
        <v>1199</v>
      </c>
      <c r="N390" s="29" t="s">
        <v>48</v>
      </c>
      <c r="O390" s="68">
        <v>20</v>
      </c>
      <c r="P390" s="29" t="s">
        <v>7071</v>
      </c>
      <c r="Q390" s="29" t="s">
        <v>15</v>
      </c>
      <c r="R390" s="39">
        <v>0</v>
      </c>
      <c r="S390" s="39">
        <v>0</v>
      </c>
      <c r="T390" s="39">
        <v>0</v>
      </c>
      <c r="U390" s="39">
        <v>0</v>
      </c>
      <c r="V390" s="39">
        <v>0</v>
      </c>
      <c r="W390" s="39">
        <v>0</v>
      </c>
      <c r="X390" s="39">
        <v>0</v>
      </c>
      <c r="Y390" s="39">
        <v>1</v>
      </c>
      <c r="Z390" s="39">
        <v>0</v>
      </c>
      <c r="AA390" s="39">
        <v>0</v>
      </c>
      <c r="AB390" s="39">
        <v>0</v>
      </c>
      <c r="AC390" s="39">
        <v>1</v>
      </c>
      <c r="AD390" s="39">
        <v>0</v>
      </c>
      <c r="AE390" s="39">
        <v>0</v>
      </c>
      <c r="AF390" s="39">
        <v>0</v>
      </c>
      <c r="AG390" s="39">
        <v>0</v>
      </c>
      <c r="AH390" s="39">
        <v>0</v>
      </c>
      <c r="AI390" s="39">
        <v>0</v>
      </c>
      <c r="AJ390" s="9">
        <f t="shared" si="28"/>
        <v>1</v>
      </c>
      <c r="AK390" s="9">
        <f t="shared" si="29"/>
        <v>0</v>
      </c>
      <c r="AL390" s="9">
        <f t="shared" si="30"/>
        <v>0</v>
      </c>
      <c r="AM390" s="9">
        <f t="shared" si="31"/>
        <v>0</v>
      </c>
      <c r="AN390" s="29" t="s">
        <v>7072</v>
      </c>
    </row>
    <row r="391" spans="1:41" x14ac:dyDescent="0.25">
      <c r="A391" s="39">
        <v>5054</v>
      </c>
      <c r="B391" s="29" t="s">
        <v>4060</v>
      </c>
      <c r="C391" s="29" t="s">
        <v>4061</v>
      </c>
      <c r="D391" s="29" t="s">
        <v>4062</v>
      </c>
      <c r="E391" s="42">
        <v>38074</v>
      </c>
      <c r="F391" s="29" t="s">
        <v>38</v>
      </c>
      <c r="J391" s="39">
        <v>0.2</v>
      </c>
      <c r="L391" t="s">
        <v>3471</v>
      </c>
      <c r="M391" s="29" t="s">
        <v>136</v>
      </c>
      <c r="N391" s="29" t="s">
        <v>40</v>
      </c>
      <c r="O391" s="68">
        <v>24</v>
      </c>
      <c r="P391" s="29" t="s">
        <v>7073</v>
      </c>
      <c r="Q391" s="29" t="s">
        <v>15</v>
      </c>
      <c r="R391" s="39">
        <v>1</v>
      </c>
      <c r="S391" s="39">
        <v>0</v>
      </c>
      <c r="T391" s="39">
        <v>0</v>
      </c>
      <c r="U391" s="39">
        <v>0</v>
      </c>
      <c r="V391" s="39">
        <v>0</v>
      </c>
      <c r="W391" s="39">
        <v>0</v>
      </c>
      <c r="X391" s="39">
        <v>0</v>
      </c>
      <c r="Y391" s="39">
        <v>1</v>
      </c>
      <c r="Z391" s="39">
        <v>0</v>
      </c>
      <c r="AA391" s="39">
        <v>0</v>
      </c>
      <c r="AB391" s="39">
        <v>0</v>
      </c>
      <c r="AC391" s="39">
        <v>0</v>
      </c>
      <c r="AD391" s="39">
        <v>0</v>
      </c>
      <c r="AE391" s="39">
        <v>0</v>
      </c>
      <c r="AF391" s="39">
        <v>0</v>
      </c>
      <c r="AG391" s="39">
        <v>0</v>
      </c>
      <c r="AH391" s="39">
        <v>0</v>
      </c>
      <c r="AI391" s="39">
        <v>1</v>
      </c>
      <c r="AJ391" s="9">
        <f t="shared" si="28"/>
        <v>0</v>
      </c>
      <c r="AK391" s="9">
        <f t="shared" si="29"/>
        <v>0</v>
      </c>
      <c r="AL391" s="9">
        <f t="shared" si="30"/>
        <v>1</v>
      </c>
      <c r="AM391" s="9">
        <f t="shared" si="31"/>
        <v>0</v>
      </c>
      <c r="AN391" s="29" t="s">
        <v>4063</v>
      </c>
      <c r="AO391" s="29" t="s">
        <v>4064</v>
      </c>
    </row>
    <row r="392" spans="1:41" x14ac:dyDescent="0.25">
      <c r="A392" s="39">
        <v>5088</v>
      </c>
      <c r="B392" s="29" t="s">
        <v>7074</v>
      </c>
      <c r="C392" s="29" t="s">
        <v>7075</v>
      </c>
      <c r="D392" s="29" t="s">
        <v>7076</v>
      </c>
      <c r="E392" s="42">
        <v>45504</v>
      </c>
      <c r="F392" s="29" t="s">
        <v>38</v>
      </c>
      <c r="J392" s="39">
        <v>0.4</v>
      </c>
      <c r="L392" t="s">
        <v>3471</v>
      </c>
      <c r="M392" s="29" t="s">
        <v>575</v>
      </c>
      <c r="N392" s="29" t="s">
        <v>2360</v>
      </c>
      <c r="O392" s="68">
        <v>2</v>
      </c>
      <c r="P392" s="29" t="s">
        <v>5194</v>
      </c>
      <c r="Q392" s="29" t="s">
        <v>15</v>
      </c>
      <c r="R392" s="39">
        <v>0</v>
      </c>
      <c r="S392" s="39">
        <v>0</v>
      </c>
      <c r="T392" s="39">
        <v>0</v>
      </c>
      <c r="U392" s="39">
        <v>0</v>
      </c>
      <c r="V392" s="39">
        <v>0</v>
      </c>
      <c r="W392" s="39">
        <v>0</v>
      </c>
      <c r="X392" s="39">
        <v>0</v>
      </c>
      <c r="Y392" s="39">
        <v>1</v>
      </c>
      <c r="Z392" s="39">
        <v>0</v>
      </c>
      <c r="AA392" s="39">
        <v>0</v>
      </c>
      <c r="AB392" s="39">
        <v>0</v>
      </c>
      <c r="AC392" s="39">
        <v>1</v>
      </c>
      <c r="AD392" s="39">
        <v>1</v>
      </c>
      <c r="AE392" s="39">
        <v>1</v>
      </c>
      <c r="AF392" s="39">
        <v>0</v>
      </c>
      <c r="AG392" s="39">
        <v>0</v>
      </c>
      <c r="AH392" s="39">
        <v>0</v>
      </c>
      <c r="AI392" s="39">
        <v>0</v>
      </c>
      <c r="AJ392" s="9">
        <f t="shared" si="28"/>
        <v>1</v>
      </c>
      <c r="AK392" s="9">
        <f t="shared" si="29"/>
        <v>0</v>
      </c>
      <c r="AL392" s="9">
        <f t="shared" si="30"/>
        <v>1</v>
      </c>
      <c r="AM392" s="9">
        <f t="shared" si="31"/>
        <v>1</v>
      </c>
      <c r="AN392" s="29" t="s">
        <v>7077</v>
      </c>
      <c r="AO392" s="29" t="s">
        <v>7078</v>
      </c>
    </row>
    <row r="393" spans="1:41" x14ac:dyDescent="0.25">
      <c r="A393" s="39">
        <v>5123</v>
      </c>
      <c r="B393" s="29" t="s">
        <v>7079</v>
      </c>
      <c r="C393" s="29" t="s">
        <v>7080</v>
      </c>
      <c r="D393" s="29" t="s">
        <v>7081</v>
      </c>
      <c r="E393" s="42">
        <v>45566</v>
      </c>
      <c r="F393" s="29" t="s">
        <v>38</v>
      </c>
      <c r="G393" s="39">
        <v>3800</v>
      </c>
      <c r="H393" s="39">
        <v>3400</v>
      </c>
      <c r="J393" s="39">
        <v>0.87</v>
      </c>
      <c r="L393" t="s">
        <v>341</v>
      </c>
      <c r="M393" s="29" t="s">
        <v>151</v>
      </c>
      <c r="N393" s="29" t="s">
        <v>48</v>
      </c>
      <c r="O393" s="68">
        <v>60</v>
      </c>
      <c r="P393" s="29" t="s">
        <v>7082</v>
      </c>
      <c r="Q393" s="29" t="s">
        <v>15</v>
      </c>
      <c r="R393" s="39">
        <v>1</v>
      </c>
      <c r="S393" s="39">
        <v>0</v>
      </c>
      <c r="T393" s="39">
        <v>0</v>
      </c>
      <c r="U393" s="39">
        <v>1</v>
      </c>
      <c r="V393" s="39">
        <v>0</v>
      </c>
      <c r="W393" s="39">
        <v>0</v>
      </c>
      <c r="X393" s="39">
        <v>0</v>
      </c>
      <c r="Y393" s="39">
        <v>0</v>
      </c>
      <c r="Z393" s="39">
        <v>1</v>
      </c>
      <c r="AA393" s="39">
        <v>0</v>
      </c>
      <c r="AB393" s="39">
        <v>0</v>
      </c>
      <c r="AC393" s="39">
        <v>0</v>
      </c>
      <c r="AD393" s="39">
        <v>0</v>
      </c>
      <c r="AE393" s="39">
        <v>1</v>
      </c>
      <c r="AF393" s="39">
        <v>0</v>
      </c>
      <c r="AG393" s="39">
        <v>0</v>
      </c>
      <c r="AH393" s="39">
        <v>0</v>
      </c>
      <c r="AI393" s="39">
        <v>0</v>
      </c>
      <c r="AJ393" s="9">
        <f t="shared" si="28"/>
        <v>1</v>
      </c>
      <c r="AK393" s="9">
        <f t="shared" si="29"/>
        <v>0</v>
      </c>
      <c r="AL393" s="9">
        <f t="shared" si="30"/>
        <v>0</v>
      </c>
      <c r="AM393" s="9">
        <f t="shared" si="31"/>
        <v>0</v>
      </c>
      <c r="AN393" s="29" t="s">
        <v>7083</v>
      </c>
      <c r="AO393" s="29" t="s">
        <v>7084</v>
      </c>
    </row>
    <row r="394" spans="1:41" x14ac:dyDescent="0.25">
      <c r="A394" s="39">
        <v>5127</v>
      </c>
      <c r="B394" s="29" t="s">
        <v>7085</v>
      </c>
      <c r="C394" s="29" t="s">
        <v>7086</v>
      </c>
      <c r="D394" s="29" t="s">
        <v>7087</v>
      </c>
      <c r="E394" s="42">
        <v>42445</v>
      </c>
      <c r="F394" s="29" t="s">
        <v>38</v>
      </c>
      <c r="J394" s="39">
        <v>10</v>
      </c>
      <c r="L394" t="s">
        <v>341</v>
      </c>
      <c r="M394" s="29" t="s">
        <v>1411</v>
      </c>
      <c r="N394" s="29" t="s">
        <v>48</v>
      </c>
      <c r="O394" s="68">
        <v>1</v>
      </c>
      <c r="P394" s="29" t="s">
        <v>170</v>
      </c>
      <c r="Q394" s="29" t="s">
        <v>70</v>
      </c>
      <c r="R394" s="39">
        <v>0</v>
      </c>
      <c r="S394" s="39">
        <v>0</v>
      </c>
      <c r="T394" s="39">
        <v>0</v>
      </c>
      <c r="U394" s="39">
        <v>0</v>
      </c>
      <c r="V394" s="39">
        <v>0</v>
      </c>
      <c r="W394" s="39">
        <v>0</v>
      </c>
      <c r="X394" s="39">
        <v>0</v>
      </c>
      <c r="Y394" s="39">
        <v>1</v>
      </c>
      <c r="Z394" s="39">
        <v>0</v>
      </c>
      <c r="AA394" s="39">
        <v>0</v>
      </c>
      <c r="AB394" s="39">
        <v>0</v>
      </c>
      <c r="AC394" s="39">
        <v>1</v>
      </c>
      <c r="AD394" s="39">
        <v>0</v>
      </c>
      <c r="AE394" s="39">
        <v>0</v>
      </c>
      <c r="AF394" s="39">
        <v>0</v>
      </c>
      <c r="AG394" s="39">
        <v>0</v>
      </c>
      <c r="AH394" s="39">
        <v>0</v>
      </c>
      <c r="AI394" s="39">
        <v>0</v>
      </c>
      <c r="AJ394" s="9">
        <f t="shared" si="28"/>
        <v>1</v>
      </c>
      <c r="AK394" s="9">
        <f t="shared" si="29"/>
        <v>0</v>
      </c>
      <c r="AL394" s="9">
        <f t="shared" si="30"/>
        <v>0</v>
      </c>
      <c r="AM394" s="9">
        <f t="shared" si="31"/>
        <v>0</v>
      </c>
      <c r="AN394" s="29" t="s">
        <v>7088</v>
      </c>
      <c r="AO394" s="29" t="s">
        <v>7089</v>
      </c>
    </row>
    <row r="395" spans="1:41" x14ac:dyDescent="0.25">
      <c r="A395" s="39">
        <v>5128</v>
      </c>
      <c r="B395" s="29" t="s">
        <v>6177</v>
      </c>
      <c r="C395" s="29" t="s">
        <v>6178</v>
      </c>
      <c r="D395" s="29" t="s">
        <v>6179</v>
      </c>
      <c r="E395" s="42">
        <v>45271</v>
      </c>
      <c r="F395" s="29" t="s">
        <v>38</v>
      </c>
      <c r="J395" s="39">
        <v>0.3</v>
      </c>
      <c r="L395" t="s">
        <v>3471</v>
      </c>
      <c r="M395" s="29" t="s">
        <v>274</v>
      </c>
      <c r="N395" s="29" t="s">
        <v>48</v>
      </c>
      <c r="O395" s="68">
        <v>24</v>
      </c>
      <c r="P395" s="29" t="s">
        <v>6180</v>
      </c>
      <c r="Q395" s="29" t="s">
        <v>15</v>
      </c>
      <c r="R395" s="39">
        <v>1</v>
      </c>
      <c r="S395" s="39">
        <v>0</v>
      </c>
      <c r="T395" s="39">
        <v>0</v>
      </c>
      <c r="U395" s="39">
        <v>1</v>
      </c>
      <c r="V395" s="39">
        <v>0</v>
      </c>
      <c r="W395" s="39">
        <v>0</v>
      </c>
      <c r="X395" s="39">
        <v>0</v>
      </c>
      <c r="Y395" s="39">
        <v>1</v>
      </c>
      <c r="Z395" s="39">
        <v>0</v>
      </c>
      <c r="AA395" s="39">
        <v>0</v>
      </c>
      <c r="AB395" s="39">
        <v>0</v>
      </c>
      <c r="AC395" s="39">
        <v>0</v>
      </c>
      <c r="AD395" s="39">
        <v>0</v>
      </c>
      <c r="AE395" s="39">
        <v>0</v>
      </c>
      <c r="AF395" s="39">
        <v>0</v>
      </c>
      <c r="AG395" s="39">
        <v>0</v>
      </c>
      <c r="AH395" s="39">
        <v>0</v>
      </c>
      <c r="AI395" s="39">
        <v>0</v>
      </c>
      <c r="AJ395" s="9">
        <f t="shared" si="28"/>
        <v>0</v>
      </c>
      <c r="AK395" s="9">
        <f t="shared" si="29"/>
        <v>0</v>
      </c>
      <c r="AL395" s="9">
        <f t="shared" si="30"/>
        <v>0</v>
      </c>
      <c r="AM395" s="9">
        <f t="shared" si="31"/>
        <v>0</v>
      </c>
      <c r="AO395" s="29" t="s">
        <v>6181</v>
      </c>
    </row>
    <row r="396" spans="1:41" x14ac:dyDescent="0.25">
      <c r="A396" s="39">
        <v>5137</v>
      </c>
      <c r="B396" s="29" t="s">
        <v>5905</v>
      </c>
      <c r="C396" s="29" t="s">
        <v>5906</v>
      </c>
      <c r="D396" s="29" t="s">
        <v>5907</v>
      </c>
      <c r="E396" s="42">
        <v>43252</v>
      </c>
      <c r="F396" s="29" t="s">
        <v>2852</v>
      </c>
      <c r="L396" t="s">
        <v>3471</v>
      </c>
      <c r="M396" s="29" t="s">
        <v>598</v>
      </c>
      <c r="N396" s="29" t="s">
        <v>219</v>
      </c>
      <c r="O396" s="68">
        <v>5.4999999999999997E-3</v>
      </c>
      <c r="P396" s="29" t="s">
        <v>5908</v>
      </c>
      <c r="Q396" s="29" t="s">
        <v>15</v>
      </c>
      <c r="R396" s="39">
        <v>0</v>
      </c>
      <c r="S396" s="39">
        <v>0</v>
      </c>
      <c r="T396" s="39">
        <v>0</v>
      </c>
      <c r="U396" s="39">
        <v>1</v>
      </c>
      <c r="V396" s="39">
        <v>0</v>
      </c>
      <c r="W396" s="39">
        <v>0</v>
      </c>
      <c r="X396" s="39">
        <v>0</v>
      </c>
      <c r="Y396" s="39">
        <v>0</v>
      </c>
      <c r="Z396" s="39">
        <v>1</v>
      </c>
      <c r="AA396" s="39">
        <v>0</v>
      </c>
      <c r="AB396" s="39">
        <v>0</v>
      </c>
      <c r="AC396" s="39">
        <v>0</v>
      </c>
      <c r="AD396" s="39">
        <v>0</v>
      </c>
      <c r="AE396" s="39">
        <v>0</v>
      </c>
      <c r="AF396" s="39">
        <v>0</v>
      </c>
      <c r="AG396" s="39">
        <v>0</v>
      </c>
      <c r="AH396" s="39">
        <v>0</v>
      </c>
      <c r="AI396" s="39">
        <v>1</v>
      </c>
      <c r="AJ396" s="9">
        <f t="shared" si="28"/>
        <v>0</v>
      </c>
      <c r="AK396" s="9">
        <f t="shared" si="29"/>
        <v>0</v>
      </c>
      <c r="AL396" s="9">
        <f t="shared" si="30"/>
        <v>1</v>
      </c>
      <c r="AM396" s="9">
        <f t="shared" si="31"/>
        <v>0</v>
      </c>
      <c r="AN396" s="29" t="s">
        <v>5909</v>
      </c>
      <c r="AO396" s="29" t="s">
        <v>5910</v>
      </c>
    </row>
    <row r="397" spans="1:41" x14ac:dyDescent="0.25">
      <c r="A397" s="39">
        <v>5142</v>
      </c>
      <c r="B397" s="29" t="s">
        <v>7090</v>
      </c>
      <c r="C397" s="29" t="s">
        <v>7091</v>
      </c>
      <c r="D397" s="29" t="s">
        <v>7092</v>
      </c>
      <c r="E397" s="42">
        <v>44663</v>
      </c>
      <c r="F397" s="29" t="s">
        <v>38</v>
      </c>
      <c r="L397" t="s">
        <v>341</v>
      </c>
      <c r="M397" s="29" t="s">
        <v>54</v>
      </c>
      <c r="N397" s="29" t="s">
        <v>48</v>
      </c>
      <c r="O397" s="68">
        <v>0</v>
      </c>
      <c r="P397" s="29" t="s">
        <v>7093</v>
      </c>
      <c r="Q397" s="29" t="s">
        <v>55</v>
      </c>
      <c r="R397" s="39">
        <v>0</v>
      </c>
      <c r="S397" s="39">
        <v>0</v>
      </c>
      <c r="T397" s="39">
        <v>0</v>
      </c>
      <c r="U397" s="39">
        <v>0</v>
      </c>
      <c r="V397" s="39">
        <v>0</v>
      </c>
      <c r="W397" s="39">
        <v>0</v>
      </c>
      <c r="X397" s="39">
        <v>0</v>
      </c>
      <c r="Y397" s="39">
        <v>0</v>
      </c>
      <c r="Z397" s="39">
        <v>0</v>
      </c>
      <c r="AA397" s="39">
        <v>0</v>
      </c>
      <c r="AB397" s="39">
        <v>1</v>
      </c>
      <c r="AC397" s="39">
        <v>0</v>
      </c>
      <c r="AD397" s="39">
        <v>0</v>
      </c>
      <c r="AE397" s="39">
        <v>1</v>
      </c>
      <c r="AF397" s="39">
        <v>0</v>
      </c>
      <c r="AG397" s="39">
        <v>0</v>
      </c>
      <c r="AH397" s="39">
        <v>0</v>
      </c>
      <c r="AI397" s="39">
        <v>0</v>
      </c>
      <c r="AJ397" s="9">
        <f t="shared" si="28"/>
        <v>1</v>
      </c>
      <c r="AK397" s="9">
        <f t="shared" si="29"/>
        <v>0</v>
      </c>
      <c r="AL397" s="9">
        <f t="shared" si="30"/>
        <v>0</v>
      </c>
      <c r="AM397" s="9">
        <f t="shared" si="31"/>
        <v>0</v>
      </c>
      <c r="AN397" s="29" t="s">
        <v>7094</v>
      </c>
      <c r="AO397" s="29" t="s">
        <v>7095</v>
      </c>
    </row>
    <row r="398" spans="1:41" x14ac:dyDescent="0.25">
      <c r="A398" s="39">
        <v>5143</v>
      </c>
      <c r="B398" s="29" t="s">
        <v>3118</v>
      </c>
      <c r="C398" s="29" t="s">
        <v>3119</v>
      </c>
      <c r="D398" s="29" t="s">
        <v>3120</v>
      </c>
      <c r="E398" s="42">
        <v>45237</v>
      </c>
      <c r="F398" s="29" t="s">
        <v>332</v>
      </c>
      <c r="J398" s="39">
        <v>0.54</v>
      </c>
      <c r="L398" t="s">
        <v>341</v>
      </c>
      <c r="M398" s="29" t="s">
        <v>283</v>
      </c>
      <c r="N398" s="29" t="s">
        <v>48</v>
      </c>
      <c r="O398" s="68">
        <v>8</v>
      </c>
      <c r="P398" s="29" t="s">
        <v>377</v>
      </c>
      <c r="Q398" s="29" t="s">
        <v>15</v>
      </c>
      <c r="R398" s="39">
        <v>1</v>
      </c>
      <c r="S398" s="39">
        <v>0</v>
      </c>
      <c r="T398" s="39">
        <v>0</v>
      </c>
      <c r="U398" s="39">
        <v>1</v>
      </c>
      <c r="V398" s="39">
        <v>0</v>
      </c>
      <c r="W398" s="39">
        <v>0</v>
      </c>
      <c r="X398" s="39">
        <v>0</v>
      </c>
      <c r="Y398" s="39">
        <v>0</v>
      </c>
      <c r="Z398" s="39">
        <v>1</v>
      </c>
      <c r="AA398" s="39">
        <v>0</v>
      </c>
      <c r="AB398" s="39">
        <v>0</v>
      </c>
      <c r="AC398" s="39">
        <v>0</v>
      </c>
      <c r="AD398" s="39">
        <v>0</v>
      </c>
      <c r="AE398" s="39">
        <v>0</v>
      </c>
      <c r="AF398" s="39">
        <v>0</v>
      </c>
      <c r="AG398" s="39">
        <v>0</v>
      </c>
      <c r="AH398" s="39">
        <v>0</v>
      </c>
      <c r="AI398" s="39">
        <v>0</v>
      </c>
      <c r="AJ398" s="9">
        <f t="shared" si="28"/>
        <v>0</v>
      </c>
      <c r="AK398" s="9">
        <f t="shared" si="29"/>
        <v>0</v>
      </c>
      <c r="AL398" s="9">
        <f t="shared" si="30"/>
        <v>0</v>
      </c>
      <c r="AM398" s="9">
        <f t="shared" si="31"/>
        <v>0</v>
      </c>
      <c r="AN398" s="29" t="s">
        <v>5911</v>
      </c>
      <c r="AO398" s="29" t="s">
        <v>3121</v>
      </c>
    </row>
    <row r="399" spans="1:41" x14ac:dyDescent="0.25">
      <c r="A399" s="39">
        <v>5239</v>
      </c>
      <c r="B399" s="29" t="s">
        <v>4083</v>
      </c>
      <c r="C399" s="29" t="s">
        <v>4084</v>
      </c>
      <c r="D399" s="29" t="s">
        <v>4085</v>
      </c>
      <c r="E399" s="42">
        <v>45474</v>
      </c>
      <c r="F399" s="29" t="s">
        <v>38</v>
      </c>
      <c r="I399" s="64">
        <v>4020</v>
      </c>
      <c r="J399" s="39">
        <v>0.29199999999999998</v>
      </c>
      <c r="K399" s="69">
        <v>38.950000000000003</v>
      </c>
      <c r="L399" t="s">
        <v>3471</v>
      </c>
      <c r="M399" s="29" t="s">
        <v>185</v>
      </c>
      <c r="N399" s="29" t="s">
        <v>48</v>
      </c>
      <c r="O399" s="68">
        <v>70</v>
      </c>
      <c r="P399" s="29" t="s">
        <v>225</v>
      </c>
      <c r="Q399" s="29" t="s">
        <v>15</v>
      </c>
      <c r="R399" s="39">
        <v>1</v>
      </c>
      <c r="S399" s="39">
        <v>0</v>
      </c>
      <c r="T399" s="39">
        <v>0</v>
      </c>
      <c r="U399" s="39">
        <v>1</v>
      </c>
      <c r="V399" s="39">
        <v>0</v>
      </c>
      <c r="W399" s="39">
        <v>0</v>
      </c>
      <c r="X399" s="39">
        <v>0</v>
      </c>
      <c r="Y399" s="39">
        <v>0</v>
      </c>
      <c r="Z399" s="39">
        <v>1</v>
      </c>
      <c r="AA399" s="39">
        <v>0</v>
      </c>
      <c r="AB399" s="39">
        <v>0</v>
      </c>
      <c r="AC399" s="39">
        <v>0</v>
      </c>
      <c r="AD399" s="39">
        <v>0</v>
      </c>
      <c r="AE399" s="39">
        <v>1</v>
      </c>
      <c r="AF399" s="39">
        <v>0</v>
      </c>
      <c r="AG399" s="39">
        <v>0</v>
      </c>
      <c r="AH399" s="39">
        <v>0</v>
      </c>
      <c r="AI399" s="39">
        <v>0</v>
      </c>
      <c r="AJ399" s="9">
        <f t="shared" si="28"/>
        <v>1</v>
      </c>
      <c r="AK399" s="9">
        <f t="shared" si="29"/>
        <v>0</v>
      </c>
      <c r="AL399" s="9">
        <f t="shared" si="30"/>
        <v>0</v>
      </c>
      <c r="AM399" s="9">
        <f t="shared" si="31"/>
        <v>0</v>
      </c>
      <c r="AN399" s="29" t="s">
        <v>4086</v>
      </c>
      <c r="AO399" s="29" t="s">
        <v>4087</v>
      </c>
    </row>
    <row r="400" spans="1:41" x14ac:dyDescent="0.25">
      <c r="A400" s="39">
        <v>5337</v>
      </c>
      <c r="B400" s="29" t="s">
        <v>7096</v>
      </c>
      <c r="C400" s="29" t="s">
        <v>7097</v>
      </c>
      <c r="D400" s="29" t="s">
        <v>7098</v>
      </c>
      <c r="E400" s="42">
        <v>46083</v>
      </c>
      <c r="F400" s="29" t="s">
        <v>38</v>
      </c>
      <c r="J400" s="39">
        <v>4</v>
      </c>
      <c r="L400" t="s">
        <v>3471</v>
      </c>
      <c r="M400" s="29" t="s">
        <v>3726</v>
      </c>
      <c r="N400" s="29" t="s">
        <v>1257</v>
      </c>
      <c r="O400" s="68">
        <v>6894</v>
      </c>
      <c r="P400" s="29" t="s">
        <v>195</v>
      </c>
      <c r="Q400" s="29" t="s">
        <v>70</v>
      </c>
      <c r="R400" s="39">
        <v>0</v>
      </c>
      <c r="S400" s="39">
        <v>0</v>
      </c>
      <c r="T400" s="39">
        <v>0</v>
      </c>
      <c r="U400" s="39">
        <v>0</v>
      </c>
      <c r="V400" s="39">
        <v>0</v>
      </c>
      <c r="W400" s="39">
        <v>0</v>
      </c>
      <c r="X400" s="39">
        <v>0</v>
      </c>
      <c r="Y400" s="39">
        <v>0</v>
      </c>
      <c r="Z400" s="39">
        <v>1</v>
      </c>
      <c r="AA400" s="39">
        <v>0</v>
      </c>
      <c r="AB400" s="39">
        <v>0</v>
      </c>
      <c r="AC400" s="39">
        <v>1</v>
      </c>
      <c r="AD400" s="39">
        <v>1</v>
      </c>
      <c r="AE400" s="39">
        <v>1</v>
      </c>
      <c r="AF400" s="39">
        <v>0</v>
      </c>
      <c r="AG400" s="39">
        <v>0</v>
      </c>
      <c r="AH400" s="39">
        <v>0</v>
      </c>
      <c r="AI400" s="39">
        <v>0</v>
      </c>
      <c r="AJ400" s="9">
        <f t="shared" si="28"/>
        <v>1</v>
      </c>
      <c r="AK400" s="9">
        <f t="shared" si="29"/>
        <v>0</v>
      </c>
      <c r="AL400" s="9">
        <f t="shared" si="30"/>
        <v>1</v>
      </c>
      <c r="AM400" s="9">
        <f t="shared" si="31"/>
        <v>1</v>
      </c>
      <c r="AN400" s="29" t="s">
        <v>7099</v>
      </c>
      <c r="AO400" s="29" t="s">
        <v>7100</v>
      </c>
    </row>
    <row r="402" spans="12:46" x14ac:dyDescent="0.25">
      <c r="AN402" s="100" t="s">
        <v>8024</v>
      </c>
      <c r="AO402" s="101">
        <f>COUNTIF(AD2:AD400,"=1")</f>
        <v>46</v>
      </c>
      <c r="AP402" s="19" t="s">
        <v>343</v>
      </c>
      <c r="AR402" s="100" t="s">
        <v>8808</v>
      </c>
      <c r="AS402" s="101">
        <f>COUNTIF(AE2:AE400,"=1")</f>
        <v>95</v>
      </c>
      <c r="AT402" s="19" t="s">
        <v>343</v>
      </c>
    </row>
    <row r="403" spans="12:46" x14ac:dyDescent="0.25">
      <c r="L403" s="65"/>
      <c r="M403" s="65"/>
      <c r="N403" s="65" t="s">
        <v>4092</v>
      </c>
      <c r="P403" s="81" t="s">
        <v>8010</v>
      </c>
      <c r="Q403" s="82">
        <f>SUM(Q404:Q405)</f>
        <v>399</v>
      </c>
      <c r="R403" s="83" t="s">
        <v>343</v>
      </c>
      <c r="AN403" s="21" t="s">
        <v>15</v>
      </c>
      <c r="AO403" s="19">
        <f>COUNTIFS(AD2:AD400,"=1",R2:R400,"=1")</f>
        <v>6</v>
      </c>
      <c r="AP403" s="102">
        <f>AO403/AO402*100</f>
        <v>13.043478260869565</v>
      </c>
      <c r="AR403" s="21" t="s">
        <v>15</v>
      </c>
      <c r="AS403" s="19">
        <f>COUNTIFS(AE2:AE400,"=1",R2:R400,"=1")</f>
        <v>61</v>
      </c>
      <c r="AT403" s="102">
        <f>AS403/AS402*100</f>
        <v>64.21052631578948</v>
      </c>
    </row>
    <row r="404" spans="12:46" x14ac:dyDescent="0.25">
      <c r="L404" s="65" t="s">
        <v>15</v>
      </c>
      <c r="M404" s="65">
        <f>COUNTIFS(Q2:Q400,"Effect")</f>
        <v>310</v>
      </c>
      <c r="N404" s="66">
        <f>M404/M408</f>
        <v>0.77694235588972427</v>
      </c>
      <c r="P404" s="84" t="s">
        <v>15</v>
      </c>
      <c r="Q404" s="83">
        <f>COUNTIF(R2:R400,"=1")</f>
        <v>237</v>
      </c>
      <c r="R404" s="85">
        <f>Q404/Q403*100</f>
        <v>59.398496240601503</v>
      </c>
      <c r="AN404" s="21" t="s">
        <v>340</v>
      </c>
      <c r="AO404" s="19">
        <f>COUNTIFS(AD2:AD400,"=1",R2:R400,"=0")</f>
        <v>40</v>
      </c>
      <c r="AP404" s="102">
        <f>AO404/AO402*100</f>
        <v>86.956521739130437</v>
      </c>
      <c r="AR404" s="21" t="s">
        <v>340</v>
      </c>
      <c r="AS404" s="19">
        <f>COUNTIFS(AE2:AE400,"=1",R2:R400,"=0")</f>
        <v>34</v>
      </c>
      <c r="AT404" s="102">
        <f>AS404/AS402*100</f>
        <v>35.789473684210527</v>
      </c>
    </row>
    <row r="405" spans="12:46" x14ac:dyDescent="0.25">
      <c r="L405" s="65" t="s">
        <v>70</v>
      </c>
      <c r="M405" s="65">
        <f>COUNTIFS(Q2:Q400,"No Effect")</f>
        <v>72</v>
      </c>
      <c r="N405" s="66">
        <f>M405/M408</f>
        <v>0.18045112781954886</v>
      </c>
      <c r="P405" s="84" t="s">
        <v>340</v>
      </c>
      <c r="Q405" s="83">
        <f>COUNTIF(R2:R400,"=0")</f>
        <v>162</v>
      </c>
      <c r="R405" s="85">
        <f>Q405/Q403*100</f>
        <v>40.601503759398497</v>
      </c>
      <c r="AO405" s="87"/>
      <c r="AP405" s="87"/>
    </row>
    <row r="406" spans="12:46" x14ac:dyDescent="0.25">
      <c r="L406" s="65" t="s">
        <v>55</v>
      </c>
      <c r="M406" s="65">
        <f>COUNTIFS(Q2:Q400,"Uncertain Effect")</f>
        <v>17</v>
      </c>
      <c r="N406" s="66">
        <f>M406/M408</f>
        <v>4.2606516290726815E-2</v>
      </c>
      <c r="P406" s="84"/>
      <c r="Q406" s="83"/>
      <c r="R406" s="83"/>
      <c r="AN406" s="100" t="s">
        <v>8386</v>
      </c>
      <c r="AO406" s="101">
        <f>COUNTIF(AJ2:AJ400,"=1")</f>
        <v>228</v>
      </c>
      <c r="AP406" s="19" t="s">
        <v>343</v>
      </c>
    </row>
    <row r="407" spans="12:46" x14ac:dyDescent="0.25">
      <c r="L407" s="65"/>
      <c r="M407" s="65"/>
      <c r="N407" s="65"/>
      <c r="P407" s="81" t="s">
        <v>341</v>
      </c>
      <c r="Q407" s="83">
        <f>COUNTIF(L2:L400,"=Real")</f>
        <v>83</v>
      </c>
      <c r="R407" s="83" t="s">
        <v>343</v>
      </c>
      <c r="AN407" s="21" t="s">
        <v>15</v>
      </c>
      <c r="AO407" s="19">
        <f>COUNTIFS(AJ2:AJ400,"=1",R2:R400,"=1")</f>
        <v>129</v>
      </c>
      <c r="AP407" s="102">
        <f>AO407/AO406*100</f>
        <v>56.578947368421048</v>
      </c>
    </row>
    <row r="408" spans="12:46" x14ac:dyDescent="0.25">
      <c r="L408" s="65" t="s">
        <v>4093</v>
      </c>
      <c r="M408" s="65">
        <f>SUM(M404:M406)</f>
        <v>399</v>
      </c>
      <c r="N408" s="65"/>
      <c r="P408" s="84" t="s">
        <v>15</v>
      </c>
      <c r="Q408" s="83">
        <f>COUNTIFS(L2:L400,"=Real",R2:R400,"=1")</f>
        <v>63</v>
      </c>
      <c r="R408" s="85">
        <f>Q408/Q407*100</f>
        <v>75.903614457831324</v>
      </c>
      <c r="AN408" s="21" t="s">
        <v>340</v>
      </c>
      <c r="AO408" s="19">
        <f>COUNTIFS(AJ2:AJ400,"=1",R2:R400,"=0")</f>
        <v>99</v>
      </c>
      <c r="AP408" s="102">
        <f>AO408/AO406*100</f>
        <v>43.421052631578952</v>
      </c>
    </row>
    <row r="409" spans="12:46" x14ac:dyDescent="0.25">
      <c r="P409" s="84" t="s">
        <v>340</v>
      </c>
      <c r="Q409" s="83">
        <f>COUNTIFS(L2:L400,"=Real",R2:R400,"=0")</f>
        <v>20</v>
      </c>
      <c r="R409" s="85">
        <f>Q409/Q407*100</f>
        <v>24.096385542168676</v>
      </c>
    </row>
    <row r="410" spans="12:46" x14ac:dyDescent="0.25">
      <c r="P410" s="84"/>
      <c r="Q410" s="83"/>
      <c r="R410" s="83"/>
      <c r="AN410" s="15" t="s">
        <v>8026</v>
      </c>
      <c r="AO410" s="46">
        <f>COUNTIF(AK2:AK400,"=1")</f>
        <v>15</v>
      </c>
      <c r="AP410" s="87" t="s">
        <v>343</v>
      </c>
    </row>
    <row r="411" spans="12:46" x14ac:dyDescent="0.25">
      <c r="P411" s="81" t="s">
        <v>342</v>
      </c>
      <c r="Q411" s="83">
        <f>COUNTIF(L2:L400,"=Simulated")</f>
        <v>316</v>
      </c>
      <c r="R411" s="83" t="s">
        <v>343</v>
      </c>
      <c r="AN411" t="s">
        <v>15</v>
      </c>
      <c r="AO411" s="87">
        <f>COUNTIFS(AK2:AK400,"=1",R2:R400,"=1")</f>
        <v>12</v>
      </c>
      <c r="AP411" s="13">
        <f>AO411/AO410*100</f>
        <v>80</v>
      </c>
    </row>
    <row r="412" spans="12:46" x14ac:dyDescent="0.25">
      <c r="P412" s="84" t="s">
        <v>15</v>
      </c>
      <c r="Q412" s="83">
        <f>COUNTIFS(L2:L400,"=Simulated",R2:R400,"=1")</f>
        <v>174</v>
      </c>
      <c r="R412" s="85">
        <f>Q412/Q411*100</f>
        <v>55.063291139240512</v>
      </c>
      <c r="AN412" t="s">
        <v>340</v>
      </c>
      <c r="AO412" s="87">
        <f>COUNTIFS(AK2:AK400,"=1",R2:R400,"=0")</f>
        <v>3</v>
      </c>
      <c r="AP412" s="13">
        <f>AO412/AO410*100</f>
        <v>20</v>
      </c>
    </row>
    <row r="413" spans="12:46" x14ac:dyDescent="0.25">
      <c r="P413" s="84" t="s">
        <v>340</v>
      </c>
      <c r="Q413" s="83">
        <f>COUNTIFS(L2:L400,"=Simulated",R2:R400,"=0")</f>
        <v>142</v>
      </c>
      <c r="R413" s="85">
        <f>Q413/Q411*100</f>
        <v>44.936708860759495</v>
      </c>
    </row>
    <row r="414" spans="12:46" x14ac:dyDescent="0.25">
      <c r="P414" s="84"/>
      <c r="Q414" s="83"/>
      <c r="R414" s="83"/>
      <c r="AN414" s="15" t="s">
        <v>8382</v>
      </c>
      <c r="AO414" s="46">
        <f>COUNTIF(AL2:AL400,"=1")</f>
        <v>179</v>
      </c>
      <c r="AP414" s="87" t="s">
        <v>343</v>
      </c>
    </row>
    <row r="415" spans="12:46" x14ac:dyDescent="0.25">
      <c r="P415" s="81" t="s">
        <v>48</v>
      </c>
      <c r="Q415" s="83">
        <f>COUNTIFS(N2:N400,"=Pulsed")</f>
        <v>218</v>
      </c>
      <c r="R415" s="83" t="s">
        <v>343</v>
      </c>
      <c r="AN415" t="s">
        <v>15</v>
      </c>
      <c r="AO415" s="87">
        <f>COUNTIFS(AL2:AL400,"=1",R2:R400,"=1")</f>
        <v>100</v>
      </c>
      <c r="AP415" s="13">
        <f>AO415/AO414*100</f>
        <v>55.865921787709496</v>
      </c>
    </row>
    <row r="416" spans="12:46" x14ac:dyDescent="0.25">
      <c r="P416" s="84" t="s">
        <v>15</v>
      </c>
      <c r="Q416" s="83">
        <f>COUNTIFS(N2:N400,"=Pulsed",R2:R400,"=1")</f>
        <v>132</v>
      </c>
      <c r="R416" s="85">
        <f>Q416/Q415*100</f>
        <v>60.550458715596335</v>
      </c>
      <c r="AN416" t="s">
        <v>340</v>
      </c>
      <c r="AO416" s="87">
        <f>COUNTIFS(AL2:AL400,"=1",R2:R400,"=0")</f>
        <v>79</v>
      </c>
      <c r="AP416" s="13">
        <f>AO416/AO414*100</f>
        <v>44.134078212290504</v>
      </c>
    </row>
    <row r="417" spans="16:42" x14ac:dyDescent="0.25">
      <c r="P417" s="84" t="s">
        <v>340</v>
      </c>
      <c r="Q417" s="83">
        <f>COUNTIFS(N2:N400,"=Pulsed",R2:R400,"=0")</f>
        <v>86</v>
      </c>
      <c r="R417" s="85">
        <f>Q417/Q415*100</f>
        <v>39.449541284403672</v>
      </c>
    </row>
    <row r="418" spans="16:42" x14ac:dyDescent="0.25">
      <c r="P418" s="84"/>
      <c r="Q418" s="83"/>
      <c r="R418" s="83"/>
      <c r="AN418" s="15" t="s">
        <v>8387</v>
      </c>
      <c r="AO418" s="46">
        <f>COUNTIF(AM2:AM400,"=1")</f>
        <v>46</v>
      </c>
      <c r="AP418" s="87" t="s">
        <v>343</v>
      </c>
    </row>
    <row r="419" spans="16:42" x14ac:dyDescent="0.25">
      <c r="P419" s="81" t="s">
        <v>7985</v>
      </c>
      <c r="Q419" s="82">
        <f>COUNTIFS(N2:N400,"=Continuous")</f>
        <v>107</v>
      </c>
      <c r="R419" s="83" t="s">
        <v>343</v>
      </c>
      <c r="AN419" t="s">
        <v>15</v>
      </c>
      <c r="AO419" s="87">
        <f>COUNTIFS(AM2:AM400,"=1",R2:R400,"=1")</f>
        <v>6</v>
      </c>
      <c r="AP419" s="13">
        <f>AO419/AO418*100</f>
        <v>13.043478260869565</v>
      </c>
    </row>
    <row r="420" spans="16:42" x14ac:dyDescent="0.25">
      <c r="P420" s="84" t="s">
        <v>15</v>
      </c>
      <c r="Q420" s="83">
        <f>COUNTIFS(N2:N400,"=Continuous",R2:R400,"=1")</f>
        <v>65</v>
      </c>
      <c r="R420" s="85">
        <f>Q420/Q419*100</f>
        <v>60.747663551401864</v>
      </c>
      <c r="AN420" t="s">
        <v>340</v>
      </c>
      <c r="AO420" s="87">
        <f>COUNTIFS(AM2:AM400,"=1",R2:R400,"=0")</f>
        <v>40</v>
      </c>
      <c r="AP420" s="13">
        <f>AO420/AO418*100</f>
        <v>86.956521739130437</v>
      </c>
    </row>
    <row r="421" spans="16:42" x14ac:dyDescent="0.25">
      <c r="P421" t="s">
        <v>340</v>
      </c>
      <c r="Q421" s="10">
        <f>COUNTIFS(N2:N400,"=Continuous",R2:R400,"=0")</f>
        <v>42</v>
      </c>
      <c r="R421" s="13">
        <f>Q421/Q419*100</f>
        <v>39.252336448598129</v>
      </c>
    </row>
    <row r="422" spans="16:42" x14ac:dyDescent="0.25">
      <c r="AN422" s="15" t="s">
        <v>8028</v>
      </c>
      <c r="AO422" s="46">
        <f>COUNTIF(AF2:AF400,"=1")</f>
        <v>7</v>
      </c>
      <c r="AP422" s="87" t="s">
        <v>343</v>
      </c>
    </row>
    <row r="423" spans="16:42" x14ac:dyDescent="0.25">
      <c r="AN423" t="s">
        <v>15</v>
      </c>
      <c r="AO423" s="87">
        <f>COUNTIFS(AF2:AF400,"=1",R2:R400,"=1")</f>
        <v>6</v>
      </c>
      <c r="AP423" s="13">
        <f>AO423/AO422*100</f>
        <v>85.714285714285708</v>
      </c>
    </row>
    <row r="424" spans="16:42" x14ac:dyDescent="0.25">
      <c r="AN424" t="s">
        <v>340</v>
      </c>
      <c r="AO424" s="87">
        <f>COUNTIFS(AF2:AF400,"=1",R2:R400,"=0")</f>
        <v>1</v>
      </c>
      <c r="AP424" s="13">
        <f>AO424/AO422*100</f>
        <v>14.285714285714285</v>
      </c>
    </row>
    <row r="426" spans="16:42" x14ac:dyDescent="0.25">
      <c r="AN426" s="100" t="s">
        <v>8427</v>
      </c>
      <c r="AO426" s="101">
        <f>COUNTIF(AI2:AI400,"=1")</f>
        <v>133</v>
      </c>
      <c r="AP426" s="19" t="s">
        <v>343</v>
      </c>
    </row>
    <row r="427" spans="16:42" x14ac:dyDescent="0.25">
      <c r="AN427" s="21" t="s">
        <v>15</v>
      </c>
      <c r="AO427" s="19">
        <f>COUNTIFS(AI2:AI400,"=1",R2:R400,"=1")</f>
        <v>94</v>
      </c>
      <c r="AP427" s="102">
        <f>AO427/AO426*100</f>
        <v>70.676691729323309</v>
      </c>
    </row>
    <row r="428" spans="16:42" x14ac:dyDescent="0.25">
      <c r="AN428" s="21" t="s">
        <v>340</v>
      </c>
      <c r="AO428" s="19">
        <f>COUNTIFS(AI2:AI400,"=1",R2:R400,"=0")</f>
        <v>39</v>
      </c>
      <c r="AP428" s="102">
        <f>AO428/AO426*100</f>
        <v>29.323308270676691</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EF0F9-78B9-45E0-81FE-F51EDB30106B}">
  <dimension ref="A1:AT316"/>
  <sheetViews>
    <sheetView topLeftCell="AE284" zoomScale="90" zoomScaleNormal="90" workbookViewId="0">
      <selection activeCell="AS298" sqref="AS298"/>
    </sheetView>
  </sheetViews>
  <sheetFormatPr defaultColWidth="22" defaultRowHeight="13.6" x14ac:dyDescent="0.25"/>
  <cols>
    <col min="1" max="1" width="10.42578125" customWidth="1"/>
    <col min="2" max="2" width="34.140625" customWidth="1"/>
    <col min="5" max="5" width="14.5703125" customWidth="1"/>
    <col min="6" max="6" width="24.42578125" customWidth="1"/>
    <col min="7" max="7" width="8.85546875" customWidth="1"/>
    <col min="8" max="8" width="12.42578125" customWidth="1"/>
    <col min="9" max="9" width="13.42578125" style="63" customWidth="1"/>
    <col min="10" max="10" width="12" customWidth="1"/>
    <col min="11" max="12" width="15.85546875" style="63" customWidth="1"/>
    <col min="13" max="13" width="31.85546875" customWidth="1"/>
    <col min="14" max="14" width="19.5703125" customWidth="1"/>
    <col min="17" max="17" width="16" customWidth="1"/>
    <col min="18" max="18" width="11" customWidth="1"/>
    <col min="19" max="19" width="13" customWidth="1"/>
    <col min="20" max="20" width="12.85546875" customWidth="1"/>
    <col min="28" max="28" width="14.140625" customWidth="1"/>
    <col min="29" max="29" width="10.28515625" customWidth="1"/>
    <col min="30" max="30" width="11" customWidth="1"/>
    <col min="31" max="31" width="11.42578125" customWidth="1"/>
    <col min="32" max="33" width="10.5703125" customWidth="1"/>
    <col min="34" max="34" width="10.85546875" customWidth="1"/>
    <col min="35" max="35" width="9.85546875" customWidth="1"/>
    <col min="36" max="36" width="10.42578125" customWidth="1"/>
    <col min="37" max="37" width="8.28515625" customWidth="1"/>
    <col min="38" max="38" width="9.28515625" customWidth="1"/>
    <col min="39" max="39" width="8.42578125" customWidth="1"/>
  </cols>
  <sheetData>
    <row r="1" spans="1:41" x14ac:dyDescent="0.25">
      <c r="A1" s="27" t="s">
        <v>0</v>
      </c>
      <c r="B1" s="27" t="s">
        <v>1</v>
      </c>
      <c r="C1" s="27" t="s">
        <v>2</v>
      </c>
      <c r="D1" s="27" t="s">
        <v>3</v>
      </c>
      <c r="E1" s="27" t="s">
        <v>4</v>
      </c>
      <c r="F1" s="27" t="s">
        <v>5</v>
      </c>
      <c r="G1" s="27" t="s">
        <v>6</v>
      </c>
      <c r="H1" s="27" t="s">
        <v>7</v>
      </c>
      <c r="I1" s="62" t="s">
        <v>8</v>
      </c>
      <c r="J1" s="27" t="s">
        <v>9</v>
      </c>
      <c r="K1" s="62" t="s">
        <v>10</v>
      </c>
      <c r="L1" s="62" t="s">
        <v>338</v>
      </c>
      <c r="M1" s="27" t="s">
        <v>11</v>
      </c>
      <c r="N1" s="27" t="s">
        <v>12</v>
      </c>
      <c r="O1" s="27" t="s">
        <v>13</v>
      </c>
      <c r="P1" s="27" t="s">
        <v>14</v>
      </c>
      <c r="Q1" s="27" t="s">
        <v>15</v>
      </c>
      <c r="R1" s="27" t="s">
        <v>8029</v>
      </c>
      <c r="S1" s="27" t="s">
        <v>17</v>
      </c>
      <c r="T1" s="27" t="s">
        <v>18</v>
      </c>
      <c r="U1" s="27" t="s">
        <v>19</v>
      </c>
      <c r="V1" s="27" t="s">
        <v>20</v>
      </c>
      <c r="W1" s="27" t="s">
        <v>21</v>
      </c>
      <c r="X1" s="27" t="s">
        <v>22</v>
      </c>
      <c r="Y1" s="27" t="s">
        <v>23</v>
      </c>
      <c r="Z1" s="27" t="s">
        <v>24</v>
      </c>
      <c r="AA1" s="27" t="s">
        <v>25</v>
      </c>
      <c r="AB1" s="27" t="s">
        <v>26</v>
      </c>
      <c r="AC1" s="27" t="s">
        <v>27</v>
      </c>
      <c r="AD1" s="27" t="s">
        <v>28</v>
      </c>
      <c r="AE1" s="27" t="s">
        <v>29</v>
      </c>
      <c r="AF1" s="27" t="s">
        <v>30</v>
      </c>
      <c r="AG1" s="27" t="s">
        <v>31</v>
      </c>
      <c r="AH1" s="27" t="s">
        <v>32</v>
      </c>
      <c r="AI1" s="27" t="s">
        <v>33</v>
      </c>
      <c r="AJ1" s="1" t="s">
        <v>8023</v>
      </c>
      <c r="AK1" s="1" t="s">
        <v>8027</v>
      </c>
      <c r="AL1" s="1" t="s">
        <v>8384</v>
      </c>
      <c r="AM1" s="1" t="s">
        <v>8385</v>
      </c>
      <c r="AN1" s="27" t="s">
        <v>3457</v>
      </c>
      <c r="AO1" s="27" t="s">
        <v>34</v>
      </c>
    </row>
    <row r="2" spans="1:41" x14ac:dyDescent="0.25">
      <c r="A2" s="39">
        <v>9</v>
      </c>
      <c r="B2" s="29" t="s">
        <v>5923</v>
      </c>
      <c r="C2" s="29" t="s">
        <v>5924</v>
      </c>
      <c r="D2" s="29" t="s">
        <v>5925</v>
      </c>
      <c r="E2" s="42">
        <v>42217</v>
      </c>
      <c r="F2" s="29" t="s">
        <v>38</v>
      </c>
      <c r="J2" s="39">
        <v>0.45</v>
      </c>
      <c r="L2" s="63" t="s">
        <v>342</v>
      </c>
      <c r="M2" s="29" t="s">
        <v>224</v>
      </c>
      <c r="N2" s="29" t="s">
        <v>40</v>
      </c>
      <c r="O2" s="68">
        <v>56</v>
      </c>
      <c r="P2" s="29" t="s">
        <v>817</v>
      </c>
      <c r="Q2" s="29" t="s">
        <v>15</v>
      </c>
      <c r="R2" s="39">
        <v>1</v>
      </c>
      <c r="S2" s="39">
        <v>0</v>
      </c>
      <c r="T2" s="39">
        <v>0</v>
      </c>
      <c r="U2" s="39">
        <v>1</v>
      </c>
      <c r="V2" s="39">
        <v>0</v>
      </c>
      <c r="W2" s="39">
        <v>0</v>
      </c>
      <c r="X2" s="39">
        <v>0</v>
      </c>
      <c r="Y2" s="39">
        <v>0</v>
      </c>
      <c r="Z2" s="39">
        <v>1</v>
      </c>
      <c r="AA2" s="39">
        <v>0</v>
      </c>
      <c r="AB2" s="39">
        <v>0</v>
      </c>
      <c r="AC2" s="39">
        <v>1</v>
      </c>
      <c r="AD2" s="39">
        <v>0</v>
      </c>
      <c r="AE2" s="39">
        <v>0</v>
      </c>
      <c r="AF2" s="39">
        <v>0</v>
      </c>
      <c r="AG2" s="39">
        <v>0</v>
      </c>
      <c r="AH2" s="39">
        <v>0</v>
      </c>
      <c r="AI2" s="39">
        <v>0</v>
      </c>
      <c r="AJ2" s="9">
        <f>IF(OR(AC2=1,AE2=1),1,0)</f>
        <v>1</v>
      </c>
      <c r="AK2" s="9">
        <f>IF(OR(AF2=1,AG2=1),1,0)</f>
        <v>0</v>
      </c>
      <c r="AL2" s="9">
        <f>IF(OR(AD2=1,AH2=1,AI2=1),1,0)</f>
        <v>0</v>
      </c>
      <c r="AM2" s="9">
        <f>IF(OR(AD2=1,AH2=1),1,0)</f>
        <v>0</v>
      </c>
      <c r="AN2" s="29" t="s">
        <v>5926</v>
      </c>
      <c r="AO2" s="29" t="s">
        <v>5927</v>
      </c>
    </row>
    <row r="3" spans="1:41" x14ac:dyDescent="0.25">
      <c r="A3" s="39">
        <v>10</v>
      </c>
      <c r="B3" s="29" t="s">
        <v>3463</v>
      </c>
      <c r="C3" s="29" t="s">
        <v>3464</v>
      </c>
      <c r="D3" s="29" t="s">
        <v>3465</v>
      </c>
      <c r="E3" s="42">
        <v>42176</v>
      </c>
      <c r="F3" s="29" t="s">
        <v>38</v>
      </c>
      <c r="J3" s="39">
        <v>3</v>
      </c>
      <c r="L3" s="63" t="s">
        <v>341</v>
      </c>
      <c r="M3" s="29" t="s">
        <v>54</v>
      </c>
      <c r="N3" s="29" t="s">
        <v>48</v>
      </c>
      <c r="O3" s="68">
        <v>3</v>
      </c>
      <c r="P3" s="29" t="s">
        <v>4105</v>
      </c>
      <c r="Q3" s="29" t="s">
        <v>15</v>
      </c>
      <c r="R3" s="39">
        <v>0</v>
      </c>
      <c r="S3" s="39">
        <v>0</v>
      </c>
      <c r="T3" s="39">
        <v>0</v>
      </c>
      <c r="U3" s="39">
        <v>0</v>
      </c>
      <c r="V3" s="39">
        <v>0</v>
      </c>
      <c r="W3" s="39">
        <v>0</v>
      </c>
      <c r="X3" s="39">
        <v>0</v>
      </c>
      <c r="Y3" s="39">
        <v>1</v>
      </c>
      <c r="Z3" s="39">
        <v>0</v>
      </c>
      <c r="AA3" s="39">
        <v>0</v>
      </c>
      <c r="AB3" s="39">
        <v>0</v>
      </c>
      <c r="AC3" s="39">
        <v>0</v>
      </c>
      <c r="AD3" s="39">
        <v>0</v>
      </c>
      <c r="AE3" s="39">
        <v>0</v>
      </c>
      <c r="AF3" s="39">
        <v>0</v>
      </c>
      <c r="AG3" s="39">
        <v>0</v>
      </c>
      <c r="AH3" s="39">
        <v>0</v>
      </c>
      <c r="AI3" s="39">
        <v>1</v>
      </c>
      <c r="AJ3" s="9">
        <f t="shared" ref="AJ3:AJ15" si="0">IF(OR(AC3=1,AE3=1),1,0)</f>
        <v>0</v>
      </c>
      <c r="AK3" s="9">
        <f t="shared" ref="AK3:AK15" si="1">IF(OR(AF3=1,AG3=1),1,0)</f>
        <v>0</v>
      </c>
      <c r="AL3" s="9">
        <f>IF(OR(AD3=1,AH3=1,AI3=1),1,0)</f>
        <v>1</v>
      </c>
      <c r="AM3" s="9">
        <f>IF(OR(AD3=1,AH3=1),1,0)</f>
        <v>0</v>
      </c>
      <c r="AN3" s="29" t="s">
        <v>3466</v>
      </c>
      <c r="AO3" s="29" t="s">
        <v>3467</v>
      </c>
    </row>
    <row r="4" spans="1:41" x14ac:dyDescent="0.25">
      <c r="A4" s="39">
        <v>11</v>
      </c>
      <c r="B4" s="29" t="s">
        <v>3468</v>
      </c>
      <c r="C4" s="29" t="s">
        <v>3469</v>
      </c>
      <c r="D4" s="29" t="s">
        <v>3470</v>
      </c>
      <c r="E4" s="42">
        <v>42220</v>
      </c>
      <c r="F4" s="29" t="s">
        <v>38</v>
      </c>
      <c r="I4" s="64">
        <v>10000</v>
      </c>
      <c r="J4" s="39">
        <v>0.66</v>
      </c>
      <c r="L4" s="63" t="s">
        <v>342</v>
      </c>
      <c r="M4" s="29" t="s">
        <v>136</v>
      </c>
      <c r="N4" s="29" t="s">
        <v>2360</v>
      </c>
      <c r="O4" s="68">
        <v>100</v>
      </c>
      <c r="P4" s="29" t="s">
        <v>225</v>
      </c>
      <c r="Q4" s="29" t="s">
        <v>15</v>
      </c>
      <c r="R4" s="39">
        <v>1</v>
      </c>
      <c r="S4" s="39">
        <v>0</v>
      </c>
      <c r="T4" s="39">
        <v>0</v>
      </c>
      <c r="U4" s="39">
        <v>1</v>
      </c>
      <c r="V4" s="39">
        <v>0</v>
      </c>
      <c r="W4" s="39">
        <v>0</v>
      </c>
      <c r="X4" s="39">
        <v>0</v>
      </c>
      <c r="Y4" s="39">
        <v>0</v>
      </c>
      <c r="Z4" s="39">
        <v>1</v>
      </c>
      <c r="AA4" s="39">
        <v>0</v>
      </c>
      <c r="AB4" s="39">
        <v>0</v>
      </c>
      <c r="AC4" s="39">
        <v>1</v>
      </c>
      <c r="AD4" s="39">
        <v>0</v>
      </c>
      <c r="AE4" s="39">
        <v>0</v>
      </c>
      <c r="AF4" s="39">
        <v>0</v>
      </c>
      <c r="AG4" s="39">
        <v>0</v>
      </c>
      <c r="AH4" s="39">
        <v>0</v>
      </c>
      <c r="AI4" s="39">
        <v>0</v>
      </c>
      <c r="AJ4" s="9">
        <f>IF(OR(AC4=1,AE4=1),1,0)</f>
        <v>1</v>
      </c>
      <c r="AK4" s="9">
        <f>IF(OR(AF4=1,AG4=1),1,0)</f>
        <v>0</v>
      </c>
      <c r="AL4" s="9">
        <f>IF(OR(AD4=1,AH4=1,AI4=1),1,0)</f>
        <v>0</v>
      </c>
      <c r="AM4" s="9">
        <f>IF(OR(AD4=1,AH4=1),1,0)</f>
        <v>0</v>
      </c>
      <c r="AN4" s="29" t="s">
        <v>3472</v>
      </c>
      <c r="AO4" s="29" t="s">
        <v>3473</v>
      </c>
    </row>
    <row r="5" spans="1:41" x14ac:dyDescent="0.25">
      <c r="A5" s="39">
        <v>19</v>
      </c>
      <c r="B5" s="29" t="s">
        <v>4106</v>
      </c>
      <c r="C5" s="29" t="s">
        <v>4107</v>
      </c>
      <c r="D5" s="29" t="s">
        <v>4108</v>
      </c>
      <c r="E5" s="42">
        <v>42115</v>
      </c>
      <c r="F5" s="29" t="s">
        <v>38</v>
      </c>
      <c r="G5" s="39"/>
      <c r="H5" s="39"/>
      <c r="J5" s="39">
        <v>1.46</v>
      </c>
      <c r="L5" s="63" t="s">
        <v>341</v>
      </c>
      <c r="M5" s="29" t="s">
        <v>54</v>
      </c>
      <c r="N5" s="29" t="s">
        <v>48</v>
      </c>
      <c r="O5" s="68">
        <v>1</v>
      </c>
      <c r="P5" s="29" t="s">
        <v>4109</v>
      </c>
      <c r="Q5" s="29" t="s">
        <v>15</v>
      </c>
      <c r="R5" s="39">
        <v>1</v>
      </c>
      <c r="S5" s="39">
        <v>0</v>
      </c>
      <c r="T5" s="39">
        <v>0</v>
      </c>
      <c r="U5" s="39">
        <v>0</v>
      </c>
      <c r="V5" s="39">
        <v>0</v>
      </c>
      <c r="W5" s="39">
        <v>0</v>
      </c>
      <c r="X5" s="39">
        <v>0</v>
      </c>
      <c r="Y5" s="39">
        <v>1</v>
      </c>
      <c r="Z5" s="39">
        <v>0</v>
      </c>
      <c r="AA5" s="39">
        <v>0</v>
      </c>
      <c r="AB5" s="39">
        <v>0</v>
      </c>
      <c r="AC5" s="39">
        <v>0</v>
      </c>
      <c r="AD5" s="39">
        <v>0</v>
      </c>
      <c r="AE5" s="39">
        <v>0</v>
      </c>
      <c r="AF5" s="39">
        <v>0</v>
      </c>
      <c r="AG5" s="39">
        <v>0</v>
      </c>
      <c r="AH5" s="39">
        <v>0</v>
      </c>
      <c r="AI5" s="39">
        <v>1</v>
      </c>
      <c r="AJ5" s="9">
        <f t="shared" si="0"/>
        <v>0</v>
      </c>
      <c r="AK5" s="9">
        <f t="shared" si="1"/>
        <v>0</v>
      </c>
      <c r="AL5" s="9">
        <f t="shared" ref="AL5:AL15" si="2">IF(OR(AD5=1,AH5=1,AI5=1),1,0)</f>
        <v>1</v>
      </c>
      <c r="AM5" s="9">
        <f t="shared" ref="AM5:AM15" si="3">IF(OR(AD5=1,AH5=1),1,0)</f>
        <v>0</v>
      </c>
      <c r="AN5" s="29" t="s">
        <v>3539</v>
      </c>
      <c r="AO5" s="29" t="s">
        <v>4110</v>
      </c>
    </row>
    <row r="6" spans="1:41" x14ac:dyDescent="0.25">
      <c r="A6" s="39">
        <v>23</v>
      </c>
      <c r="B6" s="29" t="s">
        <v>4111</v>
      </c>
      <c r="C6" s="29" t="s">
        <v>4112</v>
      </c>
      <c r="D6" s="29" t="s">
        <v>4113</v>
      </c>
      <c r="E6" s="42">
        <v>42047</v>
      </c>
      <c r="F6" s="29" t="s">
        <v>38</v>
      </c>
      <c r="J6" s="39">
        <v>5.953E-4</v>
      </c>
      <c r="L6" s="63" t="s">
        <v>342</v>
      </c>
      <c r="M6" s="29" t="s">
        <v>39</v>
      </c>
      <c r="N6" s="29" t="s">
        <v>40</v>
      </c>
      <c r="O6" s="68">
        <v>42.857142857142854</v>
      </c>
      <c r="P6" s="29" t="s">
        <v>1991</v>
      </c>
      <c r="Q6" s="29" t="s">
        <v>15</v>
      </c>
      <c r="R6" s="39">
        <v>1</v>
      </c>
      <c r="S6" s="39">
        <v>0</v>
      </c>
      <c r="T6" s="39">
        <v>0</v>
      </c>
      <c r="U6" s="39">
        <v>1</v>
      </c>
      <c r="V6" s="39">
        <v>0</v>
      </c>
      <c r="W6" s="39">
        <v>0</v>
      </c>
      <c r="X6" s="39">
        <v>0</v>
      </c>
      <c r="Y6" s="39">
        <v>0</v>
      </c>
      <c r="Z6" s="39">
        <v>1</v>
      </c>
      <c r="AA6" s="39">
        <v>0</v>
      </c>
      <c r="AB6" s="39">
        <v>0</v>
      </c>
      <c r="AC6" s="39">
        <v>1</v>
      </c>
      <c r="AD6" s="39">
        <v>0</v>
      </c>
      <c r="AE6" s="39">
        <v>0</v>
      </c>
      <c r="AF6" s="39">
        <v>0</v>
      </c>
      <c r="AG6" s="39">
        <v>0</v>
      </c>
      <c r="AH6" s="39">
        <v>0</v>
      </c>
      <c r="AI6" s="39">
        <v>0</v>
      </c>
      <c r="AJ6" s="9">
        <f t="shared" si="0"/>
        <v>1</v>
      </c>
      <c r="AK6" s="9">
        <f t="shared" si="1"/>
        <v>0</v>
      </c>
      <c r="AL6" s="9">
        <f t="shared" si="2"/>
        <v>0</v>
      </c>
      <c r="AM6" s="9">
        <f t="shared" si="3"/>
        <v>0</v>
      </c>
      <c r="AN6" s="29" t="s">
        <v>4097</v>
      </c>
      <c r="AO6" s="29" t="s">
        <v>4114</v>
      </c>
    </row>
    <row r="7" spans="1:41" x14ac:dyDescent="0.25">
      <c r="A7" s="39">
        <v>31</v>
      </c>
      <c r="B7" s="29" t="s">
        <v>2799</v>
      </c>
      <c r="C7" s="29" t="s">
        <v>2800</v>
      </c>
      <c r="D7" s="29" t="s">
        <v>2801</v>
      </c>
      <c r="E7" s="42">
        <v>42019</v>
      </c>
      <c r="F7" s="29" t="s">
        <v>38</v>
      </c>
      <c r="J7" s="39">
        <v>2</v>
      </c>
      <c r="L7" s="63" t="s">
        <v>342</v>
      </c>
      <c r="M7" s="29" t="s">
        <v>2173</v>
      </c>
      <c r="N7" s="29" t="s">
        <v>40</v>
      </c>
      <c r="O7" s="68">
        <v>42</v>
      </c>
      <c r="P7" s="29" t="s">
        <v>195</v>
      </c>
      <c r="Q7" s="29" t="s">
        <v>15</v>
      </c>
      <c r="R7" s="39">
        <v>1</v>
      </c>
      <c r="S7" s="39">
        <v>0</v>
      </c>
      <c r="T7" s="39">
        <v>0</v>
      </c>
      <c r="U7" s="39">
        <v>1</v>
      </c>
      <c r="V7" s="39">
        <v>0</v>
      </c>
      <c r="W7" s="39">
        <v>0</v>
      </c>
      <c r="X7" s="39">
        <v>0</v>
      </c>
      <c r="Y7" s="39">
        <v>0</v>
      </c>
      <c r="Z7" s="39">
        <v>1</v>
      </c>
      <c r="AA7" s="39">
        <v>0</v>
      </c>
      <c r="AB7" s="39">
        <v>0</v>
      </c>
      <c r="AC7" s="39">
        <v>1</v>
      </c>
      <c r="AD7" s="39">
        <v>0</v>
      </c>
      <c r="AE7" s="39">
        <v>0</v>
      </c>
      <c r="AF7" s="39">
        <v>0</v>
      </c>
      <c r="AG7" s="39">
        <v>0</v>
      </c>
      <c r="AH7" s="39">
        <v>0</v>
      </c>
      <c r="AI7" s="39">
        <v>0</v>
      </c>
      <c r="AJ7" s="9">
        <f t="shared" si="0"/>
        <v>1</v>
      </c>
      <c r="AK7" s="9">
        <f t="shared" si="1"/>
        <v>0</v>
      </c>
      <c r="AL7" s="9">
        <f t="shared" si="2"/>
        <v>0</v>
      </c>
      <c r="AM7" s="9">
        <f t="shared" si="3"/>
        <v>0</v>
      </c>
      <c r="AN7" s="29" t="s">
        <v>3533</v>
      </c>
      <c r="AO7" s="29" t="s">
        <v>2802</v>
      </c>
    </row>
    <row r="8" spans="1:41" x14ac:dyDescent="0.25">
      <c r="A8" s="39">
        <v>37</v>
      </c>
      <c r="B8" s="29" t="s">
        <v>1984</v>
      </c>
      <c r="C8" s="29" t="s">
        <v>1985</v>
      </c>
      <c r="D8" s="29" t="s">
        <v>1986</v>
      </c>
      <c r="E8" s="42">
        <v>42795</v>
      </c>
      <c r="F8" s="29" t="s">
        <v>38</v>
      </c>
      <c r="J8" s="39">
        <v>4</v>
      </c>
      <c r="L8" s="63" t="s">
        <v>342</v>
      </c>
      <c r="M8" s="29" t="s">
        <v>136</v>
      </c>
      <c r="N8" s="29" t="s">
        <v>219</v>
      </c>
      <c r="O8" s="68">
        <v>140</v>
      </c>
      <c r="P8" s="29" t="s">
        <v>1323</v>
      </c>
      <c r="Q8" s="29" t="s">
        <v>15</v>
      </c>
      <c r="R8" s="39">
        <v>1</v>
      </c>
      <c r="S8" s="39">
        <v>0</v>
      </c>
      <c r="T8" s="39">
        <v>0</v>
      </c>
      <c r="U8" s="39">
        <v>1</v>
      </c>
      <c r="V8" s="39">
        <v>0</v>
      </c>
      <c r="W8" s="39">
        <v>0</v>
      </c>
      <c r="X8" s="39">
        <v>0</v>
      </c>
      <c r="Y8" s="39">
        <v>0</v>
      </c>
      <c r="Z8" s="39">
        <v>1</v>
      </c>
      <c r="AA8" s="39">
        <v>0</v>
      </c>
      <c r="AB8" s="39">
        <v>0</v>
      </c>
      <c r="AC8" s="39">
        <v>1</v>
      </c>
      <c r="AD8" s="39">
        <v>0</v>
      </c>
      <c r="AE8" s="39">
        <v>0</v>
      </c>
      <c r="AF8" s="39">
        <v>0</v>
      </c>
      <c r="AG8" s="39">
        <v>0</v>
      </c>
      <c r="AH8" s="39">
        <v>0</v>
      </c>
      <c r="AI8" s="39">
        <v>0</v>
      </c>
      <c r="AJ8" s="9">
        <f>IF(OR(AC8=1,AE8=1),1,0)</f>
        <v>1</v>
      </c>
      <c r="AK8" s="9">
        <f>IF(OR(AF8=1,AG8=1),1,0)</f>
        <v>0</v>
      </c>
      <c r="AL8" s="9">
        <f>IF(OR(AD8=1,AH8=1,AI8=1),1,0)</f>
        <v>0</v>
      </c>
      <c r="AM8" s="9">
        <f>IF(OR(AD8=1,AH8=1),1,0)</f>
        <v>0</v>
      </c>
      <c r="AN8" s="29" t="s">
        <v>3483</v>
      </c>
      <c r="AO8" s="29" t="s">
        <v>1987</v>
      </c>
    </row>
    <row r="9" spans="1:41" x14ac:dyDescent="0.25">
      <c r="A9" s="39">
        <v>43</v>
      </c>
      <c r="B9" s="29" t="s">
        <v>8030</v>
      </c>
      <c r="C9" s="29" t="s">
        <v>8031</v>
      </c>
      <c r="D9" s="29" t="s">
        <v>8032</v>
      </c>
      <c r="E9" s="42">
        <v>42031</v>
      </c>
      <c r="F9" s="29" t="s">
        <v>38</v>
      </c>
      <c r="J9" s="39">
        <v>3.6900000000000002E-2</v>
      </c>
      <c r="L9" s="63" t="s">
        <v>342</v>
      </c>
      <c r="M9" s="29" t="s">
        <v>185</v>
      </c>
      <c r="N9" s="29" t="s">
        <v>48</v>
      </c>
      <c r="O9" s="68">
        <v>1095</v>
      </c>
      <c r="P9" s="29" t="s">
        <v>41</v>
      </c>
      <c r="Q9" s="29" t="s">
        <v>15</v>
      </c>
      <c r="R9" s="39">
        <v>1</v>
      </c>
      <c r="S9" s="39">
        <v>0</v>
      </c>
      <c r="T9" s="39">
        <v>0</v>
      </c>
      <c r="U9" s="39">
        <v>1</v>
      </c>
      <c r="V9" s="39">
        <v>0</v>
      </c>
      <c r="W9" s="39">
        <v>0</v>
      </c>
      <c r="X9" s="39">
        <v>0</v>
      </c>
      <c r="Y9" s="39">
        <v>0</v>
      </c>
      <c r="Z9" s="39">
        <v>1</v>
      </c>
      <c r="AA9" s="39">
        <v>0</v>
      </c>
      <c r="AB9" s="39">
        <v>0</v>
      </c>
      <c r="AC9" s="39">
        <v>0</v>
      </c>
      <c r="AD9" s="39">
        <v>0</v>
      </c>
      <c r="AE9" s="39">
        <v>0</v>
      </c>
      <c r="AF9" s="39">
        <v>0</v>
      </c>
      <c r="AG9" s="39">
        <v>0</v>
      </c>
      <c r="AH9" s="39">
        <v>0</v>
      </c>
      <c r="AI9" s="39">
        <v>1</v>
      </c>
      <c r="AJ9" s="9">
        <f t="shared" si="0"/>
        <v>0</v>
      </c>
      <c r="AK9" s="9">
        <f t="shared" si="1"/>
        <v>0</v>
      </c>
      <c r="AL9" s="9">
        <f t="shared" si="2"/>
        <v>1</v>
      </c>
      <c r="AM9" s="9">
        <f t="shared" si="3"/>
        <v>0</v>
      </c>
      <c r="AN9" s="29" t="s">
        <v>3461</v>
      </c>
      <c r="AO9" s="29" t="s">
        <v>8033</v>
      </c>
    </row>
    <row r="10" spans="1:41" x14ac:dyDescent="0.25">
      <c r="A10" s="39">
        <v>50</v>
      </c>
      <c r="B10" s="29" t="s">
        <v>5753</v>
      </c>
      <c r="C10" s="29" t="s">
        <v>5754</v>
      </c>
      <c r="D10" s="29" t="s">
        <v>5755</v>
      </c>
      <c r="E10" s="42">
        <v>41872</v>
      </c>
      <c r="F10" s="29" t="s">
        <v>38</v>
      </c>
      <c r="I10" s="64">
        <v>860000</v>
      </c>
      <c r="J10" s="39">
        <v>1.22</v>
      </c>
      <c r="L10" s="63" t="s">
        <v>342</v>
      </c>
      <c r="M10" s="29" t="s">
        <v>185</v>
      </c>
      <c r="N10" s="29" t="s">
        <v>48</v>
      </c>
      <c r="O10" s="68">
        <v>30</v>
      </c>
      <c r="P10" s="29" t="s">
        <v>214</v>
      </c>
      <c r="Q10" s="29" t="s">
        <v>15</v>
      </c>
      <c r="R10" s="39">
        <v>1</v>
      </c>
      <c r="S10" s="39">
        <v>0</v>
      </c>
      <c r="T10" s="39">
        <v>0</v>
      </c>
      <c r="U10" s="39">
        <v>1</v>
      </c>
      <c r="V10" s="39">
        <v>0</v>
      </c>
      <c r="W10" s="39">
        <v>0</v>
      </c>
      <c r="X10" s="39">
        <v>0</v>
      </c>
      <c r="Y10" s="39">
        <v>0</v>
      </c>
      <c r="Z10" s="39">
        <v>1</v>
      </c>
      <c r="AA10" s="39">
        <v>0</v>
      </c>
      <c r="AB10" s="39">
        <v>0</v>
      </c>
      <c r="AC10" s="39">
        <v>0</v>
      </c>
      <c r="AD10" s="39">
        <v>0</v>
      </c>
      <c r="AE10" s="39">
        <v>1</v>
      </c>
      <c r="AF10" s="39">
        <v>0</v>
      </c>
      <c r="AG10" s="39">
        <v>0</v>
      </c>
      <c r="AH10" s="39">
        <v>0</v>
      </c>
      <c r="AI10" s="39">
        <v>0</v>
      </c>
      <c r="AJ10" s="9">
        <f t="shared" si="0"/>
        <v>1</v>
      </c>
      <c r="AK10" s="9">
        <f t="shared" si="1"/>
        <v>0</v>
      </c>
      <c r="AL10" s="9">
        <f t="shared" si="2"/>
        <v>0</v>
      </c>
      <c r="AM10" s="9">
        <f t="shared" si="3"/>
        <v>0</v>
      </c>
      <c r="AN10" s="29" t="s">
        <v>5756</v>
      </c>
      <c r="AO10" s="29" t="s">
        <v>5757</v>
      </c>
    </row>
    <row r="11" spans="1:41" x14ac:dyDescent="0.25">
      <c r="A11" s="39">
        <v>54</v>
      </c>
      <c r="B11" s="29" t="s">
        <v>3500</v>
      </c>
      <c r="C11" s="29" t="s">
        <v>3501</v>
      </c>
      <c r="D11" s="29" t="s">
        <v>3502</v>
      </c>
      <c r="E11" s="42">
        <v>41974</v>
      </c>
      <c r="F11" s="29" t="s">
        <v>38</v>
      </c>
      <c r="J11" s="39">
        <v>1.1299999999999999</v>
      </c>
      <c r="L11" s="63" t="s">
        <v>341</v>
      </c>
      <c r="M11" s="29" t="s">
        <v>151</v>
      </c>
      <c r="N11" s="29" t="s">
        <v>48</v>
      </c>
      <c r="O11" s="68">
        <v>120</v>
      </c>
      <c r="P11" s="29" t="s">
        <v>526</v>
      </c>
      <c r="Q11" s="29" t="s">
        <v>15</v>
      </c>
      <c r="R11" s="39">
        <v>1</v>
      </c>
      <c r="S11" s="39">
        <v>0</v>
      </c>
      <c r="T11" s="39">
        <v>0</v>
      </c>
      <c r="U11" s="39">
        <v>1</v>
      </c>
      <c r="V11" s="39">
        <v>0</v>
      </c>
      <c r="W11" s="39">
        <v>0</v>
      </c>
      <c r="X11" s="39">
        <v>0</v>
      </c>
      <c r="Y11" s="39">
        <v>0</v>
      </c>
      <c r="Z11" s="39">
        <v>1</v>
      </c>
      <c r="AA11" s="39">
        <v>0</v>
      </c>
      <c r="AB11" s="39">
        <v>0</v>
      </c>
      <c r="AC11" s="39">
        <v>0</v>
      </c>
      <c r="AD11" s="39">
        <v>0</v>
      </c>
      <c r="AE11" s="39">
        <v>1</v>
      </c>
      <c r="AF11" s="39">
        <v>0</v>
      </c>
      <c r="AG11" s="39">
        <v>0</v>
      </c>
      <c r="AH11" s="39">
        <v>0</v>
      </c>
      <c r="AI11" s="39">
        <v>0</v>
      </c>
      <c r="AJ11" s="9">
        <f>IF(OR(AC11=1,AE11=1),1,0)</f>
        <v>1</v>
      </c>
      <c r="AK11" s="9">
        <f>IF(OR(AF11=1,AG11=1),1,0)</f>
        <v>0</v>
      </c>
      <c r="AL11" s="9">
        <f>IF(OR(AD11=1,AH11=1,AI11=1),1,0)</f>
        <v>0</v>
      </c>
      <c r="AM11" s="9">
        <f>IF(OR(AD11=1,AH11=1),1,0)</f>
        <v>0</v>
      </c>
      <c r="AN11" s="29" t="s">
        <v>3503</v>
      </c>
      <c r="AO11" s="29" t="s">
        <v>3504</v>
      </c>
    </row>
    <row r="12" spans="1:41" x14ac:dyDescent="0.25">
      <c r="A12" s="39">
        <v>62</v>
      </c>
      <c r="B12" s="29" t="s">
        <v>5219</v>
      </c>
      <c r="C12" s="29" t="s">
        <v>5220</v>
      </c>
      <c r="D12" s="29" t="s">
        <v>5221</v>
      </c>
      <c r="E12" s="42">
        <v>41512</v>
      </c>
      <c r="F12" s="29" t="s">
        <v>38</v>
      </c>
      <c r="J12" s="39">
        <v>2</v>
      </c>
      <c r="L12" s="63" t="s">
        <v>342</v>
      </c>
      <c r="M12" s="29" t="s">
        <v>39</v>
      </c>
      <c r="N12" s="29" t="s">
        <v>48</v>
      </c>
      <c r="O12" s="68">
        <v>1</v>
      </c>
      <c r="P12" s="29" t="s">
        <v>5928</v>
      </c>
      <c r="Q12" s="29" t="s">
        <v>15</v>
      </c>
      <c r="R12" s="39">
        <v>1</v>
      </c>
      <c r="S12" s="39">
        <v>0</v>
      </c>
      <c r="T12" s="39">
        <v>0</v>
      </c>
      <c r="U12" s="39">
        <v>0</v>
      </c>
      <c r="V12" s="39">
        <v>0</v>
      </c>
      <c r="W12" s="39">
        <v>0</v>
      </c>
      <c r="X12" s="39">
        <v>0</v>
      </c>
      <c r="Y12" s="39">
        <v>1</v>
      </c>
      <c r="Z12" s="39">
        <v>0</v>
      </c>
      <c r="AA12" s="39">
        <v>0</v>
      </c>
      <c r="AB12" s="39">
        <v>0</v>
      </c>
      <c r="AC12" s="39">
        <v>1</v>
      </c>
      <c r="AD12" s="39">
        <v>0</v>
      </c>
      <c r="AE12" s="39">
        <v>0</v>
      </c>
      <c r="AF12" s="39">
        <v>0</v>
      </c>
      <c r="AG12" s="39">
        <v>0</v>
      </c>
      <c r="AH12" s="39">
        <v>0</v>
      </c>
      <c r="AI12" s="39">
        <v>0</v>
      </c>
      <c r="AJ12" s="9">
        <f t="shared" si="0"/>
        <v>1</v>
      </c>
      <c r="AK12" s="9">
        <f>IF(OR(AF12=1,AG12=1),1,0)</f>
        <v>0</v>
      </c>
      <c r="AL12" s="9">
        <f t="shared" si="2"/>
        <v>0</v>
      </c>
      <c r="AM12" s="9">
        <f t="shared" si="3"/>
        <v>0</v>
      </c>
      <c r="AN12" s="29" t="s">
        <v>5222</v>
      </c>
      <c r="AO12" s="29" t="s">
        <v>5223</v>
      </c>
    </row>
    <row r="13" spans="1:41" x14ac:dyDescent="0.25">
      <c r="A13" s="39">
        <v>64</v>
      </c>
      <c r="B13" s="29" t="s">
        <v>4143</v>
      </c>
      <c r="C13" s="29" t="s">
        <v>4144</v>
      </c>
      <c r="D13" s="29" t="s">
        <v>4145</v>
      </c>
      <c r="E13" s="42">
        <v>41579</v>
      </c>
      <c r="F13" s="29" t="s">
        <v>38</v>
      </c>
      <c r="I13" s="64">
        <v>2.0499999999999998</v>
      </c>
      <c r="J13" s="39">
        <v>4.0500000000000001E-2</v>
      </c>
      <c r="L13" s="63" t="s">
        <v>342</v>
      </c>
      <c r="M13" s="29" t="s">
        <v>4146</v>
      </c>
      <c r="N13" s="29" t="s">
        <v>40</v>
      </c>
      <c r="O13" s="68">
        <v>64</v>
      </c>
      <c r="P13" s="29" t="s">
        <v>225</v>
      </c>
      <c r="Q13" s="29" t="s">
        <v>15</v>
      </c>
      <c r="R13" s="39">
        <v>1</v>
      </c>
      <c r="S13" s="39">
        <v>0</v>
      </c>
      <c r="T13" s="39">
        <v>0</v>
      </c>
      <c r="U13" s="39">
        <v>1</v>
      </c>
      <c r="V13" s="39">
        <v>0</v>
      </c>
      <c r="W13" s="39">
        <v>0</v>
      </c>
      <c r="X13" s="39">
        <v>0</v>
      </c>
      <c r="Y13" s="39">
        <v>0</v>
      </c>
      <c r="Z13" s="39">
        <v>1</v>
      </c>
      <c r="AA13" s="39">
        <v>0</v>
      </c>
      <c r="AB13" s="39">
        <v>0</v>
      </c>
      <c r="AC13" s="39">
        <v>1</v>
      </c>
      <c r="AD13" s="39">
        <v>0</v>
      </c>
      <c r="AE13" s="39">
        <v>1</v>
      </c>
      <c r="AF13" s="39">
        <v>0</v>
      </c>
      <c r="AG13" s="39">
        <v>0</v>
      </c>
      <c r="AH13" s="39">
        <v>0</v>
      </c>
      <c r="AI13" s="39">
        <v>0</v>
      </c>
      <c r="AJ13" s="9">
        <f>IF(OR(AC13=1,AE13=1),1,0)</f>
        <v>1</v>
      </c>
      <c r="AK13" s="9">
        <f>IF(OR(AF13=1,AG13=1),1,0)</f>
        <v>0</v>
      </c>
      <c r="AL13" s="9">
        <f>IF(OR(AD13=1,AH13=1,AI13=1),1,0)</f>
        <v>0</v>
      </c>
      <c r="AM13" s="9">
        <f>IF(OR(AD13=1,AH13=1),1,0)</f>
        <v>0</v>
      </c>
      <c r="AN13" s="29" t="s">
        <v>4147</v>
      </c>
      <c r="AO13" s="29" t="s">
        <v>4148</v>
      </c>
    </row>
    <row r="14" spans="1:41" x14ac:dyDescent="0.25">
      <c r="A14" s="39">
        <v>69</v>
      </c>
      <c r="B14" s="29" t="s">
        <v>5929</v>
      </c>
      <c r="C14" s="29" t="s">
        <v>5930</v>
      </c>
      <c r="D14" s="29" t="s">
        <v>5931</v>
      </c>
      <c r="E14" s="42">
        <v>41671</v>
      </c>
      <c r="F14" s="29" t="s">
        <v>38</v>
      </c>
      <c r="I14" s="64">
        <v>2215</v>
      </c>
      <c r="J14" s="39">
        <v>0.88</v>
      </c>
      <c r="K14" s="64">
        <v>28.9</v>
      </c>
      <c r="L14" s="63" t="s">
        <v>342</v>
      </c>
      <c r="M14" s="29" t="s">
        <v>39</v>
      </c>
      <c r="N14" s="29" t="s">
        <v>40</v>
      </c>
      <c r="O14" s="68">
        <v>10.5</v>
      </c>
      <c r="P14" s="29" t="s">
        <v>5932</v>
      </c>
      <c r="Q14" s="29" t="s">
        <v>15</v>
      </c>
      <c r="R14" s="39">
        <v>1</v>
      </c>
      <c r="S14" s="39">
        <v>0</v>
      </c>
      <c r="T14" s="39">
        <v>0</v>
      </c>
      <c r="U14" s="39">
        <v>1</v>
      </c>
      <c r="V14" s="39">
        <v>0</v>
      </c>
      <c r="W14" s="39">
        <v>0</v>
      </c>
      <c r="X14" s="39">
        <v>0</v>
      </c>
      <c r="Y14" s="39">
        <v>0</v>
      </c>
      <c r="Z14" s="39">
        <v>1</v>
      </c>
      <c r="AA14" s="39">
        <v>0</v>
      </c>
      <c r="AB14" s="39">
        <v>0</v>
      </c>
      <c r="AC14" s="39">
        <v>0</v>
      </c>
      <c r="AD14" s="39">
        <v>0</v>
      </c>
      <c r="AE14" s="39">
        <v>1</v>
      </c>
      <c r="AF14" s="39">
        <v>0</v>
      </c>
      <c r="AG14" s="39">
        <v>0</v>
      </c>
      <c r="AH14" s="39">
        <v>0</v>
      </c>
      <c r="AI14" s="39">
        <v>0</v>
      </c>
      <c r="AJ14" s="9">
        <f t="shared" si="0"/>
        <v>1</v>
      </c>
      <c r="AK14" s="9">
        <f t="shared" si="1"/>
        <v>0</v>
      </c>
      <c r="AL14" s="9">
        <f t="shared" si="2"/>
        <v>0</v>
      </c>
      <c r="AM14" s="9">
        <f t="shared" si="3"/>
        <v>0</v>
      </c>
      <c r="AN14" s="29" t="s">
        <v>3482</v>
      </c>
      <c r="AO14" s="29" t="s">
        <v>5933</v>
      </c>
    </row>
    <row r="15" spans="1:41" x14ac:dyDescent="0.25">
      <c r="A15" s="39">
        <v>75</v>
      </c>
      <c r="B15" s="29" t="s">
        <v>3515</v>
      </c>
      <c r="C15" s="29" t="s">
        <v>3516</v>
      </c>
      <c r="D15" s="29" t="s">
        <v>3517</v>
      </c>
      <c r="E15" s="42">
        <v>41699</v>
      </c>
      <c r="F15" s="29" t="s">
        <v>38</v>
      </c>
      <c r="J15" s="39">
        <v>0.26</v>
      </c>
      <c r="L15" s="63" t="s">
        <v>342</v>
      </c>
      <c r="M15" s="29" t="s">
        <v>230</v>
      </c>
      <c r="N15" s="29" t="s">
        <v>48</v>
      </c>
      <c r="O15" s="68">
        <v>120</v>
      </c>
      <c r="P15" s="29" t="s">
        <v>367</v>
      </c>
      <c r="Q15" s="29" t="s">
        <v>15</v>
      </c>
      <c r="R15" s="39">
        <v>1</v>
      </c>
      <c r="S15" s="39">
        <v>0</v>
      </c>
      <c r="T15" s="39">
        <v>0</v>
      </c>
      <c r="U15" s="39">
        <v>1</v>
      </c>
      <c r="V15" s="39">
        <v>0</v>
      </c>
      <c r="W15" s="39">
        <v>0</v>
      </c>
      <c r="X15" s="39">
        <v>0</v>
      </c>
      <c r="Y15" s="39">
        <v>0</v>
      </c>
      <c r="Z15" s="39">
        <v>1</v>
      </c>
      <c r="AA15" s="39">
        <v>0</v>
      </c>
      <c r="AB15" s="39">
        <v>0</v>
      </c>
      <c r="AC15" s="39">
        <v>1</v>
      </c>
      <c r="AD15" s="39">
        <v>0</v>
      </c>
      <c r="AE15" s="39">
        <v>0</v>
      </c>
      <c r="AF15" s="39">
        <v>0</v>
      </c>
      <c r="AG15" s="39">
        <v>0</v>
      </c>
      <c r="AH15" s="39">
        <v>0</v>
      </c>
      <c r="AI15" s="39">
        <v>0</v>
      </c>
      <c r="AJ15" s="9">
        <f t="shared" si="0"/>
        <v>1</v>
      </c>
      <c r="AK15" s="9">
        <f t="shared" si="1"/>
        <v>0</v>
      </c>
      <c r="AL15" s="9">
        <f t="shared" si="2"/>
        <v>0</v>
      </c>
      <c r="AM15" s="9">
        <f t="shared" si="3"/>
        <v>0</v>
      </c>
      <c r="AN15" s="29" t="s">
        <v>3518</v>
      </c>
      <c r="AO15" s="29" t="s">
        <v>3519</v>
      </c>
    </row>
    <row r="16" spans="1:41" x14ac:dyDescent="0.25">
      <c r="A16" s="39">
        <v>80</v>
      </c>
      <c r="B16" s="29" t="s">
        <v>3520</v>
      </c>
      <c r="C16" s="29" t="s">
        <v>3521</v>
      </c>
      <c r="D16" s="29" t="s">
        <v>3522</v>
      </c>
      <c r="E16" s="42">
        <v>41855</v>
      </c>
      <c r="F16" s="29" t="s">
        <v>38</v>
      </c>
      <c r="J16" s="39">
        <v>1</v>
      </c>
      <c r="L16" s="63" t="s">
        <v>342</v>
      </c>
      <c r="M16" s="29" t="s">
        <v>274</v>
      </c>
      <c r="N16" s="29" t="s">
        <v>48</v>
      </c>
      <c r="O16" s="68">
        <v>8</v>
      </c>
      <c r="P16" s="29" t="s">
        <v>4102</v>
      </c>
      <c r="Q16" s="29" t="s">
        <v>15</v>
      </c>
      <c r="R16" s="39">
        <v>1</v>
      </c>
      <c r="S16" s="39">
        <v>0</v>
      </c>
      <c r="T16" s="39">
        <v>0</v>
      </c>
      <c r="U16" s="39">
        <v>1</v>
      </c>
      <c r="V16" s="39">
        <v>0</v>
      </c>
      <c r="W16" s="39">
        <v>0</v>
      </c>
      <c r="X16" s="39">
        <v>0</v>
      </c>
      <c r="Y16" s="39">
        <v>1</v>
      </c>
      <c r="Z16" s="39">
        <v>0</v>
      </c>
      <c r="AA16" s="39">
        <v>0</v>
      </c>
      <c r="AB16" s="39">
        <v>0</v>
      </c>
      <c r="AC16" s="39">
        <v>1</v>
      </c>
      <c r="AD16" s="39">
        <v>0</v>
      </c>
      <c r="AE16" s="39">
        <v>0</v>
      </c>
      <c r="AF16" s="39">
        <v>0</v>
      </c>
      <c r="AG16" s="39">
        <v>0</v>
      </c>
      <c r="AH16" s="39">
        <v>0</v>
      </c>
      <c r="AI16" s="39">
        <v>0</v>
      </c>
      <c r="AJ16" s="9">
        <f>IF(OR(AC16=1,AE16=1),1,0)</f>
        <v>1</v>
      </c>
      <c r="AK16" s="9">
        <f>IF(OR(AF16=1,AG16=1),1,0)</f>
        <v>0</v>
      </c>
      <c r="AL16" s="9">
        <f>IF(OR(AD16=1,AH16=1,AI16=1),1,0)</f>
        <v>0</v>
      </c>
      <c r="AM16" s="9">
        <f>IF(OR(AD16=1,AH16=1),1,0)</f>
        <v>0</v>
      </c>
      <c r="AN16" s="29" t="s">
        <v>3523</v>
      </c>
      <c r="AO16" s="29" t="s">
        <v>3524</v>
      </c>
    </row>
    <row r="17" spans="1:41" x14ac:dyDescent="0.25">
      <c r="A17" s="39">
        <v>82</v>
      </c>
      <c r="B17" s="29" t="s">
        <v>3525</v>
      </c>
      <c r="C17" s="29" t="s">
        <v>3526</v>
      </c>
      <c r="D17" s="29" t="s">
        <v>3527</v>
      </c>
      <c r="E17" s="42">
        <v>41883</v>
      </c>
      <c r="F17" s="29" t="s">
        <v>38</v>
      </c>
      <c r="G17" s="39">
        <v>2100</v>
      </c>
      <c r="H17" s="39">
        <v>1900</v>
      </c>
      <c r="J17" s="39">
        <v>5.0000000000000001E-3</v>
      </c>
      <c r="L17" s="63" t="s">
        <v>341</v>
      </c>
      <c r="M17" s="29" t="s">
        <v>54</v>
      </c>
      <c r="N17" s="29" t="s">
        <v>48</v>
      </c>
      <c r="O17" s="68">
        <v>15.333333333333334</v>
      </c>
      <c r="P17" s="29" t="s">
        <v>367</v>
      </c>
      <c r="Q17" s="29" t="s">
        <v>15</v>
      </c>
      <c r="R17" s="39">
        <v>1</v>
      </c>
      <c r="S17" s="39">
        <v>0</v>
      </c>
      <c r="T17" s="39">
        <v>0</v>
      </c>
      <c r="U17" s="39">
        <v>1</v>
      </c>
      <c r="V17" s="39">
        <v>0</v>
      </c>
      <c r="W17" s="39">
        <v>0</v>
      </c>
      <c r="X17" s="39">
        <v>0</v>
      </c>
      <c r="Y17" s="39">
        <v>0</v>
      </c>
      <c r="Z17" s="39">
        <v>1</v>
      </c>
      <c r="AA17" s="39">
        <v>0</v>
      </c>
      <c r="AB17" s="39">
        <v>0</v>
      </c>
      <c r="AC17" s="39">
        <v>0</v>
      </c>
      <c r="AD17" s="39">
        <v>0</v>
      </c>
      <c r="AE17" s="39">
        <v>1</v>
      </c>
      <c r="AF17" s="39">
        <v>0</v>
      </c>
      <c r="AG17" s="39">
        <v>0</v>
      </c>
      <c r="AH17" s="39">
        <v>0</v>
      </c>
      <c r="AI17" s="39">
        <v>0</v>
      </c>
      <c r="AJ17" s="9">
        <f t="shared" ref="AJ17:AJ21" si="4">IF(OR(AC17=1,AE17=1),1,0)</f>
        <v>1</v>
      </c>
      <c r="AK17" s="9">
        <f t="shared" ref="AK17:AK21" si="5">IF(OR(AF17=1,AG17=1),1,0)</f>
        <v>0</v>
      </c>
      <c r="AL17" s="9">
        <f t="shared" ref="AL17:AL21" si="6">IF(OR(AD17=1,AH17=1,AI17=1),1,0)</f>
        <v>0</v>
      </c>
      <c r="AM17" s="9">
        <f t="shared" ref="AM17:AM21" si="7">IF(OR(AD17=1,AH17=1),1,0)</f>
        <v>0</v>
      </c>
      <c r="AN17" s="29" t="s">
        <v>3528</v>
      </c>
      <c r="AO17" s="29" t="s">
        <v>3529</v>
      </c>
    </row>
    <row r="18" spans="1:41" x14ac:dyDescent="0.25">
      <c r="A18" s="39">
        <v>88</v>
      </c>
      <c r="B18" s="29" t="s">
        <v>1997</v>
      </c>
      <c r="C18" s="29" t="s">
        <v>1998</v>
      </c>
      <c r="D18" s="29" t="s">
        <v>1999</v>
      </c>
      <c r="E18" s="42">
        <v>41913</v>
      </c>
      <c r="F18" s="29" t="s">
        <v>38</v>
      </c>
      <c r="J18" s="39">
        <v>2</v>
      </c>
      <c r="L18" s="63" t="s">
        <v>342</v>
      </c>
      <c r="M18" s="29" t="s">
        <v>39</v>
      </c>
      <c r="N18" s="29" t="s">
        <v>48</v>
      </c>
      <c r="O18" s="68">
        <v>0.33333333333333331</v>
      </c>
      <c r="P18" s="29" t="s">
        <v>2000</v>
      </c>
      <c r="Q18" s="29" t="s">
        <v>15</v>
      </c>
      <c r="R18" s="39">
        <v>1</v>
      </c>
      <c r="S18" s="39">
        <v>0</v>
      </c>
      <c r="T18" s="39">
        <v>0</v>
      </c>
      <c r="U18" s="39">
        <v>1</v>
      </c>
      <c r="V18" s="39">
        <v>0</v>
      </c>
      <c r="W18" s="39">
        <v>0</v>
      </c>
      <c r="X18" s="39">
        <v>0</v>
      </c>
      <c r="Y18" s="39">
        <v>1</v>
      </c>
      <c r="Z18" s="39">
        <v>0</v>
      </c>
      <c r="AA18" s="39">
        <v>0</v>
      </c>
      <c r="AB18" s="39">
        <v>0</v>
      </c>
      <c r="AC18" s="39">
        <v>1</v>
      </c>
      <c r="AD18" s="39">
        <v>0</v>
      </c>
      <c r="AE18" s="39">
        <v>0</v>
      </c>
      <c r="AF18" s="39">
        <v>0</v>
      </c>
      <c r="AG18" s="39">
        <v>0</v>
      </c>
      <c r="AH18" s="39">
        <v>0</v>
      </c>
      <c r="AI18" s="39">
        <v>0</v>
      </c>
      <c r="AJ18" s="9">
        <f t="shared" si="4"/>
        <v>1</v>
      </c>
      <c r="AK18" s="9">
        <f t="shared" si="5"/>
        <v>0</v>
      </c>
      <c r="AL18" s="9">
        <f t="shared" si="6"/>
        <v>0</v>
      </c>
      <c r="AM18" s="9">
        <f t="shared" si="7"/>
        <v>0</v>
      </c>
      <c r="AN18" s="29" t="s">
        <v>8034</v>
      </c>
      <c r="AO18" s="29" t="s">
        <v>2001</v>
      </c>
    </row>
    <row r="19" spans="1:41" x14ac:dyDescent="0.25">
      <c r="A19" s="39">
        <v>89</v>
      </c>
      <c r="B19" s="29" t="s">
        <v>3530</v>
      </c>
      <c r="C19" s="29" t="s">
        <v>3531</v>
      </c>
      <c r="D19" s="29" t="s">
        <v>3532</v>
      </c>
      <c r="E19" s="42">
        <v>41760</v>
      </c>
      <c r="F19" s="29" t="s">
        <v>38</v>
      </c>
      <c r="J19" s="39">
        <v>1</v>
      </c>
      <c r="L19" s="63" t="s">
        <v>342</v>
      </c>
      <c r="M19" s="29" t="s">
        <v>39</v>
      </c>
      <c r="N19" s="29" t="s">
        <v>48</v>
      </c>
      <c r="O19" s="68">
        <v>0</v>
      </c>
      <c r="P19" s="29" t="s">
        <v>8035</v>
      </c>
      <c r="Q19" s="29" t="s">
        <v>15</v>
      </c>
      <c r="R19" s="39">
        <v>1</v>
      </c>
      <c r="S19" s="39">
        <v>0</v>
      </c>
      <c r="T19" s="39">
        <v>0</v>
      </c>
      <c r="U19" s="39">
        <v>1</v>
      </c>
      <c r="V19" s="39">
        <v>0</v>
      </c>
      <c r="W19" s="39">
        <v>0</v>
      </c>
      <c r="X19" s="39">
        <v>0</v>
      </c>
      <c r="Y19" s="39">
        <v>1</v>
      </c>
      <c r="Z19" s="39">
        <v>0</v>
      </c>
      <c r="AA19" s="39">
        <v>0</v>
      </c>
      <c r="AB19" s="39">
        <v>0</v>
      </c>
      <c r="AC19" s="39">
        <v>1</v>
      </c>
      <c r="AD19" s="39">
        <v>0</v>
      </c>
      <c r="AE19" s="39">
        <v>0</v>
      </c>
      <c r="AF19" s="39">
        <v>0</v>
      </c>
      <c r="AG19" s="39">
        <v>0</v>
      </c>
      <c r="AH19" s="39">
        <v>0</v>
      </c>
      <c r="AI19" s="39">
        <v>0</v>
      </c>
      <c r="AJ19" s="9">
        <f t="shared" si="4"/>
        <v>1</v>
      </c>
      <c r="AK19" s="9">
        <f t="shared" si="5"/>
        <v>0</v>
      </c>
      <c r="AL19" s="9">
        <f t="shared" si="6"/>
        <v>0</v>
      </c>
      <c r="AM19" s="9">
        <f t="shared" si="7"/>
        <v>0</v>
      </c>
      <c r="AN19" s="29" t="s">
        <v>3533</v>
      </c>
      <c r="AO19" s="29" t="s">
        <v>3534</v>
      </c>
    </row>
    <row r="20" spans="1:41" x14ac:dyDescent="0.25">
      <c r="A20" s="39">
        <v>94</v>
      </c>
      <c r="B20" s="29" t="s">
        <v>2757</v>
      </c>
      <c r="C20" s="29" t="s">
        <v>2758</v>
      </c>
      <c r="D20" s="29" t="s">
        <v>2759</v>
      </c>
      <c r="E20" s="42">
        <v>42229</v>
      </c>
      <c r="F20" s="29" t="s">
        <v>38</v>
      </c>
      <c r="J20" s="39">
        <v>3.21</v>
      </c>
      <c r="L20" s="63" t="s">
        <v>342</v>
      </c>
      <c r="M20" s="29" t="s">
        <v>136</v>
      </c>
      <c r="N20" s="29" t="s">
        <v>48</v>
      </c>
      <c r="O20" s="68">
        <v>90</v>
      </c>
      <c r="P20" s="29" t="s">
        <v>225</v>
      </c>
      <c r="Q20" s="29" t="s">
        <v>15</v>
      </c>
      <c r="R20" s="39">
        <v>1</v>
      </c>
      <c r="S20" s="39">
        <v>0</v>
      </c>
      <c r="T20" s="39">
        <v>0</v>
      </c>
      <c r="U20" s="39">
        <v>1</v>
      </c>
      <c r="V20" s="39">
        <v>0</v>
      </c>
      <c r="W20" s="39">
        <v>0</v>
      </c>
      <c r="X20" s="39">
        <v>0</v>
      </c>
      <c r="Y20" s="39">
        <v>0</v>
      </c>
      <c r="Z20" s="39">
        <v>1</v>
      </c>
      <c r="AA20" s="39">
        <v>0</v>
      </c>
      <c r="AB20" s="39">
        <v>0</v>
      </c>
      <c r="AC20" s="39">
        <v>0</v>
      </c>
      <c r="AD20" s="39">
        <v>0</v>
      </c>
      <c r="AE20" s="39">
        <v>1</v>
      </c>
      <c r="AF20" s="39">
        <v>0</v>
      </c>
      <c r="AG20" s="39">
        <v>0</v>
      </c>
      <c r="AH20" s="39">
        <v>0</v>
      </c>
      <c r="AI20" s="39">
        <v>0</v>
      </c>
      <c r="AJ20" s="9">
        <f t="shared" si="4"/>
        <v>1</v>
      </c>
      <c r="AK20" s="9">
        <f t="shared" si="5"/>
        <v>0</v>
      </c>
      <c r="AL20" s="9">
        <f t="shared" si="6"/>
        <v>0</v>
      </c>
      <c r="AM20" s="9">
        <f t="shared" si="7"/>
        <v>0</v>
      </c>
      <c r="AN20" s="29" t="s">
        <v>4164</v>
      </c>
      <c r="AO20" s="29" t="s">
        <v>2760</v>
      </c>
    </row>
    <row r="21" spans="1:41" x14ac:dyDescent="0.25">
      <c r="A21" s="39">
        <v>95</v>
      </c>
      <c r="B21" s="29" t="s">
        <v>2002</v>
      </c>
      <c r="C21" s="29" t="s">
        <v>2003</v>
      </c>
      <c r="D21" s="29" t="s">
        <v>2004</v>
      </c>
      <c r="E21" s="42">
        <v>42106</v>
      </c>
      <c r="F21" s="29" t="s">
        <v>38</v>
      </c>
      <c r="J21" s="39">
        <v>4.5999999999999999E-2</v>
      </c>
      <c r="K21" s="64">
        <v>28.28</v>
      </c>
      <c r="L21" s="63" t="s">
        <v>342</v>
      </c>
      <c r="M21" s="29" t="s">
        <v>2005</v>
      </c>
      <c r="N21" s="29" t="s">
        <v>219</v>
      </c>
      <c r="O21" s="68">
        <v>0.5</v>
      </c>
      <c r="P21" s="29" t="s">
        <v>195</v>
      </c>
      <c r="Q21" s="29" t="s">
        <v>15</v>
      </c>
      <c r="R21" s="39">
        <v>1</v>
      </c>
      <c r="S21" s="39">
        <v>0</v>
      </c>
      <c r="T21" s="39">
        <v>0</v>
      </c>
      <c r="U21" s="39">
        <v>1</v>
      </c>
      <c r="V21" s="39">
        <v>0</v>
      </c>
      <c r="W21" s="39">
        <v>0</v>
      </c>
      <c r="X21" s="39">
        <v>0</v>
      </c>
      <c r="Y21" s="39">
        <v>0</v>
      </c>
      <c r="Z21" s="39">
        <v>1</v>
      </c>
      <c r="AA21" s="39">
        <v>0</v>
      </c>
      <c r="AB21" s="39">
        <v>0</v>
      </c>
      <c r="AC21" s="39">
        <v>1</v>
      </c>
      <c r="AD21" s="39">
        <v>0</v>
      </c>
      <c r="AE21" s="39">
        <v>0</v>
      </c>
      <c r="AF21" s="39">
        <v>0</v>
      </c>
      <c r="AG21" s="39">
        <v>0</v>
      </c>
      <c r="AH21" s="39">
        <v>0</v>
      </c>
      <c r="AI21" s="39">
        <v>0</v>
      </c>
      <c r="AJ21" s="9">
        <f t="shared" si="4"/>
        <v>1</v>
      </c>
      <c r="AK21" s="9">
        <f t="shared" si="5"/>
        <v>0</v>
      </c>
      <c r="AL21" s="9">
        <f t="shared" si="6"/>
        <v>0</v>
      </c>
      <c r="AM21" s="9">
        <f t="shared" si="7"/>
        <v>0</v>
      </c>
      <c r="AN21" s="29" t="s">
        <v>8036</v>
      </c>
      <c r="AO21" s="29" t="s">
        <v>2006</v>
      </c>
    </row>
    <row r="22" spans="1:41" x14ac:dyDescent="0.25">
      <c r="A22" s="39">
        <v>96</v>
      </c>
      <c r="B22" s="29" t="s">
        <v>3535</v>
      </c>
      <c r="C22" s="29" t="s">
        <v>3536</v>
      </c>
      <c r="D22" s="29" t="s">
        <v>3537</v>
      </c>
      <c r="E22" s="42">
        <v>42079</v>
      </c>
      <c r="F22" s="29" t="s">
        <v>38</v>
      </c>
      <c r="J22" s="39">
        <v>1.4139999999999999E-4</v>
      </c>
      <c r="L22" s="63" t="s">
        <v>342</v>
      </c>
      <c r="M22" s="29" t="s">
        <v>3538</v>
      </c>
      <c r="N22" s="29" t="s">
        <v>48</v>
      </c>
      <c r="O22" s="68">
        <v>8760</v>
      </c>
      <c r="P22" s="29" t="s">
        <v>589</v>
      </c>
      <c r="Q22" s="29" t="s">
        <v>15</v>
      </c>
      <c r="R22" s="39">
        <v>1</v>
      </c>
      <c r="S22" s="39">
        <v>0</v>
      </c>
      <c r="T22" s="39">
        <v>0</v>
      </c>
      <c r="U22" s="39">
        <v>1</v>
      </c>
      <c r="V22" s="39">
        <v>0</v>
      </c>
      <c r="W22" s="39">
        <v>0</v>
      </c>
      <c r="X22" s="39">
        <v>0</v>
      </c>
      <c r="Y22" s="39">
        <v>0</v>
      </c>
      <c r="Z22" s="39">
        <v>1</v>
      </c>
      <c r="AA22" s="39">
        <v>0</v>
      </c>
      <c r="AB22" s="39">
        <v>0</v>
      </c>
      <c r="AC22" s="39">
        <v>0</v>
      </c>
      <c r="AD22" s="39">
        <v>0</v>
      </c>
      <c r="AE22" s="39">
        <v>0</v>
      </c>
      <c r="AF22" s="39">
        <v>0</v>
      </c>
      <c r="AG22" s="39">
        <v>0</v>
      </c>
      <c r="AH22" s="39">
        <v>0</v>
      </c>
      <c r="AI22" s="39">
        <v>1</v>
      </c>
      <c r="AJ22" s="9">
        <f t="shared" ref="AJ22:AJ85" si="8">IF(OR(AC22=1,AE22=1),1,0)</f>
        <v>0</v>
      </c>
      <c r="AK22" s="9">
        <f t="shared" ref="AK22:AK85" si="9">IF(OR(AF22=1,AG22=1),1,0)</f>
        <v>0</v>
      </c>
      <c r="AL22" s="9">
        <f t="shared" ref="AL22:AL85" si="10">IF(OR(AD22=1,AH22=1,AI22=1),1,0)</f>
        <v>1</v>
      </c>
      <c r="AM22" s="9">
        <f t="shared" ref="AM22:AM85" si="11">IF(OR(AD22=1,AH22=1),1,0)</f>
        <v>0</v>
      </c>
      <c r="AN22" s="29" t="s">
        <v>3539</v>
      </c>
      <c r="AO22" s="29" t="s">
        <v>3540</v>
      </c>
    </row>
    <row r="23" spans="1:41" x14ac:dyDescent="0.25">
      <c r="A23" s="39">
        <v>98</v>
      </c>
      <c r="B23" s="29" t="s">
        <v>3541</v>
      </c>
      <c r="C23" s="29" t="s">
        <v>3542</v>
      </c>
      <c r="D23" s="29" t="s">
        <v>3543</v>
      </c>
      <c r="E23" s="42">
        <v>41104</v>
      </c>
      <c r="F23" s="29" t="s">
        <v>38</v>
      </c>
      <c r="J23" s="39">
        <v>1.6899999999999998E-2</v>
      </c>
      <c r="K23" s="64">
        <v>40.28</v>
      </c>
      <c r="L23" s="63" t="s">
        <v>342</v>
      </c>
      <c r="M23" s="29" t="s">
        <v>136</v>
      </c>
      <c r="N23" s="29" t="s">
        <v>219</v>
      </c>
      <c r="O23" s="68">
        <v>0.5</v>
      </c>
      <c r="P23" s="29" t="s">
        <v>1982</v>
      </c>
      <c r="Q23" s="29" t="s">
        <v>15</v>
      </c>
      <c r="R23" s="39">
        <v>1</v>
      </c>
      <c r="S23" s="39">
        <v>0</v>
      </c>
      <c r="T23" s="39">
        <v>0</v>
      </c>
      <c r="U23" s="39">
        <v>1</v>
      </c>
      <c r="V23" s="39">
        <v>0</v>
      </c>
      <c r="W23" s="39">
        <v>0</v>
      </c>
      <c r="X23" s="39">
        <v>0</v>
      </c>
      <c r="Y23" s="39">
        <v>0</v>
      </c>
      <c r="Z23" s="39">
        <v>1</v>
      </c>
      <c r="AA23" s="39">
        <v>0</v>
      </c>
      <c r="AB23" s="39">
        <v>0</v>
      </c>
      <c r="AC23" s="39">
        <v>0</v>
      </c>
      <c r="AD23" s="39">
        <v>0</v>
      </c>
      <c r="AE23" s="39">
        <v>0</v>
      </c>
      <c r="AF23" s="39">
        <v>0</v>
      </c>
      <c r="AG23" s="39">
        <v>0</v>
      </c>
      <c r="AH23" s="39">
        <v>0</v>
      </c>
      <c r="AI23" s="39">
        <v>1</v>
      </c>
      <c r="AJ23" s="9">
        <f t="shared" si="8"/>
        <v>0</v>
      </c>
      <c r="AK23" s="9">
        <f t="shared" si="9"/>
        <v>0</v>
      </c>
      <c r="AL23" s="9">
        <f t="shared" si="10"/>
        <v>1</v>
      </c>
      <c r="AM23" s="9">
        <f t="shared" si="11"/>
        <v>0</v>
      </c>
      <c r="AN23" s="29" t="s">
        <v>3461</v>
      </c>
      <c r="AO23" s="29" t="s">
        <v>3544</v>
      </c>
    </row>
    <row r="24" spans="1:41" x14ac:dyDescent="0.25">
      <c r="A24" s="39">
        <v>136</v>
      </c>
      <c r="B24" s="29" t="s">
        <v>8037</v>
      </c>
      <c r="C24" s="29" t="s">
        <v>8038</v>
      </c>
      <c r="D24" s="29" t="s">
        <v>8039</v>
      </c>
      <c r="E24" s="42">
        <v>41859</v>
      </c>
      <c r="F24" s="29" t="s">
        <v>38</v>
      </c>
      <c r="G24" s="39">
        <v>1900</v>
      </c>
      <c r="H24" s="39">
        <v>1100</v>
      </c>
      <c r="J24" s="39">
        <v>1.42</v>
      </c>
      <c r="L24" s="63" t="s">
        <v>341</v>
      </c>
      <c r="M24" s="29" t="s">
        <v>54</v>
      </c>
      <c r="N24" s="29" t="s">
        <v>48</v>
      </c>
      <c r="O24" s="68">
        <v>0</v>
      </c>
      <c r="P24" s="29" t="s">
        <v>8040</v>
      </c>
      <c r="Q24" s="29" t="s">
        <v>15</v>
      </c>
      <c r="R24" s="39">
        <v>1</v>
      </c>
      <c r="S24" s="39">
        <v>0</v>
      </c>
      <c r="T24" s="39">
        <v>0</v>
      </c>
      <c r="U24" s="39">
        <v>0</v>
      </c>
      <c r="V24" s="39">
        <v>0</v>
      </c>
      <c r="W24" s="39">
        <v>0</v>
      </c>
      <c r="X24" s="39">
        <v>0</v>
      </c>
      <c r="Y24" s="39">
        <v>0</v>
      </c>
      <c r="Z24" s="39">
        <v>0</v>
      </c>
      <c r="AA24" s="39">
        <v>0</v>
      </c>
      <c r="AB24" s="39">
        <v>1</v>
      </c>
      <c r="AC24" s="39">
        <v>0</v>
      </c>
      <c r="AD24" s="39">
        <v>0</v>
      </c>
      <c r="AE24" s="39">
        <v>0</v>
      </c>
      <c r="AF24" s="39">
        <v>0</v>
      </c>
      <c r="AG24" s="39">
        <v>0</v>
      </c>
      <c r="AH24" s="39">
        <v>0</v>
      </c>
      <c r="AI24" s="39">
        <v>1</v>
      </c>
      <c r="AJ24" s="9">
        <f t="shared" si="8"/>
        <v>0</v>
      </c>
      <c r="AK24" s="9">
        <f t="shared" si="9"/>
        <v>0</v>
      </c>
      <c r="AL24" s="9">
        <f t="shared" si="10"/>
        <v>1</v>
      </c>
      <c r="AM24" s="9">
        <f t="shared" si="11"/>
        <v>0</v>
      </c>
      <c r="AN24" s="29" t="s">
        <v>3461</v>
      </c>
      <c r="AO24" s="29" t="s">
        <v>8041</v>
      </c>
    </row>
    <row r="25" spans="1:41" x14ac:dyDescent="0.25">
      <c r="A25" s="39">
        <v>144</v>
      </c>
      <c r="B25" s="29" t="s">
        <v>4181</v>
      </c>
      <c r="C25" s="29" t="s">
        <v>4182</v>
      </c>
      <c r="D25" s="29" t="s">
        <v>4183</v>
      </c>
      <c r="E25" s="42">
        <v>42241</v>
      </c>
      <c r="F25" s="29" t="s">
        <v>38</v>
      </c>
      <c r="I25" s="64">
        <v>100000</v>
      </c>
      <c r="L25" s="63" t="s">
        <v>342</v>
      </c>
      <c r="M25" s="29" t="s">
        <v>136</v>
      </c>
      <c r="N25" s="29" t="s">
        <v>48</v>
      </c>
      <c r="O25" s="68">
        <v>8.3333333333333301E-2</v>
      </c>
      <c r="P25" s="29" t="s">
        <v>367</v>
      </c>
      <c r="Q25" s="29" t="s">
        <v>15</v>
      </c>
      <c r="R25" s="39">
        <v>1</v>
      </c>
      <c r="S25" s="39">
        <v>0</v>
      </c>
      <c r="T25" s="39">
        <v>0</v>
      </c>
      <c r="U25" s="39">
        <v>1</v>
      </c>
      <c r="V25" s="39">
        <v>0</v>
      </c>
      <c r="W25" s="39">
        <v>0</v>
      </c>
      <c r="X25" s="39">
        <v>0</v>
      </c>
      <c r="Y25" s="39">
        <v>1</v>
      </c>
      <c r="Z25" s="39">
        <v>0</v>
      </c>
      <c r="AA25" s="39">
        <v>0</v>
      </c>
      <c r="AB25" s="39">
        <v>0</v>
      </c>
      <c r="AC25" s="39">
        <v>1</v>
      </c>
      <c r="AD25" s="39">
        <v>0</v>
      </c>
      <c r="AE25" s="39">
        <v>0</v>
      </c>
      <c r="AF25" s="39">
        <v>0</v>
      </c>
      <c r="AG25" s="39">
        <v>0</v>
      </c>
      <c r="AH25" s="39">
        <v>0</v>
      </c>
      <c r="AI25" s="39">
        <v>0</v>
      </c>
      <c r="AJ25" s="9">
        <f t="shared" si="8"/>
        <v>1</v>
      </c>
      <c r="AK25" s="9">
        <f t="shared" si="9"/>
        <v>0</v>
      </c>
      <c r="AL25" s="9">
        <f t="shared" si="10"/>
        <v>0</v>
      </c>
      <c r="AM25" s="9">
        <f t="shared" si="11"/>
        <v>0</v>
      </c>
      <c r="AN25" s="29" t="s">
        <v>3533</v>
      </c>
      <c r="AO25" s="29" t="s">
        <v>4184</v>
      </c>
    </row>
    <row r="26" spans="1:41" x14ac:dyDescent="0.25">
      <c r="A26" s="39">
        <v>145</v>
      </c>
      <c r="B26" s="29" t="s">
        <v>1459</v>
      </c>
      <c r="C26" s="29" t="s">
        <v>1460</v>
      </c>
      <c r="D26" s="29" t="s">
        <v>1461</v>
      </c>
      <c r="E26" s="42">
        <v>41997</v>
      </c>
      <c r="F26" s="29" t="s">
        <v>38</v>
      </c>
      <c r="I26" s="64">
        <v>50000</v>
      </c>
      <c r="L26" s="63" t="s">
        <v>342</v>
      </c>
      <c r="M26" s="29" t="s">
        <v>1462</v>
      </c>
      <c r="N26" s="29" t="s">
        <v>48</v>
      </c>
      <c r="O26" s="68">
        <v>1.8</v>
      </c>
      <c r="P26" s="29" t="s">
        <v>367</v>
      </c>
      <c r="Q26" s="29" t="s">
        <v>15</v>
      </c>
      <c r="R26" s="39">
        <v>1</v>
      </c>
      <c r="S26" s="39">
        <v>0</v>
      </c>
      <c r="T26" s="39">
        <v>0</v>
      </c>
      <c r="U26" s="39">
        <v>1</v>
      </c>
      <c r="V26" s="39">
        <v>0</v>
      </c>
      <c r="W26" s="39">
        <v>0</v>
      </c>
      <c r="X26" s="39">
        <v>0</v>
      </c>
      <c r="Y26" s="39">
        <v>0</v>
      </c>
      <c r="Z26" s="39">
        <v>1</v>
      </c>
      <c r="AA26" s="39">
        <v>0</v>
      </c>
      <c r="AB26" s="39">
        <v>0</v>
      </c>
      <c r="AC26" s="39">
        <v>1</v>
      </c>
      <c r="AD26" s="39">
        <v>0</v>
      </c>
      <c r="AE26" s="39">
        <v>0</v>
      </c>
      <c r="AF26" s="39">
        <v>0</v>
      </c>
      <c r="AG26" s="39">
        <v>0</v>
      </c>
      <c r="AH26" s="39">
        <v>0</v>
      </c>
      <c r="AI26" s="39">
        <v>0</v>
      </c>
      <c r="AJ26" s="9">
        <f t="shared" si="8"/>
        <v>1</v>
      </c>
      <c r="AK26" s="9">
        <f t="shared" si="9"/>
        <v>0</v>
      </c>
      <c r="AL26" s="9">
        <f t="shared" si="10"/>
        <v>0</v>
      </c>
      <c r="AM26" s="9">
        <f t="shared" si="11"/>
        <v>0</v>
      </c>
      <c r="AN26" s="29" t="s">
        <v>3862</v>
      </c>
      <c r="AO26" s="29" t="s">
        <v>1463</v>
      </c>
    </row>
    <row r="27" spans="1:41" x14ac:dyDescent="0.25">
      <c r="A27" s="39">
        <v>146</v>
      </c>
      <c r="B27" s="29" t="s">
        <v>3553</v>
      </c>
      <c r="C27" s="29" t="s">
        <v>3554</v>
      </c>
      <c r="D27" s="29" t="s">
        <v>3555</v>
      </c>
      <c r="E27" s="42">
        <v>42041</v>
      </c>
      <c r="F27" s="29" t="s">
        <v>38</v>
      </c>
      <c r="I27" s="64">
        <v>50000</v>
      </c>
      <c r="J27" s="39">
        <v>4</v>
      </c>
      <c r="L27" s="63" t="s">
        <v>342</v>
      </c>
      <c r="M27" s="29" t="s">
        <v>136</v>
      </c>
      <c r="N27" s="29" t="s">
        <v>48</v>
      </c>
      <c r="O27" s="68">
        <v>0.1</v>
      </c>
      <c r="P27" s="29" t="s">
        <v>2316</v>
      </c>
      <c r="Q27" s="29" t="s">
        <v>15</v>
      </c>
      <c r="R27" s="39">
        <v>1</v>
      </c>
      <c r="S27" s="39">
        <v>0</v>
      </c>
      <c r="T27" s="39">
        <v>0</v>
      </c>
      <c r="U27" s="39">
        <v>1</v>
      </c>
      <c r="V27" s="39">
        <v>0</v>
      </c>
      <c r="W27" s="39">
        <v>0</v>
      </c>
      <c r="X27" s="39">
        <v>0</v>
      </c>
      <c r="Y27" s="39">
        <v>1</v>
      </c>
      <c r="Z27" s="39">
        <v>0</v>
      </c>
      <c r="AA27" s="39">
        <v>0</v>
      </c>
      <c r="AB27" s="39">
        <v>0</v>
      </c>
      <c r="AC27" s="39">
        <v>0</v>
      </c>
      <c r="AD27" s="39">
        <v>0</v>
      </c>
      <c r="AE27" s="39">
        <v>0</v>
      </c>
      <c r="AF27" s="39">
        <v>0</v>
      </c>
      <c r="AG27" s="39">
        <v>0</v>
      </c>
      <c r="AH27" s="39">
        <v>0</v>
      </c>
      <c r="AI27" s="39">
        <v>1</v>
      </c>
      <c r="AJ27" s="9">
        <f t="shared" si="8"/>
        <v>0</v>
      </c>
      <c r="AK27" s="9">
        <f t="shared" si="9"/>
        <v>0</v>
      </c>
      <c r="AL27" s="9">
        <f t="shared" si="10"/>
        <v>1</v>
      </c>
      <c r="AM27" s="9">
        <f t="shared" si="11"/>
        <v>0</v>
      </c>
      <c r="AN27" s="29" t="s">
        <v>3461</v>
      </c>
      <c r="AO27" s="29" t="s">
        <v>3556</v>
      </c>
    </row>
    <row r="28" spans="1:41" x14ac:dyDescent="0.25">
      <c r="A28" s="39">
        <v>147</v>
      </c>
      <c r="B28" s="29" t="s">
        <v>3557</v>
      </c>
      <c r="C28" s="29" t="s">
        <v>3558</v>
      </c>
      <c r="D28" s="29" t="s">
        <v>3559</v>
      </c>
      <c r="E28" s="42">
        <v>41707</v>
      </c>
      <c r="F28" s="29" t="s">
        <v>38</v>
      </c>
      <c r="I28" s="64">
        <v>300000</v>
      </c>
      <c r="L28" s="63" t="s">
        <v>342</v>
      </c>
      <c r="M28" s="29" t="s">
        <v>136</v>
      </c>
      <c r="N28" s="29" t="s">
        <v>40</v>
      </c>
      <c r="O28" s="68">
        <v>0.25</v>
      </c>
      <c r="P28" s="29" t="s">
        <v>367</v>
      </c>
      <c r="Q28" s="29" t="s">
        <v>15</v>
      </c>
      <c r="R28" s="39">
        <v>1</v>
      </c>
      <c r="S28" s="39">
        <v>0</v>
      </c>
      <c r="T28" s="39">
        <v>0</v>
      </c>
      <c r="U28" s="39">
        <v>1</v>
      </c>
      <c r="V28" s="39">
        <v>0</v>
      </c>
      <c r="W28" s="39">
        <v>0</v>
      </c>
      <c r="X28" s="39">
        <v>0</v>
      </c>
      <c r="Y28" s="39">
        <v>0</v>
      </c>
      <c r="Z28" s="39">
        <v>1</v>
      </c>
      <c r="AA28" s="39">
        <v>0</v>
      </c>
      <c r="AB28" s="39">
        <v>0</v>
      </c>
      <c r="AC28" s="39">
        <v>1</v>
      </c>
      <c r="AD28" s="39">
        <v>0</v>
      </c>
      <c r="AE28" s="39">
        <v>0</v>
      </c>
      <c r="AF28" s="39">
        <v>0</v>
      </c>
      <c r="AG28" s="39">
        <v>0</v>
      </c>
      <c r="AH28" s="39">
        <v>0</v>
      </c>
      <c r="AI28" s="39">
        <v>0</v>
      </c>
      <c r="AJ28" s="9">
        <f t="shared" si="8"/>
        <v>1</v>
      </c>
      <c r="AK28" s="9">
        <f t="shared" si="9"/>
        <v>0</v>
      </c>
      <c r="AL28" s="9">
        <f t="shared" si="10"/>
        <v>0</v>
      </c>
      <c r="AM28" s="9">
        <f t="shared" si="11"/>
        <v>0</v>
      </c>
      <c r="AN28" s="29" t="s">
        <v>3533</v>
      </c>
      <c r="AO28" s="29" t="s">
        <v>3560</v>
      </c>
    </row>
    <row r="29" spans="1:41" x14ac:dyDescent="0.25">
      <c r="A29" s="39">
        <v>150</v>
      </c>
      <c r="B29" s="29" t="s">
        <v>2828</v>
      </c>
      <c r="C29" s="29" t="s">
        <v>2829</v>
      </c>
      <c r="D29" s="29" t="s">
        <v>2830</v>
      </c>
      <c r="E29" s="42">
        <v>41730</v>
      </c>
      <c r="F29" s="29" t="s">
        <v>38</v>
      </c>
      <c r="I29" s="64">
        <v>300000</v>
      </c>
      <c r="J29" s="39">
        <v>14</v>
      </c>
      <c r="L29" s="63" t="s">
        <v>342</v>
      </c>
      <c r="M29" s="29" t="s">
        <v>224</v>
      </c>
      <c r="N29" s="29" t="s">
        <v>48</v>
      </c>
      <c r="O29" s="68">
        <v>8.3333333333333301E-2</v>
      </c>
      <c r="P29" s="29" t="s">
        <v>367</v>
      </c>
      <c r="Q29" s="29" t="s">
        <v>15</v>
      </c>
      <c r="R29" s="39">
        <v>1</v>
      </c>
      <c r="S29" s="39">
        <v>0</v>
      </c>
      <c r="T29" s="39">
        <v>0</v>
      </c>
      <c r="U29" s="39">
        <v>1</v>
      </c>
      <c r="V29" s="39">
        <v>0</v>
      </c>
      <c r="W29" s="39">
        <v>0</v>
      </c>
      <c r="X29" s="39">
        <v>0</v>
      </c>
      <c r="Y29" s="39">
        <v>0</v>
      </c>
      <c r="Z29" s="39">
        <v>1</v>
      </c>
      <c r="AA29" s="39">
        <v>0</v>
      </c>
      <c r="AB29" s="39">
        <v>0</v>
      </c>
      <c r="AC29" s="39">
        <v>1</v>
      </c>
      <c r="AD29" s="39">
        <v>0</v>
      </c>
      <c r="AE29" s="39">
        <v>0</v>
      </c>
      <c r="AF29" s="39">
        <v>0</v>
      </c>
      <c r="AG29" s="39">
        <v>0</v>
      </c>
      <c r="AH29" s="39">
        <v>0</v>
      </c>
      <c r="AI29" s="39">
        <v>0</v>
      </c>
      <c r="AJ29" s="9">
        <f t="shared" si="8"/>
        <v>1</v>
      </c>
      <c r="AK29" s="9">
        <f t="shared" si="9"/>
        <v>0</v>
      </c>
      <c r="AL29" s="9">
        <f t="shared" si="10"/>
        <v>0</v>
      </c>
      <c r="AM29" s="9">
        <f t="shared" si="11"/>
        <v>0</v>
      </c>
      <c r="AN29" s="29" t="s">
        <v>4185</v>
      </c>
      <c r="AO29" s="29" t="s">
        <v>2831</v>
      </c>
    </row>
    <row r="30" spans="1:41" x14ac:dyDescent="0.25">
      <c r="A30" s="39">
        <v>155</v>
      </c>
      <c r="B30" s="29" t="s">
        <v>5934</v>
      </c>
      <c r="C30" s="29" t="s">
        <v>5935</v>
      </c>
      <c r="D30" s="29" t="s">
        <v>5936</v>
      </c>
      <c r="E30" s="42">
        <v>41781</v>
      </c>
      <c r="F30" s="29" t="s">
        <v>38</v>
      </c>
      <c r="J30" s="39">
        <v>4</v>
      </c>
      <c r="K30" s="64">
        <v>94.18</v>
      </c>
      <c r="L30" s="63" t="s">
        <v>342</v>
      </c>
      <c r="M30" s="29" t="s">
        <v>136</v>
      </c>
      <c r="N30" s="29" t="s">
        <v>219</v>
      </c>
      <c r="O30" s="68">
        <v>730</v>
      </c>
      <c r="P30" s="29" t="s">
        <v>8042</v>
      </c>
      <c r="Q30" s="29" t="s">
        <v>15</v>
      </c>
      <c r="R30" s="39">
        <v>1</v>
      </c>
      <c r="S30" s="39">
        <v>0</v>
      </c>
      <c r="T30" s="39">
        <v>0</v>
      </c>
      <c r="U30" s="39">
        <v>1</v>
      </c>
      <c r="V30" s="39">
        <v>0</v>
      </c>
      <c r="W30" s="39">
        <v>0</v>
      </c>
      <c r="X30" s="39">
        <v>0</v>
      </c>
      <c r="Y30" s="39">
        <v>0</v>
      </c>
      <c r="Z30" s="39">
        <v>1</v>
      </c>
      <c r="AA30" s="39">
        <v>0</v>
      </c>
      <c r="AB30" s="39">
        <v>0</v>
      </c>
      <c r="AC30" s="39">
        <v>1</v>
      </c>
      <c r="AD30" s="39">
        <v>0</v>
      </c>
      <c r="AE30" s="39">
        <v>1</v>
      </c>
      <c r="AF30" s="39">
        <v>0</v>
      </c>
      <c r="AG30" s="39">
        <v>0</v>
      </c>
      <c r="AH30" s="39">
        <v>0</v>
      </c>
      <c r="AI30" s="39">
        <v>0</v>
      </c>
      <c r="AJ30" s="9">
        <f t="shared" si="8"/>
        <v>1</v>
      </c>
      <c r="AK30" s="9">
        <f t="shared" si="9"/>
        <v>0</v>
      </c>
      <c r="AL30" s="9">
        <f t="shared" si="10"/>
        <v>0</v>
      </c>
      <c r="AM30" s="9">
        <f t="shared" si="11"/>
        <v>0</v>
      </c>
      <c r="AN30" s="29" t="s">
        <v>5937</v>
      </c>
      <c r="AO30" s="29" t="s">
        <v>5938</v>
      </c>
    </row>
    <row r="31" spans="1:41" x14ac:dyDescent="0.25">
      <c r="A31" s="39">
        <v>156</v>
      </c>
      <c r="B31" s="29" t="s">
        <v>8043</v>
      </c>
      <c r="C31" s="29" t="s">
        <v>8044</v>
      </c>
      <c r="D31" s="29" t="s">
        <v>8045</v>
      </c>
      <c r="E31" s="42">
        <v>41891</v>
      </c>
      <c r="F31" s="29" t="s">
        <v>38</v>
      </c>
      <c r="I31" s="64">
        <v>500000</v>
      </c>
      <c r="L31" s="63" t="s">
        <v>342</v>
      </c>
      <c r="M31" s="29" t="s">
        <v>39</v>
      </c>
      <c r="N31" s="29" t="s">
        <v>48</v>
      </c>
      <c r="O31" s="68">
        <v>8.3333333333333301E-2</v>
      </c>
      <c r="P31" s="29" t="s">
        <v>8046</v>
      </c>
      <c r="Q31" s="29" t="s">
        <v>15</v>
      </c>
      <c r="R31" s="39">
        <v>1</v>
      </c>
      <c r="S31" s="39">
        <v>0</v>
      </c>
      <c r="T31" s="39">
        <v>0</v>
      </c>
      <c r="U31" s="39">
        <v>1</v>
      </c>
      <c r="V31" s="39">
        <v>0</v>
      </c>
      <c r="W31" s="39">
        <v>0</v>
      </c>
      <c r="X31" s="39">
        <v>0</v>
      </c>
      <c r="Y31" s="39">
        <v>1</v>
      </c>
      <c r="Z31" s="39">
        <v>0</v>
      </c>
      <c r="AA31" s="39">
        <v>0</v>
      </c>
      <c r="AB31" s="39">
        <v>0</v>
      </c>
      <c r="AC31" s="39">
        <v>0</v>
      </c>
      <c r="AD31" s="39">
        <v>0</v>
      </c>
      <c r="AE31" s="39">
        <v>0</v>
      </c>
      <c r="AF31" s="39">
        <v>0</v>
      </c>
      <c r="AG31" s="39">
        <v>0</v>
      </c>
      <c r="AH31" s="39">
        <v>0</v>
      </c>
      <c r="AI31" s="39">
        <v>1</v>
      </c>
      <c r="AJ31" s="9">
        <f t="shared" si="8"/>
        <v>0</v>
      </c>
      <c r="AK31" s="9">
        <f t="shared" si="9"/>
        <v>0</v>
      </c>
      <c r="AL31" s="9">
        <f t="shared" si="10"/>
        <v>1</v>
      </c>
      <c r="AM31" s="9">
        <f t="shared" si="11"/>
        <v>0</v>
      </c>
      <c r="AN31" s="29" t="s">
        <v>3539</v>
      </c>
      <c r="AO31" s="29" t="s">
        <v>8047</v>
      </c>
    </row>
    <row r="32" spans="1:41" x14ac:dyDescent="0.25">
      <c r="A32" s="39">
        <v>500</v>
      </c>
      <c r="B32" s="29" t="s">
        <v>3561</v>
      </c>
      <c r="C32" s="29" t="s">
        <v>3562</v>
      </c>
      <c r="D32" s="29" t="s">
        <v>3563</v>
      </c>
      <c r="E32" s="42">
        <v>40730</v>
      </c>
      <c r="F32" s="29" t="s">
        <v>332</v>
      </c>
      <c r="I32" s="64">
        <v>84000</v>
      </c>
      <c r="J32" s="39">
        <v>0.72499999999999998</v>
      </c>
      <c r="L32" s="63" t="s">
        <v>342</v>
      </c>
      <c r="M32" s="29" t="s">
        <v>136</v>
      </c>
      <c r="N32" s="29" t="s">
        <v>40</v>
      </c>
      <c r="O32" s="68">
        <v>18</v>
      </c>
      <c r="P32" s="29" t="s">
        <v>526</v>
      </c>
      <c r="Q32" s="29" t="s">
        <v>15</v>
      </c>
      <c r="R32" s="39">
        <v>1</v>
      </c>
      <c r="S32" s="39">
        <v>0</v>
      </c>
      <c r="T32" s="39">
        <v>0</v>
      </c>
      <c r="U32" s="39">
        <v>1</v>
      </c>
      <c r="V32" s="39">
        <v>0</v>
      </c>
      <c r="W32" s="39">
        <v>0</v>
      </c>
      <c r="X32" s="39">
        <v>0</v>
      </c>
      <c r="Y32" s="39">
        <v>1</v>
      </c>
      <c r="Z32" s="39">
        <v>0</v>
      </c>
      <c r="AA32" s="39">
        <v>0</v>
      </c>
      <c r="AB32" s="39">
        <v>0</v>
      </c>
      <c r="AC32" s="39">
        <v>0</v>
      </c>
      <c r="AD32" s="39">
        <v>0</v>
      </c>
      <c r="AE32" s="39">
        <v>0</v>
      </c>
      <c r="AF32" s="39">
        <v>0</v>
      </c>
      <c r="AG32" s="39">
        <v>0</v>
      </c>
      <c r="AH32" s="39">
        <v>0</v>
      </c>
      <c r="AI32" s="39">
        <v>1</v>
      </c>
      <c r="AJ32" s="9">
        <f t="shared" si="8"/>
        <v>0</v>
      </c>
      <c r="AK32" s="9">
        <f t="shared" si="9"/>
        <v>0</v>
      </c>
      <c r="AL32" s="9">
        <f t="shared" si="10"/>
        <v>1</v>
      </c>
      <c r="AM32" s="9">
        <f t="shared" si="11"/>
        <v>0</v>
      </c>
      <c r="AN32" s="29" t="s">
        <v>3461</v>
      </c>
      <c r="AO32" s="29" t="s">
        <v>3564</v>
      </c>
    </row>
    <row r="33" spans="1:41" x14ac:dyDescent="0.25">
      <c r="A33" s="39">
        <v>501</v>
      </c>
      <c r="B33" s="29" t="s">
        <v>4199</v>
      </c>
      <c r="C33" s="29" t="s">
        <v>4200</v>
      </c>
      <c r="D33" s="29" t="s">
        <v>4201</v>
      </c>
      <c r="E33" s="42">
        <v>40116</v>
      </c>
      <c r="F33" s="29" t="s">
        <v>38</v>
      </c>
      <c r="J33" s="39">
        <v>2</v>
      </c>
      <c r="L33" s="63" t="s">
        <v>342</v>
      </c>
      <c r="M33" s="29" t="s">
        <v>39</v>
      </c>
      <c r="N33" s="29" t="s">
        <v>48</v>
      </c>
      <c r="O33" s="68">
        <v>8</v>
      </c>
      <c r="P33" s="29" t="s">
        <v>195</v>
      </c>
      <c r="Q33" s="29" t="s">
        <v>15</v>
      </c>
      <c r="R33" s="39">
        <v>1</v>
      </c>
      <c r="S33" s="39">
        <v>0</v>
      </c>
      <c r="T33" s="39">
        <v>0</v>
      </c>
      <c r="U33" s="39">
        <v>1</v>
      </c>
      <c r="V33" s="39">
        <v>0</v>
      </c>
      <c r="W33" s="39">
        <v>0</v>
      </c>
      <c r="X33" s="39">
        <v>0</v>
      </c>
      <c r="Y33" s="39">
        <v>1</v>
      </c>
      <c r="Z33" s="39">
        <v>0</v>
      </c>
      <c r="AA33" s="39">
        <v>0</v>
      </c>
      <c r="AB33" s="39">
        <v>0</v>
      </c>
      <c r="AC33" s="39">
        <v>1</v>
      </c>
      <c r="AD33" s="39">
        <v>0</v>
      </c>
      <c r="AE33" s="39">
        <v>0</v>
      </c>
      <c r="AF33" s="39">
        <v>0</v>
      </c>
      <c r="AG33" s="39">
        <v>0</v>
      </c>
      <c r="AH33" s="39">
        <v>0</v>
      </c>
      <c r="AI33" s="39">
        <v>0</v>
      </c>
      <c r="AJ33" s="9">
        <f t="shared" si="8"/>
        <v>1</v>
      </c>
      <c r="AK33" s="9">
        <f t="shared" si="9"/>
        <v>0</v>
      </c>
      <c r="AL33" s="9">
        <f t="shared" si="10"/>
        <v>0</v>
      </c>
      <c r="AM33" s="9">
        <f t="shared" si="11"/>
        <v>0</v>
      </c>
      <c r="AN33" s="29" t="s">
        <v>4202</v>
      </c>
      <c r="AO33" s="29" t="s">
        <v>4203</v>
      </c>
    </row>
    <row r="34" spans="1:41" x14ac:dyDescent="0.25">
      <c r="A34" s="39">
        <v>575</v>
      </c>
      <c r="B34" s="29" t="s">
        <v>8048</v>
      </c>
      <c r="C34" s="29" t="s">
        <v>8049</v>
      </c>
      <c r="D34" s="29" t="s">
        <v>8050</v>
      </c>
      <c r="E34" s="42">
        <v>41922</v>
      </c>
      <c r="F34" s="29" t="s">
        <v>332</v>
      </c>
      <c r="I34" s="64">
        <v>200000</v>
      </c>
      <c r="J34" s="39">
        <v>594</v>
      </c>
      <c r="L34" s="63" t="s">
        <v>342</v>
      </c>
      <c r="M34" s="29" t="s">
        <v>136</v>
      </c>
      <c r="N34" s="29" t="s">
        <v>219</v>
      </c>
      <c r="O34" s="68">
        <v>3</v>
      </c>
      <c r="P34" s="29" t="s">
        <v>8051</v>
      </c>
      <c r="Q34" s="29" t="s">
        <v>15</v>
      </c>
      <c r="R34" s="39">
        <v>1</v>
      </c>
      <c r="S34" s="39">
        <v>0</v>
      </c>
      <c r="T34" s="39">
        <v>0</v>
      </c>
      <c r="U34" s="39">
        <v>0</v>
      </c>
      <c r="V34" s="39">
        <v>0</v>
      </c>
      <c r="W34" s="39">
        <v>0</v>
      </c>
      <c r="X34" s="39">
        <v>0</v>
      </c>
      <c r="Y34" s="39">
        <v>1</v>
      </c>
      <c r="Z34" s="39">
        <v>0</v>
      </c>
      <c r="AA34" s="39">
        <v>0</v>
      </c>
      <c r="AB34" s="39">
        <v>0</v>
      </c>
      <c r="AC34" s="39">
        <v>1</v>
      </c>
      <c r="AD34" s="39">
        <v>0</v>
      </c>
      <c r="AE34" s="39">
        <v>0</v>
      </c>
      <c r="AF34" s="39">
        <v>0</v>
      </c>
      <c r="AG34" s="39">
        <v>0</v>
      </c>
      <c r="AH34" s="39">
        <v>0</v>
      </c>
      <c r="AI34" s="39">
        <v>0</v>
      </c>
      <c r="AJ34" s="9">
        <f t="shared" si="8"/>
        <v>1</v>
      </c>
      <c r="AK34" s="9">
        <f t="shared" si="9"/>
        <v>0</v>
      </c>
      <c r="AL34" s="9">
        <f t="shared" si="10"/>
        <v>0</v>
      </c>
      <c r="AM34" s="9">
        <f t="shared" si="11"/>
        <v>0</v>
      </c>
      <c r="AN34" s="29" t="s">
        <v>8052</v>
      </c>
      <c r="AO34" s="29" t="s">
        <v>8053</v>
      </c>
    </row>
    <row r="35" spans="1:41" x14ac:dyDescent="0.25">
      <c r="A35" s="39">
        <v>585</v>
      </c>
      <c r="B35" s="29" t="s">
        <v>8054</v>
      </c>
      <c r="C35" s="29" t="s">
        <v>8055</v>
      </c>
      <c r="D35" s="29" t="s">
        <v>8056</v>
      </c>
      <c r="E35" s="42">
        <v>42648</v>
      </c>
      <c r="F35" s="29" t="s">
        <v>38</v>
      </c>
      <c r="J35" s="39">
        <v>4</v>
      </c>
      <c r="L35" s="63" t="s">
        <v>342</v>
      </c>
      <c r="M35" s="29" t="s">
        <v>8057</v>
      </c>
      <c r="N35" s="29" t="s">
        <v>48</v>
      </c>
      <c r="O35" s="68">
        <v>6</v>
      </c>
      <c r="P35" s="29" t="s">
        <v>195</v>
      </c>
      <c r="Q35" s="29" t="s">
        <v>15</v>
      </c>
      <c r="R35" s="39">
        <v>1</v>
      </c>
      <c r="S35" s="39">
        <v>0</v>
      </c>
      <c r="T35" s="39">
        <v>0</v>
      </c>
      <c r="U35" s="39">
        <v>1</v>
      </c>
      <c r="V35" s="39">
        <v>0</v>
      </c>
      <c r="W35" s="39">
        <v>0</v>
      </c>
      <c r="X35" s="39">
        <v>0</v>
      </c>
      <c r="Y35" s="39">
        <v>0</v>
      </c>
      <c r="Z35" s="39">
        <v>1</v>
      </c>
      <c r="AA35" s="39">
        <v>0</v>
      </c>
      <c r="AB35" s="39">
        <v>0</v>
      </c>
      <c r="AC35" s="39">
        <v>1</v>
      </c>
      <c r="AD35" s="39">
        <v>0</v>
      </c>
      <c r="AE35" s="39">
        <v>0</v>
      </c>
      <c r="AF35" s="39">
        <v>0</v>
      </c>
      <c r="AG35" s="39">
        <v>0</v>
      </c>
      <c r="AH35" s="39">
        <v>0</v>
      </c>
      <c r="AI35" s="39">
        <v>0</v>
      </c>
      <c r="AJ35" s="9">
        <f t="shared" si="8"/>
        <v>1</v>
      </c>
      <c r="AK35" s="9">
        <f t="shared" si="9"/>
        <v>0</v>
      </c>
      <c r="AL35" s="9">
        <f t="shared" si="10"/>
        <v>0</v>
      </c>
      <c r="AM35" s="9">
        <f t="shared" si="11"/>
        <v>0</v>
      </c>
      <c r="AN35" s="29" t="s">
        <v>8058</v>
      </c>
      <c r="AO35" s="29" t="s">
        <v>8059</v>
      </c>
    </row>
    <row r="36" spans="1:41" x14ac:dyDescent="0.25">
      <c r="A36" s="39">
        <v>597</v>
      </c>
      <c r="B36" s="29" t="s">
        <v>8060</v>
      </c>
      <c r="C36" s="29" t="s">
        <v>8061</v>
      </c>
      <c r="D36" s="29" t="s">
        <v>8062</v>
      </c>
      <c r="E36" s="42">
        <v>41750</v>
      </c>
      <c r="F36" s="29" t="s">
        <v>38</v>
      </c>
      <c r="L36" s="63" t="s">
        <v>341</v>
      </c>
      <c r="M36" s="29" t="s">
        <v>54</v>
      </c>
      <c r="N36" s="29" t="s">
        <v>48</v>
      </c>
      <c r="O36" s="68">
        <v>0</v>
      </c>
      <c r="P36" s="29" t="s">
        <v>5928</v>
      </c>
      <c r="Q36" s="29" t="s">
        <v>70</v>
      </c>
      <c r="R36" s="39">
        <v>0</v>
      </c>
      <c r="S36" s="39">
        <v>0</v>
      </c>
      <c r="T36" s="39">
        <v>0</v>
      </c>
      <c r="U36" s="39">
        <v>0</v>
      </c>
      <c r="V36" s="39">
        <v>0</v>
      </c>
      <c r="W36" s="39">
        <v>0</v>
      </c>
      <c r="X36" s="39">
        <v>0</v>
      </c>
      <c r="Y36" s="39">
        <v>0</v>
      </c>
      <c r="Z36" s="39">
        <v>1</v>
      </c>
      <c r="AA36" s="39">
        <v>0</v>
      </c>
      <c r="AB36" s="39">
        <v>1</v>
      </c>
      <c r="AC36" s="39">
        <v>1</v>
      </c>
      <c r="AD36" s="39">
        <v>1</v>
      </c>
      <c r="AE36" s="39">
        <v>0</v>
      </c>
      <c r="AF36" s="39">
        <v>0</v>
      </c>
      <c r="AG36" s="39">
        <v>1</v>
      </c>
      <c r="AH36" s="39">
        <v>0</v>
      </c>
      <c r="AI36" s="39">
        <v>0</v>
      </c>
      <c r="AJ36" s="9">
        <f t="shared" si="8"/>
        <v>1</v>
      </c>
      <c r="AK36" s="9">
        <f t="shared" si="9"/>
        <v>1</v>
      </c>
      <c r="AL36" s="9">
        <f t="shared" si="10"/>
        <v>1</v>
      </c>
      <c r="AM36" s="9">
        <f t="shared" si="11"/>
        <v>1</v>
      </c>
      <c r="AN36" s="29" t="s">
        <v>8063</v>
      </c>
      <c r="AO36" s="29" t="s">
        <v>8064</v>
      </c>
    </row>
    <row r="37" spans="1:41" x14ac:dyDescent="0.25">
      <c r="A37" s="39">
        <v>650</v>
      </c>
      <c r="B37" s="29" t="s">
        <v>8065</v>
      </c>
      <c r="C37" s="29" t="s">
        <v>8066</v>
      </c>
      <c r="D37" s="29" t="s">
        <v>8067</v>
      </c>
      <c r="E37" s="42">
        <v>43026</v>
      </c>
      <c r="F37" s="29" t="s">
        <v>38</v>
      </c>
      <c r="J37" s="39">
        <v>4</v>
      </c>
      <c r="L37" s="63" t="s">
        <v>342</v>
      </c>
      <c r="M37" s="29" t="s">
        <v>136</v>
      </c>
      <c r="N37" s="29" t="s">
        <v>40</v>
      </c>
      <c r="O37" s="68">
        <v>140</v>
      </c>
      <c r="P37" s="29" t="s">
        <v>1323</v>
      </c>
      <c r="Q37" s="29" t="s">
        <v>15</v>
      </c>
      <c r="R37" s="39">
        <v>1</v>
      </c>
      <c r="S37" s="39">
        <v>0</v>
      </c>
      <c r="T37" s="39">
        <v>0</v>
      </c>
      <c r="U37" s="39">
        <v>1</v>
      </c>
      <c r="V37" s="39">
        <v>0</v>
      </c>
      <c r="W37" s="39">
        <v>0</v>
      </c>
      <c r="X37" s="39">
        <v>0</v>
      </c>
      <c r="Y37" s="39">
        <v>0</v>
      </c>
      <c r="Z37" s="39">
        <v>1</v>
      </c>
      <c r="AA37" s="39">
        <v>0</v>
      </c>
      <c r="AB37" s="39">
        <v>0</v>
      </c>
      <c r="AC37" s="39">
        <v>1</v>
      </c>
      <c r="AD37" s="39">
        <v>0</v>
      </c>
      <c r="AE37" s="39">
        <v>0</v>
      </c>
      <c r="AF37" s="39">
        <v>0</v>
      </c>
      <c r="AG37" s="39">
        <v>0</v>
      </c>
      <c r="AH37" s="39">
        <v>0</v>
      </c>
      <c r="AI37" s="39">
        <v>0</v>
      </c>
      <c r="AJ37" s="9">
        <f t="shared" si="8"/>
        <v>1</v>
      </c>
      <c r="AK37" s="9">
        <f t="shared" si="9"/>
        <v>0</v>
      </c>
      <c r="AL37" s="9">
        <f t="shared" si="10"/>
        <v>0</v>
      </c>
      <c r="AM37" s="9">
        <f t="shared" si="11"/>
        <v>0</v>
      </c>
      <c r="AN37" s="29" t="s">
        <v>8068</v>
      </c>
      <c r="AO37" s="29" t="s">
        <v>8069</v>
      </c>
    </row>
    <row r="38" spans="1:41" x14ac:dyDescent="0.25">
      <c r="A38" s="39">
        <v>743</v>
      </c>
      <c r="B38" s="29" t="s">
        <v>5939</v>
      </c>
      <c r="C38" s="29" t="s">
        <v>5940</v>
      </c>
      <c r="D38" s="29" t="s">
        <v>5941</v>
      </c>
      <c r="E38" s="42">
        <v>38864</v>
      </c>
      <c r="F38" s="29" t="s">
        <v>38</v>
      </c>
      <c r="G38" s="39">
        <v>915</v>
      </c>
      <c r="H38" s="39">
        <v>890</v>
      </c>
      <c r="J38" s="39">
        <v>4.0000000000000002E-4</v>
      </c>
      <c r="L38" s="63" t="s">
        <v>342</v>
      </c>
      <c r="M38" s="29" t="s">
        <v>575</v>
      </c>
      <c r="N38" s="29" t="s">
        <v>48</v>
      </c>
      <c r="O38" s="68">
        <v>2</v>
      </c>
      <c r="P38" s="29" t="s">
        <v>1991</v>
      </c>
      <c r="Q38" s="29" t="s">
        <v>15</v>
      </c>
      <c r="R38" s="39">
        <v>1</v>
      </c>
      <c r="S38" s="39">
        <v>0</v>
      </c>
      <c r="T38" s="39">
        <v>0</v>
      </c>
      <c r="U38" s="39">
        <v>1</v>
      </c>
      <c r="V38" s="39">
        <v>0</v>
      </c>
      <c r="W38" s="39">
        <v>0</v>
      </c>
      <c r="X38" s="39">
        <v>0</v>
      </c>
      <c r="Y38" s="39">
        <v>0</v>
      </c>
      <c r="Z38" s="39">
        <v>1</v>
      </c>
      <c r="AA38" s="39">
        <v>0</v>
      </c>
      <c r="AB38" s="39">
        <v>0</v>
      </c>
      <c r="AC38" s="39">
        <v>1</v>
      </c>
      <c r="AD38" s="39">
        <v>0</v>
      </c>
      <c r="AE38" s="39">
        <v>1</v>
      </c>
      <c r="AF38" s="39">
        <v>0</v>
      </c>
      <c r="AG38" s="39">
        <v>0</v>
      </c>
      <c r="AH38" s="39">
        <v>0</v>
      </c>
      <c r="AI38" s="39">
        <v>0</v>
      </c>
      <c r="AJ38" s="9">
        <f t="shared" si="8"/>
        <v>1</v>
      </c>
      <c r="AK38" s="9">
        <f t="shared" si="9"/>
        <v>0</v>
      </c>
      <c r="AL38" s="9">
        <f t="shared" si="10"/>
        <v>0</v>
      </c>
      <c r="AM38" s="9">
        <f t="shared" si="11"/>
        <v>0</v>
      </c>
      <c r="AN38" s="29" t="s">
        <v>5942</v>
      </c>
      <c r="AO38" s="29" t="s">
        <v>5943</v>
      </c>
    </row>
    <row r="39" spans="1:41" x14ac:dyDescent="0.25">
      <c r="A39" s="39">
        <v>817</v>
      </c>
      <c r="B39" s="29" t="s">
        <v>3578</v>
      </c>
      <c r="C39" s="29" t="s">
        <v>3579</v>
      </c>
      <c r="D39" s="29" t="s">
        <v>3580</v>
      </c>
      <c r="E39" s="42">
        <v>39104</v>
      </c>
      <c r="F39" s="29" t="s">
        <v>38</v>
      </c>
      <c r="L39" s="63" t="s">
        <v>341</v>
      </c>
      <c r="M39" s="29" t="s">
        <v>54</v>
      </c>
      <c r="N39" s="29" t="s">
        <v>48</v>
      </c>
      <c r="O39" s="68">
        <v>2</v>
      </c>
      <c r="P39" s="29" t="s">
        <v>8070</v>
      </c>
      <c r="Q39" s="29" t="s">
        <v>15</v>
      </c>
      <c r="R39" s="39">
        <v>1</v>
      </c>
      <c r="S39" s="39">
        <v>0</v>
      </c>
      <c r="T39" s="39">
        <v>0</v>
      </c>
      <c r="U39" s="39">
        <v>1</v>
      </c>
      <c r="V39" s="39">
        <v>0</v>
      </c>
      <c r="W39" s="39">
        <v>0</v>
      </c>
      <c r="X39" s="39">
        <v>0</v>
      </c>
      <c r="Y39" s="39">
        <v>1</v>
      </c>
      <c r="Z39" s="39">
        <v>0</v>
      </c>
      <c r="AA39" s="39">
        <v>0</v>
      </c>
      <c r="AB39" s="39">
        <v>0</v>
      </c>
      <c r="AC39" s="39">
        <v>0</v>
      </c>
      <c r="AD39" s="39">
        <v>0</v>
      </c>
      <c r="AE39" s="39">
        <v>0</v>
      </c>
      <c r="AF39" s="39">
        <v>0</v>
      </c>
      <c r="AG39" s="39">
        <v>0</v>
      </c>
      <c r="AH39" s="39">
        <v>0</v>
      </c>
      <c r="AI39" s="39">
        <v>1</v>
      </c>
      <c r="AJ39" s="9">
        <f t="shared" si="8"/>
        <v>0</v>
      </c>
      <c r="AK39" s="9">
        <f t="shared" si="9"/>
        <v>0</v>
      </c>
      <c r="AL39" s="9">
        <f t="shared" si="10"/>
        <v>1</v>
      </c>
      <c r="AM39" s="9">
        <f t="shared" si="11"/>
        <v>0</v>
      </c>
      <c r="AN39" s="29" t="s">
        <v>3461</v>
      </c>
      <c r="AO39" s="29" t="s">
        <v>3581</v>
      </c>
    </row>
    <row r="40" spans="1:41" x14ac:dyDescent="0.25">
      <c r="A40" s="39">
        <v>1043</v>
      </c>
      <c r="B40" s="29" t="s">
        <v>473</v>
      </c>
      <c r="C40" s="29" t="s">
        <v>474</v>
      </c>
      <c r="D40" s="29" t="s">
        <v>475</v>
      </c>
      <c r="E40" s="42">
        <v>41599</v>
      </c>
      <c r="F40" s="29" t="s">
        <v>38</v>
      </c>
      <c r="L40" s="63" t="s">
        <v>341</v>
      </c>
      <c r="M40" s="29" t="s">
        <v>54</v>
      </c>
      <c r="N40" s="29" t="s">
        <v>48</v>
      </c>
      <c r="O40" s="68">
        <v>0</v>
      </c>
      <c r="P40" s="29" t="s">
        <v>111</v>
      </c>
      <c r="Q40" s="29" t="s">
        <v>15</v>
      </c>
      <c r="R40" s="39">
        <v>0</v>
      </c>
      <c r="S40" s="39">
        <v>0</v>
      </c>
      <c r="T40" s="39">
        <v>0</v>
      </c>
      <c r="U40" s="39">
        <v>0</v>
      </c>
      <c r="V40" s="39">
        <v>0</v>
      </c>
      <c r="W40" s="39">
        <v>0</v>
      </c>
      <c r="X40" s="39">
        <v>0</v>
      </c>
      <c r="Y40" s="39">
        <v>0</v>
      </c>
      <c r="Z40" s="39">
        <v>0</v>
      </c>
      <c r="AA40" s="39">
        <v>1</v>
      </c>
      <c r="AB40" s="39">
        <v>0</v>
      </c>
      <c r="AC40" s="39">
        <v>0</v>
      </c>
      <c r="AD40" s="39">
        <v>0</v>
      </c>
      <c r="AE40" s="39">
        <v>0</v>
      </c>
      <c r="AF40" s="39">
        <v>0</v>
      </c>
      <c r="AG40" s="39">
        <v>0</v>
      </c>
      <c r="AH40" s="39">
        <v>0</v>
      </c>
      <c r="AI40" s="39">
        <v>1</v>
      </c>
      <c r="AJ40" s="9">
        <f t="shared" si="8"/>
        <v>0</v>
      </c>
      <c r="AK40" s="9">
        <f t="shared" si="9"/>
        <v>0</v>
      </c>
      <c r="AL40" s="9">
        <f t="shared" si="10"/>
        <v>1</v>
      </c>
      <c r="AM40" s="9">
        <f t="shared" si="11"/>
        <v>0</v>
      </c>
      <c r="AN40" s="29" t="s">
        <v>3461</v>
      </c>
      <c r="AO40" s="29" t="s">
        <v>476</v>
      </c>
    </row>
    <row r="41" spans="1:41" x14ac:dyDescent="0.25">
      <c r="A41" s="39">
        <v>1214</v>
      </c>
      <c r="B41" s="29" t="s">
        <v>3595</v>
      </c>
      <c r="C41" s="29" t="s">
        <v>3596</v>
      </c>
      <c r="D41" s="29" t="s">
        <v>3597</v>
      </c>
      <c r="E41" s="42">
        <v>38565</v>
      </c>
      <c r="F41" s="29" t="s">
        <v>38</v>
      </c>
      <c r="J41" s="39">
        <v>3.5999999999999999E-3</v>
      </c>
      <c r="L41" s="63" t="s">
        <v>342</v>
      </c>
      <c r="M41" s="29" t="s">
        <v>39</v>
      </c>
      <c r="N41" s="29" t="s">
        <v>219</v>
      </c>
      <c r="O41" s="68">
        <v>48</v>
      </c>
      <c r="P41" s="29" t="s">
        <v>4272</v>
      </c>
      <c r="Q41" s="29" t="s">
        <v>15</v>
      </c>
      <c r="R41" s="39">
        <v>1</v>
      </c>
      <c r="S41" s="39">
        <v>0</v>
      </c>
      <c r="T41" s="39">
        <v>0</v>
      </c>
      <c r="U41" s="39">
        <v>0</v>
      </c>
      <c r="V41" s="39">
        <v>0</v>
      </c>
      <c r="W41" s="39">
        <v>0</v>
      </c>
      <c r="X41" s="39">
        <v>0</v>
      </c>
      <c r="Y41" s="39">
        <v>1</v>
      </c>
      <c r="Z41" s="39">
        <v>0</v>
      </c>
      <c r="AA41" s="39">
        <v>0</v>
      </c>
      <c r="AB41" s="39">
        <v>0</v>
      </c>
      <c r="AC41" s="39">
        <v>1</v>
      </c>
      <c r="AD41" s="39">
        <v>0</v>
      </c>
      <c r="AE41" s="39">
        <v>0</v>
      </c>
      <c r="AF41" s="39">
        <v>0</v>
      </c>
      <c r="AG41" s="39">
        <v>0</v>
      </c>
      <c r="AH41" s="39">
        <v>0</v>
      </c>
      <c r="AI41" s="39">
        <v>0</v>
      </c>
      <c r="AJ41" s="9">
        <f t="shared" si="8"/>
        <v>1</v>
      </c>
      <c r="AK41" s="9">
        <f t="shared" si="9"/>
        <v>0</v>
      </c>
      <c r="AL41" s="9">
        <f t="shared" si="10"/>
        <v>0</v>
      </c>
      <c r="AM41" s="9">
        <f t="shared" si="11"/>
        <v>0</v>
      </c>
      <c r="AN41" s="29" t="s">
        <v>3598</v>
      </c>
      <c r="AO41" s="29" t="s">
        <v>3599</v>
      </c>
    </row>
    <row r="42" spans="1:41" x14ac:dyDescent="0.25">
      <c r="A42" s="39">
        <v>1229</v>
      </c>
      <c r="B42" s="29" t="s">
        <v>4283</v>
      </c>
      <c r="C42" s="29" t="s">
        <v>4284</v>
      </c>
      <c r="D42" s="29" t="s">
        <v>4285</v>
      </c>
      <c r="E42" s="42">
        <v>37692</v>
      </c>
      <c r="F42" s="29" t="s">
        <v>38</v>
      </c>
      <c r="G42" s="39">
        <v>915</v>
      </c>
      <c r="H42" s="39">
        <v>890</v>
      </c>
      <c r="J42" s="39">
        <v>0.52</v>
      </c>
      <c r="L42" s="63" t="s">
        <v>341</v>
      </c>
      <c r="M42" s="29" t="s">
        <v>200</v>
      </c>
      <c r="N42" s="29" t="s">
        <v>48</v>
      </c>
      <c r="O42" s="68">
        <v>0.33333333333333331</v>
      </c>
      <c r="P42" s="29" t="s">
        <v>225</v>
      </c>
      <c r="Q42" s="29" t="s">
        <v>70</v>
      </c>
      <c r="R42" s="39">
        <v>0</v>
      </c>
      <c r="S42" s="39">
        <v>0</v>
      </c>
      <c r="T42" s="39">
        <v>0</v>
      </c>
      <c r="U42" s="39">
        <v>1</v>
      </c>
      <c r="V42" s="39">
        <v>0</v>
      </c>
      <c r="W42" s="39">
        <v>0</v>
      </c>
      <c r="X42" s="39">
        <v>0</v>
      </c>
      <c r="Y42" s="39">
        <v>0</v>
      </c>
      <c r="Z42" s="39">
        <v>1</v>
      </c>
      <c r="AA42" s="39">
        <v>0</v>
      </c>
      <c r="AB42" s="39">
        <v>0</v>
      </c>
      <c r="AC42" s="39">
        <v>0</v>
      </c>
      <c r="AD42" s="39">
        <v>0</v>
      </c>
      <c r="AE42" s="39">
        <v>0</v>
      </c>
      <c r="AF42" s="39">
        <v>0</v>
      </c>
      <c r="AG42" s="39">
        <v>0</v>
      </c>
      <c r="AH42" s="39">
        <v>0</v>
      </c>
      <c r="AI42" s="39">
        <v>1</v>
      </c>
      <c r="AJ42" s="9">
        <f t="shared" si="8"/>
        <v>0</v>
      </c>
      <c r="AK42" s="9">
        <f t="shared" si="9"/>
        <v>0</v>
      </c>
      <c r="AL42" s="9">
        <f t="shared" si="10"/>
        <v>1</v>
      </c>
      <c r="AM42" s="9">
        <f t="shared" si="11"/>
        <v>0</v>
      </c>
      <c r="AN42" s="29" t="s">
        <v>3539</v>
      </c>
      <c r="AO42" s="29" t="s">
        <v>4286</v>
      </c>
    </row>
    <row r="43" spans="1:41" x14ac:dyDescent="0.25">
      <c r="A43" s="39">
        <v>1237</v>
      </c>
      <c r="B43" s="29" t="s">
        <v>3604</v>
      </c>
      <c r="C43" s="29" t="s">
        <v>3605</v>
      </c>
      <c r="D43" s="29" t="s">
        <v>3606</v>
      </c>
      <c r="E43" s="42">
        <v>42524</v>
      </c>
      <c r="F43" s="29" t="s">
        <v>38</v>
      </c>
      <c r="J43" s="39">
        <v>0.49099999999999999</v>
      </c>
      <c r="K43" s="64">
        <v>55</v>
      </c>
      <c r="L43" s="63" t="s">
        <v>342</v>
      </c>
      <c r="M43" s="29" t="s">
        <v>501</v>
      </c>
      <c r="N43" s="29" t="s">
        <v>48</v>
      </c>
      <c r="O43" s="68">
        <v>24</v>
      </c>
      <c r="P43" s="29" t="s">
        <v>8071</v>
      </c>
      <c r="Q43" s="29" t="s">
        <v>15</v>
      </c>
      <c r="R43" s="39">
        <v>1</v>
      </c>
      <c r="S43" s="39">
        <v>0</v>
      </c>
      <c r="T43" s="39">
        <v>0</v>
      </c>
      <c r="U43" s="39">
        <v>0</v>
      </c>
      <c r="V43" s="39">
        <v>0</v>
      </c>
      <c r="W43" s="39">
        <v>0</v>
      </c>
      <c r="X43" s="39">
        <v>0</v>
      </c>
      <c r="Y43" s="39">
        <v>1</v>
      </c>
      <c r="Z43" s="39">
        <v>0</v>
      </c>
      <c r="AA43" s="39">
        <v>0</v>
      </c>
      <c r="AB43" s="39">
        <v>0</v>
      </c>
      <c r="AC43" s="39">
        <v>0</v>
      </c>
      <c r="AD43" s="39">
        <v>0</v>
      </c>
      <c r="AE43" s="39">
        <v>0</v>
      </c>
      <c r="AF43" s="39">
        <v>0</v>
      </c>
      <c r="AG43" s="39">
        <v>0</v>
      </c>
      <c r="AH43" s="39">
        <v>0</v>
      </c>
      <c r="AI43" s="39">
        <v>1</v>
      </c>
      <c r="AJ43" s="9">
        <f t="shared" si="8"/>
        <v>0</v>
      </c>
      <c r="AK43" s="9">
        <f t="shared" si="9"/>
        <v>0</v>
      </c>
      <c r="AL43" s="9">
        <f t="shared" si="10"/>
        <v>1</v>
      </c>
      <c r="AM43" s="9">
        <f t="shared" si="11"/>
        <v>0</v>
      </c>
      <c r="AN43" s="29" t="s">
        <v>3461</v>
      </c>
      <c r="AO43" s="29" t="s">
        <v>3607</v>
      </c>
    </row>
    <row r="44" spans="1:41" x14ac:dyDescent="0.25">
      <c r="A44" s="39">
        <v>1247</v>
      </c>
      <c r="B44" s="29" t="s">
        <v>5616</v>
      </c>
      <c r="C44" s="29" t="s">
        <v>5617</v>
      </c>
      <c r="D44" s="29" t="s">
        <v>5618</v>
      </c>
      <c r="E44" s="42">
        <v>39295</v>
      </c>
      <c r="F44" s="29" t="s">
        <v>38</v>
      </c>
      <c r="I44" s="64">
        <v>500</v>
      </c>
      <c r="L44" s="63" t="s">
        <v>342</v>
      </c>
      <c r="M44" s="29" t="s">
        <v>39</v>
      </c>
      <c r="N44" s="29" t="s">
        <v>219</v>
      </c>
      <c r="O44" s="68">
        <v>8.3333333333333301E-2</v>
      </c>
      <c r="P44" s="29" t="s">
        <v>5944</v>
      </c>
      <c r="Q44" s="29" t="s">
        <v>15</v>
      </c>
      <c r="R44" s="39">
        <v>1</v>
      </c>
      <c r="S44" s="39">
        <v>0</v>
      </c>
      <c r="T44" s="39">
        <v>0</v>
      </c>
      <c r="U44" s="39">
        <v>0</v>
      </c>
      <c r="V44" s="39">
        <v>0</v>
      </c>
      <c r="W44" s="39">
        <v>0</v>
      </c>
      <c r="X44" s="39">
        <v>0</v>
      </c>
      <c r="Y44" s="39">
        <v>1</v>
      </c>
      <c r="Z44" s="39">
        <v>0</v>
      </c>
      <c r="AA44" s="39">
        <v>0</v>
      </c>
      <c r="AB44" s="39">
        <v>0</v>
      </c>
      <c r="AC44" s="39">
        <v>0</v>
      </c>
      <c r="AD44" s="39">
        <v>0</v>
      </c>
      <c r="AE44" s="39">
        <v>0</v>
      </c>
      <c r="AF44" s="39">
        <v>1</v>
      </c>
      <c r="AG44" s="39">
        <v>0</v>
      </c>
      <c r="AH44" s="39">
        <v>0</v>
      </c>
      <c r="AI44" s="39">
        <v>0</v>
      </c>
      <c r="AJ44" s="9">
        <f t="shared" si="8"/>
        <v>0</v>
      </c>
      <c r="AK44" s="9">
        <f t="shared" si="9"/>
        <v>1</v>
      </c>
      <c r="AL44" s="9">
        <f t="shared" si="10"/>
        <v>0</v>
      </c>
      <c r="AM44" s="9">
        <f t="shared" si="11"/>
        <v>0</v>
      </c>
      <c r="AN44" s="29" t="s">
        <v>5619</v>
      </c>
      <c r="AO44" s="29" t="s">
        <v>5620</v>
      </c>
    </row>
    <row r="45" spans="1:41" x14ac:dyDescent="0.25">
      <c r="A45" s="39">
        <v>1320</v>
      </c>
      <c r="B45" s="29" t="s">
        <v>8072</v>
      </c>
      <c r="C45" s="29" t="s">
        <v>8073</v>
      </c>
      <c r="D45" s="29" t="s">
        <v>8074</v>
      </c>
      <c r="E45" s="42">
        <v>43014</v>
      </c>
      <c r="F45" s="29" t="s">
        <v>38</v>
      </c>
      <c r="J45" s="39">
        <v>6</v>
      </c>
      <c r="L45" s="63" t="s">
        <v>342</v>
      </c>
      <c r="M45" s="29" t="s">
        <v>501</v>
      </c>
      <c r="N45" s="29" t="s">
        <v>48</v>
      </c>
      <c r="O45" s="68">
        <v>6</v>
      </c>
      <c r="P45" s="29" t="s">
        <v>5200</v>
      </c>
      <c r="Q45" s="29" t="s">
        <v>15</v>
      </c>
      <c r="R45" s="39">
        <v>1</v>
      </c>
      <c r="S45" s="39">
        <v>0</v>
      </c>
      <c r="T45" s="39">
        <v>0</v>
      </c>
      <c r="U45" s="39">
        <v>0</v>
      </c>
      <c r="V45" s="39">
        <v>0</v>
      </c>
      <c r="W45" s="39">
        <v>0</v>
      </c>
      <c r="X45" s="39">
        <v>0</v>
      </c>
      <c r="Y45" s="39">
        <v>1</v>
      </c>
      <c r="Z45" s="39">
        <v>0</v>
      </c>
      <c r="AA45" s="39">
        <v>0</v>
      </c>
      <c r="AB45" s="39">
        <v>0</v>
      </c>
      <c r="AC45" s="39">
        <v>1</v>
      </c>
      <c r="AD45" s="39">
        <v>1</v>
      </c>
      <c r="AE45" s="39">
        <v>0</v>
      </c>
      <c r="AF45" s="39">
        <v>0</v>
      </c>
      <c r="AG45" s="39">
        <v>0</v>
      </c>
      <c r="AH45" s="39">
        <v>0</v>
      </c>
      <c r="AI45" s="39">
        <v>0</v>
      </c>
      <c r="AJ45" s="9">
        <f t="shared" si="8"/>
        <v>1</v>
      </c>
      <c r="AK45" s="9">
        <f t="shared" si="9"/>
        <v>0</v>
      </c>
      <c r="AL45" s="9">
        <f t="shared" si="10"/>
        <v>1</v>
      </c>
      <c r="AM45" s="9">
        <f t="shared" si="11"/>
        <v>1</v>
      </c>
      <c r="AN45" s="29" t="s">
        <v>8075</v>
      </c>
      <c r="AO45" s="29" t="s">
        <v>8076</v>
      </c>
    </row>
    <row r="46" spans="1:41" x14ac:dyDescent="0.25">
      <c r="A46" s="39">
        <v>1339</v>
      </c>
      <c r="B46" s="29" t="s">
        <v>5945</v>
      </c>
      <c r="C46" s="29" t="s">
        <v>5946</v>
      </c>
      <c r="D46" s="29" t="s">
        <v>5947</v>
      </c>
      <c r="E46" s="42">
        <v>40148</v>
      </c>
      <c r="F46" s="29" t="s">
        <v>38</v>
      </c>
      <c r="J46" s="39">
        <v>3.0000000000000001E-3</v>
      </c>
      <c r="L46" s="63" t="s">
        <v>342</v>
      </c>
      <c r="M46" s="29" t="s">
        <v>136</v>
      </c>
      <c r="N46" s="29" t="s">
        <v>40</v>
      </c>
      <c r="O46" s="68">
        <v>0</v>
      </c>
      <c r="P46" s="29" t="s">
        <v>3006</v>
      </c>
      <c r="Q46" s="29" t="s">
        <v>70</v>
      </c>
      <c r="R46" s="39">
        <v>0</v>
      </c>
      <c r="S46" s="39">
        <v>0</v>
      </c>
      <c r="T46" s="39">
        <v>0</v>
      </c>
      <c r="U46" s="39">
        <v>1</v>
      </c>
      <c r="V46" s="39">
        <v>0</v>
      </c>
      <c r="W46" s="39">
        <v>0</v>
      </c>
      <c r="X46" s="39">
        <v>0</v>
      </c>
      <c r="Y46" s="39">
        <v>0</v>
      </c>
      <c r="Z46" s="39">
        <v>1</v>
      </c>
      <c r="AA46" s="39">
        <v>0</v>
      </c>
      <c r="AB46" s="39">
        <v>0</v>
      </c>
      <c r="AC46" s="39">
        <v>1</v>
      </c>
      <c r="AD46" s="39">
        <v>1</v>
      </c>
      <c r="AE46" s="39">
        <v>0</v>
      </c>
      <c r="AF46" s="39">
        <v>0</v>
      </c>
      <c r="AG46" s="39">
        <v>0</v>
      </c>
      <c r="AH46" s="39">
        <v>0</v>
      </c>
      <c r="AI46" s="39">
        <v>0</v>
      </c>
      <c r="AJ46" s="9">
        <f t="shared" si="8"/>
        <v>1</v>
      </c>
      <c r="AK46" s="9">
        <f t="shared" si="9"/>
        <v>0</v>
      </c>
      <c r="AL46" s="9">
        <f t="shared" si="10"/>
        <v>1</v>
      </c>
      <c r="AM46" s="9">
        <f t="shared" si="11"/>
        <v>1</v>
      </c>
      <c r="AN46" s="29" t="s">
        <v>5948</v>
      </c>
      <c r="AO46" s="29" t="s">
        <v>5949</v>
      </c>
    </row>
    <row r="47" spans="1:41" x14ac:dyDescent="0.25">
      <c r="A47" s="39">
        <v>1380</v>
      </c>
      <c r="B47" s="29" t="s">
        <v>8077</v>
      </c>
      <c r="C47" s="29" t="s">
        <v>8078</v>
      </c>
      <c r="D47" s="29" t="s">
        <v>8079</v>
      </c>
      <c r="E47" s="42">
        <v>38504</v>
      </c>
      <c r="F47" s="29" t="s">
        <v>38</v>
      </c>
      <c r="J47" s="39">
        <v>4</v>
      </c>
      <c r="L47" s="63" t="s">
        <v>341</v>
      </c>
      <c r="M47" s="29" t="s">
        <v>200</v>
      </c>
      <c r="N47" s="29" t="s">
        <v>48</v>
      </c>
      <c r="O47" s="68">
        <v>1</v>
      </c>
      <c r="P47" s="29" t="s">
        <v>8080</v>
      </c>
      <c r="Q47" s="29" t="s">
        <v>70</v>
      </c>
      <c r="R47" s="39">
        <v>0</v>
      </c>
      <c r="S47" s="39">
        <v>0</v>
      </c>
      <c r="T47" s="39">
        <v>0</v>
      </c>
      <c r="U47" s="39">
        <v>1</v>
      </c>
      <c r="V47" s="39">
        <v>0</v>
      </c>
      <c r="W47" s="39">
        <v>0</v>
      </c>
      <c r="X47" s="39">
        <v>0</v>
      </c>
      <c r="Y47" s="39">
        <v>0</v>
      </c>
      <c r="Z47" s="39">
        <v>1</v>
      </c>
      <c r="AA47" s="39">
        <v>0</v>
      </c>
      <c r="AB47" s="39">
        <v>0</v>
      </c>
      <c r="AC47" s="39">
        <v>0</v>
      </c>
      <c r="AD47" s="39">
        <v>0</v>
      </c>
      <c r="AE47" s="39">
        <v>0</v>
      </c>
      <c r="AF47" s="39">
        <v>0</v>
      </c>
      <c r="AG47" s="39">
        <v>0</v>
      </c>
      <c r="AH47" s="39">
        <v>0</v>
      </c>
      <c r="AI47" s="39">
        <v>1</v>
      </c>
      <c r="AJ47" s="9">
        <f t="shared" si="8"/>
        <v>0</v>
      </c>
      <c r="AK47" s="9">
        <f t="shared" si="9"/>
        <v>0</v>
      </c>
      <c r="AL47" s="9">
        <f t="shared" si="10"/>
        <v>1</v>
      </c>
      <c r="AM47" s="9">
        <f t="shared" si="11"/>
        <v>0</v>
      </c>
      <c r="AN47" s="29" t="s">
        <v>3461</v>
      </c>
      <c r="AO47" s="29" t="s">
        <v>8081</v>
      </c>
    </row>
    <row r="48" spans="1:41" x14ac:dyDescent="0.25">
      <c r="A48" s="39">
        <v>1382</v>
      </c>
      <c r="B48" s="29" t="s">
        <v>8082</v>
      </c>
      <c r="C48" s="29" t="s">
        <v>8083</v>
      </c>
      <c r="D48" s="29" t="s">
        <v>8084</v>
      </c>
      <c r="E48" s="42">
        <v>40026</v>
      </c>
      <c r="F48" s="29" t="s">
        <v>38</v>
      </c>
      <c r="J48" s="39">
        <v>4</v>
      </c>
      <c r="L48" s="63" t="s">
        <v>342</v>
      </c>
      <c r="M48" s="29" t="s">
        <v>185</v>
      </c>
      <c r="N48" s="29" t="s">
        <v>48</v>
      </c>
      <c r="O48" s="68">
        <v>12480</v>
      </c>
      <c r="P48" s="29" t="s">
        <v>2164</v>
      </c>
      <c r="Q48" s="29" t="s">
        <v>70</v>
      </c>
      <c r="R48" s="39">
        <v>0</v>
      </c>
      <c r="S48" s="39">
        <v>0</v>
      </c>
      <c r="T48" s="39">
        <v>0</v>
      </c>
      <c r="U48" s="39">
        <v>1</v>
      </c>
      <c r="V48" s="39">
        <v>0</v>
      </c>
      <c r="W48" s="39">
        <v>0</v>
      </c>
      <c r="X48" s="39">
        <v>0</v>
      </c>
      <c r="Y48" s="39">
        <v>0</v>
      </c>
      <c r="Z48" s="39">
        <v>1</v>
      </c>
      <c r="AA48" s="39">
        <v>0</v>
      </c>
      <c r="AB48" s="39">
        <v>0</v>
      </c>
      <c r="AC48" s="39">
        <v>0</v>
      </c>
      <c r="AD48" s="39">
        <v>0</v>
      </c>
      <c r="AE48" s="39">
        <v>0</v>
      </c>
      <c r="AF48" s="39">
        <v>0</v>
      </c>
      <c r="AG48" s="39">
        <v>0</v>
      </c>
      <c r="AH48" s="39">
        <v>0</v>
      </c>
      <c r="AI48" s="39">
        <v>1</v>
      </c>
      <c r="AJ48" s="9">
        <f t="shared" si="8"/>
        <v>0</v>
      </c>
      <c r="AK48" s="9">
        <f t="shared" si="9"/>
        <v>0</v>
      </c>
      <c r="AL48" s="9">
        <f t="shared" si="10"/>
        <v>1</v>
      </c>
      <c r="AM48" s="9">
        <f t="shared" si="11"/>
        <v>0</v>
      </c>
      <c r="AN48" s="29" t="s">
        <v>3461</v>
      </c>
      <c r="AO48" s="29" t="s">
        <v>8085</v>
      </c>
    </row>
    <row r="49" spans="1:41" x14ac:dyDescent="0.25">
      <c r="A49" s="39">
        <v>1397</v>
      </c>
      <c r="B49" s="29" t="s">
        <v>5950</v>
      </c>
      <c r="C49" s="29" t="s">
        <v>5951</v>
      </c>
      <c r="D49" s="29" t="s">
        <v>5952</v>
      </c>
      <c r="E49" s="42">
        <v>41244</v>
      </c>
      <c r="F49" s="29" t="s">
        <v>38</v>
      </c>
      <c r="J49" s="39">
        <v>0.37</v>
      </c>
      <c r="K49" s="64">
        <v>22</v>
      </c>
      <c r="L49" s="63" t="s">
        <v>341</v>
      </c>
      <c r="M49" s="29" t="s">
        <v>200</v>
      </c>
      <c r="N49" s="29" t="s">
        <v>48</v>
      </c>
      <c r="O49" s="68">
        <v>733.65</v>
      </c>
      <c r="P49" s="29" t="s">
        <v>2220</v>
      </c>
      <c r="Q49" s="29" t="s">
        <v>15</v>
      </c>
      <c r="R49" s="39">
        <v>1</v>
      </c>
      <c r="S49" s="39">
        <v>0</v>
      </c>
      <c r="T49" s="39">
        <v>0</v>
      </c>
      <c r="U49" s="39">
        <v>1</v>
      </c>
      <c r="V49" s="39">
        <v>0</v>
      </c>
      <c r="W49" s="39">
        <v>0</v>
      </c>
      <c r="X49" s="39">
        <v>0</v>
      </c>
      <c r="Y49" s="39">
        <v>0</v>
      </c>
      <c r="Z49" s="39">
        <v>1</v>
      </c>
      <c r="AA49" s="39">
        <v>0</v>
      </c>
      <c r="AB49" s="39">
        <v>0</v>
      </c>
      <c r="AC49" s="39">
        <v>0</v>
      </c>
      <c r="AD49" s="39">
        <v>0</v>
      </c>
      <c r="AE49" s="39">
        <v>1</v>
      </c>
      <c r="AF49" s="39">
        <v>0</v>
      </c>
      <c r="AG49" s="39">
        <v>0</v>
      </c>
      <c r="AH49" s="39">
        <v>0</v>
      </c>
      <c r="AI49" s="39">
        <v>0</v>
      </c>
      <c r="AJ49" s="9">
        <f t="shared" si="8"/>
        <v>1</v>
      </c>
      <c r="AK49" s="9">
        <f t="shared" si="9"/>
        <v>0</v>
      </c>
      <c r="AL49" s="9">
        <f t="shared" si="10"/>
        <v>0</v>
      </c>
      <c r="AM49" s="9">
        <f t="shared" si="11"/>
        <v>0</v>
      </c>
      <c r="AN49" s="29" t="s">
        <v>5953</v>
      </c>
      <c r="AO49" s="29" t="s">
        <v>5954</v>
      </c>
    </row>
    <row r="50" spans="1:41" x14ac:dyDescent="0.25">
      <c r="A50" s="39">
        <v>1409</v>
      </c>
      <c r="B50" s="29" t="s">
        <v>2217</v>
      </c>
      <c r="C50" s="29" t="s">
        <v>2218</v>
      </c>
      <c r="D50" s="29" t="s">
        <v>2219</v>
      </c>
      <c r="E50" s="42">
        <v>40514</v>
      </c>
      <c r="F50" s="29" t="s">
        <v>332</v>
      </c>
      <c r="I50" s="64">
        <v>1000</v>
      </c>
      <c r="J50" s="39">
        <v>1.5</v>
      </c>
      <c r="L50" s="63" t="s">
        <v>342</v>
      </c>
      <c r="M50" s="29" t="s">
        <v>136</v>
      </c>
      <c r="N50" s="29" t="s">
        <v>40</v>
      </c>
      <c r="O50" s="68">
        <v>0.33333333333333331</v>
      </c>
      <c r="P50" s="29" t="s">
        <v>2220</v>
      </c>
      <c r="Q50" s="29" t="s">
        <v>15</v>
      </c>
      <c r="R50" s="39">
        <v>1</v>
      </c>
      <c r="S50" s="39">
        <v>0</v>
      </c>
      <c r="T50" s="39">
        <v>0</v>
      </c>
      <c r="U50" s="39">
        <v>1</v>
      </c>
      <c r="V50" s="39">
        <v>0</v>
      </c>
      <c r="W50" s="39">
        <v>0</v>
      </c>
      <c r="X50" s="39">
        <v>0</v>
      </c>
      <c r="Y50" s="39">
        <v>0</v>
      </c>
      <c r="Z50" s="39">
        <v>1</v>
      </c>
      <c r="AA50" s="39">
        <v>0</v>
      </c>
      <c r="AB50" s="39">
        <v>0</v>
      </c>
      <c r="AC50" s="39">
        <v>1</v>
      </c>
      <c r="AD50" s="39">
        <v>0</v>
      </c>
      <c r="AE50" s="39">
        <v>0</v>
      </c>
      <c r="AF50" s="39">
        <v>0</v>
      </c>
      <c r="AG50" s="39">
        <v>0</v>
      </c>
      <c r="AH50" s="39">
        <v>0</v>
      </c>
      <c r="AI50" s="39">
        <v>0</v>
      </c>
      <c r="AJ50" s="9">
        <f t="shared" si="8"/>
        <v>1</v>
      </c>
      <c r="AK50" s="9">
        <f t="shared" si="9"/>
        <v>0</v>
      </c>
      <c r="AL50" s="9">
        <f t="shared" si="10"/>
        <v>0</v>
      </c>
      <c r="AM50" s="9">
        <f t="shared" si="11"/>
        <v>0</v>
      </c>
      <c r="AN50" s="29" t="s">
        <v>4341</v>
      </c>
      <c r="AO50" s="29" t="s">
        <v>2221</v>
      </c>
    </row>
    <row r="51" spans="1:41" x14ac:dyDescent="0.25">
      <c r="A51" s="39">
        <v>1470</v>
      </c>
      <c r="B51" s="29" t="s">
        <v>4363</v>
      </c>
      <c r="C51" s="29" t="s">
        <v>4364</v>
      </c>
      <c r="D51" s="29" t="s">
        <v>4365</v>
      </c>
      <c r="E51" s="42">
        <v>40760</v>
      </c>
      <c r="F51" s="29" t="s">
        <v>38</v>
      </c>
      <c r="J51" s="39">
        <v>0.41</v>
      </c>
      <c r="K51" s="64">
        <v>40.28</v>
      </c>
      <c r="L51" s="63" t="s">
        <v>342</v>
      </c>
      <c r="M51" s="29" t="s">
        <v>136</v>
      </c>
      <c r="N51" s="29" t="s">
        <v>40</v>
      </c>
      <c r="O51" s="68">
        <v>0.5</v>
      </c>
      <c r="P51" s="29" t="s">
        <v>195</v>
      </c>
      <c r="Q51" s="29" t="s">
        <v>15</v>
      </c>
      <c r="R51" s="39">
        <v>1</v>
      </c>
      <c r="S51" s="39">
        <v>0</v>
      </c>
      <c r="T51" s="39">
        <v>0</v>
      </c>
      <c r="U51" s="39">
        <v>1</v>
      </c>
      <c r="V51" s="39">
        <v>0</v>
      </c>
      <c r="W51" s="39">
        <v>0</v>
      </c>
      <c r="X51" s="39">
        <v>0</v>
      </c>
      <c r="Y51" s="39">
        <v>0</v>
      </c>
      <c r="Z51" s="39">
        <v>1</v>
      </c>
      <c r="AA51" s="39">
        <v>0</v>
      </c>
      <c r="AB51" s="39">
        <v>0</v>
      </c>
      <c r="AC51" s="39">
        <v>1</v>
      </c>
      <c r="AD51" s="39">
        <v>0</v>
      </c>
      <c r="AE51" s="39">
        <v>0</v>
      </c>
      <c r="AF51" s="39">
        <v>0</v>
      </c>
      <c r="AG51" s="39">
        <v>0</v>
      </c>
      <c r="AH51" s="39">
        <v>0</v>
      </c>
      <c r="AI51" s="39">
        <v>0</v>
      </c>
      <c r="AJ51" s="9">
        <f t="shared" si="8"/>
        <v>1</v>
      </c>
      <c r="AK51" s="9">
        <f t="shared" si="9"/>
        <v>0</v>
      </c>
      <c r="AL51" s="9">
        <f t="shared" si="10"/>
        <v>0</v>
      </c>
      <c r="AM51" s="9">
        <f t="shared" si="11"/>
        <v>0</v>
      </c>
      <c r="AN51" s="29" t="s">
        <v>4366</v>
      </c>
      <c r="AO51" s="29" t="s">
        <v>4367</v>
      </c>
    </row>
    <row r="52" spans="1:41" x14ac:dyDescent="0.25">
      <c r="A52" s="39">
        <v>1473</v>
      </c>
      <c r="B52" s="29" t="s">
        <v>3629</v>
      </c>
      <c r="C52" s="29" t="s">
        <v>3630</v>
      </c>
      <c r="D52" s="29" t="s">
        <v>3631</v>
      </c>
      <c r="E52" s="42">
        <v>40179</v>
      </c>
      <c r="F52" s="29" t="s">
        <v>38</v>
      </c>
      <c r="J52" s="39">
        <v>0.02</v>
      </c>
      <c r="K52" s="64">
        <v>28.48</v>
      </c>
      <c r="L52" s="63" t="s">
        <v>342</v>
      </c>
      <c r="M52" s="29" t="s">
        <v>136</v>
      </c>
      <c r="N52" s="29" t="s">
        <v>40</v>
      </c>
      <c r="O52" s="68">
        <v>0.5</v>
      </c>
      <c r="P52" s="29" t="s">
        <v>891</v>
      </c>
      <c r="Q52" s="29" t="s">
        <v>15</v>
      </c>
      <c r="R52" s="39">
        <v>1</v>
      </c>
      <c r="S52" s="39">
        <v>0</v>
      </c>
      <c r="T52" s="39">
        <v>0</v>
      </c>
      <c r="U52" s="39">
        <v>1</v>
      </c>
      <c r="V52" s="39">
        <v>0</v>
      </c>
      <c r="W52" s="39">
        <v>0</v>
      </c>
      <c r="X52" s="39">
        <v>0</v>
      </c>
      <c r="Y52" s="39">
        <v>0</v>
      </c>
      <c r="Z52" s="39">
        <v>1</v>
      </c>
      <c r="AA52" s="39">
        <v>0</v>
      </c>
      <c r="AB52" s="39">
        <v>0</v>
      </c>
      <c r="AC52" s="39">
        <v>1</v>
      </c>
      <c r="AD52" s="39">
        <v>0</v>
      </c>
      <c r="AE52" s="39">
        <v>0</v>
      </c>
      <c r="AF52" s="39">
        <v>0</v>
      </c>
      <c r="AG52" s="39">
        <v>0</v>
      </c>
      <c r="AH52" s="39">
        <v>0</v>
      </c>
      <c r="AI52" s="39">
        <v>0</v>
      </c>
      <c r="AJ52" s="9">
        <f t="shared" si="8"/>
        <v>1</v>
      </c>
      <c r="AK52" s="9">
        <f t="shared" si="9"/>
        <v>0</v>
      </c>
      <c r="AL52" s="9">
        <f t="shared" si="10"/>
        <v>0</v>
      </c>
      <c r="AM52" s="9">
        <f t="shared" si="11"/>
        <v>0</v>
      </c>
      <c r="AN52" s="29" t="s">
        <v>3632</v>
      </c>
      <c r="AO52" s="29" t="s">
        <v>3633</v>
      </c>
    </row>
    <row r="53" spans="1:41" x14ac:dyDescent="0.25">
      <c r="A53" s="39">
        <v>1496</v>
      </c>
      <c r="B53" s="29" t="s">
        <v>3645</v>
      </c>
      <c r="C53" s="29" t="s">
        <v>3646</v>
      </c>
      <c r="D53" s="29" t="s">
        <v>3647</v>
      </c>
      <c r="E53" s="42">
        <v>39629</v>
      </c>
      <c r="F53" s="29" t="s">
        <v>38</v>
      </c>
      <c r="J53" s="39">
        <v>7.8</v>
      </c>
      <c r="L53" s="63" t="s">
        <v>342</v>
      </c>
      <c r="M53" s="29" t="s">
        <v>3648</v>
      </c>
      <c r="N53" s="29" t="s">
        <v>48</v>
      </c>
      <c r="O53" s="68">
        <v>130.35714285714286</v>
      </c>
      <c r="P53" s="29" t="s">
        <v>1323</v>
      </c>
      <c r="Q53" s="29" t="s">
        <v>70</v>
      </c>
      <c r="R53" s="39">
        <v>0</v>
      </c>
      <c r="S53" s="39">
        <v>0</v>
      </c>
      <c r="T53" s="39">
        <v>0</v>
      </c>
      <c r="U53" s="39">
        <v>1</v>
      </c>
      <c r="V53" s="39">
        <v>0</v>
      </c>
      <c r="W53" s="39">
        <v>0</v>
      </c>
      <c r="X53" s="39">
        <v>0</v>
      </c>
      <c r="Y53" s="39">
        <v>0</v>
      </c>
      <c r="Z53" s="39">
        <v>1</v>
      </c>
      <c r="AA53" s="39">
        <v>0</v>
      </c>
      <c r="AB53" s="39">
        <v>0</v>
      </c>
      <c r="AC53" s="39">
        <v>1</v>
      </c>
      <c r="AD53" s="39">
        <v>0</v>
      </c>
      <c r="AE53" s="39">
        <v>0</v>
      </c>
      <c r="AF53" s="39">
        <v>0</v>
      </c>
      <c r="AG53" s="39">
        <v>0</v>
      </c>
      <c r="AH53" s="39">
        <v>0</v>
      </c>
      <c r="AI53" s="39">
        <v>0</v>
      </c>
      <c r="AJ53" s="9">
        <f t="shared" si="8"/>
        <v>1</v>
      </c>
      <c r="AK53" s="9">
        <f t="shared" si="9"/>
        <v>0</v>
      </c>
      <c r="AL53" s="9">
        <f t="shared" si="10"/>
        <v>0</v>
      </c>
      <c r="AM53" s="9">
        <f t="shared" si="11"/>
        <v>0</v>
      </c>
      <c r="AN53" s="29" t="s">
        <v>3649</v>
      </c>
      <c r="AO53" s="29" t="s">
        <v>3650</v>
      </c>
    </row>
    <row r="54" spans="1:41" x14ac:dyDescent="0.25">
      <c r="A54" s="39">
        <v>1524</v>
      </c>
      <c r="B54" s="29" t="s">
        <v>3655</v>
      </c>
      <c r="C54" s="29" t="s">
        <v>3656</v>
      </c>
      <c r="D54" s="29" t="s">
        <v>3657</v>
      </c>
      <c r="E54" s="42">
        <v>40835</v>
      </c>
      <c r="F54" s="29" t="s">
        <v>38</v>
      </c>
      <c r="G54" s="39">
        <v>1950</v>
      </c>
      <c r="H54" s="39">
        <v>848.5</v>
      </c>
      <c r="J54" s="39">
        <v>4</v>
      </c>
      <c r="L54" s="63" t="s">
        <v>341</v>
      </c>
      <c r="M54" s="29" t="s">
        <v>3658</v>
      </c>
      <c r="N54" s="29" t="s">
        <v>48</v>
      </c>
      <c r="O54" s="68">
        <v>45</v>
      </c>
      <c r="P54" s="29" t="s">
        <v>195</v>
      </c>
      <c r="Q54" s="29" t="s">
        <v>70</v>
      </c>
      <c r="R54" s="39">
        <v>0</v>
      </c>
      <c r="S54" s="39">
        <v>0</v>
      </c>
      <c r="T54" s="39">
        <v>0</v>
      </c>
      <c r="U54" s="39">
        <v>1</v>
      </c>
      <c r="V54" s="39">
        <v>0</v>
      </c>
      <c r="W54" s="39">
        <v>0</v>
      </c>
      <c r="X54" s="39">
        <v>0</v>
      </c>
      <c r="Y54" s="39">
        <v>0</v>
      </c>
      <c r="Z54" s="39">
        <v>1</v>
      </c>
      <c r="AA54" s="39">
        <v>0</v>
      </c>
      <c r="AB54" s="39">
        <v>0</v>
      </c>
      <c r="AC54" s="39">
        <v>1</v>
      </c>
      <c r="AD54" s="39">
        <v>0</v>
      </c>
      <c r="AE54" s="39">
        <v>0</v>
      </c>
      <c r="AF54" s="39">
        <v>0</v>
      </c>
      <c r="AG54" s="39">
        <v>0</v>
      </c>
      <c r="AH54" s="39">
        <v>0</v>
      </c>
      <c r="AI54" s="39">
        <v>0</v>
      </c>
      <c r="AJ54" s="9">
        <f t="shared" si="8"/>
        <v>1</v>
      </c>
      <c r="AK54" s="9">
        <f t="shared" si="9"/>
        <v>0</v>
      </c>
      <c r="AL54" s="9">
        <f t="shared" si="10"/>
        <v>0</v>
      </c>
      <c r="AM54" s="9">
        <f t="shared" si="11"/>
        <v>0</v>
      </c>
      <c r="AN54" s="29" t="s">
        <v>3659</v>
      </c>
      <c r="AO54" s="29" t="s">
        <v>3660</v>
      </c>
    </row>
    <row r="55" spans="1:41" x14ac:dyDescent="0.25">
      <c r="A55" s="39">
        <v>1529</v>
      </c>
      <c r="B55" s="29" t="s">
        <v>3661</v>
      </c>
      <c r="C55" s="29" t="s">
        <v>3662</v>
      </c>
      <c r="D55" s="29" t="s">
        <v>3663</v>
      </c>
      <c r="E55" s="42">
        <v>40365</v>
      </c>
      <c r="F55" s="29" t="s">
        <v>38</v>
      </c>
      <c r="J55" s="39">
        <v>2</v>
      </c>
      <c r="K55" s="64">
        <v>207.29</v>
      </c>
      <c r="L55" s="63" t="s">
        <v>342</v>
      </c>
      <c r="M55" s="29" t="s">
        <v>3648</v>
      </c>
      <c r="N55" s="29" t="s">
        <v>48</v>
      </c>
      <c r="O55" s="68">
        <v>90</v>
      </c>
      <c r="P55" s="29" t="s">
        <v>225</v>
      </c>
      <c r="Q55" s="29" t="s">
        <v>70</v>
      </c>
      <c r="R55" s="39">
        <v>0</v>
      </c>
      <c r="S55" s="39">
        <v>0</v>
      </c>
      <c r="T55" s="39">
        <v>0</v>
      </c>
      <c r="U55" s="39">
        <v>1</v>
      </c>
      <c r="V55" s="39">
        <v>0</v>
      </c>
      <c r="W55" s="39">
        <v>0</v>
      </c>
      <c r="X55" s="39">
        <v>0</v>
      </c>
      <c r="Y55" s="39">
        <v>0</v>
      </c>
      <c r="Z55" s="39">
        <v>1</v>
      </c>
      <c r="AA55" s="39">
        <v>0</v>
      </c>
      <c r="AB55" s="39">
        <v>0</v>
      </c>
      <c r="AC55" s="39">
        <v>1</v>
      </c>
      <c r="AD55" s="39">
        <v>0</v>
      </c>
      <c r="AE55" s="39">
        <v>0</v>
      </c>
      <c r="AF55" s="39">
        <v>0</v>
      </c>
      <c r="AG55" s="39">
        <v>0</v>
      </c>
      <c r="AH55" s="39">
        <v>0</v>
      </c>
      <c r="AI55" s="39">
        <v>0</v>
      </c>
      <c r="AJ55" s="9">
        <f t="shared" si="8"/>
        <v>1</v>
      </c>
      <c r="AK55" s="9">
        <f t="shared" si="9"/>
        <v>0</v>
      </c>
      <c r="AL55" s="9">
        <f t="shared" si="10"/>
        <v>0</v>
      </c>
      <c r="AM55" s="9">
        <f t="shared" si="11"/>
        <v>0</v>
      </c>
      <c r="AN55" s="29" t="s">
        <v>3664</v>
      </c>
      <c r="AO55" s="29" t="s">
        <v>3665</v>
      </c>
    </row>
    <row r="56" spans="1:41" x14ac:dyDescent="0.25">
      <c r="A56" s="39">
        <v>1530</v>
      </c>
      <c r="B56" s="29" t="s">
        <v>5955</v>
      </c>
      <c r="C56" s="29" t="s">
        <v>5956</v>
      </c>
      <c r="D56" s="29" t="s">
        <v>5957</v>
      </c>
      <c r="E56" s="42">
        <v>38626</v>
      </c>
      <c r="F56" s="29" t="s">
        <v>38</v>
      </c>
      <c r="J56" s="39">
        <v>0.4</v>
      </c>
      <c r="L56" s="63" t="s">
        <v>342</v>
      </c>
      <c r="M56" s="29" t="s">
        <v>3648</v>
      </c>
      <c r="N56" s="29" t="s">
        <v>48</v>
      </c>
      <c r="O56" s="68">
        <v>75</v>
      </c>
      <c r="P56" s="29" t="s">
        <v>5958</v>
      </c>
      <c r="Q56" s="29" t="s">
        <v>70</v>
      </c>
      <c r="R56" s="39">
        <v>0</v>
      </c>
      <c r="S56" s="39">
        <v>0</v>
      </c>
      <c r="T56" s="39">
        <v>0</v>
      </c>
      <c r="U56" s="39">
        <v>1</v>
      </c>
      <c r="V56" s="39">
        <v>0</v>
      </c>
      <c r="W56" s="39">
        <v>0</v>
      </c>
      <c r="X56" s="39">
        <v>0</v>
      </c>
      <c r="Y56" s="39">
        <v>0</v>
      </c>
      <c r="Z56" s="39">
        <v>1</v>
      </c>
      <c r="AA56" s="39">
        <v>0</v>
      </c>
      <c r="AB56" s="39">
        <v>0</v>
      </c>
      <c r="AC56" s="39">
        <v>1</v>
      </c>
      <c r="AD56" s="39">
        <v>0</v>
      </c>
      <c r="AE56" s="39">
        <v>0</v>
      </c>
      <c r="AF56" s="39">
        <v>0</v>
      </c>
      <c r="AG56" s="39">
        <v>0</v>
      </c>
      <c r="AH56" s="39">
        <v>0</v>
      </c>
      <c r="AI56" s="39">
        <v>0</v>
      </c>
      <c r="AJ56" s="9">
        <f t="shared" si="8"/>
        <v>1</v>
      </c>
      <c r="AK56" s="9">
        <f t="shared" si="9"/>
        <v>0</v>
      </c>
      <c r="AL56" s="9">
        <f t="shared" si="10"/>
        <v>0</v>
      </c>
      <c r="AM56" s="9">
        <f t="shared" si="11"/>
        <v>0</v>
      </c>
      <c r="AN56" s="29" t="s">
        <v>5959</v>
      </c>
      <c r="AO56" s="29" t="s">
        <v>5960</v>
      </c>
    </row>
    <row r="57" spans="1:41" x14ac:dyDescent="0.25">
      <c r="A57" s="39">
        <v>1536</v>
      </c>
      <c r="B57" s="29" t="s">
        <v>8086</v>
      </c>
      <c r="C57" s="29" t="s">
        <v>8087</v>
      </c>
      <c r="D57" s="29" t="s">
        <v>8088</v>
      </c>
      <c r="E57" s="42">
        <v>40057</v>
      </c>
      <c r="F57" s="29" t="s">
        <v>38</v>
      </c>
      <c r="I57" s="64">
        <v>100000</v>
      </c>
      <c r="L57" s="63" t="s">
        <v>342</v>
      </c>
      <c r="M57" s="29" t="s">
        <v>224</v>
      </c>
      <c r="N57" s="29" t="s">
        <v>40</v>
      </c>
      <c r="O57" s="68">
        <v>0</v>
      </c>
      <c r="P57" s="29" t="s">
        <v>8089</v>
      </c>
      <c r="Q57" s="29" t="s">
        <v>15</v>
      </c>
      <c r="R57" s="39">
        <v>1</v>
      </c>
      <c r="S57" s="39">
        <v>0</v>
      </c>
      <c r="T57" s="39">
        <v>0</v>
      </c>
      <c r="U57" s="39">
        <v>1</v>
      </c>
      <c r="V57" s="39">
        <v>0</v>
      </c>
      <c r="W57" s="39">
        <v>0</v>
      </c>
      <c r="X57" s="39">
        <v>0</v>
      </c>
      <c r="Y57" s="39">
        <v>0</v>
      </c>
      <c r="Z57" s="39">
        <v>1</v>
      </c>
      <c r="AA57" s="39">
        <v>0</v>
      </c>
      <c r="AB57" s="39">
        <v>0</v>
      </c>
      <c r="AC57" s="39">
        <v>0</v>
      </c>
      <c r="AD57" s="39">
        <v>0</v>
      </c>
      <c r="AE57" s="39">
        <v>0</v>
      </c>
      <c r="AF57" s="39">
        <v>0</v>
      </c>
      <c r="AG57" s="39">
        <v>0</v>
      </c>
      <c r="AH57" s="39">
        <v>0</v>
      </c>
      <c r="AI57" s="39">
        <v>1</v>
      </c>
      <c r="AJ57" s="9">
        <f t="shared" si="8"/>
        <v>0</v>
      </c>
      <c r="AK57" s="9">
        <f t="shared" si="9"/>
        <v>0</v>
      </c>
      <c r="AL57" s="9">
        <f t="shared" si="10"/>
        <v>1</v>
      </c>
      <c r="AM57" s="9">
        <f t="shared" si="11"/>
        <v>0</v>
      </c>
      <c r="AN57" s="29" t="s">
        <v>3466</v>
      </c>
      <c r="AO57" s="29" t="s">
        <v>8090</v>
      </c>
    </row>
    <row r="58" spans="1:41" x14ac:dyDescent="0.25">
      <c r="A58" s="39">
        <v>1544</v>
      </c>
      <c r="B58" s="29" t="s">
        <v>1525</v>
      </c>
      <c r="C58" s="29" t="s">
        <v>1526</v>
      </c>
      <c r="D58" s="29" t="s">
        <v>1527</v>
      </c>
      <c r="E58" s="42">
        <v>39811</v>
      </c>
      <c r="F58" s="29" t="s">
        <v>38</v>
      </c>
      <c r="J58" s="39">
        <v>0.26</v>
      </c>
      <c r="L58" s="63" t="s">
        <v>342</v>
      </c>
      <c r="M58" s="29" t="s">
        <v>691</v>
      </c>
      <c r="N58" s="29" t="s">
        <v>40</v>
      </c>
      <c r="O58" s="68">
        <v>2</v>
      </c>
      <c r="P58" s="29" t="s">
        <v>195</v>
      </c>
      <c r="Q58" s="29" t="s">
        <v>15</v>
      </c>
      <c r="R58" s="39">
        <v>1</v>
      </c>
      <c r="S58" s="39">
        <v>0</v>
      </c>
      <c r="T58" s="39">
        <v>0</v>
      </c>
      <c r="U58" s="39">
        <v>1</v>
      </c>
      <c r="V58" s="39">
        <v>0</v>
      </c>
      <c r="W58" s="39">
        <v>0</v>
      </c>
      <c r="X58" s="39">
        <v>0</v>
      </c>
      <c r="Y58" s="39">
        <v>0</v>
      </c>
      <c r="Z58" s="39">
        <v>1</v>
      </c>
      <c r="AA58" s="39">
        <v>0</v>
      </c>
      <c r="AB58" s="39">
        <v>0</v>
      </c>
      <c r="AC58" s="39">
        <v>1</v>
      </c>
      <c r="AD58" s="39">
        <v>0</v>
      </c>
      <c r="AE58" s="39">
        <v>0</v>
      </c>
      <c r="AF58" s="39">
        <v>0</v>
      </c>
      <c r="AG58" s="39">
        <v>0</v>
      </c>
      <c r="AH58" s="39">
        <v>0</v>
      </c>
      <c r="AI58" s="39">
        <v>0</v>
      </c>
      <c r="AJ58" s="9">
        <f t="shared" si="8"/>
        <v>1</v>
      </c>
      <c r="AK58" s="9">
        <f t="shared" si="9"/>
        <v>0</v>
      </c>
      <c r="AL58" s="9">
        <f t="shared" si="10"/>
        <v>0</v>
      </c>
      <c r="AM58" s="9">
        <f t="shared" si="11"/>
        <v>0</v>
      </c>
      <c r="AN58" s="29" t="s">
        <v>4400</v>
      </c>
      <c r="AO58" s="29" t="s">
        <v>1528</v>
      </c>
    </row>
    <row r="59" spans="1:41" x14ac:dyDescent="0.25">
      <c r="A59" s="39">
        <v>1558</v>
      </c>
      <c r="B59" s="29" t="s">
        <v>2278</v>
      </c>
      <c r="C59" s="29" t="s">
        <v>2279</v>
      </c>
      <c r="D59" s="29" t="s">
        <v>2280</v>
      </c>
      <c r="E59" s="42">
        <v>38353</v>
      </c>
      <c r="F59" s="29" t="s">
        <v>332</v>
      </c>
      <c r="I59" s="64">
        <v>310000</v>
      </c>
      <c r="J59" s="39">
        <v>622</v>
      </c>
      <c r="L59" s="63" t="s">
        <v>342</v>
      </c>
      <c r="M59" s="29" t="s">
        <v>136</v>
      </c>
      <c r="N59" s="29" t="s">
        <v>1257</v>
      </c>
      <c r="O59" s="68">
        <v>1.5</v>
      </c>
      <c r="P59" s="29" t="s">
        <v>817</v>
      </c>
      <c r="Q59" s="29" t="s">
        <v>15</v>
      </c>
      <c r="R59" s="39">
        <v>1</v>
      </c>
      <c r="S59" s="39">
        <v>0</v>
      </c>
      <c r="T59" s="39">
        <v>0</v>
      </c>
      <c r="U59" s="39">
        <v>1</v>
      </c>
      <c r="V59" s="39">
        <v>0</v>
      </c>
      <c r="W59" s="39">
        <v>0</v>
      </c>
      <c r="X59" s="39">
        <v>0</v>
      </c>
      <c r="Y59" s="39">
        <v>0</v>
      </c>
      <c r="Z59" s="39">
        <v>1</v>
      </c>
      <c r="AA59" s="39">
        <v>0</v>
      </c>
      <c r="AB59" s="39">
        <v>0</v>
      </c>
      <c r="AC59" s="39">
        <v>1</v>
      </c>
      <c r="AD59" s="39">
        <v>0</v>
      </c>
      <c r="AE59" s="39">
        <v>0</v>
      </c>
      <c r="AF59" s="39">
        <v>0</v>
      </c>
      <c r="AG59" s="39">
        <v>0</v>
      </c>
      <c r="AH59" s="39">
        <v>0</v>
      </c>
      <c r="AI59" s="39">
        <v>0</v>
      </c>
      <c r="AJ59" s="9">
        <f t="shared" si="8"/>
        <v>1</v>
      </c>
      <c r="AK59" s="9">
        <f t="shared" si="9"/>
        <v>0</v>
      </c>
      <c r="AL59" s="9">
        <f t="shared" si="10"/>
        <v>0</v>
      </c>
      <c r="AM59" s="9">
        <f t="shared" si="11"/>
        <v>0</v>
      </c>
      <c r="AN59" s="29" t="s">
        <v>4401</v>
      </c>
      <c r="AO59" s="29" t="s">
        <v>2281</v>
      </c>
    </row>
    <row r="60" spans="1:41" x14ac:dyDescent="0.25">
      <c r="A60" s="39">
        <v>1561</v>
      </c>
      <c r="B60" s="29" t="s">
        <v>3670</v>
      </c>
      <c r="C60" s="29" t="s">
        <v>3671</v>
      </c>
      <c r="D60" s="29" t="s">
        <v>3672</v>
      </c>
      <c r="E60" s="42">
        <v>40152</v>
      </c>
      <c r="F60" s="29" t="s">
        <v>38</v>
      </c>
      <c r="L60" s="63" t="s">
        <v>342</v>
      </c>
      <c r="M60" s="29" t="s">
        <v>3648</v>
      </c>
      <c r="N60" s="29" t="s">
        <v>48</v>
      </c>
      <c r="O60" s="68">
        <v>0</v>
      </c>
      <c r="P60" s="29" t="s">
        <v>8091</v>
      </c>
      <c r="Q60" s="29" t="s">
        <v>15</v>
      </c>
      <c r="R60" s="39">
        <v>0</v>
      </c>
      <c r="S60" s="39">
        <v>0</v>
      </c>
      <c r="T60" s="39">
        <v>0</v>
      </c>
      <c r="U60" s="39">
        <v>1</v>
      </c>
      <c r="V60" s="39">
        <v>0</v>
      </c>
      <c r="W60" s="39">
        <v>0</v>
      </c>
      <c r="X60" s="39">
        <v>0</v>
      </c>
      <c r="Y60" s="39">
        <v>0</v>
      </c>
      <c r="Z60" s="39">
        <v>1</v>
      </c>
      <c r="AA60" s="39">
        <v>0</v>
      </c>
      <c r="AB60" s="39">
        <v>0</v>
      </c>
      <c r="AC60" s="39">
        <v>0</v>
      </c>
      <c r="AD60" s="39">
        <v>0</v>
      </c>
      <c r="AE60" s="39">
        <v>1</v>
      </c>
      <c r="AF60" s="39">
        <v>0</v>
      </c>
      <c r="AG60" s="39">
        <v>0</v>
      </c>
      <c r="AH60" s="39">
        <v>0</v>
      </c>
      <c r="AI60" s="39">
        <v>0</v>
      </c>
      <c r="AJ60" s="9">
        <f t="shared" si="8"/>
        <v>1</v>
      </c>
      <c r="AK60" s="9">
        <f t="shared" si="9"/>
        <v>0</v>
      </c>
      <c r="AL60" s="9">
        <f t="shared" si="10"/>
        <v>0</v>
      </c>
      <c r="AM60" s="9">
        <f t="shared" si="11"/>
        <v>0</v>
      </c>
      <c r="AN60" s="29" t="s">
        <v>3673</v>
      </c>
      <c r="AO60" s="29" t="s">
        <v>3674</v>
      </c>
    </row>
    <row r="61" spans="1:41" x14ac:dyDescent="0.25">
      <c r="A61" s="39">
        <v>1575</v>
      </c>
      <c r="B61" s="29" t="s">
        <v>8092</v>
      </c>
      <c r="C61" s="29" t="s">
        <v>8093</v>
      </c>
      <c r="D61" s="29" t="s">
        <v>8094</v>
      </c>
      <c r="E61" s="42">
        <v>39508</v>
      </c>
      <c r="F61" s="29" t="s">
        <v>332</v>
      </c>
      <c r="I61" s="64">
        <v>750000</v>
      </c>
      <c r="L61" s="63" t="s">
        <v>342</v>
      </c>
      <c r="M61" s="29" t="s">
        <v>136</v>
      </c>
      <c r="N61" s="29" t="s">
        <v>40</v>
      </c>
      <c r="O61" s="68">
        <v>1</v>
      </c>
      <c r="P61" s="29" t="s">
        <v>225</v>
      </c>
      <c r="Q61" s="29" t="s">
        <v>15</v>
      </c>
      <c r="R61" s="39">
        <v>1</v>
      </c>
      <c r="S61" s="39">
        <v>0</v>
      </c>
      <c r="T61" s="39">
        <v>0</v>
      </c>
      <c r="U61" s="39">
        <v>1</v>
      </c>
      <c r="V61" s="39">
        <v>0</v>
      </c>
      <c r="W61" s="39">
        <v>0</v>
      </c>
      <c r="X61" s="39">
        <v>0</v>
      </c>
      <c r="Y61" s="39">
        <v>0</v>
      </c>
      <c r="Z61" s="39">
        <v>1</v>
      </c>
      <c r="AA61" s="39">
        <v>0</v>
      </c>
      <c r="AB61" s="39">
        <v>0</v>
      </c>
      <c r="AC61" s="39">
        <v>1</v>
      </c>
      <c r="AD61" s="39">
        <v>1</v>
      </c>
      <c r="AE61" s="39">
        <v>0</v>
      </c>
      <c r="AF61" s="39">
        <v>0</v>
      </c>
      <c r="AG61" s="39">
        <v>0</v>
      </c>
      <c r="AH61" s="39">
        <v>0</v>
      </c>
      <c r="AI61" s="39">
        <v>0</v>
      </c>
      <c r="AJ61" s="9">
        <f t="shared" si="8"/>
        <v>1</v>
      </c>
      <c r="AK61" s="9">
        <f t="shared" si="9"/>
        <v>0</v>
      </c>
      <c r="AL61" s="9">
        <f t="shared" si="10"/>
        <v>1</v>
      </c>
      <c r="AM61" s="9">
        <f t="shared" si="11"/>
        <v>1</v>
      </c>
      <c r="AN61" s="29" t="s">
        <v>8095</v>
      </c>
      <c r="AO61" s="29" t="s">
        <v>8096</v>
      </c>
    </row>
    <row r="62" spans="1:41" x14ac:dyDescent="0.25">
      <c r="A62" s="39">
        <v>1588</v>
      </c>
      <c r="B62" s="29" t="s">
        <v>8097</v>
      </c>
      <c r="C62" s="29" t="s">
        <v>8098</v>
      </c>
      <c r="D62" s="29" t="s">
        <v>8099</v>
      </c>
      <c r="E62" s="42">
        <v>39553</v>
      </c>
      <c r="F62" s="29" t="s">
        <v>38</v>
      </c>
      <c r="L62" s="63" t="s">
        <v>341</v>
      </c>
      <c r="M62" s="29" t="s">
        <v>8100</v>
      </c>
      <c r="N62" t="s">
        <v>48</v>
      </c>
      <c r="O62" s="68">
        <v>0</v>
      </c>
      <c r="Q62" s="29" t="s">
        <v>15</v>
      </c>
      <c r="R62" s="39">
        <v>1</v>
      </c>
      <c r="S62" s="39">
        <v>0</v>
      </c>
      <c r="T62" s="39">
        <v>0</v>
      </c>
      <c r="U62" s="39">
        <v>1</v>
      </c>
      <c r="V62" s="39">
        <v>0</v>
      </c>
      <c r="W62" s="39">
        <v>0</v>
      </c>
      <c r="X62" s="39">
        <v>0</v>
      </c>
      <c r="Y62" s="39">
        <v>0</v>
      </c>
      <c r="Z62" s="39">
        <v>1</v>
      </c>
      <c r="AA62" s="39">
        <v>0</v>
      </c>
      <c r="AB62" s="39">
        <v>0</v>
      </c>
      <c r="AC62" s="39">
        <v>0</v>
      </c>
      <c r="AD62" s="39">
        <v>0</v>
      </c>
      <c r="AE62" s="39">
        <v>1</v>
      </c>
      <c r="AF62" s="39">
        <v>0</v>
      </c>
      <c r="AG62" s="39">
        <v>1</v>
      </c>
      <c r="AH62" s="39">
        <v>0</v>
      </c>
      <c r="AI62" s="39">
        <v>0</v>
      </c>
      <c r="AJ62" s="9">
        <f t="shared" si="8"/>
        <v>1</v>
      </c>
      <c r="AK62" s="9">
        <f t="shared" si="9"/>
        <v>1</v>
      </c>
      <c r="AL62" s="9">
        <f t="shared" si="10"/>
        <v>0</v>
      </c>
      <c r="AM62" s="9">
        <f t="shared" si="11"/>
        <v>0</v>
      </c>
      <c r="AN62" s="29" t="s">
        <v>8101</v>
      </c>
      <c r="AO62" s="29" t="s">
        <v>8102</v>
      </c>
    </row>
    <row r="63" spans="1:41" x14ac:dyDescent="0.25">
      <c r="A63" s="39">
        <v>1616</v>
      </c>
      <c r="B63" s="29" t="s">
        <v>8103</v>
      </c>
      <c r="C63" s="29" t="s">
        <v>8104</v>
      </c>
      <c r="D63" s="29" t="s">
        <v>8105</v>
      </c>
      <c r="E63" s="42">
        <v>39450</v>
      </c>
      <c r="F63" s="29" t="s">
        <v>38</v>
      </c>
      <c r="I63" s="64">
        <v>24500</v>
      </c>
      <c r="J63" s="39">
        <v>1.0900000000000001</v>
      </c>
      <c r="K63" s="64">
        <v>96.1</v>
      </c>
      <c r="L63" s="63" t="s">
        <v>342</v>
      </c>
      <c r="M63" s="29" t="s">
        <v>691</v>
      </c>
      <c r="N63" s="29" t="s">
        <v>48</v>
      </c>
      <c r="O63" s="68">
        <v>1</v>
      </c>
      <c r="P63" s="29" t="s">
        <v>8106</v>
      </c>
      <c r="Q63" s="29" t="s">
        <v>55</v>
      </c>
      <c r="R63" s="39">
        <v>0</v>
      </c>
      <c r="S63" s="39">
        <v>0</v>
      </c>
      <c r="T63" s="39">
        <v>0</v>
      </c>
      <c r="U63" s="39">
        <v>1</v>
      </c>
      <c r="V63" s="39">
        <v>0</v>
      </c>
      <c r="W63" s="39">
        <v>0</v>
      </c>
      <c r="X63" s="39">
        <v>0</v>
      </c>
      <c r="Y63" s="39">
        <v>0</v>
      </c>
      <c r="Z63" s="39">
        <v>1</v>
      </c>
      <c r="AA63" s="39">
        <v>0</v>
      </c>
      <c r="AB63" s="39">
        <v>0</v>
      </c>
      <c r="AC63" s="39">
        <v>1</v>
      </c>
      <c r="AD63" s="39">
        <v>0</v>
      </c>
      <c r="AE63" s="39">
        <v>1</v>
      </c>
      <c r="AF63" s="39">
        <v>0</v>
      </c>
      <c r="AG63" s="39">
        <v>0</v>
      </c>
      <c r="AH63" s="39">
        <v>0</v>
      </c>
      <c r="AI63" s="39">
        <v>0</v>
      </c>
      <c r="AJ63" s="9">
        <f t="shared" si="8"/>
        <v>1</v>
      </c>
      <c r="AK63" s="9">
        <f t="shared" si="9"/>
        <v>0</v>
      </c>
      <c r="AL63" s="9">
        <f t="shared" si="10"/>
        <v>0</v>
      </c>
      <c r="AM63" s="9">
        <f t="shared" si="11"/>
        <v>0</v>
      </c>
      <c r="AN63" s="29" t="s">
        <v>5961</v>
      </c>
      <c r="AO63" s="29" t="s">
        <v>8107</v>
      </c>
    </row>
    <row r="64" spans="1:41" x14ac:dyDescent="0.25">
      <c r="A64" s="39">
        <v>1633</v>
      </c>
      <c r="B64" s="29" t="s">
        <v>5304</v>
      </c>
      <c r="C64" s="29" t="s">
        <v>5305</v>
      </c>
      <c r="D64" s="29" t="s">
        <v>5306</v>
      </c>
      <c r="E64" s="42">
        <v>38078</v>
      </c>
      <c r="F64" s="29" t="s">
        <v>332</v>
      </c>
      <c r="I64" s="64">
        <v>50</v>
      </c>
      <c r="J64" s="39">
        <v>5.0000000000000001E-4</v>
      </c>
      <c r="L64" s="63" t="s">
        <v>342</v>
      </c>
      <c r="M64" s="29" t="s">
        <v>136</v>
      </c>
      <c r="N64" s="29" t="s">
        <v>48</v>
      </c>
      <c r="O64" s="68">
        <v>72</v>
      </c>
      <c r="P64" s="29" t="s">
        <v>1225</v>
      </c>
      <c r="Q64" s="29" t="s">
        <v>15</v>
      </c>
      <c r="R64" s="39">
        <v>1</v>
      </c>
      <c r="S64" s="39">
        <v>0</v>
      </c>
      <c r="T64" s="39">
        <v>0</v>
      </c>
      <c r="U64" s="39">
        <v>1</v>
      </c>
      <c r="V64" s="39">
        <v>0</v>
      </c>
      <c r="W64" s="39">
        <v>0</v>
      </c>
      <c r="X64" s="39">
        <v>0</v>
      </c>
      <c r="Y64" s="39">
        <v>0</v>
      </c>
      <c r="Z64" s="39">
        <v>1</v>
      </c>
      <c r="AA64" s="39">
        <v>0</v>
      </c>
      <c r="AB64" s="39">
        <v>0</v>
      </c>
      <c r="AC64" s="39">
        <v>1</v>
      </c>
      <c r="AD64" s="39">
        <v>0</v>
      </c>
      <c r="AE64" s="39">
        <v>0</v>
      </c>
      <c r="AF64" s="39">
        <v>0</v>
      </c>
      <c r="AG64" s="39">
        <v>0</v>
      </c>
      <c r="AH64" s="39">
        <v>0</v>
      </c>
      <c r="AI64" s="39">
        <v>0</v>
      </c>
      <c r="AJ64" s="9">
        <f t="shared" si="8"/>
        <v>1</v>
      </c>
      <c r="AK64" s="9">
        <f t="shared" si="9"/>
        <v>0</v>
      </c>
      <c r="AL64" s="9">
        <f t="shared" si="10"/>
        <v>0</v>
      </c>
      <c r="AM64" s="9">
        <f t="shared" si="11"/>
        <v>0</v>
      </c>
      <c r="AN64" s="29" t="s">
        <v>5307</v>
      </c>
      <c r="AO64" s="29" t="s">
        <v>5308</v>
      </c>
    </row>
    <row r="65" spans="1:41" x14ac:dyDescent="0.25">
      <c r="A65" s="39">
        <v>1656</v>
      </c>
      <c r="B65" s="29" t="s">
        <v>3685</v>
      </c>
      <c r="C65" s="29" t="s">
        <v>3686</v>
      </c>
      <c r="D65" s="29" t="s">
        <v>3687</v>
      </c>
      <c r="E65" s="42">
        <v>40695</v>
      </c>
      <c r="F65" s="29" t="s">
        <v>38</v>
      </c>
      <c r="J65" s="39">
        <v>3.21</v>
      </c>
      <c r="L65" s="63" t="s">
        <v>342</v>
      </c>
      <c r="M65" s="29" t="s">
        <v>136</v>
      </c>
      <c r="N65" s="29" t="s">
        <v>48</v>
      </c>
      <c r="O65" s="68">
        <v>28</v>
      </c>
      <c r="P65" s="29" t="s">
        <v>526</v>
      </c>
      <c r="Q65" s="29" t="s">
        <v>15</v>
      </c>
      <c r="R65" s="39">
        <v>1</v>
      </c>
      <c r="S65" s="39">
        <v>0</v>
      </c>
      <c r="T65" s="39">
        <v>0</v>
      </c>
      <c r="U65" s="39">
        <v>1</v>
      </c>
      <c r="V65" s="39">
        <v>0</v>
      </c>
      <c r="W65" s="39">
        <v>0</v>
      </c>
      <c r="X65" s="39">
        <v>0</v>
      </c>
      <c r="Y65" s="39">
        <v>0</v>
      </c>
      <c r="Z65" s="39">
        <v>1</v>
      </c>
      <c r="AA65" s="39">
        <v>0</v>
      </c>
      <c r="AB65" s="39">
        <v>0</v>
      </c>
      <c r="AC65" s="39">
        <v>0</v>
      </c>
      <c r="AD65" s="39">
        <v>0</v>
      </c>
      <c r="AE65" s="39">
        <v>1</v>
      </c>
      <c r="AF65" s="39">
        <v>0</v>
      </c>
      <c r="AG65" s="39">
        <v>0</v>
      </c>
      <c r="AH65" s="39">
        <v>0</v>
      </c>
      <c r="AI65" s="39">
        <v>0</v>
      </c>
      <c r="AJ65" s="9">
        <f t="shared" si="8"/>
        <v>1</v>
      </c>
      <c r="AK65" s="9">
        <f t="shared" si="9"/>
        <v>0</v>
      </c>
      <c r="AL65" s="9">
        <f t="shared" si="10"/>
        <v>0</v>
      </c>
      <c r="AM65" s="9">
        <f t="shared" si="11"/>
        <v>0</v>
      </c>
      <c r="AN65" s="29" t="s">
        <v>3688</v>
      </c>
      <c r="AO65" s="29" t="s">
        <v>3689</v>
      </c>
    </row>
    <row r="66" spans="1:41" x14ac:dyDescent="0.25">
      <c r="A66" s="39">
        <v>1732</v>
      </c>
      <c r="B66" s="29" t="s">
        <v>5962</v>
      </c>
      <c r="C66" s="29" t="s">
        <v>5963</v>
      </c>
      <c r="D66" s="29" t="s">
        <v>5964</v>
      </c>
      <c r="E66" s="42">
        <v>40164</v>
      </c>
      <c r="F66" s="29" t="s">
        <v>38</v>
      </c>
      <c r="J66" s="39">
        <v>1.8</v>
      </c>
      <c r="L66" s="63" t="s">
        <v>341</v>
      </c>
      <c r="M66" s="29" t="s">
        <v>696</v>
      </c>
      <c r="N66" s="29" t="s">
        <v>48</v>
      </c>
      <c r="O66" s="68">
        <v>756</v>
      </c>
      <c r="P66" s="29" t="s">
        <v>195</v>
      </c>
      <c r="Q66" s="29" t="s">
        <v>15</v>
      </c>
      <c r="R66" s="39">
        <v>1</v>
      </c>
      <c r="S66" s="39">
        <v>0</v>
      </c>
      <c r="T66" s="39">
        <v>0</v>
      </c>
      <c r="U66" s="39">
        <v>1</v>
      </c>
      <c r="V66" s="39">
        <v>0</v>
      </c>
      <c r="W66" s="39">
        <v>0</v>
      </c>
      <c r="X66" s="39">
        <v>0</v>
      </c>
      <c r="Y66" s="39">
        <v>0</v>
      </c>
      <c r="Z66" s="39">
        <v>1</v>
      </c>
      <c r="AA66" s="39">
        <v>0</v>
      </c>
      <c r="AB66" s="39">
        <v>0</v>
      </c>
      <c r="AC66" s="39">
        <v>0</v>
      </c>
      <c r="AD66" s="39">
        <v>0</v>
      </c>
      <c r="AE66" s="39">
        <v>0</v>
      </c>
      <c r="AF66" s="39">
        <v>0</v>
      </c>
      <c r="AG66" s="39">
        <v>0</v>
      </c>
      <c r="AH66" s="39">
        <v>0</v>
      </c>
      <c r="AI66" s="39">
        <v>1</v>
      </c>
      <c r="AJ66" s="9">
        <f t="shared" si="8"/>
        <v>0</v>
      </c>
      <c r="AK66" s="9">
        <f t="shared" si="9"/>
        <v>0</v>
      </c>
      <c r="AL66" s="9">
        <f t="shared" si="10"/>
        <v>1</v>
      </c>
      <c r="AM66" s="9">
        <f t="shared" si="11"/>
        <v>0</v>
      </c>
      <c r="AN66" s="29" t="s">
        <v>3461</v>
      </c>
      <c r="AO66" s="29" t="s">
        <v>5965</v>
      </c>
    </row>
    <row r="67" spans="1:41" x14ac:dyDescent="0.25">
      <c r="A67" s="39">
        <v>1733</v>
      </c>
      <c r="B67" s="29" t="s">
        <v>4453</v>
      </c>
      <c r="C67" s="29" t="s">
        <v>4454</v>
      </c>
      <c r="D67" s="29" t="s">
        <v>4455</v>
      </c>
      <c r="E67" s="42">
        <v>41008</v>
      </c>
      <c r="F67" s="29" t="s">
        <v>38</v>
      </c>
      <c r="I67" s="64">
        <v>650000</v>
      </c>
      <c r="J67" s="39">
        <v>6</v>
      </c>
      <c r="L67" s="63" t="s">
        <v>342</v>
      </c>
      <c r="M67" s="29" t="s">
        <v>136</v>
      </c>
      <c r="N67" s="29" t="s">
        <v>48</v>
      </c>
      <c r="O67" s="68">
        <v>0.33333333333333331</v>
      </c>
      <c r="P67" s="29" t="s">
        <v>225</v>
      </c>
      <c r="Q67" s="29" t="s">
        <v>15</v>
      </c>
      <c r="R67" s="39">
        <v>1</v>
      </c>
      <c r="S67" s="39">
        <v>0</v>
      </c>
      <c r="T67" s="39">
        <v>0</v>
      </c>
      <c r="U67" s="39">
        <v>1</v>
      </c>
      <c r="V67" s="39">
        <v>0</v>
      </c>
      <c r="W67" s="39">
        <v>0</v>
      </c>
      <c r="X67" s="39">
        <v>0</v>
      </c>
      <c r="Y67" s="39">
        <v>0</v>
      </c>
      <c r="Z67" s="39">
        <v>1</v>
      </c>
      <c r="AA67" s="39">
        <v>0</v>
      </c>
      <c r="AB67" s="39">
        <v>0</v>
      </c>
      <c r="AC67" s="39">
        <v>1</v>
      </c>
      <c r="AD67" s="39">
        <v>0</v>
      </c>
      <c r="AE67" s="39">
        <v>0</v>
      </c>
      <c r="AF67" s="39">
        <v>0</v>
      </c>
      <c r="AG67" s="39">
        <v>0</v>
      </c>
      <c r="AH67" s="39">
        <v>0</v>
      </c>
      <c r="AI67" s="39">
        <v>0</v>
      </c>
      <c r="AJ67" s="9">
        <f t="shared" si="8"/>
        <v>1</v>
      </c>
      <c r="AK67" s="9">
        <f t="shared" si="9"/>
        <v>0</v>
      </c>
      <c r="AL67" s="9">
        <f t="shared" si="10"/>
        <v>0</v>
      </c>
      <c r="AM67" s="9">
        <f t="shared" si="11"/>
        <v>0</v>
      </c>
      <c r="AN67" s="29" t="s">
        <v>4456</v>
      </c>
      <c r="AO67" s="29" t="s">
        <v>4457</v>
      </c>
    </row>
    <row r="68" spans="1:41" x14ac:dyDescent="0.25">
      <c r="A68" s="39">
        <v>1738</v>
      </c>
      <c r="B68" s="29" t="s">
        <v>8108</v>
      </c>
      <c r="C68" s="29" t="s">
        <v>8109</v>
      </c>
      <c r="D68" s="29" t="s">
        <v>8110</v>
      </c>
      <c r="E68" s="42">
        <v>40001</v>
      </c>
      <c r="F68" s="29" t="s">
        <v>38</v>
      </c>
      <c r="I68" s="64">
        <v>470</v>
      </c>
      <c r="J68" s="39">
        <v>0.52</v>
      </c>
      <c r="K68" s="64">
        <v>13.59</v>
      </c>
      <c r="L68" s="63" t="s">
        <v>341</v>
      </c>
      <c r="M68" s="29" t="s">
        <v>151</v>
      </c>
      <c r="N68" s="29" t="s">
        <v>48</v>
      </c>
      <c r="O68" s="68">
        <v>9.99</v>
      </c>
      <c r="P68" s="29" t="s">
        <v>195</v>
      </c>
      <c r="Q68" s="29" t="s">
        <v>70</v>
      </c>
      <c r="R68" s="39">
        <v>0</v>
      </c>
      <c r="S68" s="39">
        <v>0</v>
      </c>
      <c r="T68" s="39">
        <v>0</v>
      </c>
      <c r="U68" s="39">
        <v>1</v>
      </c>
      <c r="V68" s="39">
        <v>0</v>
      </c>
      <c r="W68" s="39">
        <v>0</v>
      </c>
      <c r="X68" s="39">
        <v>0</v>
      </c>
      <c r="Y68" s="39">
        <v>0</v>
      </c>
      <c r="Z68" s="39">
        <v>1</v>
      </c>
      <c r="AA68" s="39">
        <v>0</v>
      </c>
      <c r="AB68" s="39">
        <v>0</v>
      </c>
      <c r="AC68" s="39">
        <v>0</v>
      </c>
      <c r="AD68" s="39">
        <v>0</v>
      </c>
      <c r="AE68" s="39">
        <v>0</v>
      </c>
      <c r="AF68" s="39">
        <v>0</v>
      </c>
      <c r="AG68" s="39">
        <v>0</v>
      </c>
      <c r="AH68" s="39">
        <v>0</v>
      </c>
      <c r="AI68" s="39">
        <v>1</v>
      </c>
      <c r="AJ68" s="9">
        <f t="shared" si="8"/>
        <v>0</v>
      </c>
      <c r="AK68" s="9">
        <f t="shared" si="9"/>
        <v>0</v>
      </c>
      <c r="AL68" s="9">
        <f t="shared" si="10"/>
        <v>1</v>
      </c>
      <c r="AM68" s="9">
        <f t="shared" si="11"/>
        <v>0</v>
      </c>
      <c r="AN68" s="29" t="s">
        <v>3461</v>
      </c>
      <c r="AO68" s="29" t="s">
        <v>8111</v>
      </c>
    </row>
    <row r="69" spans="1:41" x14ac:dyDescent="0.25">
      <c r="A69" s="39">
        <v>1978</v>
      </c>
      <c r="B69" s="29" t="s">
        <v>5966</v>
      </c>
      <c r="C69" s="29" t="s">
        <v>5967</v>
      </c>
      <c r="D69" s="29" t="s">
        <v>5968</v>
      </c>
      <c r="E69" s="42">
        <v>41275</v>
      </c>
      <c r="F69" s="29" t="s">
        <v>38</v>
      </c>
      <c r="J69" s="39">
        <v>4</v>
      </c>
      <c r="L69" s="63" t="s">
        <v>342</v>
      </c>
      <c r="M69" s="29" t="s">
        <v>185</v>
      </c>
      <c r="N69" s="29" t="s">
        <v>48</v>
      </c>
      <c r="O69" s="68">
        <v>24</v>
      </c>
      <c r="P69" s="29" t="s">
        <v>5969</v>
      </c>
      <c r="Q69" s="29" t="s">
        <v>70</v>
      </c>
      <c r="R69" s="39">
        <v>0</v>
      </c>
      <c r="S69" s="39">
        <v>0</v>
      </c>
      <c r="T69" s="39">
        <v>0</v>
      </c>
      <c r="U69" s="39">
        <v>0</v>
      </c>
      <c r="V69" s="39">
        <v>0</v>
      </c>
      <c r="W69" s="39">
        <v>0</v>
      </c>
      <c r="X69" s="39">
        <v>0</v>
      </c>
      <c r="Y69" s="39">
        <v>1</v>
      </c>
      <c r="Z69" s="39">
        <v>0</v>
      </c>
      <c r="AA69" s="39">
        <v>0</v>
      </c>
      <c r="AB69" s="39">
        <v>0</v>
      </c>
      <c r="AC69" s="39">
        <v>0</v>
      </c>
      <c r="AD69" s="39">
        <v>1</v>
      </c>
      <c r="AE69" s="39">
        <v>0</v>
      </c>
      <c r="AF69" s="39">
        <v>0</v>
      </c>
      <c r="AG69" s="39">
        <v>0</v>
      </c>
      <c r="AH69" s="39">
        <v>0</v>
      </c>
      <c r="AI69" s="39">
        <v>0</v>
      </c>
      <c r="AJ69" s="9">
        <f t="shared" si="8"/>
        <v>0</v>
      </c>
      <c r="AK69" s="9">
        <f t="shared" si="9"/>
        <v>0</v>
      </c>
      <c r="AL69" s="9">
        <f t="shared" si="10"/>
        <v>1</v>
      </c>
      <c r="AM69" s="9">
        <f t="shared" si="11"/>
        <v>1</v>
      </c>
      <c r="AN69" s="29" t="s">
        <v>5970</v>
      </c>
      <c r="AO69" s="29" t="s">
        <v>5971</v>
      </c>
    </row>
    <row r="70" spans="1:41" x14ac:dyDescent="0.25">
      <c r="A70" s="39">
        <v>1981</v>
      </c>
      <c r="B70" s="29" t="s">
        <v>5336</v>
      </c>
      <c r="C70" s="29" t="s">
        <v>5337</v>
      </c>
      <c r="D70" s="29" t="s">
        <v>5338</v>
      </c>
      <c r="E70" s="42">
        <v>39417</v>
      </c>
      <c r="F70" s="29" t="s">
        <v>38</v>
      </c>
      <c r="J70" s="39">
        <v>1</v>
      </c>
      <c r="L70" s="63" t="s">
        <v>342</v>
      </c>
      <c r="M70" s="29" t="s">
        <v>185</v>
      </c>
      <c r="N70" s="29" t="s">
        <v>48</v>
      </c>
      <c r="O70" s="68">
        <v>8.3333333333333301E-2</v>
      </c>
      <c r="P70" s="29" t="s">
        <v>5200</v>
      </c>
      <c r="Q70" s="29" t="s">
        <v>15</v>
      </c>
      <c r="R70" s="39">
        <v>1</v>
      </c>
      <c r="S70" s="39">
        <v>0</v>
      </c>
      <c r="T70" s="39">
        <v>0</v>
      </c>
      <c r="U70" s="39">
        <v>0</v>
      </c>
      <c r="V70" s="39">
        <v>0</v>
      </c>
      <c r="W70" s="39">
        <v>0</v>
      </c>
      <c r="X70" s="39">
        <v>0</v>
      </c>
      <c r="Y70" s="39">
        <v>1</v>
      </c>
      <c r="Z70" s="39">
        <v>0</v>
      </c>
      <c r="AA70" s="39">
        <v>0</v>
      </c>
      <c r="AB70" s="39">
        <v>0</v>
      </c>
      <c r="AC70" s="39">
        <v>1</v>
      </c>
      <c r="AD70" s="39">
        <v>0</v>
      </c>
      <c r="AE70" s="39">
        <v>1</v>
      </c>
      <c r="AF70" s="39">
        <v>0</v>
      </c>
      <c r="AG70" s="39">
        <v>0</v>
      </c>
      <c r="AH70" s="39">
        <v>0</v>
      </c>
      <c r="AI70" s="39">
        <v>0</v>
      </c>
      <c r="AJ70" s="9">
        <f t="shared" si="8"/>
        <v>1</v>
      </c>
      <c r="AK70" s="9">
        <f t="shared" si="9"/>
        <v>0</v>
      </c>
      <c r="AL70" s="9">
        <f t="shared" si="10"/>
        <v>0</v>
      </c>
      <c r="AM70" s="9">
        <f t="shared" si="11"/>
        <v>0</v>
      </c>
      <c r="AN70" s="29" t="s">
        <v>5339</v>
      </c>
      <c r="AO70" s="29" t="s">
        <v>5340</v>
      </c>
    </row>
    <row r="71" spans="1:41" x14ac:dyDescent="0.25">
      <c r="A71" s="39">
        <v>1985</v>
      </c>
      <c r="B71" s="29" t="s">
        <v>3709</v>
      </c>
      <c r="C71" s="29" t="s">
        <v>3710</v>
      </c>
      <c r="D71" s="29" t="s">
        <v>3711</v>
      </c>
      <c r="E71" s="42">
        <v>37500</v>
      </c>
      <c r="F71" s="29" t="s">
        <v>38</v>
      </c>
      <c r="K71" s="64">
        <v>60000</v>
      </c>
      <c r="L71" s="63" t="s">
        <v>342</v>
      </c>
      <c r="M71" s="29" t="s">
        <v>224</v>
      </c>
      <c r="N71" s="29" t="s">
        <v>48</v>
      </c>
      <c r="O71" s="68">
        <v>3.3333333333333298E-2</v>
      </c>
      <c r="P71" s="29" t="s">
        <v>4476</v>
      </c>
      <c r="Q71" s="29" t="s">
        <v>15</v>
      </c>
      <c r="R71" s="39">
        <v>1</v>
      </c>
      <c r="S71" s="39">
        <v>0</v>
      </c>
      <c r="T71" s="39">
        <v>0</v>
      </c>
      <c r="U71" s="39">
        <v>0</v>
      </c>
      <c r="V71" s="39">
        <v>0</v>
      </c>
      <c r="W71" s="39">
        <v>0</v>
      </c>
      <c r="X71" s="39">
        <v>0</v>
      </c>
      <c r="Y71" s="39">
        <v>1</v>
      </c>
      <c r="Z71" s="39">
        <v>0</v>
      </c>
      <c r="AA71" s="39">
        <v>0</v>
      </c>
      <c r="AB71" s="39">
        <v>0</v>
      </c>
      <c r="AC71" s="39">
        <v>0</v>
      </c>
      <c r="AD71" s="39">
        <v>0</v>
      </c>
      <c r="AE71" s="39">
        <v>0</v>
      </c>
      <c r="AF71" s="39">
        <v>0</v>
      </c>
      <c r="AG71" s="39">
        <v>0</v>
      </c>
      <c r="AH71" s="39">
        <v>0</v>
      </c>
      <c r="AI71" s="39">
        <v>1</v>
      </c>
      <c r="AJ71" s="9">
        <f t="shared" si="8"/>
        <v>0</v>
      </c>
      <c r="AK71" s="9">
        <f t="shared" si="9"/>
        <v>0</v>
      </c>
      <c r="AL71" s="9">
        <f t="shared" si="10"/>
        <v>1</v>
      </c>
      <c r="AM71" s="9">
        <f t="shared" si="11"/>
        <v>0</v>
      </c>
      <c r="AN71" s="29" t="s">
        <v>3466</v>
      </c>
      <c r="AO71" s="29" t="s">
        <v>3712</v>
      </c>
    </row>
    <row r="72" spans="1:41" x14ac:dyDescent="0.25">
      <c r="A72" s="39">
        <v>1986</v>
      </c>
      <c r="B72" s="29" t="s">
        <v>3713</v>
      </c>
      <c r="C72" s="29" t="s">
        <v>3714</v>
      </c>
      <c r="D72" s="29" t="s">
        <v>3715</v>
      </c>
      <c r="E72" s="42">
        <v>39965</v>
      </c>
      <c r="F72" s="29" t="s">
        <v>38</v>
      </c>
      <c r="I72" s="64">
        <v>20000</v>
      </c>
      <c r="L72" s="63" t="s">
        <v>342</v>
      </c>
      <c r="M72" s="29" t="s">
        <v>136</v>
      </c>
      <c r="N72" s="29" t="s">
        <v>219</v>
      </c>
      <c r="O72" s="68">
        <v>6</v>
      </c>
      <c r="P72" s="29" t="s">
        <v>5972</v>
      </c>
      <c r="Q72" s="29" t="s">
        <v>15</v>
      </c>
      <c r="R72" s="39">
        <v>1</v>
      </c>
      <c r="S72" s="39">
        <v>0</v>
      </c>
      <c r="T72" s="39">
        <v>0</v>
      </c>
      <c r="U72" s="39">
        <v>0</v>
      </c>
      <c r="V72" s="39">
        <v>0</v>
      </c>
      <c r="W72" s="39">
        <v>0</v>
      </c>
      <c r="X72" s="39">
        <v>0</v>
      </c>
      <c r="Y72" s="39">
        <v>1</v>
      </c>
      <c r="Z72" s="39">
        <v>0</v>
      </c>
      <c r="AA72" s="39">
        <v>0</v>
      </c>
      <c r="AB72" s="39">
        <v>0</v>
      </c>
      <c r="AC72" s="39">
        <v>1</v>
      </c>
      <c r="AD72" s="39">
        <v>0</v>
      </c>
      <c r="AE72" s="39">
        <v>1</v>
      </c>
      <c r="AF72" s="39">
        <v>0</v>
      </c>
      <c r="AG72" s="39">
        <v>1</v>
      </c>
      <c r="AH72" s="39">
        <v>0</v>
      </c>
      <c r="AI72" s="39">
        <v>0</v>
      </c>
      <c r="AJ72" s="9">
        <f t="shared" si="8"/>
        <v>1</v>
      </c>
      <c r="AK72" s="9">
        <f t="shared" si="9"/>
        <v>1</v>
      </c>
      <c r="AL72" s="9">
        <f t="shared" si="10"/>
        <v>0</v>
      </c>
      <c r="AM72" s="9">
        <f t="shared" si="11"/>
        <v>0</v>
      </c>
      <c r="AN72" s="29" t="s">
        <v>3716</v>
      </c>
      <c r="AO72" s="29" t="s">
        <v>3717</v>
      </c>
    </row>
    <row r="73" spans="1:41" x14ac:dyDescent="0.25">
      <c r="A73" s="39">
        <v>1987</v>
      </c>
      <c r="B73" s="29" t="s">
        <v>2334</v>
      </c>
      <c r="C73" s="29" t="s">
        <v>2335</v>
      </c>
      <c r="D73" s="29" t="s">
        <v>2336</v>
      </c>
      <c r="E73" s="42">
        <v>38847</v>
      </c>
      <c r="F73" s="29" t="s">
        <v>38</v>
      </c>
      <c r="J73" s="39">
        <v>2</v>
      </c>
      <c r="L73" s="63" t="s">
        <v>342</v>
      </c>
      <c r="M73" s="29" t="s">
        <v>185</v>
      </c>
      <c r="N73" s="29" t="s">
        <v>48</v>
      </c>
      <c r="O73" s="68">
        <v>0</v>
      </c>
      <c r="P73" s="29" t="s">
        <v>2332</v>
      </c>
      <c r="Q73" s="29" t="s">
        <v>15</v>
      </c>
      <c r="R73" s="39">
        <v>1</v>
      </c>
      <c r="S73" s="39">
        <v>0</v>
      </c>
      <c r="T73" s="39">
        <v>0</v>
      </c>
      <c r="U73" s="39">
        <v>0</v>
      </c>
      <c r="V73" s="39">
        <v>0</v>
      </c>
      <c r="W73" s="39">
        <v>0</v>
      </c>
      <c r="X73" s="39">
        <v>0</v>
      </c>
      <c r="Y73" s="39">
        <v>1</v>
      </c>
      <c r="Z73" s="39">
        <v>0</v>
      </c>
      <c r="AA73" s="39">
        <v>0</v>
      </c>
      <c r="AB73" s="39">
        <v>0</v>
      </c>
      <c r="AC73" s="39">
        <v>1</v>
      </c>
      <c r="AD73" s="39">
        <v>0</v>
      </c>
      <c r="AE73" s="39">
        <v>0</v>
      </c>
      <c r="AF73" s="39">
        <v>0</v>
      </c>
      <c r="AG73" s="39">
        <v>0</v>
      </c>
      <c r="AH73" s="39">
        <v>0</v>
      </c>
      <c r="AI73" s="39">
        <v>0</v>
      </c>
      <c r="AJ73" s="9">
        <f t="shared" si="8"/>
        <v>1</v>
      </c>
      <c r="AK73" s="9">
        <f t="shared" si="9"/>
        <v>0</v>
      </c>
      <c r="AL73" s="9">
        <f t="shared" si="10"/>
        <v>0</v>
      </c>
      <c r="AM73" s="9">
        <f t="shared" si="11"/>
        <v>0</v>
      </c>
      <c r="AN73" s="29" t="s">
        <v>8112</v>
      </c>
      <c r="AO73" s="29" t="s">
        <v>2337</v>
      </c>
    </row>
    <row r="74" spans="1:41" x14ac:dyDescent="0.25">
      <c r="A74" s="39">
        <v>1991</v>
      </c>
      <c r="B74" s="29" t="s">
        <v>5973</v>
      </c>
      <c r="C74" s="29" t="s">
        <v>5974</v>
      </c>
      <c r="D74" s="29" t="s">
        <v>5975</v>
      </c>
      <c r="E74" s="42">
        <v>39995</v>
      </c>
      <c r="F74" s="29" t="s">
        <v>38</v>
      </c>
      <c r="J74" s="39">
        <v>2</v>
      </c>
      <c r="L74" s="63" t="s">
        <v>342</v>
      </c>
      <c r="M74" s="29" t="s">
        <v>185</v>
      </c>
      <c r="N74" s="29" t="s">
        <v>48</v>
      </c>
      <c r="O74" s="68">
        <v>1</v>
      </c>
      <c r="P74" s="29" t="s">
        <v>5976</v>
      </c>
      <c r="Q74" s="29" t="s">
        <v>15</v>
      </c>
      <c r="R74" s="39">
        <v>1</v>
      </c>
      <c r="S74" s="39">
        <v>0</v>
      </c>
      <c r="T74" s="39">
        <v>0</v>
      </c>
      <c r="U74" s="39">
        <v>0</v>
      </c>
      <c r="V74" s="39">
        <v>0</v>
      </c>
      <c r="W74" s="39">
        <v>0</v>
      </c>
      <c r="X74" s="39">
        <v>0</v>
      </c>
      <c r="Y74" s="39">
        <v>1</v>
      </c>
      <c r="Z74" s="39">
        <v>0</v>
      </c>
      <c r="AA74" s="39">
        <v>0</v>
      </c>
      <c r="AB74" s="39">
        <v>0</v>
      </c>
      <c r="AC74" s="39">
        <v>0</v>
      </c>
      <c r="AD74" s="39">
        <v>1</v>
      </c>
      <c r="AE74" s="39">
        <v>1</v>
      </c>
      <c r="AF74" s="39">
        <v>0</v>
      </c>
      <c r="AG74" s="39">
        <v>1</v>
      </c>
      <c r="AH74" s="39">
        <v>0</v>
      </c>
      <c r="AI74" s="39">
        <v>0</v>
      </c>
      <c r="AJ74" s="9">
        <f t="shared" si="8"/>
        <v>1</v>
      </c>
      <c r="AK74" s="9">
        <f t="shared" si="9"/>
        <v>1</v>
      </c>
      <c r="AL74" s="9">
        <f t="shared" si="10"/>
        <v>1</v>
      </c>
      <c r="AM74" s="9">
        <f t="shared" si="11"/>
        <v>1</v>
      </c>
      <c r="AN74" s="29" t="s">
        <v>5977</v>
      </c>
      <c r="AO74" s="29" t="s">
        <v>5978</v>
      </c>
    </row>
    <row r="75" spans="1:41" x14ac:dyDescent="0.25">
      <c r="A75" s="39">
        <v>1993</v>
      </c>
      <c r="B75" s="29" t="s">
        <v>8113</v>
      </c>
      <c r="C75" s="29" t="s">
        <v>8114</v>
      </c>
      <c r="D75" s="29" t="s">
        <v>8115</v>
      </c>
      <c r="E75" s="42">
        <v>38473</v>
      </c>
      <c r="F75" s="29" t="s">
        <v>38</v>
      </c>
      <c r="J75" s="39">
        <v>4</v>
      </c>
      <c r="L75" s="63" t="s">
        <v>342</v>
      </c>
      <c r="M75" s="29" t="s">
        <v>3726</v>
      </c>
      <c r="N75" s="29" t="s">
        <v>48</v>
      </c>
      <c r="O75" s="68">
        <v>48</v>
      </c>
      <c r="P75" s="29" t="s">
        <v>8116</v>
      </c>
      <c r="Q75" s="29" t="s">
        <v>55</v>
      </c>
      <c r="R75" s="39">
        <v>0</v>
      </c>
      <c r="S75" s="39">
        <v>0</v>
      </c>
      <c r="T75" s="39">
        <v>0</v>
      </c>
      <c r="U75" s="39">
        <v>0</v>
      </c>
      <c r="V75" s="39">
        <v>0</v>
      </c>
      <c r="W75" s="39">
        <v>1</v>
      </c>
      <c r="X75" s="39">
        <v>0</v>
      </c>
      <c r="Y75" s="39">
        <v>1</v>
      </c>
      <c r="Z75" s="39">
        <v>0</v>
      </c>
      <c r="AA75" s="39">
        <v>0</v>
      </c>
      <c r="AB75" s="39">
        <v>0</v>
      </c>
      <c r="AC75" s="39">
        <v>0</v>
      </c>
      <c r="AD75" s="39">
        <v>0</v>
      </c>
      <c r="AE75" s="39">
        <v>1</v>
      </c>
      <c r="AF75" s="39">
        <v>0</v>
      </c>
      <c r="AG75" s="39">
        <v>0</v>
      </c>
      <c r="AH75" s="39">
        <v>0</v>
      </c>
      <c r="AI75" s="39">
        <v>0</v>
      </c>
      <c r="AJ75" s="9">
        <f t="shared" si="8"/>
        <v>1</v>
      </c>
      <c r="AK75" s="9">
        <f t="shared" si="9"/>
        <v>0</v>
      </c>
      <c r="AL75" s="9">
        <f t="shared" si="10"/>
        <v>0</v>
      </c>
      <c r="AM75" s="9">
        <f t="shared" si="11"/>
        <v>0</v>
      </c>
      <c r="AN75" s="29" t="s">
        <v>8117</v>
      </c>
      <c r="AO75" s="29" t="s">
        <v>8118</v>
      </c>
    </row>
    <row r="76" spans="1:41" x14ac:dyDescent="0.25">
      <c r="A76" s="39">
        <v>1994</v>
      </c>
      <c r="B76" s="29" t="s">
        <v>8119</v>
      </c>
      <c r="C76" s="29" t="s">
        <v>8120</v>
      </c>
      <c r="D76" s="29" t="s">
        <v>8121</v>
      </c>
      <c r="E76" s="42">
        <v>38808</v>
      </c>
      <c r="F76" s="29" t="s">
        <v>38</v>
      </c>
      <c r="J76" s="39">
        <v>1</v>
      </c>
      <c r="L76" s="63" t="s">
        <v>342</v>
      </c>
      <c r="M76" s="29" t="s">
        <v>136</v>
      </c>
      <c r="N76" s="29" t="s">
        <v>48</v>
      </c>
      <c r="O76" s="68">
        <v>2</v>
      </c>
      <c r="P76" s="29" t="s">
        <v>8122</v>
      </c>
      <c r="Q76" s="29" t="s">
        <v>70</v>
      </c>
      <c r="R76" s="39">
        <v>0</v>
      </c>
      <c r="S76" s="39">
        <v>0</v>
      </c>
      <c r="T76" s="39">
        <v>0</v>
      </c>
      <c r="U76" s="39">
        <v>0</v>
      </c>
      <c r="V76" s="39">
        <v>0</v>
      </c>
      <c r="W76" s="39">
        <v>0</v>
      </c>
      <c r="X76" s="39">
        <v>0</v>
      </c>
      <c r="Y76" s="39">
        <v>1</v>
      </c>
      <c r="Z76" s="39">
        <v>0</v>
      </c>
      <c r="AA76" s="39">
        <v>0</v>
      </c>
      <c r="AB76" s="39">
        <v>0</v>
      </c>
      <c r="AC76" s="39">
        <v>1</v>
      </c>
      <c r="AD76" s="39">
        <v>0</v>
      </c>
      <c r="AE76" s="39">
        <v>0</v>
      </c>
      <c r="AF76" s="39">
        <v>0</v>
      </c>
      <c r="AG76" s="39">
        <v>0</v>
      </c>
      <c r="AH76" s="39">
        <v>0</v>
      </c>
      <c r="AI76" s="39">
        <v>0</v>
      </c>
      <c r="AJ76" s="9">
        <f t="shared" si="8"/>
        <v>1</v>
      </c>
      <c r="AK76" s="9">
        <f t="shared" si="9"/>
        <v>0</v>
      </c>
      <c r="AL76" s="9">
        <f t="shared" si="10"/>
        <v>0</v>
      </c>
      <c r="AM76" s="9">
        <f t="shared" si="11"/>
        <v>0</v>
      </c>
      <c r="AN76" s="29" t="s">
        <v>5979</v>
      </c>
      <c r="AO76" s="29" t="s">
        <v>8123</v>
      </c>
    </row>
    <row r="77" spans="1:41" x14ac:dyDescent="0.25">
      <c r="A77" s="39">
        <v>1995</v>
      </c>
      <c r="B77" s="29" t="s">
        <v>5980</v>
      </c>
      <c r="C77" s="29" t="s">
        <v>5981</v>
      </c>
      <c r="D77" s="29" t="s">
        <v>5982</v>
      </c>
      <c r="E77" s="42">
        <v>38838</v>
      </c>
      <c r="F77" s="29" t="s">
        <v>38</v>
      </c>
      <c r="J77" s="39">
        <v>1</v>
      </c>
      <c r="L77" s="63" t="s">
        <v>342</v>
      </c>
      <c r="M77" s="29" t="s">
        <v>136</v>
      </c>
      <c r="N77" s="29" t="s">
        <v>48</v>
      </c>
      <c r="O77" s="68">
        <v>6</v>
      </c>
      <c r="P77" s="29" t="s">
        <v>2341</v>
      </c>
      <c r="Q77" s="29" t="s">
        <v>70</v>
      </c>
      <c r="R77" s="39">
        <v>0</v>
      </c>
      <c r="S77" s="39">
        <v>0</v>
      </c>
      <c r="T77" s="39">
        <v>0</v>
      </c>
      <c r="U77" s="39">
        <v>0</v>
      </c>
      <c r="V77" s="39">
        <v>0</v>
      </c>
      <c r="W77" s="39">
        <v>0</v>
      </c>
      <c r="X77" s="39">
        <v>0</v>
      </c>
      <c r="Y77" s="39">
        <v>1</v>
      </c>
      <c r="Z77" s="39">
        <v>0</v>
      </c>
      <c r="AA77" s="39">
        <v>0</v>
      </c>
      <c r="AB77" s="39">
        <v>0</v>
      </c>
      <c r="AC77" s="39">
        <v>1</v>
      </c>
      <c r="AD77" s="39">
        <v>0</v>
      </c>
      <c r="AE77" s="39">
        <v>0</v>
      </c>
      <c r="AF77" s="39">
        <v>0</v>
      </c>
      <c r="AG77" s="39">
        <v>0</v>
      </c>
      <c r="AH77" s="39">
        <v>0</v>
      </c>
      <c r="AI77" s="39">
        <v>0</v>
      </c>
      <c r="AJ77" s="9">
        <f t="shared" si="8"/>
        <v>1</v>
      </c>
      <c r="AK77" s="9">
        <f t="shared" si="9"/>
        <v>0</v>
      </c>
      <c r="AL77" s="9">
        <f t="shared" si="10"/>
        <v>0</v>
      </c>
      <c r="AM77" s="9">
        <f t="shared" si="11"/>
        <v>0</v>
      </c>
      <c r="AN77" s="29" t="s">
        <v>5983</v>
      </c>
      <c r="AO77" s="29" t="s">
        <v>5984</v>
      </c>
    </row>
    <row r="78" spans="1:41" x14ac:dyDescent="0.25">
      <c r="A78" s="39">
        <v>1997</v>
      </c>
      <c r="B78" s="29" t="s">
        <v>8124</v>
      </c>
      <c r="C78" s="29" t="s">
        <v>8125</v>
      </c>
      <c r="D78" s="29" t="s">
        <v>8126</v>
      </c>
      <c r="E78" s="42">
        <v>38808</v>
      </c>
      <c r="F78" s="29" t="s">
        <v>38</v>
      </c>
      <c r="J78" s="39">
        <v>1</v>
      </c>
      <c r="L78" s="63" t="s">
        <v>342</v>
      </c>
      <c r="M78" s="29" t="s">
        <v>185</v>
      </c>
      <c r="N78" s="29" t="s">
        <v>48</v>
      </c>
      <c r="O78" s="68">
        <v>2</v>
      </c>
      <c r="P78" s="29" t="s">
        <v>8122</v>
      </c>
      <c r="Q78" s="29" t="s">
        <v>70</v>
      </c>
      <c r="R78" s="39">
        <v>0</v>
      </c>
      <c r="S78" s="39">
        <v>0</v>
      </c>
      <c r="T78" s="39">
        <v>0</v>
      </c>
      <c r="U78" s="39">
        <v>0</v>
      </c>
      <c r="V78" s="39">
        <v>0</v>
      </c>
      <c r="W78" s="39">
        <v>0</v>
      </c>
      <c r="X78" s="39">
        <v>0</v>
      </c>
      <c r="Y78" s="39">
        <v>1</v>
      </c>
      <c r="Z78" s="39">
        <v>0</v>
      </c>
      <c r="AA78" s="39">
        <v>0</v>
      </c>
      <c r="AB78" s="39">
        <v>0</v>
      </c>
      <c r="AC78" s="39">
        <v>1</v>
      </c>
      <c r="AD78" s="39">
        <v>0</v>
      </c>
      <c r="AE78" s="39">
        <v>0</v>
      </c>
      <c r="AF78" s="39">
        <v>0</v>
      </c>
      <c r="AG78" s="39">
        <v>0</v>
      </c>
      <c r="AH78" s="39">
        <v>0</v>
      </c>
      <c r="AI78" s="39">
        <v>0</v>
      </c>
      <c r="AJ78" s="9">
        <f t="shared" si="8"/>
        <v>1</v>
      </c>
      <c r="AK78" s="9">
        <f t="shared" si="9"/>
        <v>0</v>
      </c>
      <c r="AL78" s="9">
        <f t="shared" si="10"/>
        <v>0</v>
      </c>
      <c r="AM78" s="9">
        <f t="shared" si="11"/>
        <v>0</v>
      </c>
      <c r="AN78" s="29" t="s">
        <v>8127</v>
      </c>
      <c r="AO78" s="29" t="s">
        <v>8128</v>
      </c>
    </row>
    <row r="79" spans="1:41" x14ac:dyDescent="0.25">
      <c r="A79" s="39">
        <v>2012</v>
      </c>
      <c r="B79" s="29" t="s">
        <v>5341</v>
      </c>
      <c r="C79" s="29" t="s">
        <v>5342</v>
      </c>
      <c r="D79" s="29" t="s">
        <v>5343</v>
      </c>
      <c r="E79" s="42">
        <v>38108</v>
      </c>
      <c r="F79" s="29" t="s">
        <v>38</v>
      </c>
      <c r="J79" s="39">
        <v>1.5</v>
      </c>
      <c r="L79" s="63" t="s">
        <v>342</v>
      </c>
      <c r="M79" s="29" t="s">
        <v>185</v>
      </c>
      <c r="N79" s="29" t="s">
        <v>48</v>
      </c>
      <c r="O79" s="68">
        <v>1</v>
      </c>
      <c r="P79" s="29" t="s">
        <v>8129</v>
      </c>
      <c r="Q79" s="29" t="s">
        <v>15</v>
      </c>
      <c r="R79" s="39">
        <v>1</v>
      </c>
      <c r="S79" s="39">
        <v>0</v>
      </c>
      <c r="T79" s="39">
        <v>0</v>
      </c>
      <c r="U79" s="39">
        <v>0</v>
      </c>
      <c r="V79" s="39">
        <v>0</v>
      </c>
      <c r="W79" s="39">
        <v>0</v>
      </c>
      <c r="X79" s="39">
        <v>0</v>
      </c>
      <c r="Y79" s="39">
        <v>1</v>
      </c>
      <c r="Z79" s="39">
        <v>0</v>
      </c>
      <c r="AA79" s="39">
        <v>0</v>
      </c>
      <c r="AB79" s="39">
        <v>0</v>
      </c>
      <c r="AC79" s="39">
        <v>1</v>
      </c>
      <c r="AD79" s="39">
        <v>1</v>
      </c>
      <c r="AE79" s="39">
        <v>0</v>
      </c>
      <c r="AF79" s="39">
        <v>0</v>
      </c>
      <c r="AG79" s="39">
        <v>1</v>
      </c>
      <c r="AH79" s="39">
        <v>0</v>
      </c>
      <c r="AI79" s="39">
        <v>0</v>
      </c>
      <c r="AJ79" s="9">
        <f t="shared" si="8"/>
        <v>1</v>
      </c>
      <c r="AK79" s="9">
        <f t="shared" si="9"/>
        <v>1</v>
      </c>
      <c r="AL79" s="9">
        <f t="shared" si="10"/>
        <v>1</v>
      </c>
      <c r="AM79" s="9">
        <f t="shared" si="11"/>
        <v>1</v>
      </c>
      <c r="AN79" s="29" t="s">
        <v>5344</v>
      </c>
      <c r="AO79" s="29" t="s">
        <v>5345</v>
      </c>
    </row>
    <row r="80" spans="1:41" x14ac:dyDescent="0.25">
      <c r="A80" s="39">
        <v>2019</v>
      </c>
      <c r="B80" s="29" t="s">
        <v>8130</v>
      </c>
      <c r="C80" s="29" t="s">
        <v>8131</v>
      </c>
      <c r="D80" s="29" t="s">
        <v>8132</v>
      </c>
      <c r="E80" s="42">
        <v>39934</v>
      </c>
      <c r="F80" s="29" t="s">
        <v>38</v>
      </c>
      <c r="J80" s="39">
        <v>1</v>
      </c>
      <c r="L80" s="63" t="s">
        <v>342</v>
      </c>
      <c r="M80" s="29" t="s">
        <v>185</v>
      </c>
      <c r="N80" s="29" t="s">
        <v>48</v>
      </c>
      <c r="O80" s="68">
        <v>144</v>
      </c>
      <c r="P80" s="29" t="s">
        <v>2411</v>
      </c>
      <c r="Q80" s="29" t="s">
        <v>15</v>
      </c>
      <c r="R80" s="39">
        <v>1</v>
      </c>
      <c r="S80" s="39">
        <v>0</v>
      </c>
      <c r="T80" s="39">
        <v>0</v>
      </c>
      <c r="U80" s="39">
        <v>1</v>
      </c>
      <c r="V80" s="39">
        <v>0</v>
      </c>
      <c r="W80" s="39">
        <v>0</v>
      </c>
      <c r="X80" s="39">
        <v>0</v>
      </c>
      <c r="Y80" s="39">
        <v>1</v>
      </c>
      <c r="Z80" s="39">
        <v>0</v>
      </c>
      <c r="AA80" s="39">
        <v>0</v>
      </c>
      <c r="AB80" s="39">
        <v>0</v>
      </c>
      <c r="AC80" s="39">
        <v>1</v>
      </c>
      <c r="AD80" s="39">
        <v>0</v>
      </c>
      <c r="AE80" s="39">
        <v>1</v>
      </c>
      <c r="AF80" s="39">
        <v>0</v>
      </c>
      <c r="AG80" s="39">
        <v>1</v>
      </c>
      <c r="AH80" s="39">
        <v>0</v>
      </c>
      <c r="AI80" s="39">
        <v>0</v>
      </c>
      <c r="AJ80" s="9">
        <f t="shared" si="8"/>
        <v>1</v>
      </c>
      <c r="AK80" s="9">
        <f t="shared" si="9"/>
        <v>1</v>
      </c>
      <c r="AL80" s="9">
        <f t="shared" si="10"/>
        <v>0</v>
      </c>
      <c r="AM80" s="9">
        <f t="shared" si="11"/>
        <v>0</v>
      </c>
      <c r="AN80" s="29" t="s">
        <v>5349</v>
      </c>
      <c r="AO80" s="29" t="s">
        <v>8133</v>
      </c>
    </row>
    <row r="81" spans="1:41" x14ac:dyDescent="0.25">
      <c r="A81" s="39">
        <v>2028</v>
      </c>
      <c r="B81" s="29" t="s">
        <v>5985</v>
      </c>
      <c r="C81" s="29" t="s">
        <v>5986</v>
      </c>
      <c r="D81" s="29" t="s">
        <v>5987</v>
      </c>
      <c r="E81" s="42">
        <v>39448</v>
      </c>
      <c r="F81" s="29" t="s">
        <v>38</v>
      </c>
      <c r="I81" s="64">
        <v>80000</v>
      </c>
      <c r="J81" s="39">
        <v>0.75</v>
      </c>
      <c r="K81" s="64">
        <v>174</v>
      </c>
      <c r="L81" s="63" t="s">
        <v>342</v>
      </c>
      <c r="M81" s="29" t="s">
        <v>501</v>
      </c>
      <c r="N81" s="29" t="s">
        <v>40</v>
      </c>
      <c r="O81" s="68">
        <v>24</v>
      </c>
      <c r="P81" s="29" t="s">
        <v>5988</v>
      </c>
      <c r="Q81" s="29" t="s">
        <v>15</v>
      </c>
      <c r="R81" s="39">
        <v>1</v>
      </c>
      <c r="S81" s="39">
        <v>0</v>
      </c>
      <c r="T81" s="39">
        <v>0</v>
      </c>
      <c r="U81" s="39">
        <v>0</v>
      </c>
      <c r="V81" s="39">
        <v>1</v>
      </c>
      <c r="W81" s="39">
        <v>0</v>
      </c>
      <c r="X81" s="39">
        <v>0</v>
      </c>
      <c r="Y81" s="39">
        <v>1</v>
      </c>
      <c r="Z81" s="39">
        <v>0</v>
      </c>
      <c r="AA81" s="39">
        <v>0</v>
      </c>
      <c r="AB81" s="39">
        <v>0</v>
      </c>
      <c r="AC81" s="39">
        <v>1</v>
      </c>
      <c r="AD81" s="39">
        <v>1</v>
      </c>
      <c r="AE81" s="39">
        <v>0</v>
      </c>
      <c r="AF81" s="39">
        <v>0</v>
      </c>
      <c r="AG81" s="39">
        <v>0</v>
      </c>
      <c r="AH81" s="39">
        <v>0</v>
      </c>
      <c r="AI81" s="39">
        <v>0</v>
      </c>
      <c r="AJ81" s="9">
        <f t="shared" si="8"/>
        <v>1</v>
      </c>
      <c r="AK81" s="9">
        <f t="shared" si="9"/>
        <v>0</v>
      </c>
      <c r="AL81" s="9">
        <f t="shared" si="10"/>
        <v>1</v>
      </c>
      <c r="AM81" s="9">
        <f t="shared" si="11"/>
        <v>1</v>
      </c>
      <c r="AN81" s="29" t="s">
        <v>5989</v>
      </c>
      <c r="AO81" s="29" t="s">
        <v>5990</v>
      </c>
    </row>
    <row r="82" spans="1:41" x14ac:dyDescent="0.25">
      <c r="A82" s="39">
        <v>2041</v>
      </c>
      <c r="B82" s="29" t="s">
        <v>5991</v>
      </c>
      <c r="C82" s="29" t="s">
        <v>5992</v>
      </c>
      <c r="D82" s="29" t="s">
        <v>5993</v>
      </c>
      <c r="E82" s="42">
        <v>39722</v>
      </c>
      <c r="F82" s="29" t="s">
        <v>38</v>
      </c>
      <c r="J82" s="39">
        <v>2</v>
      </c>
      <c r="L82" s="63" t="s">
        <v>342</v>
      </c>
      <c r="M82" s="29" t="s">
        <v>593</v>
      </c>
      <c r="N82" s="29" t="s">
        <v>40</v>
      </c>
      <c r="O82" s="68">
        <v>8</v>
      </c>
      <c r="P82" s="29" t="s">
        <v>4529</v>
      </c>
      <c r="Q82" s="29" t="s">
        <v>15</v>
      </c>
      <c r="R82" s="39">
        <v>1</v>
      </c>
      <c r="S82" s="39">
        <v>0</v>
      </c>
      <c r="T82" s="39">
        <v>0</v>
      </c>
      <c r="U82" s="39">
        <v>0</v>
      </c>
      <c r="V82" s="39">
        <v>0</v>
      </c>
      <c r="W82" s="39">
        <v>0</v>
      </c>
      <c r="X82" s="39">
        <v>0</v>
      </c>
      <c r="Y82" s="39">
        <v>1</v>
      </c>
      <c r="Z82" s="39">
        <v>0</v>
      </c>
      <c r="AA82" s="39">
        <v>0</v>
      </c>
      <c r="AB82" s="39">
        <v>0</v>
      </c>
      <c r="AC82" s="39">
        <v>1</v>
      </c>
      <c r="AD82" s="39">
        <v>0</v>
      </c>
      <c r="AE82" s="39">
        <v>0</v>
      </c>
      <c r="AF82" s="39">
        <v>0</v>
      </c>
      <c r="AG82" s="39">
        <v>0</v>
      </c>
      <c r="AH82" s="39">
        <v>0</v>
      </c>
      <c r="AI82" s="39">
        <v>0</v>
      </c>
      <c r="AJ82" s="9">
        <f t="shared" si="8"/>
        <v>1</v>
      </c>
      <c r="AK82" s="9">
        <f t="shared" si="9"/>
        <v>0</v>
      </c>
      <c r="AL82" s="9">
        <f t="shared" si="10"/>
        <v>0</v>
      </c>
      <c r="AM82" s="9">
        <f t="shared" si="11"/>
        <v>0</v>
      </c>
      <c r="AN82" s="29" t="s">
        <v>5994</v>
      </c>
      <c r="AO82" s="29" t="s">
        <v>5995</v>
      </c>
    </row>
    <row r="83" spans="1:41" x14ac:dyDescent="0.25">
      <c r="A83" s="39">
        <v>2053</v>
      </c>
      <c r="B83" s="29" t="s">
        <v>2352</v>
      </c>
      <c r="C83" s="29" t="s">
        <v>2353</v>
      </c>
      <c r="D83" s="29" t="s">
        <v>2354</v>
      </c>
      <c r="E83" s="42">
        <v>40191</v>
      </c>
      <c r="F83" s="29" t="s">
        <v>38</v>
      </c>
      <c r="J83" s="39">
        <v>6.2</v>
      </c>
      <c r="L83" s="63" t="s">
        <v>342</v>
      </c>
      <c r="M83" s="29" t="s">
        <v>136</v>
      </c>
      <c r="N83" s="29" t="s">
        <v>48</v>
      </c>
      <c r="O83" s="68">
        <v>0.33333333333333331</v>
      </c>
      <c r="P83" s="29" t="s">
        <v>2355</v>
      </c>
      <c r="Q83" s="29" t="s">
        <v>15</v>
      </c>
      <c r="R83" s="39">
        <v>1</v>
      </c>
      <c r="S83" s="39">
        <v>0</v>
      </c>
      <c r="T83" s="39">
        <v>0</v>
      </c>
      <c r="U83" s="39">
        <v>0</v>
      </c>
      <c r="V83" s="39">
        <v>0</v>
      </c>
      <c r="W83" s="39">
        <v>0</v>
      </c>
      <c r="X83" s="39">
        <v>0</v>
      </c>
      <c r="Y83" s="39">
        <v>1</v>
      </c>
      <c r="Z83" s="39">
        <v>0</v>
      </c>
      <c r="AA83" s="39">
        <v>0</v>
      </c>
      <c r="AB83" s="39">
        <v>0</v>
      </c>
      <c r="AC83" s="39">
        <v>1</v>
      </c>
      <c r="AD83" s="39">
        <v>0</v>
      </c>
      <c r="AE83" s="39">
        <v>0</v>
      </c>
      <c r="AF83" s="39">
        <v>0</v>
      </c>
      <c r="AG83" s="39">
        <v>0</v>
      </c>
      <c r="AH83" s="39">
        <v>0</v>
      </c>
      <c r="AI83" s="39">
        <v>0</v>
      </c>
      <c r="AJ83" s="9">
        <f t="shared" si="8"/>
        <v>1</v>
      </c>
      <c r="AK83" s="9">
        <f t="shared" si="9"/>
        <v>0</v>
      </c>
      <c r="AL83" s="9">
        <f t="shared" si="10"/>
        <v>0</v>
      </c>
      <c r="AM83" s="9">
        <f t="shared" si="11"/>
        <v>0</v>
      </c>
      <c r="AN83" s="29" t="s">
        <v>4202</v>
      </c>
      <c r="AO83" s="29" t="s">
        <v>2356</v>
      </c>
    </row>
    <row r="84" spans="1:41" x14ac:dyDescent="0.25">
      <c r="A84" s="39">
        <v>2054</v>
      </c>
      <c r="B84" s="29" t="s">
        <v>5996</v>
      </c>
      <c r="C84" s="29" t="s">
        <v>5997</v>
      </c>
      <c r="D84" s="29" t="s">
        <v>5998</v>
      </c>
      <c r="E84" s="42">
        <v>36526</v>
      </c>
      <c r="F84" s="29" t="s">
        <v>38</v>
      </c>
      <c r="J84" s="39">
        <v>12.1</v>
      </c>
      <c r="L84" s="63" t="s">
        <v>342</v>
      </c>
      <c r="M84" s="29" t="s">
        <v>224</v>
      </c>
      <c r="N84" s="29" t="s">
        <v>40</v>
      </c>
      <c r="O84" s="68">
        <v>7</v>
      </c>
      <c r="P84" s="29" t="s">
        <v>5999</v>
      </c>
      <c r="Q84" s="29" t="s">
        <v>15</v>
      </c>
      <c r="R84" s="39">
        <v>1</v>
      </c>
      <c r="S84" s="39">
        <v>0</v>
      </c>
      <c r="T84" s="39">
        <v>0</v>
      </c>
      <c r="U84" s="39">
        <v>0</v>
      </c>
      <c r="V84" s="39">
        <v>0</v>
      </c>
      <c r="W84" s="39">
        <v>0</v>
      </c>
      <c r="X84" s="39">
        <v>0</v>
      </c>
      <c r="Y84" s="39">
        <v>1</v>
      </c>
      <c r="Z84" s="39">
        <v>0</v>
      </c>
      <c r="AA84" s="39">
        <v>0</v>
      </c>
      <c r="AB84" s="39">
        <v>0</v>
      </c>
      <c r="AC84" s="39">
        <v>1</v>
      </c>
      <c r="AD84" s="39">
        <v>0</v>
      </c>
      <c r="AE84" s="39">
        <v>1</v>
      </c>
      <c r="AF84" s="39">
        <v>0</v>
      </c>
      <c r="AG84" s="39">
        <v>0</v>
      </c>
      <c r="AH84" s="39">
        <v>0</v>
      </c>
      <c r="AI84" s="39">
        <v>0</v>
      </c>
      <c r="AJ84" s="9">
        <f t="shared" si="8"/>
        <v>1</v>
      </c>
      <c r="AK84" s="9">
        <f t="shared" si="9"/>
        <v>0</v>
      </c>
      <c r="AL84" s="9">
        <f t="shared" si="10"/>
        <v>0</v>
      </c>
      <c r="AM84" s="9">
        <f t="shared" si="11"/>
        <v>0</v>
      </c>
      <c r="AN84" s="29" t="s">
        <v>6000</v>
      </c>
      <c r="AO84" s="29" t="s">
        <v>6001</v>
      </c>
    </row>
    <row r="85" spans="1:41" x14ac:dyDescent="0.25">
      <c r="A85" s="39">
        <v>2061</v>
      </c>
      <c r="B85" s="29" t="s">
        <v>3732</v>
      </c>
      <c r="C85" s="29" t="s">
        <v>3733</v>
      </c>
      <c r="D85" s="29" t="s">
        <v>3734</v>
      </c>
      <c r="E85" s="42">
        <v>38961</v>
      </c>
      <c r="F85" s="29" t="s">
        <v>38</v>
      </c>
      <c r="J85" s="39">
        <v>0.08</v>
      </c>
      <c r="L85" s="63" t="s">
        <v>342</v>
      </c>
      <c r="M85" s="29" t="s">
        <v>501</v>
      </c>
      <c r="N85" s="29" t="s">
        <v>48</v>
      </c>
      <c r="O85" s="68">
        <v>48</v>
      </c>
      <c r="P85" s="29" t="s">
        <v>6002</v>
      </c>
      <c r="Q85" s="29" t="s">
        <v>70</v>
      </c>
      <c r="R85" s="39">
        <v>0</v>
      </c>
      <c r="S85" s="39">
        <v>0</v>
      </c>
      <c r="T85" s="39">
        <v>0</v>
      </c>
      <c r="U85" s="39">
        <v>0</v>
      </c>
      <c r="V85" s="39">
        <v>0</v>
      </c>
      <c r="W85" s="39">
        <v>0</v>
      </c>
      <c r="X85" s="39">
        <v>0</v>
      </c>
      <c r="Y85" s="39">
        <v>1</v>
      </c>
      <c r="Z85" s="39">
        <v>0</v>
      </c>
      <c r="AA85" s="39">
        <v>0</v>
      </c>
      <c r="AB85" s="39">
        <v>0</v>
      </c>
      <c r="AC85" s="39">
        <v>0</v>
      </c>
      <c r="AD85" s="39">
        <v>1</v>
      </c>
      <c r="AE85" s="39">
        <v>0</v>
      </c>
      <c r="AF85" s="39">
        <v>0</v>
      </c>
      <c r="AG85" s="39">
        <v>0</v>
      </c>
      <c r="AH85" s="39">
        <v>0</v>
      </c>
      <c r="AI85" s="39">
        <v>0</v>
      </c>
      <c r="AJ85" s="9">
        <f t="shared" si="8"/>
        <v>0</v>
      </c>
      <c r="AK85" s="9">
        <f t="shared" si="9"/>
        <v>0</v>
      </c>
      <c r="AL85" s="9">
        <f t="shared" si="10"/>
        <v>1</v>
      </c>
      <c r="AM85" s="9">
        <f t="shared" si="11"/>
        <v>1</v>
      </c>
      <c r="AN85" s="29" t="s">
        <v>3735</v>
      </c>
      <c r="AO85" s="29" t="s">
        <v>3736</v>
      </c>
    </row>
    <row r="86" spans="1:41" x14ac:dyDescent="0.25">
      <c r="A86" s="39">
        <v>2072</v>
      </c>
      <c r="B86" s="29" t="s">
        <v>5369</v>
      </c>
      <c r="C86" s="29" t="s">
        <v>5370</v>
      </c>
      <c r="D86" s="29" t="s">
        <v>5371</v>
      </c>
      <c r="E86" s="42">
        <v>39997</v>
      </c>
      <c r="F86" s="29" t="s">
        <v>38</v>
      </c>
      <c r="J86" s="39">
        <v>2</v>
      </c>
      <c r="L86" s="63" t="s">
        <v>342</v>
      </c>
      <c r="M86" s="29" t="s">
        <v>3648</v>
      </c>
      <c r="N86" s="29" t="s">
        <v>48</v>
      </c>
      <c r="O86" s="68">
        <v>3</v>
      </c>
      <c r="P86" s="29" t="s">
        <v>6003</v>
      </c>
      <c r="Q86" s="29" t="s">
        <v>15</v>
      </c>
      <c r="R86" s="39">
        <v>1</v>
      </c>
      <c r="S86" s="39">
        <v>0</v>
      </c>
      <c r="T86" s="39">
        <v>0</v>
      </c>
      <c r="U86" s="39">
        <v>0</v>
      </c>
      <c r="V86" s="39">
        <v>0</v>
      </c>
      <c r="W86" s="39">
        <v>0</v>
      </c>
      <c r="X86" s="39">
        <v>0</v>
      </c>
      <c r="Y86" s="39">
        <v>1</v>
      </c>
      <c r="Z86" s="39">
        <v>0</v>
      </c>
      <c r="AA86" s="39">
        <v>0</v>
      </c>
      <c r="AB86" s="39">
        <v>0</v>
      </c>
      <c r="AC86" s="39">
        <v>1</v>
      </c>
      <c r="AD86" s="39">
        <v>0</v>
      </c>
      <c r="AE86" s="39">
        <v>0</v>
      </c>
      <c r="AF86" s="39">
        <v>0</v>
      </c>
      <c r="AG86" s="39">
        <v>0</v>
      </c>
      <c r="AH86" s="39">
        <v>0</v>
      </c>
      <c r="AI86" s="39">
        <v>0</v>
      </c>
      <c r="AJ86" s="9">
        <f t="shared" ref="AJ86:AJ149" si="12">IF(OR(AC86=1,AE86=1),1,0)</f>
        <v>1</v>
      </c>
      <c r="AK86" s="9">
        <f t="shared" ref="AK86:AK149" si="13">IF(OR(AF86=1,AG86=1),1,0)</f>
        <v>0</v>
      </c>
      <c r="AL86" s="9">
        <f t="shared" ref="AL86:AL149" si="14">IF(OR(AD86=1,AH86=1,AI86=1),1,0)</f>
        <v>0</v>
      </c>
      <c r="AM86" s="9">
        <f t="shared" ref="AM86:AM149" si="15">IF(OR(AD86=1,AH86=1),1,0)</f>
        <v>0</v>
      </c>
      <c r="AN86" s="29" t="s">
        <v>5372</v>
      </c>
      <c r="AO86" s="29" t="s">
        <v>5373</v>
      </c>
    </row>
    <row r="87" spans="1:41" x14ac:dyDescent="0.25">
      <c r="A87" s="39">
        <v>2073</v>
      </c>
      <c r="B87" s="29" t="s">
        <v>6004</v>
      </c>
      <c r="C87" s="29" t="s">
        <v>6005</v>
      </c>
      <c r="D87" s="29" t="s">
        <v>6006</v>
      </c>
      <c r="E87" s="42">
        <v>39997</v>
      </c>
      <c r="F87" s="29" t="s">
        <v>38</v>
      </c>
      <c r="J87" s="39">
        <v>20</v>
      </c>
      <c r="L87" s="63" t="s">
        <v>342</v>
      </c>
      <c r="M87" s="29" t="s">
        <v>3648</v>
      </c>
      <c r="N87" s="29" t="s">
        <v>48</v>
      </c>
      <c r="O87" s="68">
        <v>48</v>
      </c>
      <c r="P87" s="29" t="s">
        <v>6007</v>
      </c>
      <c r="Q87" s="29" t="s">
        <v>15</v>
      </c>
      <c r="R87" s="39">
        <v>1</v>
      </c>
      <c r="S87" s="39">
        <v>0</v>
      </c>
      <c r="T87" s="39">
        <v>0</v>
      </c>
      <c r="U87" s="39">
        <v>0</v>
      </c>
      <c r="V87" s="39">
        <v>0</v>
      </c>
      <c r="W87" s="39">
        <v>0</v>
      </c>
      <c r="X87" s="39">
        <v>0</v>
      </c>
      <c r="Y87" s="39">
        <v>1</v>
      </c>
      <c r="Z87" s="39">
        <v>0</v>
      </c>
      <c r="AA87" s="39">
        <v>0</v>
      </c>
      <c r="AB87" s="39">
        <v>0</v>
      </c>
      <c r="AC87" s="39">
        <v>1</v>
      </c>
      <c r="AD87" s="39">
        <v>0</v>
      </c>
      <c r="AE87" s="39">
        <v>0</v>
      </c>
      <c r="AF87" s="39">
        <v>0</v>
      </c>
      <c r="AG87" s="39">
        <v>0</v>
      </c>
      <c r="AH87" s="39">
        <v>0</v>
      </c>
      <c r="AI87" s="39">
        <v>0</v>
      </c>
      <c r="AJ87" s="9">
        <f t="shared" si="12"/>
        <v>1</v>
      </c>
      <c r="AK87" s="9">
        <f t="shared" si="13"/>
        <v>0</v>
      </c>
      <c r="AL87" s="9">
        <f t="shared" si="14"/>
        <v>0</v>
      </c>
      <c r="AM87" s="9">
        <f t="shared" si="15"/>
        <v>0</v>
      </c>
      <c r="AN87" s="29" t="s">
        <v>6008</v>
      </c>
      <c r="AO87" s="29" t="s">
        <v>6009</v>
      </c>
    </row>
    <row r="88" spans="1:41" x14ac:dyDescent="0.25">
      <c r="A88" s="39">
        <v>2075</v>
      </c>
      <c r="B88" s="29" t="s">
        <v>5374</v>
      </c>
      <c r="C88" s="29" t="s">
        <v>5375</v>
      </c>
      <c r="D88" s="29" t="s">
        <v>5376</v>
      </c>
      <c r="E88" s="42">
        <v>40269</v>
      </c>
      <c r="F88" s="29" t="s">
        <v>38</v>
      </c>
      <c r="J88" s="39">
        <v>60</v>
      </c>
      <c r="L88" s="63" t="s">
        <v>342</v>
      </c>
      <c r="M88" s="29" t="s">
        <v>3726</v>
      </c>
      <c r="N88" s="29" t="s">
        <v>48</v>
      </c>
      <c r="O88" s="68">
        <v>24</v>
      </c>
      <c r="P88" s="29" t="s">
        <v>8134</v>
      </c>
      <c r="Q88" s="29" t="s">
        <v>55</v>
      </c>
      <c r="R88" s="39">
        <v>1</v>
      </c>
      <c r="S88" s="39">
        <v>0</v>
      </c>
      <c r="T88" s="39">
        <v>0</v>
      </c>
      <c r="U88" s="39">
        <v>0</v>
      </c>
      <c r="V88" s="39">
        <v>0</v>
      </c>
      <c r="W88" s="39">
        <v>0</v>
      </c>
      <c r="X88" s="39">
        <v>0</v>
      </c>
      <c r="Y88" s="39">
        <v>1</v>
      </c>
      <c r="Z88" s="39">
        <v>0</v>
      </c>
      <c r="AA88" s="39">
        <v>0</v>
      </c>
      <c r="AB88" s="39">
        <v>0</v>
      </c>
      <c r="AC88" s="39">
        <v>1</v>
      </c>
      <c r="AD88" s="39">
        <v>0</v>
      </c>
      <c r="AE88" s="39">
        <v>0</v>
      </c>
      <c r="AF88" s="39">
        <v>0</v>
      </c>
      <c r="AG88" s="39">
        <v>0</v>
      </c>
      <c r="AH88" s="39">
        <v>0</v>
      </c>
      <c r="AI88" s="39">
        <v>0</v>
      </c>
      <c r="AJ88" s="9">
        <f t="shared" si="12"/>
        <v>1</v>
      </c>
      <c r="AK88" s="9">
        <f t="shared" si="13"/>
        <v>0</v>
      </c>
      <c r="AL88" s="9">
        <f t="shared" si="14"/>
        <v>0</v>
      </c>
      <c r="AM88" s="9">
        <f t="shared" si="15"/>
        <v>0</v>
      </c>
      <c r="AN88" s="29" t="s">
        <v>5377</v>
      </c>
      <c r="AO88" s="29" t="s">
        <v>5378</v>
      </c>
    </row>
    <row r="89" spans="1:41" x14ac:dyDescent="0.25">
      <c r="A89" s="39">
        <v>2076</v>
      </c>
      <c r="B89" s="29" t="s">
        <v>8135</v>
      </c>
      <c r="C89" s="29" t="s">
        <v>8136</v>
      </c>
      <c r="D89" s="29" t="s">
        <v>8137</v>
      </c>
      <c r="E89" s="42">
        <v>40238</v>
      </c>
      <c r="F89" s="29" t="s">
        <v>38</v>
      </c>
      <c r="J89" s="39">
        <v>60</v>
      </c>
      <c r="L89" s="63" t="s">
        <v>342</v>
      </c>
      <c r="M89" s="29" t="s">
        <v>3726</v>
      </c>
      <c r="N89" s="29" t="s">
        <v>48</v>
      </c>
      <c r="O89" s="68">
        <v>24</v>
      </c>
      <c r="P89" s="29" t="s">
        <v>8134</v>
      </c>
      <c r="Q89" s="29" t="s">
        <v>15</v>
      </c>
      <c r="R89" s="39">
        <v>1</v>
      </c>
      <c r="S89" s="39">
        <v>0</v>
      </c>
      <c r="T89" s="39">
        <v>0</v>
      </c>
      <c r="U89" s="39">
        <v>0</v>
      </c>
      <c r="V89" s="39">
        <v>0</v>
      </c>
      <c r="W89" s="39">
        <v>0</v>
      </c>
      <c r="X89" s="39">
        <v>0</v>
      </c>
      <c r="Y89" s="39">
        <v>1</v>
      </c>
      <c r="Z89" s="39">
        <v>0</v>
      </c>
      <c r="AA89" s="39">
        <v>0</v>
      </c>
      <c r="AB89" s="39">
        <v>0</v>
      </c>
      <c r="AC89" s="39">
        <v>1</v>
      </c>
      <c r="AD89" s="39">
        <v>0</v>
      </c>
      <c r="AE89" s="39">
        <v>0</v>
      </c>
      <c r="AF89" s="39">
        <v>0</v>
      </c>
      <c r="AG89" s="39">
        <v>0</v>
      </c>
      <c r="AH89" s="39">
        <v>0</v>
      </c>
      <c r="AI89" s="39">
        <v>0</v>
      </c>
      <c r="AJ89" s="9">
        <f t="shared" si="12"/>
        <v>1</v>
      </c>
      <c r="AK89" s="9">
        <f t="shared" si="13"/>
        <v>0</v>
      </c>
      <c r="AL89" s="9">
        <f t="shared" si="14"/>
        <v>0</v>
      </c>
      <c r="AM89" s="9">
        <f t="shared" si="15"/>
        <v>0</v>
      </c>
      <c r="AN89" s="29" t="s">
        <v>8138</v>
      </c>
      <c r="AO89" s="29" t="s">
        <v>8139</v>
      </c>
    </row>
    <row r="90" spans="1:41" x14ac:dyDescent="0.25">
      <c r="A90" s="39">
        <v>2079</v>
      </c>
      <c r="B90" s="29" t="s">
        <v>5621</v>
      </c>
      <c r="C90" s="29" t="s">
        <v>5622</v>
      </c>
      <c r="D90" s="29" t="s">
        <v>5623</v>
      </c>
      <c r="E90" s="42">
        <v>39491</v>
      </c>
      <c r="F90" s="29" t="s">
        <v>38</v>
      </c>
      <c r="L90" s="63" t="s">
        <v>342</v>
      </c>
      <c r="M90" s="29" t="s">
        <v>224</v>
      </c>
      <c r="N90" s="29" t="s">
        <v>40</v>
      </c>
      <c r="O90" s="68">
        <v>1</v>
      </c>
      <c r="P90" s="29" t="s">
        <v>8140</v>
      </c>
      <c r="Q90" s="29" t="s">
        <v>15</v>
      </c>
      <c r="R90" s="39">
        <v>0</v>
      </c>
      <c r="S90" s="39">
        <v>0</v>
      </c>
      <c r="T90" s="39">
        <v>0</v>
      </c>
      <c r="U90" s="39">
        <v>1</v>
      </c>
      <c r="V90" s="39">
        <v>0</v>
      </c>
      <c r="W90" s="39">
        <v>0</v>
      </c>
      <c r="X90" s="39">
        <v>0</v>
      </c>
      <c r="Y90" s="39">
        <v>1</v>
      </c>
      <c r="Z90" s="39">
        <v>0</v>
      </c>
      <c r="AA90" s="39">
        <v>0</v>
      </c>
      <c r="AB90" s="39">
        <v>0</v>
      </c>
      <c r="AC90" s="39">
        <v>0</v>
      </c>
      <c r="AD90" s="39">
        <v>0</v>
      </c>
      <c r="AE90" s="39">
        <v>0</v>
      </c>
      <c r="AF90" s="39">
        <v>0</v>
      </c>
      <c r="AG90" s="39">
        <v>0</v>
      </c>
      <c r="AH90" s="39">
        <v>0</v>
      </c>
      <c r="AI90" s="39">
        <v>1</v>
      </c>
      <c r="AJ90" s="9">
        <f t="shared" si="12"/>
        <v>0</v>
      </c>
      <c r="AK90" s="9">
        <f t="shared" si="13"/>
        <v>0</v>
      </c>
      <c r="AL90" s="9">
        <f t="shared" si="14"/>
        <v>1</v>
      </c>
      <c r="AM90" s="9">
        <f t="shared" si="15"/>
        <v>0</v>
      </c>
      <c r="AN90" s="29" t="s">
        <v>3461</v>
      </c>
      <c r="AO90" s="29" t="s">
        <v>5624</v>
      </c>
    </row>
    <row r="91" spans="1:41" x14ac:dyDescent="0.25">
      <c r="A91" s="39">
        <v>2088</v>
      </c>
      <c r="B91" s="29" t="s">
        <v>6010</v>
      </c>
      <c r="C91" s="29" t="s">
        <v>6011</v>
      </c>
      <c r="D91" s="29" t="s">
        <v>6012</v>
      </c>
      <c r="E91" s="42">
        <v>40969</v>
      </c>
      <c r="F91" s="29" t="s">
        <v>38</v>
      </c>
      <c r="J91" s="39">
        <v>4</v>
      </c>
      <c r="L91" s="63" t="s">
        <v>342</v>
      </c>
      <c r="M91" s="29" t="s">
        <v>3726</v>
      </c>
      <c r="N91" s="29" t="s">
        <v>48</v>
      </c>
      <c r="O91" s="68">
        <v>3</v>
      </c>
      <c r="P91" s="29" t="s">
        <v>6013</v>
      </c>
      <c r="Q91" s="29" t="s">
        <v>70</v>
      </c>
      <c r="R91" s="39">
        <v>0</v>
      </c>
      <c r="S91" s="39">
        <v>0</v>
      </c>
      <c r="T91" s="39">
        <v>0</v>
      </c>
      <c r="U91" s="39">
        <v>0</v>
      </c>
      <c r="V91" s="39">
        <v>0</v>
      </c>
      <c r="W91" s="39">
        <v>0</v>
      </c>
      <c r="X91" s="39">
        <v>0</v>
      </c>
      <c r="Y91" s="39">
        <v>1</v>
      </c>
      <c r="Z91" s="39">
        <v>0</v>
      </c>
      <c r="AA91" s="39">
        <v>0</v>
      </c>
      <c r="AB91" s="39">
        <v>0</v>
      </c>
      <c r="AC91" s="39">
        <v>1</v>
      </c>
      <c r="AD91" s="39">
        <v>0</v>
      </c>
      <c r="AE91" s="39">
        <v>0</v>
      </c>
      <c r="AF91" s="39">
        <v>0</v>
      </c>
      <c r="AG91" s="39">
        <v>0</v>
      </c>
      <c r="AH91" s="39">
        <v>0</v>
      </c>
      <c r="AI91" s="39">
        <v>0</v>
      </c>
      <c r="AJ91" s="9">
        <f t="shared" si="12"/>
        <v>1</v>
      </c>
      <c r="AK91" s="9">
        <f t="shared" si="13"/>
        <v>0</v>
      </c>
      <c r="AL91" s="9">
        <f t="shared" si="14"/>
        <v>0</v>
      </c>
      <c r="AM91" s="9">
        <f t="shared" si="15"/>
        <v>0</v>
      </c>
      <c r="AN91" s="29" t="s">
        <v>6014</v>
      </c>
      <c r="AO91" s="29" t="s">
        <v>6015</v>
      </c>
    </row>
    <row r="92" spans="1:41" x14ac:dyDescent="0.25">
      <c r="A92" s="39">
        <v>2089</v>
      </c>
      <c r="B92" s="29" t="s">
        <v>8141</v>
      </c>
      <c r="C92" s="29" t="s">
        <v>8142</v>
      </c>
      <c r="D92" s="29" t="s">
        <v>8143</v>
      </c>
      <c r="E92" s="42">
        <v>40137</v>
      </c>
      <c r="F92" s="29" t="s">
        <v>38</v>
      </c>
      <c r="J92" s="39">
        <v>2</v>
      </c>
      <c r="L92" s="63" t="s">
        <v>342</v>
      </c>
      <c r="M92" s="29" t="s">
        <v>224</v>
      </c>
      <c r="N92" s="29" t="s">
        <v>40</v>
      </c>
      <c r="O92" s="68">
        <v>3</v>
      </c>
      <c r="P92" s="29" t="s">
        <v>8144</v>
      </c>
      <c r="Q92" s="29" t="s">
        <v>70</v>
      </c>
      <c r="R92" s="39">
        <v>0</v>
      </c>
      <c r="S92" s="39">
        <v>0</v>
      </c>
      <c r="T92" s="39">
        <v>0</v>
      </c>
      <c r="U92" s="39">
        <v>0</v>
      </c>
      <c r="V92" s="39">
        <v>0</v>
      </c>
      <c r="W92" s="39">
        <v>0</v>
      </c>
      <c r="X92" s="39">
        <v>0</v>
      </c>
      <c r="Y92" s="39">
        <v>1</v>
      </c>
      <c r="Z92" s="39">
        <v>0</v>
      </c>
      <c r="AA92" s="39">
        <v>0</v>
      </c>
      <c r="AB92" s="39">
        <v>0</v>
      </c>
      <c r="AC92" s="39">
        <v>1</v>
      </c>
      <c r="AD92" s="39">
        <v>0</v>
      </c>
      <c r="AE92" s="39">
        <v>0</v>
      </c>
      <c r="AF92" s="39">
        <v>0</v>
      </c>
      <c r="AG92" s="39">
        <v>0</v>
      </c>
      <c r="AH92" s="39">
        <v>0</v>
      </c>
      <c r="AI92" s="39">
        <v>0</v>
      </c>
      <c r="AJ92" s="9">
        <f t="shared" si="12"/>
        <v>1</v>
      </c>
      <c r="AK92" s="9">
        <f t="shared" si="13"/>
        <v>0</v>
      </c>
      <c r="AL92" s="9">
        <f t="shared" si="14"/>
        <v>0</v>
      </c>
      <c r="AM92" s="9">
        <f t="shared" si="15"/>
        <v>0</v>
      </c>
      <c r="AN92" s="29" t="s">
        <v>8145</v>
      </c>
      <c r="AO92" s="29" t="s">
        <v>8146</v>
      </c>
    </row>
    <row r="93" spans="1:41" x14ac:dyDescent="0.25">
      <c r="A93" s="39">
        <v>2099</v>
      </c>
      <c r="B93" s="29" t="s">
        <v>8147</v>
      </c>
      <c r="C93" s="29" t="s">
        <v>8148</v>
      </c>
      <c r="D93" s="29" t="s">
        <v>8149</v>
      </c>
      <c r="E93" s="42">
        <v>37072</v>
      </c>
      <c r="F93" s="29" t="s">
        <v>38</v>
      </c>
      <c r="J93" s="39">
        <v>2.0999999999999999E-3</v>
      </c>
      <c r="L93" s="63" t="s">
        <v>342</v>
      </c>
      <c r="M93" s="29" t="s">
        <v>185</v>
      </c>
      <c r="N93" s="29" t="s">
        <v>48</v>
      </c>
      <c r="O93" s="68">
        <v>0.33333333333333331</v>
      </c>
      <c r="P93" s="29" t="s">
        <v>8150</v>
      </c>
      <c r="Q93" s="29" t="s">
        <v>15</v>
      </c>
      <c r="R93" s="39">
        <v>0</v>
      </c>
      <c r="S93" s="39">
        <v>0</v>
      </c>
      <c r="T93" s="39">
        <v>0</v>
      </c>
      <c r="U93" s="39">
        <v>0</v>
      </c>
      <c r="V93" s="39">
        <v>0</v>
      </c>
      <c r="W93" s="39">
        <v>0</v>
      </c>
      <c r="X93" s="39">
        <v>0</v>
      </c>
      <c r="Y93" s="39">
        <v>1</v>
      </c>
      <c r="Z93" s="39">
        <v>0</v>
      </c>
      <c r="AA93" s="39">
        <v>0</v>
      </c>
      <c r="AB93" s="39">
        <v>0</v>
      </c>
      <c r="AC93" s="39">
        <v>0</v>
      </c>
      <c r="AD93" s="39">
        <v>0</v>
      </c>
      <c r="AE93" s="39">
        <v>0</v>
      </c>
      <c r="AF93" s="39">
        <v>0</v>
      </c>
      <c r="AG93" s="39">
        <v>0</v>
      </c>
      <c r="AH93" s="39">
        <v>0</v>
      </c>
      <c r="AI93" s="39">
        <v>1</v>
      </c>
      <c r="AJ93" s="9">
        <f t="shared" si="12"/>
        <v>0</v>
      </c>
      <c r="AK93" s="9">
        <f t="shared" si="13"/>
        <v>0</v>
      </c>
      <c r="AL93" s="9">
        <f t="shared" si="14"/>
        <v>1</v>
      </c>
      <c r="AM93" s="9">
        <f t="shared" si="15"/>
        <v>0</v>
      </c>
      <c r="AN93" s="29" t="s">
        <v>3461</v>
      </c>
      <c r="AO93" s="29" t="s">
        <v>8151</v>
      </c>
    </row>
    <row r="94" spans="1:41" x14ac:dyDescent="0.25">
      <c r="A94" s="39">
        <v>2102</v>
      </c>
      <c r="B94" s="29" t="s">
        <v>6016</v>
      </c>
      <c r="C94" s="29" t="s">
        <v>6017</v>
      </c>
      <c r="D94" s="29" t="s">
        <v>6018</v>
      </c>
      <c r="E94" s="42">
        <v>38565</v>
      </c>
      <c r="F94" s="29" t="s">
        <v>38</v>
      </c>
      <c r="J94" s="39">
        <v>0.6</v>
      </c>
      <c r="L94" s="63" t="s">
        <v>342</v>
      </c>
      <c r="M94" s="29" t="s">
        <v>6019</v>
      </c>
      <c r="N94" s="29" t="s">
        <v>48</v>
      </c>
      <c r="O94" s="68">
        <v>24</v>
      </c>
      <c r="P94" s="29" t="s">
        <v>6020</v>
      </c>
      <c r="Q94" s="29" t="s">
        <v>70</v>
      </c>
      <c r="R94" s="39">
        <v>0</v>
      </c>
      <c r="S94" s="39">
        <v>0</v>
      </c>
      <c r="T94" s="39">
        <v>0</v>
      </c>
      <c r="U94" s="39">
        <v>0</v>
      </c>
      <c r="V94" s="39">
        <v>0</v>
      </c>
      <c r="W94" s="39">
        <v>0</v>
      </c>
      <c r="X94" s="39">
        <v>0</v>
      </c>
      <c r="Y94" s="39">
        <v>1</v>
      </c>
      <c r="Z94" s="39">
        <v>0</v>
      </c>
      <c r="AA94" s="39">
        <v>0</v>
      </c>
      <c r="AB94" s="39">
        <v>0</v>
      </c>
      <c r="AC94" s="39">
        <v>0</v>
      </c>
      <c r="AD94" s="39">
        <v>1</v>
      </c>
      <c r="AE94" s="39">
        <v>0</v>
      </c>
      <c r="AF94" s="39">
        <v>0</v>
      </c>
      <c r="AG94" s="39">
        <v>0</v>
      </c>
      <c r="AH94" s="39">
        <v>0</v>
      </c>
      <c r="AI94" s="39">
        <v>0</v>
      </c>
      <c r="AJ94" s="9">
        <f t="shared" si="12"/>
        <v>0</v>
      </c>
      <c r="AK94" s="9">
        <f t="shared" si="13"/>
        <v>0</v>
      </c>
      <c r="AL94" s="9">
        <f t="shared" si="14"/>
        <v>1</v>
      </c>
      <c r="AM94" s="9">
        <f t="shared" si="15"/>
        <v>1</v>
      </c>
      <c r="AN94" s="29" t="s">
        <v>6021</v>
      </c>
      <c r="AO94" s="29" t="s">
        <v>6022</v>
      </c>
    </row>
    <row r="95" spans="1:41" x14ac:dyDescent="0.25">
      <c r="A95" s="39">
        <v>2103</v>
      </c>
      <c r="B95" s="29" t="s">
        <v>8152</v>
      </c>
      <c r="C95" s="29" t="s">
        <v>8153</v>
      </c>
      <c r="D95" s="29" t="s">
        <v>8154</v>
      </c>
      <c r="E95" s="42">
        <v>40758</v>
      </c>
      <c r="F95" s="29" t="s">
        <v>332</v>
      </c>
      <c r="I95" s="64">
        <v>18000</v>
      </c>
      <c r="J95" s="39">
        <v>42.4</v>
      </c>
      <c r="L95" s="63" t="s">
        <v>342</v>
      </c>
      <c r="M95" s="29" t="s">
        <v>224</v>
      </c>
      <c r="N95" s="29" t="s">
        <v>40</v>
      </c>
      <c r="O95" s="68">
        <v>1</v>
      </c>
      <c r="P95" s="29" t="s">
        <v>8155</v>
      </c>
      <c r="Q95" s="29" t="s">
        <v>15</v>
      </c>
      <c r="R95" s="39">
        <v>1</v>
      </c>
      <c r="S95" s="39">
        <v>0</v>
      </c>
      <c r="T95" s="39">
        <v>0</v>
      </c>
      <c r="U95" s="39">
        <v>0</v>
      </c>
      <c r="V95" s="39">
        <v>0</v>
      </c>
      <c r="W95" s="39">
        <v>0</v>
      </c>
      <c r="X95" s="39">
        <v>0</v>
      </c>
      <c r="Y95" s="39">
        <v>1</v>
      </c>
      <c r="Z95" s="39">
        <v>0</v>
      </c>
      <c r="AA95" s="39">
        <v>0</v>
      </c>
      <c r="AB95" s="39">
        <v>0</v>
      </c>
      <c r="AC95" s="39">
        <v>1</v>
      </c>
      <c r="AD95" s="39">
        <v>1</v>
      </c>
      <c r="AE95" s="39">
        <v>0</v>
      </c>
      <c r="AF95" s="39">
        <v>0</v>
      </c>
      <c r="AG95" s="39">
        <v>0</v>
      </c>
      <c r="AH95" s="39">
        <v>0</v>
      </c>
      <c r="AI95" s="39">
        <v>0</v>
      </c>
      <c r="AJ95" s="9">
        <f t="shared" si="12"/>
        <v>1</v>
      </c>
      <c r="AK95" s="9">
        <f t="shared" si="13"/>
        <v>0</v>
      </c>
      <c r="AL95" s="9">
        <f t="shared" si="14"/>
        <v>1</v>
      </c>
      <c r="AM95" s="9">
        <f t="shared" si="15"/>
        <v>1</v>
      </c>
      <c r="AN95" s="29" t="s">
        <v>8156</v>
      </c>
      <c r="AO95" s="29" t="s">
        <v>8157</v>
      </c>
    </row>
    <row r="96" spans="1:41" x14ac:dyDescent="0.25">
      <c r="A96" s="39">
        <v>2105</v>
      </c>
      <c r="B96" s="29" t="s">
        <v>5625</v>
      </c>
      <c r="C96" s="29" t="s">
        <v>5626</v>
      </c>
      <c r="D96" s="29" t="s">
        <v>5627</v>
      </c>
      <c r="E96" s="42">
        <v>38910</v>
      </c>
      <c r="F96" s="29" t="s">
        <v>38</v>
      </c>
      <c r="J96" s="39">
        <v>2</v>
      </c>
      <c r="L96" s="63" t="s">
        <v>342</v>
      </c>
      <c r="M96" s="29" t="s">
        <v>3726</v>
      </c>
      <c r="N96" s="29" t="s">
        <v>48</v>
      </c>
      <c r="O96" s="68">
        <v>0.5</v>
      </c>
      <c r="P96" s="29" t="s">
        <v>6003</v>
      </c>
      <c r="Q96" s="29" t="s">
        <v>70</v>
      </c>
      <c r="R96" s="39">
        <v>0</v>
      </c>
      <c r="S96" s="39">
        <v>0</v>
      </c>
      <c r="T96" s="39">
        <v>0</v>
      </c>
      <c r="U96" s="39">
        <v>0</v>
      </c>
      <c r="V96" s="39">
        <v>0</v>
      </c>
      <c r="W96" s="39">
        <v>0</v>
      </c>
      <c r="X96" s="39">
        <v>0</v>
      </c>
      <c r="Y96" s="39">
        <v>1</v>
      </c>
      <c r="Z96" s="39">
        <v>0</v>
      </c>
      <c r="AA96" s="39">
        <v>0</v>
      </c>
      <c r="AB96" s="39">
        <v>0</v>
      </c>
      <c r="AC96" s="39">
        <v>1</v>
      </c>
      <c r="AD96" s="39">
        <v>0</v>
      </c>
      <c r="AE96" s="39">
        <v>0</v>
      </c>
      <c r="AF96" s="39">
        <v>0</v>
      </c>
      <c r="AG96" s="39">
        <v>0</v>
      </c>
      <c r="AH96" s="39">
        <v>0</v>
      </c>
      <c r="AI96" s="39">
        <v>0</v>
      </c>
      <c r="AJ96" s="9">
        <f t="shared" si="12"/>
        <v>1</v>
      </c>
      <c r="AK96" s="9">
        <f t="shared" si="13"/>
        <v>0</v>
      </c>
      <c r="AL96" s="9">
        <f t="shared" si="14"/>
        <v>0</v>
      </c>
      <c r="AM96" s="9">
        <f t="shared" si="15"/>
        <v>0</v>
      </c>
      <c r="AN96" s="29" t="s">
        <v>5387</v>
      </c>
      <c r="AO96" s="29" t="s">
        <v>5628</v>
      </c>
    </row>
    <row r="97" spans="1:41" x14ac:dyDescent="0.25">
      <c r="A97" s="39">
        <v>2107</v>
      </c>
      <c r="B97" s="29" t="s">
        <v>8158</v>
      </c>
      <c r="C97" s="29" t="s">
        <v>8159</v>
      </c>
      <c r="D97" s="29" t="s">
        <v>8160</v>
      </c>
      <c r="E97" s="42">
        <v>39356</v>
      </c>
      <c r="F97" s="29" t="s">
        <v>38</v>
      </c>
      <c r="J97" s="39">
        <v>20</v>
      </c>
      <c r="L97" s="63" t="s">
        <v>342</v>
      </c>
      <c r="M97" s="29" t="s">
        <v>3726</v>
      </c>
      <c r="N97" s="29" t="s">
        <v>48</v>
      </c>
      <c r="O97" s="68">
        <v>24</v>
      </c>
      <c r="P97" s="29" t="s">
        <v>8161</v>
      </c>
      <c r="Q97" s="29" t="s">
        <v>15</v>
      </c>
      <c r="R97" s="39">
        <v>1</v>
      </c>
      <c r="S97" s="39">
        <v>0</v>
      </c>
      <c r="T97" s="39">
        <v>0</v>
      </c>
      <c r="U97" s="39">
        <v>1</v>
      </c>
      <c r="V97" s="39">
        <v>0</v>
      </c>
      <c r="W97" s="39">
        <v>0</v>
      </c>
      <c r="X97" s="39">
        <v>0</v>
      </c>
      <c r="Y97" s="39">
        <v>1</v>
      </c>
      <c r="Z97" s="39">
        <v>0</v>
      </c>
      <c r="AA97" s="39">
        <v>0</v>
      </c>
      <c r="AB97" s="39">
        <v>0</v>
      </c>
      <c r="AC97" s="39">
        <v>1</v>
      </c>
      <c r="AD97" s="39">
        <v>1</v>
      </c>
      <c r="AE97" s="39">
        <v>1</v>
      </c>
      <c r="AF97" s="39">
        <v>0</v>
      </c>
      <c r="AG97" s="39">
        <v>0</v>
      </c>
      <c r="AH97" s="39">
        <v>0</v>
      </c>
      <c r="AI97" s="39">
        <v>0</v>
      </c>
      <c r="AJ97" s="9">
        <f t="shared" si="12"/>
        <v>1</v>
      </c>
      <c r="AK97" s="9">
        <f t="shared" si="13"/>
        <v>0</v>
      </c>
      <c r="AL97" s="9">
        <f t="shared" si="14"/>
        <v>1</v>
      </c>
      <c r="AM97" s="9">
        <f t="shared" si="15"/>
        <v>1</v>
      </c>
      <c r="AN97" s="29" t="s">
        <v>8162</v>
      </c>
      <c r="AO97" s="29" t="s">
        <v>8163</v>
      </c>
    </row>
    <row r="98" spans="1:41" x14ac:dyDescent="0.25">
      <c r="A98" s="39">
        <v>2108</v>
      </c>
      <c r="B98" s="29" t="s">
        <v>8164</v>
      </c>
      <c r="C98" s="29" t="s">
        <v>8165</v>
      </c>
      <c r="D98" s="29" t="s">
        <v>8166</v>
      </c>
      <c r="E98" s="42">
        <v>38573</v>
      </c>
      <c r="F98" s="29" t="s">
        <v>38</v>
      </c>
      <c r="J98" s="39">
        <v>10</v>
      </c>
      <c r="L98" s="63" t="s">
        <v>342</v>
      </c>
      <c r="M98" s="29" t="s">
        <v>1296</v>
      </c>
      <c r="N98" s="29" t="s">
        <v>48</v>
      </c>
      <c r="O98" s="68">
        <v>2</v>
      </c>
      <c r="P98" s="29" t="s">
        <v>2341</v>
      </c>
      <c r="Q98" s="29" t="s">
        <v>15</v>
      </c>
      <c r="R98" s="39">
        <v>1</v>
      </c>
      <c r="S98" s="39">
        <v>0</v>
      </c>
      <c r="T98" s="39">
        <v>0</v>
      </c>
      <c r="U98" s="39">
        <v>0</v>
      </c>
      <c r="V98" s="39">
        <v>0</v>
      </c>
      <c r="W98" s="39">
        <v>0</v>
      </c>
      <c r="X98" s="39">
        <v>0</v>
      </c>
      <c r="Y98" s="39">
        <v>1</v>
      </c>
      <c r="Z98" s="39">
        <v>0</v>
      </c>
      <c r="AA98" s="39">
        <v>0</v>
      </c>
      <c r="AB98" s="39">
        <v>0</v>
      </c>
      <c r="AC98" s="39">
        <v>1</v>
      </c>
      <c r="AD98" s="39">
        <v>0</v>
      </c>
      <c r="AE98" s="39">
        <v>0</v>
      </c>
      <c r="AF98" s="39">
        <v>0</v>
      </c>
      <c r="AG98" s="39">
        <v>0</v>
      </c>
      <c r="AH98" s="39">
        <v>0</v>
      </c>
      <c r="AI98" s="39">
        <v>0</v>
      </c>
      <c r="AJ98" s="9">
        <f t="shared" si="12"/>
        <v>1</v>
      </c>
      <c r="AK98" s="9">
        <f t="shared" si="13"/>
        <v>0</v>
      </c>
      <c r="AL98" s="9">
        <f t="shared" si="14"/>
        <v>0</v>
      </c>
      <c r="AM98" s="9">
        <f t="shared" si="15"/>
        <v>0</v>
      </c>
      <c r="AN98" s="29" t="s">
        <v>8167</v>
      </c>
      <c r="AO98" s="29" t="s">
        <v>8168</v>
      </c>
    </row>
    <row r="99" spans="1:41" x14ac:dyDescent="0.25">
      <c r="A99" s="39">
        <v>2109</v>
      </c>
      <c r="B99" s="29" t="s">
        <v>5629</v>
      </c>
      <c r="C99" s="29" t="s">
        <v>5630</v>
      </c>
      <c r="D99" s="29" t="s">
        <v>5631</v>
      </c>
      <c r="E99" s="42">
        <v>37377</v>
      </c>
      <c r="F99" s="29" t="s">
        <v>38</v>
      </c>
      <c r="J99" s="39">
        <v>2</v>
      </c>
      <c r="L99" s="63" t="s">
        <v>342</v>
      </c>
      <c r="M99" s="29" t="s">
        <v>185</v>
      </c>
      <c r="N99" s="29" t="s">
        <v>48</v>
      </c>
      <c r="O99" s="68">
        <v>1</v>
      </c>
      <c r="P99" s="29" t="s">
        <v>6023</v>
      </c>
      <c r="Q99" s="29" t="s">
        <v>15</v>
      </c>
      <c r="R99" s="39">
        <v>1</v>
      </c>
      <c r="S99" s="39">
        <v>0</v>
      </c>
      <c r="T99" s="39">
        <v>0</v>
      </c>
      <c r="U99" s="39">
        <v>0</v>
      </c>
      <c r="V99" s="39">
        <v>0</v>
      </c>
      <c r="W99" s="39">
        <v>0</v>
      </c>
      <c r="X99" s="39">
        <v>0</v>
      </c>
      <c r="Y99" s="39">
        <v>1</v>
      </c>
      <c r="Z99" s="39">
        <v>0</v>
      </c>
      <c r="AA99" s="39">
        <v>0</v>
      </c>
      <c r="AB99" s="39">
        <v>0</v>
      </c>
      <c r="AC99" s="39">
        <v>1</v>
      </c>
      <c r="AD99" s="39">
        <v>0</v>
      </c>
      <c r="AE99" s="39">
        <v>0</v>
      </c>
      <c r="AF99" s="39">
        <v>0</v>
      </c>
      <c r="AG99" s="39">
        <v>0</v>
      </c>
      <c r="AH99" s="39">
        <v>0</v>
      </c>
      <c r="AI99" s="39">
        <v>0</v>
      </c>
      <c r="AJ99" s="9">
        <f t="shared" si="12"/>
        <v>1</v>
      </c>
      <c r="AK99" s="9">
        <f t="shared" si="13"/>
        <v>0</v>
      </c>
      <c r="AL99" s="9">
        <f t="shared" si="14"/>
        <v>0</v>
      </c>
      <c r="AM99" s="9">
        <f t="shared" si="15"/>
        <v>0</v>
      </c>
      <c r="AN99" s="29" t="s">
        <v>5632</v>
      </c>
      <c r="AO99" s="29" t="s">
        <v>5633</v>
      </c>
    </row>
    <row r="100" spans="1:41" x14ac:dyDescent="0.25">
      <c r="A100" s="39">
        <v>2110</v>
      </c>
      <c r="B100" s="29" t="s">
        <v>2363</v>
      </c>
      <c r="C100" s="29" t="s">
        <v>2364</v>
      </c>
      <c r="D100" s="29" t="s">
        <v>2365</v>
      </c>
      <c r="E100" s="42">
        <v>41244</v>
      </c>
      <c r="F100" s="29" t="s">
        <v>38</v>
      </c>
      <c r="L100" s="63" t="s">
        <v>342</v>
      </c>
      <c r="M100" s="29" t="s">
        <v>224</v>
      </c>
      <c r="N100" s="29" t="s">
        <v>219</v>
      </c>
      <c r="O100" s="68">
        <v>0</v>
      </c>
      <c r="P100" s="29" t="s">
        <v>2366</v>
      </c>
      <c r="Q100" s="29" t="s">
        <v>15</v>
      </c>
      <c r="R100" s="39">
        <v>1</v>
      </c>
      <c r="S100" s="39">
        <v>0</v>
      </c>
      <c r="T100" s="39">
        <v>0</v>
      </c>
      <c r="U100" s="39">
        <v>0</v>
      </c>
      <c r="V100" s="39">
        <v>0</v>
      </c>
      <c r="W100" s="39">
        <v>0</v>
      </c>
      <c r="X100" s="39">
        <v>0</v>
      </c>
      <c r="Y100" s="39">
        <v>1</v>
      </c>
      <c r="Z100" s="39">
        <v>0</v>
      </c>
      <c r="AA100" s="39">
        <v>0</v>
      </c>
      <c r="AB100" s="39">
        <v>0</v>
      </c>
      <c r="AC100" s="39">
        <v>0</v>
      </c>
      <c r="AD100" s="39">
        <v>0</v>
      </c>
      <c r="AE100" s="39">
        <v>0</v>
      </c>
      <c r="AF100" s="39">
        <v>0</v>
      </c>
      <c r="AG100" s="39">
        <v>0</v>
      </c>
      <c r="AH100" s="39">
        <v>0</v>
      </c>
      <c r="AI100" s="39">
        <v>1</v>
      </c>
      <c r="AJ100" s="9">
        <f t="shared" si="12"/>
        <v>0</v>
      </c>
      <c r="AK100" s="9">
        <f t="shared" si="13"/>
        <v>0</v>
      </c>
      <c r="AL100" s="9">
        <f t="shared" si="14"/>
        <v>1</v>
      </c>
      <c r="AM100" s="9">
        <f t="shared" si="15"/>
        <v>0</v>
      </c>
      <c r="AN100" s="29" t="s">
        <v>5317</v>
      </c>
      <c r="AO100" s="29" t="s">
        <v>2367</v>
      </c>
    </row>
    <row r="101" spans="1:41" x14ac:dyDescent="0.25">
      <c r="A101" s="39">
        <v>2111</v>
      </c>
      <c r="B101" s="29" t="s">
        <v>6024</v>
      </c>
      <c r="C101" s="29" t="s">
        <v>6025</v>
      </c>
      <c r="D101" s="29" t="s">
        <v>6026</v>
      </c>
      <c r="E101" s="42">
        <v>39437</v>
      </c>
      <c r="F101" s="29" t="s">
        <v>38</v>
      </c>
      <c r="J101" s="39">
        <v>1</v>
      </c>
      <c r="L101" s="63" t="s">
        <v>342</v>
      </c>
      <c r="M101" s="29" t="s">
        <v>185</v>
      </c>
      <c r="N101" s="29" t="s">
        <v>48</v>
      </c>
      <c r="O101" s="68">
        <v>2</v>
      </c>
      <c r="P101" s="29" t="s">
        <v>6027</v>
      </c>
      <c r="Q101" s="29" t="s">
        <v>15</v>
      </c>
      <c r="R101" s="39">
        <v>1</v>
      </c>
      <c r="S101" s="39">
        <v>0</v>
      </c>
      <c r="T101" s="39">
        <v>0</v>
      </c>
      <c r="U101" s="39">
        <v>0</v>
      </c>
      <c r="V101" s="39">
        <v>0</v>
      </c>
      <c r="W101" s="39">
        <v>0</v>
      </c>
      <c r="X101" s="39">
        <v>0</v>
      </c>
      <c r="Y101" s="39">
        <v>1</v>
      </c>
      <c r="Z101" s="39">
        <v>0</v>
      </c>
      <c r="AA101" s="39">
        <v>0</v>
      </c>
      <c r="AB101" s="39">
        <v>0</v>
      </c>
      <c r="AC101" s="39">
        <v>1</v>
      </c>
      <c r="AD101" s="39">
        <v>0</v>
      </c>
      <c r="AE101" s="39">
        <v>0</v>
      </c>
      <c r="AF101" s="39">
        <v>0</v>
      </c>
      <c r="AG101" s="39">
        <v>0</v>
      </c>
      <c r="AH101" s="39">
        <v>0</v>
      </c>
      <c r="AI101" s="39">
        <v>0</v>
      </c>
      <c r="AJ101" s="9">
        <f t="shared" si="12"/>
        <v>1</v>
      </c>
      <c r="AK101" s="9">
        <f t="shared" si="13"/>
        <v>0</v>
      </c>
      <c r="AL101" s="9">
        <f t="shared" si="14"/>
        <v>0</v>
      </c>
      <c r="AM101" s="9">
        <f t="shared" si="15"/>
        <v>0</v>
      </c>
      <c r="AN101" s="29" t="s">
        <v>6028</v>
      </c>
      <c r="AO101" s="29" t="s">
        <v>6029</v>
      </c>
    </row>
    <row r="102" spans="1:41" x14ac:dyDescent="0.25">
      <c r="A102" s="39">
        <v>2112</v>
      </c>
      <c r="B102" s="29" t="s">
        <v>3751</v>
      </c>
      <c r="C102" s="29" t="s">
        <v>3752</v>
      </c>
      <c r="D102" s="29" t="s">
        <v>3753</v>
      </c>
      <c r="E102" s="42">
        <v>42747</v>
      </c>
      <c r="F102" s="29" t="s">
        <v>38</v>
      </c>
      <c r="G102" s="39">
        <v>1800</v>
      </c>
      <c r="H102" s="39">
        <v>900</v>
      </c>
      <c r="L102" s="63" t="s">
        <v>341</v>
      </c>
      <c r="M102" s="29" t="s">
        <v>3754</v>
      </c>
      <c r="N102" s="29" t="s">
        <v>219</v>
      </c>
      <c r="O102" s="68">
        <v>456</v>
      </c>
      <c r="P102" s="29" t="s">
        <v>2220</v>
      </c>
      <c r="Q102" s="29" t="s">
        <v>15</v>
      </c>
      <c r="R102" s="39">
        <v>1</v>
      </c>
      <c r="S102" s="39">
        <v>0</v>
      </c>
      <c r="T102" s="39">
        <v>0</v>
      </c>
      <c r="U102" s="39">
        <v>1</v>
      </c>
      <c r="V102" s="39">
        <v>0</v>
      </c>
      <c r="W102" s="39">
        <v>0</v>
      </c>
      <c r="X102" s="39">
        <v>0</v>
      </c>
      <c r="Y102" s="39">
        <v>0</v>
      </c>
      <c r="Z102" s="39">
        <v>1</v>
      </c>
      <c r="AA102" s="39">
        <v>0</v>
      </c>
      <c r="AB102" s="39">
        <v>0</v>
      </c>
      <c r="AC102" s="39">
        <v>0</v>
      </c>
      <c r="AD102" s="39">
        <v>0</v>
      </c>
      <c r="AE102" s="39">
        <v>1</v>
      </c>
      <c r="AF102" s="39">
        <v>0</v>
      </c>
      <c r="AG102" s="39">
        <v>0</v>
      </c>
      <c r="AH102" s="39">
        <v>0</v>
      </c>
      <c r="AI102" s="39">
        <v>0</v>
      </c>
      <c r="AJ102" s="9">
        <f t="shared" si="12"/>
        <v>1</v>
      </c>
      <c r="AK102" s="9">
        <f t="shared" si="13"/>
        <v>0</v>
      </c>
      <c r="AL102" s="9">
        <f t="shared" si="14"/>
        <v>0</v>
      </c>
      <c r="AM102" s="9">
        <f t="shared" si="15"/>
        <v>0</v>
      </c>
      <c r="AN102" s="29" t="s">
        <v>3755</v>
      </c>
      <c r="AO102" s="29" t="s">
        <v>3756</v>
      </c>
    </row>
    <row r="103" spans="1:41" x14ac:dyDescent="0.25">
      <c r="A103" s="39">
        <v>2114</v>
      </c>
      <c r="B103" s="29" t="s">
        <v>6030</v>
      </c>
      <c r="C103" s="29" t="s">
        <v>6031</v>
      </c>
      <c r="D103" s="29" t="s">
        <v>6032</v>
      </c>
      <c r="E103" s="42">
        <v>38353</v>
      </c>
      <c r="F103" s="29" t="s">
        <v>38</v>
      </c>
      <c r="J103" s="39">
        <v>3.6</v>
      </c>
      <c r="L103" s="63" t="s">
        <v>342</v>
      </c>
      <c r="M103" s="29" t="s">
        <v>185</v>
      </c>
      <c r="N103" s="29" t="s">
        <v>48</v>
      </c>
      <c r="O103" s="68">
        <v>4</v>
      </c>
      <c r="P103" s="29" t="s">
        <v>2660</v>
      </c>
      <c r="Q103" s="29" t="s">
        <v>70</v>
      </c>
      <c r="R103" s="39">
        <v>0</v>
      </c>
      <c r="S103" s="39">
        <v>0</v>
      </c>
      <c r="T103" s="39">
        <v>0</v>
      </c>
      <c r="U103" s="39">
        <v>0</v>
      </c>
      <c r="V103" s="39">
        <v>0</v>
      </c>
      <c r="W103" s="39">
        <v>0</v>
      </c>
      <c r="X103" s="39">
        <v>0</v>
      </c>
      <c r="Y103" s="39">
        <v>1</v>
      </c>
      <c r="Z103" s="39">
        <v>0</v>
      </c>
      <c r="AA103" s="39">
        <v>0</v>
      </c>
      <c r="AB103" s="39">
        <v>0</v>
      </c>
      <c r="AC103" s="39">
        <v>1</v>
      </c>
      <c r="AD103" s="39">
        <v>0</v>
      </c>
      <c r="AE103" s="39">
        <v>0</v>
      </c>
      <c r="AF103" s="39">
        <v>0</v>
      </c>
      <c r="AG103" s="39">
        <v>0</v>
      </c>
      <c r="AH103" s="39">
        <v>0</v>
      </c>
      <c r="AI103" s="39">
        <v>0</v>
      </c>
      <c r="AJ103" s="9">
        <f t="shared" si="12"/>
        <v>1</v>
      </c>
      <c r="AK103" s="9">
        <f t="shared" si="13"/>
        <v>0</v>
      </c>
      <c r="AL103" s="9">
        <f t="shared" si="14"/>
        <v>0</v>
      </c>
      <c r="AM103" s="9">
        <f t="shared" si="15"/>
        <v>0</v>
      </c>
      <c r="AN103" s="29" t="s">
        <v>6033</v>
      </c>
      <c r="AO103" s="29" t="s">
        <v>6034</v>
      </c>
    </row>
    <row r="104" spans="1:41" x14ac:dyDescent="0.25">
      <c r="A104" s="39">
        <v>2115</v>
      </c>
      <c r="B104" s="29" t="s">
        <v>4492</v>
      </c>
      <c r="C104" s="29" t="s">
        <v>4493</v>
      </c>
      <c r="D104" s="29" t="s">
        <v>4494</v>
      </c>
      <c r="E104" s="42">
        <v>40578</v>
      </c>
      <c r="F104" s="29" t="s">
        <v>38</v>
      </c>
      <c r="J104" s="39">
        <v>0.92</v>
      </c>
      <c r="L104" s="63" t="s">
        <v>341</v>
      </c>
      <c r="M104" s="29" t="s">
        <v>151</v>
      </c>
      <c r="N104" s="29" t="s">
        <v>48</v>
      </c>
      <c r="O104" s="68">
        <v>24</v>
      </c>
      <c r="P104" s="29" t="s">
        <v>2411</v>
      </c>
      <c r="Q104" s="29" t="s">
        <v>15</v>
      </c>
      <c r="R104" s="39">
        <v>1</v>
      </c>
      <c r="S104" s="39">
        <v>0</v>
      </c>
      <c r="T104" s="39">
        <v>0</v>
      </c>
      <c r="U104" s="39">
        <v>1</v>
      </c>
      <c r="V104" s="39">
        <v>0</v>
      </c>
      <c r="W104" s="39">
        <v>0</v>
      </c>
      <c r="X104" s="39">
        <v>0</v>
      </c>
      <c r="Y104" s="39">
        <v>1</v>
      </c>
      <c r="Z104" s="39">
        <v>0</v>
      </c>
      <c r="AA104" s="39">
        <v>0</v>
      </c>
      <c r="AB104" s="39">
        <v>0</v>
      </c>
      <c r="AC104" s="39">
        <v>1</v>
      </c>
      <c r="AD104" s="39">
        <v>0</v>
      </c>
      <c r="AE104" s="39">
        <v>0</v>
      </c>
      <c r="AF104" s="39">
        <v>0</v>
      </c>
      <c r="AG104" s="39">
        <v>0</v>
      </c>
      <c r="AH104" s="39">
        <v>0</v>
      </c>
      <c r="AI104" s="39">
        <v>0</v>
      </c>
      <c r="AJ104" s="9">
        <f t="shared" si="12"/>
        <v>1</v>
      </c>
      <c r="AK104" s="9">
        <f t="shared" si="13"/>
        <v>0</v>
      </c>
      <c r="AL104" s="9">
        <f t="shared" si="14"/>
        <v>0</v>
      </c>
      <c r="AM104" s="9">
        <f t="shared" si="15"/>
        <v>0</v>
      </c>
      <c r="AN104" s="29" t="s">
        <v>4495</v>
      </c>
      <c r="AO104" s="29" t="s">
        <v>4496</v>
      </c>
    </row>
    <row r="105" spans="1:41" x14ac:dyDescent="0.25">
      <c r="A105" s="39">
        <v>2116</v>
      </c>
      <c r="B105" s="29" t="s">
        <v>8169</v>
      </c>
      <c r="C105" s="29" t="s">
        <v>8170</v>
      </c>
      <c r="D105" s="29" t="s">
        <v>8171</v>
      </c>
      <c r="E105" s="42">
        <v>37500</v>
      </c>
      <c r="F105" s="29" t="s">
        <v>38</v>
      </c>
      <c r="L105" s="63" t="s">
        <v>342</v>
      </c>
      <c r="M105" s="29" t="s">
        <v>3975</v>
      </c>
      <c r="N105" s="29" t="s">
        <v>219</v>
      </c>
      <c r="O105" s="68">
        <v>0</v>
      </c>
      <c r="P105" s="29" t="s">
        <v>8172</v>
      </c>
      <c r="Q105" s="29" t="s">
        <v>15</v>
      </c>
      <c r="R105" s="39">
        <v>1</v>
      </c>
      <c r="S105" s="39">
        <v>0</v>
      </c>
      <c r="T105" s="39">
        <v>0</v>
      </c>
      <c r="U105" s="39">
        <v>0</v>
      </c>
      <c r="V105" s="39">
        <v>0</v>
      </c>
      <c r="W105" s="39">
        <v>0</v>
      </c>
      <c r="X105" s="39">
        <v>0</v>
      </c>
      <c r="Y105" s="39">
        <v>1</v>
      </c>
      <c r="Z105" s="39">
        <v>0</v>
      </c>
      <c r="AA105" s="39">
        <v>0</v>
      </c>
      <c r="AB105" s="39">
        <v>0</v>
      </c>
      <c r="AC105" s="39">
        <v>0</v>
      </c>
      <c r="AD105" s="39">
        <v>0</v>
      </c>
      <c r="AE105" s="39">
        <v>0</v>
      </c>
      <c r="AF105" s="39">
        <v>0</v>
      </c>
      <c r="AG105" s="39">
        <v>0</v>
      </c>
      <c r="AH105" s="39">
        <v>0</v>
      </c>
      <c r="AI105" s="39">
        <v>1</v>
      </c>
      <c r="AJ105" s="9">
        <f t="shared" si="12"/>
        <v>0</v>
      </c>
      <c r="AK105" s="9">
        <f t="shared" si="13"/>
        <v>0</v>
      </c>
      <c r="AL105" s="9">
        <f t="shared" si="14"/>
        <v>1</v>
      </c>
      <c r="AM105" s="9">
        <f t="shared" si="15"/>
        <v>0</v>
      </c>
      <c r="AN105" s="29" t="s">
        <v>3466</v>
      </c>
      <c r="AO105" s="29" t="s">
        <v>8173</v>
      </c>
    </row>
    <row r="106" spans="1:41" x14ac:dyDescent="0.25">
      <c r="A106" s="39">
        <v>2117</v>
      </c>
      <c r="B106" s="29" t="s">
        <v>2368</v>
      </c>
      <c r="C106" s="29" t="s">
        <v>2369</v>
      </c>
      <c r="D106" s="29" t="s">
        <v>2370</v>
      </c>
      <c r="E106" s="42">
        <v>41275</v>
      </c>
      <c r="F106" s="29" t="s">
        <v>38</v>
      </c>
      <c r="J106" s="39">
        <v>20</v>
      </c>
      <c r="L106" s="63" t="s">
        <v>341</v>
      </c>
      <c r="M106" s="29" t="s">
        <v>151</v>
      </c>
      <c r="N106" s="29" t="s">
        <v>48</v>
      </c>
      <c r="O106" s="68">
        <v>112</v>
      </c>
      <c r="P106" s="29" t="s">
        <v>2371</v>
      </c>
      <c r="Q106" s="29" t="s">
        <v>15</v>
      </c>
      <c r="R106" s="39">
        <v>1</v>
      </c>
      <c r="S106" s="39">
        <v>0</v>
      </c>
      <c r="T106" s="39">
        <v>0</v>
      </c>
      <c r="U106" s="39">
        <v>0</v>
      </c>
      <c r="V106" s="39">
        <v>0</v>
      </c>
      <c r="W106" s="39">
        <v>0</v>
      </c>
      <c r="X106" s="39">
        <v>0</v>
      </c>
      <c r="Y106" s="39">
        <v>1</v>
      </c>
      <c r="Z106" s="39">
        <v>0</v>
      </c>
      <c r="AA106" s="39">
        <v>0</v>
      </c>
      <c r="AB106" s="39">
        <v>0</v>
      </c>
      <c r="AC106" s="39">
        <v>1</v>
      </c>
      <c r="AD106" s="39">
        <v>0</v>
      </c>
      <c r="AE106" s="39">
        <v>0</v>
      </c>
      <c r="AF106" s="39">
        <v>0</v>
      </c>
      <c r="AG106" s="39">
        <v>0</v>
      </c>
      <c r="AH106" s="39">
        <v>0</v>
      </c>
      <c r="AI106" s="39">
        <v>0</v>
      </c>
      <c r="AJ106" s="9">
        <f t="shared" si="12"/>
        <v>1</v>
      </c>
      <c r="AK106" s="9">
        <f t="shared" si="13"/>
        <v>0</v>
      </c>
      <c r="AL106" s="9">
        <f t="shared" si="14"/>
        <v>0</v>
      </c>
      <c r="AM106" s="9">
        <f t="shared" si="15"/>
        <v>0</v>
      </c>
      <c r="AN106" s="29" t="s">
        <v>6035</v>
      </c>
      <c r="AO106" s="29" t="s">
        <v>2372</v>
      </c>
    </row>
    <row r="107" spans="1:41" x14ac:dyDescent="0.25">
      <c r="A107" s="39">
        <v>2118</v>
      </c>
      <c r="B107" s="29" t="s">
        <v>3757</v>
      </c>
      <c r="C107" s="29" t="s">
        <v>3758</v>
      </c>
      <c r="D107" s="29" t="s">
        <v>3759</v>
      </c>
      <c r="E107" s="42">
        <v>41122</v>
      </c>
      <c r="F107" s="29" t="s">
        <v>38</v>
      </c>
      <c r="J107" s="39">
        <v>5.36</v>
      </c>
      <c r="L107" s="63" t="s">
        <v>342</v>
      </c>
      <c r="M107" s="29" t="s">
        <v>2565</v>
      </c>
      <c r="N107" s="29" t="s">
        <v>48</v>
      </c>
      <c r="O107" s="68">
        <v>48</v>
      </c>
      <c r="P107" s="29" t="s">
        <v>6036</v>
      </c>
      <c r="Q107" s="29" t="s">
        <v>15</v>
      </c>
      <c r="R107" s="39">
        <v>1</v>
      </c>
      <c r="S107" s="39">
        <v>0</v>
      </c>
      <c r="T107" s="39">
        <v>0</v>
      </c>
      <c r="U107" s="39">
        <v>1</v>
      </c>
      <c r="V107" s="39">
        <v>0</v>
      </c>
      <c r="W107" s="39">
        <v>0</v>
      </c>
      <c r="X107" s="39">
        <v>0</v>
      </c>
      <c r="Y107" s="39">
        <v>1</v>
      </c>
      <c r="Z107" s="39">
        <v>0</v>
      </c>
      <c r="AA107" s="39">
        <v>0</v>
      </c>
      <c r="AB107" s="39">
        <v>0</v>
      </c>
      <c r="AC107" s="39">
        <v>1</v>
      </c>
      <c r="AD107" s="39">
        <v>0</v>
      </c>
      <c r="AE107" s="39">
        <v>0</v>
      </c>
      <c r="AF107" s="39">
        <v>0</v>
      </c>
      <c r="AG107" s="39">
        <v>0</v>
      </c>
      <c r="AH107" s="39">
        <v>0</v>
      </c>
      <c r="AI107" s="39">
        <v>0</v>
      </c>
      <c r="AJ107" s="9">
        <f t="shared" si="12"/>
        <v>1</v>
      </c>
      <c r="AK107" s="9">
        <f t="shared" si="13"/>
        <v>0</v>
      </c>
      <c r="AL107" s="9">
        <f t="shared" si="14"/>
        <v>0</v>
      </c>
      <c r="AM107" s="9">
        <f t="shared" si="15"/>
        <v>0</v>
      </c>
      <c r="AN107" s="29" t="s">
        <v>3760</v>
      </c>
      <c r="AO107" s="29" t="s">
        <v>3761</v>
      </c>
    </row>
    <row r="108" spans="1:41" x14ac:dyDescent="0.25">
      <c r="A108" s="39">
        <v>2119</v>
      </c>
      <c r="B108" s="29" t="s">
        <v>4497</v>
      </c>
      <c r="C108" s="29" t="s">
        <v>4498</v>
      </c>
      <c r="D108" s="29" t="s">
        <v>4499</v>
      </c>
      <c r="E108" s="42">
        <v>39052</v>
      </c>
      <c r="F108" s="29" t="s">
        <v>38</v>
      </c>
      <c r="J108" s="39">
        <v>1</v>
      </c>
      <c r="L108" s="63" t="s">
        <v>342</v>
      </c>
      <c r="M108" s="29" t="s">
        <v>185</v>
      </c>
      <c r="N108" s="29" t="s">
        <v>48</v>
      </c>
      <c r="O108" s="68">
        <v>2</v>
      </c>
      <c r="P108" s="29" t="s">
        <v>4500</v>
      </c>
      <c r="Q108" s="29" t="s">
        <v>15</v>
      </c>
      <c r="R108" s="39">
        <v>0</v>
      </c>
      <c r="S108" s="39">
        <v>0</v>
      </c>
      <c r="T108" s="39">
        <v>0</v>
      </c>
      <c r="U108" s="39">
        <v>0</v>
      </c>
      <c r="V108" s="39">
        <v>0</v>
      </c>
      <c r="W108" s="39">
        <v>0</v>
      </c>
      <c r="X108" s="39">
        <v>0</v>
      </c>
      <c r="Y108" s="39">
        <v>1</v>
      </c>
      <c r="Z108" s="39">
        <v>0</v>
      </c>
      <c r="AA108" s="39">
        <v>0</v>
      </c>
      <c r="AB108" s="39">
        <v>0</v>
      </c>
      <c r="AC108" s="39">
        <v>1</v>
      </c>
      <c r="AD108" s="39">
        <v>0</v>
      </c>
      <c r="AE108" s="39">
        <v>0</v>
      </c>
      <c r="AF108" s="39">
        <v>0</v>
      </c>
      <c r="AG108" s="39">
        <v>0</v>
      </c>
      <c r="AH108" s="39">
        <v>0</v>
      </c>
      <c r="AI108" s="39">
        <v>0</v>
      </c>
      <c r="AJ108" s="9">
        <f t="shared" si="12"/>
        <v>1</v>
      </c>
      <c r="AK108" s="9">
        <f t="shared" si="13"/>
        <v>0</v>
      </c>
      <c r="AL108" s="9">
        <f t="shared" si="14"/>
        <v>0</v>
      </c>
      <c r="AM108" s="9">
        <f t="shared" si="15"/>
        <v>0</v>
      </c>
      <c r="AN108" s="29" t="s">
        <v>4501</v>
      </c>
      <c r="AO108" s="29" t="s">
        <v>4502</v>
      </c>
    </row>
    <row r="109" spans="1:41" x14ac:dyDescent="0.25">
      <c r="A109" s="39">
        <v>2129</v>
      </c>
      <c r="B109" s="29" t="s">
        <v>3762</v>
      </c>
      <c r="C109" s="29" t="s">
        <v>3763</v>
      </c>
      <c r="D109" s="29" t="s">
        <v>3764</v>
      </c>
      <c r="E109" s="42">
        <v>37882</v>
      </c>
      <c r="F109" s="29" t="s">
        <v>38</v>
      </c>
      <c r="I109" s="64">
        <v>23.68</v>
      </c>
      <c r="J109" s="39">
        <v>3.5000000000000001E-3</v>
      </c>
      <c r="K109" s="64">
        <v>2.96</v>
      </c>
      <c r="L109" s="63" t="s">
        <v>342</v>
      </c>
      <c r="M109" s="29" t="s">
        <v>3765</v>
      </c>
      <c r="N109" s="29" t="s">
        <v>40</v>
      </c>
      <c r="O109" s="68">
        <v>2</v>
      </c>
      <c r="P109" s="29" t="s">
        <v>6037</v>
      </c>
      <c r="Q109" s="29" t="s">
        <v>15</v>
      </c>
      <c r="R109" s="39">
        <v>1</v>
      </c>
      <c r="S109" s="39">
        <v>0</v>
      </c>
      <c r="T109" s="39">
        <v>0</v>
      </c>
      <c r="U109" s="39">
        <v>0</v>
      </c>
      <c r="V109" s="39">
        <v>0</v>
      </c>
      <c r="W109" s="39">
        <v>0</v>
      </c>
      <c r="X109" s="39">
        <v>0</v>
      </c>
      <c r="Y109" s="39">
        <v>1</v>
      </c>
      <c r="Z109" s="39">
        <v>0</v>
      </c>
      <c r="AA109" s="39">
        <v>0</v>
      </c>
      <c r="AB109" s="39">
        <v>0</v>
      </c>
      <c r="AC109" s="39">
        <v>1</v>
      </c>
      <c r="AD109" s="39">
        <v>0</v>
      </c>
      <c r="AE109" s="39">
        <v>1</v>
      </c>
      <c r="AF109" s="39">
        <v>0</v>
      </c>
      <c r="AG109" s="39">
        <v>0</v>
      </c>
      <c r="AH109" s="39">
        <v>0</v>
      </c>
      <c r="AI109" s="39">
        <v>0</v>
      </c>
      <c r="AJ109" s="9">
        <f t="shared" si="12"/>
        <v>1</v>
      </c>
      <c r="AK109" s="9">
        <f t="shared" si="13"/>
        <v>0</v>
      </c>
      <c r="AL109" s="9">
        <f t="shared" si="14"/>
        <v>0</v>
      </c>
      <c r="AM109" s="9">
        <f t="shared" si="15"/>
        <v>0</v>
      </c>
      <c r="AN109" s="29" t="s">
        <v>3766</v>
      </c>
      <c r="AO109" s="29" t="s">
        <v>3767</v>
      </c>
    </row>
    <row r="110" spans="1:41" x14ac:dyDescent="0.25">
      <c r="A110" s="39">
        <v>2154</v>
      </c>
      <c r="B110" s="29" t="s">
        <v>4504</v>
      </c>
      <c r="C110" s="29" t="s">
        <v>4505</v>
      </c>
      <c r="D110" s="29" t="s">
        <v>4506</v>
      </c>
      <c r="E110" s="42">
        <v>39667</v>
      </c>
      <c r="F110" s="29" t="s">
        <v>332</v>
      </c>
      <c r="I110" s="64">
        <v>1400</v>
      </c>
      <c r="L110" s="63" t="s">
        <v>342</v>
      </c>
      <c r="M110" s="29" t="s">
        <v>136</v>
      </c>
      <c r="N110" s="29" t="s">
        <v>219</v>
      </c>
      <c r="O110" s="68">
        <v>24</v>
      </c>
      <c r="P110" s="29" t="s">
        <v>4507</v>
      </c>
      <c r="Q110" s="29" t="s">
        <v>70</v>
      </c>
      <c r="R110" s="39">
        <v>0</v>
      </c>
      <c r="S110" s="39">
        <v>0</v>
      </c>
      <c r="T110" s="39">
        <v>0</v>
      </c>
      <c r="U110" s="39">
        <v>0</v>
      </c>
      <c r="V110" s="39">
        <v>0</v>
      </c>
      <c r="W110" s="39">
        <v>0</v>
      </c>
      <c r="X110" s="39">
        <v>0</v>
      </c>
      <c r="Y110" s="39">
        <v>1</v>
      </c>
      <c r="Z110" s="39">
        <v>0</v>
      </c>
      <c r="AA110" s="39">
        <v>0</v>
      </c>
      <c r="AB110" s="39">
        <v>0</v>
      </c>
      <c r="AC110" s="39">
        <v>1</v>
      </c>
      <c r="AD110" s="39">
        <v>1</v>
      </c>
      <c r="AE110" s="39">
        <v>0</v>
      </c>
      <c r="AF110" s="39">
        <v>0</v>
      </c>
      <c r="AG110" s="39">
        <v>0</v>
      </c>
      <c r="AH110" s="39">
        <v>0</v>
      </c>
      <c r="AI110" s="39">
        <v>0</v>
      </c>
      <c r="AJ110" s="9">
        <f t="shared" si="12"/>
        <v>1</v>
      </c>
      <c r="AK110" s="9">
        <f t="shared" si="13"/>
        <v>0</v>
      </c>
      <c r="AL110" s="9">
        <f t="shared" si="14"/>
        <v>1</v>
      </c>
      <c r="AM110" s="9">
        <f t="shared" si="15"/>
        <v>1</v>
      </c>
      <c r="AN110" s="29" t="s">
        <v>4508</v>
      </c>
      <c r="AO110" s="29" t="s">
        <v>4509</v>
      </c>
    </row>
    <row r="111" spans="1:41" x14ac:dyDescent="0.25">
      <c r="A111" s="39">
        <v>2155</v>
      </c>
      <c r="B111" s="29" t="s">
        <v>8174</v>
      </c>
      <c r="C111" s="29" t="s">
        <v>8175</v>
      </c>
      <c r="D111" s="29" t="s">
        <v>8176</v>
      </c>
      <c r="E111" s="42">
        <v>39881</v>
      </c>
      <c r="F111" s="29" t="s">
        <v>332</v>
      </c>
      <c r="G111" s="39">
        <v>61200</v>
      </c>
      <c r="H111" s="39">
        <v>59100</v>
      </c>
      <c r="I111" s="64">
        <v>900</v>
      </c>
      <c r="J111" s="39">
        <v>2.64</v>
      </c>
      <c r="K111" s="64">
        <v>22.6</v>
      </c>
      <c r="L111" s="63" t="s">
        <v>342</v>
      </c>
      <c r="M111" s="29" t="s">
        <v>136</v>
      </c>
      <c r="N111" s="29" t="s">
        <v>40</v>
      </c>
      <c r="O111" s="68">
        <v>24</v>
      </c>
      <c r="P111" s="29" t="s">
        <v>4507</v>
      </c>
      <c r="Q111" s="29" t="s">
        <v>70</v>
      </c>
      <c r="R111" s="39">
        <v>0</v>
      </c>
      <c r="S111" s="39">
        <v>0</v>
      </c>
      <c r="T111" s="39">
        <v>0</v>
      </c>
      <c r="U111" s="39">
        <v>0</v>
      </c>
      <c r="V111" s="39">
        <v>0</v>
      </c>
      <c r="W111" s="39">
        <v>0</v>
      </c>
      <c r="X111" s="39">
        <v>0</v>
      </c>
      <c r="Y111" s="39">
        <v>1</v>
      </c>
      <c r="Z111" s="39">
        <v>0</v>
      </c>
      <c r="AA111" s="39">
        <v>0</v>
      </c>
      <c r="AB111" s="39">
        <v>0</v>
      </c>
      <c r="AC111" s="39">
        <v>1</v>
      </c>
      <c r="AD111" s="39">
        <v>1</v>
      </c>
      <c r="AE111" s="39">
        <v>0</v>
      </c>
      <c r="AF111" s="39">
        <v>0</v>
      </c>
      <c r="AG111" s="39">
        <v>0</v>
      </c>
      <c r="AH111" s="39">
        <v>0</v>
      </c>
      <c r="AI111" s="39">
        <v>0</v>
      </c>
      <c r="AJ111" s="9">
        <f t="shared" si="12"/>
        <v>1</v>
      </c>
      <c r="AK111" s="9">
        <f t="shared" si="13"/>
        <v>0</v>
      </c>
      <c r="AL111" s="9">
        <f t="shared" si="14"/>
        <v>1</v>
      </c>
      <c r="AM111" s="9">
        <f t="shared" si="15"/>
        <v>1</v>
      </c>
      <c r="AN111" s="29" t="s">
        <v>8177</v>
      </c>
      <c r="AO111" s="29" t="s">
        <v>8178</v>
      </c>
    </row>
    <row r="112" spans="1:41" x14ac:dyDescent="0.25">
      <c r="A112" s="39">
        <v>2160</v>
      </c>
      <c r="B112" s="29" t="s">
        <v>8179</v>
      </c>
      <c r="C112" s="29" t="s">
        <v>8180</v>
      </c>
      <c r="D112" s="29" t="s">
        <v>6038</v>
      </c>
      <c r="E112" s="42">
        <v>38076</v>
      </c>
      <c r="F112" s="29" t="s">
        <v>38</v>
      </c>
      <c r="J112" s="39">
        <v>2.4</v>
      </c>
      <c r="L112" s="63" t="s">
        <v>342</v>
      </c>
      <c r="M112" s="29" t="s">
        <v>185</v>
      </c>
      <c r="N112" s="29" t="s">
        <v>48</v>
      </c>
      <c r="O112" s="68">
        <v>0</v>
      </c>
      <c r="P112" s="29" t="s">
        <v>6023</v>
      </c>
      <c r="Q112" s="29" t="s">
        <v>15</v>
      </c>
      <c r="R112" s="39">
        <v>0</v>
      </c>
      <c r="S112" s="39">
        <v>0</v>
      </c>
      <c r="T112" s="39">
        <v>0</v>
      </c>
      <c r="U112" s="39">
        <v>0</v>
      </c>
      <c r="V112" s="39">
        <v>0</v>
      </c>
      <c r="W112" s="39">
        <v>0</v>
      </c>
      <c r="X112" s="39">
        <v>0</v>
      </c>
      <c r="Y112" s="39">
        <v>1</v>
      </c>
      <c r="Z112" s="39">
        <v>0</v>
      </c>
      <c r="AA112" s="39">
        <v>0</v>
      </c>
      <c r="AB112" s="39">
        <v>0</v>
      </c>
      <c r="AC112" s="39">
        <v>1</v>
      </c>
      <c r="AD112" s="39">
        <v>0</v>
      </c>
      <c r="AE112" s="39">
        <v>0</v>
      </c>
      <c r="AF112" s="39">
        <v>0</v>
      </c>
      <c r="AG112" s="39">
        <v>0</v>
      </c>
      <c r="AH112" s="39">
        <v>0</v>
      </c>
      <c r="AI112" s="39">
        <v>0</v>
      </c>
      <c r="AJ112" s="9">
        <f t="shared" si="12"/>
        <v>1</v>
      </c>
      <c r="AK112" s="9">
        <f t="shared" si="13"/>
        <v>0</v>
      </c>
      <c r="AL112" s="9">
        <f t="shared" si="14"/>
        <v>0</v>
      </c>
      <c r="AM112" s="9">
        <f t="shared" si="15"/>
        <v>0</v>
      </c>
      <c r="AN112" s="29" t="s">
        <v>8181</v>
      </c>
      <c r="AO112" s="29" t="s">
        <v>8182</v>
      </c>
    </row>
    <row r="113" spans="1:41" x14ac:dyDescent="0.25">
      <c r="A113" s="39">
        <v>2161</v>
      </c>
      <c r="B113" s="29" t="s">
        <v>6039</v>
      </c>
      <c r="C113" s="29" t="s">
        <v>6040</v>
      </c>
      <c r="D113" s="29" t="s">
        <v>6038</v>
      </c>
      <c r="E113" s="42">
        <v>38926</v>
      </c>
      <c r="F113" s="29" t="s">
        <v>38</v>
      </c>
      <c r="J113" s="39">
        <v>2.8</v>
      </c>
      <c r="L113" s="63" t="s">
        <v>342</v>
      </c>
      <c r="M113" s="29" t="s">
        <v>185</v>
      </c>
      <c r="N113" s="29" t="s">
        <v>48</v>
      </c>
      <c r="O113" s="68">
        <v>1</v>
      </c>
      <c r="P113" s="29" t="s">
        <v>6023</v>
      </c>
      <c r="Q113" s="29" t="s">
        <v>15</v>
      </c>
      <c r="R113" s="39">
        <v>1</v>
      </c>
      <c r="S113" s="39">
        <v>0</v>
      </c>
      <c r="T113" s="39">
        <v>0</v>
      </c>
      <c r="U113" s="39">
        <v>0</v>
      </c>
      <c r="V113" s="39">
        <v>0</v>
      </c>
      <c r="W113" s="39">
        <v>0</v>
      </c>
      <c r="X113" s="39">
        <v>0</v>
      </c>
      <c r="Y113" s="39">
        <v>1</v>
      </c>
      <c r="Z113" s="39">
        <v>0</v>
      </c>
      <c r="AA113" s="39">
        <v>0</v>
      </c>
      <c r="AB113" s="39">
        <v>0</v>
      </c>
      <c r="AC113" s="39">
        <v>1</v>
      </c>
      <c r="AD113" s="39">
        <v>0</v>
      </c>
      <c r="AE113" s="39">
        <v>1</v>
      </c>
      <c r="AF113" s="39">
        <v>0</v>
      </c>
      <c r="AG113" s="39">
        <v>0</v>
      </c>
      <c r="AH113" s="39">
        <v>0</v>
      </c>
      <c r="AI113" s="39">
        <v>0</v>
      </c>
      <c r="AJ113" s="9">
        <f t="shared" si="12"/>
        <v>1</v>
      </c>
      <c r="AK113" s="9">
        <f t="shared" si="13"/>
        <v>0</v>
      </c>
      <c r="AL113" s="9">
        <f t="shared" si="14"/>
        <v>0</v>
      </c>
      <c r="AM113" s="9">
        <f t="shared" si="15"/>
        <v>0</v>
      </c>
      <c r="AN113" s="29" t="s">
        <v>6041</v>
      </c>
      <c r="AO113" s="29" t="s">
        <v>6042</v>
      </c>
    </row>
    <row r="114" spans="1:41" x14ac:dyDescent="0.25">
      <c r="A114" s="39">
        <v>2163</v>
      </c>
      <c r="B114" s="29" t="s">
        <v>5634</v>
      </c>
      <c r="C114" s="29" t="s">
        <v>5635</v>
      </c>
      <c r="D114" s="29" t="s">
        <v>5636</v>
      </c>
      <c r="E114" s="42">
        <v>37257</v>
      </c>
      <c r="F114" s="29" t="s">
        <v>38</v>
      </c>
      <c r="I114" s="64">
        <v>1000</v>
      </c>
      <c r="J114" s="39">
        <v>0.6</v>
      </c>
      <c r="K114" s="64">
        <v>10</v>
      </c>
      <c r="L114" s="63" t="s">
        <v>341</v>
      </c>
      <c r="M114" s="29" t="s">
        <v>151</v>
      </c>
      <c r="N114" s="29" t="s">
        <v>48</v>
      </c>
      <c r="O114" s="68">
        <v>1</v>
      </c>
      <c r="P114" s="29" t="s">
        <v>6043</v>
      </c>
      <c r="Q114" s="29" t="s">
        <v>15</v>
      </c>
      <c r="R114" s="39">
        <v>1</v>
      </c>
      <c r="S114" s="39">
        <v>0</v>
      </c>
      <c r="T114" s="39">
        <v>0</v>
      </c>
      <c r="U114" s="39">
        <v>0</v>
      </c>
      <c r="V114" s="39">
        <v>0</v>
      </c>
      <c r="W114" s="39">
        <v>0</v>
      </c>
      <c r="X114" s="39">
        <v>0</v>
      </c>
      <c r="Y114" s="39">
        <v>1</v>
      </c>
      <c r="Z114" s="39">
        <v>0</v>
      </c>
      <c r="AA114" s="39">
        <v>0</v>
      </c>
      <c r="AB114" s="39">
        <v>0</v>
      </c>
      <c r="AC114" s="39">
        <v>0</v>
      </c>
      <c r="AD114" s="39">
        <v>0</v>
      </c>
      <c r="AE114" s="39">
        <v>1</v>
      </c>
      <c r="AF114" s="39">
        <v>0</v>
      </c>
      <c r="AG114" s="39">
        <v>0</v>
      </c>
      <c r="AH114" s="39">
        <v>0</v>
      </c>
      <c r="AI114" s="39">
        <v>0</v>
      </c>
      <c r="AJ114" s="9">
        <f t="shared" si="12"/>
        <v>1</v>
      </c>
      <c r="AK114" s="9">
        <f t="shared" si="13"/>
        <v>0</v>
      </c>
      <c r="AL114" s="9">
        <f t="shared" si="14"/>
        <v>0</v>
      </c>
      <c r="AM114" s="9">
        <f t="shared" si="15"/>
        <v>0</v>
      </c>
      <c r="AN114" s="29" t="s">
        <v>5637</v>
      </c>
      <c r="AO114" s="29" t="s">
        <v>5638</v>
      </c>
    </row>
    <row r="115" spans="1:41" x14ac:dyDescent="0.25">
      <c r="A115" s="39">
        <v>2182</v>
      </c>
      <c r="B115" s="29" t="s">
        <v>3773</v>
      </c>
      <c r="C115" s="29" t="s">
        <v>3774</v>
      </c>
      <c r="D115" s="29" t="s">
        <v>3775</v>
      </c>
      <c r="E115" s="42">
        <v>40148</v>
      </c>
      <c r="F115" s="29" t="s">
        <v>332</v>
      </c>
      <c r="J115" s="39">
        <v>4.0000000000000002E-4</v>
      </c>
      <c r="K115" s="64">
        <v>1.25</v>
      </c>
      <c r="L115" s="63" t="s">
        <v>342</v>
      </c>
      <c r="M115" s="29" t="s">
        <v>224</v>
      </c>
      <c r="N115" s="29" t="s">
        <v>48</v>
      </c>
      <c r="O115" s="68">
        <v>24</v>
      </c>
      <c r="P115" s="29" t="s">
        <v>8183</v>
      </c>
      <c r="Q115" s="29" t="s">
        <v>15</v>
      </c>
      <c r="R115" s="39">
        <v>1</v>
      </c>
      <c r="S115" s="39">
        <v>0</v>
      </c>
      <c r="T115" s="39">
        <v>0</v>
      </c>
      <c r="U115" s="39">
        <v>0</v>
      </c>
      <c r="V115" s="39">
        <v>0</v>
      </c>
      <c r="W115" s="39">
        <v>0</v>
      </c>
      <c r="X115" s="39">
        <v>0</v>
      </c>
      <c r="Y115" s="39">
        <v>1</v>
      </c>
      <c r="Z115" s="39">
        <v>0</v>
      </c>
      <c r="AA115" s="39">
        <v>0</v>
      </c>
      <c r="AB115" s="39">
        <v>0</v>
      </c>
      <c r="AC115" s="39">
        <v>1</v>
      </c>
      <c r="AD115" s="39">
        <v>0</v>
      </c>
      <c r="AE115" s="39">
        <v>0</v>
      </c>
      <c r="AF115" s="39">
        <v>0</v>
      </c>
      <c r="AG115" s="39">
        <v>0</v>
      </c>
      <c r="AH115" s="39">
        <v>0</v>
      </c>
      <c r="AI115" s="39">
        <v>0</v>
      </c>
      <c r="AJ115" s="9">
        <f t="shared" si="12"/>
        <v>1</v>
      </c>
      <c r="AK115" s="9">
        <f t="shared" si="13"/>
        <v>0</v>
      </c>
      <c r="AL115" s="9">
        <f t="shared" si="14"/>
        <v>0</v>
      </c>
      <c r="AM115" s="9">
        <f t="shared" si="15"/>
        <v>0</v>
      </c>
      <c r="AN115" s="29" t="s">
        <v>3776</v>
      </c>
      <c r="AO115" s="29" t="s">
        <v>3777</v>
      </c>
    </row>
    <row r="116" spans="1:41" x14ac:dyDescent="0.25">
      <c r="A116" s="39">
        <v>2188</v>
      </c>
      <c r="B116" s="29" t="s">
        <v>3778</v>
      </c>
      <c r="C116" s="29" t="s">
        <v>3779</v>
      </c>
      <c r="D116" s="29" t="s">
        <v>3780</v>
      </c>
      <c r="E116" s="42">
        <v>37805</v>
      </c>
      <c r="F116" s="29" t="s">
        <v>38</v>
      </c>
      <c r="I116" s="64">
        <v>250000000</v>
      </c>
      <c r="K116" s="64">
        <v>50000</v>
      </c>
      <c r="L116" s="63" t="s">
        <v>342</v>
      </c>
      <c r="M116" s="29" t="s">
        <v>3781</v>
      </c>
      <c r="N116" s="29" t="s">
        <v>48</v>
      </c>
      <c r="O116" s="68">
        <v>0.1</v>
      </c>
      <c r="P116" s="29" t="s">
        <v>2341</v>
      </c>
      <c r="Q116" s="29" t="s">
        <v>55</v>
      </c>
      <c r="R116" s="39">
        <v>0</v>
      </c>
      <c r="S116" s="39">
        <v>0</v>
      </c>
      <c r="T116" s="39">
        <v>0</v>
      </c>
      <c r="U116" s="39">
        <v>0</v>
      </c>
      <c r="V116" s="39">
        <v>0</v>
      </c>
      <c r="W116" s="39">
        <v>0</v>
      </c>
      <c r="X116" s="39">
        <v>0</v>
      </c>
      <c r="Y116" s="39">
        <v>1</v>
      </c>
      <c r="Z116" s="39">
        <v>0</v>
      </c>
      <c r="AA116" s="39">
        <v>0</v>
      </c>
      <c r="AB116" s="39">
        <v>0</v>
      </c>
      <c r="AC116" s="39">
        <v>1</v>
      </c>
      <c r="AD116" s="39">
        <v>0</v>
      </c>
      <c r="AE116" s="39">
        <v>0</v>
      </c>
      <c r="AF116" s="39">
        <v>0</v>
      </c>
      <c r="AG116" s="39">
        <v>0</v>
      </c>
      <c r="AH116" s="39">
        <v>0</v>
      </c>
      <c r="AI116" s="39">
        <v>0</v>
      </c>
      <c r="AJ116" s="9">
        <f t="shared" si="12"/>
        <v>1</v>
      </c>
      <c r="AK116" s="9">
        <f t="shared" si="13"/>
        <v>0</v>
      </c>
      <c r="AL116" s="9">
        <f t="shared" si="14"/>
        <v>0</v>
      </c>
      <c r="AM116" s="9">
        <f t="shared" si="15"/>
        <v>0</v>
      </c>
      <c r="AN116" s="29" t="s">
        <v>3782</v>
      </c>
      <c r="AO116" s="29" t="s">
        <v>3783</v>
      </c>
    </row>
    <row r="117" spans="1:41" x14ac:dyDescent="0.25">
      <c r="A117" s="39">
        <v>2190</v>
      </c>
      <c r="B117" s="29" t="s">
        <v>6044</v>
      </c>
      <c r="C117" s="29" t="s">
        <v>6045</v>
      </c>
      <c r="D117" s="29" t="s">
        <v>6046</v>
      </c>
      <c r="E117" s="42">
        <v>38869</v>
      </c>
      <c r="F117" s="29" t="s">
        <v>38</v>
      </c>
      <c r="G117" s="39">
        <v>1900</v>
      </c>
      <c r="H117" s="39">
        <v>800</v>
      </c>
      <c r="J117" s="39">
        <v>0.1</v>
      </c>
      <c r="L117" s="63" t="s">
        <v>342</v>
      </c>
      <c r="M117" s="29" t="s">
        <v>185</v>
      </c>
      <c r="N117" s="29" t="s">
        <v>48</v>
      </c>
      <c r="O117" s="68">
        <v>4</v>
      </c>
      <c r="P117" s="29" t="s">
        <v>6047</v>
      </c>
      <c r="Q117" s="29" t="s">
        <v>70</v>
      </c>
      <c r="R117" s="39">
        <v>0</v>
      </c>
      <c r="S117" s="39">
        <v>0</v>
      </c>
      <c r="T117" s="39">
        <v>0</v>
      </c>
      <c r="U117" s="39">
        <v>0</v>
      </c>
      <c r="V117" s="39">
        <v>0</v>
      </c>
      <c r="W117" s="39">
        <v>0</v>
      </c>
      <c r="X117" s="39">
        <v>0</v>
      </c>
      <c r="Y117" s="39">
        <v>1</v>
      </c>
      <c r="Z117" s="39">
        <v>0</v>
      </c>
      <c r="AA117" s="39">
        <v>0</v>
      </c>
      <c r="AB117" s="39">
        <v>0</v>
      </c>
      <c r="AC117" s="39">
        <v>1</v>
      </c>
      <c r="AD117" s="39">
        <v>0</v>
      </c>
      <c r="AE117" s="39">
        <v>0</v>
      </c>
      <c r="AF117" s="39">
        <v>0</v>
      </c>
      <c r="AG117" s="39">
        <v>0</v>
      </c>
      <c r="AH117" s="39">
        <v>0</v>
      </c>
      <c r="AI117" s="39">
        <v>0</v>
      </c>
      <c r="AJ117" s="9">
        <f t="shared" si="12"/>
        <v>1</v>
      </c>
      <c r="AK117" s="9">
        <f t="shared" si="13"/>
        <v>0</v>
      </c>
      <c r="AL117" s="9">
        <f t="shared" si="14"/>
        <v>0</v>
      </c>
      <c r="AM117" s="9">
        <f t="shared" si="15"/>
        <v>0</v>
      </c>
      <c r="AN117" s="29" t="s">
        <v>5979</v>
      </c>
      <c r="AO117" s="29" t="s">
        <v>6048</v>
      </c>
    </row>
    <row r="118" spans="1:41" x14ac:dyDescent="0.25">
      <c r="A118" s="39">
        <v>2196</v>
      </c>
      <c r="B118" s="29" t="s">
        <v>6049</v>
      </c>
      <c r="C118" s="29" t="s">
        <v>6050</v>
      </c>
      <c r="D118" s="29" t="s">
        <v>6051</v>
      </c>
      <c r="E118" s="42">
        <v>38926</v>
      </c>
      <c r="F118" s="29" t="s">
        <v>38</v>
      </c>
      <c r="J118" s="39">
        <v>2</v>
      </c>
      <c r="L118" s="63" t="s">
        <v>342</v>
      </c>
      <c r="M118" s="29" t="s">
        <v>185</v>
      </c>
      <c r="N118" s="29" t="s">
        <v>48</v>
      </c>
      <c r="O118" s="68">
        <v>24</v>
      </c>
      <c r="P118" s="29" t="s">
        <v>6052</v>
      </c>
      <c r="Q118" s="29" t="s">
        <v>15</v>
      </c>
      <c r="R118" s="39">
        <v>1</v>
      </c>
      <c r="S118" s="39">
        <v>0</v>
      </c>
      <c r="T118" s="39">
        <v>0</v>
      </c>
      <c r="U118" s="39">
        <v>0</v>
      </c>
      <c r="V118" s="39">
        <v>0</v>
      </c>
      <c r="W118" s="39">
        <v>0</v>
      </c>
      <c r="X118" s="39">
        <v>0</v>
      </c>
      <c r="Y118" s="39">
        <v>1</v>
      </c>
      <c r="Z118" s="39">
        <v>0</v>
      </c>
      <c r="AA118" s="39">
        <v>0</v>
      </c>
      <c r="AB118" s="39">
        <v>0</v>
      </c>
      <c r="AC118" s="39">
        <v>1</v>
      </c>
      <c r="AD118" s="39">
        <v>0</v>
      </c>
      <c r="AE118" s="39">
        <v>0</v>
      </c>
      <c r="AF118" s="39">
        <v>0</v>
      </c>
      <c r="AG118" s="39">
        <v>1</v>
      </c>
      <c r="AH118" s="39">
        <v>0</v>
      </c>
      <c r="AI118" s="39">
        <v>0</v>
      </c>
      <c r="AJ118" s="9">
        <f t="shared" si="12"/>
        <v>1</v>
      </c>
      <c r="AK118" s="9">
        <f t="shared" si="13"/>
        <v>1</v>
      </c>
      <c r="AL118" s="9">
        <f t="shared" si="14"/>
        <v>0</v>
      </c>
      <c r="AM118" s="9">
        <f t="shared" si="15"/>
        <v>0</v>
      </c>
      <c r="AN118" s="29" t="s">
        <v>6053</v>
      </c>
      <c r="AO118" s="29" t="s">
        <v>6054</v>
      </c>
    </row>
    <row r="119" spans="1:41" x14ac:dyDescent="0.25">
      <c r="A119" s="39">
        <v>2197</v>
      </c>
      <c r="B119" s="29" t="s">
        <v>6055</v>
      </c>
      <c r="C119" s="29" t="s">
        <v>6056</v>
      </c>
      <c r="D119" s="29" t="s">
        <v>6057</v>
      </c>
      <c r="E119" s="42">
        <v>36556</v>
      </c>
      <c r="F119" s="29" t="s">
        <v>2852</v>
      </c>
      <c r="K119" s="64">
        <v>60</v>
      </c>
      <c r="L119" s="63" t="s">
        <v>342</v>
      </c>
      <c r="M119" s="29" t="s">
        <v>2853</v>
      </c>
      <c r="N119" s="29" t="s">
        <v>2360</v>
      </c>
      <c r="O119" s="68">
        <v>24</v>
      </c>
      <c r="P119" s="29" t="s">
        <v>6058</v>
      </c>
      <c r="Q119" s="29" t="s">
        <v>15</v>
      </c>
      <c r="R119" s="39">
        <v>1</v>
      </c>
      <c r="S119" s="39">
        <v>0</v>
      </c>
      <c r="T119" s="39">
        <v>0</v>
      </c>
      <c r="U119" s="39">
        <v>1</v>
      </c>
      <c r="V119" s="39">
        <v>0</v>
      </c>
      <c r="W119" s="39">
        <v>0</v>
      </c>
      <c r="X119" s="39">
        <v>0</v>
      </c>
      <c r="Y119" s="39">
        <v>1</v>
      </c>
      <c r="Z119" s="39">
        <v>0</v>
      </c>
      <c r="AA119" s="39">
        <v>0</v>
      </c>
      <c r="AB119" s="39">
        <v>0</v>
      </c>
      <c r="AC119" s="39">
        <v>1</v>
      </c>
      <c r="AD119" s="39">
        <v>0</v>
      </c>
      <c r="AE119" s="39">
        <v>0</v>
      </c>
      <c r="AF119" s="39">
        <v>0</v>
      </c>
      <c r="AG119" s="39">
        <v>0</v>
      </c>
      <c r="AH119" s="39">
        <v>0</v>
      </c>
      <c r="AI119" s="39">
        <v>0</v>
      </c>
      <c r="AJ119" s="9">
        <f t="shared" si="12"/>
        <v>1</v>
      </c>
      <c r="AK119" s="9">
        <f t="shared" si="13"/>
        <v>0</v>
      </c>
      <c r="AL119" s="9">
        <f t="shared" si="14"/>
        <v>0</v>
      </c>
      <c r="AM119" s="9">
        <f t="shared" si="15"/>
        <v>0</v>
      </c>
      <c r="AN119" s="29" t="s">
        <v>3792</v>
      </c>
      <c r="AO119" s="29" t="s">
        <v>6059</v>
      </c>
    </row>
    <row r="120" spans="1:41" x14ac:dyDescent="0.25">
      <c r="A120" s="39">
        <v>2200</v>
      </c>
      <c r="B120" s="29" t="s">
        <v>6060</v>
      </c>
      <c r="C120" s="29" t="s">
        <v>6061</v>
      </c>
      <c r="D120" s="29" t="s">
        <v>6062</v>
      </c>
      <c r="E120" s="42">
        <v>40534</v>
      </c>
      <c r="F120" s="29" t="s">
        <v>38</v>
      </c>
      <c r="J120" s="39">
        <v>2.5999999999999999E-3</v>
      </c>
      <c r="K120" s="64">
        <v>8</v>
      </c>
      <c r="L120" s="63" t="s">
        <v>342</v>
      </c>
      <c r="M120" s="29" t="s">
        <v>185</v>
      </c>
      <c r="N120" s="29" t="s">
        <v>40</v>
      </c>
      <c r="O120" s="68">
        <v>0.16666666666666671</v>
      </c>
      <c r="P120" s="29" t="s">
        <v>6063</v>
      </c>
      <c r="Q120" s="29" t="s">
        <v>55</v>
      </c>
      <c r="R120" s="39">
        <v>1</v>
      </c>
      <c r="S120" s="39">
        <v>0</v>
      </c>
      <c r="T120" s="39">
        <v>0</v>
      </c>
      <c r="U120" s="39">
        <v>0</v>
      </c>
      <c r="V120" s="39">
        <v>0</v>
      </c>
      <c r="W120" s="39">
        <v>0</v>
      </c>
      <c r="X120" s="39">
        <v>0</v>
      </c>
      <c r="Y120" s="39">
        <v>1</v>
      </c>
      <c r="Z120" s="39">
        <v>0</v>
      </c>
      <c r="AA120" s="39">
        <v>0</v>
      </c>
      <c r="AB120" s="39">
        <v>0</v>
      </c>
      <c r="AC120" s="39">
        <v>0</v>
      </c>
      <c r="AD120" s="39">
        <v>1</v>
      </c>
      <c r="AE120" s="39">
        <v>0</v>
      </c>
      <c r="AF120" s="39">
        <v>0</v>
      </c>
      <c r="AG120" s="39">
        <v>0</v>
      </c>
      <c r="AH120" s="39">
        <v>0</v>
      </c>
      <c r="AI120" s="39">
        <v>0</v>
      </c>
      <c r="AJ120" s="9">
        <f t="shared" si="12"/>
        <v>0</v>
      </c>
      <c r="AK120" s="9">
        <f t="shared" si="13"/>
        <v>0</v>
      </c>
      <c r="AL120" s="9">
        <f t="shared" si="14"/>
        <v>1</v>
      </c>
      <c r="AM120" s="9">
        <f t="shared" si="15"/>
        <v>1</v>
      </c>
      <c r="AN120" s="29" t="s">
        <v>3788</v>
      </c>
      <c r="AO120" s="29" t="s">
        <v>6064</v>
      </c>
    </row>
    <row r="121" spans="1:41" x14ac:dyDescent="0.25">
      <c r="A121" s="39">
        <v>2201</v>
      </c>
      <c r="B121" s="29" t="s">
        <v>5403</v>
      </c>
      <c r="C121" s="29" t="s">
        <v>5404</v>
      </c>
      <c r="D121" s="29" t="s">
        <v>5405</v>
      </c>
      <c r="E121" s="42">
        <v>39406</v>
      </c>
      <c r="F121" s="29" t="s">
        <v>38</v>
      </c>
      <c r="K121" s="64">
        <v>5</v>
      </c>
      <c r="L121" s="63" t="s">
        <v>342</v>
      </c>
      <c r="M121" s="29" t="s">
        <v>224</v>
      </c>
      <c r="N121" s="29" t="s">
        <v>219</v>
      </c>
      <c r="O121" s="68">
        <v>0.16666666666666671</v>
      </c>
      <c r="P121" s="29" t="s">
        <v>6065</v>
      </c>
      <c r="Q121" s="29" t="s">
        <v>15</v>
      </c>
      <c r="R121" s="39">
        <v>1</v>
      </c>
      <c r="S121" s="39">
        <v>0</v>
      </c>
      <c r="T121" s="39">
        <v>0</v>
      </c>
      <c r="U121" s="39">
        <v>0</v>
      </c>
      <c r="V121" s="39">
        <v>1</v>
      </c>
      <c r="W121" s="39">
        <v>0</v>
      </c>
      <c r="X121" s="39">
        <v>0</v>
      </c>
      <c r="Y121" s="39">
        <v>1</v>
      </c>
      <c r="Z121" s="39">
        <v>0</v>
      </c>
      <c r="AA121" s="39">
        <v>0</v>
      </c>
      <c r="AB121" s="39">
        <v>0</v>
      </c>
      <c r="AC121" s="39">
        <v>1</v>
      </c>
      <c r="AD121" s="39">
        <v>0</v>
      </c>
      <c r="AE121" s="39">
        <v>0</v>
      </c>
      <c r="AF121" s="39">
        <v>0</v>
      </c>
      <c r="AG121" s="39">
        <v>0</v>
      </c>
      <c r="AH121" s="39">
        <v>0</v>
      </c>
      <c r="AI121" s="39">
        <v>0</v>
      </c>
      <c r="AJ121" s="9">
        <f t="shared" si="12"/>
        <v>1</v>
      </c>
      <c r="AK121" s="9">
        <f t="shared" si="13"/>
        <v>0</v>
      </c>
      <c r="AL121" s="9">
        <f t="shared" si="14"/>
        <v>0</v>
      </c>
      <c r="AM121" s="9">
        <f t="shared" si="15"/>
        <v>0</v>
      </c>
      <c r="AN121" s="29" t="s">
        <v>5406</v>
      </c>
      <c r="AO121" s="29" t="s">
        <v>5407</v>
      </c>
    </row>
    <row r="122" spans="1:41" x14ac:dyDescent="0.25">
      <c r="A122" s="39">
        <v>2205</v>
      </c>
      <c r="B122" s="29" t="s">
        <v>6066</v>
      </c>
      <c r="C122" s="29" t="s">
        <v>6067</v>
      </c>
      <c r="D122" s="29" t="s">
        <v>6068</v>
      </c>
      <c r="E122" s="42">
        <v>40575</v>
      </c>
      <c r="F122" s="29" t="s">
        <v>38</v>
      </c>
      <c r="J122" s="39">
        <v>1</v>
      </c>
      <c r="L122" s="63" t="s">
        <v>342</v>
      </c>
      <c r="M122" s="29" t="s">
        <v>136</v>
      </c>
      <c r="N122" s="29" t="s">
        <v>40</v>
      </c>
      <c r="O122" s="68">
        <v>1</v>
      </c>
      <c r="P122" s="29" t="s">
        <v>6069</v>
      </c>
      <c r="Q122" s="29" t="s">
        <v>70</v>
      </c>
      <c r="R122" s="39">
        <v>0</v>
      </c>
      <c r="S122" s="39">
        <v>0</v>
      </c>
      <c r="T122" s="39">
        <v>0</v>
      </c>
      <c r="U122" s="39">
        <v>0</v>
      </c>
      <c r="V122" s="39">
        <v>0</v>
      </c>
      <c r="W122" s="39">
        <v>0</v>
      </c>
      <c r="X122" s="39">
        <v>0</v>
      </c>
      <c r="Y122" s="39">
        <v>1</v>
      </c>
      <c r="Z122" s="39">
        <v>0</v>
      </c>
      <c r="AA122" s="39">
        <v>0</v>
      </c>
      <c r="AB122" s="39">
        <v>0</v>
      </c>
      <c r="AC122" s="39">
        <v>1</v>
      </c>
      <c r="AD122" s="39">
        <v>0</v>
      </c>
      <c r="AE122" s="39">
        <v>0</v>
      </c>
      <c r="AF122" s="39">
        <v>0</v>
      </c>
      <c r="AG122" s="39">
        <v>0</v>
      </c>
      <c r="AH122" s="39">
        <v>0</v>
      </c>
      <c r="AI122" s="39">
        <v>0</v>
      </c>
      <c r="AJ122" s="9">
        <f t="shared" si="12"/>
        <v>1</v>
      </c>
      <c r="AK122" s="9">
        <f t="shared" si="13"/>
        <v>0</v>
      </c>
      <c r="AL122" s="9">
        <f t="shared" si="14"/>
        <v>0</v>
      </c>
      <c r="AM122" s="9">
        <f t="shared" si="15"/>
        <v>0</v>
      </c>
      <c r="AN122" s="29" t="s">
        <v>5428</v>
      </c>
      <c r="AO122" s="29" t="s">
        <v>6070</v>
      </c>
    </row>
    <row r="123" spans="1:41" x14ac:dyDescent="0.25">
      <c r="A123" s="39">
        <v>2222</v>
      </c>
      <c r="B123" s="29" t="s">
        <v>5412</v>
      </c>
      <c r="C123" s="29" t="s">
        <v>5413</v>
      </c>
      <c r="D123" s="29" t="s">
        <v>5414</v>
      </c>
      <c r="E123" s="42">
        <v>40246</v>
      </c>
      <c r="F123" s="29" t="s">
        <v>38</v>
      </c>
      <c r="J123" s="39">
        <v>0.17499999999999999</v>
      </c>
      <c r="L123" s="63" t="s">
        <v>342</v>
      </c>
      <c r="M123" s="29" t="s">
        <v>5415</v>
      </c>
      <c r="N123" s="29" t="s">
        <v>40</v>
      </c>
      <c r="O123" s="68">
        <v>96</v>
      </c>
      <c r="P123" s="29" t="s">
        <v>6002</v>
      </c>
      <c r="Q123" s="29" t="s">
        <v>55</v>
      </c>
      <c r="R123" s="39">
        <v>1</v>
      </c>
      <c r="S123" s="39">
        <v>0</v>
      </c>
      <c r="T123" s="39">
        <v>0</v>
      </c>
      <c r="U123" s="39">
        <v>0</v>
      </c>
      <c r="V123" s="39">
        <v>0</v>
      </c>
      <c r="W123" s="39">
        <v>0</v>
      </c>
      <c r="X123" s="39">
        <v>0</v>
      </c>
      <c r="Y123" s="39">
        <v>1</v>
      </c>
      <c r="Z123" s="39">
        <v>0</v>
      </c>
      <c r="AA123" s="39">
        <v>0</v>
      </c>
      <c r="AB123" s="39">
        <v>0</v>
      </c>
      <c r="AC123" s="39">
        <v>0</v>
      </c>
      <c r="AD123" s="39">
        <v>1</v>
      </c>
      <c r="AE123" s="39">
        <v>0</v>
      </c>
      <c r="AF123" s="39">
        <v>0</v>
      </c>
      <c r="AG123" s="39">
        <v>0</v>
      </c>
      <c r="AH123" s="39">
        <v>0</v>
      </c>
      <c r="AI123" s="39">
        <v>0</v>
      </c>
      <c r="AJ123" s="9">
        <f t="shared" si="12"/>
        <v>0</v>
      </c>
      <c r="AK123" s="9">
        <f t="shared" si="13"/>
        <v>0</v>
      </c>
      <c r="AL123" s="9">
        <f t="shared" si="14"/>
        <v>1</v>
      </c>
      <c r="AM123" s="9">
        <f t="shared" si="15"/>
        <v>1</v>
      </c>
      <c r="AN123" s="29" t="s">
        <v>3735</v>
      </c>
      <c r="AO123" s="29" t="s">
        <v>5416</v>
      </c>
    </row>
    <row r="124" spans="1:41" x14ac:dyDescent="0.25">
      <c r="A124" s="39">
        <v>2258</v>
      </c>
      <c r="B124" s="29" t="s">
        <v>3789</v>
      </c>
      <c r="C124" s="29" t="s">
        <v>3790</v>
      </c>
      <c r="D124" s="29" t="s">
        <v>3791</v>
      </c>
      <c r="E124" s="42">
        <v>40969</v>
      </c>
      <c r="F124" s="29" t="s">
        <v>38</v>
      </c>
      <c r="I124" s="64">
        <v>23.68</v>
      </c>
      <c r="J124" s="39">
        <v>3.5000000000000003E-2</v>
      </c>
      <c r="K124" s="64">
        <v>3</v>
      </c>
      <c r="L124" s="63" t="s">
        <v>342</v>
      </c>
      <c r="M124" s="29" t="s">
        <v>1977</v>
      </c>
      <c r="N124" s="29" t="s">
        <v>40</v>
      </c>
      <c r="O124" s="68">
        <v>2</v>
      </c>
      <c r="P124" s="29" t="s">
        <v>8184</v>
      </c>
      <c r="Q124" s="29" t="s">
        <v>15</v>
      </c>
      <c r="R124" s="39">
        <v>1</v>
      </c>
      <c r="S124" s="39">
        <v>0</v>
      </c>
      <c r="T124" s="39">
        <v>0</v>
      </c>
      <c r="U124" s="39">
        <v>0</v>
      </c>
      <c r="V124" s="39">
        <v>0</v>
      </c>
      <c r="W124" s="39">
        <v>0</v>
      </c>
      <c r="X124" s="39">
        <v>0</v>
      </c>
      <c r="Y124" s="39">
        <v>1</v>
      </c>
      <c r="Z124" s="39">
        <v>0</v>
      </c>
      <c r="AA124" s="39">
        <v>0</v>
      </c>
      <c r="AB124" s="39">
        <v>0</v>
      </c>
      <c r="AC124" s="39">
        <v>1</v>
      </c>
      <c r="AD124" s="39">
        <v>0</v>
      </c>
      <c r="AE124" s="39">
        <v>0</v>
      </c>
      <c r="AF124" s="39">
        <v>0</v>
      </c>
      <c r="AG124" s="39">
        <v>0</v>
      </c>
      <c r="AH124" s="39">
        <v>0</v>
      </c>
      <c r="AI124" s="39">
        <v>0</v>
      </c>
      <c r="AJ124" s="9">
        <f t="shared" si="12"/>
        <v>1</v>
      </c>
      <c r="AK124" s="9">
        <f t="shared" si="13"/>
        <v>0</v>
      </c>
      <c r="AL124" s="9">
        <f t="shared" si="14"/>
        <v>0</v>
      </c>
      <c r="AM124" s="9">
        <f t="shared" si="15"/>
        <v>0</v>
      </c>
      <c r="AN124" s="29" t="s">
        <v>3792</v>
      </c>
      <c r="AO124" s="29" t="s">
        <v>3793</v>
      </c>
    </row>
    <row r="125" spans="1:41" x14ac:dyDescent="0.25">
      <c r="A125" s="39">
        <v>2260</v>
      </c>
      <c r="B125" s="29" t="s">
        <v>2422</v>
      </c>
      <c r="C125" s="29" t="s">
        <v>2423</v>
      </c>
      <c r="D125" s="29" t="s">
        <v>2424</v>
      </c>
      <c r="E125" s="42">
        <v>38808</v>
      </c>
      <c r="F125" s="29" t="s">
        <v>38</v>
      </c>
      <c r="J125" s="39">
        <v>1</v>
      </c>
      <c r="L125" s="63" t="s">
        <v>342</v>
      </c>
      <c r="M125" s="29" t="s">
        <v>185</v>
      </c>
      <c r="N125" s="29" t="s">
        <v>48</v>
      </c>
      <c r="O125" s="68">
        <v>8</v>
      </c>
      <c r="P125" s="29" t="s">
        <v>2099</v>
      </c>
      <c r="Q125" s="29" t="s">
        <v>70</v>
      </c>
      <c r="R125" s="39">
        <v>0</v>
      </c>
      <c r="S125" s="39">
        <v>0</v>
      </c>
      <c r="T125" s="39">
        <v>0</v>
      </c>
      <c r="U125" s="39">
        <v>0</v>
      </c>
      <c r="V125" s="39">
        <v>0</v>
      </c>
      <c r="W125" s="39">
        <v>0</v>
      </c>
      <c r="X125" s="39">
        <v>0</v>
      </c>
      <c r="Y125" s="39">
        <v>1</v>
      </c>
      <c r="Z125" s="39">
        <v>0</v>
      </c>
      <c r="AA125" s="39">
        <v>0</v>
      </c>
      <c r="AB125" s="39">
        <v>0</v>
      </c>
      <c r="AC125" s="39">
        <v>1</v>
      </c>
      <c r="AD125" s="39">
        <v>0</v>
      </c>
      <c r="AE125" s="39">
        <v>0</v>
      </c>
      <c r="AF125" s="39">
        <v>0</v>
      </c>
      <c r="AG125" s="39">
        <v>0</v>
      </c>
      <c r="AH125" s="39">
        <v>0</v>
      </c>
      <c r="AI125" s="39">
        <v>0</v>
      </c>
      <c r="AJ125" s="9">
        <f t="shared" si="12"/>
        <v>1</v>
      </c>
      <c r="AK125" s="9">
        <f t="shared" si="13"/>
        <v>0</v>
      </c>
      <c r="AL125" s="9">
        <f t="shared" si="14"/>
        <v>0</v>
      </c>
      <c r="AM125" s="9">
        <f t="shared" si="15"/>
        <v>0</v>
      </c>
      <c r="AN125" s="29" t="s">
        <v>8185</v>
      </c>
      <c r="AO125" s="29" t="s">
        <v>2425</v>
      </c>
    </row>
    <row r="126" spans="1:41" x14ac:dyDescent="0.25">
      <c r="A126" s="39">
        <v>2261</v>
      </c>
      <c r="B126" s="29" t="s">
        <v>4526</v>
      </c>
      <c r="C126" s="29" t="s">
        <v>4527</v>
      </c>
      <c r="D126" s="29" t="s">
        <v>4528</v>
      </c>
      <c r="E126" s="42">
        <v>39508</v>
      </c>
      <c r="F126" s="29" t="s">
        <v>38</v>
      </c>
      <c r="J126" s="39">
        <v>2</v>
      </c>
      <c r="L126" s="63" t="s">
        <v>342</v>
      </c>
      <c r="M126" s="29" t="s">
        <v>185</v>
      </c>
      <c r="N126" s="29" t="s">
        <v>48</v>
      </c>
      <c r="O126" s="68">
        <v>1</v>
      </c>
      <c r="P126" s="29" t="s">
        <v>4529</v>
      </c>
      <c r="Q126" s="29" t="s">
        <v>70</v>
      </c>
      <c r="R126" s="39">
        <v>1</v>
      </c>
      <c r="S126" s="39">
        <v>0</v>
      </c>
      <c r="T126" s="39">
        <v>0</v>
      </c>
      <c r="U126" s="39">
        <v>0</v>
      </c>
      <c r="V126" s="39">
        <v>0</v>
      </c>
      <c r="W126" s="39">
        <v>0</v>
      </c>
      <c r="X126" s="39">
        <v>0</v>
      </c>
      <c r="Y126" s="39">
        <v>1</v>
      </c>
      <c r="Z126" s="39">
        <v>0</v>
      </c>
      <c r="AA126" s="39">
        <v>0</v>
      </c>
      <c r="AB126" s="39">
        <v>0</v>
      </c>
      <c r="AC126" s="39">
        <v>1</v>
      </c>
      <c r="AD126" s="39">
        <v>0</v>
      </c>
      <c r="AE126" s="39">
        <v>1</v>
      </c>
      <c r="AF126" s="39">
        <v>0</v>
      </c>
      <c r="AG126" s="39">
        <v>0</v>
      </c>
      <c r="AH126" s="39">
        <v>0</v>
      </c>
      <c r="AI126" s="39">
        <v>0</v>
      </c>
      <c r="AJ126" s="9">
        <f t="shared" si="12"/>
        <v>1</v>
      </c>
      <c r="AK126" s="9">
        <f t="shared" si="13"/>
        <v>0</v>
      </c>
      <c r="AL126" s="9">
        <f t="shared" si="14"/>
        <v>0</v>
      </c>
      <c r="AM126" s="9">
        <f t="shared" si="15"/>
        <v>0</v>
      </c>
      <c r="AN126" s="29" t="s">
        <v>4530</v>
      </c>
      <c r="AO126" s="29" t="s">
        <v>4531</v>
      </c>
    </row>
    <row r="127" spans="1:41" x14ac:dyDescent="0.25">
      <c r="A127" s="39">
        <v>2271</v>
      </c>
      <c r="B127" s="29" t="s">
        <v>4532</v>
      </c>
      <c r="C127" s="29" t="s">
        <v>4533</v>
      </c>
      <c r="D127" s="29" t="s">
        <v>4534</v>
      </c>
      <c r="E127" s="42">
        <v>38825</v>
      </c>
      <c r="F127" s="29" t="s">
        <v>38</v>
      </c>
      <c r="J127" s="39">
        <v>200</v>
      </c>
      <c r="L127" s="63" t="s">
        <v>342</v>
      </c>
      <c r="M127" s="29" t="s">
        <v>136</v>
      </c>
      <c r="N127" s="29" t="s">
        <v>40</v>
      </c>
      <c r="O127" s="68">
        <v>3</v>
      </c>
      <c r="P127" s="29" t="s">
        <v>4535</v>
      </c>
      <c r="Q127" s="29" t="s">
        <v>15</v>
      </c>
      <c r="R127" s="39">
        <v>1</v>
      </c>
      <c r="S127" s="39">
        <v>0</v>
      </c>
      <c r="T127" s="39">
        <v>0</v>
      </c>
      <c r="U127" s="39">
        <v>0</v>
      </c>
      <c r="V127" s="39">
        <v>0</v>
      </c>
      <c r="W127" s="39">
        <v>0</v>
      </c>
      <c r="X127" s="39">
        <v>0</v>
      </c>
      <c r="Y127" s="39">
        <v>1</v>
      </c>
      <c r="Z127" s="39">
        <v>0</v>
      </c>
      <c r="AA127" s="39">
        <v>0</v>
      </c>
      <c r="AB127" s="39">
        <v>0</v>
      </c>
      <c r="AC127" s="39">
        <v>1</v>
      </c>
      <c r="AD127" s="39">
        <v>0</v>
      </c>
      <c r="AE127" s="39">
        <v>0</v>
      </c>
      <c r="AF127" s="39">
        <v>0</v>
      </c>
      <c r="AG127" s="39">
        <v>0</v>
      </c>
      <c r="AH127" s="39">
        <v>0</v>
      </c>
      <c r="AI127" s="39">
        <v>0</v>
      </c>
      <c r="AJ127" s="9">
        <f t="shared" si="12"/>
        <v>1</v>
      </c>
      <c r="AK127" s="9">
        <f t="shared" si="13"/>
        <v>0</v>
      </c>
      <c r="AL127" s="9">
        <f t="shared" si="14"/>
        <v>0</v>
      </c>
      <c r="AM127" s="9">
        <f t="shared" si="15"/>
        <v>0</v>
      </c>
      <c r="AN127" s="29" t="s">
        <v>4536</v>
      </c>
      <c r="AO127" s="29" t="s">
        <v>4537</v>
      </c>
    </row>
    <row r="128" spans="1:41" x14ac:dyDescent="0.25">
      <c r="A128" s="39">
        <v>2274</v>
      </c>
      <c r="B128" s="29" t="s">
        <v>5430</v>
      </c>
      <c r="C128" s="29" t="s">
        <v>5431</v>
      </c>
      <c r="D128" s="29" t="s">
        <v>5432</v>
      </c>
      <c r="E128" s="42">
        <v>38838</v>
      </c>
      <c r="F128" s="29" t="s">
        <v>38</v>
      </c>
      <c r="J128" s="39">
        <v>2</v>
      </c>
      <c r="L128" s="63" t="s">
        <v>342</v>
      </c>
      <c r="M128" s="29" t="s">
        <v>691</v>
      </c>
      <c r="N128" s="29" t="s">
        <v>48</v>
      </c>
      <c r="O128" s="68">
        <v>24</v>
      </c>
      <c r="P128" s="29" t="s">
        <v>8144</v>
      </c>
      <c r="Q128" s="29" t="s">
        <v>55</v>
      </c>
      <c r="R128" s="39">
        <v>1</v>
      </c>
      <c r="S128" s="39">
        <v>0</v>
      </c>
      <c r="T128" s="39">
        <v>0</v>
      </c>
      <c r="U128" s="39">
        <v>0</v>
      </c>
      <c r="V128" s="39">
        <v>0</v>
      </c>
      <c r="W128" s="39">
        <v>0</v>
      </c>
      <c r="X128" s="39">
        <v>0</v>
      </c>
      <c r="Y128" s="39">
        <v>1</v>
      </c>
      <c r="Z128" s="39">
        <v>0</v>
      </c>
      <c r="AA128" s="39">
        <v>0</v>
      </c>
      <c r="AB128" s="39">
        <v>0</v>
      </c>
      <c r="AC128" s="39">
        <v>0</v>
      </c>
      <c r="AD128" s="39">
        <v>0</v>
      </c>
      <c r="AE128" s="39">
        <v>0</v>
      </c>
      <c r="AF128" s="39">
        <v>0</v>
      </c>
      <c r="AG128" s="39">
        <v>0</v>
      </c>
      <c r="AH128" s="39">
        <v>0</v>
      </c>
      <c r="AI128" s="39">
        <v>1</v>
      </c>
      <c r="AJ128" s="9">
        <f t="shared" si="12"/>
        <v>0</v>
      </c>
      <c r="AK128" s="9">
        <f t="shared" si="13"/>
        <v>0</v>
      </c>
      <c r="AL128" s="9">
        <f t="shared" si="14"/>
        <v>1</v>
      </c>
      <c r="AM128" s="9">
        <f t="shared" si="15"/>
        <v>0</v>
      </c>
      <c r="AN128" s="29" t="s">
        <v>3466</v>
      </c>
      <c r="AO128" s="29" t="s">
        <v>5433</v>
      </c>
    </row>
    <row r="129" spans="1:41" x14ac:dyDescent="0.25">
      <c r="A129" s="39">
        <v>2276</v>
      </c>
      <c r="B129" s="29" t="s">
        <v>8186</v>
      </c>
      <c r="C129" s="29" t="s">
        <v>8187</v>
      </c>
      <c r="D129" s="29" t="s">
        <v>2428</v>
      </c>
      <c r="E129" s="42">
        <v>38596</v>
      </c>
      <c r="F129" s="29" t="s">
        <v>38</v>
      </c>
      <c r="J129" s="39">
        <v>3.22</v>
      </c>
      <c r="L129" s="63" t="s">
        <v>342</v>
      </c>
      <c r="M129" s="29" t="s">
        <v>224</v>
      </c>
      <c r="N129" s="29" t="s">
        <v>40</v>
      </c>
      <c r="O129" s="68">
        <v>12</v>
      </c>
      <c r="P129" s="29" t="s">
        <v>2411</v>
      </c>
      <c r="Q129" s="29" t="s">
        <v>15</v>
      </c>
      <c r="R129" s="39">
        <v>1</v>
      </c>
      <c r="S129" s="39">
        <v>0</v>
      </c>
      <c r="T129" s="39">
        <v>0</v>
      </c>
      <c r="U129" s="39">
        <v>1</v>
      </c>
      <c r="V129" s="39">
        <v>0</v>
      </c>
      <c r="W129" s="39">
        <v>0</v>
      </c>
      <c r="X129" s="39">
        <v>0</v>
      </c>
      <c r="Y129" s="39">
        <v>1</v>
      </c>
      <c r="Z129" s="39">
        <v>0</v>
      </c>
      <c r="AA129" s="39">
        <v>0</v>
      </c>
      <c r="AB129" s="39">
        <v>0</v>
      </c>
      <c r="AC129" s="39">
        <v>0</v>
      </c>
      <c r="AD129" s="39">
        <v>0</v>
      </c>
      <c r="AE129" s="39">
        <v>0</v>
      </c>
      <c r="AF129" s="39">
        <v>0</v>
      </c>
      <c r="AG129" s="39">
        <v>0</v>
      </c>
      <c r="AH129" s="39">
        <v>0</v>
      </c>
      <c r="AI129" s="39">
        <v>1</v>
      </c>
      <c r="AJ129" s="9">
        <f t="shared" si="12"/>
        <v>0</v>
      </c>
      <c r="AK129" s="9">
        <f t="shared" si="13"/>
        <v>0</v>
      </c>
      <c r="AL129" s="9">
        <f t="shared" si="14"/>
        <v>1</v>
      </c>
      <c r="AM129" s="9">
        <f t="shared" si="15"/>
        <v>0</v>
      </c>
      <c r="AN129" s="29" t="s">
        <v>3466</v>
      </c>
      <c r="AO129" s="29" t="s">
        <v>8188</v>
      </c>
    </row>
    <row r="130" spans="1:41" x14ac:dyDescent="0.25">
      <c r="A130" s="39">
        <v>2279</v>
      </c>
      <c r="B130" s="29" t="s">
        <v>6071</v>
      </c>
      <c r="C130" s="29" t="s">
        <v>6072</v>
      </c>
      <c r="D130" s="29" t="s">
        <v>6073</v>
      </c>
      <c r="E130" s="42">
        <v>38626</v>
      </c>
      <c r="F130" s="29" t="s">
        <v>38</v>
      </c>
      <c r="J130" s="39">
        <v>10</v>
      </c>
      <c r="L130" s="63" t="s">
        <v>342</v>
      </c>
      <c r="M130" s="29" t="s">
        <v>3726</v>
      </c>
      <c r="N130" s="29" t="s">
        <v>48</v>
      </c>
      <c r="O130" s="68">
        <v>96</v>
      </c>
      <c r="P130" s="29" t="s">
        <v>6074</v>
      </c>
      <c r="Q130" s="29" t="s">
        <v>70</v>
      </c>
      <c r="R130" s="39">
        <v>0</v>
      </c>
      <c r="S130" s="39">
        <v>0</v>
      </c>
      <c r="T130" s="39">
        <v>0</v>
      </c>
      <c r="U130" s="39">
        <v>0</v>
      </c>
      <c r="V130" s="39">
        <v>0</v>
      </c>
      <c r="W130" s="39">
        <v>0</v>
      </c>
      <c r="X130" s="39">
        <v>0</v>
      </c>
      <c r="Y130" s="39">
        <v>1</v>
      </c>
      <c r="Z130" s="39">
        <v>0</v>
      </c>
      <c r="AA130" s="39">
        <v>0</v>
      </c>
      <c r="AB130" s="39">
        <v>0</v>
      </c>
      <c r="AC130" s="39">
        <v>1</v>
      </c>
      <c r="AD130" s="39">
        <v>1</v>
      </c>
      <c r="AE130" s="39">
        <v>0</v>
      </c>
      <c r="AF130" s="39">
        <v>0</v>
      </c>
      <c r="AG130" s="39">
        <v>0</v>
      </c>
      <c r="AH130" s="39">
        <v>0</v>
      </c>
      <c r="AI130" s="39">
        <v>0</v>
      </c>
      <c r="AJ130" s="9">
        <f t="shared" si="12"/>
        <v>1</v>
      </c>
      <c r="AK130" s="9">
        <f t="shared" si="13"/>
        <v>0</v>
      </c>
      <c r="AL130" s="9">
        <f t="shared" si="14"/>
        <v>1</v>
      </c>
      <c r="AM130" s="9">
        <f t="shared" si="15"/>
        <v>1</v>
      </c>
      <c r="AN130" s="29" t="s">
        <v>6075</v>
      </c>
      <c r="AO130" s="29" t="s">
        <v>6076</v>
      </c>
    </row>
    <row r="131" spans="1:41" x14ac:dyDescent="0.25">
      <c r="A131" s="39">
        <v>2280</v>
      </c>
      <c r="B131" s="29" t="s">
        <v>6077</v>
      </c>
      <c r="C131" s="29" t="s">
        <v>6078</v>
      </c>
      <c r="D131" s="29" t="s">
        <v>6079</v>
      </c>
      <c r="E131" s="42">
        <v>38869</v>
      </c>
      <c r="F131" s="29" t="s">
        <v>38</v>
      </c>
      <c r="I131" s="64">
        <v>860000</v>
      </c>
      <c r="J131" s="39">
        <v>5</v>
      </c>
      <c r="L131" s="63" t="s">
        <v>342</v>
      </c>
      <c r="M131" s="29" t="s">
        <v>3648</v>
      </c>
      <c r="N131" s="29" t="s">
        <v>48</v>
      </c>
      <c r="O131" s="68">
        <v>24</v>
      </c>
      <c r="P131" s="29" t="s">
        <v>6080</v>
      </c>
      <c r="Q131" s="29" t="s">
        <v>70</v>
      </c>
      <c r="R131" s="39">
        <v>0</v>
      </c>
      <c r="S131" s="39">
        <v>0</v>
      </c>
      <c r="T131" s="39">
        <v>0</v>
      </c>
      <c r="U131" s="39">
        <v>0</v>
      </c>
      <c r="V131" s="39">
        <v>0</v>
      </c>
      <c r="W131" s="39">
        <v>0</v>
      </c>
      <c r="X131" s="39">
        <v>0</v>
      </c>
      <c r="Y131" s="39">
        <v>1</v>
      </c>
      <c r="Z131" s="39">
        <v>0</v>
      </c>
      <c r="AA131" s="39">
        <v>0</v>
      </c>
      <c r="AB131" s="39">
        <v>0</v>
      </c>
      <c r="AC131" s="39">
        <v>0</v>
      </c>
      <c r="AD131" s="39">
        <v>1</v>
      </c>
      <c r="AE131" s="39">
        <v>0</v>
      </c>
      <c r="AF131" s="39">
        <v>0</v>
      </c>
      <c r="AG131" s="39">
        <v>0</v>
      </c>
      <c r="AH131" s="39">
        <v>0</v>
      </c>
      <c r="AI131" s="39">
        <v>0</v>
      </c>
      <c r="AJ131" s="9">
        <f t="shared" si="12"/>
        <v>0</v>
      </c>
      <c r="AK131" s="9">
        <f t="shared" si="13"/>
        <v>0</v>
      </c>
      <c r="AL131" s="9">
        <f t="shared" si="14"/>
        <v>1</v>
      </c>
      <c r="AM131" s="9">
        <f t="shared" si="15"/>
        <v>1</v>
      </c>
      <c r="AN131" s="29" t="s">
        <v>6081</v>
      </c>
      <c r="AO131" s="29" t="s">
        <v>6082</v>
      </c>
    </row>
    <row r="132" spans="1:41" x14ac:dyDescent="0.25">
      <c r="A132" s="39">
        <v>2281</v>
      </c>
      <c r="B132" s="29" t="s">
        <v>6083</v>
      </c>
      <c r="C132" s="29" t="s">
        <v>6084</v>
      </c>
      <c r="D132" s="29" t="s">
        <v>6079</v>
      </c>
      <c r="E132" s="42">
        <v>38954</v>
      </c>
      <c r="F132" s="29" t="s">
        <v>38</v>
      </c>
      <c r="I132" s="64">
        <v>860000</v>
      </c>
      <c r="J132" s="39">
        <v>5</v>
      </c>
      <c r="L132" s="63" t="s">
        <v>342</v>
      </c>
      <c r="M132" s="29" t="s">
        <v>3648</v>
      </c>
      <c r="N132" s="29" t="s">
        <v>48</v>
      </c>
      <c r="O132" s="68">
        <v>24</v>
      </c>
      <c r="P132" s="29" t="s">
        <v>6074</v>
      </c>
      <c r="Q132" s="29" t="s">
        <v>70</v>
      </c>
      <c r="R132" s="39">
        <v>0</v>
      </c>
      <c r="S132" s="39">
        <v>0</v>
      </c>
      <c r="T132" s="39">
        <v>0</v>
      </c>
      <c r="U132" s="39">
        <v>0</v>
      </c>
      <c r="V132" s="39">
        <v>0</v>
      </c>
      <c r="W132" s="39">
        <v>0</v>
      </c>
      <c r="X132" s="39">
        <v>0</v>
      </c>
      <c r="Y132" s="39">
        <v>1</v>
      </c>
      <c r="Z132" s="39">
        <v>0</v>
      </c>
      <c r="AA132" s="39">
        <v>0</v>
      </c>
      <c r="AB132" s="39">
        <v>0</v>
      </c>
      <c r="AC132" s="39">
        <v>0</v>
      </c>
      <c r="AD132" s="39">
        <v>0</v>
      </c>
      <c r="AE132" s="39">
        <v>0</v>
      </c>
      <c r="AF132" s="39">
        <v>0</v>
      </c>
      <c r="AG132" s="39">
        <v>0</v>
      </c>
      <c r="AH132" s="39">
        <v>0</v>
      </c>
      <c r="AI132" s="39">
        <v>1</v>
      </c>
      <c r="AJ132" s="9">
        <f t="shared" si="12"/>
        <v>0</v>
      </c>
      <c r="AK132" s="9">
        <f t="shared" si="13"/>
        <v>0</v>
      </c>
      <c r="AL132" s="9">
        <f t="shared" si="14"/>
        <v>1</v>
      </c>
      <c r="AM132" s="9">
        <f t="shared" si="15"/>
        <v>0</v>
      </c>
      <c r="AN132" s="29" t="s">
        <v>3461</v>
      </c>
      <c r="AO132" s="29" t="s">
        <v>6085</v>
      </c>
    </row>
    <row r="133" spans="1:41" x14ac:dyDescent="0.25">
      <c r="A133" s="39">
        <v>2285</v>
      </c>
      <c r="B133" s="29" t="s">
        <v>5434</v>
      </c>
      <c r="C133" s="29" t="s">
        <v>5435</v>
      </c>
      <c r="D133" s="29" t="s">
        <v>5436</v>
      </c>
      <c r="E133" s="42">
        <v>39904</v>
      </c>
      <c r="F133" s="29" t="s">
        <v>38</v>
      </c>
      <c r="G133" s="39">
        <v>40000</v>
      </c>
      <c r="H133" s="39">
        <v>30000</v>
      </c>
      <c r="I133" s="64">
        <v>40000</v>
      </c>
      <c r="L133" s="63" t="s">
        <v>342</v>
      </c>
      <c r="M133" s="29" t="s">
        <v>1869</v>
      </c>
      <c r="N133" s="29" t="s">
        <v>219</v>
      </c>
      <c r="O133" s="68">
        <v>0</v>
      </c>
      <c r="P133" s="29" t="s">
        <v>8189</v>
      </c>
      <c r="Q133" s="29" t="s">
        <v>15</v>
      </c>
      <c r="R133" s="39">
        <v>1</v>
      </c>
      <c r="S133" s="39">
        <v>0</v>
      </c>
      <c r="T133" s="39">
        <v>0</v>
      </c>
      <c r="U133" s="39">
        <v>0</v>
      </c>
      <c r="V133" s="39">
        <v>0</v>
      </c>
      <c r="W133" s="39">
        <v>0</v>
      </c>
      <c r="X133" s="39">
        <v>0</v>
      </c>
      <c r="Y133" s="39">
        <v>1</v>
      </c>
      <c r="Z133" s="39">
        <v>0</v>
      </c>
      <c r="AA133" s="39">
        <v>0</v>
      </c>
      <c r="AB133" s="39">
        <v>0</v>
      </c>
      <c r="AC133" s="39">
        <v>1</v>
      </c>
      <c r="AD133" s="39">
        <v>0</v>
      </c>
      <c r="AE133" s="39">
        <v>0</v>
      </c>
      <c r="AF133" s="39">
        <v>0</v>
      </c>
      <c r="AG133" s="39">
        <v>0</v>
      </c>
      <c r="AH133" s="39">
        <v>0</v>
      </c>
      <c r="AI133" s="39">
        <v>0</v>
      </c>
      <c r="AJ133" s="9">
        <f t="shared" si="12"/>
        <v>1</v>
      </c>
      <c r="AK133" s="9">
        <f t="shared" si="13"/>
        <v>0</v>
      </c>
      <c r="AL133" s="9">
        <f t="shared" si="14"/>
        <v>0</v>
      </c>
      <c r="AM133" s="9">
        <f t="shared" si="15"/>
        <v>0</v>
      </c>
      <c r="AN133" s="29" t="s">
        <v>5437</v>
      </c>
      <c r="AO133" s="29" t="s">
        <v>5438</v>
      </c>
    </row>
    <row r="134" spans="1:41" x14ac:dyDescent="0.25">
      <c r="A134" s="39">
        <v>2294</v>
      </c>
      <c r="B134" s="29" t="s">
        <v>4547</v>
      </c>
      <c r="C134" s="29" t="s">
        <v>4548</v>
      </c>
      <c r="D134" s="29" t="s">
        <v>4549</v>
      </c>
      <c r="E134" s="42">
        <v>38042</v>
      </c>
      <c r="F134" s="29" t="s">
        <v>38</v>
      </c>
      <c r="I134" s="64">
        <v>1000</v>
      </c>
      <c r="L134" s="63" t="s">
        <v>342</v>
      </c>
      <c r="M134" s="29" t="s">
        <v>224</v>
      </c>
      <c r="N134" s="29" t="s">
        <v>40</v>
      </c>
      <c r="O134" s="68">
        <v>8</v>
      </c>
      <c r="P134" s="29" t="s">
        <v>4541</v>
      </c>
      <c r="Q134" s="29" t="s">
        <v>15</v>
      </c>
      <c r="R134" s="39">
        <v>1</v>
      </c>
      <c r="S134" s="39">
        <v>0</v>
      </c>
      <c r="T134" s="39">
        <v>0</v>
      </c>
      <c r="U134" s="39">
        <v>1</v>
      </c>
      <c r="V134" s="39">
        <v>0</v>
      </c>
      <c r="W134" s="39">
        <v>0</v>
      </c>
      <c r="X134" s="39">
        <v>0</v>
      </c>
      <c r="Y134" s="39">
        <v>1</v>
      </c>
      <c r="Z134" s="39">
        <v>0</v>
      </c>
      <c r="AA134" s="39">
        <v>0</v>
      </c>
      <c r="AB134" s="39">
        <v>0</v>
      </c>
      <c r="AC134" s="39">
        <v>1</v>
      </c>
      <c r="AD134" s="39">
        <v>0</v>
      </c>
      <c r="AE134" s="39">
        <v>0</v>
      </c>
      <c r="AF134" s="39">
        <v>0</v>
      </c>
      <c r="AG134" s="39">
        <v>0</v>
      </c>
      <c r="AH134" s="39">
        <v>0</v>
      </c>
      <c r="AI134" s="39">
        <v>0</v>
      </c>
      <c r="AJ134" s="9">
        <f t="shared" si="12"/>
        <v>1</v>
      </c>
      <c r="AK134" s="9">
        <f t="shared" si="13"/>
        <v>0</v>
      </c>
      <c r="AL134" s="9">
        <f t="shared" si="14"/>
        <v>0</v>
      </c>
      <c r="AM134" s="9">
        <f t="shared" si="15"/>
        <v>0</v>
      </c>
      <c r="AN134" s="29" t="s">
        <v>4550</v>
      </c>
      <c r="AO134" s="29" t="s">
        <v>4551</v>
      </c>
    </row>
    <row r="135" spans="1:41" x14ac:dyDescent="0.25">
      <c r="A135" s="39">
        <v>2298</v>
      </c>
      <c r="B135" s="29" t="s">
        <v>5439</v>
      </c>
      <c r="C135" s="29" t="s">
        <v>5440</v>
      </c>
      <c r="D135" s="29" t="s">
        <v>5441</v>
      </c>
      <c r="E135" s="42">
        <v>38932</v>
      </c>
      <c r="F135" s="29" t="s">
        <v>38</v>
      </c>
      <c r="J135" s="39">
        <v>3.5</v>
      </c>
      <c r="L135" s="63" t="s">
        <v>342</v>
      </c>
      <c r="M135" s="29" t="s">
        <v>185</v>
      </c>
      <c r="N135" s="29" t="s">
        <v>48</v>
      </c>
      <c r="O135" s="68">
        <v>24</v>
      </c>
      <c r="P135" s="29" t="s">
        <v>8144</v>
      </c>
      <c r="Q135" s="29" t="s">
        <v>55</v>
      </c>
      <c r="R135" s="39">
        <v>1</v>
      </c>
      <c r="S135" s="39">
        <v>0</v>
      </c>
      <c r="T135" s="39">
        <v>0</v>
      </c>
      <c r="U135" s="39">
        <v>0</v>
      </c>
      <c r="V135" s="39">
        <v>0</v>
      </c>
      <c r="W135" s="39">
        <v>0</v>
      </c>
      <c r="X135" s="39">
        <v>0</v>
      </c>
      <c r="Y135" s="39">
        <v>1</v>
      </c>
      <c r="Z135" s="39">
        <v>0</v>
      </c>
      <c r="AA135" s="39">
        <v>0</v>
      </c>
      <c r="AB135" s="39">
        <v>0</v>
      </c>
      <c r="AC135" s="39">
        <v>1</v>
      </c>
      <c r="AD135" s="39">
        <v>0</v>
      </c>
      <c r="AE135" s="39">
        <v>0</v>
      </c>
      <c r="AF135" s="39">
        <v>0</v>
      </c>
      <c r="AG135" s="39">
        <v>0</v>
      </c>
      <c r="AH135" s="39">
        <v>0</v>
      </c>
      <c r="AI135" s="39">
        <v>0</v>
      </c>
      <c r="AJ135" s="9">
        <f t="shared" si="12"/>
        <v>1</v>
      </c>
      <c r="AK135" s="9">
        <f t="shared" si="13"/>
        <v>0</v>
      </c>
      <c r="AL135" s="9">
        <f t="shared" si="14"/>
        <v>0</v>
      </c>
      <c r="AM135" s="9">
        <f t="shared" si="15"/>
        <v>0</v>
      </c>
      <c r="AN135" s="29" t="s">
        <v>5442</v>
      </c>
      <c r="AO135" s="29" t="s">
        <v>5443</v>
      </c>
    </row>
    <row r="136" spans="1:41" x14ac:dyDescent="0.25">
      <c r="A136" s="39">
        <v>2305</v>
      </c>
      <c r="B136" s="29" t="s">
        <v>4562</v>
      </c>
      <c r="C136" s="29" t="s">
        <v>4563</v>
      </c>
      <c r="D136" s="29" t="s">
        <v>4564</v>
      </c>
      <c r="E136" s="42">
        <v>39022</v>
      </c>
      <c r="F136" s="29" t="s">
        <v>332</v>
      </c>
      <c r="I136" s="64">
        <v>5400</v>
      </c>
      <c r="L136" s="63" t="s">
        <v>342</v>
      </c>
      <c r="M136" s="29" t="s">
        <v>575</v>
      </c>
      <c r="N136" s="29" t="s">
        <v>2360</v>
      </c>
      <c r="O136" s="68">
        <v>33</v>
      </c>
      <c r="P136" s="29" t="s">
        <v>4565</v>
      </c>
      <c r="Q136" s="29" t="s">
        <v>70</v>
      </c>
      <c r="R136" s="39">
        <v>0</v>
      </c>
      <c r="S136" s="39">
        <v>0</v>
      </c>
      <c r="T136" s="39">
        <v>0</v>
      </c>
      <c r="U136" s="39">
        <v>0</v>
      </c>
      <c r="V136" s="39">
        <v>0</v>
      </c>
      <c r="W136" s="39">
        <v>0</v>
      </c>
      <c r="X136" s="39">
        <v>0</v>
      </c>
      <c r="Y136" s="39">
        <v>1</v>
      </c>
      <c r="Z136" s="39">
        <v>0</v>
      </c>
      <c r="AA136" s="39">
        <v>0</v>
      </c>
      <c r="AB136" s="39">
        <v>0</v>
      </c>
      <c r="AC136" s="39">
        <v>0</v>
      </c>
      <c r="AD136" s="39">
        <v>1</v>
      </c>
      <c r="AE136" s="39">
        <v>0</v>
      </c>
      <c r="AF136" s="39">
        <v>0</v>
      </c>
      <c r="AG136" s="39">
        <v>0</v>
      </c>
      <c r="AH136" s="39">
        <v>0</v>
      </c>
      <c r="AI136" s="39">
        <v>0</v>
      </c>
      <c r="AJ136" s="9">
        <f t="shared" si="12"/>
        <v>0</v>
      </c>
      <c r="AK136" s="9">
        <f t="shared" si="13"/>
        <v>0</v>
      </c>
      <c r="AL136" s="9">
        <f t="shared" si="14"/>
        <v>1</v>
      </c>
      <c r="AM136" s="9">
        <f t="shared" si="15"/>
        <v>1</v>
      </c>
      <c r="AN136" s="29" t="s">
        <v>4566</v>
      </c>
      <c r="AO136" s="29" t="s">
        <v>4567</v>
      </c>
    </row>
    <row r="137" spans="1:41" x14ac:dyDescent="0.25">
      <c r="A137" s="39">
        <v>2309</v>
      </c>
      <c r="B137" s="29" t="s">
        <v>6086</v>
      </c>
      <c r="C137" s="29" t="s">
        <v>6087</v>
      </c>
      <c r="D137" s="29" t="s">
        <v>6088</v>
      </c>
      <c r="E137" s="42">
        <v>39160</v>
      </c>
      <c r="F137" s="29" t="s">
        <v>38</v>
      </c>
      <c r="J137" s="39">
        <v>2</v>
      </c>
      <c r="L137" s="63" t="s">
        <v>342</v>
      </c>
      <c r="M137" s="29" t="s">
        <v>691</v>
      </c>
      <c r="N137" s="29" t="s">
        <v>48</v>
      </c>
      <c r="O137" s="68">
        <v>24</v>
      </c>
      <c r="P137" s="29" t="s">
        <v>6089</v>
      </c>
      <c r="Q137" s="29" t="s">
        <v>15</v>
      </c>
      <c r="R137" s="39">
        <v>1</v>
      </c>
      <c r="S137" s="39">
        <v>0</v>
      </c>
      <c r="T137" s="39">
        <v>0</v>
      </c>
      <c r="U137" s="39">
        <v>1</v>
      </c>
      <c r="V137" s="39">
        <v>0</v>
      </c>
      <c r="W137" s="39">
        <v>0</v>
      </c>
      <c r="X137" s="39">
        <v>0</v>
      </c>
      <c r="Y137" s="39">
        <v>1</v>
      </c>
      <c r="Z137" s="39">
        <v>0</v>
      </c>
      <c r="AA137" s="39">
        <v>0</v>
      </c>
      <c r="AB137" s="39">
        <v>0</v>
      </c>
      <c r="AC137" s="39">
        <v>1</v>
      </c>
      <c r="AD137" s="39">
        <v>0</v>
      </c>
      <c r="AE137" s="39">
        <v>0</v>
      </c>
      <c r="AF137" s="39">
        <v>0</v>
      </c>
      <c r="AG137" s="39">
        <v>0</v>
      </c>
      <c r="AH137" s="39">
        <v>0</v>
      </c>
      <c r="AI137" s="39">
        <v>0</v>
      </c>
      <c r="AJ137" s="9">
        <f t="shared" si="12"/>
        <v>1</v>
      </c>
      <c r="AK137" s="9">
        <f t="shared" si="13"/>
        <v>0</v>
      </c>
      <c r="AL137" s="9">
        <f t="shared" si="14"/>
        <v>0</v>
      </c>
      <c r="AM137" s="9">
        <f t="shared" si="15"/>
        <v>0</v>
      </c>
      <c r="AN137" s="29" t="s">
        <v>4456</v>
      </c>
      <c r="AO137" s="29" t="s">
        <v>6090</v>
      </c>
    </row>
    <row r="138" spans="1:41" x14ac:dyDescent="0.25">
      <c r="A138" s="39">
        <v>2314</v>
      </c>
      <c r="B138" s="29" t="s">
        <v>3794</v>
      </c>
      <c r="C138" s="29" t="s">
        <v>3795</v>
      </c>
      <c r="D138" s="29" t="s">
        <v>3796</v>
      </c>
      <c r="E138" s="42">
        <v>39448</v>
      </c>
      <c r="F138" s="29" t="s">
        <v>38</v>
      </c>
      <c r="I138" s="64">
        <v>250</v>
      </c>
      <c r="L138" s="63" t="s">
        <v>342</v>
      </c>
      <c r="M138" s="29" t="s">
        <v>224</v>
      </c>
      <c r="N138" s="29" t="s">
        <v>219</v>
      </c>
      <c r="O138" s="68">
        <v>0</v>
      </c>
      <c r="P138" s="29" t="s">
        <v>6089</v>
      </c>
      <c r="Q138" s="29" t="s">
        <v>15</v>
      </c>
      <c r="R138" s="39">
        <v>1</v>
      </c>
      <c r="S138" s="39">
        <v>0</v>
      </c>
      <c r="T138" s="39">
        <v>0</v>
      </c>
      <c r="U138" s="39">
        <v>1</v>
      </c>
      <c r="V138" s="39">
        <v>0</v>
      </c>
      <c r="W138" s="39">
        <v>0</v>
      </c>
      <c r="X138" s="39">
        <v>0</v>
      </c>
      <c r="Y138" s="39">
        <v>1</v>
      </c>
      <c r="Z138" s="39">
        <v>0</v>
      </c>
      <c r="AA138" s="39">
        <v>0</v>
      </c>
      <c r="AB138" s="39">
        <v>0</v>
      </c>
      <c r="AC138" s="39">
        <v>1</v>
      </c>
      <c r="AD138" s="39">
        <v>0</v>
      </c>
      <c r="AE138" s="39">
        <v>0</v>
      </c>
      <c r="AF138" s="39">
        <v>0</v>
      </c>
      <c r="AG138" s="39">
        <v>0</v>
      </c>
      <c r="AH138" s="39">
        <v>0</v>
      </c>
      <c r="AI138" s="39">
        <v>0</v>
      </c>
      <c r="AJ138" s="9">
        <f t="shared" si="12"/>
        <v>1</v>
      </c>
      <c r="AK138" s="9">
        <f t="shared" si="13"/>
        <v>0</v>
      </c>
      <c r="AL138" s="9">
        <f t="shared" si="14"/>
        <v>0</v>
      </c>
      <c r="AM138" s="9">
        <f t="shared" si="15"/>
        <v>0</v>
      </c>
      <c r="AN138" s="29" t="s">
        <v>3797</v>
      </c>
      <c r="AO138" s="29" t="s">
        <v>3798</v>
      </c>
    </row>
    <row r="139" spans="1:41" x14ac:dyDescent="0.25">
      <c r="A139" s="39">
        <v>2353</v>
      </c>
      <c r="B139" s="29" t="s">
        <v>2440</v>
      </c>
      <c r="C139" s="29" t="s">
        <v>2441</v>
      </c>
      <c r="D139" s="29" t="s">
        <v>2442</v>
      </c>
      <c r="E139" s="42">
        <v>42755</v>
      </c>
      <c r="F139" s="29" t="s">
        <v>38</v>
      </c>
      <c r="J139" s="39">
        <v>4</v>
      </c>
      <c r="L139" s="63" t="s">
        <v>342</v>
      </c>
      <c r="M139" s="29" t="s">
        <v>39</v>
      </c>
      <c r="N139" s="29" t="s">
        <v>40</v>
      </c>
      <c r="O139" s="68">
        <v>420</v>
      </c>
      <c r="P139" s="29" t="s">
        <v>2443</v>
      </c>
      <c r="Q139" s="29" t="s">
        <v>15</v>
      </c>
      <c r="R139" s="39">
        <v>1</v>
      </c>
      <c r="S139" s="39">
        <v>0</v>
      </c>
      <c r="T139" s="39">
        <v>0</v>
      </c>
      <c r="U139" s="39">
        <v>1</v>
      </c>
      <c r="V139" s="39">
        <v>0</v>
      </c>
      <c r="W139" s="39">
        <v>0</v>
      </c>
      <c r="X139" s="39">
        <v>0</v>
      </c>
      <c r="Y139" s="39">
        <v>0</v>
      </c>
      <c r="Z139" s="39">
        <v>1</v>
      </c>
      <c r="AA139" s="39">
        <v>0</v>
      </c>
      <c r="AB139" s="39">
        <v>0</v>
      </c>
      <c r="AC139" s="39">
        <v>1</v>
      </c>
      <c r="AD139" s="39">
        <v>0</v>
      </c>
      <c r="AE139" s="39">
        <v>0</v>
      </c>
      <c r="AF139" s="39">
        <v>0</v>
      </c>
      <c r="AG139" s="39">
        <v>0</v>
      </c>
      <c r="AH139" s="39">
        <v>0</v>
      </c>
      <c r="AI139" s="39">
        <v>0</v>
      </c>
      <c r="AJ139" s="9">
        <f t="shared" si="12"/>
        <v>1</v>
      </c>
      <c r="AK139" s="9">
        <f t="shared" si="13"/>
        <v>0</v>
      </c>
      <c r="AL139" s="9">
        <f t="shared" si="14"/>
        <v>0</v>
      </c>
      <c r="AM139" s="9">
        <f t="shared" si="15"/>
        <v>0</v>
      </c>
      <c r="AN139" s="29" t="s">
        <v>4098</v>
      </c>
      <c r="AO139" s="29" t="s">
        <v>2444</v>
      </c>
    </row>
    <row r="140" spans="1:41" x14ac:dyDescent="0.25">
      <c r="A140" s="39">
        <v>2361</v>
      </c>
      <c r="B140" s="29" t="s">
        <v>4568</v>
      </c>
      <c r="C140" s="29" t="s">
        <v>4569</v>
      </c>
      <c r="D140" s="29" t="s">
        <v>4570</v>
      </c>
      <c r="E140" s="42">
        <v>42675</v>
      </c>
      <c r="F140" s="29" t="s">
        <v>38</v>
      </c>
      <c r="J140" s="39">
        <v>4</v>
      </c>
      <c r="L140" s="63" t="s">
        <v>342</v>
      </c>
      <c r="M140" s="29" t="s">
        <v>185</v>
      </c>
      <c r="N140" s="29" t="s">
        <v>48</v>
      </c>
      <c r="O140" s="68">
        <v>1</v>
      </c>
      <c r="P140" s="29" t="s">
        <v>4571</v>
      </c>
      <c r="Q140" s="29" t="s">
        <v>15</v>
      </c>
      <c r="R140" s="39">
        <v>1</v>
      </c>
      <c r="S140" s="39">
        <v>0</v>
      </c>
      <c r="T140" s="39">
        <v>0</v>
      </c>
      <c r="U140" s="39">
        <v>1</v>
      </c>
      <c r="V140" s="39">
        <v>0</v>
      </c>
      <c r="W140" s="39">
        <v>0</v>
      </c>
      <c r="X140" s="39">
        <v>0</v>
      </c>
      <c r="Y140" s="39">
        <v>1</v>
      </c>
      <c r="Z140" s="39">
        <v>0</v>
      </c>
      <c r="AA140" s="39">
        <v>0</v>
      </c>
      <c r="AB140" s="39">
        <v>0</v>
      </c>
      <c r="AC140" s="39">
        <v>1</v>
      </c>
      <c r="AD140" s="39">
        <v>0</v>
      </c>
      <c r="AE140" s="39">
        <v>0</v>
      </c>
      <c r="AF140" s="39">
        <v>0</v>
      </c>
      <c r="AG140" s="39">
        <v>0</v>
      </c>
      <c r="AH140" s="39">
        <v>0</v>
      </c>
      <c r="AI140" s="39">
        <v>0</v>
      </c>
      <c r="AJ140" s="9">
        <f t="shared" si="12"/>
        <v>1</v>
      </c>
      <c r="AK140" s="9">
        <f t="shared" si="13"/>
        <v>0</v>
      </c>
      <c r="AL140" s="9">
        <f t="shared" si="14"/>
        <v>0</v>
      </c>
      <c r="AM140" s="9">
        <f t="shared" si="15"/>
        <v>0</v>
      </c>
      <c r="AN140" s="29" t="s">
        <v>4572</v>
      </c>
      <c r="AO140" s="29" t="s">
        <v>4573</v>
      </c>
    </row>
    <row r="141" spans="1:41" x14ac:dyDescent="0.25">
      <c r="A141" s="39">
        <v>2411</v>
      </c>
      <c r="B141" s="29" t="s">
        <v>2445</v>
      </c>
      <c r="C141" s="29" t="s">
        <v>2446</v>
      </c>
      <c r="D141" s="29" t="s">
        <v>2447</v>
      </c>
      <c r="E141" s="42">
        <v>42889</v>
      </c>
      <c r="F141" s="29" t="s">
        <v>38</v>
      </c>
      <c r="J141" s="39">
        <v>2.9</v>
      </c>
      <c r="L141" s="63" t="s">
        <v>342</v>
      </c>
      <c r="M141" s="29" t="s">
        <v>424</v>
      </c>
      <c r="N141" s="29" t="s">
        <v>48</v>
      </c>
      <c r="O141" s="68">
        <v>2</v>
      </c>
      <c r="P141" s="29" t="s">
        <v>377</v>
      </c>
      <c r="Q141" s="29" t="s">
        <v>15</v>
      </c>
      <c r="R141" s="39">
        <v>1</v>
      </c>
      <c r="S141" s="39">
        <v>0</v>
      </c>
      <c r="T141" s="39">
        <v>0</v>
      </c>
      <c r="U141" s="39">
        <v>1</v>
      </c>
      <c r="V141" s="39">
        <v>0</v>
      </c>
      <c r="W141" s="39">
        <v>0</v>
      </c>
      <c r="X141" s="39">
        <v>0</v>
      </c>
      <c r="Y141" s="39">
        <v>0</v>
      </c>
      <c r="Z141" s="39">
        <v>1</v>
      </c>
      <c r="AA141" s="39">
        <v>0</v>
      </c>
      <c r="AB141" s="39">
        <v>0</v>
      </c>
      <c r="AC141" s="39">
        <v>1</v>
      </c>
      <c r="AD141" s="39">
        <v>0</v>
      </c>
      <c r="AE141" s="39">
        <v>1</v>
      </c>
      <c r="AF141" s="39">
        <v>0</v>
      </c>
      <c r="AG141" s="39">
        <v>0</v>
      </c>
      <c r="AH141" s="39">
        <v>0</v>
      </c>
      <c r="AI141" s="39">
        <v>0</v>
      </c>
      <c r="AJ141" s="9">
        <f t="shared" si="12"/>
        <v>1</v>
      </c>
      <c r="AK141" s="9">
        <f t="shared" si="13"/>
        <v>0</v>
      </c>
      <c r="AL141" s="9">
        <f t="shared" si="14"/>
        <v>0</v>
      </c>
      <c r="AM141" s="9">
        <f t="shared" si="15"/>
        <v>0</v>
      </c>
      <c r="AN141" s="29" t="s">
        <v>8190</v>
      </c>
      <c r="AO141" s="29" t="s">
        <v>2448</v>
      </c>
    </row>
    <row r="142" spans="1:41" x14ac:dyDescent="0.25">
      <c r="A142" s="39">
        <v>2415</v>
      </c>
      <c r="B142" s="29" t="s">
        <v>2449</v>
      </c>
      <c r="C142" s="29" t="s">
        <v>2450</v>
      </c>
      <c r="D142" s="29" t="s">
        <v>2451</v>
      </c>
      <c r="E142" s="42">
        <v>42153</v>
      </c>
      <c r="F142" s="29" t="s">
        <v>38</v>
      </c>
      <c r="J142" s="39">
        <v>2</v>
      </c>
      <c r="L142" s="63" t="s">
        <v>342</v>
      </c>
      <c r="M142" s="29" t="s">
        <v>274</v>
      </c>
      <c r="N142" s="29" t="s">
        <v>48</v>
      </c>
      <c r="O142" s="68">
        <v>24</v>
      </c>
      <c r="P142" s="29" t="s">
        <v>2452</v>
      </c>
      <c r="Q142" s="29" t="s">
        <v>15</v>
      </c>
      <c r="R142" s="39">
        <v>0</v>
      </c>
      <c r="S142" s="39">
        <v>0</v>
      </c>
      <c r="T142" s="39">
        <v>0</v>
      </c>
      <c r="U142" s="39">
        <v>0</v>
      </c>
      <c r="V142" s="39">
        <v>0</v>
      </c>
      <c r="W142" s="39">
        <v>0</v>
      </c>
      <c r="X142" s="39">
        <v>0</v>
      </c>
      <c r="Y142" s="39">
        <v>1</v>
      </c>
      <c r="Z142" s="39">
        <v>0</v>
      </c>
      <c r="AA142" s="39">
        <v>0</v>
      </c>
      <c r="AB142" s="39">
        <v>0</v>
      </c>
      <c r="AC142" s="39">
        <v>1</v>
      </c>
      <c r="AD142" s="39">
        <v>0</v>
      </c>
      <c r="AE142" s="39">
        <v>0</v>
      </c>
      <c r="AF142" s="39">
        <v>0</v>
      </c>
      <c r="AG142" s="39">
        <v>0</v>
      </c>
      <c r="AH142" s="39">
        <v>0</v>
      </c>
      <c r="AI142" s="39">
        <v>0</v>
      </c>
      <c r="AJ142" s="9">
        <f t="shared" si="12"/>
        <v>1</v>
      </c>
      <c r="AK142" s="9">
        <f t="shared" si="13"/>
        <v>0</v>
      </c>
      <c r="AL142" s="9">
        <f t="shared" si="14"/>
        <v>0</v>
      </c>
      <c r="AM142" s="9">
        <f t="shared" si="15"/>
        <v>0</v>
      </c>
      <c r="AN142" s="29" t="s">
        <v>5457</v>
      </c>
      <c r="AO142" s="29" t="s">
        <v>2453</v>
      </c>
    </row>
    <row r="143" spans="1:41" x14ac:dyDescent="0.25">
      <c r="A143" s="39">
        <v>2437</v>
      </c>
      <c r="B143" s="29" t="s">
        <v>3003</v>
      </c>
      <c r="C143" s="29" t="s">
        <v>3004</v>
      </c>
      <c r="D143" s="29" t="s">
        <v>3005</v>
      </c>
      <c r="E143" s="42">
        <v>42064</v>
      </c>
      <c r="F143" s="29" t="s">
        <v>38</v>
      </c>
      <c r="G143" s="39">
        <v>1900</v>
      </c>
      <c r="H143" s="39">
        <v>1800</v>
      </c>
      <c r="K143" s="64">
        <v>11.13</v>
      </c>
      <c r="L143" s="64" t="s">
        <v>341</v>
      </c>
      <c r="M143" s="29" t="s">
        <v>737</v>
      </c>
      <c r="N143" s="29" t="s">
        <v>48</v>
      </c>
      <c r="O143" s="68">
        <v>24</v>
      </c>
      <c r="P143" s="29" t="s">
        <v>3006</v>
      </c>
      <c r="Q143" s="29" t="s">
        <v>70</v>
      </c>
      <c r="R143" s="39">
        <v>0</v>
      </c>
      <c r="S143" s="39">
        <v>0</v>
      </c>
      <c r="T143" s="39">
        <v>0</v>
      </c>
      <c r="U143" s="39">
        <v>1</v>
      </c>
      <c r="V143" s="39">
        <v>0</v>
      </c>
      <c r="W143" s="39">
        <v>0</v>
      </c>
      <c r="X143" s="39">
        <v>0</v>
      </c>
      <c r="Y143" s="39">
        <v>0</v>
      </c>
      <c r="Z143" s="39">
        <v>1</v>
      </c>
      <c r="AA143" s="39">
        <v>0</v>
      </c>
      <c r="AB143" s="39">
        <v>0</v>
      </c>
      <c r="AC143" s="39">
        <v>1</v>
      </c>
      <c r="AD143" s="39">
        <v>0</v>
      </c>
      <c r="AE143" s="39">
        <v>0</v>
      </c>
      <c r="AF143" s="39">
        <v>0</v>
      </c>
      <c r="AG143" s="39">
        <v>0</v>
      </c>
      <c r="AH143" s="39">
        <v>0</v>
      </c>
      <c r="AI143" s="39">
        <v>0</v>
      </c>
      <c r="AJ143" s="9">
        <f t="shared" si="12"/>
        <v>1</v>
      </c>
      <c r="AK143" s="9">
        <f t="shared" si="13"/>
        <v>0</v>
      </c>
      <c r="AL143" s="9">
        <f t="shared" si="14"/>
        <v>0</v>
      </c>
      <c r="AM143" s="9">
        <f t="shared" si="15"/>
        <v>0</v>
      </c>
      <c r="AN143" s="29" t="s">
        <v>3807</v>
      </c>
      <c r="AO143" s="29" t="s">
        <v>3007</v>
      </c>
    </row>
    <row r="144" spans="1:41" x14ac:dyDescent="0.25">
      <c r="A144" s="39">
        <v>2447</v>
      </c>
      <c r="B144" s="29" t="s">
        <v>3808</v>
      </c>
      <c r="C144" s="29" t="s">
        <v>3809</v>
      </c>
      <c r="D144" s="29" t="s">
        <v>3810</v>
      </c>
      <c r="E144" s="42">
        <v>45145</v>
      </c>
      <c r="F144" s="29" t="s">
        <v>38</v>
      </c>
      <c r="J144" s="39">
        <v>2</v>
      </c>
      <c r="L144" s="63" t="s">
        <v>342</v>
      </c>
      <c r="M144" s="29" t="s">
        <v>575</v>
      </c>
      <c r="N144" s="29" t="s">
        <v>40</v>
      </c>
      <c r="O144" s="68">
        <v>48</v>
      </c>
      <c r="P144" s="29" t="s">
        <v>8191</v>
      </c>
      <c r="Q144" s="29" t="s">
        <v>15</v>
      </c>
      <c r="R144" s="39">
        <v>1</v>
      </c>
      <c r="S144" s="39">
        <v>0</v>
      </c>
      <c r="T144" s="39">
        <v>0</v>
      </c>
      <c r="U144" s="39">
        <v>0</v>
      </c>
      <c r="V144" s="39">
        <v>0</v>
      </c>
      <c r="W144" s="39">
        <v>0</v>
      </c>
      <c r="X144" s="39">
        <v>0</v>
      </c>
      <c r="Y144" s="39">
        <v>0</v>
      </c>
      <c r="Z144" s="39">
        <v>1</v>
      </c>
      <c r="AA144" s="39">
        <v>0</v>
      </c>
      <c r="AB144" s="39">
        <v>0</v>
      </c>
      <c r="AC144" s="39">
        <v>1</v>
      </c>
      <c r="AD144" s="39">
        <v>0</v>
      </c>
      <c r="AE144" s="39">
        <v>0</v>
      </c>
      <c r="AF144" s="39">
        <v>0</v>
      </c>
      <c r="AG144" s="39">
        <v>0</v>
      </c>
      <c r="AH144" s="39">
        <v>0</v>
      </c>
      <c r="AI144" s="39">
        <v>0</v>
      </c>
      <c r="AJ144" s="9">
        <f t="shared" si="12"/>
        <v>1</v>
      </c>
      <c r="AK144" s="9">
        <f t="shared" si="13"/>
        <v>0</v>
      </c>
      <c r="AL144" s="9">
        <f t="shared" si="14"/>
        <v>0</v>
      </c>
      <c r="AM144" s="9">
        <f t="shared" si="15"/>
        <v>0</v>
      </c>
      <c r="AN144" s="29" t="s">
        <v>3811</v>
      </c>
      <c r="AO144" s="29" t="s">
        <v>3812</v>
      </c>
    </row>
    <row r="145" spans="1:41" x14ac:dyDescent="0.25">
      <c r="A145" s="39">
        <v>2449</v>
      </c>
      <c r="B145" s="29" t="s">
        <v>3813</v>
      </c>
      <c r="C145" s="29" t="s">
        <v>3814</v>
      </c>
      <c r="D145" s="29" t="s">
        <v>3815</v>
      </c>
      <c r="E145" s="42">
        <v>42828</v>
      </c>
      <c r="F145" s="29" t="s">
        <v>38</v>
      </c>
      <c r="J145" s="39">
        <v>0.15</v>
      </c>
      <c r="L145" s="63" t="s">
        <v>341</v>
      </c>
      <c r="M145" s="29" t="s">
        <v>54</v>
      </c>
      <c r="N145" s="29" t="s">
        <v>48</v>
      </c>
      <c r="O145" s="68">
        <v>0.5</v>
      </c>
      <c r="P145" s="29" t="s">
        <v>3406</v>
      </c>
      <c r="Q145" s="29" t="s">
        <v>15</v>
      </c>
      <c r="R145" s="39">
        <v>1</v>
      </c>
      <c r="S145" s="39">
        <v>0</v>
      </c>
      <c r="T145" s="39">
        <v>1</v>
      </c>
      <c r="U145" s="39">
        <v>0</v>
      </c>
      <c r="V145" s="39">
        <v>0</v>
      </c>
      <c r="W145" s="39">
        <v>0</v>
      </c>
      <c r="X145" s="39">
        <v>0</v>
      </c>
      <c r="Y145" s="39">
        <v>0</v>
      </c>
      <c r="Z145" s="39">
        <v>1</v>
      </c>
      <c r="AA145" s="39">
        <v>0</v>
      </c>
      <c r="AB145" s="39">
        <v>0</v>
      </c>
      <c r="AC145" s="39">
        <v>1</v>
      </c>
      <c r="AD145" s="39">
        <v>0</v>
      </c>
      <c r="AE145" s="39">
        <v>1</v>
      </c>
      <c r="AF145" s="39">
        <v>0</v>
      </c>
      <c r="AG145" s="39">
        <v>0</v>
      </c>
      <c r="AH145" s="39">
        <v>0</v>
      </c>
      <c r="AI145" s="39">
        <v>0</v>
      </c>
      <c r="AJ145" s="9">
        <f t="shared" si="12"/>
        <v>1</v>
      </c>
      <c r="AK145" s="9">
        <f t="shared" si="13"/>
        <v>0</v>
      </c>
      <c r="AL145" s="9">
        <f t="shared" si="14"/>
        <v>0</v>
      </c>
      <c r="AM145" s="9">
        <f t="shared" si="15"/>
        <v>0</v>
      </c>
      <c r="AN145" s="29" t="s">
        <v>3816</v>
      </c>
      <c r="AO145" s="29" t="s">
        <v>3817</v>
      </c>
    </row>
    <row r="146" spans="1:41" x14ac:dyDescent="0.25">
      <c r="A146" s="39">
        <v>2464</v>
      </c>
      <c r="B146" s="29" t="s">
        <v>5458</v>
      </c>
      <c r="C146" s="29" t="s">
        <v>5459</v>
      </c>
      <c r="D146" s="29" t="s">
        <v>5460</v>
      </c>
      <c r="E146" s="42">
        <v>42359</v>
      </c>
      <c r="F146" s="29" t="s">
        <v>38</v>
      </c>
      <c r="G146" s="39">
        <v>900</v>
      </c>
      <c r="H146" s="39">
        <v>895</v>
      </c>
      <c r="I146" s="64">
        <v>2100</v>
      </c>
      <c r="J146" s="39">
        <v>0.17</v>
      </c>
      <c r="L146" s="63" t="s">
        <v>342</v>
      </c>
      <c r="M146" s="29" t="s">
        <v>136</v>
      </c>
      <c r="N146" s="29" t="s">
        <v>40</v>
      </c>
      <c r="O146" s="68">
        <v>65</v>
      </c>
      <c r="P146" s="29" t="s">
        <v>6091</v>
      </c>
      <c r="Q146" s="29" t="s">
        <v>70</v>
      </c>
      <c r="R146" s="39">
        <v>0</v>
      </c>
      <c r="S146" s="39">
        <v>0</v>
      </c>
      <c r="T146" s="39">
        <v>0</v>
      </c>
      <c r="U146" s="39">
        <v>0</v>
      </c>
      <c r="V146" s="39">
        <v>0</v>
      </c>
      <c r="W146" s="39">
        <v>0</v>
      </c>
      <c r="X146" s="39">
        <v>0</v>
      </c>
      <c r="Y146" s="39">
        <v>1</v>
      </c>
      <c r="Z146" s="39">
        <v>0</v>
      </c>
      <c r="AA146" s="39">
        <v>0</v>
      </c>
      <c r="AB146" s="39">
        <v>0</v>
      </c>
      <c r="AC146" s="39">
        <v>0</v>
      </c>
      <c r="AD146" s="39">
        <v>0</v>
      </c>
      <c r="AE146" s="39">
        <v>0</v>
      </c>
      <c r="AF146" s="39">
        <v>0</v>
      </c>
      <c r="AG146" s="39">
        <v>0</v>
      </c>
      <c r="AH146" s="39">
        <v>0</v>
      </c>
      <c r="AI146" s="39">
        <v>1</v>
      </c>
      <c r="AJ146" s="9">
        <f t="shared" si="12"/>
        <v>0</v>
      </c>
      <c r="AK146" s="9">
        <f t="shared" si="13"/>
        <v>0</v>
      </c>
      <c r="AL146" s="9">
        <f t="shared" si="14"/>
        <v>1</v>
      </c>
      <c r="AM146" s="9">
        <f t="shared" si="15"/>
        <v>0</v>
      </c>
      <c r="AN146" s="29" t="s">
        <v>3539</v>
      </c>
      <c r="AO146" s="29" t="s">
        <v>5461</v>
      </c>
    </row>
    <row r="147" spans="1:41" x14ac:dyDescent="0.25">
      <c r="A147" s="39">
        <v>2465</v>
      </c>
      <c r="B147" s="29" t="s">
        <v>4599</v>
      </c>
      <c r="C147" s="29" t="s">
        <v>4600</v>
      </c>
      <c r="D147" s="29" t="s">
        <v>4601</v>
      </c>
      <c r="E147" s="42">
        <v>42795</v>
      </c>
      <c r="F147" s="29" t="s">
        <v>38</v>
      </c>
      <c r="I147" s="64">
        <v>1200</v>
      </c>
      <c r="L147" s="63" t="s">
        <v>342</v>
      </c>
      <c r="M147" s="29" t="s">
        <v>4602</v>
      </c>
      <c r="N147" s="29" t="s">
        <v>40</v>
      </c>
      <c r="O147" s="68">
        <v>20</v>
      </c>
      <c r="P147" s="29" t="s">
        <v>2341</v>
      </c>
      <c r="Q147" s="29" t="s">
        <v>15</v>
      </c>
      <c r="R147" s="39">
        <v>0</v>
      </c>
      <c r="S147" s="39">
        <v>0</v>
      </c>
      <c r="T147" s="39">
        <v>0</v>
      </c>
      <c r="U147" s="39">
        <v>0</v>
      </c>
      <c r="V147" s="39">
        <v>0</v>
      </c>
      <c r="W147" s="39">
        <v>0</v>
      </c>
      <c r="X147" s="39">
        <v>0</v>
      </c>
      <c r="Y147" s="39">
        <v>1</v>
      </c>
      <c r="Z147" s="39">
        <v>0</v>
      </c>
      <c r="AA147" s="39">
        <v>0</v>
      </c>
      <c r="AB147" s="39">
        <v>0</v>
      </c>
      <c r="AC147" s="39">
        <v>1</v>
      </c>
      <c r="AD147" s="39">
        <v>0</v>
      </c>
      <c r="AE147" s="39">
        <v>0</v>
      </c>
      <c r="AF147" s="39">
        <v>0</v>
      </c>
      <c r="AG147" s="39">
        <v>0</v>
      </c>
      <c r="AH147" s="39">
        <v>0</v>
      </c>
      <c r="AI147" s="39">
        <v>0</v>
      </c>
      <c r="AJ147" s="9">
        <f t="shared" si="12"/>
        <v>1</v>
      </c>
      <c r="AK147" s="9">
        <f t="shared" si="13"/>
        <v>0</v>
      </c>
      <c r="AL147" s="9">
        <f t="shared" si="14"/>
        <v>0</v>
      </c>
      <c r="AM147" s="9">
        <f t="shared" si="15"/>
        <v>0</v>
      </c>
      <c r="AN147" s="29" t="s">
        <v>4202</v>
      </c>
      <c r="AO147" s="29" t="s">
        <v>4603</v>
      </c>
    </row>
    <row r="148" spans="1:41" x14ac:dyDescent="0.25">
      <c r="A148" s="39">
        <v>2470</v>
      </c>
      <c r="B148" s="29" t="s">
        <v>758</v>
      </c>
      <c r="C148" s="29" t="s">
        <v>759</v>
      </c>
      <c r="D148" s="29" t="s">
        <v>760</v>
      </c>
      <c r="E148" s="42">
        <v>42435</v>
      </c>
      <c r="F148" s="29" t="s">
        <v>38</v>
      </c>
      <c r="I148" s="64">
        <v>500000</v>
      </c>
      <c r="L148" s="63" t="s">
        <v>342</v>
      </c>
      <c r="M148" s="29" t="s">
        <v>224</v>
      </c>
      <c r="N148" s="29" t="s">
        <v>40</v>
      </c>
      <c r="O148" s="68">
        <v>0.1</v>
      </c>
      <c r="P148" s="29" t="s">
        <v>377</v>
      </c>
      <c r="Q148" s="29" t="s">
        <v>15</v>
      </c>
      <c r="R148" s="39">
        <v>1</v>
      </c>
      <c r="S148" s="39">
        <v>0</v>
      </c>
      <c r="T148" s="39">
        <v>0</v>
      </c>
      <c r="U148" s="39">
        <v>1</v>
      </c>
      <c r="V148" s="39">
        <v>0</v>
      </c>
      <c r="W148" s="39">
        <v>0</v>
      </c>
      <c r="X148" s="39">
        <v>0</v>
      </c>
      <c r="Y148" s="39">
        <v>0</v>
      </c>
      <c r="Z148" s="39">
        <v>1</v>
      </c>
      <c r="AA148" s="39">
        <v>0</v>
      </c>
      <c r="AB148" s="39">
        <v>0</v>
      </c>
      <c r="AC148" s="39">
        <v>1</v>
      </c>
      <c r="AD148" s="39">
        <v>0</v>
      </c>
      <c r="AE148" s="39">
        <v>0</v>
      </c>
      <c r="AF148" s="39">
        <v>0</v>
      </c>
      <c r="AG148" s="39">
        <v>0</v>
      </c>
      <c r="AH148" s="39">
        <v>0</v>
      </c>
      <c r="AI148" s="39">
        <v>0</v>
      </c>
      <c r="AJ148" s="9">
        <f t="shared" si="12"/>
        <v>1</v>
      </c>
      <c r="AK148" s="9">
        <f t="shared" si="13"/>
        <v>0</v>
      </c>
      <c r="AL148" s="9">
        <f t="shared" si="14"/>
        <v>0</v>
      </c>
      <c r="AM148" s="9">
        <f t="shared" si="15"/>
        <v>0</v>
      </c>
      <c r="AN148" s="29" t="s">
        <v>3818</v>
      </c>
      <c r="AO148" s="29" t="s">
        <v>761</v>
      </c>
    </row>
    <row r="149" spans="1:41" x14ac:dyDescent="0.25">
      <c r="A149" s="39">
        <v>2473</v>
      </c>
      <c r="B149" s="29" t="s">
        <v>8192</v>
      </c>
      <c r="C149" s="29" t="s">
        <v>8193</v>
      </c>
      <c r="D149" s="29" t="s">
        <v>8194</v>
      </c>
      <c r="E149" s="42">
        <v>42522</v>
      </c>
      <c r="F149" s="29" t="s">
        <v>38</v>
      </c>
      <c r="J149" s="39">
        <v>0.2</v>
      </c>
      <c r="L149" s="63" t="s">
        <v>342</v>
      </c>
      <c r="M149" s="29" t="s">
        <v>224</v>
      </c>
      <c r="N149" s="29" t="s">
        <v>48</v>
      </c>
      <c r="O149" s="68">
        <v>20</v>
      </c>
      <c r="P149" s="29" t="s">
        <v>1323</v>
      </c>
      <c r="Q149" s="29" t="s">
        <v>70</v>
      </c>
      <c r="R149" s="39">
        <v>0</v>
      </c>
      <c r="S149" s="39">
        <v>0</v>
      </c>
      <c r="T149" s="39">
        <v>0</v>
      </c>
      <c r="U149" s="39">
        <v>1</v>
      </c>
      <c r="V149" s="39">
        <v>0</v>
      </c>
      <c r="W149" s="39">
        <v>0</v>
      </c>
      <c r="X149" s="39">
        <v>0</v>
      </c>
      <c r="Y149" s="39">
        <v>0</v>
      </c>
      <c r="Z149" s="39">
        <v>1</v>
      </c>
      <c r="AA149" s="39">
        <v>0</v>
      </c>
      <c r="AB149" s="39">
        <v>0</v>
      </c>
      <c r="AC149" s="39">
        <v>0</v>
      </c>
      <c r="AD149" s="39">
        <v>0</v>
      </c>
      <c r="AE149" s="39">
        <v>0</v>
      </c>
      <c r="AF149" s="39">
        <v>0</v>
      </c>
      <c r="AG149" s="39">
        <v>0</v>
      </c>
      <c r="AH149" s="39">
        <v>0</v>
      </c>
      <c r="AI149" s="39">
        <v>1</v>
      </c>
      <c r="AJ149" s="9">
        <f t="shared" si="12"/>
        <v>0</v>
      </c>
      <c r="AK149" s="9">
        <f t="shared" si="13"/>
        <v>0</v>
      </c>
      <c r="AL149" s="9">
        <f t="shared" si="14"/>
        <v>1</v>
      </c>
      <c r="AM149" s="9">
        <f t="shared" si="15"/>
        <v>0</v>
      </c>
      <c r="AN149" s="29" t="s">
        <v>3539</v>
      </c>
      <c r="AO149" s="29" t="s">
        <v>8195</v>
      </c>
    </row>
    <row r="150" spans="1:41" x14ac:dyDescent="0.25">
      <c r="A150" s="39">
        <v>2511</v>
      </c>
      <c r="B150" s="29" t="s">
        <v>5462</v>
      </c>
      <c r="C150" s="29" t="s">
        <v>5463</v>
      </c>
      <c r="D150" s="29" t="s">
        <v>5464</v>
      </c>
      <c r="E150" s="42">
        <v>42491</v>
      </c>
      <c r="F150" s="29" t="s">
        <v>2852</v>
      </c>
      <c r="K150" s="64">
        <v>15000</v>
      </c>
      <c r="L150" s="63" t="s">
        <v>342</v>
      </c>
      <c r="M150" s="29" t="s">
        <v>2853</v>
      </c>
      <c r="N150" s="29" t="s">
        <v>48</v>
      </c>
      <c r="O150" s="68">
        <v>0</v>
      </c>
      <c r="P150" s="29" t="s">
        <v>8196</v>
      </c>
      <c r="Q150" s="29" t="s">
        <v>15</v>
      </c>
      <c r="R150" s="39">
        <v>1</v>
      </c>
      <c r="S150" s="39">
        <v>0</v>
      </c>
      <c r="T150" s="39">
        <v>0</v>
      </c>
      <c r="U150" s="39">
        <v>0</v>
      </c>
      <c r="V150" s="39">
        <v>0</v>
      </c>
      <c r="W150" s="39">
        <v>0</v>
      </c>
      <c r="X150" s="39">
        <v>0</v>
      </c>
      <c r="Y150" s="39">
        <v>1</v>
      </c>
      <c r="Z150" s="39">
        <v>0</v>
      </c>
      <c r="AA150" s="39">
        <v>0</v>
      </c>
      <c r="AB150" s="39">
        <v>0</v>
      </c>
      <c r="AC150" s="39">
        <v>1</v>
      </c>
      <c r="AD150" s="39">
        <v>0</v>
      </c>
      <c r="AE150" s="39">
        <v>0</v>
      </c>
      <c r="AF150" s="39">
        <v>0</v>
      </c>
      <c r="AG150" s="39">
        <v>0</v>
      </c>
      <c r="AH150" s="39">
        <v>0</v>
      </c>
      <c r="AI150" s="39">
        <v>0</v>
      </c>
      <c r="AJ150" s="9">
        <f t="shared" ref="AJ150:AJ213" si="16">IF(OR(AC150=1,AE150=1),1,0)</f>
        <v>1</v>
      </c>
      <c r="AK150" s="9">
        <f t="shared" ref="AK150:AK213" si="17">IF(OR(AF150=1,AG150=1),1,0)</f>
        <v>0</v>
      </c>
      <c r="AL150" s="9">
        <f t="shared" ref="AL150:AL213" si="18">IF(OR(AD150=1,AH150=1,AI150=1),1,0)</f>
        <v>0</v>
      </c>
      <c r="AM150" s="9">
        <f t="shared" ref="AM150:AM213" si="19">IF(OR(AD150=1,AH150=1),1,0)</f>
        <v>0</v>
      </c>
      <c r="AN150" s="29" t="s">
        <v>5465</v>
      </c>
      <c r="AO150" s="29" t="s">
        <v>5466</v>
      </c>
    </row>
    <row r="151" spans="1:41" x14ac:dyDescent="0.25">
      <c r="A151" s="39">
        <v>2536</v>
      </c>
      <c r="B151" s="29" t="s">
        <v>4604</v>
      </c>
      <c r="C151" s="29" t="s">
        <v>4605</v>
      </c>
      <c r="D151" s="29" t="s">
        <v>4606</v>
      </c>
      <c r="E151" s="42">
        <v>42872</v>
      </c>
      <c r="F151" s="29" t="s">
        <v>38</v>
      </c>
      <c r="I151" s="64">
        <v>1200</v>
      </c>
      <c r="J151" s="39">
        <v>4.0999999999999999E-4</v>
      </c>
      <c r="L151" s="63" t="s">
        <v>342</v>
      </c>
      <c r="M151" s="29" t="s">
        <v>4607</v>
      </c>
      <c r="N151" s="29" t="s">
        <v>40</v>
      </c>
      <c r="O151" s="68">
        <v>15</v>
      </c>
      <c r="P151" s="29" t="s">
        <v>4608</v>
      </c>
      <c r="Q151" s="29" t="s">
        <v>15</v>
      </c>
      <c r="R151" s="39">
        <v>1</v>
      </c>
      <c r="S151" s="39">
        <v>0</v>
      </c>
      <c r="T151" s="39">
        <v>0</v>
      </c>
      <c r="U151" s="39">
        <v>0</v>
      </c>
      <c r="V151" s="39">
        <v>0</v>
      </c>
      <c r="W151" s="39">
        <v>0</v>
      </c>
      <c r="X151" s="39">
        <v>0</v>
      </c>
      <c r="Y151" s="39">
        <v>1</v>
      </c>
      <c r="Z151" s="39">
        <v>0</v>
      </c>
      <c r="AA151" s="39">
        <v>0</v>
      </c>
      <c r="AB151" s="39">
        <v>0</v>
      </c>
      <c r="AC151" s="39">
        <v>1</v>
      </c>
      <c r="AD151" s="39">
        <v>0</v>
      </c>
      <c r="AE151" s="39">
        <v>0</v>
      </c>
      <c r="AF151" s="39">
        <v>0</v>
      </c>
      <c r="AG151" s="39">
        <v>0</v>
      </c>
      <c r="AH151" s="39">
        <v>0</v>
      </c>
      <c r="AI151" s="39">
        <v>0</v>
      </c>
      <c r="AJ151" s="9">
        <f t="shared" si="16"/>
        <v>1</v>
      </c>
      <c r="AK151" s="9">
        <f t="shared" si="17"/>
        <v>0</v>
      </c>
      <c r="AL151" s="9">
        <f t="shared" si="18"/>
        <v>0</v>
      </c>
      <c r="AM151" s="9">
        <f t="shared" si="19"/>
        <v>0</v>
      </c>
      <c r="AN151" s="29" t="s">
        <v>4264</v>
      </c>
      <c r="AO151" s="29" t="s">
        <v>4609</v>
      </c>
    </row>
    <row r="152" spans="1:41" x14ac:dyDescent="0.25">
      <c r="A152" s="39">
        <v>2711</v>
      </c>
      <c r="B152" s="29" t="s">
        <v>2454</v>
      </c>
      <c r="C152" s="29" t="s">
        <v>2455</v>
      </c>
      <c r="D152" s="29" t="s">
        <v>2456</v>
      </c>
      <c r="E152" s="42">
        <v>42979</v>
      </c>
      <c r="F152" s="29" t="s">
        <v>332</v>
      </c>
      <c r="G152" s="39">
        <v>18000</v>
      </c>
      <c r="H152" s="39">
        <v>8500</v>
      </c>
      <c r="I152" s="64">
        <v>10</v>
      </c>
      <c r="L152" s="63" t="s">
        <v>342</v>
      </c>
      <c r="M152" s="29" t="s">
        <v>136</v>
      </c>
      <c r="N152" s="29" t="s">
        <v>219</v>
      </c>
      <c r="O152" s="68">
        <v>1</v>
      </c>
      <c r="P152" s="29" t="s">
        <v>2457</v>
      </c>
      <c r="Q152" s="29" t="s">
        <v>15</v>
      </c>
      <c r="R152" s="39">
        <v>1</v>
      </c>
      <c r="S152" s="39">
        <v>0</v>
      </c>
      <c r="T152" s="39">
        <v>0</v>
      </c>
      <c r="U152" s="39">
        <v>0</v>
      </c>
      <c r="V152" s="39">
        <v>0</v>
      </c>
      <c r="W152" s="39">
        <v>0</v>
      </c>
      <c r="X152" s="39">
        <v>0</v>
      </c>
      <c r="Y152" s="39">
        <v>1</v>
      </c>
      <c r="Z152" s="39">
        <v>0</v>
      </c>
      <c r="AA152" s="39">
        <v>0</v>
      </c>
      <c r="AB152" s="39">
        <v>0</v>
      </c>
      <c r="AC152" s="39">
        <v>1</v>
      </c>
      <c r="AD152" s="39">
        <v>0</v>
      </c>
      <c r="AE152" s="39">
        <v>0</v>
      </c>
      <c r="AF152" s="39">
        <v>0</v>
      </c>
      <c r="AG152" s="39">
        <v>0</v>
      </c>
      <c r="AH152" s="39">
        <v>0</v>
      </c>
      <c r="AI152" s="39">
        <v>0</v>
      </c>
      <c r="AJ152" s="9">
        <f t="shared" si="16"/>
        <v>1</v>
      </c>
      <c r="AK152" s="9">
        <f t="shared" si="17"/>
        <v>0</v>
      </c>
      <c r="AL152" s="9">
        <f t="shared" si="18"/>
        <v>0</v>
      </c>
      <c r="AM152" s="9">
        <f t="shared" si="19"/>
        <v>0</v>
      </c>
      <c r="AN152" s="29" t="s">
        <v>4619</v>
      </c>
      <c r="AO152" s="29" t="s">
        <v>2458</v>
      </c>
    </row>
    <row r="153" spans="1:41" x14ac:dyDescent="0.25">
      <c r="A153" s="39">
        <v>2721</v>
      </c>
      <c r="B153" s="29" t="s">
        <v>4620</v>
      </c>
      <c r="C153" s="29" t="s">
        <v>4621</v>
      </c>
      <c r="D153" s="29" t="s">
        <v>4622</v>
      </c>
      <c r="E153" s="42">
        <v>42913</v>
      </c>
      <c r="F153" s="29" t="s">
        <v>38</v>
      </c>
      <c r="I153" s="64">
        <v>300</v>
      </c>
      <c r="J153" s="39">
        <v>1.2999999999999999E-4</v>
      </c>
      <c r="K153" s="64">
        <v>10</v>
      </c>
      <c r="L153" s="63" t="s">
        <v>342</v>
      </c>
      <c r="M153" s="29" t="s">
        <v>4623</v>
      </c>
      <c r="N153" s="29" t="s">
        <v>40</v>
      </c>
      <c r="O153" s="68">
        <v>2</v>
      </c>
      <c r="P153" s="29" t="s">
        <v>4360</v>
      </c>
      <c r="Q153" s="29" t="s">
        <v>15</v>
      </c>
      <c r="R153" s="39">
        <v>1</v>
      </c>
      <c r="S153" s="39">
        <v>0</v>
      </c>
      <c r="T153" s="39">
        <v>0</v>
      </c>
      <c r="U153" s="39">
        <v>1</v>
      </c>
      <c r="V153" s="39">
        <v>0</v>
      </c>
      <c r="W153" s="39">
        <v>0</v>
      </c>
      <c r="X153" s="39">
        <v>0</v>
      </c>
      <c r="Y153" s="39">
        <v>0</v>
      </c>
      <c r="Z153" s="39">
        <v>1</v>
      </c>
      <c r="AA153" s="39">
        <v>0</v>
      </c>
      <c r="AB153" s="39">
        <v>0</v>
      </c>
      <c r="AC153" s="39">
        <v>0</v>
      </c>
      <c r="AD153" s="39">
        <v>0</v>
      </c>
      <c r="AE153" s="39">
        <v>0</v>
      </c>
      <c r="AF153" s="39">
        <v>0</v>
      </c>
      <c r="AG153" s="39">
        <v>0</v>
      </c>
      <c r="AH153" s="39">
        <v>0</v>
      </c>
      <c r="AI153" s="39">
        <v>1</v>
      </c>
      <c r="AJ153" s="9">
        <f t="shared" si="16"/>
        <v>0</v>
      </c>
      <c r="AK153" s="9">
        <f t="shared" si="17"/>
        <v>0</v>
      </c>
      <c r="AL153" s="9">
        <f t="shared" si="18"/>
        <v>1</v>
      </c>
      <c r="AM153" s="9">
        <f t="shared" si="19"/>
        <v>0</v>
      </c>
      <c r="AN153" s="29" t="s">
        <v>3461</v>
      </c>
      <c r="AO153" s="29" t="s">
        <v>4624</v>
      </c>
    </row>
    <row r="154" spans="1:41" x14ac:dyDescent="0.25">
      <c r="A154" s="39">
        <v>2733</v>
      </c>
      <c r="B154" s="29" t="s">
        <v>2465</v>
      </c>
      <c r="C154" s="29" t="s">
        <v>2466</v>
      </c>
      <c r="D154" s="29" t="s">
        <v>2467</v>
      </c>
      <c r="E154" s="42">
        <v>43053</v>
      </c>
      <c r="F154" s="29" t="s">
        <v>38</v>
      </c>
      <c r="I154" s="64">
        <v>7880</v>
      </c>
      <c r="L154" s="63" t="s">
        <v>342</v>
      </c>
      <c r="M154" s="29" t="s">
        <v>136</v>
      </c>
      <c r="N154" s="29" t="s">
        <v>219</v>
      </c>
      <c r="O154" s="68">
        <v>180</v>
      </c>
      <c r="P154" s="29" t="s">
        <v>891</v>
      </c>
      <c r="Q154" s="29" t="s">
        <v>15</v>
      </c>
      <c r="R154" s="39">
        <v>1</v>
      </c>
      <c r="S154" s="39">
        <v>0</v>
      </c>
      <c r="T154" s="39">
        <v>0</v>
      </c>
      <c r="U154" s="39">
        <v>1</v>
      </c>
      <c r="V154" s="39">
        <v>0</v>
      </c>
      <c r="W154" s="39">
        <v>0</v>
      </c>
      <c r="X154" s="39">
        <v>0</v>
      </c>
      <c r="Y154" s="39">
        <v>0</v>
      </c>
      <c r="Z154" s="39">
        <v>1</v>
      </c>
      <c r="AA154" s="39">
        <v>0</v>
      </c>
      <c r="AB154" s="39">
        <v>0</v>
      </c>
      <c r="AC154" s="39">
        <v>0</v>
      </c>
      <c r="AD154" s="39">
        <v>0</v>
      </c>
      <c r="AE154" s="39">
        <v>1</v>
      </c>
      <c r="AF154" s="39">
        <v>0</v>
      </c>
      <c r="AG154" s="39">
        <v>0</v>
      </c>
      <c r="AH154" s="39">
        <v>0</v>
      </c>
      <c r="AI154" s="39">
        <v>0</v>
      </c>
      <c r="AJ154" s="9">
        <f t="shared" si="16"/>
        <v>1</v>
      </c>
      <c r="AK154" s="9">
        <f t="shared" si="17"/>
        <v>0</v>
      </c>
      <c r="AL154" s="9">
        <f t="shared" si="18"/>
        <v>0</v>
      </c>
      <c r="AM154" s="9">
        <f t="shared" si="19"/>
        <v>0</v>
      </c>
      <c r="AN154" s="29" t="s">
        <v>3828</v>
      </c>
      <c r="AO154" s="29" t="s">
        <v>2468</v>
      </c>
    </row>
    <row r="155" spans="1:41" x14ac:dyDescent="0.25">
      <c r="A155" s="39">
        <v>2743</v>
      </c>
      <c r="B155" s="29" t="s">
        <v>2469</v>
      </c>
      <c r="C155" s="29" t="s">
        <v>2470</v>
      </c>
      <c r="D155" s="29" t="s">
        <v>2471</v>
      </c>
      <c r="E155" s="42">
        <v>42917</v>
      </c>
      <c r="F155" s="29" t="s">
        <v>38</v>
      </c>
      <c r="J155" s="39">
        <v>0.05</v>
      </c>
      <c r="L155" s="63" t="s">
        <v>342</v>
      </c>
      <c r="M155" s="29" t="s">
        <v>136</v>
      </c>
      <c r="N155" s="29" t="s">
        <v>48</v>
      </c>
      <c r="O155" s="68">
        <v>90</v>
      </c>
      <c r="P155" s="29" t="s">
        <v>225</v>
      </c>
      <c r="Q155" s="29" t="s">
        <v>15</v>
      </c>
      <c r="R155" s="39">
        <v>1</v>
      </c>
      <c r="S155" s="39">
        <v>0</v>
      </c>
      <c r="T155" s="39">
        <v>0</v>
      </c>
      <c r="U155" s="39">
        <v>1</v>
      </c>
      <c r="V155" s="39">
        <v>0</v>
      </c>
      <c r="W155" s="39">
        <v>0</v>
      </c>
      <c r="X155" s="39">
        <v>0</v>
      </c>
      <c r="Y155" s="39">
        <v>0</v>
      </c>
      <c r="Z155" s="39">
        <v>1</v>
      </c>
      <c r="AA155" s="39">
        <v>0</v>
      </c>
      <c r="AB155" s="39">
        <v>0</v>
      </c>
      <c r="AC155" s="39">
        <v>0</v>
      </c>
      <c r="AD155" s="39">
        <v>0</v>
      </c>
      <c r="AE155" s="39">
        <v>0</v>
      </c>
      <c r="AF155" s="39">
        <v>0</v>
      </c>
      <c r="AG155" s="39">
        <v>0</v>
      </c>
      <c r="AH155" s="39">
        <v>0</v>
      </c>
      <c r="AI155" s="39">
        <v>1</v>
      </c>
      <c r="AJ155" s="9">
        <f t="shared" si="16"/>
        <v>0</v>
      </c>
      <c r="AK155" s="9">
        <f t="shared" si="17"/>
        <v>0</v>
      </c>
      <c r="AL155" s="9">
        <f t="shared" si="18"/>
        <v>1</v>
      </c>
      <c r="AM155" s="9">
        <f t="shared" si="19"/>
        <v>0</v>
      </c>
      <c r="AN155" s="29" t="s">
        <v>3461</v>
      </c>
      <c r="AO155" s="29" t="s">
        <v>2472</v>
      </c>
    </row>
    <row r="156" spans="1:41" x14ac:dyDescent="0.25">
      <c r="A156" s="39">
        <v>2814</v>
      </c>
      <c r="B156" s="29" t="s">
        <v>4642</v>
      </c>
      <c r="C156" s="29" t="s">
        <v>4643</v>
      </c>
      <c r="D156" s="29" t="s">
        <v>4644</v>
      </c>
      <c r="E156" s="42">
        <v>42979</v>
      </c>
      <c r="F156" s="29" t="s">
        <v>38</v>
      </c>
      <c r="J156" s="39">
        <v>0.66</v>
      </c>
      <c r="K156" s="64">
        <v>35.5</v>
      </c>
      <c r="L156" s="63" t="s">
        <v>342</v>
      </c>
      <c r="M156" s="29" t="s">
        <v>185</v>
      </c>
      <c r="N156" s="29" t="s">
        <v>48</v>
      </c>
      <c r="O156" s="68">
        <v>14</v>
      </c>
      <c r="P156" s="29" t="s">
        <v>367</v>
      </c>
      <c r="Q156" s="29" t="s">
        <v>15</v>
      </c>
      <c r="R156" s="39">
        <v>1</v>
      </c>
      <c r="S156" s="39">
        <v>0</v>
      </c>
      <c r="T156" s="39">
        <v>0</v>
      </c>
      <c r="U156" s="39">
        <v>1</v>
      </c>
      <c r="V156" s="39">
        <v>0</v>
      </c>
      <c r="W156" s="39">
        <v>0</v>
      </c>
      <c r="X156" s="39">
        <v>0</v>
      </c>
      <c r="Y156" s="39">
        <v>0</v>
      </c>
      <c r="Z156" s="39">
        <v>1</v>
      </c>
      <c r="AA156" s="39">
        <v>0</v>
      </c>
      <c r="AB156" s="39">
        <v>0</v>
      </c>
      <c r="AC156" s="39">
        <v>0</v>
      </c>
      <c r="AD156" s="39">
        <v>0</v>
      </c>
      <c r="AE156" s="39">
        <v>1</v>
      </c>
      <c r="AF156" s="39">
        <v>0</v>
      </c>
      <c r="AG156" s="39">
        <v>0</v>
      </c>
      <c r="AH156" s="39">
        <v>0</v>
      </c>
      <c r="AI156" s="39">
        <v>0</v>
      </c>
      <c r="AJ156" s="9">
        <f t="shared" si="16"/>
        <v>1</v>
      </c>
      <c r="AK156" s="9">
        <f t="shared" si="17"/>
        <v>0</v>
      </c>
      <c r="AL156" s="9">
        <f t="shared" si="18"/>
        <v>0</v>
      </c>
      <c r="AM156" s="9">
        <f t="shared" si="19"/>
        <v>0</v>
      </c>
      <c r="AN156" s="29" t="s">
        <v>4645</v>
      </c>
      <c r="AO156" s="29" t="s">
        <v>4646</v>
      </c>
    </row>
    <row r="157" spans="1:41" x14ac:dyDescent="0.25">
      <c r="A157" s="39">
        <v>2816</v>
      </c>
      <c r="B157" s="29" t="s">
        <v>6092</v>
      </c>
      <c r="C157" s="29" t="s">
        <v>6093</v>
      </c>
      <c r="D157" s="29" t="s">
        <v>6094</v>
      </c>
      <c r="E157" s="42">
        <v>42887</v>
      </c>
      <c r="F157" s="29" t="s">
        <v>38</v>
      </c>
      <c r="L157" s="63" t="s">
        <v>341</v>
      </c>
      <c r="M157" s="29" t="s">
        <v>283</v>
      </c>
      <c r="N157" s="29" t="s">
        <v>48</v>
      </c>
      <c r="O157" s="68">
        <v>720</v>
      </c>
      <c r="P157" s="29" t="s">
        <v>377</v>
      </c>
      <c r="Q157" s="29" t="s">
        <v>15</v>
      </c>
      <c r="R157" s="39">
        <v>1</v>
      </c>
      <c r="S157" s="39">
        <v>0</v>
      </c>
      <c r="T157" s="39">
        <v>0</v>
      </c>
      <c r="U157" s="39">
        <v>1</v>
      </c>
      <c r="V157" s="39">
        <v>0</v>
      </c>
      <c r="W157" s="39">
        <v>0</v>
      </c>
      <c r="X157" s="39">
        <v>0</v>
      </c>
      <c r="Y157" s="39">
        <v>0</v>
      </c>
      <c r="Z157" s="39">
        <v>1</v>
      </c>
      <c r="AA157" s="39">
        <v>0</v>
      </c>
      <c r="AB157" s="39">
        <v>0</v>
      </c>
      <c r="AC157" s="39">
        <v>0</v>
      </c>
      <c r="AD157" s="39">
        <v>0</v>
      </c>
      <c r="AE157" s="39">
        <v>1</v>
      </c>
      <c r="AF157" s="39">
        <v>0</v>
      </c>
      <c r="AG157" s="39">
        <v>0</v>
      </c>
      <c r="AH157" s="39">
        <v>0</v>
      </c>
      <c r="AI157" s="39">
        <v>0</v>
      </c>
      <c r="AJ157" s="9">
        <f t="shared" si="16"/>
        <v>1</v>
      </c>
      <c r="AK157" s="9">
        <f t="shared" si="17"/>
        <v>0</v>
      </c>
      <c r="AL157" s="9">
        <f t="shared" si="18"/>
        <v>0</v>
      </c>
      <c r="AM157" s="9">
        <f t="shared" si="19"/>
        <v>0</v>
      </c>
      <c r="AN157" s="29" t="s">
        <v>6095</v>
      </c>
      <c r="AO157" s="29" t="s">
        <v>6096</v>
      </c>
    </row>
    <row r="158" spans="1:41" x14ac:dyDescent="0.25">
      <c r="A158" s="39">
        <v>2817</v>
      </c>
      <c r="B158" s="29" t="s">
        <v>2495</v>
      </c>
      <c r="C158" s="29" t="s">
        <v>2496</v>
      </c>
      <c r="D158" s="29" t="s">
        <v>2497</v>
      </c>
      <c r="E158" s="42">
        <v>42675</v>
      </c>
      <c r="F158" s="29" t="s">
        <v>38</v>
      </c>
      <c r="J158" s="39">
        <v>6</v>
      </c>
      <c r="L158" s="63" t="s">
        <v>341</v>
      </c>
      <c r="M158" s="29" t="s">
        <v>54</v>
      </c>
      <c r="N158" s="29" t="s">
        <v>48</v>
      </c>
      <c r="O158" s="68">
        <v>0</v>
      </c>
      <c r="P158" s="29" t="s">
        <v>2355</v>
      </c>
      <c r="Q158" s="29" t="s">
        <v>15</v>
      </c>
      <c r="R158" s="39">
        <v>1</v>
      </c>
      <c r="S158" s="39">
        <v>0</v>
      </c>
      <c r="T158" s="39">
        <v>0</v>
      </c>
      <c r="U158" s="39">
        <v>0</v>
      </c>
      <c r="V158" s="39">
        <v>0</v>
      </c>
      <c r="W158" s="39">
        <v>0</v>
      </c>
      <c r="X158" s="39">
        <v>0</v>
      </c>
      <c r="Y158" s="39">
        <v>1</v>
      </c>
      <c r="Z158" s="39">
        <v>0</v>
      </c>
      <c r="AA158" s="39">
        <v>0</v>
      </c>
      <c r="AB158" s="39">
        <v>0</v>
      </c>
      <c r="AC158" s="39">
        <v>1</v>
      </c>
      <c r="AD158" s="39">
        <v>0</v>
      </c>
      <c r="AE158" s="39">
        <v>0</v>
      </c>
      <c r="AF158" s="39">
        <v>0</v>
      </c>
      <c r="AG158" s="39">
        <v>0</v>
      </c>
      <c r="AH158" s="39">
        <v>0</v>
      </c>
      <c r="AI158" s="39">
        <v>0</v>
      </c>
      <c r="AJ158" s="9">
        <f t="shared" si="16"/>
        <v>1</v>
      </c>
      <c r="AK158" s="9">
        <f t="shared" si="17"/>
        <v>0</v>
      </c>
      <c r="AL158" s="9">
        <f t="shared" si="18"/>
        <v>0</v>
      </c>
      <c r="AM158" s="9">
        <f t="shared" si="19"/>
        <v>0</v>
      </c>
      <c r="AN158" s="29" t="s">
        <v>4647</v>
      </c>
      <c r="AO158" s="29" t="s">
        <v>2498</v>
      </c>
    </row>
    <row r="159" spans="1:41" x14ac:dyDescent="0.25">
      <c r="A159" s="39">
        <v>2850</v>
      </c>
      <c r="B159" s="29" t="s">
        <v>1757</v>
      </c>
      <c r="C159" s="29" t="s">
        <v>1758</v>
      </c>
      <c r="D159" s="29" t="s">
        <v>1759</v>
      </c>
      <c r="E159" s="42">
        <v>43040</v>
      </c>
      <c r="F159" s="29" t="s">
        <v>38</v>
      </c>
      <c r="I159" s="64">
        <v>25000</v>
      </c>
      <c r="J159" s="39">
        <v>1.75</v>
      </c>
      <c r="L159" s="63" t="s">
        <v>342</v>
      </c>
      <c r="M159" s="29" t="s">
        <v>224</v>
      </c>
      <c r="N159" s="29" t="s">
        <v>48</v>
      </c>
      <c r="O159" s="68">
        <v>3</v>
      </c>
      <c r="P159" s="29" t="s">
        <v>377</v>
      </c>
      <c r="Q159" s="29" t="s">
        <v>15</v>
      </c>
      <c r="R159" s="39">
        <v>0</v>
      </c>
      <c r="S159" s="39">
        <v>0</v>
      </c>
      <c r="T159" s="39">
        <v>0</v>
      </c>
      <c r="U159" s="39">
        <v>1</v>
      </c>
      <c r="V159" s="39">
        <v>0</v>
      </c>
      <c r="W159" s="39">
        <v>0</v>
      </c>
      <c r="X159" s="39">
        <v>0</v>
      </c>
      <c r="Y159" s="39">
        <v>0</v>
      </c>
      <c r="Z159" s="39">
        <v>1</v>
      </c>
      <c r="AA159" s="39">
        <v>0</v>
      </c>
      <c r="AB159" s="39">
        <v>0</v>
      </c>
      <c r="AC159" s="39">
        <v>1</v>
      </c>
      <c r="AD159" s="39">
        <v>0</v>
      </c>
      <c r="AE159" s="39">
        <v>0</v>
      </c>
      <c r="AF159" s="39">
        <v>0</v>
      </c>
      <c r="AG159" s="39">
        <v>0</v>
      </c>
      <c r="AH159" s="39">
        <v>0</v>
      </c>
      <c r="AI159" s="39">
        <v>0</v>
      </c>
      <c r="AJ159" s="9">
        <f t="shared" si="16"/>
        <v>1</v>
      </c>
      <c r="AK159" s="9">
        <f t="shared" si="17"/>
        <v>0</v>
      </c>
      <c r="AL159" s="9">
        <f t="shared" si="18"/>
        <v>0</v>
      </c>
      <c r="AM159" s="9">
        <f t="shared" si="19"/>
        <v>0</v>
      </c>
      <c r="AN159" s="29" t="s">
        <v>5533</v>
      </c>
      <c r="AO159" s="29" t="s">
        <v>1760</v>
      </c>
    </row>
    <row r="160" spans="1:41" x14ac:dyDescent="0.25">
      <c r="A160" s="39">
        <v>2851</v>
      </c>
      <c r="B160" s="29" t="s">
        <v>3035</v>
      </c>
      <c r="C160" s="29" t="s">
        <v>3036</v>
      </c>
      <c r="D160" s="29" t="s">
        <v>3037</v>
      </c>
      <c r="E160" s="42">
        <v>42491</v>
      </c>
      <c r="F160" s="29" t="s">
        <v>38</v>
      </c>
      <c r="I160" s="64">
        <v>300000</v>
      </c>
      <c r="L160" s="63" t="s">
        <v>342</v>
      </c>
      <c r="M160" s="29" t="s">
        <v>224</v>
      </c>
      <c r="N160" s="29" t="s">
        <v>219</v>
      </c>
      <c r="O160" s="68">
        <v>3.32</v>
      </c>
      <c r="P160" s="29" t="s">
        <v>377</v>
      </c>
      <c r="Q160" s="29" t="s">
        <v>15</v>
      </c>
      <c r="R160" s="39">
        <v>1</v>
      </c>
      <c r="S160" s="39">
        <v>0</v>
      </c>
      <c r="T160" s="39">
        <v>0</v>
      </c>
      <c r="U160" s="39">
        <v>1</v>
      </c>
      <c r="V160" s="39">
        <v>0</v>
      </c>
      <c r="W160" s="39">
        <v>0</v>
      </c>
      <c r="X160" s="39">
        <v>0</v>
      </c>
      <c r="Y160" s="39">
        <v>0</v>
      </c>
      <c r="Z160" s="39">
        <v>1</v>
      </c>
      <c r="AA160" s="39">
        <v>0</v>
      </c>
      <c r="AB160" s="39">
        <v>0</v>
      </c>
      <c r="AC160" s="39">
        <v>1</v>
      </c>
      <c r="AD160" s="39">
        <v>0</v>
      </c>
      <c r="AE160" s="39">
        <v>0</v>
      </c>
      <c r="AF160" s="39">
        <v>0</v>
      </c>
      <c r="AG160" s="39">
        <v>0</v>
      </c>
      <c r="AH160" s="39">
        <v>0</v>
      </c>
      <c r="AI160" s="39">
        <v>0</v>
      </c>
      <c r="AJ160" s="9">
        <f t="shared" si="16"/>
        <v>1</v>
      </c>
      <c r="AK160" s="9">
        <f t="shared" si="17"/>
        <v>0</v>
      </c>
      <c r="AL160" s="9">
        <f t="shared" si="18"/>
        <v>0</v>
      </c>
      <c r="AM160" s="9">
        <f t="shared" si="19"/>
        <v>0</v>
      </c>
      <c r="AN160" s="29" t="s">
        <v>3832</v>
      </c>
      <c r="AO160" s="29" t="s">
        <v>3038</v>
      </c>
    </row>
    <row r="161" spans="1:41" x14ac:dyDescent="0.25">
      <c r="A161" s="39">
        <v>2854</v>
      </c>
      <c r="B161" s="29" t="s">
        <v>8197</v>
      </c>
      <c r="C161" s="29" t="s">
        <v>8198</v>
      </c>
      <c r="D161" s="29" t="s">
        <v>5964</v>
      </c>
      <c r="E161" s="42">
        <v>40001</v>
      </c>
      <c r="F161" s="29" t="s">
        <v>38</v>
      </c>
      <c r="G161" s="39">
        <v>1900</v>
      </c>
      <c r="H161" s="39">
        <v>800</v>
      </c>
      <c r="J161" s="39">
        <v>1.8</v>
      </c>
      <c r="L161" s="63" t="s">
        <v>341</v>
      </c>
      <c r="M161" s="29" t="s">
        <v>696</v>
      </c>
      <c r="N161" s="29" t="s">
        <v>48</v>
      </c>
      <c r="O161" s="68">
        <v>756</v>
      </c>
      <c r="P161" s="29" t="s">
        <v>195</v>
      </c>
      <c r="Q161" s="29" t="s">
        <v>15</v>
      </c>
      <c r="R161" s="39">
        <v>1</v>
      </c>
      <c r="S161" s="39">
        <v>0</v>
      </c>
      <c r="T161" s="39">
        <v>0</v>
      </c>
      <c r="U161" s="39">
        <v>1</v>
      </c>
      <c r="V161" s="39">
        <v>0</v>
      </c>
      <c r="W161" s="39">
        <v>0</v>
      </c>
      <c r="X161" s="39">
        <v>0</v>
      </c>
      <c r="Y161" s="39">
        <v>0</v>
      </c>
      <c r="Z161" s="39">
        <v>1</v>
      </c>
      <c r="AA161" s="39">
        <v>0</v>
      </c>
      <c r="AB161" s="39">
        <v>0</v>
      </c>
      <c r="AC161" s="39">
        <v>0</v>
      </c>
      <c r="AD161" s="39">
        <v>0</v>
      </c>
      <c r="AE161" s="39">
        <v>0</v>
      </c>
      <c r="AF161" s="39">
        <v>0</v>
      </c>
      <c r="AG161" s="39">
        <v>0</v>
      </c>
      <c r="AH161" s="39">
        <v>0</v>
      </c>
      <c r="AI161" s="39">
        <v>1</v>
      </c>
      <c r="AJ161" s="9">
        <f t="shared" si="16"/>
        <v>0</v>
      </c>
      <c r="AK161" s="9">
        <f t="shared" si="17"/>
        <v>0</v>
      </c>
      <c r="AL161" s="9">
        <f t="shared" si="18"/>
        <v>1</v>
      </c>
      <c r="AM161" s="9">
        <f t="shared" si="19"/>
        <v>0</v>
      </c>
      <c r="AN161" s="29" t="s">
        <v>3461</v>
      </c>
      <c r="AO161" s="29" t="s">
        <v>8199</v>
      </c>
    </row>
    <row r="162" spans="1:41" x14ac:dyDescent="0.25">
      <c r="A162" s="39">
        <v>2856</v>
      </c>
      <c r="B162" s="29" t="s">
        <v>2509</v>
      </c>
      <c r="C162" s="29" t="s">
        <v>2510</v>
      </c>
      <c r="D162" s="29" t="s">
        <v>2511</v>
      </c>
      <c r="E162" s="42">
        <v>40422</v>
      </c>
      <c r="F162" s="29" t="s">
        <v>38</v>
      </c>
      <c r="J162" s="39">
        <v>6</v>
      </c>
      <c r="L162" s="63" t="s">
        <v>341</v>
      </c>
      <c r="M162" s="29" t="s">
        <v>54</v>
      </c>
      <c r="N162" s="29" t="s">
        <v>48</v>
      </c>
      <c r="O162" s="68">
        <v>0.33333333333333331</v>
      </c>
      <c r="P162" s="29" t="s">
        <v>2355</v>
      </c>
      <c r="Q162" s="29" t="s">
        <v>15</v>
      </c>
      <c r="R162" s="39">
        <v>1</v>
      </c>
      <c r="S162" s="39">
        <v>0</v>
      </c>
      <c r="T162" s="39">
        <v>0</v>
      </c>
      <c r="U162" s="39">
        <v>0</v>
      </c>
      <c r="V162" s="39">
        <v>0</v>
      </c>
      <c r="W162" s="39">
        <v>0</v>
      </c>
      <c r="X162" s="39">
        <v>0</v>
      </c>
      <c r="Y162" s="39">
        <v>1</v>
      </c>
      <c r="Z162" s="39">
        <v>0</v>
      </c>
      <c r="AA162" s="39">
        <v>0</v>
      </c>
      <c r="AB162" s="39">
        <v>0</v>
      </c>
      <c r="AC162" s="39">
        <v>1</v>
      </c>
      <c r="AD162" s="39">
        <v>0</v>
      </c>
      <c r="AE162" s="39">
        <v>0</v>
      </c>
      <c r="AF162" s="39">
        <v>0</v>
      </c>
      <c r="AG162" s="39">
        <v>0</v>
      </c>
      <c r="AH162" s="39">
        <v>0</v>
      </c>
      <c r="AI162" s="39">
        <v>0</v>
      </c>
      <c r="AJ162" s="9">
        <f t="shared" si="16"/>
        <v>1</v>
      </c>
      <c r="AK162" s="9">
        <f t="shared" si="17"/>
        <v>0</v>
      </c>
      <c r="AL162" s="9">
        <f t="shared" si="18"/>
        <v>0</v>
      </c>
      <c r="AM162" s="9">
        <f t="shared" si="19"/>
        <v>0</v>
      </c>
      <c r="AN162" s="29" t="s">
        <v>4652</v>
      </c>
      <c r="AO162" s="29" t="s">
        <v>2512</v>
      </c>
    </row>
    <row r="163" spans="1:41" x14ac:dyDescent="0.25">
      <c r="A163" s="39">
        <v>2857</v>
      </c>
      <c r="B163" s="29" t="s">
        <v>3833</v>
      </c>
      <c r="C163" s="29" t="s">
        <v>3834</v>
      </c>
      <c r="D163" s="29" t="s">
        <v>3835</v>
      </c>
      <c r="E163" s="42">
        <v>41438</v>
      </c>
      <c r="F163" s="29" t="s">
        <v>38</v>
      </c>
      <c r="I163" s="64">
        <v>900000</v>
      </c>
      <c r="J163" s="39">
        <v>6</v>
      </c>
      <c r="L163" s="63" t="s">
        <v>342</v>
      </c>
      <c r="M163" s="29" t="s">
        <v>136</v>
      </c>
      <c r="N163" s="29" t="s">
        <v>48</v>
      </c>
      <c r="O163" s="68">
        <v>0.16666666666666671</v>
      </c>
      <c r="P163" s="29" t="s">
        <v>4653</v>
      </c>
      <c r="Q163" s="29" t="s">
        <v>15</v>
      </c>
      <c r="R163" s="39">
        <v>1</v>
      </c>
      <c r="S163" s="39">
        <v>0</v>
      </c>
      <c r="T163" s="39">
        <v>0</v>
      </c>
      <c r="U163" s="39">
        <v>1</v>
      </c>
      <c r="V163" s="39">
        <v>0</v>
      </c>
      <c r="W163" s="39">
        <v>0</v>
      </c>
      <c r="X163" s="39">
        <v>0</v>
      </c>
      <c r="Y163" s="39">
        <v>1</v>
      </c>
      <c r="Z163" s="39">
        <v>0</v>
      </c>
      <c r="AA163" s="39">
        <v>0</v>
      </c>
      <c r="AB163" s="39">
        <v>0</v>
      </c>
      <c r="AC163" s="39">
        <v>1</v>
      </c>
      <c r="AD163" s="39">
        <v>0</v>
      </c>
      <c r="AE163" s="39">
        <v>0</v>
      </c>
      <c r="AF163" s="39">
        <v>0</v>
      </c>
      <c r="AG163" s="39">
        <v>0</v>
      </c>
      <c r="AH163" s="39">
        <v>0</v>
      </c>
      <c r="AI163" s="39">
        <v>0</v>
      </c>
      <c r="AJ163" s="9">
        <f t="shared" si="16"/>
        <v>1</v>
      </c>
      <c r="AK163" s="9">
        <f t="shared" si="17"/>
        <v>0</v>
      </c>
      <c r="AL163" s="9">
        <f t="shared" si="18"/>
        <v>0</v>
      </c>
      <c r="AM163" s="9">
        <f t="shared" si="19"/>
        <v>0</v>
      </c>
      <c r="AN163" s="29" t="s">
        <v>3836</v>
      </c>
      <c r="AO163" s="29" t="s">
        <v>3837</v>
      </c>
    </row>
    <row r="164" spans="1:41" x14ac:dyDescent="0.25">
      <c r="A164" s="39">
        <v>2858</v>
      </c>
      <c r="B164" s="29" t="s">
        <v>3838</v>
      </c>
      <c r="C164" s="29" t="s">
        <v>3839</v>
      </c>
      <c r="D164" s="29" t="s">
        <v>3840</v>
      </c>
      <c r="E164" s="42">
        <v>42156</v>
      </c>
      <c r="F164" s="29" t="s">
        <v>38</v>
      </c>
      <c r="I164" s="64">
        <v>300000</v>
      </c>
      <c r="J164" s="39">
        <v>19</v>
      </c>
      <c r="L164" s="63" t="s">
        <v>342</v>
      </c>
      <c r="M164" s="29" t="s">
        <v>136</v>
      </c>
      <c r="N164" s="29" t="s">
        <v>40</v>
      </c>
      <c r="O164" s="68">
        <v>8.3333333333333301E-2</v>
      </c>
      <c r="P164" s="29" t="s">
        <v>4654</v>
      </c>
      <c r="Q164" s="29" t="s">
        <v>15</v>
      </c>
      <c r="R164" s="39">
        <v>1</v>
      </c>
      <c r="S164" s="39">
        <v>0</v>
      </c>
      <c r="T164" s="39">
        <v>0</v>
      </c>
      <c r="U164" s="39">
        <v>0</v>
      </c>
      <c r="V164" s="39">
        <v>0</v>
      </c>
      <c r="W164" s="39">
        <v>0</v>
      </c>
      <c r="X164" s="39">
        <v>0</v>
      </c>
      <c r="Y164" s="39">
        <v>1</v>
      </c>
      <c r="Z164" s="39">
        <v>0</v>
      </c>
      <c r="AA164" s="39">
        <v>0</v>
      </c>
      <c r="AB164" s="39">
        <v>0</v>
      </c>
      <c r="AC164" s="39">
        <v>1</v>
      </c>
      <c r="AD164" s="39">
        <v>0</v>
      </c>
      <c r="AE164" s="39">
        <v>0</v>
      </c>
      <c r="AF164" s="39">
        <v>0</v>
      </c>
      <c r="AG164" s="39">
        <v>0</v>
      </c>
      <c r="AH164" s="39">
        <v>0</v>
      </c>
      <c r="AI164" s="39">
        <v>0</v>
      </c>
      <c r="AJ164" s="9">
        <f t="shared" si="16"/>
        <v>1</v>
      </c>
      <c r="AK164" s="9">
        <f t="shared" si="17"/>
        <v>0</v>
      </c>
      <c r="AL164" s="9">
        <f t="shared" si="18"/>
        <v>0</v>
      </c>
      <c r="AM164" s="9">
        <f t="shared" si="19"/>
        <v>0</v>
      </c>
      <c r="AN164" s="29" t="s">
        <v>3841</v>
      </c>
      <c r="AO164" s="29" t="s">
        <v>3842</v>
      </c>
    </row>
    <row r="165" spans="1:41" x14ac:dyDescent="0.25">
      <c r="A165" s="39">
        <v>2939</v>
      </c>
      <c r="B165" s="29" t="s">
        <v>8200</v>
      </c>
      <c r="C165" s="29" t="s">
        <v>8201</v>
      </c>
      <c r="D165" s="29" t="s">
        <v>8202</v>
      </c>
      <c r="E165" s="42">
        <v>43165</v>
      </c>
      <c r="F165" s="29" t="s">
        <v>38</v>
      </c>
      <c r="J165" s="39">
        <v>9.3000000000000007</v>
      </c>
      <c r="L165" s="63" t="s">
        <v>342</v>
      </c>
      <c r="M165" s="29" t="s">
        <v>224</v>
      </c>
      <c r="N165" s="29" t="s">
        <v>40</v>
      </c>
      <c r="O165" s="68">
        <v>0</v>
      </c>
      <c r="P165" s="29" t="s">
        <v>6097</v>
      </c>
      <c r="Q165" s="29" t="s">
        <v>70</v>
      </c>
      <c r="R165" s="39">
        <v>0</v>
      </c>
      <c r="S165" s="39">
        <v>0</v>
      </c>
      <c r="T165" s="39">
        <v>0</v>
      </c>
      <c r="U165" s="39">
        <v>0</v>
      </c>
      <c r="V165" s="39">
        <v>0</v>
      </c>
      <c r="W165" s="39">
        <v>0</v>
      </c>
      <c r="X165" s="39">
        <v>0</v>
      </c>
      <c r="Y165" s="39">
        <v>1</v>
      </c>
      <c r="Z165" s="39">
        <v>0</v>
      </c>
      <c r="AA165" s="39">
        <v>0</v>
      </c>
      <c r="AB165" s="39">
        <v>0</v>
      </c>
      <c r="AC165" s="39">
        <v>0</v>
      </c>
      <c r="AD165" s="39">
        <v>0</v>
      </c>
      <c r="AE165" s="39">
        <v>0</v>
      </c>
      <c r="AF165" s="39">
        <v>0</v>
      </c>
      <c r="AG165" s="39">
        <v>0</v>
      </c>
      <c r="AH165" s="39">
        <v>0</v>
      </c>
      <c r="AI165" s="39">
        <v>1</v>
      </c>
      <c r="AJ165" s="9">
        <f t="shared" si="16"/>
        <v>0</v>
      </c>
      <c r="AK165" s="9">
        <f t="shared" si="17"/>
        <v>0</v>
      </c>
      <c r="AL165" s="9">
        <f t="shared" si="18"/>
        <v>1</v>
      </c>
      <c r="AM165" s="9">
        <f t="shared" si="19"/>
        <v>0</v>
      </c>
      <c r="AN165" s="29" t="s">
        <v>3461</v>
      </c>
      <c r="AO165" s="29" t="s">
        <v>8203</v>
      </c>
    </row>
    <row r="166" spans="1:41" x14ac:dyDescent="0.25">
      <c r="A166" s="39">
        <v>2976</v>
      </c>
      <c r="B166" s="29" t="s">
        <v>8204</v>
      </c>
      <c r="C166" s="29" t="s">
        <v>8205</v>
      </c>
      <c r="D166" s="29" t="s">
        <v>8206</v>
      </c>
      <c r="E166" s="42">
        <v>41061</v>
      </c>
      <c r="F166" s="29" t="s">
        <v>38</v>
      </c>
      <c r="J166" s="39">
        <v>1.2799999999999999E-4</v>
      </c>
      <c r="K166" s="64">
        <v>0.4</v>
      </c>
      <c r="L166" s="63" t="s">
        <v>342</v>
      </c>
      <c r="M166" s="29" t="s">
        <v>963</v>
      </c>
      <c r="N166" s="29" t="s">
        <v>48</v>
      </c>
      <c r="O166" s="68">
        <v>24</v>
      </c>
      <c r="P166" s="29" t="s">
        <v>8129</v>
      </c>
      <c r="Q166" s="29" t="s">
        <v>15</v>
      </c>
      <c r="R166" s="39">
        <v>1</v>
      </c>
      <c r="S166" s="39">
        <v>0</v>
      </c>
      <c r="T166" s="39">
        <v>0</v>
      </c>
      <c r="U166" s="39">
        <v>1</v>
      </c>
      <c r="V166" s="39">
        <v>0</v>
      </c>
      <c r="W166" s="39">
        <v>0</v>
      </c>
      <c r="X166" s="39">
        <v>0</v>
      </c>
      <c r="Y166" s="39">
        <v>1</v>
      </c>
      <c r="Z166" s="39">
        <v>0</v>
      </c>
      <c r="AA166" s="39">
        <v>0</v>
      </c>
      <c r="AB166" s="39">
        <v>0</v>
      </c>
      <c r="AC166" s="39">
        <v>1</v>
      </c>
      <c r="AD166" s="39">
        <v>0</v>
      </c>
      <c r="AE166" s="39">
        <v>1</v>
      </c>
      <c r="AF166" s="39">
        <v>0</v>
      </c>
      <c r="AG166" s="39">
        <v>0</v>
      </c>
      <c r="AH166" s="39">
        <v>0</v>
      </c>
      <c r="AI166" s="39">
        <v>0</v>
      </c>
      <c r="AJ166" s="9">
        <f t="shared" si="16"/>
        <v>1</v>
      </c>
      <c r="AK166" s="9">
        <f t="shared" si="17"/>
        <v>0</v>
      </c>
      <c r="AL166" s="9">
        <f t="shared" si="18"/>
        <v>0</v>
      </c>
      <c r="AM166" s="9">
        <f t="shared" si="19"/>
        <v>0</v>
      </c>
      <c r="AN166" s="29" t="s">
        <v>8207</v>
      </c>
      <c r="AO166" s="29" t="s">
        <v>8208</v>
      </c>
    </row>
    <row r="167" spans="1:41" x14ac:dyDescent="0.25">
      <c r="A167" s="39">
        <v>3015</v>
      </c>
      <c r="B167" s="29" t="s">
        <v>3328</v>
      </c>
      <c r="C167" s="29" t="s">
        <v>3329</v>
      </c>
      <c r="D167" s="29" t="s">
        <v>3330</v>
      </c>
      <c r="E167" s="42">
        <v>43011</v>
      </c>
      <c r="F167" s="29" t="s">
        <v>38</v>
      </c>
      <c r="K167" s="64">
        <v>11</v>
      </c>
      <c r="L167" s="63" t="s">
        <v>342</v>
      </c>
      <c r="M167" s="29" t="s">
        <v>963</v>
      </c>
      <c r="N167" s="29" t="s">
        <v>48</v>
      </c>
      <c r="O167" s="68">
        <v>672</v>
      </c>
      <c r="P167" s="29" t="s">
        <v>41</v>
      </c>
      <c r="Q167" s="29" t="s">
        <v>15</v>
      </c>
      <c r="R167" s="39">
        <v>1</v>
      </c>
      <c r="S167" s="39">
        <v>0</v>
      </c>
      <c r="T167" s="39">
        <v>0</v>
      </c>
      <c r="U167" s="39">
        <v>1</v>
      </c>
      <c r="V167" s="39">
        <v>0</v>
      </c>
      <c r="W167" s="39">
        <v>0</v>
      </c>
      <c r="X167" s="39">
        <v>0</v>
      </c>
      <c r="Y167" s="39">
        <v>0</v>
      </c>
      <c r="Z167" s="39">
        <v>1</v>
      </c>
      <c r="AA167" s="39">
        <v>0</v>
      </c>
      <c r="AB167" s="39">
        <v>0</v>
      </c>
      <c r="AC167" s="39">
        <v>0</v>
      </c>
      <c r="AD167" s="39">
        <v>0</v>
      </c>
      <c r="AE167" s="39">
        <v>1</v>
      </c>
      <c r="AF167" s="39">
        <v>0</v>
      </c>
      <c r="AG167" s="39">
        <v>0</v>
      </c>
      <c r="AH167" s="39">
        <v>0</v>
      </c>
      <c r="AI167" s="39">
        <v>0</v>
      </c>
      <c r="AJ167" s="9">
        <f t="shared" si="16"/>
        <v>1</v>
      </c>
      <c r="AK167" s="9">
        <f t="shared" si="17"/>
        <v>0</v>
      </c>
      <c r="AL167" s="9">
        <f t="shared" si="18"/>
        <v>0</v>
      </c>
      <c r="AM167" s="9">
        <f t="shared" si="19"/>
        <v>0</v>
      </c>
      <c r="AN167" s="29" t="s">
        <v>6098</v>
      </c>
      <c r="AO167" s="29" t="s">
        <v>3331</v>
      </c>
    </row>
    <row r="168" spans="1:41" x14ac:dyDescent="0.25">
      <c r="A168" s="39">
        <v>3018</v>
      </c>
      <c r="B168" s="29" t="s">
        <v>3868</v>
      </c>
      <c r="C168" s="29" t="s">
        <v>3869</v>
      </c>
      <c r="D168" s="29" t="s">
        <v>3870</v>
      </c>
      <c r="E168" s="42">
        <v>43203</v>
      </c>
      <c r="F168" s="29" t="s">
        <v>38</v>
      </c>
      <c r="K168" s="64">
        <v>2</v>
      </c>
      <c r="L168" s="63" t="s">
        <v>342</v>
      </c>
      <c r="M168" s="29" t="s">
        <v>136</v>
      </c>
      <c r="N168" s="29" t="s">
        <v>40</v>
      </c>
      <c r="O168" s="68">
        <v>1</v>
      </c>
      <c r="P168" s="29" t="s">
        <v>4656</v>
      </c>
      <c r="Q168" s="29" t="s">
        <v>15</v>
      </c>
      <c r="R168" s="39">
        <v>1</v>
      </c>
      <c r="S168" s="39">
        <v>0</v>
      </c>
      <c r="T168" s="39">
        <v>0</v>
      </c>
      <c r="U168" s="39">
        <v>0</v>
      </c>
      <c r="V168" s="39">
        <v>0</v>
      </c>
      <c r="W168" s="39">
        <v>0</v>
      </c>
      <c r="X168" s="39">
        <v>0</v>
      </c>
      <c r="Y168" s="39">
        <v>1</v>
      </c>
      <c r="Z168" s="39">
        <v>0</v>
      </c>
      <c r="AA168" s="39">
        <v>0</v>
      </c>
      <c r="AB168" s="39">
        <v>0</v>
      </c>
      <c r="AC168" s="39">
        <v>0</v>
      </c>
      <c r="AD168" s="39">
        <v>0</v>
      </c>
      <c r="AE168" s="39">
        <v>1</v>
      </c>
      <c r="AF168" s="39">
        <v>0</v>
      </c>
      <c r="AG168" s="39">
        <v>0</v>
      </c>
      <c r="AH168" s="39">
        <v>0</v>
      </c>
      <c r="AI168" s="39">
        <v>0</v>
      </c>
      <c r="AJ168" s="9">
        <f t="shared" si="16"/>
        <v>1</v>
      </c>
      <c r="AK168" s="9">
        <f t="shared" si="17"/>
        <v>0</v>
      </c>
      <c r="AL168" s="9">
        <f t="shared" si="18"/>
        <v>0</v>
      </c>
      <c r="AM168" s="9">
        <f t="shared" si="19"/>
        <v>0</v>
      </c>
      <c r="AN168" s="29" t="s">
        <v>3871</v>
      </c>
      <c r="AO168" s="29" t="s">
        <v>3872</v>
      </c>
    </row>
    <row r="169" spans="1:41" x14ac:dyDescent="0.25">
      <c r="A169" s="39">
        <v>3067</v>
      </c>
      <c r="B169" s="29" t="s">
        <v>4670</v>
      </c>
      <c r="C169" s="29" t="s">
        <v>4671</v>
      </c>
      <c r="D169" s="29" t="s">
        <v>4672</v>
      </c>
      <c r="E169" s="42">
        <v>43242</v>
      </c>
      <c r="F169" s="29" t="s">
        <v>38</v>
      </c>
      <c r="K169" s="64"/>
      <c r="L169" s="63" t="s">
        <v>341</v>
      </c>
      <c r="M169" s="29" t="s">
        <v>151</v>
      </c>
      <c r="N169" s="29" t="s">
        <v>48</v>
      </c>
      <c r="O169" s="68">
        <v>2</v>
      </c>
      <c r="P169" s="29" t="s">
        <v>4673</v>
      </c>
      <c r="Q169" s="29" t="s">
        <v>15</v>
      </c>
      <c r="R169" s="39">
        <v>1</v>
      </c>
      <c r="S169" s="39">
        <v>0</v>
      </c>
      <c r="T169" s="39">
        <v>0</v>
      </c>
      <c r="U169" s="39">
        <v>1</v>
      </c>
      <c r="V169" s="39">
        <v>0</v>
      </c>
      <c r="W169" s="39">
        <v>0</v>
      </c>
      <c r="X169" s="39">
        <v>0</v>
      </c>
      <c r="Y169" s="39">
        <v>0</v>
      </c>
      <c r="Z169" s="39">
        <v>1</v>
      </c>
      <c r="AA169" s="39">
        <v>0</v>
      </c>
      <c r="AB169" s="39">
        <v>0</v>
      </c>
      <c r="AC169" s="39">
        <v>1</v>
      </c>
      <c r="AD169" s="39">
        <v>0</v>
      </c>
      <c r="AE169" s="39">
        <v>1</v>
      </c>
      <c r="AF169" s="39">
        <v>0</v>
      </c>
      <c r="AG169" s="39">
        <v>1</v>
      </c>
      <c r="AH169" s="39">
        <v>0</v>
      </c>
      <c r="AI169" s="39">
        <v>0</v>
      </c>
      <c r="AJ169" s="9">
        <f t="shared" si="16"/>
        <v>1</v>
      </c>
      <c r="AK169" s="9">
        <f t="shared" si="17"/>
        <v>1</v>
      </c>
      <c r="AL169" s="9">
        <f t="shared" si="18"/>
        <v>0</v>
      </c>
      <c r="AM169" s="9">
        <f t="shared" si="19"/>
        <v>0</v>
      </c>
      <c r="AN169" s="29" t="s">
        <v>4674</v>
      </c>
      <c r="AO169" s="29" t="s">
        <v>4675</v>
      </c>
    </row>
    <row r="170" spans="1:41" x14ac:dyDescent="0.25">
      <c r="A170" s="39">
        <v>3075</v>
      </c>
      <c r="B170" s="29" t="s">
        <v>3039</v>
      </c>
      <c r="C170" s="29" t="s">
        <v>3040</v>
      </c>
      <c r="D170" s="29" t="s">
        <v>3041</v>
      </c>
      <c r="E170" s="42">
        <v>41722</v>
      </c>
      <c r="F170" s="29" t="s">
        <v>38</v>
      </c>
      <c r="I170" s="64">
        <v>122.7</v>
      </c>
      <c r="J170" s="39">
        <v>2.2700000000000001E-2</v>
      </c>
      <c r="K170" s="64"/>
      <c r="L170" s="63" t="s">
        <v>342</v>
      </c>
      <c r="M170" s="29" t="s">
        <v>136</v>
      </c>
      <c r="N170" s="29" t="s">
        <v>48</v>
      </c>
      <c r="O170" s="68">
        <v>28</v>
      </c>
      <c r="P170" s="29" t="s">
        <v>1230</v>
      </c>
      <c r="Q170" s="29" t="s">
        <v>15</v>
      </c>
      <c r="R170" s="39">
        <v>1</v>
      </c>
      <c r="S170" s="39">
        <v>0</v>
      </c>
      <c r="T170" s="39">
        <v>0</v>
      </c>
      <c r="U170" s="39">
        <v>1</v>
      </c>
      <c r="V170" s="39">
        <v>0</v>
      </c>
      <c r="W170" s="39">
        <v>0</v>
      </c>
      <c r="X170" s="39">
        <v>0</v>
      </c>
      <c r="Y170" s="39">
        <v>0</v>
      </c>
      <c r="Z170" s="39">
        <v>1</v>
      </c>
      <c r="AA170" s="39">
        <v>0</v>
      </c>
      <c r="AB170" s="39">
        <v>0</v>
      </c>
      <c r="AC170" s="39">
        <v>0</v>
      </c>
      <c r="AD170" s="39">
        <v>0</v>
      </c>
      <c r="AE170" s="39">
        <v>1</v>
      </c>
      <c r="AF170" s="39">
        <v>0</v>
      </c>
      <c r="AG170" s="39">
        <v>0</v>
      </c>
      <c r="AH170" s="39">
        <v>0</v>
      </c>
      <c r="AI170" s="39">
        <v>0</v>
      </c>
      <c r="AJ170" s="9">
        <f t="shared" si="16"/>
        <v>1</v>
      </c>
      <c r="AK170" s="9">
        <f t="shared" si="17"/>
        <v>0</v>
      </c>
      <c r="AL170" s="9">
        <f t="shared" si="18"/>
        <v>0</v>
      </c>
      <c r="AM170" s="9">
        <f t="shared" si="19"/>
        <v>0</v>
      </c>
      <c r="AN170" s="29" t="s">
        <v>3873</v>
      </c>
      <c r="AO170" s="29" t="s">
        <v>3042</v>
      </c>
    </row>
    <row r="171" spans="1:41" x14ac:dyDescent="0.25">
      <c r="A171" s="39">
        <v>3076</v>
      </c>
      <c r="B171" s="29" t="s">
        <v>6099</v>
      </c>
      <c r="C171" s="29" t="s">
        <v>6100</v>
      </c>
      <c r="D171" s="29" t="s">
        <v>6101</v>
      </c>
      <c r="E171" s="42">
        <v>43206</v>
      </c>
      <c r="F171" s="29" t="s">
        <v>38</v>
      </c>
      <c r="K171" s="64">
        <v>27</v>
      </c>
      <c r="L171" s="63" t="s">
        <v>341</v>
      </c>
      <c r="M171" s="29" t="s">
        <v>2556</v>
      </c>
      <c r="N171" s="29" t="s">
        <v>48</v>
      </c>
      <c r="O171" s="68">
        <v>24.5</v>
      </c>
      <c r="P171" s="29" t="s">
        <v>6102</v>
      </c>
      <c r="Q171" s="29" t="s">
        <v>15</v>
      </c>
      <c r="R171" s="39">
        <v>1</v>
      </c>
      <c r="S171" s="39">
        <v>0</v>
      </c>
      <c r="T171" s="39">
        <v>0</v>
      </c>
      <c r="U171" s="39">
        <v>0</v>
      </c>
      <c r="V171" s="39">
        <v>1</v>
      </c>
      <c r="W171" s="39">
        <v>0</v>
      </c>
      <c r="X171" s="39">
        <v>0</v>
      </c>
      <c r="Y171" s="39">
        <v>0</v>
      </c>
      <c r="Z171" s="39">
        <v>1</v>
      </c>
      <c r="AA171" s="39">
        <v>0</v>
      </c>
      <c r="AB171" s="39">
        <v>0</v>
      </c>
      <c r="AC171" s="39">
        <v>0</v>
      </c>
      <c r="AD171" s="39">
        <v>0</v>
      </c>
      <c r="AE171" s="39">
        <v>1</v>
      </c>
      <c r="AF171" s="39">
        <v>0</v>
      </c>
      <c r="AG171" s="39">
        <v>1</v>
      </c>
      <c r="AH171" s="39">
        <v>0</v>
      </c>
      <c r="AI171" s="39">
        <v>0</v>
      </c>
      <c r="AJ171" s="9">
        <f t="shared" si="16"/>
        <v>1</v>
      </c>
      <c r="AK171" s="9">
        <f t="shared" si="17"/>
        <v>1</v>
      </c>
      <c r="AL171" s="9">
        <f t="shared" si="18"/>
        <v>0</v>
      </c>
      <c r="AM171" s="9">
        <f t="shared" si="19"/>
        <v>0</v>
      </c>
      <c r="AN171" s="29" t="s">
        <v>6103</v>
      </c>
      <c r="AO171" s="29" t="s">
        <v>6104</v>
      </c>
    </row>
    <row r="172" spans="1:41" x14ac:dyDescent="0.25">
      <c r="A172" s="39">
        <v>3092</v>
      </c>
      <c r="B172" s="29" t="s">
        <v>8209</v>
      </c>
      <c r="C172" s="29" t="s">
        <v>8210</v>
      </c>
      <c r="D172" s="29" t="s">
        <v>8211</v>
      </c>
      <c r="E172" s="42">
        <v>43233</v>
      </c>
      <c r="F172" s="29" t="s">
        <v>38</v>
      </c>
      <c r="L172" s="63" t="s">
        <v>341</v>
      </c>
      <c r="M172" s="29" t="s">
        <v>151</v>
      </c>
      <c r="N172" s="29" t="s">
        <v>48</v>
      </c>
      <c r="O172" s="68">
        <v>2.5</v>
      </c>
      <c r="P172" s="29" t="s">
        <v>2682</v>
      </c>
      <c r="Q172" s="29" t="s">
        <v>15</v>
      </c>
      <c r="R172" s="39">
        <v>0</v>
      </c>
      <c r="S172" s="39">
        <v>0</v>
      </c>
      <c r="T172" s="39">
        <v>0</v>
      </c>
      <c r="U172" s="39">
        <v>0</v>
      </c>
      <c r="V172" s="39">
        <v>0</v>
      </c>
      <c r="W172" s="39">
        <v>0</v>
      </c>
      <c r="X172" s="39">
        <v>0</v>
      </c>
      <c r="Y172" s="39">
        <v>1</v>
      </c>
      <c r="Z172" s="39">
        <v>0</v>
      </c>
      <c r="AA172" s="39">
        <v>0</v>
      </c>
      <c r="AB172" s="39">
        <v>0</v>
      </c>
      <c r="AC172" s="39">
        <v>0</v>
      </c>
      <c r="AD172" s="39">
        <v>0</v>
      </c>
      <c r="AE172" s="39">
        <v>1</v>
      </c>
      <c r="AF172" s="39">
        <v>0</v>
      </c>
      <c r="AG172" s="39">
        <v>0</v>
      </c>
      <c r="AH172" s="39">
        <v>0</v>
      </c>
      <c r="AI172" s="39">
        <v>0</v>
      </c>
      <c r="AJ172" s="9">
        <f t="shared" si="16"/>
        <v>1</v>
      </c>
      <c r="AK172" s="9">
        <f t="shared" si="17"/>
        <v>0</v>
      </c>
      <c r="AL172" s="9">
        <f t="shared" si="18"/>
        <v>0</v>
      </c>
      <c r="AM172" s="9">
        <f t="shared" si="19"/>
        <v>0</v>
      </c>
      <c r="AN172" s="29" t="s">
        <v>8212</v>
      </c>
      <c r="AO172" s="29" t="s">
        <v>8213</v>
      </c>
    </row>
    <row r="173" spans="1:41" x14ac:dyDescent="0.25">
      <c r="A173" s="39">
        <v>3111</v>
      </c>
      <c r="B173" s="29" t="s">
        <v>2529</v>
      </c>
      <c r="C173" s="29" t="s">
        <v>2530</v>
      </c>
      <c r="D173" s="29" t="s">
        <v>2531</v>
      </c>
      <c r="E173" s="42">
        <v>42856</v>
      </c>
      <c r="F173" s="29" t="s">
        <v>332</v>
      </c>
      <c r="G173" s="39">
        <v>18000</v>
      </c>
      <c r="H173" s="39">
        <v>8150</v>
      </c>
      <c r="I173" s="64">
        <v>10</v>
      </c>
      <c r="L173" s="63" t="s">
        <v>342</v>
      </c>
      <c r="M173" s="29" t="s">
        <v>136</v>
      </c>
      <c r="N173" s="29" t="s">
        <v>219</v>
      </c>
      <c r="O173" s="68">
        <v>1</v>
      </c>
      <c r="P173" s="29" t="s">
        <v>2220</v>
      </c>
      <c r="Q173" s="29" t="s">
        <v>15</v>
      </c>
      <c r="R173" s="39">
        <v>1</v>
      </c>
      <c r="S173" s="39">
        <v>0</v>
      </c>
      <c r="T173" s="39">
        <v>0</v>
      </c>
      <c r="U173" s="39">
        <v>1</v>
      </c>
      <c r="V173" s="39">
        <v>0</v>
      </c>
      <c r="W173" s="39">
        <v>0</v>
      </c>
      <c r="X173" s="39">
        <v>0</v>
      </c>
      <c r="Y173" s="39">
        <v>0</v>
      </c>
      <c r="Z173" s="39">
        <v>1</v>
      </c>
      <c r="AA173" s="39">
        <v>0</v>
      </c>
      <c r="AB173" s="39">
        <v>0</v>
      </c>
      <c r="AC173" s="39">
        <v>1</v>
      </c>
      <c r="AD173" s="39">
        <v>0</v>
      </c>
      <c r="AE173" s="39">
        <v>0</v>
      </c>
      <c r="AF173" s="39">
        <v>0</v>
      </c>
      <c r="AG173" s="39">
        <v>0</v>
      </c>
      <c r="AH173" s="39">
        <v>0</v>
      </c>
      <c r="AI173" s="39">
        <v>0</v>
      </c>
      <c r="AJ173" s="9">
        <f t="shared" si="16"/>
        <v>1</v>
      </c>
      <c r="AK173" s="9">
        <f t="shared" si="17"/>
        <v>0</v>
      </c>
      <c r="AL173" s="9">
        <f t="shared" si="18"/>
        <v>0</v>
      </c>
      <c r="AM173" s="9">
        <f t="shared" si="19"/>
        <v>0</v>
      </c>
      <c r="AN173" s="29" t="s">
        <v>4685</v>
      </c>
      <c r="AO173" s="29" t="s">
        <v>2532</v>
      </c>
    </row>
    <row r="174" spans="1:41" x14ac:dyDescent="0.25">
      <c r="A174" s="39">
        <v>3124</v>
      </c>
      <c r="B174" s="29" t="s">
        <v>6105</v>
      </c>
      <c r="C174" s="29" t="s">
        <v>6106</v>
      </c>
      <c r="D174" s="29" t="s">
        <v>6107</v>
      </c>
      <c r="E174" s="42">
        <v>44099</v>
      </c>
      <c r="F174" s="29" t="s">
        <v>38</v>
      </c>
      <c r="J174" s="39">
        <v>0.7</v>
      </c>
      <c r="L174" s="63" t="s">
        <v>342</v>
      </c>
      <c r="M174" s="29" t="s">
        <v>136</v>
      </c>
      <c r="N174" s="29" t="s">
        <v>40</v>
      </c>
      <c r="O174" s="68">
        <v>2</v>
      </c>
      <c r="P174" s="29" t="s">
        <v>6108</v>
      </c>
      <c r="Q174" s="29" t="s">
        <v>15</v>
      </c>
      <c r="R174" s="39">
        <v>1</v>
      </c>
      <c r="S174" s="39">
        <v>0</v>
      </c>
      <c r="T174" s="39">
        <v>0</v>
      </c>
      <c r="U174" s="39">
        <v>0</v>
      </c>
      <c r="V174" s="39">
        <v>0</v>
      </c>
      <c r="W174" s="39">
        <v>0</v>
      </c>
      <c r="X174" s="39">
        <v>0</v>
      </c>
      <c r="Y174" s="39">
        <v>1</v>
      </c>
      <c r="Z174" s="39">
        <v>0</v>
      </c>
      <c r="AA174" s="39">
        <v>0</v>
      </c>
      <c r="AB174" s="39">
        <v>0</v>
      </c>
      <c r="AC174" s="39">
        <v>1</v>
      </c>
      <c r="AD174" s="39">
        <v>0</v>
      </c>
      <c r="AE174" s="39">
        <v>0</v>
      </c>
      <c r="AF174" s="39">
        <v>0</v>
      </c>
      <c r="AG174" s="39">
        <v>0</v>
      </c>
      <c r="AH174" s="39">
        <v>0</v>
      </c>
      <c r="AI174" s="39">
        <v>0</v>
      </c>
      <c r="AJ174" s="9">
        <f t="shared" si="16"/>
        <v>1</v>
      </c>
      <c r="AK174" s="9">
        <f t="shared" si="17"/>
        <v>0</v>
      </c>
      <c r="AL174" s="9">
        <f t="shared" si="18"/>
        <v>0</v>
      </c>
      <c r="AM174" s="9">
        <f t="shared" si="19"/>
        <v>0</v>
      </c>
      <c r="AN174" s="29" t="s">
        <v>6109</v>
      </c>
      <c r="AO174" s="29" t="s">
        <v>6110</v>
      </c>
    </row>
    <row r="175" spans="1:41" x14ac:dyDescent="0.25">
      <c r="A175" s="39">
        <v>3136</v>
      </c>
      <c r="B175" s="29" t="s">
        <v>3878</v>
      </c>
      <c r="C175" s="29" t="s">
        <v>3879</v>
      </c>
      <c r="D175" s="29" t="s">
        <v>3880</v>
      </c>
      <c r="E175" s="42">
        <v>42990</v>
      </c>
      <c r="F175" s="29" t="s">
        <v>38</v>
      </c>
      <c r="L175" s="63" t="s">
        <v>342</v>
      </c>
      <c r="M175" s="29" t="s">
        <v>3881</v>
      </c>
      <c r="N175" s="29" t="s">
        <v>219</v>
      </c>
      <c r="O175" s="68">
        <v>1</v>
      </c>
      <c r="P175" s="29" t="s">
        <v>2341</v>
      </c>
      <c r="Q175" s="29" t="s">
        <v>15</v>
      </c>
      <c r="R175" s="39">
        <v>1</v>
      </c>
      <c r="S175" s="39">
        <v>0</v>
      </c>
      <c r="T175" s="39">
        <v>0</v>
      </c>
      <c r="U175" s="39">
        <v>0</v>
      </c>
      <c r="V175" s="39">
        <v>0</v>
      </c>
      <c r="W175" s="39">
        <v>0</v>
      </c>
      <c r="X175" s="39">
        <v>0</v>
      </c>
      <c r="Y175" s="39">
        <v>1</v>
      </c>
      <c r="Z175" s="39">
        <v>0</v>
      </c>
      <c r="AA175" s="39">
        <v>0</v>
      </c>
      <c r="AB175" s="39">
        <v>0</v>
      </c>
      <c r="AC175" s="39">
        <v>1</v>
      </c>
      <c r="AD175" s="39">
        <v>1</v>
      </c>
      <c r="AE175" s="39">
        <v>1</v>
      </c>
      <c r="AF175" s="39">
        <v>0</v>
      </c>
      <c r="AG175" s="39">
        <v>1</v>
      </c>
      <c r="AH175" s="39">
        <v>0</v>
      </c>
      <c r="AI175" s="39">
        <v>0</v>
      </c>
      <c r="AJ175" s="9">
        <f t="shared" si="16"/>
        <v>1</v>
      </c>
      <c r="AK175" s="9">
        <f t="shared" si="17"/>
        <v>1</v>
      </c>
      <c r="AL175" s="9">
        <f t="shared" si="18"/>
        <v>1</v>
      </c>
      <c r="AM175" s="9">
        <f t="shared" si="19"/>
        <v>1</v>
      </c>
      <c r="AN175" s="29" t="s">
        <v>3882</v>
      </c>
      <c r="AO175" s="29" t="s">
        <v>3883</v>
      </c>
    </row>
    <row r="176" spans="1:41" x14ac:dyDescent="0.25">
      <c r="A176" s="39">
        <v>3146</v>
      </c>
      <c r="B176" s="29" t="s">
        <v>4691</v>
      </c>
      <c r="C176" s="29" t="s">
        <v>4692</v>
      </c>
      <c r="D176" s="29" t="s">
        <v>4693</v>
      </c>
      <c r="E176" s="42">
        <v>43282</v>
      </c>
      <c r="F176" s="29" t="s">
        <v>38</v>
      </c>
      <c r="J176" s="39">
        <v>1</v>
      </c>
      <c r="L176" s="63" t="s">
        <v>342</v>
      </c>
      <c r="M176" s="29" t="s">
        <v>274</v>
      </c>
      <c r="N176" s="29" t="s">
        <v>48</v>
      </c>
      <c r="O176" s="68">
        <v>8</v>
      </c>
      <c r="P176" s="29" t="s">
        <v>4694</v>
      </c>
      <c r="Q176" s="29" t="s">
        <v>15</v>
      </c>
      <c r="R176" s="39">
        <v>1</v>
      </c>
      <c r="S176" s="39">
        <v>0</v>
      </c>
      <c r="T176" s="39">
        <v>0</v>
      </c>
      <c r="U176" s="39">
        <v>1</v>
      </c>
      <c r="V176" s="39">
        <v>0</v>
      </c>
      <c r="W176" s="39">
        <v>0</v>
      </c>
      <c r="X176" s="39">
        <v>0</v>
      </c>
      <c r="Y176" s="39">
        <v>1</v>
      </c>
      <c r="Z176" s="39">
        <v>0</v>
      </c>
      <c r="AA176" s="39">
        <v>0</v>
      </c>
      <c r="AB176" s="39">
        <v>0</v>
      </c>
      <c r="AC176" s="39">
        <v>1</v>
      </c>
      <c r="AD176" s="39">
        <v>0</v>
      </c>
      <c r="AE176" s="39">
        <v>0</v>
      </c>
      <c r="AF176" s="39">
        <v>0</v>
      </c>
      <c r="AG176" s="39">
        <v>0</v>
      </c>
      <c r="AH176" s="39">
        <v>0</v>
      </c>
      <c r="AI176" s="39">
        <v>0</v>
      </c>
      <c r="AJ176" s="9">
        <f t="shared" si="16"/>
        <v>1</v>
      </c>
      <c r="AK176" s="9">
        <f t="shared" si="17"/>
        <v>0</v>
      </c>
      <c r="AL176" s="9">
        <f t="shared" si="18"/>
        <v>0</v>
      </c>
      <c r="AM176" s="9">
        <f t="shared" si="19"/>
        <v>0</v>
      </c>
      <c r="AN176" s="29" t="s">
        <v>4695</v>
      </c>
      <c r="AO176" s="29" t="s">
        <v>4696</v>
      </c>
    </row>
    <row r="177" spans="1:41" x14ac:dyDescent="0.25">
      <c r="A177" s="39">
        <v>3166</v>
      </c>
      <c r="B177" s="29" t="s">
        <v>3332</v>
      </c>
      <c r="C177" s="29" t="s">
        <v>3333</v>
      </c>
      <c r="D177" s="29" t="s">
        <v>3334</v>
      </c>
      <c r="E177" s="42">
        <v>43300</v>
      </c>
      <c r="F177" s="29" t="s">
        <v>38</v>
      </c>
      <c r="J177" s="39">
        <v>5</v>
      </c>
      <c r="L177" s="63" t="s">
        <v>342</v>
      </c>
      <c r="M177" s="29" t="s">
        <v>501</v>
      </c>
      <c r="N177" s="29" t="s">
        <v>48</v>
      </c>
      <c r="O177" s="68">
        <v>349.35714285714283</v>
      </c>
      <c r="P177" s="29" t="s">
        <v>3335</v>
      </c>
      <c r="Q177" s="29" t="s">
        <v>70</v>
      </c>
      <c r="R177" s="39">
        <v>0</v>
      </c>
      <c r="S177" s="39">
        <v>0</v>
      </c>
      <c r="T177" s="39">
        <v>0</v>
      </c>
      <c r="U177" s="39">
        <v>1</v>
      </c>
      <c r="V177" s="39">
        <v>0</v>
      </c>
      <c r="W177" s="39">
        <v>0</v>
      </c>
      <c r="X177" s="39">
        <v>0</v>
      </c>
      <c r="Y177" s="39">
        <v>0</v>
      </c>
      <c r="Z177" s="39">
        <v>1</v>
      </c>
      <c r="AA177" s="39">
        <v>0</v>
      </c>
      <c r="AB177" s="39">
        <v>0</v>
      </c>
      <c r="AC177" s="39">
        <v>1</v>
      </c>
      <c r="AD177" s="39">
        <v>1</v>
      </c>
      <c r="AE177" s="39">
        <v>1</v>
      </c>
      <c r="AF177" s="39">
        <v>0</v>
      </c>
      <c r="AG177" s="39">
        <v>0</v>
      </c>
      <c r="AH177" s="39">
        <v>0</v>
      </c>
      <c r="AI177" s="39">
        <v>0</v>
      </c>
      <c r="AJ177" s="9">
        <f t="shared" si="16"/>
        <v>1</v>
      </c>
      <c r="AK177" s="9">
        <f t="shared" si="17"/>
        <v>0</v>
      </c>
      <c r="AL177" s="9">
        <f t="shared" si="18"/>
        <v>1</v>
      </c>
      <c r="AM177" s="9">
        <f t="shared" si="19"/>
        <v>1</v>
      </c>
      <c r="AN177" s="29" t="s">
        <v>4702</v>
      </c>
      <c r="AO177" s="29" t="s">
        <v>3336</v>
      </c>
    </row>
    <row r="178" spans="1:41" x14ac:dyDescent="0.25">
      <c r="A178" s="39">
        <v>3188</v>
      </c>
      <c r="B178" s="29" t="s">
        <v>6111</v>
      </c>
      <c r="C178" s="29" t="s">
        <v>6112</v>
      </c>
      <c r="D178" s="29" t="s">
        <v>6113</v>
      </c>
      <c r="E178" s="42">
        <v>43348</v>
      </c>
      <c r="F178" s="29" t="s">
        <v>38</v>
      </c>
      <c r="J178" s="39">
        <v>0.3</v>
      </c>
      <c r="L178" s="63" t="s">
        <v>342</v>
      </c>
      <c r="M178" s="29" t="s">
        <v>1199</v>
      </c>
      <c r="N178" s="29" t="s">
        <v>48</v>
      </c>
      <c r="O178" s="68">
        <v>20</v>
      </c>
      <c r="P178" s="29" t="s">
        <v>5200</v>
      </c>
      <c r="Q178" s="29" t="s">
        <v>15</v>
      </c>
      <c r="R178" s="39">
        <v>0</v>
      </c>
      <c r="S178" s="39">
        <v>0</v>
      </c>
      <c r="T178" s="39">
        <v>0</v>
      </c>
      <c r="U178" s="39">
        <v>0</v>
      </c>
      <c r="V178" s="39">
        <v>0</v>
      </c>
      <c r="W178" s="39">
        <v>0</v>
      </c>
      <c r="X178" s="39">
        <v>0</v>
      </c>
      <c r="Y178" s="39">
        <v>1</v>
      </c>
      <c r="Z178" s="39">
        <v>0</v>
      </c>
      <c r="AA178" s="39">
        <v>0</v>
      </c>
      <c r="AB178" s="39">
        <v>0</v>
      </c>
      <c r="AC178" s="39">
        <v>0</v>
      </c>
      <c r="AD178" s="39">
        <v>0</v>
      </c>
      <c r="AE178" s="39">
        <v>0</v>
      </c>
      <c r="AF178" s="39">
        <v>0</v>
      </c>
      <c r="AG178" s="39">
        <v>0</v>
      </c>
      <c r="AH178" s="39">
        <v>0</v>
      </c>
      <c r="AI178" s="39">
        <v>1</v>
      </c>
      <c r="AJ178" s="9">
        <f t="shared" si="16"/>
        <v>0</v>
      </c>
      <c r="AK178" s="9">
        <f t="shared" si="17"/>
        <v>0</v>
      </c>
      <c r="AL178" s="9">
        <f t="shared" si="18"/>
        <v>1</v>
      </c>
      <c r="AM178" s="9">
        <f t="shared" si="19"/>
        <v>0</v>
      </c>
      <c r="AN178" s="29" t="s">
        <v>3461</v>
      </c>
      <c r="AO178" s="29" t="s">
        <v>6114</v>
      </c>
    </row>
    <row r="179" spans="1:41" x14ac:dyDescent="0.25">
      <c r="A179" s="39">
        <v>3202</v>
      </c>
      <c r="B179" s="29" t="s">
        <v>8214</v>
      </c>
      <c r="C179" s="29" t="s">
        <v>8215</v>
      </c>
      <c r="D179" s="29" t="s">
        <v>8216</v>
      </c>
      <c r="E179" s="42">
        <v>43356</v>
      </c>
      <c r="F179" s="29" t="s">
        <v>38</v>
      </c>
      <c r="J179" s="39">
        <v>0.06</v>
      </c>
      <c r="K179" s="64">
        <v>6.8</v>
      </c>
      <c r="L179" s="63" t="s">
        <v>342</v>
      </c>
      <c r="M179" s="29" t="s">
        <v>185</v>
      </c>
      <c r="N179" s="29" t="s">
        <v>48</v>
      </c>
      <c r="O179" s="68">
        <v>112</v>
      </c>
      <c r="P179" s="29" t="s">
        <v>231</v>
      </c>
      <c r="Q179" s="29" t="s">
        <v>15</v>
      </c>
      <c r="R179" s="39">
        <v>1</v>
      </c>
      <c r="S179" s="39">
        <v>0</v>
      </c>
      <c r="T179" s="39">
        <v>0</v>
      </c>
      <c r="U179" s="39">
        <v>1</v>
      </c>
      <c r="V179" s="39">
        <v>0</v>
      </c>
      <c r="W179" s="39">
        <v>0</v>
      </c>
      <c r="X179" s="39">
        <v>0</v>
      </c>
      <c r="Y179" s="39">
        <v>0</v>
      </c>
      <c r="Z179" s="39">
        <v>1</v>
      </c>
      <c r="AA179" s="39">
        <v>0</v>
      </c>
      <c r="AB179" s="39">
        <v>0</v>
      </c>
      <c r="AC179" s="39">
        <v>0</v>
      </c>
      <c r="AD179" s="39">
        <v>0</v>
      </c>
      <c r="AE179" s="39">
        <v>1</v>
      </c>
      <c r="AF179" s="39">
        <v>0</v>
      </c>
      <c r="AG179" s="39">
        <v>0</v>
      </c>
      <c r="AH179" s="39">
        <v>0</v>
      </c>
      <c r="AI179" s="39">
        <v>0</v>
      </c>
      <c r="AJ179" s="9">
        <f t="shared" si="16"/>
        <v>1</v>
      </c>
      <c r="AK179" s="9">
        <f t="shared" si="17"/>
        <v>0</v>
      </c>
      <c r="AL179" s="9">
        <f t="shared" si="18"/>
        <v>0</v>
      </c>
      <c r="AM179" s="9">
        <f t="shared" si="19"/>
        <v>0</v>
      </c>
      <c r="AN179" s="29" t="s">
        <v>8217</v>
      </c>
      <c r="AO179" s="29" t="s">
        <v>8218</v>
      </c>
    </row>
    <row r="180" spans="1:41" x14ac:dyDescent="0.25">
      <c r="A180" s="39">
        <v>3301</v>
      </c>
      <c r="B180" s="29" t="s">
        <v>5648</v>
      </c>
      <c r="C180" s="29" t="s">
        <v>5649</v>
      </c>
      <c r="D180" s="29" t="s">
        <v>5650</v>
      </c>
      <c r="E180" s="42">
        <v>43374</v>
      </c>
      <c r="F180" s="29" t="s">
        <v>38</v>
      </c>
      <c r="I180" s="64">
        <v>40</v>
      </c>
      <c r="J180" s="39">
        <v>5.5300000000000002E-2</v>
      </c>
      <c r="L180" s="63" t="s">
        <v>342</v>
      </c>
      <c r="M180" s="29" t="s">
        <v>136</v>
      </c>
      <c r="N180" s="29" t="s">
        <v>40</v>
      </c>
      <c r="O180" s="68">
        <v>42</v>
      </c>
      <c r="P180" s="29" t="s">
        <v>6115</v>
      </c>
      <c r="Q180" s="29" t="s">
        <v>15</v>
      </c>
      <c r="R180" s="39">
        <v>1</v>
      </c>
      <c r="S180" s="39">
        <v>0</v>
      </c>
      <c r="T180" s="39">
        <v>0</v>
      </c>
      <c r="U180" s="39">
        <v>1</v>
      </c>
      <c r="V180" s="39">
        <v>0</v>
      </c>
      <c r="W180" s="39">
        <v>0</v>
      </c>
      <c r="X180" s="39">
        <v>0</v>
      </c>
      <c r="Y180" s="39">
        <v>0</v>
      </c>
      <c r="Z180" s="39">
        <v>1</v>
      </c>
      <c r="AA180" s="39">
        <v>0</v>
      </c>
      <c r="AB180" s="39">
        <v>0</v>
      </c>
      <c r="AC180" s="39">
        <v>1</v>
      </c>
      <c r="AD180" s="39">
        <v>0</v>
      </c>
      <c r="AE180" s="39">
        <v>1</v>
      </c>
      <c r="AF180" s="39">
        <v>0</v>
      </c>
      <c r="AG180" s="39">
        <v>0</v>
      </c>
      <c r="AH180" s="39">
        <v>0</v>
      </c>
      <c r="AI180" s="39">
        <v>0</v>
      </c>
      <c r="AJ180" s="9">
        <f t="shared" si="16"/>
        <v>1</v>
      </c>
      <c r="AK180" s="9">
        <f t="shared" si="17"/>
        <v>0</v>
      </c>
      <c r="AL180" s="9">
        <f t="shared" si="18"/>
        <v>0</v>
      </c>
      <c r="AM180" s="9">
        <f t="shared" si="19"/>
        <v>0</v>
      </c>
      <c r="AN180" s="29" t="s">
        <v>5651</v>
      </c>
      <c r="AO180" s="29" t="s">
        <v>5652</v>
      </c>
    </row>
    <row r="181" spans="1:41" x14ac:dyDescent="0.25">
      <c r="A181" s="39">
        <v>3336</v>
      </c>
      <c r="B181" s="29" t="s">
        <v>8219</v>
      </c>
      <c r="C181" s="29" t="s">
        <v>8220</v>
      </c>
      <c r="D181" s="29" t="s">
        <v>6116</v>
      </c>
      <c r="E181" s="42">
        <v>42473</v>
      </c>
      <c r="F181" s="29" t="s">
        <v>38</v>
      </c>
      <c r="J181" s="39">
        <v>4</v>
      </c>
      <c r="L181" s="63" t="s">
        <v>342</v>
      </c>
      <c r="M181" s="29" t="s">
        <v>39</v>
      </c>
      <c r="N181" s="29" t="s">
        <v>40</v>
      </c>
      <c r="O181" s="68">
        <v>140</v>
      </c>
      <c r="P181" s="29" t="s">
        <v>2164</v>
      </c>
      <c r="Q181" s="29" t="s">
        <v>15</v>
      </c>
      <c r="R181" s="39">
        <v>1</v>
      </c>
      <c r="S181" s="39">
        <v>0</v>
      </c>
      <c r="T181" s="39">
        <v>0</v>
      </c>
      <c r="U181" s="39">
        <v>1</v>
      </c>
      <c r="V181" s="39">
        <v>0</v>
      </c>
      <c r="W181" s="39">
        <v>0</v>
      </c>
      <c r="X181" s="39">
        <v>0</v>
      </c>
      <c r="Y181" s="39">
        <v>0</v>
      </c>
      <c r="Z181" s="39">
        <v>1</v>
      </c>
      <c r="AA181" s="39">
        <v>0</v>
      </c>
      <c r="AB181" s="39">
        <v>0</v>
      </c>
      <c r="AC181" s="39">
        <v>1</v>
      </c>
      <c r="AD181" s="39">
        <v>0</v>
      </c>
      <c r="AE181" s="39">
        <v>0</v>
      </c>
      <c r="AF181" s="39">
        <v>0</v>
      </c>
      <c r="AG181" s="39">
        <v>0</v>
      </c>
      <c r="AH181" s="39">
        <v>0</v>
      </c>
      <c r="AI181" s="39">
        <v>0</v>
      </c>
      <c r="AJ181" s="9">
        <f t="shared" si="16"/>
        <v>1</v>
      </c>
      <c r="AK181" s="9">
        <f t="shared" si="17"/>
        <v>0</v>
      </c>
      <c r="AL181" s="9">
        <f t="shared" si="18"/>
        <v>0</v>
      </c>
      <c r="AM181" s="9">
        <f t="shared" si="19"/>
        <v>0</v>
      </c>
      <c r="AN181" s="29" t="s">
        <v>8221</v>
      </c>
      <c r="AO181" s="29" t="s">
        <v>8222</v>
      </c>
    </row>
    <row r="182" spans="1:41" x14ac:dyDescent="0.25">
      <c r="A182" s="39">
        <v>3339</v>
      </c>
      <c r="B182" s="29" t="s">
        <v>2545</v>
      </c>
      <c r="C182" s="29" t="s">
        <v>2546</v>
      </c>
      <c r="D182" s="29" t="s">
        <v>2547</v>
      </c>
      <c r="E182" s="42">
        <v>42096</v>
      </c>
      <c r="F182" s="29" t="s">
        <v>38</v>
      </c>
      <c r="J182" s="39">
        <v>0.2</v>
      </c>
      <c r="L182" s="63" t="s">
        <v>342</v>
      </c>
      <c r="M182" s="29" t="s">
        <v>501</v>
      </c>
      <c r="N182" s="29" t="s">
        <v>40</v>
      </c>
      <c r="O182" s="68">
        <v>1260</v>
      </c>
      <c r="P182" s="29" t="s">
        <v>539</v>
      </c>
      <c r="Q182" s="29" t="s">
        <v>70</v>
      </c>
      <c r="R182" s="39">
        <v>0</v>
      </c>
      <c r="S182" s="39">
        <v>0</v>
      </c>
      <c r="T182" s="39">
        <v>0</v>
      </c>
      <c r="U182" s="39">
        <v>1</v>
      </c>
      <c r="V182" s="39">
        <v>0</v>
      </c>
      <c r="W182" s="39">
        <v>0</v>
      </c>
      <c r="X182" s="39">
        <v>0</v>
      </c>
      <c r="Y182" s="39">
        <v>0</v>
      </c>
      <c r="Z182" s="39">
        <v>1</v>
      </c>
      <c r="AA182" s="39">
        <v>0</v>
      </c>
      <c r="AB182" s="39">
        <v>0</v>
      </c>
      <c r="AC182" s="39">
        <v>1</v>
      </c>
      <c r="AD182" s="39">
        <v>0</v>
      </c>
      <c r="AE182" s="39">
        <v>0</v>
      </c>
      <c r="AF182" s="39">
        <v>0</v>
      </c>
      <c r="AG182" s="39">
        <v>0</v>
      </c>
      <c r="AH182" s="39">
        <v>0</v>
      </c>
      <c r="AI182" s="39">
        <v>0</v>
      </c>
      <c r="AJ182" s="9">
        <f t="shared" si="16"/>
        <v>1</v>
      </c>
      <c r="AK182" s="9">
        <f t="shared" si="17"/>
        <v>0</v>
      </c>
      <c r="AL182" s="9">
        <f t="shared" si="18"/>
        <v>0</v>
      </c>
      <c r="AM182" s="9">
        <f t="shared" si="19"/>
        <v>0</v>
      </c>
      <c r="AN182" s="29" t="s">
        <v>8223</v>
      </c>
      <c r="AO182" s="29" t="s">
        <v>2548</v>
      </c>
    </row>
    <row r="183" spans="1:41" x14ac:dyDescent="0.25">
      <c r="A183" s="39">
        <v>3352</v>
      </c>
      <c r="B183" s="29" t="s">
        <v>3354</v>
      </c>
      <c r="C183" s="29" t="s">
        <v>3355</v>
      </c>
      <c r="D183" s="29" t="s">
        <v>3356</v>
      </c>
      <c r="E183" s="42">
        <v>43500</v>
      </c>
      <c r="F183" s="29" t="s">
        <v>38</v>
      </c>
      <c r="J183" s="39">
        <v>4</v>
      </c>
      <c r="L183" s="63" t="s">
        <v>342</v>
      </c>
      <c r="M183" s="29" t="s">
        <v>39</v>
      </c>
      <c r="N183" s="29" t="s">
        <v>40</v>
      </c>
      <c r="O183" s="68">
        <v>420</v>
      </c>
      <c r="P183" s="29" t="s">
        <v>1323</v>
      </c>
      <c r="Q183" s="29" t="s">
        <v>15</v>
      </c>
      <c r="R183" s="39">
        <v>1</v>
      </c>
      <c r="S183" s="39">
        <v>0</v>
      </c>
      <c r="T183" s="39">
        <v>0</v>
      </c>
      <c r="U183" s="39">
        <v>1</v>
      </c>
      <c r="V183" s="39">
        <v>0</v>
      </c>
      <c r="W183" s="39">
        <v>0</v>
      </c>
      <c r="X183" s="39">
        <v>0</v>
      </c>
      <c r="Y183" s="39">
        <v>0</v>
      </c>
      <c r="Z183" s="39">
        <v>1</v>
      </c>
      <c r="AA183" s="39">
        <v>0</v>
      </c>
      <c r="AB183" s="39">
        <v>0</v>
      </c>
      <c r="AC183" s="39">
        <v>1</v>
      </c>
      <c r="AD183" s="39">
        <v>0</v>
      </c>
      <c r="AE183" s="39">
        <v>1</v>
      </c>
      <c r="AF183" s="39">
        <v>0</v>
      </c>
      <c r="AG183" s="39">
        <v>0</v>
      </c>
      <c r="AH183" s="39">
        <v>0</v>
      </c>
      <c r="AI183" s="39">
        <v>0</v>
      </c>
      <c r="AJ183" s="9">
        <f t="shared" si="16"/>
        <v>1</v>
      </c>
      <c r="AK183" s="9">
        <f t="shared" si="17"/>
        <v>0</v>
      </c>
      <c r="AL183" s="9">
        <f t="shared" si="18"/>
        <v>0</v>
      </c>
      <c r="AM183" s="9">
        <f t="shared" si="19"/>
        <v>0</v>
      </c>
      <c r="AN183" s="29" t="s">
        <v>4738</v>
      </c>
      <c r="AO183" s="29" t="s">
        <v>3357</v>
      </c>
    </row>
    <row r="184" spans="1:41" x14ac:dyDescent="0.25">
      <c r="A184" s="39">
        <v>3378</v>
      </c>
      <c r="B184" s="29" t="s">
        <v>4743</v>
      </c>
      <c r="C184" s="29" t="s">
        <v>4744</v>
      </c>
      <c r="D184" s="29" t="s">
        <v>4745</v>
      </c>
      <c r="E184" s="42">
        <v>42917</v>
      </c>
      <c r="F184" s="29" t="s">
        <v>332</v>
      </c>
      <c r="I184" s="64">
        <v>50000</v>
      </c>
      <c r="L184" s="63" t="s">
        <v>342</v>
      </c>
      <c r="M184" s="29" t="s">
        <v>4746</v>
      </c>
      <c r="N184" s="29" t="s">
        <v>40</v>
      </c>
      <c r="O184" s="68">
        <v>24</v>
      </c>
      <c r="P184" s="29" t="s">
        <v>4654</v>
      </c>
      <c r="Q184" s="29" t="s">
        <v>55</v>
      </c>
      <c r="R184" s="39">
        <v>0</v>
      </c>
      <c r="S184" s="39">
        <v>0</v>
      </c>
      <c r="T184" s="39">
        <v>0</v>
      </c>
      <c r="U184" s="39">
        <v>0</v>
      </c>
      <c r="V184" s="39">
        <v>0</v>
      </c>
      <c r="W184" s="39">
        <v>0</v>
      </c>
      <c r="X184" s="39">
        <v>0</v>
      </c>
      <c r="Y184" s="39">
        <v>1</v>
      </c>
      <c r="Z184" s="39">
        <v>0</v>
      </c>
      <c r="AA184" s="39">
        <v>0</v>
      </c>
      <c r="AB184" s="39">
        <v>0</v>
      </c>
      <c r="AC184" s="39">
        <v>1</v>
      </c>
      <c r="AD184" s="39">
        <v>0</v>
      </c>
      <c r="AE184" s="39">
        <v>0</v>
      </c>
      <c r="AF184" s="39">
        <v>0</v>
      </c>
      <c r="AG184" s="39">
        <v>0</v>
      </c>
      <c r="AH184" s="39">
        <v>0</v>
      </c>
      <c r="AI184" s="39">
        <v>0</v>
      </c>
      <c r="AJ184" s="9">
        <f t="shared" si="16"/>
        <v>1</v>
      </c>
      <c r="AK184" s="9">
        <f t="shared" si="17"/>
        <v>0</v>
      </c>
      <c r="AL184" s="9">
        <f t="shared" si="18"/>
        <v>0</v>
      </c>
      <c r="AM184" s="9">
        <f t="shared" si="19"/>
        <v>0</v>
      </c>
      <c r="AN184" s="29" t="s">
        <v>4747</v>
      </c>
      <c r="AO184" s="29" t="s">
        <v>4748</v>
      </c>
    </row>
    <row r="185" spans="1:41" x14ac:dyDescent="0.25">
      <c r="A185" s="39">
        <v>3402</v>
      </c>
      <c r="B185" s="29" t="s">
        <v>3059</v>
      </c>
      <c r="C185" s="29" t="s">
        <v>3060</v>
      </c>
      <c r="D185" s="29" t="s">
        <v>3061</v>
      </c>
      <c r="E185" s="42">
        <v>43031</v>
      </c>
      <c r="F185" s="29" t="s">
        <v>38</v>
      </c>
      <c r="I185" s="64">
        <v>248</v>
      </c>
      <c r="J185" s="39">
        <v>1.46E-2</v>
      </c>
      <c r="L185" s="63" t="s">
        <v>342</v>
      </c>
      <c r="M185" s="29" t="s">
        <v>136</v>
      </c>
      <c r="N185" s="29" t="s">
        <v>40</v>
      </c>
      <c r="O185" s="68">
        <v>30</v>
      </c>
      <c r="P185" s="29" t="s">
        <v>923</v>
      </c>
      <c r="Q185" s="29" t="s">
        <v>15</v>
      </c>
      <c r="R185" s="39">
        <v>1</v>
      </c>
      <c r="S185" s="39">
        <v>0</v>
      </c>
      <c r="T185" s="39">
        <v>0</v>
      </c>
      <c r="U185" s="39">
        <v>1</v>
      </c>
      <c r="V185" s="39">
        <v>0</v>
      </c>
      <c r="W185" s="39">
        <v>0</v>
      </c>
      <c r="X185" s="39">
        <v>0</v>
      </c>
      <c r="Y185" s="39">
        <v>0</v>
      </c>
      <c r="Z185" s="39">
        <v>1</v>
      </c>
      <c r="AA185" s="39">
        <v>0</v>
      </c>
      <c r="AB185" s="39">
        <v>0</v>
      </c>
      <c r="AC185" s="39">
        <v>1</v>
      </c>
      <c r="AD185" s="39">
        <v>0</v>
      </c>
      <c r="AE185" s="39">
        <v>1</v>
      </c>
      <c r="AF185" s="39">
        <v>0</v>
      </c>
      <c r="AG185" s="39">
        <v>0</v>
      </c>
      <c r="AH185" s="39">
        <v>0</v>
      </c>
      <c r="AI185" s="39">
        <v>0</v>
      </c>
      <c r="AJ185" s="9">
        <f t="shared" si="16"/>
        <v>1</v>
      </c>
      <c r="AK185" s="9">
        <f t="shared" si="17"/>
        <v>0</v>
      </c>
      <c r="AL185" s="9">
        <f t="shared" si="18"/>
        <v>0</v>
      </c>
      <c r="AM185" s="9">
        <f t="shared" si="19"/>
        <v>0</v>
      </c>
      <c r="AN185" s="29" t="s">
        <v>4758</v>
      </c>
      <c r="AO185" s="29" t="s">
        <v>3062</v>
      </c>
    </row>
    <row r="186" spans="1:41" x14ac:dyDescent="0.25">
      <c r="A186" s="39">
        <v>3607</v>
      </c>
      <c r="B186" s="29" t="s">
        <v>8224</v>
      </c>
      <c r="C186" s="29" t="s">
        <v>8225</v>
      </c>
      <c r="D186" s="29" t="s">
        <v>8226</v>
      </c>
      <c r="E186" s="42">
        <v>42456</v>
      </c>
      <c r="F186" s="29" t="s">
        <v>38</v>
      </c>
      <c r="I186" s="64">
        <v>0.12</v>
      </c>
      <c r="J186" s="39">
        <v>4.0000000000000002E-4</v>
      </c>
      <c r="L186" s="63" t="s">
        <v>342</v>
      </c>
      <c r="M186" s="29" t="s">
        <v>922</v>
      </c>
      <c r="N186" s="29" t="s">
        <v>219</v>
      </c>
      <c r="O186" s="68">
        <v>15</v>
      </c>
      <c r="P186" s="29" t="s">
        <v>6117</v>
      </c>
      <c r="Q186" s="29" t="s">
        <v>15</v>
      </c>
      <c r="R186" s="39">
        <v>1</v>
      </c>
      <c r="S186" s="39">
        <v>0</v>
      </c>
      <c r="T186" s="39">
        <v>0</v>
      </c>
      <c r="U186" s="39">
        <v>1</v>
      </c>
      <c r="V186" s="39">
        <v>0</v>
      </c>
      <c r="W186" s="39">
        <v>0</v>
      </c>
      <c r="X186" s="39">
        <v>0</v>
      </c>
      <c r="Y186" s="39">
        <v>1</v>
      </c>
      <c r="Z186" s="39">
        <v>0</v>
      </c>
      <c r="AA186" s="39">
        <v>0</v>
      </c>
      <c r="AB186" s="39">
        <v>0</v>
      </c>
      <c r="AC186" s="39">
        <v>1</v>
      </c>
      <c r="AD186" s="39">
        <v>0</v>
      </c>
      <c r="AE186" s="39">
        <v>1</v>
      </c>
      <c r="AF186" s="39">
        <v>0</v>
      </c>
      <c r="AG186" s="39">
        <v>0</v>
      </c>
      <c r="AH186" s="39">
        <v>0</v>
      </c>
      <c r="AI186" s="39">
        <v>0</v>
      </c>
      <c r="AJ186" s="9">
        <f t="shared" si="16"/>
        <v>1</v>
      </c>
      <c r="AK186" s="9">
        <f t="shared" si="17"/>
        <v>0</v>
      </c>
      <c r="AL186" s="9">
        <f t="shared" si="18"/>
        <v>0</v>
      </c>
      <c r="AM186" s="9">
        <f t="shared" si="19"/>
        <v>0</v>
      </c>
      <c r="AN186" s="29" t="s">
        <v>8227</v>
      </c>
      <c r="AO186" s="29" t="s">
        <v>8228</v>
      </c>
    </row>
    <row r="187" spans="1:41" x14ac:dyDescent="0.25">
      <c r="A187" s="39">
        <v>3678</v>
      </c>
      <c r="B187" s="29" t="s">
        <v>6118</v>
      </c>
      <c r="C187" s="29" t="s">
        <v>6119</v>
      </c>
      <c r="D187" s="29" t="s">
        <v>6120</v>
      </c>
      <c r="E187" s="42">
        <v>43746</v>
      </c>
      <c r="F187" s="29" t="s">
        <v>38</v>
      </c>
      <c r="L187" s="63" t="s">
        <v>341</v>
      </c>
      <c r="M187" s="29" t="s">
        <v>283</v>
      </c>
      <c r="N187" s="29" t="s">
        <v>48</v>
      </c>
      <c r="O187" s="68">
        <v>5</v>
      </c>
      <c r="P187" s="29" t="s">
        <v>6121</v>
      </c>
      <c r="Q187" s="29" t="s">
        <v>15</v>
      </c>
      <c r="R187" s="39">
        <v>1</v>
      </c>
      <c r="S187" s="39">
        <v>0</v>
      </c>
      <c r="T187" s="39">
        <v>0</v>
      </c>
      <c r="U187" s="39">
        <v>0</v>
      </c>
      <c r="V187" s="39">
        <v>0</v>
      </c>
      <c r="W187" s="39">
        <v>1</v>
      </c>
      <c r="X187" s="39">
        <v>0</v>
      </c>
      <c r="Y187" s="39">
        <v>1</v>
      </c>
      <c r="Z187" s="39">
        <v>0</v>
      </c>
      <c r="AA187" s="39">
        <v>0</v>
      </c>
      <c r="AB187" s="39">
        <v>0</v>
      </c>
      <c r="AC187" s="39">
        <v>0</v>
      </c>
      <c r="AD187" s="39">
        <v>0</v>
      </c>
      <c r="AE187" s="39">
        <v>1</v>
      </c>
      <c r="AF187" s="39">
        <v>0</v>
      </c>
      <c r="AG187" s="39">
        <v>0</v>
      </c>
      <c r="AH187" s="39">
        <v>0</v>
      </c>
      <c r="AI187" s="39">
        <v>0</v>
      </c>
      <c r="AJ187" s="9">
        <f t="shared" si="16"/>
        <v>1</v>
      </c>
      <c r="AK187" s="9">
        <f t="shared" si="17"/>
        <v>0</v>
      </c>
      <c r="AL187" s="9">
        <f t="shared" si="18"/>
        <v>0</v>
      </c>
      <c r="AM187" s="9">
        <f t="shared" si="19"/>
        <v>0</v>
      </c>
      <c r="AN187" s="29" t="s">
        <v>6122</v>
      </c>
      <c r="AO187" s="29" t="s">
        <v>6123</v>
      </c>
    </row>
    <row r="188" spans="1:41" x14ac:dyDescent="0.25">
      <c r="A188" s="39">
        <v>3699</v>
      </c>
      <c r="B188" s="29" t="s">
        <v>2598</v>
      </c>
      <c r="C188" s="29" t="s">
        <v>2599</v>
      </c>
      <c r="D188" s="29" t="s">
        <v>2600</v>
      </c>
      <c r="E188" s="42">
        <v>43929</v>
      </c>
      <c r="F188" s="29" t="s">
        <v>332</v>
      </c>
      <c r="J188" s="39">
        <v>0.34</v>
      </c>
      <c r="K188" s="64">
        <v>1000000</v>
      </c>
      <c r="L188" s="63" t="s">
        <v>342</v>
      </c>
      <c r="M188" s="29" t="s">
        <v>2055</v>
      </c>
      <c r="N188" s="29" t="s">
        <v>48</v>
      </c>
      <c r="O188" s="68">
        <v>3.3333333333333298E-2</v>
      </c>
      <c r="P188" s="29" t="s">
        <v>225</v>
      </c>
      <c r="Q188" s="29" t="s">
        <v>15</v>
      </c>
      <c r="R188" s="39">
        <v>1</v>
      </c>
      <c r="S188" s="39">
        <v>0</v>
      </c>
      <c r="T188" s="39">
        <v>0</v>
      </c>
      <c r="U188" s="39">
        <v>1</v>
      </c>
      <c r="V188" s="39">
        <v>0</v>
      </c>
      <c r="W188" s="39">
        <v>0</v>
      </c>
      <c r="X188" s="39">
        <v>0</v>
      </c>
      <c r="Y188" s="39">
        <v>0</v>
      </c>
      <c r="Z188" s="39">
        <v>1</v>
      </c>
      <c r="AA188" s="39">
        <v>0</v>
      </c>
      <c r="AB188" s="39">
        <v>0</v>
      </c>
      <c r="AC188" s="39">
        <v>1</v>
      </c>
      <c r="AD188" s="39">
        <v>0</v>
      </c>
      <c r="AE188" s="39">
        <v>1</v>
      </c>
      <c r="AF188" s="39">
        <v>0</v>
      </c>
      <c r="AG188" s="39">
        <v>0</v>
      </c>
      <c r="AH188" s="39">
        <v>0</v>
      </c>
      <c r="AI188" s="39">
        <v>0</v>
      </c>
      <c r="AJ188" s="9">
        <f t="shared" si="16"/>
        <v>1</v>
      </c>
      <c r="AK188" s="9">
        <f t="shared" si="17"/>
        <v>0</v>
      </c>
      <c r="AL188" s="9">
        <f t="shared" si="18"/>
        <v>0</v>
      </c>
      <c r="AM188" s="9">
        <f t="shared" si="19"/>
        <v>0</v>
      </c>
      <c r="AN188" s="29" t="s">
        <v>4809</v>
      </c>
      <c r="AO188" s="29" t="s">
        <v>2601</v>
      </c>
    </row>
    <row r="189" spans="1:41" x14ac:dyDescent="0.25">
      <c r="A189" s="39">
        <v>3749</v>
      </c>
      <c r="B189" s="29" t="s">
        <v>3911</v>
      </c>
      <c r="C189" s="29" t="s">
        <v>3912</v>
      </c>
      <c r="D189" s="29" t="s">
        <v>3913</v>
      </c>
      <c r="E189" s="42">
        <v>43990</v>
      </c>
      <c r="F189" s="29" t="s">
        <v>38</v>
      </c>
      <c r="J189" s="39">
        <v>1</v>
      </c>
      <c r="L189" s="63" t="s">
        <v>342</v>
      </c>
      <c r="M189" s="29" t="s">
        <v>3365</v>
      </c>
      <c r="N189" s="29" t="s">
        <v>48</v>
      </c>
      <c r="O189" s="68">
        <v>72</v>
      </c>
      <c r="P189" s="29" t="s">
        <v>6124</v>
      </c>
      <c r="Q189" s="29" t="s">
        <v>15</v>
      </c>
      <c r="R189" s="39">
        <v>0</v>
      </c>
      <c r="S189" s="39">
        <v>0</v>
      </c>
      <c r="T189" s="39">
        <v>0</v>
      </c>
      <c r="U189" s="39">
        <v>0</v>
      </c>
      <c r="V189" s="39">
        <v>0</v>
      </c>
      <c r="W189" s="39">
        <v>0</v>
      </c>
      <c r="X189" s="39">
        <v>0</v>
      </c>
      <c r="Y189" s="39">
        <v>1</v>
      </c>
      <c r="Z189" s="39">
        <v>0</v>
      </c>
      <c r="AA189" s="39">
        <v>0</v>
      </c>
      <c r="AB189" s="39">
        <v>0</v>
      </c>
      <c r="AC189" s="39">
        <v>1</v>
      </c>
      <c r="AD189" s="39">
        <v>1</v>
      </c>
      <c r="AE189" s="39">
        <v>0</v>
      </c>
      <c r="AF189" s="39">
        <v>0</v>
      </c>
      <c r="AG189" s="39">
        <v>0</v>
      </c>
      <c r="AH189" s="39">
        <v>0</v>
      </c>
      <c r="AI189" s="39">
        <v>0</v>
      </c>
      <c r="AJ189" s="9">
        <f t="shared" si="16"/>
        <v>1</v>
      </c>
      <c r="AK189" s="9">
        <f t="shared" si="17"/>
        <v>0</v>
      </c>
      <c r="AL189" s="9">
        <f t="shared" si="18"/>
        <v>1</v>
      </c>
      <c r="AM189" s="9">
        <f t="shared" si="19"/>
        <v>1</v>
      </c>
      <c r="AN189" s="29" t="s">
        <v>3914</v>
      </c>
      <c r="AO189" s="29" t="s">
        <v>3915</v>
      </c>
    </row>
    <row r="190" spans="1:41" x14ac:dyDescent="0.25">
      <c r="A190" s="39">
        <v>3756</v>
      </c>
      <c r="B190" s="29" t="s">
        <v>2606</v>
      </c>
      <c r="C190" s="29" t="s">
        <v>2607</v>
      </c>
      <c r="D190" s="29" t="s">
        <v>2608</v>
      </c>
      <c r="E190" s="42">
        <v>44108</v>
      </c>
      <c r="F190" s="29" t="s">
        <v>38</v>
      </c>
      <c r="I190" s="64">
        <v>28000</v>
      </c>
      <c r="J190" s="39">
        <v>0.40600000000000003</v>
      </c>
      <c r="K190" s="64">
        <v>102.8</v>
      </c>
      <c r="L190" s="63" t="s">
        <v>342</v>
      </c>
      <c r="M190" s="29" t="s">
        <v>2609</v>
      </c>
      <c r="N190" s="29" t="s">
        <v>1346</v>
      </c>
      <c r="O190" s="68">
        <v>24</v>
      </c>
      <c r="P190" s="29" t="s">
        <v>2457</v>
      </c>
      <c r="Q190" s="29" t="s">
        <v>15</v>
      </c>
      <c r="R190" s="39">
        <v>1</v>
      </c>
      <c r="S190" s="39">
        <v>0</v>
      </c>
      <c r="T190" s="39">
        <v>0</v>
      </c>
      <c r="U190" s="39">
        <v>0</v>
      </c>
      <c r="V190" s="39">
        <v>0</v>
      </c>
      <c r="W190" s="39">
        <v>0</v>
      </c>
      <c r="X190" s="39">
        <v>0</v>
      </c>
      <c r="Y190" s="39">
        <v>1</v>
      </c>
      <c r="Z190" s="39">
        <v>0</v>
      </c>
      <c r="AA190" s="39">
        <v>0</v>
      </c>
      <c r="AB190" s="39">
        <v>0</v>
      </c>
      <c r="AC190" s="39">
        <v>1</v>
      </c>
      <c r="AD190" s="39">
        <v>0</v>
      </c>
      <c r="AE190" s="39">
        <v>1</v>
      </c>
      <c r="AF190" s="39">
        <v>0</v>
      </c>
      <c r="AG190" s="39">
        <v>0</v>
      </c>
      <c r="AH190" s="39">
        <v>0</v>
      </c>
      <c r="AI190" s="39">
        <v>0</v>
      </c>
      <c r="AJ190" s="9">
        <f t="shared" si="16"/>
        <v>1</v>
      </c>
      <c r="AK190" s="9">
        <f t="shared" si="17"/>
        <v>0</v>
      </c>
      <c r="AL190" s="9">
        <f t="shared" si="18"/>
        <v>0</v>
      </c>
      <c r="AM190" s="9">
        <f t="shared" si="19"/>
        <v>0</v>
      </c>
      <c r="AN190" s="29" t="s">
        <v>4814</v>
      </c>
      <c r="AO190" s="29" t="s">
        <v>2610</v>
      </c>
    </row>
    <row r="191" spans="1:41" x14ac:dyDescent="0.25">
      <c r="A191" s="39">
        <v>3783</v>
      </c>
      <c r="B191" s="29" t="s">
        <v>3920</v>
      </c>
      <c r="C191" s="29" t="s">
        <v>3921</v>
      </c>
      <c r="D191" s="29" t="s">
        <v>3922</v>
      </c>
      <c r="E191" s="42">
        <v>43770</v>
      </c>
      <c r="F191" s="29" t="s">
        <v>38</v>
      </c>
      <c r="J191" s="39">
        <v>4.0000000000000001E-3</v>
      </c>
      <c r="L191" s="63" t="s">
        <v>341</v>
      </c>
      <c r="M191" s="29" t="s">
        <v>3923</v>
      </c>
      <c r="N191" s="29" t="s">
        <v>48</v>
      </c>
      <c r="O191" s="68">
        <v>3</v>
      </c>
      <c r="P191" s="29" t="s">
        <v>6125</v>
      </c>
      <c r="Q191" s="29" t="s">
        <v>15</v>
      </c>
      <c r="R191" s="39">
        <v>0</v>
      </c>
      <c r="S191" s="39">
        <v>0</v>
      </c>
      <c r="T191" s="39">
        <v>0</v>
      </c>
      <c r="U191" s="39">
        <v>0</v>
      </c>
      <c r="V191" s="39">
        <v>0</v>
      </c>
      <c r="W191" s="39">
        <v>0</v>
      </c>
      <c r="X191" s="39">
        <v>0</v>
      </c>
      <c r="Y191" s="39">
        <v>1</v>
      </c>
      <c r="Z191" s="39">
        <v>0</v>
      </c>
      <c r="AA191" s="39">
        <v>0</v>
      </c>
      <c r="AB191" s="39">
        <v>0</v>
      </c>
      <c r="AC191" s="39">
        <v>1</v>
      </c>
      <c r="AD191" s="39">
        <v>0</v>
      </c>
      <c r="AE191" s="39">
        <v>0</v>
      </c>
      <c r="AF191" s="39">
        <v>0</v>
      </c>
      <c r="AG191" s="39">
        <v>1</v>
      </c>
      <c r="AH191" s="39">
        <v>0</v>
      </c>
      <c r="AI191" s="39">
        <v>0</v>
      </c>
      <c r="AJ191" s="9">
        <f t="shared" si="16"/>
        <v>1</v>
      </c>
      <c r="AK191" s="9">
        <f t="shared" si="17"/>
        <v>1</v>
      </c>
      <c r="AL191" s="9">
        <f t="shared" si="18"/>
        <v>0</v>
      </c>
      <c r="AM191" s="9">
        <f t="shared" si="19"/>
        <v>0</v>
      </c>
      <c r="AN191" s="29" t="s">
        <v>3924</v>
      </c>
      <c r="AO191" s="29" t="s">
        <v>3925</v>
      </c>
    </row>
    <row r="192" spans="1:41" x14ac:dyDescent="0.25">
      <c r="A192" s="39">
        <v>3797</v>
      </c>
      <c r="B192" s="29" t="s">
        <v>4825</v>
      </c>
      <c r="C192" s="29" t="s">
        <v>4826</v>
      </c>
      <c r="D192" s="29" t="s">
        <v>4827</v>
      </c>
      <c r="E192" s="42">
        <v>38472</v>
      </c>
      <c r="F192" s="29" t="s">
        <v>332</v>
      </c>
      <c r="K192" s="64">
        <v>5000</v>
      </c>
      <c r="L192" s="63" t="s">
        <v>342</v>
      </c>
      <c r="M192" s="29" t="s">
        <v>1977</v>
      </c>
      <c r="N192" s="29" t="s">
        <v>48</v>
      </c>
      <c r="O192" s="68">
        <v>2</v>
      </c>
      <c r="P192" s="29" t="s">
        <v>4828</v>
      </c>
      <c r="Q192" s="29" t="s">
        <v>15</v>
      </c>
      <c r="R192" s="39">
        <v>1</v>
      </c>
      <c r="S192" s="39">
        <v>0</v>
      </c>
      <c r="T192" s="39">
        <v>0</v>
      </c>
      <c r="U192" s="39">
        <v>0</v>
      </c>
      <c r="V192" s="39">
        <v>0</v>
      </c>
      <c r="W192" s="39">
        <v>0</v>
      </c>
      <c r="X192" s="39">
        <v>0</v>
      </c>
      <c r="Y192" s="39">
        <v>1</v>
      </c>
      <c r="Z192" s="39">
        <v>0</v>
      </c>
      <c r="AA192" s="39">
        <v>0</v>
      </c>
      <c r="AB192" s="39">
        <v>0</v>
      </c>
      <c r="AC192" s="39">
        <v>1</v>
      </c>
      <c r="AD192" s="39">
        <v>0</v>
      </c>
      <c r="AE192" s="39">
        <v>1</v>
      </c>
      <c r="AF192" s="39">
        <v>0</v>
      </c>
      <c r="AG192" s="39">
        <v>0</v>
      </c>
      <c r="AH192" s="39">
        <v>0</v>
      </c>
      <c r="AI192" s="39">
        <v>0</v>
      </c>
      <c r="AJ192" s="9">
        <f t="shared" si="16"/>
        <v>1</v>
      </c>
      <c r="AK192" s="9">
        <f t="shared" si="17"/>
        <v>0</v>
      </c>
      <c r="AL192" s="9">
        <f t="shared" si="18"/>
        <v>0</v>
      </c>
      <c r="AM192" s="9">
        <f t="shared" si="19"/>
        <v>0</v>
      </c>
      <c r="AN192" s="29" t="s">
        <v>4829</v>
      </c>
      <c r="AO192" s="29" t="s">
        <v>4830</v>
      </c>
    </row>
    <row r="193" spans="1:41" x14ac:dyDescent="0.25">
      <c r="A193" s="39">
        <v>3798</v>
      </c>
      <c r="B193" s="29" t="s">
        <v>6126</v>
      </c>
      <c r="C193" s="29" t="s">
        <v>6127</v>
      </c>
      <c r="D193" s="29" t="s">
        <v>6128</v>
      </c>
      <c r="E193" s="42">
        <v>43151</v>
      </c>
      <c r="F193" s="29" t="s">
        <v>332</v>
      </c>
      <c r="I193" s="64">
        <v>8000</v>
      </c>
      <c r="J193" s="39">
        <v>20</v>
      </c>
      <c r="L193" s="63" t="s">
        <v>342</v>
      </c>
      <c r="M193" s="29" t="s">
        <v>136</v>
      </c>
      <c r="N193" s="29" t="s">
        <v>40</v>
      </c>
      <c r="O193" s="68">
        <v>0.33333333333333331</v>
      </c>
      <c r="P193" s="29" t="s">
        <v>6129</v>
      </c>
      <c r="Q193" s="29" t="s">
        <v>15</v>
      </c>
      <c r="R193" s="39">
        <v>1</v>
      </c>
      <c r="S193" s="39">
        <v>0</v>
      </c>
      <c r="T193" s="39">
        <v>0</v>
      </c>
      <c r="U193" s="39">
        <v>0</v>
      </c>
      <c r="V193" s="39">
        <v>0</v>
      </c>
      <c r="W193" s="39">
        <v>0</v>
      </c>
      <c r="X193" s="39">
        <v>0</v>
      </c>
      <c r="Y193" s="39">
        <v>1</v>
      </c>
      <c r="Z193" s="39">
        <v>0</v>
      </c>
      <c r="AA193" s="39">
        <v>0</v>
      </c>
      <c r="AB193" s="39">
        <v>0</v>
      </c>
      <c r="AC193" s="39">
        <v>1</v>
      </c>
      <c r="AD193" s="39">
        <v>0</v>
      </c>
      <c r="AE193" s="39">
        <v>0</v>
      </c>
      <c r="AF193" s="39">
        <v>0</v>
      </c>
      <c r="AG193" s="39">
        <v>0</v>
      </c>
      <c r="AH193" s="39">
        <v>0</v>
      </c>
      <c r="AI193" s="39">
        <v>0</v>
      </c>
      <c r="AJ193" s="9">
        <f t="shared" si="16"/>
        <v>1</v>
      </c>
      <c r="AK193" s="9">
        <f t="shared" si="17"/>
        <v>0</v>
      </c>
      <c r="AL193" s="9">
        <f t="shared" si="18"/>
        <v>0</v>
      </c>
      <c r="AM193" s="9">
        <f t="shared" si="19"/>
        <v>0</v>
      </c>
      <c r="AN193" s="29" t="s">
        <v>6130</v>
      </c>
      <c r="AO193" s="29" t="s">
        <v>6131</v>
      </c>
    </row>
    <row r="194" spans="1:41" x14ac:dyDescent="0.25">
      <c r="A194" s="39">
        <v>3823</v>
      </c>
      <c r="B194" s="29" t="s">
        <v>3071</v>
      </c>
      <c r="C194" s="29" t="s">
        <v>3072</v>
      </c>
      <c r="D194" s="29" t="s">
        <v>3073</v>
      </c>
      <c r="E194" s="42">
        <v>44166</v>
      </c>
      <c r="F194" s="29" t="s">
        <v>38</v>
      </c>
      <c r="J194" s="39">
        <v>1.3</v>
      </c>
      <c r="K194" s="64">
        <v>45</v>
      </c>
      <c r="L194" s="63" t="s">
        <v>342</v>
      </c>
      <c r="M194" s="29" t="s">
        <v>1199</v>
      </c>
      <c r="N194" s="29" t="s">
        <v>48</v>
      </c>
      <c r="O194" s="68">
        <v>168</v>
      </c>
      <c r="P194" s="29" t="s">
        <v>526</v>
      </c>
      <c r="Q194" s="29" t="s">
        <v>15</v>
      </c>
      <c r="R194" s="39">
        <v>0</v>
      </c>
      <c r="S194" s="39">
        <v>0</v>
      </c>
      <c r="T194" s="39">
        <v>0</v>
      </c>
      <c r="U194" s="39">
        <v>1</v>
      </c>
      <c r="V194" s="39">
        <v>0</v>
      </c>
      <c r="W194" s="39">
        <v>0</v>
      </c>
      <c r="X194" s="39">
        <v>0</v>
      </c>
      <c r="Y194" s="39">
        <v>0</v>
      </c>
      <c r="Z194" s="39">
        <v>1</v>
      </c>
      <c r="AA194" s="39">
        <v>0</v>
      </c>
      <c r="AB194" s="39">
        <v>0</v>
      </c>
      <c r="AC194" s="39">
        <v>0</v>
      </c>
      <c r="AD194" s="39">
        <v>0</v>
      </c>
      <c r="AE194" s="39">
        <v>1</v>
      </c>
      <c r="AF194" s="39">
        <v>0</v>
      </c>
      <c r="AG194" s="39">
        <v>0</v>
      </c>
      <c r="AH194" s="39">
        <v>0</v>
      </c>
      <c r="AI194" s="39">
        <v>0</v>
      </c>
      <c r="AJ194" s="9">
        <f t="shared" si="16"/>
        <v>1</v>
      </c>
      <c r="AK194" s="9">
        <f t="shared" si="17"/>
        <v>0</v>
      </c>
      <c r="AL194" s="9">
        <f t="shared" si="18"/>
        <v>0</v>
      </c>
      <c r="AM194" s="9">
        <f t="shared" si="19"/>
        <v>0</v>
      </c>
      <c r="AN194" s="29" t="s">
        <v>6132</v>
      </c>
      <c r="AO194" s="29" t="s">
        <v>3074</v>
      </c>
    </row>
    <row r="195" spans="1:41" x14ac:dyDescent="0.25">
      <c r="A195" s="39">
        <v>3824</v>
      </c>
      <c r="B195" s="29" t="s">
        <v>8229</v>
      </c>
      <c r="C195" s="29" t="s">
        <v>8230</v>
      </c>
      <c r="D195" s="29" t="s">
        <v>8231</v>
      </c>
      <c r="E195" s="42">
        <v>43921</v>
      </c>
      <c r="F195" s="29" t="s">
        <v>38</v>
      </c>
      <c r="J195" s="39">
        <v>0.16</v>
      </c>
      <c r="K195" s="64">
        <v>20</v>
      </c>
      <c r="L195" s="63" t="s">
        <v>342</v>
      </c>
      <c r="M195" s="29" t="s">
        <v>224</v>
      </c>
      <c r="N195" s="29" t="s">
        <v>40</v>
      </c>
      <c r="O195" s="68">
        <v>14</v>
      </c>
      <c r="P195" s="29" t="s">
        <v>8232</v>
      </c>
      <c r="Q195" s="29" t="s">
        <v>55</v>
      </c>
      <c r="R195" s="39">
        <v>1</v>
      </c>
      <c r="S195" s="39">
        <v>0</v>
      </c>
      <c r="T195" s="39">
        <v>0</v>
      </c>
      <c r="U195" s="39">
        <v>1</v>
      </c>
      <c r="V195" s="39">
        <v>0</v>
      </c>
      <c r="W195" s="39">
        <v>0</v>
      </c>
      <c r="X195" s="39">
        <v>0</v>
      </c>
      <c r="Y195" s="39">
        <v>0</v>
      </c>
      <c r="Z195" s="39">
        <v>1</v>
      </c>
      <c r="AA195" s="39">
        <v>0</v>
      </c>
      <c r="AB195" s="39">
        <v>0</v>
      </c>
      <c r="AC195" s="39">
        <v>1</v>
      </c>
      <c r="AD195" s="39">
        <v>0</v>
      </c>
      <c r="AE195" s="39">
        <v>0</v>
      </c>
      <c r="AF195" s="39">
        <v>0</v>
      </c>
      <c r="AG195" s="39">
        <v>0</v>
      </c>
      <c r="AH195" s="39">
        <v>0</v>
      </c>
      <c r="AI195" s="39">
        <v>0</v>
      </c>
      <c r="AJ195" s="9">
        <f t="shared" si="16"/>
        <v>1</v>
      </c>
      <c r="AK195" s="9">
        <f t="shared" si="17"/>
        <v>0</v>
      </c>
      <c r="AL195" s="9">
        <f t="shared" si="18"/>
        <v>0</v>
      </c>
      <c r="AM195" s="9">
        <f t="shared" si="19"/>
        <v>0</v>
      </c>
      <c r="AN195" s="29" t="s">
        <v>8233</v>
      </c>
      <c r="AO195" s="29" t="s">
        <v>8234</v>
      </c>
    </row>
    <row r="196" spans="1:41" x14ac:dyDescent="0.25">
      <c r="A196" s="39">
        <v>3825</v>
      </c>
      <c r="B196" s="29" t="s">
        <v>5662</v>
      </c>
      <c r="C196" s="29" t="s">
        <v>5663</v>
      </c>
      <c r="D196" s="29" t="s">
        <v>5664</v>
      </c>
      <c r="E196" s="42">
        <v>43983</v>
      </c>
      <c r="F196" s="29" t="s">
        <v>38</v>
      </c>
      <c r="J196" s="39">
        <v>2</v>
      </c>
      <c r="L196" s="63" t="s">
        <v>342</v>
      </c>
      <c r="M196" s="29" t="s">
        <v>185</v>
      </c>
      <c r="N196" s="29" t="s">
        <v>48</v>
      </c>
      <c r="O196" s="68">
        <v>24</v>
      </c>
      <c r="P196" s="29" t="s">
        <v>8235</v>
      </c>
      <c r="Q196" s="29" t="s">
        <v>15</v>
      </c>
      <c r="R196" s="39">
        <v>0</v>
      </c>
      <c r="S196" s="39">
        <v>0</v>
      </c>
      <c r="T196" s="39">
        <v>0</v>
      </c>
      <c r="U196" s="39">
        <v>0</v>
      </c>
      <c r="V196" s="39">
        <v>0</v>
      </c>
      <c r="W196" s="39">
        <v>0</v>
      </c>
      <c r="X196" s="39">
        <v>0</v>
      </c>
      <c r="Y196" s="39">
        <v>1</v>
      </c>
      <c r="Z196" s="39">
        <v>0</v>
      </c>
      <c r="AA196" s="39">
        <v>0</v>
      </c>
      <c r="AB196" s="39">
        <v>0</v>
      </c>
      <c r="AC196" s="39">
        <v>1</v>
      </c>
      <c r="AD196" s="39">
        <v>0</v>
      </c>
      <c r="AE196" s="39">
        <v>1</v>
      </c>
      <c r="AF196" s="39">
        <v>0</v>
      </c>
      <c r="AG196" s="39">
        <v>0</v>
      </c>
      <c r="AH196" s="39">
        <v>0</v>
      </c>
      <c r="AI196" s="39">
        <v>0</v>
      </c>
      <c r="AJ196" s="9">
        <f t="shared" si="16"/>
        <v>1</v>
      </c>
      <c r="AK196" s="9">
        <f t="shared" si="17"/>
        <v>0</v>
      </c>
      <c r="AL196" s="9">
        <f t="shared" si="18"/>
        <v>0</v>
      </c>
      <c r="AM196" s="9">
        <f t="shared" si="19"/>
        <v>0</v>
      </c>
      <c r="AN196" s="29" t="s">
        <v>5665</v>
      </c>
      <c r="AO196" s="29" t="s">
        <v>5666</v>
      </c>
    </row>
    <row r="197" spans="1:41" x14ac:dyDescent="0.25">
      <c r="A197" s="39">
        <v>3826</v>
      </c>
      <c r="B197" s="29" t="s">
        <v>3936</v>
      </c>
      <c r="C197" s="29" t="s">
        <v>3937</v>
      </c>
      <c r="D197" s="29" t="s">
        <v>3938</v>
      </c>
      <c r="E197" s="42">
        <v>44085</v>
      </c>
      <c r="F197" s="29" t="s">
        <v>38</v>
      </c>
      <c r="G197" s="39">
        <v>1977</v>
      </c>
      <c r="H197" s="39">
        <v>1923</v>
      </c>
      <c r="J197" s="39">
        <v>0.04</v>
      </c>
      <c r="L197" s="63" t="s">
        <v>342</v>
      </c>
      <c r="M197" s="29" t="s">
        <v>3939</v>
      </c>
      <c r="N197" s="29" t="s">
        <v>48</v>
      </c>
      <c r="O197" s="68">
        <v>1</v>
      </c>
      <c r="P197" s="29" t="s">
        <v>6133</v>
      </c>
      <c r="Q197" s="29" t="s">
        <v>15</v>
      </c>
      <c r="R197" s="39">
        <v>1</v>
      </c>
      <c r="S197" s="39">
        <v>0</v>
      </c>
      <c r="T197" s="39">
        <v>0</v>
      </c>
      <c r="U197" s="39">
        <v>0</v>
      </c>
      <c r="V197" s="39">
        <v>0</v>
      </c>
      <c r="W197" s="39">
        <v>0</v>
      </c>
      <c r="X197" s="39">
        <v>0</v>
      </c>
      <c r="Y197" s="39">
        <v>1</v>
      </c>
      <c r="Z197" s="39">
        <v>0</v>
      </c>
      <c r="AA197" s="39">
        <v>0</v>
      </c>
      <c r="AB197" s="39">
        <v>0</v>
      </c>
      <c r="AC197" s="39">
        <v>1</v>
      </c>
      <c r="AD197" s="39">
        <v>0</v>
      </c>
      <c r="AE197" s="39">
        <v>0</v>
      </c>
      <c r="AF197" s="39">
        <v>0</v>
      </c>
      <c r="AG197" s="39">
        <v>0</v>
      </c>
      <c r="AH197" s="39">
        <v>0</v>
      </c>
      <c r="AI197" s="39">
        <v>0</v>
      </c>
      <c r="AJ197" s="9">
        <f t="shared" si="16"/>
        <v>1</v>
      </c>
      <c r="AK197" s="9">
        <f t="shared" si="17"/>
        <v>0</v>
      </c>
      <c r="AL197" s="9">
        <f t="shared" si="18"/>
        <v>0</v>
      </c>
      <c r="AM197" s="9">
        <f t="shared" si="19"/>
        <v>0</v>
      </c>
      <c r="AN197" s="29" t="s">
        <v>3940</v>
      </c>
      <c r="AO197" s="29" t="s">
        <v>3941</v>
      </c>
    </row>
    <row r="198" spans="1:41" x14ac:dyDescent="0.25">
      <c r="A198" s="39">
        <v>3909</v>
      </c>
      <c r="B198" s="29" t="s">
        <v>6134</v>
      </c>
      <c r="C198" s="29" t="s">
        <v>6135</v>
      </c>
      <c r="D198" s="29" t="s">
        <v>6136</v>
      </c>
      <c r="E198" s="42">
        <v>44253</v>
      </c>
      <c r="F198" s="29" t="s">
        <v>38</v>
      </c>
      <c r="J198" s="39">
        <v>0.3</v>
      </c>
      <c r="L198" s="63" t="s">
        <v>342</v>
      </c>
      <c r="M198" s="29" t="s">
        <v>1199</v>
      </c>
      <c r="N198" s="29" t="s">
        <v>48</v>
      </c>
      <c r="O198" s="68">
        <v>20</v>
      </c>
      <c r="P198" s="29" t="s">
        <v>5200</v>
      </c>
      <c r="Q198" s="29" t="s">
        <v>15</v>
      </c>
      <c r="R198" s="39">
        <v>1</v>
      </c>
      <c r="S198" s="39">
        <v>0</v>
      </c>
      <c r="T198" s="39">
        <v>0</v>
      </c>
      <c r="U198" s="39">
        <v>0</v>
      </c>
      <c r="V198" s="39">
        <v>0</v>
      </c>
      <c r="W198" s="39">
        <v>0</v>
      </c>
      <c r="X198" s="39">
        <v>0</v>
      </c>
      <c r="Y198" s="39">
        <v>1</v>
      </c>
      <c r="Z198" s="39">
        <v>0</v>
      </c>
      <c r="AA198" s="39">
        <v>0</v>
      </c>
      <c r="AB198" s="39">
        <v>0</v>
      </c>
      <c r="AC198" s="39">
        <v>0</v>
      </c>
      <c r="AD198" s="39">
        <v>0</v>
      </c>
      <c r="AE198" s="39">
        <v>0</v>
      </c>
      <c r="AF198" s="39">
        <v>0</v>
      </c>
      <c r="AG198" s="39">
        <v>0</v>
      </c>
      <c r="AH198" s="39">
        <v>0</v>
      </c>
      <c r="AI198" s="39">
        <v>0</v>
      </c>
      <c r="AJ198" s="9">
        <f t="shared" si="16"/>
        <v>0</v>
      </c>
      <c r="AK198" s="9">
        <f t="shared" si="17"/>
        <v>0</v>
      </c>
      <c r="AL198" s="9">
        <f t="shared" si="18"/>
        <v>0</v>
      </c>
      <c r="AM198" s="9">
        <f t="shared" si="19"/>
        <v>0</v>
      </c>
      <c r="AN198" s="29" t="s">
        <v>3887</v>
      </c>
      <c r="AO198" s="29" t="s">
        <v>6137</v>
      </c>
    </row>
    <row r="199" spans="1:41" x14ac:dyDescent="0.25">
      <c r="A199" s="39">
        <v>3919</v>
      </c>
      <c r="B199" s="29" t="s">
        <v>4836</v>
      </c>
      <c r="C199" s="29" t="s">
        <v>4837</v>
      </c>
      <c r="D199" s="29" t="s">
        <v>4838</v>
      </c>
      <c r="E199" s="42">
        <v>44280</v>
      </c>
      <c r="F199" s="29" t="s">
        <v>38</v>
      </c>
      <c r="I199" s="64">
        <v>28000</v>
      </c>
      <c r="J199" s="39">
        <v>1.82</v>
      </c>
      <c r="L199" s="63" t="s">
        <v>342</v>
      </c>
      <c r="M199" s="29" t="s">
        <v>136</v>
      </c>
      <c r="N199" s="29" t="s">
        <v>48</v>
      </c>
      <c r="O199" s="68">
        <v>44</v>
      </c>
      <c r="P199" s="29" t="s">
        <v>3096</v>
      </c>
      <c r="Q199" s="29" t="s">
        <v>15</v>
      </c>
      <c r="R199" s="39">
        <v>1</v>
      </c>
      <c r="S199" s="39">
        <v>0</v>
      </c>
      <c r="T199" s="39">
        <v>0</v>
      </c>
      <c r="U199" s="39">
        <v>1</v>
      </c>
      <c r="V199" s="39">
        <v>0</v>
      </c>
      <c r="W199" s="39">
        <v>0</v>
      </c>
      <c r="X199" s="39">
        <v>0</v>
      </c>
      <c r="Y199" s="39">
        <v>0</v>
      </c>
      <c r="Z199" s="39">
        <v>1</v>
      </c>
      <c r="AA199" s="39">
        <v>0</v>
      </c>
      <c r="AB199" s="39">
        <v>0</v>
      </c>
      <c r="AC199" s="39">
        <v>1</v>
      </c>
      <c r="AD199" s="39">
        <v>0</v>
      </c>
      <c r="AE199" s="39">
        <v>0</v>
      </c>
      <c r="AF199" s="39">
        <v>0</v>
      </c>
      <c r="AG199" s="39">
        <v>0</v>
      </c>
      <c r="AH199" s="39">
        <v>0</v>
      </c>
      <c r="AI199" s="39">
        <v>0</v>
      </c>
      <c r="AJ199" s="9">
        <f t="shared" si="16"/>
        <v>1</v>
      </c>
      <c r="AK199" s="9">
        <f t="shared" si="17"/>
        <v>0</v>
      </c>
      <c r="AL199" s="9">
        <f t="shared" si="18"/>
        <v>0</v>
      </c>
      <c r="AM199" s="9">
        <f t="shared" si="19"/>
        <v>0</v>
      </c>
      <c r="AN199" s="29" t="s">
        <v>4839</v>
      </c>
      <c r="AO199" s="29" t="s">
        <v>4840</v>
      </c>
    </row>
    <row r="200" spans="1:41" x14ac:dyDescent="0.25">
      <c r="A200" s="39">
        <v>3937</v>
      </c>
      <c r="B200" s="29" t="s">
        <v>4853</v>
      </c>
      <c r="C200" s="29" t="s">
        <v>4854</v>
      </c>
      <c r="D200" s="29" t="s">
        <v>4855</v>
      </c>
      <c r="E200" s="42">
        <v>34091</v>
      </c>
      <c r="F200" s="29" t="s">
        <v>332</v>
      </c>
      <c r="I200" s="64">
        <v>10</v>
      </c>
      <c r="L200" s="63" t="s">
        <v>342</v>
      </c>
      <c r="M200" s="29" t="s">
        <v>136</v>
      </c>
      <c r="N200" s="29" t="s">
        <v>219</v>
      </c>
      <c r="O200" s="68">
        <v>0.16666666666666671</v>
      </c>
      <c r="P200" s="29" t="s">
        <v>4856</v>
      </c>
      <c r="Q200" s="29" t="s">
        <v>15</v>
      </c>
      <c r="R200" s="39">
        <v>1</v>
      </c>
      <c r="S200" s="39">
        <v>0</v>
      </c>
      <c r="T200" s="39">
        <v>0</v>
      </c>
      <c r="U200" s="39">
        <v>0</v>
      </c>
      <c r="V200" s="39">
        <v>0</v>
      </c>
      <c r="W200" s="39">
        <v>1</v>
      </c>
      <c r="X200" s="39">
        <v>0</v>
      </c>
      <c r="Y200" s="39">
        <v>1</v>
      </c>
      <c r="Z200" s="39">
        <v>0</v>
      </c>
      <c r="AA200" s="39">
        <v>0</v>
      </c>
      <c r="AB200" s="39">
        <v>0</v>
      </c>
      <c r="AC200" s="39">
        <v>0</v>
      </c>
      <c r="AD200" s="39">
        <v>0</v>
      </c>
      <c r="AE200" s="39">
        <v>0</v>
      </c>
      <c r="AF200" s="39">
        <v>0</v>
      </c>
      <c r="AG200" s="39">
        <v>0</v>
      </c>
      <c r="AH200" s="39">
        <v>0</v>
      </c>
      <c r="AI200" s="39">
        <v>1</v>
      </c>
      <c r="AJ200" s="9">
        <f t="shared" si="16"/>
        <v>0</v>
      </c>
      <c r="AK200" s="9">
        <f t="shared" si="17"/>
        <v>0</v>
      </c>
      <c r="AL200" s="9">
        <f t="shared" si="18"/>
        <v>1</v>
      </c>
      <c r="AM200" s="9">
        <f t="shared" si="19"/>
        <v>0</v>
      </c>
      <c r="AN200" s="29" t="s">
        <v>3461</v>
      </c>
      <c r="AO200" s="29" t="s">
        <v>4857</v>
      </c>
    </row>
    <row r="201" spans="1:41" x14ac:dyDescent="0.25">
      <c r="A201" s="39">
        <v>3941</v>
      </c>
      <c r="B201" s="29" t="s">
        <v>8236</v>
      </c>
      <c r="C201" s="29" t="s">
        <v>8237</v>
      </c>
      <c r="D201" s="29" t="s">
        <v>8238</v>
      </c>
      <c r="E201" s="42">
        <v>38518</v>
      </c>
      <c r="F201" s="29" t="s">
        <v>332</v>
      </c>
      <c r="I201" s="64">
        <v>2700</v>
      </c>
      <c r="K201" s="64">
        <v>45.2</v>
      </c>
      <c r="L201" s="63" t="s">
        <v>342</v>
      </c>
      <c r="M201" s="29" t="s">
        <v>136</v>
      </c>
      <c r="N201" s="29" t="s">
        <v>40</v>
      </c>
      <c r="O201" s="68">
        <v>1</v>
      </c>
      <c r="P201" s="29" t="s">
        <v>8239</v>
      </c>
      <c r="Q201" s="29" t="s">
        <v>70</v>
      </c>
      <c r="R201" s="39">
        <v>0</v>
      </c>
      <c r="S201" s="39">
        <v>0</v>
      </c>
      <c r="T201" s="39">
        <v>0</v>
      </c>
      <c r="U201" s="39">
        <v>0</v>
      </c>
      <c r="V201" s="39">
        <v>0</v>
      </c>
      <c r="W201" s="39">
        <v>0</v>
      </c>
      <c r="X201" s="39">
        <v>0</v>
      </c>
      <c r="Y201" s="39">
        <v>1</v>
      </c>
      <c r="Z201" s="39">
        <v>0</v>
      </c>
      <c r="AA201" s="39">
        <v>0</v>
      </c>
      <c r="AB201" s="39">
        <v>0</v>
      </c>
      <c r="AC201" s="39">
        <v>0</v>
      </c>
      <c r="AD201" s="39">
        <v>0</v>
      </c>
      <c r="AE201" s="39">
        <v>0</v>
      </c>
      <c r="AF201" s="39">
        <v>0</v>
      </c>
      <c r="AG201" s="39">
        <v>0</v>
      </c>
      <c r="AH201" s="39">
        <v>0</v>
      </c>
      <c r="AI201" s="39">
        <v>1</v>
      </c>
      <c r="AJ201" s="9">
        <f t="shared" si="16"/>
        <v>0</v>
      </c>
      <c r="AK201" s="9">
        <f t="shared" si="17"/>
        <v>0</v>
      </c>
      <c r="AL201" s="9">
        <f t="shared" si="18"/>
        <v>1</v>
      </c>
      <c r="AM201" s="9">
        <f t="shared" si="19"/>
        <v>0</v>
      </c>
      <c r="AN201" s="29" t="s">
        <v>3505</v>
      </c>
      <c r="AO201" s="29" t="s">
        <v>8240</v>
      </c>
    </row>
    <row r="202" spans="1:41" x14ac:dyDescent="0.25">
      <c r="A202" s="39">
        <v>3942</v>
      </c>
      <c r="B202" s="29" t="s">
        <v>4858</v>
      </c>
      <c r="C202" s="29" t="s">
        <v>4859</v>
      </c>
      <c r="D202" s="29" t="s">
        <v>4860</v>
      </c>
      <c r="E202" s="42">
        <v>40029</v>
      </c>
      <c r="F202" s="29" t="s">
        <v>332</v>
      </c>
      <c r="I202" s="64">
        <v>9200</v>
      </c>
      <c r="J202" s="39">
        <v>21.43</v>
      </c>
      <c r="L202" s="63" t="s">
        <v>342</v>
      </c>
      <c r="M202" s="29" t="s">
        <v>136</v>
      </c>
      <c r="N202" s="29" t="s">
        <v>40</v>
      </c>
      <c r="O202" s="68">
        <v>0</v>
      </c>
      <c r="P202" s="29" t="s">
        <v>4861</v>
      </c>
      <c r="Q202" s="29" t="s">
        <v>70</v>
      </c>
      <c r="R202" s="39">
        <v>0</v>
      </c>
      <c r="S202" s="39">
        <v>0</v>
      </c>
      <c r="T202" s="39">
        <v>0</v>
      </c>
      <c r="U202" s="39">
        <v>0</v>
      </c>
      <c r="V202" s="39">
        <v>0</v>
      </c>
      <c r="W202" s="39">
        <v>0</v>
      </c>
      <c r="X202" s="39">
        <v>0</v>
      </c>
      <c r="Y202" s="39">
        <v>1</v>
      </c>
      <c r="Z202" s="39">
        <v>0</v>
      </c>
      <c r="AA202" s="39">
        <v>0</v>
      </c>
      <c r="AB202" s="39">
        <v>0</v>
      </c>
      <c r="AC202" s="39">
        <v>1</v>
      </c>
      <c r="AD202" s="39">
        <v>0</v>
      </c>
      <c r="AE202" s="39">
        <v>0</v>
      </c>
      <c r="AF202" s="39">
        <v>0</v>
      </c>
      <c r="AG202" s="39">
        <v>0</v>
      </c>
      <c r="AH202" s="39">
        <v>0</v>
      </c>
      <c r="AI202" s="39">
        <v>0</v>
      </c>
      <c r="AJ202" s="9">
        <f t="shared" si="16"/>
        <v>1</v>
      </c>
      <c r="AK202" s="9">
        <f t="shared" si="17"/>
        <v>0</v>
      </c>
      <c r="AL202" s="9">
        <f t="shared" si="18"/>
        <v>0</v>
      </c>
      <c r="AM202" s="9">
        <f t="shared" si="19"/>
        <v>0</v>
      </c>
      <c r="AN202" s="29" t="s">
        <v>4862</v>
      </c>
      <c r="AO202" s="29" t="s">
        <v>4863</v>
      </c>
    </row>
    <row r="203" spans="1:41" x14ac:dyDescent="0.25">
      <c r="A203" s="39">
        <v>3978</v>
      </c>
      <c r="B203" s="29" t="s">
        <v>2621</v>
      </c>
      <c r="C203" s="29" t="s">
        <v>2622</v>
      </c>
      <c r="D203" s="29" t="s">
        <v>2623</v>
      </c>
      <c r="E203" s="42">
        <v>44363</v>
      </c>
      <c r="F203" s="29" t="s">
        <v>38</v>
      </c>
      <c r="G203" s="39">
        <v>1224</v>
      </c>
      <c r="H203" s="39">
        <v>720</v>
      </c>
      <c r="I203" s="64">
        <v>95</v>
      </c>
      <c r="K203" s="64">
        <v>3</v>
      </c>
      <c r="L203" s="63" t="s">
        <v>342</v>
      </c>
      <c r="M203" s="29" t="s">
        <v>224</v>
      </c>
      <c r="N203" s="29" t="s">
        <v>219</v>
      </c>
      <c r="O203" s="68">
        <v>48</v>
      </c>
      <c r="P203" s="29" t="s">
        <v>2624</v>
      </c>
      <c r="Q203" s="29" t="s">
        <v>15</v>
      </c>
      <c r="R203" s="39">
        <v>0</v>
      </c>
      <c r="S203" s="39">
        <v>0</v>
      </c>
      <c r="T203" s="39">
        <v>0</v>
      </c>
      <c r="U203" s="39">
        <v>0</v>
      </c>
      <c r="V203" s="39">
        <v>0</v>
      </c>
      <c r="W203" s="39">
        <v>0</v>
      </c>
      <c r="X203" s="39">
        <v>0</v>
      </c>
      <c r="Y203" s="39">
        <v>1</v>
      </c>
      <c r="Z203" s="39">
        <v>0</v>
      </c>
      <c r="AA203" s="39">
        <v>0</v>
      </c>
      <c r="AB203" s="39">
        <v>0</v>
      </c>
      <c r="AC203" s="39">
        <v>1</v>
      </c>
      <c r="AD203" s="39">
        <v>0</v>
      </c>
      <c r="AE203" s="39">
        <v>1</v>
      </c>
      <c r="AF203" s="39">
        <v>0</v>
      </c>
      <c r="AG203" s="39">
        <v>0</v>
      </c>
      <c r="AH203" s="39">
        <v>0</v>
      </c>
      <c r="AI203" s="39">
        <v>0</v>
      </c>
      <c r="AJ203" s="9">
        <f t="shared" si="16"/>
        <v>1</v>
      </c>
      <c r="AK203" s="9">
        <f t="shared" si="17"/>
        <v>0</v>
      </c>
      <c r="AL203" s="9">
        <f t="shared" si="18"/>
        <v>0</v>
      </c>
      <c r="AM203" s="9">
        <f t="shared" si="19"/>
        <v>0</v>
      </c>
      <c r="AN203" s="29" t="s">
        <v>8241</v>
      </c>
      <c r="AO203" s="29" t="s">
        <v>2625</v>
      </c>
    </row>
    <row r="204" spans="1:41" x14ac:dyDescent="0.25">
      <c r="A204" s="39">
        <v>3995</v>
      </c>
      <c r="B204" s="29" t="s">
        <v>2626</v>
      </c>
      <c r="C204" s="29" t="s">
        <v>2627</v>
      </c>
      <c r="D204" s="29" t="s">
        <v>2628</v>
      </c>
      <c r="E204" s="42">
        <v>35765</v>
      </c>
      <c r="F204" s="29" t="s">
        <v>38</v>
      </c>
      <c r="G204" s="39">
        <v>9150</v>
      </c>
      <c r="H204" s="39">
        <v>8900</v>
      </c>
      <c r="J204" s="39">
        <v>0.3</v>
      </c>
      <c r="L204" s="63" t="s">
        <v>341</v>
      </c>
      <c r="M204" s="29" t="s">
        <v>2629</v>
      </c>
      <c r="N204" s="29" t="s">
        <v>48</v>
      </c>
      <c r="O204" s="68">
        <v>4</v>
      </c>
      <c r="P204" s="29" t="s">
        <v>377</v>
      </c>
      <c r="Q204" s="29" t="s">
        <v>15</v>
      </c>
      <c r="R204" s="39">
        <v>1</v>
      </c>
      <c r="S204" s="39">
        <v>0</v>
      </c>
      <c r="T204" s="39">
        <v>0</v>
      </c>
      <c r="U204" s="39">
        <v>1</v>
      </c>
      <c r="V204" s="39">
        <v>0</v>
      </c>
      <c r="W204" s="39">
        <v>0</v>
      </c>
      <c r="X204" s="39">
        <v>0</v>
      </c>
      <c r="Y204" s="39">
        <v>1</v>
      </c>
      <c r="Z204" s="39">
        <v>0</v>
      </c>
      <c r="AA204" s="39">
        <v>0</v>
      </c>
      <c r="AB204" s="39">
        <v>0</v>
      </c>
      <c r="AC204" s="39">
        <v>0</v>
      </c>
      <c r="AD204" s="39">
        <v>1</v>
      </c>
      <c r="AE204" s="39">
        <v>0</v>
      </c>
      <c r="AF204" s="39">
        <v>0</v>
      </c>
      <c r="AG204" s="39">
        <v>0</v>
      </c>
      <c r="AH204" s="39">
        <v>0</v>
      </c>
      <c r="AI204" s="39">
        <v>0</v>
      </c>
      <c r="AJ204" s="9">
        <f t="shared" si="16"/>
        <v>0</v>
      </c>
      <c r="AK204" s="9">
        <f t="shared" si="17"/>
        <v>0</v>
      </c>
      <c r="AL204" s="9">
        <f t="shared" si="18"/>
        <v>1</v>
      </c>
      <c r="AM204" s="9">
        <f t="shared" si="19"/>
        <v>1</v>
      </c>
      <c r="AN204" s="29" t="s">
        <v>8242</v>
      </c>
      <c r="AO204" s="29" t="s">
        <v>2630</v>
      </c>
    </row>
    <row r="205" spans="1:41" x14ac:dyDescent="0.25">
      <c r="A205" s="39">
        <v>3997</v>
      </c>
      <c r="B205" s="29" t="s">
        <v>4869</v>
      </c>
      <c r="C205" s="29" t="s">
        <v>4870</v>
      </c>
      <c r="D205" s="29" t="s">
        <v>4871</v>
      </c>
      <c r="E205" s="42">
        <v>43831</v>
      </c>
      <c r="F205" s="29" t="s">
        <v>38</v>
      </c>
      <c r="I205" s="64">
        <v>5.8399999999999999E-4</v>
      </c>
      <c r="L205" s="63" t="s">
        <v>342</v>
      </c>
      <c r="M205" s="29" t="s">
        <v>4872</v>
      </c>
      <c r="N205" s="29" t="s">
        <v>219</v>
      </c>
      <c r="O205" s="68">
        <v>60.589999999999996</v>
      </c>
      <c r="P205" s="29" t="s">
        <v>377</v>
      </c>
      <c r="Q205" s="29" t="s">
        <v>15</v>
      </c>
      <c r="R205" s="39">
        <v>1</v>
      </c>
      <c r="S205" s="39">
        <v>0</v>
      </c>
      <c r="T205" s="39">
        <v>0</v>
      </c>
      <c r="U205" s="39">
        <v>1</v>
      </c>
      <c r="V205" s="39">
        <v>0</v>
      </c>
      <c r="W205" s="39">
        <v>0</v>
      </c>
      <c r="X205" s="39">
        <v>0</v>
      </c>
      <c r="Y205" s="39">
        <v>0</v>
      </c>
      <c r="Z205" s="39">
        <v>1</v>
      </c>
      <c r="AA205" s="39">
        <v>0</v>
      </c>
      <c r="AB205" s="39">
        <v>0</v>
      </c>
      <c r="AC205" s="39">
        <v>1</v>
      </c>
      <c r="AD205" s="39">
        <v>0</v>
      </c>
      <c r="AE205" s="39">
        <v>1</v>
      </c>
      <c r="AF205" s="39">
        <v>0</v>
      </c>
      <c r="AG205" s="39">
        <v>0</v>
      </c>
      <c r="AH205" s="39">
        <v>0</v>
      </c>
      <c r="AI205" s="39">
        <v>0</v>
      </c>
      <c r="AJ205" s="9">
        <f t="shared" si="16"/>
        <v>1</v>
      </c>
      <c r="AK205" s="9">
        <f t="shared" si="17"/>
        <v>0</v>
      </c>
      <c r="AL205" s="9">
        <f t="shared" si="18"/>
        <v>0</v>
      </c>
      <c r="AM205" s="9">
        <f t="shared" si="19"/>
        <v>0</v>
      </c>
      <c r="AN205" s="29" t="s">
        <v>4873</v>
      </c>
      <c r="AO205" s="29" t="s">
        <v>4874</v>
      </c>
    </row>
    <row r="206" spans="1:41" x14ac:dyDescent="0.25">
      <c r="A206" s="39">
        <v>3998</v>
      </c>
      <c r="B206" s="29" t="s">
        <v>2635</v>
      </c>
      <c r="C206" s="29" t="s">
        <v>2636</v>
      </c>
      <c r="D206" s="29" t="s">
        <v>2637</v>
      </c>
      <c r="E206" s="42">
        <v>43983</v>
      </c>
      <c r="F206" s="29" t="s">
        <v>38</v>
      </c>
      <c r="J206" s="39">
        <v>3.22</v>
      </c>
      <c r="L206" s="63" t="s">
        <v>342</v>
      </c>
      <c r="M206" s="29" t="s">
        <v>185</v>
      </c>
      <c r="N206" s="29" t="s">
        <v>48</v>
      </c>
      <c r="O206" s="68">
        <v>2</v>
      </c>
      <c r="P206" s="29" t="s">
        <v>2638</v>
      </c>
      <c r="Q206" s="29" t="s">
        <v>15</v>
      </c>
      <c r="R206" s="39">
        <v>1</v>
      </c>
      <c r="S206" s="39">
        <v>0</v>
      </c>
      <c r="T206" s="39">
        <v>0</v>
      </c>
      <c r="U206" s="39">
        <v>1</v>
      </c>
      <c r="V206" s="39">
        <v>0</v>
      </c>
      <c r="W206" s="39">
        <v>0</v>
      </c>
      <c r="X206" s="39">
        <v>0</v>
      </c>
      <c r="Y206" s="39">
        <v>0</v>
      </c>
      <c r="Z206" s="39">
        <v>1</v>
      </c>
      <c r="AA206" s="39">
        <v>0</v>
      </c>
      <c r="AB206" s="39">
        <v>0</v>
      </c>
      <c r="AC206" s="39">
        <v>1</v>
      </c>
      <c r="AD206" s="39">
        <v>0</v>
      </c>
      <c r="AE206" s="39">
        <v>1</v>
      </c>
      <c r="AF206" s="39">
        <v>0</v>
      </c>
      <c r="AG206" s="39">
        <v>0</v>
      </c>
      <c r="AH206" s="39">
        <v>0</v>
      </c>
      <c r="AI206" s="39">
        <v>0</v>
      </c>
      <c r="AJ206" s="9">
        <f t="shared" si="16"/>
        <v>1</v>
      </c>
      <c r="AK206" s="9">
        <f t="shared" si="17"/>
        <v>0</v>
      </c>
      <c r="AL206" s="9">
        <f t="shared" si="18"/>
        <v>0</v>
      </c>
      <c r="AM206" s="9">
        <f t="shared" si="19"/>
        <v>0</v>
      </c>
      <c r="AN206" s="29" t="s">
        <v>5667</v>
      </c>
      <c r="AO206" s="29" t="s">
        <v>2639</v>
      </c>
    </row>
    <row r="207" spans="1:41" x14ac:dyDescent="0.25">
      <c r="A207" s="39">
        <v>3999</v>
      </c>
      <c r="B207" s="29" t="s">
        <v>1222</v>
      </c>
      <c r="C207" s="29" t="s">
        <v>1223</v>
      </c>
      <c r="D207" s="29" t="s">
        <v>1224</v>
      </c>
      <c r="E207" s="42">
        <v>43891</v>
      </c>
      <c r="F207" s="29" t="s">
        <v>38</v>
      </c>
      <c r="G207" s="39">
        <v>2400</v>
      </c>
      <c r="H207" s="39">
        <v>1800</v>
      </c>
      <c r="I207" s="64">
        <v>10</v>
      </c>
      <c r="L207" s="63" t="s">
        <v>342</v>
      </c>
      <c r="M207" s="29" t="s">
        <v>136</v>
      </c>
      <c r="N207" s="29" t="s">
        <v>219</v>
      </c>
      <c r="O207" s="68">
        <v>252</v>
      </c>
      <c r="P207" s="29" t="s">
        <v>1225</v>
      </c>
      <c r="Q207" s="29" t="s">
        <v>15</v>
      </c>
      <c r="R207" s="39">
        <v>1</v>
      </c>
      <c r="S207" s="39">
        <v>0</v>
      </c>
      <c r="T207" s="39">
        <v>0</v>
      </c>
      <c r="U207" s="39">
        <v>1</v>
      </c>
      <c r="V207" s="39">
        <v>0</v>
      </c>
      <c r="W207" s="39">
        <v>0</v>
      </c>
      <c r="X207" s="39">
        <v>0</v>
      </c>
      <c r="Y207" s="39">
        <v>0</v>
      </c>
      <c r="Z207" s="39">
        <v>1</v>
      </c>
      <c r="AA207" s="39">
        <v>0</v>
      </c>
      <c r="AB207" s="39">
        <v>0</v>
      </c>
      <c r="AC207" s="39">
        <v>1</v>
      </c>
      <c r="AD207" s="39">
        <v>0</v>
      </c>
      <c r="AE207" s="39">
        <v>0</v>
      </c>
      <c r="AF207" s="39">
        <v>0</v>
      </c>
      <c r="AG207" s="39">
        <v>0</v>
      </c>
      <c r="AH207" s="39">
        <v>0</v>
      </c>
      <c r="AI207" s="39">
        <v>0</v>
      </c>
      <c r="AJ207" s="9">
        <f t="shared" si="16"/>
        <v>1</v>
      </c>
      <c r="AK207" s="9">
        <f t="shared" si="17"/>
        <v>0</v>
      </c>
      <c r="AL207" s="9">
        <f t="shared" si="18"/>
        <v>0</v>
      </c>
      <c r="AM207" s="9">
        <f t="shared" si="19"/>
        <v>0</v>
      </c>
      <c r="AN207" s="29" t="s">
        <v>8243</v>
      </c>
      <c r="AO207" s="29" t="s">
        <v>1226</v>
      </c>
    </row>
    <row r="208" spans="1:41" x14ac:dyDescent="0.25">
      <c r="A208" s="39">
        <v>4003</v>
      </c>
      <c r="B208" s="29" t="s">
        <v>4880</v>
      </c>
      <c r="C208" s="29" t="s">
        <v>4881</v>
      </c>
      <c r="D208" s="29" t="s">
        <v>4882</v>
      </c>
      <c r="E208" s="42">
        <v>43640</v>
      </c>
      <c r="F208" s="29" t="s">
        <v>38</v>
      </c>
      <c r="I208" s="64">
        <v>2002.7</v>
      </c>
      <c r="J208" s="39">
        <v>0.11600000000000001</v>
      </c>
      <c r="L208" s="63" t="s">
        <v>342</v>
      </c>
      <c r="M208" s="29" t="s">
        <v>1800</v>
      </c>
      <c r="N208" s="29" t="s">
        <v>219</v>
      </c>
      <c r="O208" s="68">
        <v>1</v>
      </c>
      <c r="P208" s="29" t="s">
        <v>4883</v>
      </c>
      <c r="Q208" s="29" t="s">
        <v>15</v>
      </c>
      <c r="R208" s="39">
        <v>0</v>
      </c>
      <c r="S208" s="39">
        <v>0</v>
      </c>
      <c r="T208" s="39">
        <v>0</v>
      </c>
      <c r="U208" s="39">
        <v>1</v>
      </c>
      <c r="V208" s="39">
        <v>0</v>
      </c>
      <c r="W208" s="39">
        <v>0</v>
      </c>
      <c r="X208" s="39">
        <v>0</v>
      </c>
      <c r="Y208" s="39">
        <v>1</v>
      </c>
      <c r="Z208" s="39">
        <v>0</v>
      </c>
      <c r="AA208" s="39">
        <v>0</v>
      </c>
      <c r="AB208" s="39">
        <v>0</v>
      </c>
      <c r="AC208" s="39">
        <v>0</v>
      </c>
      <c r="AD208" s="39">
        <v>0</v>
      </c>
      <c r="AE208" s="39">
        <v>0</v>
      </c>
      <c r="AF208" s="39">
        <v>0</v>
      </c>
      <c r="AG208" s="39">
        <v>0</v>
      </c>
      <c r="AH208" s="39">
        <v>0</v>
      </c>
      <c r="AI208" s="39">
        <v>1</v>
      </c>
      <c r="AJ208" s="9">
        <f t="shared" si="16"/>
        <v>0</v>
      </c>
      <c r="AK208" s="9">
        <f t="shared" si="17"/>
        <v>0</v>
      </c>
      <c r="AL208" s="9">
        <f t="shared" si="18"/>
        <v>1</v>
      </c>
      <c r="AM208" s="9">
        <f t="shared" si="19"/>
        <v>0</v>
      </c>
      <c r="AN208" s="29" t="s">
        <v>3539</v>
      </c>
      <c r="AO208" s="29" t="s">
        <v>4884</v>
      </c>
    </row>
    <row r="209" spans="1:41" x14ac:dyDescent="0.25">
      <c r="A209" s="39">
        <v>4004</v>
      </c>
      <c r="B209" s="29" t="s">
        <v>6138</v>
      </c>
      <c r="C209" s="29" t="s">
        <v>6139</v>
      </c>
      <c r="D209" s="29" t="s">
        <v>6140</v>
      </c>
      <c r="E209" s="42">
        <v>41640</v>
      </c>
      <c r="F209" s="29" t="s">
        <v>38</v>
      </c>
      <c r="K209" s="64">
        <v>6</v>
      </c>
      <c r="L209" s="63" t="s">
        <v>342</v>
      </c>
      <c r="M209" s="29" t="s">
        <v>1800</v>
      </c>
      <c r="N209" s="29" t="s">
        <v>219</v>
      </c>
      <c r="O209" s="68">
        <v>240</v>
      </c>
      <c r="P209" s="29" t="s">
        <v>6065</v>
      </c>
      <c r="Q209" s="29" t="s">
        <v>15</v>
      </c>
      <c r="R209" s="39">
        <v>1</v>
      </c>
      <c r="S209" s="39">
        <v>0</v>
      </c>
      <c r="T209" s="39">
        <v>0</v>
      </c>
      <c r="U209" s="39">
        <v>0</v>
      </c>
      <c r="V209" s="39">
        <v>1</v>
      </c>
      <c r="W209" s="39">
        <v>0</v>
      </c>
      <c r="X209" s="39">
        <v>0</v>
      </c>
      <c r="Y209" s="39">
        <v>1</v>
      </c>
      <c r="Z209" s="39">
        <v>0</v>
      </c>
      <c r="AA209" s="39">
        <v>0</v>
      </c>
      <c r="AB209" s="39">
        <v>0</v>
      </c>
      <c r="AC209" s="39">
        <v>0</v>
      </c>
      <c r="AD209" s="39">
        <v>0</v>
      </c>
      <c r="AE209" s="39">
        <v>0</v>
      </c>
      <c r="AF209" s="39">
        <v>0</v>
      </c>
      <c r="AG209" s="39">
        <v>0</v>
      </c>
      <c r="AH209" s="39">
        <v>0</v>
      </c>
      <c r="AI209" s="39">
        <v>1</v>
      </c>
      <c r="AJ209" s="9">
        <f t="shared" si="16"/>
        <v>0</v>
      </c>
      <c r="AK209" s="9">
        <f t="shared" si="17"/>
        <v>0</v>
      </c>
      <c r="AL209" s="9">
        <f t="shared" si="18"/>
        <v>1</v>
      </c>
      <c r="AM209" s="9">
        <f t="shared" si="19"/>
        <v>0</v>
      </c>
      <c r="AN209" s="29" t="s">
        <v>3461</v>
      </c>
      <c r="AO209" s="29" t="s">
        <v>6141</v>
      </c>
    </row>
    <row r="210" spans="1:41" x14ac:dyDescent="0.25">
      <c r="A210" s="39">
        <v>4005</v>
      </c>
      <c r="B210" s="29" t="s">
        <v>4885</v>
      </c>
      <c r="C210" s="29" t="s">
        <v>4886</v>
      </c>
      <c r="D210" s="29" t="s">
        <v>4887</v>
      </c>
      <c r="E210" s="42">
        <v>42598</v>
      </c>
      <c r="F210" s="29" t="s">
        <v>332</v>
      </c>
      <c r="L210" s="63" t="s">
        <v>342</v>
      </c>
      <c r="M210" s="29" t="s">
        <v>136</v>
      </c>
      <c r="N210" s="29" t="s">
        <v>219</v>
      </c>
      <c r="O210" s="68">
        <v>3</v>
      </c>
      <c r="P210" s="29" t="s">
        <v>4888</v>
      </c>
      <c r="Q210" s="29" t="s">
        <v>15</v>
      </c>
      <c r="R210" s="39">
        <v>1</v>
      </c>
      <c r="S210" s="39">
        <v>0</v>
      </c>
      <c r="T210" s="39">
        <v>0</v>
      </c>
      <c r="U210" s="39">
        <v>0</v>
      </c>
      <c r="V210" s="39">
        <v>0</v>
      </c>
      <c r="W210" s="39">
        <v>0</v>
      </c>
      <c r="X210" s="39">
        <v>0</v>
      </c>
      <c r="Y210" s="39">
        <v>1</v>
      </c>
      <c r="Z210" s="39">
        <v>0</v>
      </c>
      <c r="AA210" s="39">
        <v>0</v>
      </c>
      <c r="AB210" s="39">
        <v>0</v>
      </c>
      <c r="AC210" s="39">
        <v>1</v>
      </c>
      <c r="AD210" s="39">
        <v>0</v>
      </c>
      <c r="AE210" s="39">
        <v>0</v>
      </c>
      <c r="AF210" s="39">
        <v>0</v>
      </c>
      <c r="AG210" s="39">
        <v>0</v>
      </c>
      <c r="AH210" s="39">
        <v>0</v>
      </c>
      <c r="AI210" s="39">
        <v>0</v>
      </c>
      <c r="AJ210" s="9">
        <f t="shared" si="16"/>
        <v>1</v>
      </c>
      <c r="AK210" s="9">
        <f t="shared" si="17"/>
        <v>0</v>
      </c>
      <c r="AL210" s="9">
        <f t="shared" si="18"/>
        <v>0</v>
      </c>
      <c r="AM210" s="9">
        <f t="shared" si="19"/>
        <v>0</v>
      </c>
      <c r="AN210" s="29" t="s">
        <v>4889</v>
      </c>
      <c r="AO210" s="29" t="s">
        <v>4890</v>
      </c>
    </row>
    <row r="211" spans="1:41" x14ac:dyDescent="0.25">
      <c r="A211" s="39">
        <v>4006</v>
      </c>
      <c r="B211" s="29" t="s">
        <v>8244</v>
      </c>
      <c r="C211" s="29" t="s">
        <v>8245</v>
      </c>
      <c r="D211" s="29" t="s">
        <v>8246</v>
      </c>
      <c r="E211" s="42">
        <v>44198</v>
      </c>
      <c r="F211" s="29" t="s">
        <v>38</v>
      </c>
      <c r="G211" s="39">
        <v>1800</v>
      </c>
      <c r="H211" s="39">
        <v>900</v>
      </c>
      <c r="L211" s="63" t="s">
        <v>342</v>
      </c>
      <c r="M211" s="29" t="s">
        <v>224</v>
      </c>
      <c r="N211" s="29" t="s">
        <v>219</v>
      </c>
      <c r="O211" s="68">
        <v>30</v>
      </c>
      <c r="P211" s="29" t="s">
        <v>2476</v>
      </c>
      <c r="Q211" s="29" t="s">
        <v>15</v>
      </c>
      <c r="R211" s="39">
        <v>1</v>
      </c>
      <c r="S211" s="39">
        <v>0</v>
      </c>
      <c r="T211" s="39">
        <v>0</v>
      </c>
      <c r="U211" s="39">
        <v>1</v>
      </c>
      <c r="V211" s="39">
        <v>0</v>
      </c>
      <c r="W211" s="39">
        <v>0</v>
      </c>
      <c r="X211" s="39">
        <v>0</v>
      </c>
      <c r="Y211" s="39">
        <v>0</v>
      </c>
      <c r="Z211" s="39">
        <v>1</v>
      </c>
      <c r="AA211" s="39">
        <v>0</v>
      </c>
      <c r="AB211" s="39">
        <v>0</v>
      </c>
      <c r="AC211" s="39">
        <v>0</v>
      </c>
      <c r="AD211" s="39">
        <v>0</v>
      </c>
      <c r="AE211" s="39">
        <v>1</v>
      </c>
      <c r="AF211" s="39">
        <v>0</v>
      </c>
      <c r="AG211" s="39">
        <v>0</v>
      </c>
      <c r="AH211" s="39">
        <v>0</v>
      </c>
      <c r="AI211" s="39">
        <v>0</v>
      </c>
      <c r="AJ211" s="9">
        <f t="shared" si="16"/>
        <v>1</v>
      </c>
      <c r="AK211" s="9">
        <f t="shared" si="17"/>
        <v>0</v>
      </c>
      <c r="AL211" s="9">
        <f t="shared" si="18"/>
        <v>0</v>
      </c>
      <c r="AM211" s="9">
        <f t="shared" si="19"/>
        <v>0</v>
      </c>
      <c r="AN211" s="29" t="s">
        <v>8247</v>
      </c>
      <c r="AO211" s="29" t="s">
        <v>8248</v>
      </c>
    </row>
    <row r="212" spans="1:41" x14ac:dyDescent="0.25">
      <c r="A212" s="39">
        <v>4007</v>
      </c>
      <c r="B212" s="29" t="s">
        <v>3947</v>
      </c>
      <c r="C212" s="29" t="s">
        <v>3948</v>
      </c>
      <c r="D212" s="29" t="s">
        <v>3949</v>
      </c>
      <c r="E212" s="42">
        <v>43983</v>
      </c>
      <c r="F212" s="29" t="s">
        <v>38</v>
      </c>
      <c r="J212" s="39">
        <v>0.09</v>
      </c>
      <c r="L212" s="63" t="s">
        <v>341</v>
      </c>
      <c r="M212" s="29" t="s">
        <v>283</v>
      </c>
      <c r="N212" s="29" t="s">
        <v>48</v>
      </c>
      <c r="O212" s="68">
        <v>40</v>
      </c>
      <c r="P212" s="29" t="s">
        <v>2890</v>
      </c>
      <c r="Q212" s="29" t="s">
        <v>15</v>
      </c>
      <c r="R212" s="39">
        <v>1</v>
      </c>
      <c r="S212" s="39">
        <v>0</v>
      </c>
      <c r="T212" s="39">
        <v>0</v>
      </c>
      <c r="U212" s="39">
        <v>1</v>
      </c>
      <c r="V212" s="39">
        <v>0</v>
      </c>
      <c r="W212" s="39">
        <v>0</v>
      </c>
      <c r="X212" s="39">
        <v>0</v>
      </c>
      <c r="Y212" s="39">
        <v>1</v>
      </c>
      <c r="Z212" s="39">
        <v>0</v>
      </c>
      <c r="AA212" s="39">
        <v>0</v>
      </c>
      <c r="AB212" s="39">
        <v>0</v>
      </c>
      <c r="AC212" s="39">
        <v>0</v>
      </c>
      <c r="AD212" s="39">
        <v>0</v>
      </c>
      <c r="AE212" s="39">
        <v>1</v>
      </c>
      <c r="AF212" s="39">
        <v>0</v>
      </c>
      <c r="AG212" s="39">
        <v>0</v>
      </c>
      <c r="AH212" s="39">
        <v>0</v>
      </c>
      <c r="AI212" s="39">
        <v>0</v>
      </c>
      <c r="AJ212" s="9">
        <f t="shared" si="16"/>
        <v>1</v>
      </c>
      <c r="AK212" s="9">
        <f t="shared" si="17"/>
        <v>0</v>
      </c>
      <c r="AL212" s="9">
        <f t="shared" si="18"/>
        <v>0</v>
      </c>
      <c r="AM212" s="9">
        <f t="shared" si="19"/>
        <v>0</v>
      </c>
      <c r="AN212" s="29" t="s">
        <v>3950</v>
      </c>
      <c r="AO212" s="29" t="s">
        <v>3951</v>
      </c>
    </row>
    <row r="213" spans="1:41" x14ac:dyDescent="0.25">
      <c r="A213" s="39">
        <v>4008</v>
      </c>
      <c r="B213" s="29" t="s">
        <v>5668</v>
      </c>
      <c r="C213" s="29" t="s">
        <v>5669</v>
      </c>
      <c r="D213" s="29" t="s">
        <v>5670</v>
      </c>
      <c r="E213" s="42">
        <v>41760</v>
      </c>
      <c r="F213" s="29" t="s">
        <v>38</v>
      </c>
      <c r="J213" s="39">
        <v>2</v>
      </c>
      <c r="L213" s="63" t="s">
        <v>342</v>
      </c>
      <c r="M213" s="29" t="s">
        <v>185</v>
      </c>
      <c r="N213" s="29" t="s">
        <v>48</v>
      </c>
      <c r="O213" s="68">
        <v>4</v>
      </c>
      <c r="P213" s="29" t="s">
        <v>4654</v>
      </c>
      <c r="Q213" s="29" t="s">
        <v>15</v>
      </c>
      <c r="R213" s="39">
        <v>1</v>
      </c>
      <c r="S213" s="39">
        <v>0</v>
      </c>
      <c r="T213" s="39">
        <v>0</v>
      </c>
      <c r="U213" s="39">
        <v>1</v>
      </c>
      <c r="V213" s="39">
        <v>0</v>
      </c>
      <c r="W213" s="39">
        <v>0</v>
      </c>
      <c r="X213" s="39">
        <v>0</v>
      </c>
      <c r="Y213" s="39">
        <v>1</v>
      </c>
      <c r="Z213" s="39">
        <v>0</v>
      </c>
      <c r="AA213" s="39">
        <v>0</v>
      </c>
      <c r="AB213" s="39">
        <v>0</v>
      </c>
      <c r="AC213" s="39">
        <v>1</v>
      </c>
      <c r="AD213" s="39">
        <v>0</v>
      </c>
      <c r="AE213" s="39">
        <v>0</v>
      </c>
      <c r="AF213" s="39">
        <v>0</v>
      </c>
      <c r="AG213" s="39">
        <v>0</v>
      </c>
      <c r="AH213" s="39">
        <v>0</v>
      </c>
      <c r="AI213" s="39">
        <v>0</v>
      </c>
      <c r="AJ213" s="9">
        <f t="shared" si="16"/>
        <v>1</v>
      </c>
      <c r="AK213" s="9">
        <f t="shared" si="17"/>
        <v>0</v>
      </c>
      <c r="AL213" s="9">
        <f t="shared" si="18"/>
        <v>0</v>
      </c>
      <c r="AM213" s="9">
        <f t="shared" si="19"/>
        <v>0</v>
      </c>
      <c r="AN213" s="29" t="s">
        <v>5671</v>
      </c>
      <c r="AO213" s="29" t="s">
        <v>5672</v>
      </c>
    </row>
    <row r="214" spans="1:41" x14ac:dyDescent="0.25">
      <c r="A214" s="39">
        <v>4010</v>
      </c>
      <c r="B214" s="29" t="s">
        <v>8249</v>
      </c>
      <c r="C214" s="29" t="s">
        <v>8250</v>
      </c>
      <c r="D214" s="29" t="s">
        <v>8251</v>
      </c>
      <c r="E214" s="42">
        <v>38777</v>
      </c>
      <c r="F214" s="29" t="s">
        <v>38</v>
      </c>
      <c r="G214" s="39">
        <v>1000</v>
      </c>
      <c r="H214" s="39">
        <v>800</v>
      </c>
      <c r="K214" s="64">
        <v>5</v>
      </c>
      <c r="L214" s="63" t="s">
        <v>342</v>
      </c>
      <c r="M214" s="29" t="s">
        <v>136</v>
      </c>
      <c r="N214" s="29" t="s">
        <v>219</v>
      </c>
      <c r="O214" s="68">
        <v>0.16666666666666671</v>
      </c>
      <c r="P214" s="29" t="s">
        <v>6142</v>
      </c>
      <c r="Q214" s="29" t="s">
        <v>15</v>
      </c>
      <c r="R214" s="39">
        <v>1</v>
      </c>
      <c r="S214" s="39">
        <v>0</v>
      </c>
      <c r="T214" s="39">
        <v>0</v>
      </c>
      <c r="U214" s="39">
        <v>0</v>
      </c>
      <c r="V214" s="39">
        <v>1</v>
      </c>
      <c r="W214" s="39">
        <v>0</v>
      </c>
      <c r="X214" s="39">
        <v>0</v>
      </c>
      <c r="Y214" s="39">
        <v>0</v>
      </c>
      <c r="Z214" s="39">
        <v>1</v>
      </c>
      <c r="AA214" s="39">
        <v>0</v>
      </c>
      <c r="AB214" s="39">
        <v>0</v>
      </c>
      <c r="AC214" s="39">
        <v>1</v>
      </c>
      <c r="AD214" s="39">
        <v>0</v>
      </c>
      <c r="AE214" s="39">
        <v>0</v>
      </c>
      <c r="AF214" s="39">
        <v>0</v>
      </c>
      <c r="AG214" s="39">
        <v>0</v>
      </c>
      <c r="AH214" s="39">
        <v>0</v>
      </c>
      <c r="AI214" s="39">
        <v>0</v>
      </c>
      <c r="AJ214" s="9">
        <f t="shared" ref="AJ214:AJ277" si="20">IF(OR(AC214=1,AE214=1),1,0)</f>
        <v>1</v>
      </c>
      <c r="AK214" s="9">
        <f t="shared" ref="AK214:AK277" si="21">IF(OR(AF214=1,AG214=1),1,0)</f>
        <v>0</v>
      </c>
      <c r="AL214" s="9">
        <f t="shared" ref="AL214:AL277" si="22">IF(OR(AD214=1,AH214=1,AI214=1),1,0)</f>
        <v>0</v>
      </c>
      <c r="AM214" s="9">
        <f t="shared" ref="AM214:AM277" si="23">IF(OR(AD214=1,AH214=1),1,0)</f>
        <v>0</v>
      </c>
      <c r="AN214" s="29" t="s">
        <v>8252</v>
      </c>
      <c r="AO214" s="29" t="s">
        <v>8253</v>
      </c>
    </row>
    <row r="215" spans="1:41" x14ac:dyDescent="0.25">
      <c r="A215" s="39">
        <v>4030</v>
      </c>
      <c r="B215" s="29" t="s">
        <v>2644</v>
      </c>
      <c r="C215" s="29" t="s">
        <v>2645</v>
      </c>
      <c r="D215" s="29" t="s">
        <v>2646</v>
      </c>
      <c r="E215" s="42">
        <v>43586</v>
      </c>
      <c r="F215" s="29" t="s">
        <v>38</v>
      </c>
      <c r="I215" s="64">
        <v>200</v>
      </c>
      <c r="J215" s="39">
        <v>1.075</v>
      </c>
      <c r="L215" s="63" t="s">
        <v>342</v>
      </c>
      <c r="M215" s="29" t="s">
        <v>136</v>
      </c>
      <c r="N215" s="29" t="s">
        <v>219</v>
      </c>
      <c r="O215" s="68">
        <v>112</v>
      </c>
      <c r="P215" s="29" t="s">
        <v>377</v>
      </c>
      <c r="Q215" s="29" t="s">
        <v>15</v>
      </c>
      <c r="R215" s="39">
        <v>1</v>
      </c>
      <c r="S215" s="39">
        <v>0</v>
      </c>
      <c r="T215" s="39">
        <v>0</v>
      </c>
      <c r="U215" s="39">
        <v>1</v>
      </c>
      <c r="V215" s="39">
        <v>0</v>
      </c>
      <c r="W215" s="39">
        <v>0</v>
      </c>
      <c r="X215" s="39">
        <v>0</v>
      </c>
      <c r="Y215" s="39">
        <v>0</v>
      </c>
      <c r="Z215" s="39">
        <v>1</v>
      </c>
      <c r="AA215" s="39">
        <v>0</v>
      </c>
      <c r="AB215" s="39">
        <v>0</v>
      </c>
      <c r="AC215" s="39">
        <v>0</v>
      </c>
      <c r="AD215" s="39">
        <v>0</v>
      </c>
      <c r="AE215" s="39">
        <v>0</v>
      </c>
      <c r="AF215" s="39">
        <v>1</v>
      </c>
      <c r="AG215" s="39">
        <v>0</v>
      </c>
      <c r="AH215" s="39">
        <v>0</v>
      </c>
      <c r="AI215" s="39">
        <v>0</v>
      </c>
      <c r="AJ215" s="9">
        <f t="shared" si="20"/>
        <v>0</v>
      </c>
      <c r="AK215" s="9">
        <f t="shared" si="21"/>
        <v>1</v>
      </c>
      <c r="AL215" s="9">
        <f t="shared" si="22"/>
        <v>0</v>
      </c>
      <c r="AM215" s="9">
        <f t="shared" si="23"/>
        <v>0</v>
      </c>
      <c r="AN215" s="29" t="s">
        <v>3952</v>
      </c>
      <c r="AO215" s="29" t="s">
        <v>2647</v>
      </c>
    </row>
    <row r="216" spans="1:41" x14ac:dyDescent="0.25">
      <c r="A216" s="39">
        <v>4038</v>
      </c>
      <c r="B216" s="29" t="s">
        <v>3953</v>
      </c>
      <c r="C216" s="29" t="s">
        <v>3954</v>
      </c>
      <c r="D216" s="29" t="s">
        <v>3955</v>
      </c>
      <c r="E216" s="42">
        <v>44328</v>
      </c>
      <c r="F216" s="29" t="s">
        <v>38</v>
      </c>
      <c r="J216" s="39">
        <v>8</v>
      </c>
      <c r="L216" s="63" t="s">
        <v>342</v>
      </c>
      <c r="M216" s="29" t="s">
        <v>3365</v>
      </c>
      <c r="N216" s="29" t="s">
        <v>48</v>
      </c>
      <c r="O216" s="68">
        <v>24</v>
      </c>
      <c r="P216" s="29" t="s">
        <v>4906</v>
      </c>
      <c r="Q216" s="29" t="s">
        <v>15</v>
      </c>
      <c r="R216" s="39">
        <v>1</v>
      </c>
      <c r="S216" s="39">
        <v>0</v>
      </c>
      <c r="T216" s="39">
        <v>0</v>
      </c>
      <c r="U216" s="39">
        <v>0</v>
      </c>
      <c r="V216" s="39">
        <v>0</v>
      </c>
      <c r="W216" s="39">
        <v>0</v>
      </c>
      <c r="X216" s="39">
        <v>0</v>
      </c>
      <c r="Y216" s="39">
        <v>1</v>
      </c>
      <c r="Z216" s="39">
        <v>0</v>
      </c>
      <c r="AA216" s="39">
        <v>0</v>
      </c>
      <c r="AB216" s="39">
        <v>0</v>
      </c>
      <c r="AC216" s="39">
        <v>1</v>
      </c>
      <c r="AD216" s="39">
        <v>1</v>
      </c>
      <c r="AE216" s="39">
        <v>1</v>
      </c>
      <c r="AF216" s="39">
        <v>0</v>
      </c>
      <c r="AG216" s="39">
        <v>0</v>
      </c>
      <c r="AH216" s="39">
        <v>0</v>
      </c>
      <c r="AI216" s="39">
        <v>0</v>
      </c>
      <c r="AJ216" s="9">
        <f t="shared" si="20"/>
        <v>1</v>
      </c>
      <c r="AK216" s="9">
        <f t="shared" si="21"/>
        <v>0</v>
      </c>
      <c r="AL216" s="9">
        <f t="shared" si="22"/>
        <v>1</v>
      </c>
      <c r="AM216" s="9">
        <f t="shared" si="23"/>
        <v>1</v>
      </c>
      <c r="AN216" s="29" t="s">
        <v>3956</v>
      </c>
      <c r="AO216" s="29" t="s">
        <v>3957</v>
      </c>
    </row>
    <row r="217" spans="1:41" x14ac:dyDescent="0.25">
      <c r="A217" s="39">
        <v>4074</v>
      </c>
      <c r="B217" s="29" t="s">
        <v>4912</v>
      </c>
      <c r="C217" s="29" t="s">
        <v>4913</v>
      </c>
      <c r="D217" s="29" t="s">
        <v>4914</v>
      </c>
      <c r="E217" s="42">
        <v>44378</v>
      </c>
      <c r="F217" s="29" t="s">
        <v>38</v>
      </c>
      <c r="J217" s="39">
        <v>4</v>
      </c>
      <c r="L217" s="63" t="s">
        <v>342</v>
      </c>
      <c r="M217" s="29" t="s">
        <v>424</v>
      </c>
      <c r="N217" s="29" t="s">
        <v>2360</v>
      </c>
      <c r="O217" s="68">
        <v>16</v>
      </c>
      <c r="P217" s="29" t="s">
        <v>4915</v>
      </c>
      <c r="Q217" s="29" t="s">
        <v>15</v>
      </c>
      <c r="R217" s="39">
        <v>1</v>
      </c>
      <c r="S217" s="39">
        <v>0</v>
      </c>
      <c r="T217" s="39">
        <v>0</v>
      </c>
      <c r="U217" s="39">
        <v>0</v>
      </c>
      <c r="V217" s="39">
        <v>0</v>
      </c>
      <c r="W217" s="39">
        <v>0</v>
      </c>
      <c r="X217" s="39">
        <v>0</v>
      </c>
      <c r="Y217" s="39">
        <v>1</v>
      </c>
      <c r="Z217" s="39">
        <v>0</v>
      </c>
      <c r="AA217" s="39">
        <v>0</v>
      </c>
      <c r="AB217" s="39">
        <v>0</v>
      </c>
      <c r="AC217" s="39">
        <v>1</v>
      </c>
      <c r="AD217" s="39">
        <v>1</v>
      </c>
      <c r="AE217" s="39">
        <v>1</v>
      </c>
      <c r="AF217" s="39">
        <v>0</v>
      </c>
      <c r="AG217" s="39">
        <v>0</v>
      </c>
      <c r="AH217" s="39">
        <v>0</v>
      </c>
      <c r="AI217" s="39">
        <v>0</v>
      </c>
      <c r="AJ217" s="9">
        <f t="shared" si="20"/>
        <v>1</v>
      </c>
      <c r="AK217" s="9">
        <f t="shared" si="21"/>
        <v>0</v>
      </c>
      <c r="AL217" s="9">
        <f t="shared" si="22"/>
        <v>1</v>
      </c>
      <c r="AM217" s="9">
        <f t="shared" si="23"/>
        <v>1</v>
      </c>
      <c r="AN217" s="29" t="s">
        <v>4916</v>
      </c>
      <c r="AO217" s="29" t="s">
        <v>4917</v>
      </c>
    </row>
    <row r="218" spans="1:41" x14ac:dyDescent="0.25">
      <c r="A218" s="39">
        <v>4096</v>
      </c>
      <c r="B218" s="29" t="s">
        <v>5550</v>
      </c>
      <c r="C218" s="29" t="s">
        <v>5551</v>
      </c>
      <c r="D218" s="29" t="s">
        <v>5405</v>
      </c>
      <c r="E218" s="42">
        <v>38924</v>
      </c>
      <c r="F218" s="29" t="s">
        <v>38</v>
      </c>
      <c r="K218" s="64">
        <v>5</v>
      </c>
      <c r="L218" s="63" t="s">
        <v>342</v>
      </c>
      <c r="M218" s="29" t="s">
        <v>136</v>
      </c>
      <c r="N218" s="29" t="s">
        <v>40</v>
      </c>
      <c r="O218" s="68">
        <v>24</v>
      </c>
      <c r="P218" s="29" t="s">
        <v>6142</v>
      </c>
      <c r="Q218" s="29" t="s">
        <v>15</v>
      </c>
      <c r="R218" s="39">
        <v>0</v>
      </c>
      <c r="S218" s="39">
        <v>0</v>
      </c>
      <c r="T218" s="39">
        <v>0</v>
      </c>
      <c r="U218" s="39">
        <v>0</v>
      </c>
      <c r="V218" s="39">
        <v>1</v>
      </c>
      <c r="W218" s="39">
        <v>0</v>
      </c>
      <c r="X218" s="39">
        <v>0</v>
      </c>
      <c r="Y218" s="39">
        <v>0</v>
      </c>
      <c r="Z218" s="39">
        <v>1</v>
      </c>
      <c r="AA218" s="39">
        <v>0</v>
      </c>
      <c r="AB218" s="39">
        <v>0</v>
      </c>
      <c r="AC218" s="39">
        <v>1</v>
      </c>
      <c r="AD218" s="39">
        <v>0</v>
      </c>
      <c r="AE218" s="39">
        <v>1</v>
      </c>
      <c r="AF218" s="39">
        <v>0</v>
      </c>
      <c r="AG218" s="39">
        <v>0</v>
      </c>
      <c r="AH218" s="39">
        <v>0</v>
      </c>
      <c r="AI218" s="39">
        <v>0</v>
      </c>
      <c r="AJ218" s="9">
        <f t="shared" si="20"/>
        <v>1</v>
      </c>
      <c r="AK218" s="9">
        <f t="shared" si="21"/>
        <v>0</v>
      </c>
      <c r="AL218" s="9">
        <f t="shared" si="22"/>
        <v>0</v>
      </c>
      <c r="AM218" s="9">
        <f t="shared" si="23"/>
        <v>0</v>
      </c>
      <c r="AN218" s="29" t="s">
        <v>5552</v>
      </c>
      <c r="AO218" s="29" t="s">
        <v>5553</v>
      </c>
    </row>
    <row r="219" spans="1:41" x14ac:dyDescent="0.25">
      <c r="A219" s="39">
        <v>4115</v>
      </c>
      <c r="B219" s="29" t="s">
        <v>5554</v>
      </c>
      <c r="C219" s="29" t="s">
        <v>5555</v>
      </c>
      <c r="D219" s="29" t="s">
        <v>5556</v>
      </c>
      <c r="E219" s="42">
        <v>44409</v>
      </c>
      <c r="F219" s="29" t="s">
        <v>38</v>
      </c>
      <c r="I219" s="64">
        <v>50</v>
      </c>
      <c r="K219" s="64">
        <v>6</v>
      </c>
      <c r="L219" s="63" t="s">
        <v>341</v>
      </c>
      <c r="M219" s="29" t="s">
        <v>283</v>
      </c>
      <c r="N219" s="29" t="s">
        <v>48</v>
      </c>
      <c r="O219" s="68">
        <v>1</v>
      </c>
      <c r="P219" s="29" t="s">
        <v>8254</v>
      </c>
      <c r="Q219" s="29" t="s">
        <v>15</v>
      </c>
      <c r="R219" s="39">
        <v>1</v>
      </c>
      <c r="S219" s="39">
        <v>0</v>
      </c>
      <c r="T219" s="39">
        <v>0</v>
      </c>
      <c r="U219" s="39">
        <v>0</v>
      </c>
      <c r="V219" s="39">
        <v>0</v>
      </c>
      <c r="W219" s="39">
        <v>1</v>
      </c>
      <c r="X219" s="39">
        <v>0</v>
      </c>
      <c r="Y219" s="39">
        <v>1</v>
      </c>
      <c r="Z219" s="39">
        <v>0</v>
      </c>
      <c r="AA219" s="39">
        <v>0</v>
      </c>
      <c r="AB219" s="39">
        <v>0</v>
      </c>
      <c r="AC219" s="39">
        <v>0</v>
      </c>
      <c r="AD219" s="39">
        <v>0</v>
      </c>
      <c r="AE219" s="39">
        <v>1</v>
      </c>
      <c r="AF219" s="39">
        <v>0</v>
      </c>
      <c r="AG219" s="39">
        <v>0</v>
      </c>
      <c r="AH219" s="39">
        <v>0</v>
      </c>
      <c r="AI219" s="39">
        <v>0</v>
      </c>
      <c r="AJ219" s="9">
        <f t="shared" si="20"/>
        <v>1</v>
      </c>
      <c r="AK219" s="9">
        <f t="shared" si="21"/>
        <v>0</v>
      </c>
      <c r="AL219" s="9">
        <f t="shared" si="22"/>
        <v>0</v>
      </c>
      <c r="AM219" s="9">
        <f t="shared" si="23"/>
        <v>0</v>
      </c>
      <c r="AN219" s="29" t="s">
        <v>5557</v>
      </c>
      <c r="AO219" s="29" t="s">
        <v>5558</v>
      </c>
    </row>
    <row r="220" spans="1:41" x14ac:dyDescent="0.25">
      <c r="A220" s="39">
        <v>4166</v>
      </c>
      <c r="B220" s="29" t="s">
        <v>5855</v>
      </c>
      <c r="C220" s="29" t="s">
        <v>5856</v>
      </c>
      <c r="D220" s="29" t="s">
        <v>3636</v>
      </c>
      <c r="E220" s="42">
        <v>43101</v>
      </c>
      <c r="F220" s="29" t="s">
        <v>38</v>
      </c>
      <c r="J220" s="39">
        <v>0.9</v>
      </c>
      <c r="L220" s="63" t="s">
        <v>341</v>
      </c>
      <c r="M220" s="29" t="s">
        <v>151</v>
      </c>
      <c r="N220" s="29" t="s">
        <v>48</v>
      </c>
      <c r="O220" s="68">
        <v>70</v>
      </c>
      <c r="P220" s="29" t="s">
        <v>377</v>
      </c>
      <c r="Q220" s="29" t="s">
        <v>15</v>
      </c>
      <c r="R220" s="39">
        <v>1</v>
      </c>
      <c r="S220" s="39">
        <v>0</v>
      </c>
      <c r="T220" s="39">
        <v>0</v>
      </c>
      <c r="U220" s="39">
        <v>1</v>
      </c>
      <c r="V220" s="39">
        <v>0</v>
      </c>
      <c r="W220" s="39">
        <v>0</v>
      </c>
      <c r="X220" s="39">
        <v>0</v>
      </c>
      <c r="Y220" s="39">
        <v>0</v>
      </c>
      <c r="Z220" s="39">
        <v>1</v>
      </c>
      <c r="AA220" s="39">
        <v>0</v>
      </c>
      <c r="AB220" s="39">
        <v>0</v>
      </c>
      <c r="AC220" s="39">
        <v>0</v>
      </c>
      <c r="AD220" s="39">
        <v>0</v>
      </c>
      <c r="AE220" s="39">
        <v>0</v>
      </c>
      <c r="AF220" s="39">
        <v>0</v>
      </c>
      <c r="AG220" s="39">
        <v>0</v>
      </c>
      <c r="AH220" s="39">
        <v>0</v>
      </c>
      <c r="AI220" s="39">
        <v>1</v>
      </c>
      <c r="AJ220" s="9">
        <f t="shared" si="20"/>
        <v>0</v>
      </c>
      <c r="AK220" s="9">
        <f t="shared" si="21"/>
        <v>0</v>
      </c>
      <c r="AL220" s="9">
        <f t="shared" si="22"/>
        <v>1</v>
      </c>
      <c r="AM220" s="9">
        <f t="shared" si="23"/>
        <v>0</v>
      </c>
      <c r="AN220" s="29" t="s">
        <v>3461</v>
      </c>
      <c r="AO220" s="29" t="s">
        <v>5857</v>
      </c>
    </row>
    <row r="221" spans="1:41" x14ac:dyDescent="0.25">
      <c r="A221" s="39">
        <v>4167</v>
      </c>
      <c r="B221" s="29" t="s">
        <v>6143</v>
      </c>
      <c r="C221" s="29" t="s">
        <v>6144</v>
      </c>
      <c r="D221" s="29" t="s">
        <v>6145</v>
      </c>
      <c r="E221" s="42">
        <v>41362</v>
      </c>
      <c r="F221" s="29" t="s">
        <v>38</v>
      </c>
      <c r="J221" s="39">
        <v>2</v>
      </c>
      <c r="L221" s="63" t="s">
        <v>342</v>
      </c>
      <c r="M221" s="29" t="s">
        <v>185</v>
      </c>
      <c r="N221" s="29" t="s">
        <v>48</v>
      </c>
      <c r="O221" s="68">
        <v>24</v>
      </c>
      <c r="P221" s="29" t="s">
        <v>6146</v>
      </c>
      <c r="Q221" s="29" t="s">
        <v>15</v>
      </c>
      <c r="R221" s="39">
        <v>1</v>
      </c>
      <c r="S221" s="39">
        <v>0</v>
      </c>
      <c r="T221" s="39">
        <v>0</v>
      </c>
      <c r="U221" s="39">
        <v>0</v>
      </c>
      <c r="V221" s="39">
        <v>0</v>
      </c>
      <c r="W221" s="39">
        <v>0</v>
      </c>
      <c r="X221" s="39">
        <v>0</v>
      </c>
      <c r="Y221" s="39">
        <v>1</v>
      </c>
      <c r="Z221" s="39">
        <v>0</v>
      </c>
      <c r="AA221" s="39">
        <v>0</v>
      </c>
      <c r="AB221" s="39">
        <v>0</v>
      </c>
      <c r="AC221" s="39">
        <v>1</v>
      </c>
      <c r="AD221" s="39">
        <v>0</v>
      </c>
      <c r="AE221" s="39">
        <v>1</v>
      </c>
      <c r="AF221" s="39">
        <v>0</v>
      </c>
      <c r="AG221" s="39">
        <v>0</v>
      </c>
      <c r="AH221" s="39">
        <v>0</v>
      </c>
      <c r="AI221" s="39">
        <v>0</v>
      </c>
      <c r="AJ221" s="9">
        <f t="shared" si="20"/>
        <v>1</v>
      </c>
      <c r="AK221" s="9">
        <f t="shared" si="21"/>
        <v>0</v>
      </c>
      <c r="AL221" s="9">
        <f t="shared" si="22"/>
        <v>0</v>
      </c>
      <c r="AM221" s="9">
        <f t="shared" si="23"/>
        <v>0</v>
      </c>
      <c r="AN221" s="29" t="s">
        <v>6147</v>
      </c>
      <c r="AO221" s="29" t="s">
        <v>6148</v>
      </c>
    </row>
    <row r="222" spans="1:41" x14ac:dyDescent="0.25">
      <c r="A222" s="39">
        <v>4210</v>
      </c>
      <c r="B222" s="29" t="s">
        <v>3962</v>
      </c>
      <c r="C222" s="29" t="s">
        <v>3963</v>
      </c>
      <c r="D222" s="29" t="s">
        <v>3964</v>
      </c>
      <c r="E222" s="42">
        <v>43999</v>
      </c>
      <c r="F222" s="29" t="s">
        <v>38</v>
      </c>
      <c r="J222" s="39">
        <v>0.95</v>
      </c>
      <c r="L222" s="63" t="s">
        <v>341</v>
      </c>
      <c r="M222" s="29" t="s">
        <v>151</v>
      </c>
      <c r="N222" s="29" t="s">
        <v>48</v>
      </c>
      <c r="O222" s="68">
        <v>30</v>
      </c>
      <c r="P222" s="29" t="s">
        <v>4983</v>
      </c>
      <c r="Q222" s="29" t="s">
        <v>15</v>
      </c>
      <c r="R222" s="39">
        <v>1</v>
      </c>
      <c r="S222" s="39">
        <v>0</v>
      </c>
      <c r="T222" s="39">
        <v>0</v>
      </c>
      <c r="U222" s="39">
        <v>1</v>
      </c>
      <c r="V222" s="39">
        <v>0</v>
      </c>
      <c r="W222" s="39">
        <v>0</v>
      </c>
      <c r="X222" s="39">
        <v>0</v>
      </c>
      <c r="Y222" s="39">
        <v>0</v>
      </c>
      <c r="Z222" s="39">
        <v>1</v>
      </c>
      <c r="AA222" s="39">
        <v>0</v>
      </c>
      <c r="AB222" s="39">
        <v>0</v>
      </c>
      <c r="AC222" s="39">
        <v>0</v>
      </c>
      <c r="AD222" s="39">
        <v>0</v>
      </c>
      <c r="AE222" s="39">
        <v>0</v>
      </c>
      <c r="AF222" s="39">
        <v>0</v>
      </c>
      <c r="AG222" s="39">
        <v>0</v>
      </c>
      <c r="AH222" s="39">
        <v>0</v>
      </c>
      <c r="AI222" s="39">
        <v>1</v>
      </c>
      <c r="AJ222" s="9">
        <f t="shared" si="20"/>
        <v>0</v>
      </c>
      <c r="AK222" s="9">
        <f t="shared" si="21"/>
        <v>0</v>
      </c>
      <c r="AL222" s="9">
        <f t="shared" si="22"/>
        <v>1</v>
      </c>
      <c r="AM222" s="9">
        <f t="shared" si="23"/>
        <v>0</v>
      </c>
      <c r="AN222" s="29" t="s">
        <v>3965</v>
      </c>
      <c r="AO222" s="29" t="s">
        <v>3966</v>
      </c>
    </row>
    <row r="223" spans="1:41" x14ac:dyDescent="0.25">
      <c r="A223" s="39">
        <v>4232</v>
      </c>
      <c r="B223" s="29" t="s">
        <v>3972</v>
      </c>
      <c r="C223" s="29" t="s">
        <v>3973</v>
      </c>
      <c r="D223" s="29" t="s">
        <v>3974</v>
      </c>
      <c r="E223" s="42">
        <v>43344</v>
      </c>
      <c r="F223" s="29" t="s">
        <v>38</v>
      </c>
      <c r="I223" s="64">
        <v>0.248</v>
      </c>
      <c r="J223" s="39">
        <v>1.46E-2</v>
      </c>
      <c r="L223" s="63" t="s">
        <v>342</v>
      </c>
      <c r="M223" s="29" t="s">
        <v>3975</v>
      </c>
      <c r="N223" s="29" t="s">
        <v>40</v>
      </c>
      <c r="O223" s="68">
        <v>30</v>
      </c>
      <c r="P223" s="29" t="s">
        <v>923</v>
      </c>
      <c r="Q223" s="29" t="s">
        <v>15</v>
      </c>
      <c r="R223" s="39">
        <v>1</v>
      </c>
      <c r="S223" s="39">
        <v>0</v>
      </c>
      <c r="T223" s="39">
        <v>0</v>
      </c>
      <c r="U223" s="39">
        <v>0</v>
      </c>
      <c r="V223" s="39">
        <v>0</v>
      </c>
      <c r="W223" s="39">
        <v>0</v>
      </c>
      <c r="X223" s="39">
        <v>0</v>
      </c>
      <c r="Y223" s="39">
        <v>0</v>
      </c>
      <c r="Z223" s="39">
        <v>0</v>
      </c>
      <c r="AA223" s="39">
        <v>0</v>
      </c>
      <c r="AB223" s="39">
        <v>0</v>
      </c>
      <c r="AC223" s="39">
        <v>1</v>
      </c>
      <c r="AD223" s="39">
        <v>0</v>
      </c>
      <c r="AE223" s="39">
        <v>0</v>
      </c>
      <c r="AF223" s="39">
        <v>0</v>
      </c>
      <c r="AG223" s="39">
        <v>0</v>
      </c>
      <c r="AH223" s="39">
        <v>0</v>
      </c>
      <c r="AI223" s="39">
        <v>0</v>
      </c>
      <c r="AJ223" s="9">
        <f t="shared" si="20"/>
        <v>1</v>
      </c>
      <c r="AK223" s="9">
        <f t="shared" si="21"/>
        <v>0</v>
      </c>
      <c r="AL223" s="9">
        <f t="shared" si="22"/>
        <v>0</v>
      </c>
      <c r="AM223" s="9">
        <f t="shared" si="23"/>
        <v>0</v>
      </c>
      <c r="AN223" s="29" t="s">
        <v>3976</v>
      </c>
      <c r="AO223" s="29" t="s">
        <v>3977</v>
      </c>
    </row>
    <row r="224" spans="1:41" x14ac:dyDescent="0.25">
      <c r="A224" s="39">
        <v>4234</v>
      </c>
      <c r="B224" s="29" t="s">
        <v>2679</v>
      </c>
      <c r="C224" s="29" t="s">
        <v>2680</v>
      </c>
      <c r="D224" s="29" t="s">
        <v>2681</v>
      </c>
      <c r="E224" s="42">
        <v>42826</v>
      </c>
      <c r="F224" s="29" t="s">
        <v>328</v>
      </c>
      <c r="J224" s="39">
        <v>3.8000000000000002E-4</v>
      </c>
      <c r="K224" s="64">
        <v>3</v>
      </c>
      <c r="L224" s="63" t="s">
        <v>342</v>
      </c>
      <c r="M224" s="29" t="s">
        <v>185</v>
      </c>
      <c r="N224" s="29" t="s">
        <v>48</v>
      </c>
      <c r="O224" s="68">
        <v>504</v>
      </c>
      <c r="P224" s="29" t="s">
        <v>2682</v>
      </c>
      <c r="Q224" s="29" t="s">
        <v>55</v>
      </c>
      <c r="R224" s="39">
        <v>1</v>
      </c>
      <c r="S224" s="39">
        <v>0</v>
      </c>
      <c r="T224" s="39">
        <v>0</v>
      </c>
      <c r="U224" s="39">
        <v>1</v>
      </c>
      <c r="V224" s="39">
        <v>0</v>
      </c>
      <c r="W224" s="39">
        <v>0</v>
      </c>
      <c r="X224" s="39">
        <v>0</v>
      </c>
      <c r="Y224" s="39">
        <v>0</v>
      </c>
      <c r="Z224" s="39">
        <v>1</v>
      </c>
      <c r="AA224" s="39">
        <v>0</v>
      </c>
      <c r="AB224" s="39">
        <v>0</v>
      </c>
      <c r="AC224" s="39">
        <v>1</v>
      </c>
      <c r="AD224" s="39">
        <v>0</v>
      </c>
      <c r="AE224" s="39">
        <v>0</v>
      </c>
      <c r="AF224" s="39">
        <v>0</v>
      </c>
      <c r="AG224" s="39">
        <v>0</v>
      </c>
      <c r="AH224" s="39">
        <v>0</v>
      </c>
      <c r="AI224" s="39">
        <v>0</v>
      </c>
      <c r="AJ224" s="9">
        <f t="shared" si="20"/>
        <v>1</v>
      </c>
      <c r="AK224" s="9">
        <f t="shared" si="21"/>
        <v>0</v>
      </c>
      <c r="AL224" s="9">
        <f t="shared" si="22"/>
        <v>0</v>
      </c>
      <c r="AM224" s="9">
        <f t="shared" si="23"/>
        <v>0</v>
      </c>
      <c r="AN224" s="29" t="s">
        <v>6149</v>
      </c>
      <c r="AO224" s="29" t="s">
        <v>2683</v>
      </c>
    </row>
    <row r="225" spans="1:41" x14ac:dyDescent="0.25">
      <c r="A225" s="39">
        <v>4239</v>
      </c>
      <c r="B225" s="29" t="s">
        <v>8255</v>
      </c>
      <c r="C225" s="29" t="s">
        <v>8256</v>
      </c>
      <c r="D225" s="29" t="s">
        <v>8257</v>
      </c>
      <c r="E225" s="42">
        <v>43739</v>
      </c>
      <c r="F225" s="29" t="s">
        <v>38</v>
      </c>
      <c r="L225" s="63" t="s">
        <v>341</v>
      </c>
      <c r="M225" s="29" t="s">
        <v>283</v>
      </c>
      <c r="N225" s="29" t="s">
        <v>48</v>
      </c>
      <c r="O225" s="68">
        <v>84</v>
      </c>
      <c r="P225" s="29" t="s">
        <v>2890</v>
      </c>
      <c r="Q225" s="29" t="s">
        <v>15</v>
      </c>
      <c r="R225" s="39">
        <v>1</v>
      </c>
      <c r="S225" s="39">
        <v>0</v>
      </c>
      <c r="T225" s="39">
        <v>0</v>
      </c>
      <c r="U225" s="39">
        <v>1</v>
      </c>
      <c r="V225" s="39">
        <v>0</v>
      </c>
      <c r="W225" s="39">
        <v>0</v>
      </c>
      <c r="X225" s="39">
        <v>0</v>
      </c>
      <c r="Y225" s="39">
        <v>0</v>
      </c>
      <c r="Z225" s="39">
        <v>1</v>
      </c>
      <c r="AA225" s="39">
        <v>0</v>
      </c>
      <c r="AB225" s="39">
        <v>0</v>
      </c>
      <c r="AC225" s="39">
        <v>0</v>
      </c>
      <c r="AD225" s="39">
        <v>0</v>
      </c>
      <c r="AE225" s="39">
        <v>1</v>
      </c>
      <c r="AF225" s="39">
        <v>0</v>
      </c>
      <c r="AG225" s="39">
        <v>0</v>
      </c>
      <c r="AH225" s="39">
        <v>0</v>
      </c>
      <c r="AI225" s="39">
        <v>0</v>
      </c>
      <c r="AJ225" s="9">
        <f t="shared" si="20"/>
        <v>1</v>
      </c>
      <c r="AK225" s="9">
        <f t="shared" si="21"/>
        <v>0</v>
      </c>
      <c r="AL225" s="9">
        <f t="shared" si="22"/>
        <v>0</v>
      </c>
      <c r="AM225" s="9">
        <f t="shared" si="23"/>
        <v>0</v>
      </c>
      <c r="AN225" s="29" t="s">
        <v>8258</v>
      </c>
      <c r="AO225" s="29" t="s">
        <v>8259</v>
      </c>
    </row>
    <row r="226" spans="1:41" x14ac:dyDescent="0.25">
      <c r="A226" s="39">
        <v>4270</v>
      </c>
      <c r="B226" s="29" t="s">
        <v>1227</v>
      </c>
      <c r="C226" s="29" t="s">
        <v>1228</v>
      </c>
      <c r="D226" s="29" t="s">
        <v>1229</v>
      </c>
      <c r="E226" s="42">
        <v>43252</v>
      </c>
      <c r="F226" s="29" t="s">
        <v>38</v>
      </c>
      <c r="I226" s="64">
        <v>122.7</v>
      </c>
      <c r="J226" s="39">
        <v>2.2700000000000001E-2</v>
      </c>
      <c r="L226" s="63" t="s">
        <v>342</v>
      </c>
      <c r="M226" s="29" t="s">
        <v>136</v>
      </c>
      <c r="N226" s="29" t="s">
        <v>219</v>
      </c>
      <c r="O226" s="68">
        <v>28</v>
      </c>
      <c r="P226" s="29" t="s">
        <v>1230</v>
      </c>
      <c r="Q226" s="29" t="s">
        <v>15</v>
      </c>
      <c r="R226" s="39">
        <v>1</v>
      </c>
      <c r="S226" s="39">
        <v>0</v>
      </c>
      <c r="T226" s="39">
        <v>0</v>
      </c>
      <c r="U226" s="39">
        <v>1</v>
      </c>
      <c r="V226" s="39">
        <v>0</v>
      </c>
      <c r="W226" s="39">
        <v>0</v>
      </c>
      <c r="X226" s="39">
        <v>0</v>
      </c>
      <c r="Y226" s="39">
        <v>0</v>
      </c>
      <c r="Z226" s="39">
        <v>1</v>
      </c>
      <c r="AA226" s="39">
        <v>0</v>
      </c>
      <c r="AB226" s="39">
        <v>0</v>
      </c>
      <c r="AC226" s="39">
        <v>0</v>
      </c>
      <c r="AD226" s="39">
        <v>0</v>
      </c>
      <c r="AE226" s="39">
        <v>1</v>
      </c>
      <c r="AF226" s="39">
        <v>0</v>
      </c>
      <c r="AG226" s="39">
        <v>0</v>
      </c>
      <c r="AH226" s="39">
        <v>0</v>
      </c>
      <c r="AI226" s="39">
        <v>0</v>
      </c>
      <c r="AJ226" s="9">
        <f t="shared" si="20"/>
        <v>1</v>
      </c>
      <c r="AK226" s="9">
        <f t="shared" si="21"/>
        <v>0</v>
      </c>
      <c r="AL226" s="9">
        <f t="shared" si="22"/>
        <v>0</v>
      </c>
      <c r="AM226" s="9">
        <f t="shared" si="23"/>
        <v>0</v>
      </c>
      <c r="AN226" s="29" t="s">
        <v>3986</v>
      </c>
      <c r="AO226" s="29" t="s">
        <v>1231</v>
      </c>
    </row>
    <row r="227" spans="1:41" x14ac:dyDescent="0.25">
      <c r="A227" s="39">
        <v>4271</v>
      </c>
      <c r="B227" s="29" t="s">
        <v>3087</v>
      </c>
      <c r="C227" s="29" t="s">
        <v>3088</v>
      </c>
      <c r="D227" s="29" t="s">
        <v>3089</v>
      </c>
      <c r="E227" s="42">
        <v>43709</v>
      </c>
      <c r="F227" s="29" t="s">
        <v>38</v>
      </c>
      <c r="I227" s="64">
        <v>122.7</v>
      </c>
      <c r="J227" s="39">
        <v>6.1600000000000002E-2</v>
      </c>
      <c r="L227" s="63" t="s">
        <v>342</v>
      </c>
      <c r="M227" s="29" t="s">
        <v>136</v>
      </c>
      <c r="N227" s="29" t="s">
        <v>48</v>
      </c>
      <c r="O227" s="68">
        <v>28</v>
      </c>
      <c r="P227" s="29" t="s">
        <v>1230</v>
      </c>
      <c r="Q227" s="29" t="s">
        <v>15</v>
      </c>
      <c r="R227" s="39">
        <v>1</v>
      </c>
      <c r="S227" s="39">
        <v>0</v>
      </c>
      <c r="T227" s="39">
        <v>0</v>
      </c>
      <c r="U227" s="39">
        <v>1</v>
      </c>
      <c r="V227" s="39">
        <v>0</v>
      </c>
      <c r="W227" s="39">
        <v>0</v>
      </c>
      <c r="X227" s="39">
        <v>0</v>
      </c>
      <c r="Y227" s="39">
        <v>0</v>
      </c>
      <c r="Z227" s="39">
        <v>1</v>
      </c>
      <c r="AA227" s="39">
        <v>0</v>
      </c>
      <c r="AB227" s="39">
        <v>0</v>
      </c>
      <c r="AC227" s="39">
        <v>0</v>
      </c>
      <c r="AD227" s="39">
        <v>0</v>
      </c>
      <c r="AE227" s="39">
        <v>1</v>
      </c>
      <c r="AF227" s="39">
        <v>0</v>
      </c>
      <c r="AG227" s="39">
        <v>0</v>
      </c>
      <c r="AH227" s="39">
        <v>0</v>
      </c>
      <c r="AI227" s="39">
        <v>0</v>
      </c>
      <c r="AJ227" s="9">
        <f t="shared" si="20"/>
        <v>1</v>
      </c>
      <c r="AK227" s="9">
        <f t="shared" si="21"/>
        <v>0</v>
      </c>
      <c r="AL227" s="9">
        <f t="shared" si="22"/>
        <v>0</v>
      </c>
      <c r="AM227" s="9">
        <f t="shared" si="23"/>
        <v>0</v>
      </c>
      <c r="AN227" s="29" t="s">
        <v>3986</v>
      </c>
      <c r="AO227" s="29" t="s">
        <v>3090</v>
      </c>
    </row>
    <row r="228" spans="1:41" x14ac:dyDescent="0.25">
      <c r="A228" s="39">
        <v>4274</v>
      </c>
      <c r="B228" s="29" t="s">
        <v>8260</v>
      </c>
      <c r="C228" s="29" t="s">
        <v>8261</v>
      </c>
      <c r="D228" s="29" t="s">
        <v>8262</v>
      </c>
      <c r="E228" s="42">
        <v>43501</v>
      </c>
      <c r="F228" s="29" t="s">
        <v>38</v>
      </c>
      <c r="J228" s="39">
        <v>5.8399999999999999E-4</v>
      </c>
      <c r="L228" s="63" t="s">
        <v>342</v>
      </c>
      <c r="M228" s="29" t="s">
        <v>2005</v>
      </c>
      <c r="N228" s="29" t="s">
        <v>219</v>
      </c>
      <c r="O228" s="68">
        <v>60</v>
      </c>
      <c r="P228" s="29" t="s">
        <v>377</v>
      </c>
      <c r="Q228" s="29" t="s">
        <v>15</v>
      </c>
      <c r="R228" s="39">
        <v>1</v>
      </c>
      <c r="S228" s="39">
        <v>0</v>
      </c>
      <c r="T228" s="39">
        <v>0</v>
      </c>
      <c r="U228" s="39">
        <v>1</v>
      </c>
      <c r="V228" s="39">
        <v>0</v>
      </c>
      <c r="W228" s="39">
        <v>0</v>
      </c>
      <c r="X228" s="39">
        <v>0</v>
      </c>
      <c r="Y228" s="39">
        <v>0</v>
      </c>
      <c r="Z228" s="39">
        <v>1</v>
      </c>
      <c r="AA228" s="39">
        <v>0</v>
      </c>
      <c r="AB228" s="39">
        <v>0</v>
      </c>
      <c r="AC228" s="39">
        <v>1</v>
      </c>
      <c r="AD228" s="39">
        <v>0</v>
      </c>
      <c r="AE228" s="39">
        <v>0</v>
      </c>
      <c r="AF228" s="39">
        <v>0</v>
      </c>
      <c r="AG228" s="39">
        <v>0</v>
      </c>
      <c r="AH228" s="39">
        <v>0</v>
      </c>
      <c r="AI228" s="39">
        <v>0</v>
      </c>
      <c r="AJ228" s="9">
        <f t="shared" si="20"/>
        <v>1</v>
      </c>
      <c r="AK228" s="9">
        <f t="shared" si="21"/>
        <v>0</v>
      </c>
      <c r="AL228" s="9">
        <f t="shared" si="22"/>
        <v>0</v>
      </c>
      <c r="AM228" s="9">
        <f t="shared" si="23"/>
        <v>0</v>
      </c>
      <c r="AN228" s="29" t="s">
        <v>8263</v>
      </c>
      <c r="AO228" s="29" t="s">
        <v>8264</v>
      </c>
    </row>
    <row r="229" spans="1:41" x14ac:dyDescent="0.25">
      <c r="A229" s="39">
        <v>4275</v>
      </c>
      <c r="B229" s="29" t="s">
        <v>5559</v>
      </c>
      <c r="C229" s="29" t="s">
        <v>5560</v>
      </c>
      <c r="D229" s="29" t="s">
        <v>5561</v>
      </c>
      <c r="E229" s="42">
        <v>41184</v>
      </c>
      <c r="F229" s="29" t="s">
        <v>38</v>
      </c>
      <c r="I229" s="64">
        <v>0.4</v>
      </c>
      <c r="J229" s="39">
        <v>1.2799999999999999E-4</v>
      </c>
      <c r="K229" s="64">
        <v>0.4</v>
      </c>
      <c r="L229" s="63" t="s">
        <v>342</v>
      </c>
      <c r="M229" s="29" t="s">
        <v>136</v>
      </c>
      <c r="N229" s="29" t="s">
        <v>219</v>
      </c>
      <c r="O229" s="68">
        <v>72</v>
      </c>
      <c r="P229" s="29" t="s">
        <v>8265</v>
      </c>
      <c r="Q229" s="29" t="s">
        <v>15</v>
      </c>
      <c r="R229" s="39">
        <v>1</v>
      </c>
      <c r="S229" s="39">
        <v>0</v>
      </c>
      <c r="T229" s="39">
        <v>0</v>
      </c>
      <c r="U229" s="39">
        <v>0</v>
      </c>
      <c r="V229" s="39">
        <v>0</v>
      </c>
      <c r="W229" s="39">
        <v>0</v>
      </c>
      <c r="X229" s="39">
        <v>0</v>
      </c>
      <c r="Y229" s="39">
        <v>1</v>
      </c>
      <c r="Z229" s="39">
        <v>0</v>
      </c>
      <c r="AA229" s="39">
        <v>0</v>
      </c>
      <c r="AB229" s="39">
        <v>0</v>
      </c>
      <c r="AC229" s="39">
        <v>1</v>
      </c>
      <c r="AD229" s="39">
        <v>1</v>
      </c>
      <c r="AE229" s="39">
        <v>1</v>
      </c>
      <c r="AF229" s="39">
        <v>0</v>
      </c>
      <c r="AG229" s="39">
        <v>0</v>
      </c>
      <c r="AH229" s="39">
        <v>0</v>
      </c>
      <c r="AI229" s="39">
        <v>0</v>
      </c>
      <c r="AJ229" s="9">
        <f t="shared" si="20"/>
        <v>1</v>
      </c>
      <c r="AK229" s="9">
        <f t="shared" si="21"/>
        <v>0</v>
      </c>
      <c r="AL229" s="9">
        <f t="shared" si="22"/>
        <v>1</v>
      </c>
      <c r="AM229" s="9">
        <f t="shared" si="23"/>
        <v>1</v>
      </c>
      <c r="AN229" s="29" t="s">
        <v>5562</v>
      </c>
      <c r="AO229" s="29" t="s">
        <v>5563</v>
      </c>
    </row>
    <row r="230" spans="1:41" x14ac:dyDescent="0.25">
      <c r="A230" s="39">
        <v>4278</v>
      </c>
      <c r="B230" s="29" t="s">
        <v>6150</v>
      </c>
      <c r="C230" s="29" t="s">
        <v>6151</v>
      </c>
      <c r="D230" s="29" t="s">
        <v>6152</v>
      </c>
      <c r="E230" s="42">
        <v>44013</v>
      </c>
      <c r="F230" s="29" t="s">
        <v>38</v>
      </c>
      <c r="G230" s="39">
        <v>2500</v>
      </c>
      <c r="H230" s="39">
        <v>2000</v>
      </c>
      <c r="J230" s="39">
        <v>4.8799999999999998E-3</v>
      </c>
      <c r="K230" s="64">
        <v>45.5</v>
      </c>
      <c r="L230" s="63" t="s">
        <v>342</v>
      </c>
      <c r="M230" s="29" t="s">
        <v>185</v>
      </c>
      <c r="N230" s="29" t="s">
        <v>48</v>
      </c>
      <c r="O230" s="68">
        <v>30</v>
      </c>
      <c r="P230" s="29" t="s">
        <v>891</v>
      </c>
      <c r="Q230" s="29" t="s">
        <v>15</v>
      </c>
      <c r="R230" s="39">
        <v>1</v>
      </c>
      <c r="S230" s="39">
        <v>0</v>
      </c>
      <c r="T230" s="39">
        <v>0</v>
      </c>
      <c r="U230" s="39">
        <v>1</v>
      </c>
      <c r="V230" s="39">
        <v>0</v>
      </c>
      <c r="W230" s="39">
        <v>0</v>
      </c>
      <c r="X230" s="39">
        <v>0</v>
      </c>
      <c r="Y230" s="39">
        <v>0</v>
      </c>
      <c r="Z230" s="39">
        <v>1</v>
      </c>
      <c r="AA230" s="39">
        <v>0</v>
      </c>
      <c r="AB230" s="39">
        <v>0</v>
      </c>
      <c r="AC230" s="39">
        <v>0</v>
      </c>
      <c r="AD230" s="39">
        <v>0</v>
      </c>
      <c r="AE230" s="39">
        <v>0</v>
      </c>
      <c r="AF230" s="39">
        <v>0</v>
      </c>
      <c r="AG230" s="39">
        <v>0</v>
      </c>
      <c r="AH230" s="39">
        <v>0</v>
      </c>
      <c r="AI230" s="39">
        <v>1</v>
      </c>
      <c r="AJ230" s="9">
        <f t="shared" si="20"/>
        <v>0</v>
      </c>
      <c r="AK230" s="9">
        <f t="shared" si="21"/>
        <v>0</v>
      </c>
      <c r="AL230" s="9">
        <f t="shared" si="22"/>
        <v>1</v>
      </c>
      <c r="AM230" s="9">
        <f t="shared" si="23"/>
        <v>0</v>
      </c>
      <c r="AN230" s="29" t="s">
        <v>4894</v>
      </c>
      <c r="AO230" s="29" t="s">
        <v>6153</v>
      </c>
    </row>
    <row r="231" spans="1:41" x14ac:dyDescent="0.25">
      <c r="A231" s="39">
        <v>4279</v>
      </c>
      <c r="B231" s="29" t="s">
        <v>3987</v>
      </c>
      <c r="C231" s="29" t="s">
        <v>3988</v>
      </c>
      <c r="D231" s="29" t="s">
        <v>3989</v>
      </c>
      <c r="E231" s="42">
        <v>43922</v>
      </c>
      <c r="F231" s="29" t="s">
        <v>38</v>
      </c>
      <c r="K231" s="64">
        <v>2</v>
      </c>
      <c r="L231" s="63" t="s">
        <v>342</v>
      </c>
      <c r="M231" s="29" t="s">
        <v>136</v>
      </c>
      <c r="N231" s="29" t="s">
        <v>219</v>
      </c>
      <c r="O231" s="68">
        <v>1</v>
      </c>
      <c r="P231" s="29" t="s">
        <v>4656</v>
      </c>
      <c r="Q231" s="29" t="s">
        <v>15</v>
      </c>
      <c r="R231" s="39">
        <v>0</v>
      </c>
      <c r="S231" s="39">
        <v>0</v>
      </c>
      <c r="T231" s="39">
        <v>0</v>
      </c>
      <c r="U231" s="39">
        <v>0</v>
      </c>
      <c r="V231" s="39">
        <v>0</v>
      </c>
      <c r="W231" s="39">
        <v>0</v>
      </c>
      <c r="X231" s="39">
        <v>0</v>
      </c>
      <c r="Y231" s="39">
        <v>1</v>
      </c>
      <c r="Z231" s="39">
        <v>0</v>
      </c>
      <c r="AA231" s="39">
        <v>0</v>
      </c>
      <c r="AB231" s="39">
        <v>0</v>
      </c>
      <c r="AC231" s="39">
        <v>0</v>
      </c>
      <c r="AD231" s="39">
        <v>0</v>
      </c>
      <c r="AE231" s="39">
        <v>1</v>
      </c>
      <c r="AF231" s="39">
        <v>0</v>
      </c>
      <c r="AG231" s="39">
        <v>0</v>
      </c>
      <c r="AH231" s="39">
        <v>0</v>
      </c>
      <c r="AI231" s="39">
        <v>0</v>
      </c>
      <c r="AJ231" s="9">
        <f t="shared" si="20"/>
        <v>1</v>
      </c>
      <c r="AK231" s="9">
        <f t="shared" si="21"/>
        <v>0</v>
      </c>
      <c r="AL231" s="9">
        <f t="shared" si="22"/>
        <v>0</v>
      </c>
      <c r="AM231" s="9">
        <f t="shared" si="23"/>
        <v>0</v>
      </c>
      <c r="AN231" s="29" t="s">
        <v>3990</v>
      </c>
      <c r="AO231" s="29" t="s">
        <v>3991</v>
      </c>
    </row>
    <row r="232" spans="1:41" x14ac:dyDescent="0.25">
      <c r="A232" s="39">
        <v>4283</v>
      </c>
      <c r="B232" s="29" t="s">
        <v>5858</v>
      </c>
      <c r="C232" s="29" t="s">
        <v>5859</v>
      </c>
      <c r="D232" s="29" t="s">
        <v>5860</v>
      </c>
      <c r="E232" s="42">
        <v>42064</v>
      </c>
      <c r="F232" s="29" t="s">
        <v>38</v>
      </c>
      <c r="J232" s="39">
        <v>3.21</v>
      </c>
      <c r="L232" s="63" t="s">
        <v>342</v>
      </c>
      <c r="M232" s="29" t="s">
        <v>185</v>
      </c>
      <c r="N232" s="29" t="s">
        <v>48</v>
      </c>
      <c r="O232" s="68">
        <v>28</v>
      </c>
      <c r="P232" s="29" t="s">
        <v>526</v>
      </c>
      <c r="Q232" s="29" t="s">
        <v>15</v>
      </c>
      <c r="R232" s="39">
        <v>1</v>
      </c>
      <c r="S232" s="39">
        <v>0</v>
      </c>
      <c r="T232" s="39">
        <v>0</v>
      </c>
      <c r="U232" s="39">
        <v>1</v>
      </c>
      <c r="V232" s="39">
        <v>0</v>
      </c>
      <c r="W232" s="39">
        <v>0</v>
      </c>
      <c r="X232" s="39">
        <v>0</v>
      </c>
      <c r="Y232" s="39">
        <v>0</v>
      </c>
      <c r="Z232" s="39">
        <v>1</v>
      </c>
      <c r="AA232" s="39">
        <v>0</v>
      </c>
      <c r="AB232" s="39">
        <v>0</v>
      </c>
      <c r="AC232" s="39">
        <v>0</v>
      </c>
      <c r="AD232" s="39">
        <v>0</v>
      </c>
      <c r="AE232" s="39">
        <v>0</v>
      </c>
      <c r="AF232" s="39">
        <v>0</v>
      </c>
      <c r="AG232" s="39">
        <v>0</v>
      </c>
      <c r="AH232" s="39">
        <v>0</v>
      </c>
      <c r="AI232" s="39">
        <v>1</v>
      </c>
      <c r="AJ232" s="9">
        <f t="shared" si="20"/>
        <v>0</v>
      </c>
      <c r="AK232" s="9">
        <f t="shared" si="21"/>
        <v>0</v>
      </c>
      <c r="AL232" s="9">
        <f t="shared" si="22"/>
        <v>1</v>
      </c>
      <c r="AM232" s="9">
        <f t="shared" si="23"/>
        <v>0</v>
      </c>
      <c r="AN232" s="29" t="s">
        <v>3505</v>
      </c>
      <c r="AO232" s="29" t="s">
        <v>5861</v>
      </c>
    </row>
    <row r="233" spans="1:41" x14ac:dyDescent="0.25">
      <c r="A233" s="39">
        <v>4284</v>
      </c>
      <c r="B233" s="29" t="s">
        <v>3992</v>
      </c>
      <c r="C233" s="29" t="s">
        <v>3993</v>
      </c>
      <c r="D233" s="29" t="s">
        <v>3994</v>
      </c>
      <c r="E233" s="42">
        <v>43344</v>
      </c>
      <c r="F233" s="29" t="s">
        <v>38</v>
      </c>
      <c r="J233" s="39">
        <v>2.2699999999999999E-3</v>
      </c>
      <c r="L233" s="63" t="s">
        <v>342</v>
      </c>
      <c r="M233" s="29" t="s">
        <v>185</v>
      </c>
      <c r="N233" s="29" t="s">
        <v>48</v>
      </c>
      <c r="O233" s="68">
        <v>30</v>
      </c>
      <c r="P233" s="29" t="s">
        <v>891</v>
      </c>
      <c r="Q233" s="29" t="s">
        <v>15</v>
      </c>
      <c r="R233" s="39">
        <v>1</v>
      </c>
      <c r="S233" s="39">
        <v>0</v>
      </c>
      <c r="T233" s="39">
        <v>0</v>
      </c>
      <c r="U233" s="39">
        <v>1</v>
      </c>
      <c r="V233" s="39">
        <v>0</v>
      </c>
      <c r="W233" s="39">
        <v>0</v>
      </c>
      <c r="X233" s="39">
        <v>0</v>
      </c>
      <c r="Y233" s="39">
        <v>0</v>
      </c>
      <c r="Z233" s="39">
        <v>1</v>
      </c>
      <c r="AA233" s="39">
        <v>0</v>
      </c>
      <c r="AB233" s="39">
        <v>0</v>
      </c>
      <c r="AC233" s="39">
        <v>0</v>
      </c>
      <c r="AD233" s="39">
        <v>0</v>
      </c>
      <c r="AE233" s="39">
        <v>1</v>
      </c>
      <c r="AF233" s="39">
        <v>0</v>
      </c>
      <c r="AG233" s="39">
        <v>0</v>
      </c>
      <c r="AH233" s="39">
        <v>0</v>
      </c>
      <c r="AI233" s="39">
        <v>0</v>
      </c>
      <c r="AJ233" s="9">
        <f t="shared" si="20"/>
        <v>1</v>
      </c>
      <c r="AK233" s="9">
        <f t="shared" si="21"/>
        <v>0</v>
      </c>
      <c r="AL233" s="9">
        <f t="shared" si="22"/>
        <v>0</v>
      </c>
      <c r="AM233" s="9">
        <f t="shared" si="23"/>
        <v>0</v>
      </c>
      <c r="AN233" s="29" t="s">
        <v>3995</v>
      </c>
      <c r="AO233" s="29" t="s">
        <v>3996</v>
      </c>
    </row>
    <row r="234" spans="1:41" x14ac:dyDescent="0.25">
      <c r="A234" s="39">
        <v>4295</v>
      </c>
      <c r="B234" s="29" t="s">
        <v>5862</v>
      </c>
      <c r="C234" s="29" t="s">
        <v>5863</v>
      </c>
      <c r="D234" s="29" t="s">
        <v>5864</v>
      </c>
      <c r="E234" s="42">
        <v>43088</v>
      </c>
      <c r="F234" s="29" t="s">
        <v>38</v>
      </c>
      <c r="I234" s="64">
        <v>28000</v>
      </c>
      <c r="L234" s="63" t="s">
        <v>342</v>
      </c>
      <c r="M234" s="29" t="s">
        <v>136</v>
      </c>
      <c r="N234" s="29" t="s">
        <v>48</v>
      </c>
      <c r="O234" s="68">
        <v>63</v>
      </c>
      <c r="P234" s="29" t="s">
        <v>377</v>
      </c>
      <c r="Q234" s="29" t="s">
        <v>15</v>
      </c>
      <c r="R234" s="39">
        <v>1</v>
      </c>
      <c r="S234" s="39">
        <v>0</v>
      </c>
      <c r="T234" s="39">
        <v>0</v>
      </c>
      <c r="U234" s="39">
        <v>1</v>
      </c>
      <c r="V234" s="39">
        <v>0</v>
      </c>
      <c r="W234" s="39">
        <v>0</v>
      </c>
      <c r="X234" s="39">
        <v>0</v>
      </c>
      <c r="Y234" s="39">
        <v>0</v>
      </c>
      <c r="Z234" s="39">
        <v>1</v>
      </c>
      <c r="AA234" s="39">
        <v>0</v>
      </c>
      <c r="AB234" s="39">
        <v>0</v>
      </c>
      <c r="AC234" s="39">
        <v>1</v>
      </c>
      <c r="AD234" s="39">
        <v>0</v>
      </c>
      <c r="AE234" s="39">
        <v>0</v>
      </c>
      <c r="AF234" s="39">
        <v>0</v>
      </c>
      <c r="AG234" s="39">
        <v>0</v>
      </c>
      <c r="AH234" s="39">
        <v>0</v>
      </c>
      <c r="AI234" s="39">
        <v>0</v>
      </c>
      <c r="AJ234" s="9">
        <f t="shared" si="20"/>
        <v>1</v>
      </c>
      <c r="AK234" s="9">
        <f t="shared" si="21"/>
        <v>0</v>
      </c>
      <c r="AL234" s="9">
        <f t="shared" si="22"/>
        <v>0</v>
      </c>
      <c r="AM234" s="9">
        <f t="shared" si="23"/>
        <v>0</v>
      </c>
      <c r="AN234" s="29" t="s">
        <v>5865</v>
      </c>
      <c r="AO234" s="29" t="s">
        <v>5866</v>
      </c>
    </row>
    <row r="235" spans="1:41" x14ac:dyDescent="0.25">
      <c r="A235" s="39">
        <v>4343</v>
      </c>
      <c r="B235" s="29" t="s">
        <v>4001</v>
      </c>
      <c r="C235" s="29" t="s">
        <v>4002</v>
      </c>
      <c r="D235" s="29" t="s">
        <v>4003</v>
      </c>
      <c r="E235" s="42">
        <v>43789</v>
      </c>
      <c r="F235" s="29" t="s">
        <v>332</v>
      </c>
      <c r="L235" s="63" t="s">
        <v>342</v>
      </c>
      <c r="M235" s="29" t="s">
        <v>136</v>
      </c>
      <c r="N235" s="29" t="s">
        <v>48</v>
      </c>
      <c r="O235" s="68">
        <v>0</v>
      </c>
      <c r="P235" s="29" t="s">
        <v>5027</v>
      </c>
      <c r="Q235" s="29" t="s">
        <v>15</v>
      </c>
      <c r="R235" s="39">
        <v>1</v>
      </c>
      <c r="S235" s="39">
        <v>0</v>
      </c>
      <c r="T235" s="39">
        <v>0</v>
      </c>
      <c r="U235" s="39">
        <v>0</v>
      </c>
      <c r="V235" s="39">
        <v>0</v>
      </c>
      <c r="W235" s="39">
        <v>0</v>
      </c>
      <c r="X235" s="39">
        <v>0</v>
      </c>
      <c r="Y235" s="39">
        <v>1</v>
      </c>
      <c r="Z235" s="39">
        <v>0</v>
      </c>
      <c r="AA235" s="39">
        <v>0</v>
      </c>
      <c r="AB235" s="39">
        <v>0</v>
      </c>
      <c r="AC235" s="39">
        <v>1</v>
      </c>
      <c r="AD235" s="39">
        <v>0</v>
      </c>
      <c r="AE235" s="39">
        <v>1</v>
      </c>
      <c r="AF235" s="39">
        <v>0</v>
      </c>
      <c r="AG235" s="39">
        <v>0</v>
      </c>
      <c r="AH235" s="39">
        <v>0</v>
      </c>
      <c r="AI235" s="39">
        <v>0</v>
      </c>
      <c r="AJ235" s="9">
        <f t="shared" si="20"/>
        <v>1</v>
      </c>
      <c r="AK235" s="9">
        <f t="shared" si="21"/>
        <v>0</v>
      </c>
      <c r="AL235" s="9">
        <f t="shared" si="22"/>
        <v>0</v>
      </c>
      <c r="AM235" s="9">
        <f t="shared" si="23"/>
        <v>0</v>
      </c>
      <c r="AN235" s="29" t="s">
        <v>4004</v>
      </c>
      <c r="AO235" s="29" t="s">
        <v>4005</v>
      </c>
    </row>
    <row r="236" spans="1:41" x14ac:dyDescent="0.25">
      <c r="A236" s="39">
        <v>4381</v>
      </c>
      <c r="B236" s="29" t="s">
        <v>5032</v>
      </c>
      <c r="C236" s="29" t="s">
        <v>5033</v>
      </c>
      <c r="D236" s="29" t="s">
        <v>5034</v>
      </c>
      <c r="E236" s="42">
        <v>44595</v>
      </c>
      <c r="F236" s="29" t="s">
        <v>38</v>
      </c>
      <c r="L236" s="63" t="s">
        <v>342</v>
      </c>
      <c r="M236" s="29" t="s">
        <v>136</v>
      </c>
      <c r="N236" s="29" t="s">
        <v>219</v>
      </c>
      <c r="O236" s="68">
        <v>0.25</v>
      </c>
      <c r="P236" s="29" t="s">
        <v>5035</v>
      </c>
      <c r="Q236" s="29" t="s">
        <v>15</v>
      </c>
      <c r="R236" s="39">
        <v>1</v>
      </c>
      <c r="S236" s="39">
        <v>0</v>
      </c>
      <c r="T236" s="39">
        <v>0</v>
      </c>
      <c r="U236" s="39">
        <v>0</v>
      </c>
      <c r="V236" s="39">
        <v>0</v>
      </c>
      <c r="W236" s="39">
        <v>0</v>
      </c>
      <c r="X236" s="39">
        <v>0</v>
      </c>
      <c r="Y236" s="39">
        <v>1</v>
      </c>
      <c r="Z236" s="39">
        <v>0</v>
      </c>
      <c r="AA236" s="39">
        <v>0</v>
      </c>
      <c r="AB236" s="39">
        <v>0</v>
      </c>
      <c r="AC236" s="39">
        <v>0</v>
      </c>
      <c r="AD236" s="39">
        <v>0</v>
      </c>
      <c r="AE236" s="39">
        <v>0</v>
      </c>
      <c r="AF236" s="39">
        <v>1</v>
      </c>
      <c r="AG236" s="39">
        <v>0</v>
      </c>
      <c r="AH236" s="39">
        <v>0</v>
      </c>
      <c r="AI236" s="39">
        <v>0</v>
      </c>
      <c r="AJ236" s="9">
        <f t="shared" si="20"/>
        <v>0</v>
      </c>
      <c r="AK236" s="9">
        <f t="shared" si="21"/>
        <v>1</v>
      </c>
      <c r="AL236" s="9">
        <f t="shared" si="22"/>
        <v>0</v>
      </c>
      <c r="AM236" s="9">
        <f t="shared" si="23"/>
        <v>0</v>
      </c>
      <c r="AN236" s="29" t="s">
        <v>5036</v>
      </c>
      <c r="AO236" s="29" t="s">
        <v>5037</v>
      </c>
    </row>
    <row r="237" spans="1:41" x14ac:dyDescent="0.25">
      <c r="A237" s="39">
        <v>4454</v>
      </c>
      <c r="B237" s="29" t="s">
        <v>6154</v>
      </c>
      <c r="C237" s="29" t="s">
        <v>6155</v>
      </c>
      <c r="D237" s="29" t="s">
        <v>6156</v>
      </c>
      <c r="E237" s="42">
        <v>44723</v>
      </c>
      <c r="F237" s="29" t="s">
        <v>38</v>
      </c>
      <c r="J237" s="39">
        <v>0.433</v>
      </c>
      <c r="K237" s="64">
        <v>17.66</v>
      </c>
      <c r="L237" s="63" t="s">
        <v>342</v>
      </c>
      <c r="M237" s="29" t="s">
        <v>39</v>
      </c>
      <c r="N237" s="29" t="s">
        <v>219</v>
      </c>
      <c r="O237" s="68">
        <v>260.71428571428572</v>
      </c>
      <c r="P237" s="29" t="s">
        <v>367</v>
      </c>
      <c r="Q237" s="29" t="s">
        <v>15</v>
      </c>
      <c r="R237" s="39">
        <v>0</v>
      </c>
      <c r="S237" s="39">
        <v>0</v>
      </c>
      <c r="T237" s="39">
        <v>0</v>
      </c>
      <c r="U237" s="39">
        <v>1</v>
      </c>
      <c r="V237" s="39">
        <v>0</v>
      </c>
      <c r="W237" s="39">
        <v>0</v>
      </c>
      <c r="X237" s="39">
        <v>0</v>
      </c>
      <c r="Y237" s="39">
        <v>0</v>
      </c>
      <c r="Z237" s="39">
        <v>1</v>
      </c>
      <c r="AA237" s="39">
        <v>0</v>
      </c>
      <c r="AB237" s="39">
        <v>0</v>
      </c>
      <c r="AC237" s="39">
        <v>1</v>
      </c>
      <c r="AD237" s="39">
        <v>0</v>
      </c>
      <c r="AE237" s="39">
        <v>1</v>
      </c>
      <c r="AF237" s="39">
        <v>0</v>
      </c>
      <c r="AG237" s="39">
        <v>0</v>
      </c>
      <c r="AH237" s="39">
        <v>0</v>
      </c>
      <c r="AI237" s="39">
        <v>0</v>
      </c>
      <c r="AJ237" s="9">
        <f t="shared" si="20"/>
        <v>1</v>
      </c>
      <c r="AK237" s="9">
        <f t="shared" si="21"/>
        <v>0</v>
      </c>
      <c r="AL237" s="9">
        <f t="shared" si="22"/>
        <v>0</v>
      </c>
      <c r="AM237" s="9">
        <f t="shared" si="23"/>
        <v>0</v>
      </c>
      <c r="AN237" s="29" t="s">
        <v>8266</v>
      </c>
      <c r="AO237" s="29" t="s">
        <v>6157</v>
      </c>
    </row>
    <row r="238" spans="1:41" x14ac:dyDescent="0.25">
      <c r="A238" s="39">
        <v>4464</v>
      </c>
      <c r="B238" s="29" t="s">
        <v>8267</v>
      </c>
      <c r="C238" s="29" t="s">
        <v>8268</v>
      </c>
      <c r="D238" s="29" t="s">
        <v>8269</v>
      </c>
      <c r="E238" s="42">
        <v>44682</v>
      </c>
      <c r="F238" s="29" t="s">
        <v>332</v>
      </c>
      <c r="I238" s="64">
        <v>26000</v>
      </c>
      <c r="L238" s="63" t="s">
        <v>342</v>
      </c>
      <c r="M238" s="29" t="s">
        <v>1869</v>
      </c>
      <c r="N238" s="29" t="s">
        <v>40</v>
      </c>
      <c r="O238" s="68">
        <v>10</v>
      </c>
      <c r="P238" s="29" t="s">
        <v>6043</v>
      </c>
      <c r="Q238" s="29" t="s">
        <v>15</v>
      </c>
      <c r="R238" s="39">
        <v>1</v>
      </c>
      <c r="S238" s="39">
        <v>0</v>
      </c>
      <c r="T238" s="39">
        <v>0</v>
      </c>
      <c r="U238" s="39">
        <v>0</v>
      </c>
      <c r="V238" s="39">
        <v>0</v>
      </c>
      <c r="W238" s="39">
        <v>0</v>
      </c>
      <c r="X238" s="39">
        <v>0</v>
      </c>
      <c r="Y238" s="39">
        <v>1</v>
      </c>
      <c r="Z238" s="39">
        <v>0</v>
      </c>
      <c r="AA238" s="39">
        <v>0</v>
      </c>
      <c r="AB238" s="39">
        <v>0</v>
      </c>
      <c r="AC238" s="39">
        <v>1</v>
      </c>
      <c r="AD238" s="39">
        <v>0</v>
      </c>
      <c r="AE238" s="39">
        <v>1</v>
      </c>
      <c r="AF238" s="39">
        <v>0</v>
      </c>
      <c r="AG238" s="39">
        <v>0</v>
      </c>
      <c r="AH238" s="39">
        <v>0</v>
      </c>
      <c r="AI238" s="39">
        <v>0</v>
      </c>
      <c r="AJ238" s="9">
        <f t="shared" si="20"/>
        <v>1</v>
      </c>
      <c r="AK238" s="9">
        <f t="shared" si="21"/>
        <v>0</v>
      </c>
      <c r="AL238" s="9">
        <f t="shared" si="22"/>
        <v>0</v>
      </c>
      <c r="AM238" s="9">
        <f t="shared" si="23"/>
        <v>0</v>
      </c>
      <c r="AN238" s="29" t="s">
        <v>6158</v>
      </c>
      <c r="AO238" s="29" t="s">
        <v>8270</v>
      </c>
    </row>
    <row r="239" spans="1:41" x14ac:dyDescent="0.25">
      <c r="A239" s="39">
        <v>4512</v>
      </c>
      <c r="B239" s="29" t="s">
        <v>4010</v>
      </c>
      <c r="C239" s="29" t="s">
        <v>4011</v>
      </c>
      <c r="D239" s="29" t="s">
        <v>4012</v>
      </c>
      <c r="E239" s="42">
        <v>44809</v>
      </c>
      <c r="F239" s="29" t="s">
        <v>38</v>
      </c>
      <c r="J239" s="39">
        <v>0.33900000000000002</v>
      </c>
      <c r="K239" s="64">
        <v>21</v>
      </c>
      <c r="L239" s="63" t="s">
        <v>342</v>
      </c>
      <c r="M239" s="29" t="s">
        <v>185</v>
      </c>
      <c r="N239" s="29" t="s">
        <v>48</v>
      </c>
      <c r="O239" s="68">
        <v>28</v>
      </c>
      <c r="P239" s="29" t="s">
        <v>923</v>
      </c>
      <c r="Q239" s="29" t="s">
        <v>15</v>
      </c>
      <c r="R239" s="39">
        <v>1</v>
      </c>
      <c r="S239" s="39">
        <v>0</v>
      </c>
      <c r="T239" s="39">
        <v>0</v>
      </c>
      <c r="U239" s="39">
        <v>1</v>
      </c>
      <c r="V239" s="39">
        <v>0</v>
      </c>
      <c r="W239" s="39">
        <v>0</v>
      </c>
      <c r="X239" s="39">
        <v>0</v>
      </c>
      <c r="Y239" s="39">
        <v>0</v>
      </c>
      <c r="Z239" s="39">
        <v>1</v>
      </c>
      <c r="AA239" s="39">
        <v>0</v>
      </c>
      <c r="AB239" s="39">
        <v>0</v>
      </c>
      <c r="AC239" s="39">
        <v>0</v>
      </c>
      <c r="AD239" s="39">
        <v>0</v>
      </c>
      <c r="AE239" s="39">
        <v>1</v>
      </c>
      <c r="AF239" s="39">
        <v>0</v>
      </c>
      <c r="AG239" s="39">
        <v>0</v>
      </c>
      <c r="AH239" s="39">
        <v>0</v>
      </c>
      <c r="AI239" s="39">
        <v>0</v>
      </c>
      <c r="AJ239" s="9">
        <f t="shared" si="20"/>
        <v>1</v>
      </c>
      <c r="AK239" s="9">
        <f t="shared" si="21"/>
        <v>0</v>
      </c>
      <c r="AL239" s="9">
        <f t="shared" si="22"/>
        <v>0</v>
      </c>
      <c r="AM239" s="9">
        <f t="shared" si="23"/>
        <v>0</v>
      </c>
      <c r="AN239" s="29" t="s">
        <v>4013</v>
      </c>
      <c r="AO239" s="29" t="s">
        <v>4014</v>
      </c>
    </row>
    <row r="240" spans="1:41" x14ac:dyDescent="0.25">
      <c r="A240" s="39">
        <v>4539</v>
      </c>
      <c r="B240" s="29" t="s">
        <v>8271</v>
      </c>
      <c r="C240" s="29" t="s">
        <v>8272</v>
      </c>
      <c r="D240" s="29" t="s">
        <v>8273</v>
      </c>
      <c r="E240" s="42">
        <v>44864</v>
      </c>
      <c r="F240" s="29" t="s">
        <v>38</v>
      </c>
      <c r="L240" s="63" t="s">
        <v>341</v>
      </c>
      <c r="M240" s="29" t="s">
        <v>8274</v>
      </c>
      <c r="N240" s="29" t="s">
        <v>48</v>
      </c>
      <c r="O240" s="68">
        <v>0.8</v>
      </c>
      <c r="P240" s="29" t="s">
        <v>6058</v>
      </c>
      <c r="Q240" s="29" t="s">
        <v>15</v>
      </c>
      <c r="R240" s="39">
        <v>1</v>
      </c>
      <c r="S240" s="39">
        <v>0</v>
      </c>
      <c r="T240" s="39">
        <v>0</v>
      </c>
      <c r="U240" s="39">
        <v>0</v>
      </c>
      <c r="V240" s="39">
        <v>0</v>
      </c>
      <c r="W240" s="39">
        <v>0</v>
      </c>
      <c r="X240" s="39">
        <v>0</v>
      </c>
      <c r="Y240" s="39">
        <v>0</v>
      </c>
      <c r="Z240" s="39">
        <v>1</v>
      </c>
      <c r="AA240" s="39">
        <v>0</v>
      </c>
      <c r="AB240" s="39">
        <v>0</v>
      </c>
      <c r="AC240" s="39">
        <v>1</v>
      </c>
      <c r="AD240" s="39">
        <v>0</v>
      </c>
      <c r="AE240" s="39">
        <v>1</v>
      </c>
      <c r="AF240" s="39">
        <v>0</v>
      </c>
      <c r="AG240" s="39">
        <v>0</v>
      </c>
      <c r="AH240" s="39">
        <v>0</v>
      </c>
      <c r="AI240" s="39">
        <v>0</v>
      </c>
      <c r="AJ240" s="9">
        <f t="shared" si="20"/>
        <v>1</v>
      </c>
      <c r="AK240" s="9">
        <f t="shared" si="21"/>
        <v>0</v>
      </c>
      <c r="AL240" s="9">
        <f t="shared" si="22"/>
        <v>0</v>
      </c>
      <c r="AM240" s="9">
        <f t="shared" si="23"/>
        <v>0</v>
      </c>
      <c r="AN240" s="29" t="s">
        <v>8275</v>
      </c>
      <c r="AO240" s="29" t="s">
        <v>8276</v>
      </c>
    </row>
    <row r="241" spans="1:41" x14ac:dyDescent="0.25">
      <c r="A241" s="39">
        <v>4561</v>
      </c>
      <c r="B241" s="29" t="s">
        <v>6159</v>
      </c>
      <c r="C241" s="29" t="s">
        <v>6160</v>
      </c>
      <c r="D241" s="29" t="s">
        <v>6161</v>
      </c>
      <c r="E241" s="42">
        <v>44908</v>
      </c>
      <c r="F241" s="29" t="s">
        <v>38</v>
      </c>
      <c r="I241" s="64">
        <v>4.8342000000000001</v>
      </c>
      <c r="J241" s="39">
        <v>6.08E-2</v>
      </c>
      <c r="L241" s="63" t="s">
        <v>342</v>
      </c>
      <c r="M241" s="29" t="s">
        <v>6162</v>
      </c>
      <c r="N241" s="29" t="s">
        <v>48</v>
      </c>
      <c r="O241" s="68">
        <v>0</v>
      </c>
      <c r="P241" s="29" t="s">
        <v>3406</v>
      </c>
      <c r="Q241" s="29" t="s">
        <v>15</v>
      </c>
      <c r="R241" s="39">
        <v>1</v>
      </c>
      <c r="S241" s="39">
        <v>0</v>
      </c>
      <c r="T241" s="39">
        <v>1</v>
      </c>
      <c r="U241" s="39">
        <v>0</v>
      </c>
      <c r="V241" s="39">
        <v>0</v>
      </c>
      <c r="W241" s="39">
        <v>0</v>
      </c>
      <c r="X241" s="39">
        <v>0</v>
      </c>
      <c r="Y241" s="39">
        <v>0</v>
      </c>
      <c r="Z241" s="39">
        <v>1</v>
      </c>
      <c r="AA241" s="39">
        <v>0</v>
      </c>
      <c r="AB241" s="39">
        <v>0</v>
      </c>
      <c r="AC241" s="39">
        <v>0</v>
      </c>
      <c r="AD241" s="39">
        <v>0</v>
      </c>
      <c r="AE241" s="39">
        <v>1</v>
      </c>
      <c r="AF241" s="39">
        <v>0</v>
      </c>
      <c r="AG241" s="39">
        <v>0</v>
      </c>
      <c r="AH241" s="39">
        <v>0</v>
      </c>
      <c r="AI241" s="39">
        <v>0</v>
      </c>
      <c r="AJ241" s="9">
        <f t="shared" si="20"/>
        <v>1</v>
      </c>
      <c r="AK241" s="9">
        <f t="shared" si="21"/>
        <v>0</v>
      </c>
      <c r="AL241" s="9">
        <f t="shared" si="22"/>
        <v>0</v>
      </c>
      <c r="AM241" s="9">
        <f t="shared" si="23"/>
        <v>0</v>
      </c>
      <c r="AN241" s="29" t="s">
        <v>6163</v>
      </c>
      <c r="AO241" s="29" t="s">
        <v>6164</v>
      </c>
    </row>
    <row r="242" spans="1:41" x14ac:dyDescent="0.25">
      <c r="A242" s="39">
        <v>4565</v>
      </c>
      <c r="B242" s="29" t="s">
        <v>5058</v>
      </c>
      <c r="C242" s="29" t="s">
        <v>5059</v>
      </c>
      <c r="D242" s="29" t="s">
        <v>5060</v>
      </c>
      <c r="E242" s="42">
        <v>44912</v>
      </c>
      <c r="F242" s="29" t="s">
        <v>38</v>
      </c>
      <c r="J242" s="39">
        <v>0.78300000000000003</v>
      </c>
      <c r="K242" s="64">
        <v>24</v>
      </c>
      <c r="L242" s="63" t="s">
        <v>342</v>
      </c>
      <c r="M242" s="29" t="s">
        <v>39</v>
      </c>
      <c r="N242" s="29" t="s">
        <v>219</v>
      </c>
      <c r="O242" s="68">
        <v>504</v>
      </c>
      <c r="P242" s="29" t="s">
        <v>539</v>
      </c>
      <c r="Q242" s="29" t="s">
        <v>15</v>
      </c>
      <c r="R242" s="39">
        <v>1</v>
      </c>
      <c r="S242" s="39">
        <v>0</v>
      </c>
      <c r="T242" s="39">
        <v>0</v>
      </c>
      <c r="U242" s="39">
        <v>1</v>
      </c>
      <c r="V242" s="39">
        <v>0</v>
      </c>
      <c r="W242" s="39">
        <v>0</v>
      </c>
      <c r="X242" s="39">
        <v>0</v>
      </c>
      <c r="Y242" s="39">
        <v>0</v>
      </c>
      <c r="Z242" s="39">
        <v>1</v>
      </c>
      <c r="AA242" s="39">
        <v>0</v>
      </c>
      <c r="AB242" s="39">
        <v>0</v>
      </c>
      <c r="AC242" s="39">
        <v>1</v>
      </c>
      <c r="AD242" s="39">
        <v>0</v>
      </c>
      <c r="AE242" s="39">
        <v>1</v>
      </c>
      <c r="AF242" s="39">
        <v>0</v>
      </c>
      <c r="AG242" s="39">
        <v>0</v>
      </c>
      <c r="AH242" s="39">
        <v>0</v>
      </c>
      <c r="AI242" s="39">
        <v>0</v>
      </c>
      <c r="AJ242" s="9">
        <f t="shared" si="20"/>
        <v>1</v>
      </c>
      <c r="AK242" s="9">
        <f t="shared" si="21"/>
        <v>0</v>
      </c>
      <c r="AL242" s="9">
        <f t="shared" si="22"/>
        <v>0</v>
      </c>
      <c r="AM242" s="9">
        <f t="shared" si="23"/>
        <v>0</v>
      </c>
      <c r="AN242" s="29" t="s">
        <v>5061</v>
      </c>
      <c r="AO242" s="29" t="s">
        <v>5062</v>
      </c>
    </row>
    <row r="243" spans="1:41" x14ac:dyDescent="0.25">
      <c r="A243" s="39">
        <v>4580</v>
      </c>
      <c r="B243" s="29" t="s">
        <v>8277</v>
      </c>
      <c r="C243" s="29" t="s">
        <v>8278</v>
      </c>
      <c r="D243" s="29" t="s">
        <v>8279</v>
      </c>
      <c r="E243" s="42">
        <v>44958</v>
      </c>
      <c r="F243" s="29" t="s">
        <v>38</v>
      </c>
      <c r="J243" s="39">
        <v>1.5</v>
      </c>
      <c r="L243" s="63" t="s">
        <v>342</v>
      </c>
      <c r="M243" s="29" t="s">
        <v>963</v>
      </c>
      <c r="N243" s="29" t="s">
        <v>48</v>
      </c>
      <c r="O243" s="68">
        <v>24</v>
      </c>
      <c r="P243" s="29" t="s">
        <v>6043</v>
      </c>
      <c r="Q243" s="29" t="s">
        <v>15</v>
      </c>
      <c r="R243" s="39">
        <v>0</v>
      </c>
      <c r="S243" s="39">
        <v>0</v>
      </c>
      <c r="T243" s="39">
        <v>0</v>
      </c>
      <c r="U243" s="39">
        <v>0</v>
      </c>
      <c r="V243" s="39">
        <v>0</v>
      </c>
      <c r="W243" s="39">
        <v>0</v>
      </c>
      <c r="X243" s="39">
        <v>0</v>
      </c>
      <c r="Y243" s="39">
        <v>1</v>
      </c>
      <c r="Z243" s="39">
        <v>0</v>
      </c>
      <c r="AA243" s="39">
        <v>0</v>
      </c>
      <c r="AB243" s="39">
        <v>0</v>
      </c>
      <c r="AC243" s="39">
        <v>1</v>
      </c>
      <c r="AD243" s="39">
        <v>0</v>
      </c>
      <c r="AE243" s="39">
        <v>0</v>
      </c>
      <c r="AF243" s="39">
        <v>0</v>
      </c>
      <c r="AG243" s="39">
        <v>0</v>
      </c>
      <c r="AH243" s="39">
        <v>0</v>
      </c>
      <c r="AI243" s="39">
        <v>0</v>
      </c>
      <c r="AJ243" s="9">
        <f t="shared" si="20"/>
        <v>1</v>
      </c>
      <c r="AK243" s="9">
        <f t="shared" si="21"/>
        <v>0</v>
      </c>
      <c r="AL243" s="9">
        <f t="shared" si="22"/>
        <v>0</v>
      </c>
      <c r="AM243" s="9">
        <f t="shared" si="23"/>
        <v>0</v>
      </c>
      <c r="AN243" s="29" t="s">
        <v>8280</v>
      </c>
      <c r="AO243" s="29" t="s">
        <v>8281</v>
      </c>
    </row>
    <row r="244" spans="1:41" x14ac:dyDescent="0.25">
      <c r="A244" s="39">
        <v>4590</v>
      </c>
      <c r="B244" s="29" t="s">
        <v>6165</v>
      </c>
      <c r="C244" s="29" t="s">
        <v>6166</v>
      </c>
      <c r="D244" s="29" t="s">
        <v>6167</v>
      </c>
      <c r="E244" s="42">
        <v>44966</v>
      </c>
      <c r="F244" s="29" t="s">
        <v>38</v>
      </c>
      <c r="L244" s="63" t="s">
        <v>341</v>
      </c>
      <c r="M244" s="29" t="s">
        <v>6168</v>
      </c>
      <c r="N244" s="29" t="s">
        <v>48</v>
      </c>
      <c r="O244" s="68">
        <v>2688</v>
      </c>
      <c r="P244" s="29" t="s">
        <v>2220</v>
      </c>
      <c r="Q244" s="29" t="s">
        <v>15</v>
      </c>
      <c r="R244" s="39">
        <v>0</v>
      </c>
      <c r="S244" s="39">
        <v>0</v>
      </c>
      <c r="T244" s="39">
        <v>0</v>
      </c>
      <c r="U244" s="39">
        <v>1</v>
      </c>
      <c r="V244" s="39">
        <v>0</v>
      </c>
      <c r="W244" s="39">
        <v>0</v>
      </c>
      <c r="X244" s="39">
        <v>0</v>
      </c>
      <c r="Y244" s="39">
        <v>0</v>
      </c>
      <c r="Z244" s="39">
        <v>1</v>
      </c>
      <c r="AA244" s="39">
        <v>0</v>
      </c>
      <c r="AB244" s="39">
        <v>0</v>
      </c>
      <c r="AC244" s="39">
        <v>1</v>
      </c>
      <c r="AD244" s="39">
        <v>0</v>
      </c>
      <c r="AE244" s="39">
        <v>0</v>
      </c>
      <c r="AF244" s="39">
        <v>0</v>
      </c>
      <c r="AG244" s="39">
        <v>0</v>
      </c>
      <c r="AH244" s="39">
        <v>0</v>
      </c>
      <c r="AI244" s="39">
        <v>0</v>
      </c>
      <c r="AJ244" s="9">
        <f t="shared" si="20"/>
        <v>1</v>
      </c>
      <c r="AK244" s="9">
        <f t="shared" si="21"/>
        <v>0</v>
      </c>
      <c r="AL244" s="9">
        <f t="shared" si="22"/>
        <v>0</v>
      </c>
      <c r="AM244" s="9">
        <f t="shared" si="23"/>
        <v>0</v>
      </c>
      <c r="AN244" s="29" t="s">
        <v>6169</v>
      </c>
      <c r="AO244" s="29" t="s">
        <v>6170</v>
      </c>
    </row>
    <row r="245" spans="1:41" x14ac:dyDescent="0.25">
      <c r="A245" s="39">
        <v>4615</v>
      </c>
      <c r="B245" s="29" t="s">
        <v>1241</v>
      </c>
      <c r="C245" s="29" t="s">
        <v>1242</v>
      </c>
      <c r="D245" s="29" t="s">
        <v>1243</v>
      </c>
      <c r="E245" s="42">
        <v>44899</v>
      </c>
      <c r="F245" s="29" t="s">
        <v>38</v>
      </c>
      <c r="I245" s="64">
        <v>40000</v>
      </c>
      <c r="L245" s="63" t="s">
        <v>342</v>
      </c>
      <c r="M245" s="29" t="s">
        <v>39</v>
      </c>
      <c r="N245" s="29" t="s">
        <v>48</v>
      </c>
      <c r="O245" s="68">
        <v>720</v>
      </c>
      <c r="P245" s="29" t="s">
        <v>377</v>
      </c>
      <c r="Q245" s="29" t="s">
        <v>15</v>
      </c>
      <c r="R245" s="39">
        <v>1</v>
      </c>
      <c r="S245" s="39">
        <v>0</v>
      </c>
      <c r="T245" s="39">
        <v>0</v>
      </c>
      <c r="U245" s="39">
        <v>1</v>
      </c>
      <c r="V245" s="39">
        <v>0</v>
      </c>
      <c r="W245" s="39">
        <v>0</v>
      </c>
      <c r="X245" s="39">
        <v>0</v>
      </c>
      <c r="Y245" s="39">
        <v>0</v>
      </c>
      <c r="Z245" s="39">
        <v>1</v>
      </c>
      <c r="AA245" s="39">
        <v>0</v>
      </c>
      <c r="AB245" s="39">
        <v>0</v>
      </c>
      <c r="AC245" s="39">
        <v>0</v>
      </c>
      <c r="AD245" s="39">
        <v>0</v>
      </c>
      <c r="AE245" s="39">
        <v>0</v>
      </c>
      <c r="AF245" s="39">
        <v>0</v>
      </c>
      <c r="AG245" s="39">
        <v>0</v>
      </c>
      <c r="AH245" s="39">
        <v>0</v>
      </c>
      <c r="AI245" s="39">
        <v>1</v>
      </c>
      <c r="AJ245" s="9">
        <f t="shared" si="20"/>
        <v>0</v>
      </c>
      <c r="AK245" s="9">
        <f t="shared" si="21"/>
        <v>0</v>
      </c>
      <c r="AL245" s="9">
        <f t="shared" si="22"/>
        <v>1</v>
      </c>
      <c r="AM245" s="9">
        <f t="shared" si="23"/>
        <v>0</v>
      </c>
      <c r="AN245" s="29" t="s">
        <v>3910</v>
      </c>
      <c r="AO245" s="29" t="s">
        <v>1244</v>
      </c>
    </row>
    <row r="246" spans="1:41" x14ac:dyDescent="0.25">
      <c r="A246" s="39">
        <v>4621</v>
      </c>
      <c r="B246" s="29" t="s">
        <v>5067</v>
      </c>
      <c r="C246" s="29" t="s">
        <v>5068</v>
      </c>
      <c r="D246" s="29" t="s">
        <v>5069</v>
      </c>
      <c r="E246" s="42">
        <v>45058</v>
      </c>
      <c r="F246" s="29" t="s">
        <v>328</v>
      </c>
      <c r="L246" s="63" t="s">
        <v>342</v>
      </c>
      <c r="M246" s="29" t="s">
        <v>185</v>
      </c>
      <c r="N246" s="29" t="s">
        <v>48</v>
      </c>
      <c r="O246" s="68">
        <v>3</v>
      </c>
      <c r="P246" s="29" t="s">
        <v>3229</v>
      </c>
      <c r="Q246" s="29" t="s">
        <v>15</v>
      </c>
      <c r="R246" s="39">
        <v>0</v>
      </c>
      <c r="S246" s="39">
        <v>0</v>
      </c>
      <c r="T246" s="39">
        <v>1</v>
      </c>
      <c r="U246" s="39">
        <v>0</v>
      </c>
      <c r="V246" s="39">
        <v>0</v>
      </c>
      <c r="W246" s="39">
        <v>0</v>
      </c>
      <c r="X246" s="39">
        <v>0</v>
      </c>
      <c r="Y246" s="39">
        <v>0</v>
      </c>
      <c r="Z246" s="39">
        <v>1</v>
      </c>
      <c r="AA246" s="39">
        <v>0</v>
      </c>
      <c r="AB246" s="39">
        <v>0</v>
      </c>
      <c r="AC246" s="39">
        <v>1</v>
      </c>
      <c r="AD246" s="39">
        <v>0</v>
      </c>
      <c r="AE246" s="39">
        <v>1</v>
      </c>
      <c r="AF246" s="39">
        <v>0</v>
      </c>
      <c r="AG246" s="39">
        <v>0</v>
      </c>
      <c r="AH246" s="39">
        <v>0</v>
      </c>
      <c r="AI246" s="39">
        <v>0</v>
      </c>
      <c r="AJ246" s="9">
        <f t="shared" si="20"/>
        <v>1</v>
      </c>
      <c r="AK246" s="9">
        <f t="shared" si="21"/>
        <v>0</v>
      </c>
      <c r="AL246" s="9">
        <f t="shared" si="22"/>
        <v>0</v>
      </c>
      <c r="AM246" s="9">
        <f t="shared" si="23"/>
        <v>0</v>
      </c>
      <c r="AN246" s="29" t="s">
        <v>5070</v>
      </c>
      <c r="AO246" s="29" t="s">
        <v>5071</v>
      </c>
    </row>
    <row r="247" spans="1:41" x14ac:dyDescent="0.25">
      <c r="A247" s="39">
        <v>4634</v>
      </c>
      <c r="B247" s="29" t="s">
        <v>1245</v>
      </c>
      <c r="C247" s="29" t="s">
        <v>1246</v>
      </c>
      <c r="D247" s="29" t="s">
        <v>1247</v>
      </c>
      <c r="E247" s="42">
        <v>45000</v>
      </c>
      <c r="F247" s="29" t="s">
        <v>38</v>
      </c>
      <c r="J247" s="39">
        <v>5</v>
      </c>
      <c r="L247" s="63" t="s">
        <v>342</v>
      </c>
      <c r="M247" s="29" t="s">
        <v>501</v>
      </c>
      <c r="N247" s="29" t="s">
        <v>48</v>
      </c>
      <c r="O247" s="68">
        <v>260.71428571428572</v>
      </c>
      <c r="P247" s="29" t="s">
        <v>1248</v>
      </c>
      <c r="Q247" s="29" t="s">
        <v>15</v>
      </c>
      <c r="R247" s="39">
        <v>1</v>
      </c>
      <c r="S247" s="39">
        <v>0</v>
      </c>
      <c r="T247" s="39">
        <v>0</v>
      </c>
      <c r="U247" s="39">
        <v>1</v>
      </c>
      <c r="V247" s="39">
        <v>0</v>
      </c>
      <c r="W247" s="39">
        <v>0</v>
      </c>
      <c r="X247" s="39">
        <v>0</v>
      </c>
      <c r="Y247" s="39">
        <v>0</v>
      </c>
      <c r="Z247" s="39">
        <v>1</v>
      </c>
      <c r="AA247" s="39">
        <v>0</v>
      </c>
      <c r="AB247" s="39">
        <v>0</v>
      </c>
      <c r="AC247" s="39">
        <v>0</v>
      </c>
      <c r="AD247" s="39">
        <v>0</v>
      </c>
      <c r="AE247" s="39">
        <v>0</v>
      </c>
      <c r="AF247" s="39">
        <v>0</v>
      </c>
      <c r="AG247" s="39">
        <v>0</v>
      </c>
      <c r="AH247" s="39">
        <v>0</v>
      </c>
      <c r="AI247" s="39">
        <v>1</v>
      </c>
      <c r="AJ247" s="9">
        <f t="shared" si="20"/>
        <v>0</v>
      </c>
      <c r="AK247" s="9">
        <f t="shared" si="21"/>
        <v>0</v>
      </c>
      <c r="AL247" s="9">
        <f t="shared" si="22"/>
        <v>1</v>
      </c>
      <c r="AM247" s="9">
        <f t="shared" si="23"/>
        <v>0</v>
      </c>
      <c r="AN247" s="29" t="s">
        <v>4225</v>
      </c>
      <c r="AO247" s="29" t="s">
        <v>1249</v>
      </c>
    </row>
    <row r="248" spans="1:41" x14ac:dyDescent="0.25">
      <c r="A248" s="39">
        <v>4636</v>
      </c>
      <c r="B248" s="29" t="s">
        <v>8282</v>
      </c>
      <c r="C248" s="29" t="s">
        <v>8283</v>
      </c>
      <c r="D248" s="29" t="s">
        <v>8284</v>
      </c>
      <c r="E248" s="42">
        <v>45073</v>
      </c>
      <c r="F248" s="29" t="s">
        <v>38</v>
      </c>
      <c r="J248" s="39">
        <v>1</v>
      </c>
      <c r="L248" s="63" t="s">
        <v>342</v>
      </c>
      <c r="M248" s="29" t="s">
        <v>185</v>
      </c>
      <c r="N248" s="29" t="s">
        <v>48</v>
      </c>
      <c r="O248" s="68">
        <v>48</v>
      </c>
      <c r="P248" s="29" t="s">
        <v>8285</v>
      </c>
      <c r="Q248" s="29" t="s">
        <v>70</v>
      </c>
      <c r="R248" s="39">
        <v>0</v>
      </c>
      <c r="S248" s="39">
        <v>0</v>
      </c>
      <c r="T248" s="39">
        <v>0</v>
      </c>
      <c r="U248" s="39">
        <v>0</v>
      </c>
      <c r="V248" s="39">
        <v>0</v>
      </c>
      <c r="W248" s="39">
        <v>0</v>
      </c>
      <c r="X248" s="39">
        <v>0</v>
      </c>
      <c r="Y248" s="39">
        <v>1</v>
      </c>
      <c r="Z248" s="39">
        <v>0</v>
      </c>
      <c r="AA248" s="39">
        <v>0</v>
      </c>
      <c r="AB248" s="39">
        <v>0</v>
      </c>
      <c r="AC248" s="39">
        <v>0</v>
      </c>
      <c r="AD248" s="39">
        <v>0</v>
      </c>
      <c r="AE248" s="39">
        <v>1</v>
      </c>
      <c r="AF248" s="39">
        <v>0</v>
      </c>
      <c r="AG248" s="39">
        <v>0</v>
      </c>
      <c r="AH248" s="39">
        <v>0</v>
      </c>
      <c r="AI248" s="39">
        <v>0</v>
      </c>
      <c r="AJ248" s="9">
        <f t="shared" si="20"/>
        <v>1</v>
      </c>
      <c r="AK248" s="9">
        <f t="shared" si="21"/>
        <v>0</v>
      </c>
      <c r="AL248" s="9">
        <f t="shared" si="22"/>
        <v>0</v>
      </c>
      <c r="AM248" s="9">
        <f t="shared" si="23"/>
        <v>0</v>
      </c>
      <c r="AN248" s="29" t="s">
        <v>8286</v>
      </c>
      <c r="AO248" s="29" t="s">
        <v>8287</v>
      </c>
    </row>
    <row r="249" spans="1:41" x14ac:dyDescent="0.25">
      <c r="A249" s="39">
        <v>4642</v>
      </c>
      <c r="B249" s="29" t="s">
        <v>4015</v>
      </c>
      <c r="C249" s="29" t="s">
        <v>4016</v>
      </c>
      <c r="D249" s="29" t="s">
        <v>4017</v>
      </c>
      <c r="E249" s="42">
        <v>42643</v>
      </c>
      <c r="F249" s="29" t="s">
        <v>38</v>
      </c>
      <c r="I249" s="64">
        <v>1029</v>
      </c>
      <c r="L249" s="63" t="s">
        <v>342</v>
      </c>
      <c r="M249" s="29" t="s">
        <v>136</v>
      </c>
      <c r="N249" s="29" t="s">
        <v>40</v>
      </c>
      <c r="O249" s="68">
        <v>3</v>
      </c>
      <c r="P249" s="29" t="s">
        <v>5077</v>
      </c>
      <c r="Q249" s="29" t="s">
        <v>15</v>
      </c>
      <c r="R249" s="39">
        <v>1</v>
      </c>
      <c r="S249" s="39">
        <v>0</v>
      </c>
      <c r="T249" s="39">
        <v>0</v>
      </c>
      <c r="U249" s="39">
        <v>1</v>
      </c>
      <c r="V249" s="39">
        <v>0</v>
      </c>
      <c r="W249" s="39">
        <v>0</v>
      </c>
      <c r="X249" s="39">
        <v>0</v>
      </c>
      <c r="Y249" s="39">
        <v>1</v>
      </c>
      <c r="Z249" s="39">
        <v>0</v>
      </c>
      <c r="AA249" s="39">
        <v>0</v>
      </c>
      <c r="AB249" s="39">
        <v>0</v>
      </c>
      <c r="AC249" s="39">
        <v>1</v>
      </c>
      <c r="AD249" s="39">
        <v>0</v>
      </c>
      <c r="AE249" s="39">
        <v>1</v>
      </c>
      <c r="AF249" s="39">
        <v>0</v>
      </c>
      <c r="AG249" s="39">
        <v>0</v>
      </c>
      <c r="AH249" s="39">
        <v>0</v>
      </c>
      <c r="AI249" s="39">
        <v>0</v>
      </c>
      <c r="AJ249" s="9">
        <f t="shared" si="20"/>
        <v>1</v>
      </c>
      <c r="AK249" s="9">
        <f t="shared" si="21"/>
        <v>0</v>
      </c>
      <c r="AL249" s="9">
        <f t="shared" si="22"/>
        <v>0</v>
      </c>
      <c r="AM249" s="9">
        <f t="shared" si="23"/>
        <v>0</v>
      </c>
      <c r="AN249" s="29" t="s">
        <v>4018</v>
      </c>
      <c r="AO249" s="29" t="s">
        <v>4019</v>
      </c>
    </row>
    <row r="250" spans="1:41" x14ac:dyDescent="0.25">
      <c r="A250" s="39">
        <v>4660</v>
      </c>
      <c r="B250" s="29" t="s">
        <v>4026</v>
      </c>
      <c r="C250" s="29" t="s">
        <v>4027</v>
      </c>
      <c r="D250" s="29" t="s">
        <v>4028</v>
      </c>
      <c r="E250" s="42">
        <v>41696</v>
      </c>
      <c r="F250" s="29" t="s">
        <v>38</v>
      </c>
      <c r="I250" s="64">
        <v>300000</v>
      </c>
      <c r="L250" s="63" t="s">
        <v>342</v>
      </c>
      <c r="M250" s="29" t="s">
        <v>136</v>
      </c>
      <c r="N250" s="29" t="s">
        <v>219</v>
      </c>
      <c r="O250" s="68">
        <v>0.1</v>
      </c>
      <c r="P250" s="29" t="s">
        <v>5078</v>
      </c>
      <c r="Q250" s="29" t="s">
        <v>15</v>
      </c>
      <c r="R250" s="39">
        <v>1</v>
      </c>
      <c r="S250" s="39">
        <v>0</v>
      </c>
      <c r="T250" s="39">
        <v>0</v>
      </c>
      <c r="U250" s="39">
        <v>0</v>
      </c>
      <c r="V250" s="39">
        <v>0</v>
      </c>
      <c r="W250" s="39">
        <v>0</v>
      </c>
      <c r="X250" s="39">
        <v>0</v>
      </c>
      <c r="Y250" s="39">
        <v>0</v>
      </c>
      <c r="Z250" s="39">
        <v>0</v>
      </c>
      <c r="AA250" s="39">
        <v>0</v>
      </c>
      <c r="AB250" s="39">
        <v>0</v>
      </c>
      <c r="AC250" s="39">
        <v>1</v>
      </c>
      <c r="AD250" s="39">
        <v>0</v>
      </c>
      <c r="AE250" s="39">
        <v>0</v>
      </c>
      <c r="AF250" s="39">
        <v>0</v>
      </c>
      <c r="AG250" s="39">
        <v>0</v>
      </c>
      <c r="AH250" s="39">
        <v>0</v>
      </c>
      <c r="AI250" s="39">
        <v>0</v>
      </c>
      <c r="AJ250" s="9">
        <f t="shared" si="20"/>
        <v>1</v>
      </c>
      <c r="AK250" s="9">
        <f t="shared" si="21"/>
        <v>0</v>
      </c>
      <c r="AL250" s="9">
        <f t="shared" si="22"/>
        <v>0</v>
      </c>
      <c r="AM250" s="9">
        <f t="shared" si="23"/>
        <v>0</v>
      </c>
      <c r="AN250" s="29" t="s">
        <v>4029</v>
      </c>
      <c r="AO250" s="29" t="s">
        <v>4030</v>
      </c>
    </row>
    <row r="251" spans="1:41" x14ac:dyDescent="0.25">
      <c r="A251" s="39">
        <v>4687</v>
      </c>
      <c r="B251" s="29" t="s">
        <v>4031</v>
      </c>
      <c r="C251" s="29" t="s">
        <v>4032</v>
      </c>
      <c r="D251" s="29" t="s">
        <v>4033</v>
      </c>
      <c r="E251" s="42">
        <v>39508</v>
      </c>
      <c r="F251" s="29" t="s">
        <v>2852</v>
      </c>
      <c r="J251" s="39">
        <v>4</v>
      </c>
      <c r="L251" s="63" t="s">
        <v>341</v>
      </c>
      <c r="M251" s="29" t="s">
        <v>1411</v>
      </c>
      <c r="N251" s="29" t="s">
        <v>48</v>
      </c>
      <c r="O251" s="68">
        <v>1</v>
      </c>
      <c r="P251" s="29" t="s">
        <v>5085</v>
      </c>
      <c r="Q251" s="29" t="s">
        <v>15</v>
      </c>
      <c r="R251" s="39">
        <v>0</v>
      </c>
      <c r="S251" s="39">
        <v>0</v>
      </c>
      <c r="T251" s="39">
        <v>0</v>
      </c>
      <c r="U251" s="39">
        <v>1</v>
      </c>
      <c r="V251" s="39">
        <v>0</v>
      </c>
      <c r="W251" s="39">
        <v>0</v>
      </c>
      <c r="X251" s="39">
        <v>0</v>
      </c>
      <c r="Y251" s="39">
        <v>1</v>
      </c>
      <c r="Z251" s="39">
        <v>1</v>
      </c>
      <c r="AA251" s="39">
        <v>0</v>
      </c>
      <c r="AB251" s="39">
        <v>0</v>
      </c>
      <c r="AC251" s="39">
        <v>1</v>
      </c>
      <c r="AD251" s="39">
        <v>0</v>
      </c>
      <c r="AE251" s="39">
        <v>1</v>
      </c>
      <c r="AF251" s="39">
        <v>0</v>
      </c>
      <c r="AG251" s="39">
        <v>0</v>
      </c>
      <c r="AH251" s="39">
        <v>0</v>
      </c>
      <c r="AI251" s="39">
        <v>0</v>
      </c>
      <c r="AJ251" s="9">
        <f t="shared" si="20"/>
        <v>1</v>
      </c>
      <c r="AK251" s="9">
        <f t="shared" si="21"/>
        <v>0</v>
      </c>
      <c r="AL251" s="9">
        <f t="shared" si="22"/>
        <v>0</v>
      </c>
      <c r="AM251" s="9">
        <f t="shared" si="23"/>
        <v>0</v>
      </c>
      <c r="AN251" s="29" t="s">
        <v>4034</v>
      </c>
      <c r="AO251" s="29" t="s">
        <v>4035</v>
      </c>
    </row>
    <row r="252" spans="1:41" x14ac:dyDescent="0.25">
      <c r="A252" s="39">
        <v>4702</v>
      </c>
      <c r="B252" s="29" t="s">
        <v>6171</v>
      </c>
      <c r="C252" s="29" t="s">
        <v>6172</v>
      </c>
      <c r="D252" s="29" t="s">
        <v>6173</v>
      </c>
      <c r="E252" s="42">
        <v>44682</v>
      </c>
      <c r="F252" s="29" t="s">
        <v>332</v>
      </c>
      <c r="I252" s="64">
        <v>26000</v>
      </c>
      <c r="L252" s="63" t="s">
        <v>342</v>
      </c>
      <c r="M252" s="29" t="s">
        <v>1869</v>
      </c>
      <c r="N252" s="29" t="s">
        <v>40</v>
      </c>
      <c r="O252" s="68">
        <v>20.104166666666668</v>
      </c>
      <c r="P252" s="29" t="s">
        <v>6043</v>
      </c>
      <c r="Q252" s="29" t="s">
        <v>15</v>
      </c>
      <c r="R252" s="39">
        <v>1</v>
      </c>
      <c r="S252" s="39">
        <v>0</v>
      </c>
      <c r="T252" s="39">
        <v>0</v>
      </c>
      <c r="U252" s="39">
        <v>0</v>
      </c>
      <c r="V252" s="39">
        <v>0</v>
      </c>
      <c r="W252" s="39">
        <v>0</v>
      </c>
      <c r="X252" s="39">
        <v>0</v>
      </c>
      <c r="Y252" s="39">
        <v>0</v>
      </c>
      <c r="Z252" s="39">
        <v>1</v>
      </c>
      <c r="AA252" s="39">
        <v>0</v>
      </c>
      <c r="AB252" s="39">
        <v>0</v>
      </c>
      <c r="AC252" s="39">
        <v>1</v>
      </c>
      <c r="AD252" s="39">
        <v>0</v>
      </c>
      <c r="AE252" s="39">
        <v>0</v>
      </c>
      <c r="AF252" s="39">
        <v>0</v>
      </c>
      <c r="AG252" s="39">
        <v>0</v>
      </c>
      <c r="AH252" s="39">
        <v>0</v>
      </c>
      <c r="AI252" s="39">
        <v>0</v>
      </c>
      <c r="AJ252" s="9">
        <f t="shared" si="20"/>
        <v>1</v>
      </c>
      <c r="AK252" s="9">
        <f t="shared" si="21"/>
        <v>0</v>
      </c>
      <c r="AL252" s="9">
        <f t="shared" si="22"/>
        <v>0</v>
      </c>
      <c r="AM252" s="9">
        <f t="shared" si="23"/>
        <v>0</v>
      </c>
      <c r="AN252" s="29" t="s">
        <v>6158</v>
      </c>
      <c r="AO252" s="29" t="s">
        <v>6174</v>
      </c>
    </row>
    <row r="253" spans="1:41" x14ac:dyDescent="0.25">
      <c r="A253" s="39">
        <v>4713</v>
      </c>
      <c r="B253" s="29" t="s">
        <v>4036</v>
      </c>
      <c r="C253" s="29" t="s">
        <v>4037</v>
      </c>
      <c r="D253" s="29" t="s">
        <v>4038</v>
      </c>
      <c r="E253" s="42">
        <v>43817</v>
      </c>
      <c r="F253" s="29" t="s">
        <v>2852</v>
      </c>
      <c r="L253" s="63" t="s">
        <v>342</v>
      </c>
      <c r="M253" s="29" t="s">
        <v>136</v>
      </c>
      <c r="N253" s="29" t="s">
        <v>219</v>
      </c>
      <c r="O253" s="68">
        <v>0.05</v>
      </c>
      <c r="P253" s="29" t="s">
        <v>6175</v>
      </c>
      <c r="Q253" s="29" t="s">
        <v>55</v>
      </c>
      <c r="R253" s="39">
        <v>0</v>
      </c>
      <c r="S253" s="39">
        <v>0</v>
      </c>
      <c r="T253" s="39">
        <v>0</v>
      </c>
      <c r="U253" s="39">
        <v>0</v>
      </c>
      <c r="V253" s="39">
        <v>0</v>
      </c>
      <c r="W253" s="39">
        <v>0</v>
      </c>
      <c r="X253" s="39">
        <v>0</v>
      </c>
      <c r="Y253" s="39">
        <v>1</v>
      </c>
      <c r="Z253" s="39">
        <v>0</v>
      </c>
      <c r="AA253" s="39">
        <v>0</v>
      </c>
      <c r="AB253" s="39">
        <v>0</v>
      </c>
      <c r="AC253" s="39">
        <v>0</v>
      </c>
      <c r="AD253" s="39">
        <v>1</v>
      </c>
      <c r="AE253" s="39">
        <v>0</v>
      </c>
      <c r="AF253" s="39">
        <v>0</v>
      </c>
      <c r="AG253" s="39">
        <v>0</v>
      </c>
      <c r="AH253" s="39">
        <v>0</v>
      </c>
      <c r="AI253" s="39">
        <v>0</v>
      </c>
      <c r="AJ253" s="9">
        <f t="shared" si="20"/>
        <v>0</v>
      </c>
      <c r="AK253" s="9">
        <f t="shared" si="21"/>
        <v>0</v>
      </c>
      <c r="AL253" s="9">
        <f t="shared" si="22"/>
        <v>1</v>
      </c>
      <c r="AM253" s="9">
        <f t="shared" si="23"/>
        <v>1</v>
      </c>
      <c r="AN253" s="29" t="s">
        <v>4039</v>
      </c>
      <c r="AO253" s="29" t="s">
        <v>4040</v>
      </c>
    </row>
    <row r="254" spans="1:41" x14ac:dyDescent="0.25">
      <c r="A254" s="39">
        <v>4746</v>
      </c>
      <c r="B254" s="29" t="s">
        <v>8002</v>
      </c>
      <c r="C254" s="29" t="s">
        <v>8003</v>
      </c>
      <c r="D254" s="29" t="s">
        <v>8004</v>
      </c>
      <c r="E254" s="42">
        <v>40422</v>
      </c>
      <c r="F254" s="29" t="s">
        <v>38</v>
      </c>
      <c r="L254" s="63" t="s">
        <v>342</v>
      </c>
      <c r="M254" s="29" t="s">
        <v>8005</v>
      </c>
      <c r="N254" s="29" t="s">
        <v>40</v>
      </c>
      <c r="O254" s="68">
        <v>8.3333333333333003E-3</v>
      </c>
      <c r="P254" s="29" t="s">
        <v>8006</v>
      </c>
      <c r="Q254" s="29" t="s">
        <v>15</v>
      </c>
      <c r="R254" s="39">
        <v>1</v>
      </c>
      <c r="S254" s="39">
        <v>0</v>
      </c>
      <c r="T254" s="39">
        <v>0</v>
      </c>
      <c r="U254" s="39">
        <v>1</v>
      </c>
      <c r="V254" s="39">
        <v>0</v>
      </c>
      <c r="W254" s="39">
        <v>0</v>
      </c>
      <c r="X254" s="39">
        <v>0</v>
      </c>
      <c r="Y254" s="39">
        <v>1</v>
      </c>
      <c r="Z254" s="39">
        <v>1</v>
      </c>
      <c r="AA254" s="39">
        <v>0</v>
      </c>
      <c r="AB254" s="39">
        <v>0</v>
      </c>
      <c r="AC254" s="39">
        <v>0</v>
      </c>
      <c r="AD254" s="39">
        <v>0</v>
      </c>
      <c r="AE254" s="39">
        <v>0</v>
      </c>
      <c r="AF254" s="39">
        <v>0</v>
      </c>
      <c r="AG254" s="39">
        <v>1</v>
      </c>
      <c r="AH254" s="39">
        <v>0</v>
      </c>
      <c r="AI254" s="39">
        <v>0</v>
      </c>
      <c r="AJ254" s="9">
        <f t="shared" si="20"/>
        <v>0</v>
      </c>
      <c r="AK254" s="9">
        <f t="shared" si="21"/>
        <v>1</v>
      </c>
      <c r="AL254" s="9">
        <f t="shared" si="22"/>
        <v>0</v>
      </c>
      <c r="AM254" s="9">
        <f t="shared" si="23"/>
        <v>0</v>
      </c>
      <c r="AN254" s="29" t="s">
        <v>8007</v>
      </c>
      <c r="AO254" s="29" t="s">
        <v>8008</v>
      </c>
    </row>
    <row r="255" spans="1:41" x14ac:dyDescent="0.25">
      <c r="A255" s="39">
        <v>4762</v>
      </c>
      <c r="B255" s="29" t="s">
        <v>5099</v>
      </c>
      <c r="C255" s="29" t="s">
        <v>5100</v>
      </c>
      <c r="D255" s="29" t="s">
        <v>5101</v>
      </c>
      <c r="E255" s="42">
        <v>43556</v>
      </c>
      <c r="F255" s="29" t="s">
        <v>332</v>
      </c>
      <c r="I255" s="64">
        <v>10000</v>
      </c>
      <c r="L255" s="63" t="s">
        <v>342</v>
      </c>
      <c r="M255" s="29" t="s">
        <v>136</v>
      </c>
      <c r="N255" s="29" t="s">
        <v>219</v>
      </c>
      <c r="O255" s="68">
        <v>24</v>
      </c>
      <c r="P255" s="29" t="s">
        <v>5102</v>
      </c>
      <c r="Q255" s="29" t="s">
        <v>70</v>
      </c>
      <c r="R255" s="39">
        <v>0</v>
      </c>
      <c r="S255" s="39">
        <v>0</v>
      </c>
      <c r="T255" s="39">
        <v>0</v>
      </c>
      <c r="U255" s="39">
        <v>0</v>
      </c>
      <c r="V255" s="39">
        <v>0</v>
      </c>
      <c r="W255" s="39">
        <v>0</v>
      </c>
      <c r="X255" s="39">
        <v>0</v>
      </c>
      <c r="Y255" s="39">
        <v>1</v>
      </c>
      <c r="Z255" s="39">
        <v>0</v>
      </c>
      <c r="AA255" s="39">
        <v>0</v>
      </c>
      <c r="AB255" s="39">
        <v>0</v>
      </c>
      <c r="AC255" s="39">
        <v>0</v>
      </c>
      <c r="AD255" s="39">
        <v>0</v>
      </c>
      <c r="AE255" s="39">
        <v>1</v>
      </c>
      <c r="AF255" s="39">
        <v>0</v>
      </c>
      <c r="AG255" s="39">
        <v>0</v>
      </c>
      <c r="AH255" s="39">
        <v>0</v>
      </c>
      <c r="AI255" s="39">
        <v>0</v>
      </c>
      <c r="AJ255" s="9">
        <f t="shared" si="20"/>
        <v>1</v>
      </c>
      <c r="AK255" s="9">
        <f t="shared" si="21"/>
        <v>0</v>
      </c>
      <c r="AL255" s="9">
        <f t="shared" si="22"/>
        <v>0</v>
      </c>
      <c r="AM255" s="9">
        <f t="shared" si="23"/>
        <v>0</v>
      </c>
      <c r="AN255" s="29" t="s">
        <v>5103</v>
      </c>
      <c r="AO255" s="29" t="s">
        <v>5104</v>
      </c>
    </row>
    <row r="256" spans="1:41" x14ac:dyDescent="0.25">
      <c r="A256" s="39">
        <v>4790</v>
      </c>
      <c r="B256" s="29" t="s">
        <v>5110</v>
      </c>
      <c r="C256" s="29" t="s">
        <v>5111</v>
      </c>
      <c r="D256" s="29" t="s">
        <v>5112</v>
      </c>
      <c r="E256" s="42">
        <v>42795</v>
      </c>
      <c r="F256" s="29" t="s">
        <v>38</v>
      </c>
      <c r="J256" s="39">
        <v>0.95</v>
      </c>
      <c r="L256" s="63" t="s">
        <v>341</v>
      </c>
      <c r="M256" s="29" t="s">
        <v>151</v>
      </c>
      <c r="N256" s="29" t="s">
        <v>48</v>
      </c>
      <c r="O256" s="68">
        <v>0</v>
      </c>
      <c r="P256" s="29" t="s">
        <v>225</v>
      </c>
      <c r="Q256" s="29" t="s">
        <v>15</v>
      </c>
      <c r="R256" s="39">
        <v>0</v>
      </c>
      <c r="S256" s="39">
        <v>0</v>
      </c>
      <c r="T256" s="39">
        <v>0</v>
      </c>
      <c r="U256" s="39">
        <v>1</v>
      </c>
      <c r="V256" s="39">
        <v>0</v>
      </c>
      <c r="W256" s="39">
        <v>0</v>
      </c>
      <c r="X256" s="39">
        <v>0</v>
      </c>
      <c r="Y256" s="39">
        <v>0</v>
      </c>
      <c r="Z256" s="39">
        <v>1</v>
      </c>
      <c r="AA256" s="39">
        <v>0</v>
      </c>
      <c r="AB256" s="39">
        <v>0</v>
      </c>
      <c r="AC256" s="39">
        <v>0</v>
      </c>
      <c r="AD256" s="39">
        <v>0</v>
      </c>
      <c r="AE256" s="39">
        <v>1</v>
      </c>
      <c r="AF256" s="39">
        <v>0</v>
      </c>
      <c r="AG256" s="39">
        <v>0</v>
      </c>
      <c r="AH256" s="39">
        <v>0</v>
      </c>
      <c r="AI256" s="39">
        <v>0</v>
      </c>
      <c r="AJ256" s="9">
        <f t="shared" si="20"/>
        <v>1</v>
      </c>
      <c r="AK256" s="9">
        <f t="shared" si="21"/>
        <v>0</v>
      </c>
      <c r="AL256" s="9">
        <f t="shared" si="22"/>
        <v>0</v>
      </c>
      <c r="AM256" s="9">
        <f t="shared" si="23"/>
        <v>0</v>
      </c>
      <c r="AN256" s="29" t="s">
        <v>5113</v>
      </c>
      <c r="AO256" s="29" t="s">
        <v>5114</v>
      </c>
    </row>
    <row r="257" spans="1:41" x14ac:dyDescent="0.25">
      <c r="A257" s="39">
        <v>4807</v>
      </c>
      <c r="B257" s="29" t="s">
        <v>4044</v>
      </c>
      <c r="C257" s="29" t="s">
        <v>4045</v>
      </c>
      <c r="D257" s="29" t="s">
        <v>4046</v>
      </c>
      <c r="E257" s="42">
        <v>44510</v>
      </c>
      <c r="F257" s="29" t="s">
        <v>38</v>
      </c>
      <c r="I257" s="64">
        <v>300000</v>
      </c>
      <c r="L257" s="63" t="s">
        <v>342</v>
      </c>
      <c r="M257" s="29" t="s">
        <v>136</v>
      </c>
      <c r="N257" s="29" t="s">
        <v>219</v>
      </c>
      <c r="O257" s="68">
        <v>1</v>
      </c>
      <c r="P257" s="29" t="s">
        <v>5119</v>
      </c>
      <c r="Q257" s="29" t="s">
        <v>15</v>
      </c>
      <c r="R257" s="39">
        <v>1</v>
      </c>
      <c r="S257" s="39">
        <v>0</v>
      </c>
      <c r="T257" s="39">
        <v>0</v>
      </c>
      <c r="U257" s="39">
        <v>0</v>
      </c>
      <c r="V257" s="39">
        <v>0</v>
      </c>
      <c r="W257" s="39">
        <v>0</v>
      </c>
      <c r="X257" s="39">
        <v>0</v>
      </c>
      <c r="Y257" s="39">
        <v>0</v>
      </c>
      <c r="Z257" s="39">
        <v>0</v>
      </c>
      <c r="AA257" s="39">
        <v>0</v>
      </c>
      <c r="AB257" s="39">
        <v>0</v>
      </c>
      <c r="AC257" s="39">
        <v>0</v>
      </c>
      <c r="AD257" s="39">
        <v>0</v>
      </c>
      <c r="AE257" s="39">
        <v>0</v>
      </c>
      <c r="AF257" s="39">
        <v>0</v>
      </c>
      <c r="AG257" s="39">
        <v>0</v>
      </c>
      <c r="AH257" s="39">
        <v>0</v>
      </c>
      <c r="AI257" s="39">
        <v>1</v>
      </c>
      <c r="AJ257" s="9">
        <f t="shared" si="20"/>
        <v>0</v>
      </c>
      <c r="AK257" s="9">
        <f t="shared" si="21"/>
        <v>0</v>
      </c>
      <c r="AL257" s="9">
        <f t="shared" si="22"/>
        <v>1</v>
      </c>
      <c r="AM257" s="9">
        <f t="shared" si="23"/>
        <v>0</v>
      </c>
      <c r="AN257" s="29" t="s">
        <v>4047</v>
      </c>
      <c r="AO257" s="29" t="s">
        <v>4048</v>
      </c>
    </row>
    <row r="258" spans="1:41" x14ac:dyDescent="0.25">
      <c r="A258" s="39">
        <v>4809</v>
      </c>
      <c r="B258" s="29" t="s">
        <v>4049</v>
      </c>
      <c r="C258" s="29" t="s">
        <v>4050</v>
      </c>
      <c r="D258" s="29" t="s">
        <v>4051</v>
      </c>
      <c r="E258" s="42">
        <v>42220</v>
      </c>
      <c r="F258" s="29" t="s">
        <v>38</v>
      </c>
      <c r="I258" s="64">
        <v>10000</v>
      </c>
      <c r="J258" s="39">
        <v>0.66</v>
      </c>
      <c r="L258" s="63" t="s">
        <v>342</v>
      </c>
      <c r="M258" s="29" t="s">
        <v>136</v>
      </c>
      <c r="N258" s="29" t="s">
        <v>2360</v>
      </c>
      <c r="O258" s="68">
        <v>100</v>
      </c>
      <c r="P258" s="29" t="s">
        <v>195</v>
      </c>
      <c r="Q258" s="29" t="s">
        <v>15</v>
      </c>
      <c r="R258" s="39">
        <v>1</v>
      </c>
      <c r="S258" s="39">
        <v>0</v>
      </c>
      <c r="T258" s="39">
        <v>0</v>
      </c>
      <c r="U258" s="39">
        <v>1</v>
      </c>
      <c r="V258" s="39">
        <v>0</v>
      </c>
      <c r="W258" s="39">
        <v>0</v>
      </c>
      <c r="X258" s="39">
        <v>0</v>
      </c>
      <c r="Y258" s="39">
        <v>0</v>
      </c>
      <c r="Z258" s="39">
        <v>1</v>
      </c>
      <c r="AA258" s="39">
        <v>0</v>
      </c>
      <c r="AB258" s="39">
        <v>0</v>
      </c>
      <c r="AC258" s="39">
        <v>1</v>
      </c>
      <c r="AD258" s="39">
        <v>0</v>
      </c>
      <c r="AE258" s="39">
        <v>0</v>
      </c>
      <c r="AF258" s="39">
        <v>0</v>
      </c>
      <c r="AG258" s="39">
        <v>0</v>
      </c>
      <c r="AH258" s="39">
        <v>0</v>
      </c>
      <c r="AI258" s="39">
        <v>0</v>
      </c>
      <c r="AJ258" s="9">
        <f t="shared" si="20"/>
        <v>1</v>
      </c>
      <c r="AK258" s="9">
        <f t="shared" si="21"/>
        <v>0</v>
      </c>
      <c r="AL258" s="9">
        <f t="shared" si="22"/>
        <v>0</v>
      </c>
      <c r="AM258" s="9">
        <f t="shared" si="23"/>
        <v>0</v>
      </c>
      <c r="AN258" s="29" t="s">
        <v>4052</v>
      </c>
      <c r="AO258" s="29" t="s">
        <v>4053</v>
      </c>
    </row>
    <row r="259" spans="1:41" x14ac:dyDescent="0.25">
      <c r="A259" s="39">
        <v>4932</v>
      </c>
      <c r="B259" s="29" t="s">
        <v>8288</v>
      </c>
      <c r="C259" s="29" t="s">
        <v>8289</v>
      </c>
      <c r="D259" s="29" t="s">
        <v>8290</v>
      </c>
      <c r="E259" s="42">
        <v>36220</v>
      </c>
      <c r="F259" s="29" t="s">
        <v>38</v>
      </c>
      <c r="G259" s="39">
        <v>847</v>
      </c>
      <c r="H259" s="39">
        <v>835</v>
      </c>
      <c r="J259" s="39">
        <v>0.6</v>
      </c>
      <c r="L259" s="63" t="s">
        <v>342</v>
      </c>
      <c r="M259" s="29" t="s">
        <v>3726</v>
      </c>
      <c r="N259" s="29" t="s">
        <v>40</v>
      </c>
      <c r="O259" s="68">
        <v>0</v>
      </c>
      <c r="P259" s="29" t="s">
        <v>6074</v>
      </c>
      <c r="Q259" s="29" t="s">
        <v>15</v>
      </c>
      <c r="R259" s="39">
        <v>1</v>
      </c>
      <c r="S259" s="39">
        <v>0</v>
      </c>
      <c r="T259" s="39">
        <v>0</v>
      </c>
      <c r="U259" s="39">
        <v>0</v>
      </c>
      <c r="V259" s="39">
        <v>0</v>
      </c>
      <c r="W259" s="39">
        <v>0</v>
      </c>
      <c r="X259" s="39">
        <v>0</v>
      </c>
      <c r="Y259" s="39">
        <v>0</v>
      </c>
      <c r="Z259" s="39">
        <v>1</v>
      </c>
      <c r="AA259" s="39">
        <v>0</v>
      </c>
      <c r="AB259" s="39">
        <v>0</v>
      </c>
      <c r="AC259" s="39">
        <v>1</v>
      </c>
      <c r="AD259" s="39">
        <v>1</v>
      </c>
      <c r="AE259" s="39">
        <v>0</v>
      </c>
      <c r="AF259" s="39">
        <v>0</v>
      </c>
      <c r="AG259" s="39">
        <v>0</v>
      </c>
      <c r="AH259" s="39">
        <v>0</v>
      </c>
      <c r="AI259" s="39">
        <v>0</v>
      </c>
      <c r="AJ259" s="9">
        <f t="shared" si="20"/>
        <v>1</v>
      </c>
      <c r="AK259" s="9">
        <f t="shared" si="21"/>
        <v>0</v>
      </c>
      <c r="AL259" s="9">
        <f t="shared" si="22"/>
        <v>1</v>
      </c>
      <c r="AM259" s="9">
        <f t="shared" si="23"/>
        <v>1</v>
      </c>
      <c r="AN259" s="29" t="s">
        <v>8291</v>
      </c>
      <c r="AO259" s="29" t="s">
        <v>8292</v>
      </c>
    </row>
    <row r="260" spans="1:41" x14ac:dyDescent="0.25">
      <c r="A260" s="39">
        <v>4940</v>
      </c>
      <c r="B260" s="29" t="s">
        <v>8293</v>
      </c>
      <c r="C260" s="29" t="s">
        <v>8294</v>
      </c>
      <c r="D260" s="29" t="s">
        <v>8295</v>
      </c>
      <c r="E260" s="42">
        <v>45108</v>
      </c>
      <c r="F260" s="29" t="s">
        <v>38</v>
      </c>
      <c r="L260" s="63" t="s">
        <v>342</v>
      </c>
      <c r="M260" s="29" t="s">
        <v>1869</v>
      </c>
      <c r="N260" s="29" t="s">
        <v>48</v>
      </c>
      <c r="O260" s="68">
        <v>6</v>
      </c>
      <c r="P260" s="29" t="s">
        <v>8296</v>
      </c>
      <c r="Q260" s="29" t="s">
        <v>15</v>
      </c>
      <c r="R260" s="39">
        <v>1</v>
      </c>
      <c r="S260" s="39">
        <v>0</v>
      </c>
      <c r="T260" s="39">
        <v>0</v>
      </c>
      <c r="U260" s="39">
        <v>0</v>
      </c>
      <c r="V260" s="39">
        <v>0</v>
      </c>
      <c r="W260" s="39">
        <v>0</v>
      </c>
      <c r="X260" s="39">
        <v>0</v>
      </c>
      <c r="Y260" s="39">
        <v>1</v>
      </c>
      <c r="Z260" s="39">
        <v>0</v>
      </c>
      <c r="AA260" s="39">
        <v>0</v>
      </c>
      <c r="AB260" s="39">
        <v>0</v>
      </c>
      <c r="AC260" s="39">
        <v>0</v>
      </c>
      <c r="AD260" s="39">
        <v>0</v>
      </c>
      <c r="AE260" s="39">
        <v>1</v>
      </c>
      <c r="AF260" s="39">
        <v>0</v>
      </c>
      <c r="AG260" s="39">
        <v>0</v>
      </c>
      <c r="AH260" s="39">
        <v>0</v>
      </c>
      <c r="AI260" s="39">
        <v>0</v>
      </c>
      <c r="AJ260" s="9">
        <f t="shared" si="20"/>
        <v>1</v>
      </c>
      <c r="AK260" s="9">
        <f t="shared" si="21"/>
        <v>0</v>
      </c>
      <c r="AL260" s="9">
        <f t="shared" si="22"/>
        <v>0</v>
      </c>
      <c r="AM260" s="9">
        <f t="shared" si="23"/>
        <v>0</v>
      </c>
      <c r="AN260" s="29" t="s">
        <v>8297</v>
      </c>
      <c r="AO260" s="29" t="s">
        <v>8298</v>
      </c>
    </row>
    <row r="261" spans="1:41" x14ac:dyDescent="0.25">
      <c r="A261" s="39">
        <v>5001</v>
      </c>
      <c r="B261" s="29" t="s">
        <v>8299</v>
      </c>
      <c r="C261" s="29" t="s">
        <v>8300</v>
      </c>
      <c r="D261" s="29" t="s">
        <v>8301</v>
      </c>
      <c r="E261" s="42">
        <v>45288</v>
      </c>
      <c r="F261" s="29" t="s">
        <v>38</v>
      </c>
      <c r="K261" s="64">
        <v>40</v>
      </c>
      <c r="L261" s="63" t="s">
        <v>342</v>
      </c>
      <c r="M261" s="29" t="s">
        <v>136</v>
      </c>
      <c r="N261" s="29" t="s">
        <v>40</v>
      </c>
      <c r="O261" s="68">
        <v>1</v>
      </c>
      <c r="P261" s="29" t="s">
        <v>8302</v>
      </c>
      <c r="Q261" s="29" t="s">
        <v>15</v>
      </c>
      <c r="R261" s="39">
        <v>1</v>
      </c>
      <c r="S261" s="39">
        <v>0</v>
      </c>
      <c r="T261" s="39">
        <v>1</v>
      </c>
      <c r="U261" s="39">
        <v>0</v>
      </c>
      <c r="V261" s="39">
        <v>0</v>
      </c>
      <c r="W261" s="39">
        <v>0</v>
      </c>
      <c r="X261" s="39">
        <v>0</v>
      </c>
      <c r="Y261" s="39">
        <v>0</v>
      </c>
      <c r="Z261" s="39">
        <v>1</v>
      </c>
      <c r="AA261" s="39">
        <v>0</v>
      </c>
      <c r="AB261" s="39">
        <v>0</v>
      </c>
      <c r="AC261" s="39">
        <v>1</v>
      </c>
      <c r="AD261" s="39">
        <v>0</v>
      </c>
      <c r="AE261" s="39">
        <v>1</v>
      </c>
      <c r="AF261" s="39">
        <v>0</v>
      </c>
      <c r="AG261" s="39">
        <v>0</v>
      </c>
      <c r="AH261" s="39">
        <v>0</v>
      </c>
      <c r="AI261" s="39">
        <v>0</v>
      </c>
      <c r="AJ261" s="9">
        <f t="shared" si="20"/>
        <v>1</v>
      </c>
      <c r="AK261" s="9">
        <f t="shared" si="21"/>
        <v>0</v>
      </c>
      <c r="AL261" s="9">
        <f t="shared" si="22"/>
        <v>0</v>
      </c>
      <c r="AM261" s="9">
        <f t="shared" si="23"/>
        <v>0</v>
      </c>
      <c r="AN261" s="29" t="s">
        <v>8303</v>
      </c>
      <c r="AO261" s="29" t="s">
        <v>8304</v>
      </c>
    </row>
    <row r="262" spans="1:41" x14ac:dyDescent="0.25">
      <c r="A262" s="39">
        <v>5091</v>
      </c>
      <c r="B262" s="29" t="s">
        <v>8305</v>
      </c>
      <c r="C262" s="29" t="s">
        <v>8306</v>
      </c>
      <c r="D262" s="29" t="s">
        <v>8307</v>
      </c>
      <c r="E262" s="42">
        <v>45525</v>
      </c>
      <c r="F262" s="29" t="s">
        <v>38</v>
      </c>
      <c r="K262" s="64">
        <v>40</v>
      </c>
      <c r="L262" s="63" t="s">
        <v>342</v>
      </c>
      <c r="M262" s="29" t="s">
        <v>575</v>
      </c>
      <c r="N262" s="29" t="s">
        <v>219</v>
      </c>
      <c r="O262" s="68">
        <v>1</v>
      </c>
      <c r="P262" s="29" t="s">
        <v>8308</v>
      </c>
      <c r="Q262" s="29" t="s">
        <v>15</v>
      </c>
      <c r="R262" s="39">
        <v>1</v>
      </c>
      <c r="S262" s="39">
        <v>0</v>
      </c>
      <c r="T262" s="39">
        <v>1</v>
      </c>
      <c r="U262" s="39">
        <v>0</v>
      </c>
      <c r="V262" s="39">
        <v>0</v>
      </c>
      <c r="W262" s="39">
        <v>0</v>
      </c>
      <c r="X262" s="39">
        <v>0</v>
      </c>
      <c r="Y262" s="39">
        <v>0</v>
      </c>
      <c r="Z262" s="39">
        <v>1</v>
      </c>
      <c r="AA262" s="39">
        <v>0</v>
      </c>
      <c r="AB262" s="39">
        <v>0</v>
      </c>
      <c r="AC262" s="39">
        <v>1</v>
      </c>
      <c r="AD262" s="39">
        <v>0</v>
      </c>
      <c r="AE262" s="39">
        <v>1</v>
      </c>
      <c r="AF262" s="39">
        <v>0</v>
      </c>
      <c r="AG262" s="39">
        <v>0</v>
      </c>
      <c r="AH262" s="39">
        <v>0</v>
      </c>
      <c r="AI262" s="39">
        <v>0</v>
      </c>
      <c r="AJ262" s="9">
        <f t="shared" si="20"/>
        <v>1</v>
      </c>
      <c r="AK262" s="9">
        <f t="shared" si="21"/>
        <v>0</v>
      </c>
      <c r="AL262" s="9">
        <f t="shared" si="22"/>
        <v>0</v>
      </c>
      <c r="AM262" s="9">
        <f t="shared" si="23"/>
        <v>0</v>
      </c>
      <c r="AN262" s="29" t="s">
        <v>8309</v>
      </c>
      <c r="AO262" s="29" t="s">
        <v>8310</v>
      </c>
    </row>
    <row r="263" spans="1:41" x14ac:dyDescent="0.25">
      <c r="A263" s="39">
        <v>5121</v>
      </c>
      <c r="B263" s="29" t="s">
        <v>3429</v>
      </c>
      <c r="C263" s="29" t="s">
        <v>3430</v>
      </c>
      <c r="D263" s="29" t="s">
        <v>3431</v>
      </c>
      <c r="E263" s="42">
        <v>45575</v>
      </c>
      <c r="F263" s="29" t="s">
        <v>38</v>
      </c>
      <c r="J263" s="39">
        <v>4</v>
      </c>
      <c r="L263" s="63" t="s">
        <v>342</v>
      </c>
      <c r="M263" s="29" t="s">
        <v>3432</v>
      </c>
      <c r="N263" s="29" t="s">
        <v>48</v>
      </c>
      <c r="O263" s="68">
        <v>672</v>
      </c>
      <c r="P263" s="29" t="s">
        <v>3433</v>
      </c>
      <c r="Q263" s="29" t="s">
        <v>15</v>
      </c>
      <c r="R263" s="39">
        <v>1</v>
      </c>
      <c r="S263" s="39">
        <v>0</v>
      </c>
      <c r="T263" s="39">
        <v>0</v>
      </c>
      <c r="U263" s="39">
        <v>1</v>
      </c>
      <c r="V263" s="39">
        <v>0</v>
      </c>
      <c r="W263" s="39">
        <v>0</v>
      </c>
      <c r="X263" s="39">
        <v>0</v>
      </c>
      <c r="Y263" s="39">
        <v>0</v>
      </c>
      <c r="Z263" s="39">
        <v>1</v>
      </c>
      <c r="AA263" s="39">
        <v>0</v>
      </c>
      <c r="AB263" s="39">
        <v>0</v>
      </c>
      <c r="AC263" s="39">
        <v>0</v>
      </c>
      <c r="AD263" s="39">
        <v>0</v>
      </c>
      <c r="AE263" s="39">
        <v>0</v>
      </c>
      <c r="AF263" s="39">
        <v>0</v>
      </c>
      <c r="AG263" s="39">
        <v>0</v>
      </c>
      <c r="AH263" s="39">
        <v>0</v>
      </c>
      <c r="AI263" s="39">
        <v>0</v>
      </c>
      <c r="AJ263" s="9">
        <f t="shared" si="20"/>
        <v>0</v>
      </c>
      <c r="AK263" s="9">
        <f t="shared" si="21"/>
        <v>0</v>
      </c>
      <c r="AL263" s="9">
        <f t="shared" si="22"/>
        <v>0</v>
      </c>
      <c r="AM263" s="9">
        <f t="shared" si="23"/>
        <v>0</v>
      </c>
      <c r="AO263" s="29" t="s">
        <v>3434</v>
      </c>
    </row>
    <row r="264" spans="1:41" x14ac:dyDescent="0.25">
      <c r="A264" s="39">
        <v>5128</v>
      </c>
      <c r="B264" s="29" t="s">
        <v>6177</v>
      </c>
      <c r="C264" s="29" t="s">
        <v>6178</v>
      </c>
      <c r="D264" s="29" t="s">
        <v>6179</v>
      </c>
      <c r="E264" s="42">
        <v>45271</v>
      </c>
      <c r="F264" s="29" t="s">
        <v>38</v>
      </c>
      <c r="J264" s="39">
        <v>0.3</v>
      </c>
      <c r="L264" s="63" t="s">
        <v>342</v>
      </c>
      <c r="M264" s="29" t="s">
        <v>274</v>
      </c>
      <c r="N264" s="29" t="s">
        <v>48</v>
      </c>
      <c r="O264" s="68">
        <v>24</v>
      </c>
      <c r="P264" s="29" t="s">
        <v>6180</v>
      </c>
      <c r="Q264" s="29" t="s">
        <v>15</v>
      </c>
      <c r="R264" s="39">
        <v>0</v>
      </c>
      <c r="S264" s="39">
        <v>0</v>
      </c>
      <c r="T264" s="39">
        <v>0</v>
      </c>
      <c r="U264" s="39">
        <v>1</v>
      </c>
      <c r="V264" s="39">
        <v>0</v>
      </c>
      <c r="W264" s="39">
        <v>0</v>
      </c>
      <c r="X264" s="39">
        <v>0</v>
      </c>
      <c r="Y264" s="39">
        <v>1</v>
      </c>
      <c r="Z264" s="39">
        <v>0</v>
      </c>
      <c r="AA264" s="39">
        <v>0</v>
      </c>
      <c r="AB264" s="39">
        <v>0</v>
      </c>
      <c r="AC264" s="39">
        <v>0</v>
      </c>
      <c r="AD264" s="39">
        <v>0</v>
      </c>
      <c r="AE264" s="39">
        <v>0</v>
      </c>
      <c r="AF264" s="39">
        <v>0</v>
      </c>
      <c r="AG264" s="39">
        <v>0</v>
      </c>
      <c r="AH264" s="39">
        <v>0</v>
      </c>
      <c r="AI264" s="39">
        <v>0</v>
      </c>
      <c r="AJ264" s="9">
        <f t="shared" si="20"/>
        <v>0</v>
      </c>
      <c r="AK264" s="9">
        <f t="shared" si="21"/>
        <v>0</v>
      </c>
      <c r="AL264" s="9">
        <f t="shared" si="22"/>
        <v>0</v>
      </c>
      <c r="AM264" s="9">
        <f t="shared" si="23"/>
        <v>0</v>
      </c>
      <c r="AO264" s="29" t="s">
        <v>6181</v>
      </c>
    </row>
    <row r="265" spans="1:41" x14ac:dyDescent="0.25">
      <c r="A265" s="39">
        <v>5130</v>
      </c>
      <c r="B265" s="29" t="s">
        <v>8311</v>
      </c>
      <c r="C265" s="29" t="s">
        <v>8312</v>
      </c>
      <c r="D265" s="29" t="s">
        <v>8313</v>
      </c>
      <c r="E265" s="42">
        <v>45616</v>
      </c>
      <c r="F265" s="29" t="s">
        <v>38</v>
      </c>
      <c r="J265" s="39">
        <v>4</v>
      </c>
      <c r="L265" s="63" t="s">
        <v>342</v>
      </c>
      <c r="M265" s="29" t="s">
        <v>3432</v>
      </c>
      <c r="N265" s="29" t="s">
        <v>219</v>
      </c>
      <c r="O265" s="68">
        <v>9.1428571428571423</v>
      </c>
      <c r="P265" s="29" t="s">
        <v>8314</v>
      </c>
      <c r="Q265" s="29" t="s">
        <v>15</v>
      </c>
      <c r="R265" s="39">
        <v>0</v>
      </c>
      <c r="S265" s="39">
        <v>0</v>
      </c>
      <c r="T265" s="39">
        <v>0</v>
      </c>
      <c r="U265" s="39">
        <v>0</v>
      </c>
      <c r="V265" s="39">
        <v>0</v>
      </c>
      <c r="W265" s="39">
        <v>0</v>
      </c>
      <c r="X265" s="39">
        <v>0</v>
      </c>
      <c r="Y265" s="39">
        <v>1</v>
      </c>
      <c r="Z265" s="39">
        <v>0</v>
      </c>
      <c r="AA265" s="39">
        <v>0</v>
      </c>
      <c r="AB265" s="39">
        <v>0</v>
      </c>
      <c r="AC265" s="39">
        <v>1</v>
      </c>
      <c r="AD265" s="39">
        <v>0</v>
      </c>
      <c r="AE265" s="39">
        <v>1</v>
      </c>
      <c r="AF265" s="39">
        <v>0</v>
      </c>
      <c r="AG265" s="39">
        <v>0</v>
      </c>
      <c r="AH265" s="39">
        <v>0</v>
      </c>
      <c r="AI265" s="39">
        <v>0</v>
      </c>
      <c r="AJ265" s="9">
        <f t="shared" si="20"/>
        <v>1</v>
      </c>
      <c r="AK265" s="9">
        <f t="shared" si="21"/>
        <v>0</v>
      </c>
      <c r="AL265" s="9">
        <f t="shared" si="22"/>
        <v>0</v>
      </c>
      <c r="AM265" s="9">
        <f t="shared" si="23"/>
        <v>0</v>
      </c>
      <c r="AN265" s="29" t="s">
        <v>8315</v>
      </c>
      <c r="AO265" s="29" t="s">
        <v>8316</v>
      </c>
    </row>
    <row r="266" spans="1:41" x14ac:dyDescent="0.25">
      <c r="A266" s="39">
        <v>5141</v>
      </c>
      <c r="B266" s="29" t="s">
        <v>8317</v>
      </c>
      <c r="C266" s="29" t="s">
        <v>8318</v>
      </c>
      <c r="D266" s="29" t="s">
        <v>8319</v>
      </c>
      <c r="E266" s="42">
        <v>44589</v>
      </c>
      <c r="F266" s="29" t="s">
        <v>38</v>
      </c>
      <c r="J266" s="39">
        <v>1.1599999999999999</v>
      </c>
      <c r="L266" s="63" t="s">
        <v>341</v>
      </c>
      <c r="M266" s="29" t="s">
        <v>54</v>
      </c>
      <c r="N266" s="29" t="s">
        <v>48</v>
      </c>
      <c r="O266" s="68">
        <v>0</v>
      </c>
      <c r="P266" s="29" t="s">
        <v>69</v>
      </c>
      <c r="Q266" s="29" t="s">
        <v>70</v>
      </c>
      <c r="R266" s="39">
        <v>1</v>
      </c>
      <c r="S266" s="39">
        <v>0</v>
      </c>
      <c r="T266" s="39">
        <v>0</v>
      </c>
      <c r="U266" s="39">
        <v>0</v>
      </c>
      <c r="V266" s="39">
        <v>0</v>
      </c>
      <c r="W266" s="39">
        <v>0</v>
      </c>
      <c r="X266" s="39">
        <v>0</v>
      </c>
      <c r="Y266" s="39">
        <v>1</v>
      </c>
      <c r="Z266" s="39">
        <v>1</v>
      </c>
      <c r="AA266" s="39">
        <v>0</v>
      </c>
      <c r="AB266" s="39">
        <v>0</v>
      </c>
      <c r="AC266" s="39">
        <v>0</v>
      </c>
      <c r="AD266" s="39">
        <v>0</v>
      </c>
      <c r="AE266" s="39">
        <v>1</v>
      </c>
      <c r="AF266" s="39">
        <v>0</v>
      </c>
      <c r="AG266" s="39">
        <v>0</v>
      </c>
      <c r="AH266" s="39">
        <v>0</v>
      </c>
      <c r="AI266" s="39">
        <v>0</v>
      </c>
      <c r="AJ266" s="9">
        <f t="shared" si="20"/>
        <v>1</v>
      </c>
      <c r="AK266" s="9">
        <f t="shared" si="21"/>
        <v>0</v>
      </c>
      <c r="AL266" s="9">
        <f t="shared" si="22"/>
        <v>0</v>
      </c>
      <c r="AM266" s="9">
        <f t="shared" si="23"/>
        <v>0</v>
      </c>
      <c r="AN266" s="29" t="s">
        <v>8320</v>
      </c>
      <c r="AO266" s="29" t="s">
        <v>8321</v>
      </c>
    </row>
    <row r="267" spans="1:41" x14ac:dyDescent="0.25">
      <c r="A267" s="39">
        <v>5159</v>
      </c>
      <c r="B267" s="29" t="s">
        <v>4077</v>
      </c>
      <c r="C267" s="29" t="s">
        <v>4078</v>
      </c>
      <c r="D267" s="29" t="s">
        <v>4079</v>
      </c>
      <c r="E267" s="42">
        <v>45672</v>
      </c>
      <c r="F267" s="29" t="s">
        <v>38</v>
      </c>
      <c r="J267" s="39">
        <v>1.1200000000000001</v>
      </c>
      <c r="L267" s="63" t="s">
        <v>342</v>
      </c>
      <c r="M267" s="29" t="s">
        <v>4080</v>
      </c>
      <c r="N267" s="29" t="s">
        <v>48</v>
      </c>
      <c r="O267" s="68">
        <v>48</v>
      </c>
      <c r="P267" s="29" t="s">
        <v>6182</v>
      </c>
      <c r="Q267" s="29" t="s">
        <v>15</v>
      </c>
      <c r="R267" s="39">
        <v>1</v>
      </c>
      <c r="S267" s="39">
        <v>0</v>
      </c>
      <c r="T267" s="39">
        <v>0</v>
      </c>
      <c r="U267" s="39">
        <v>0</v>
      </c>
      <c r="V267" s="39">
        <v>0</v>
      </c>
      <c r="W267" s="39">
        <v>0</v>
      </c>
      <c r="X267" s="39">
        <v>0</v>
      </c>
      <c r="Y267" s="39">
        <v>1</v>
      </c>
      <c r="Z267" s="39">
        <v>0</v>
      </c>
      <c r="AA267" s="39">
        <v>0</v>
      </c>
      <c r="AB267" s="39">
        <v>0</v>
      </c>
      <c r="AC267" s="39">
        <v>0</v>
      </c>
      <c r="AD267" s="39">
        <v>0</v>
      </c>
      <c r="AE267" s="39">
        <v>1</v>
      </c>
      <c r="AF267" s="39">
        <v>0</v>
      </c>
      <c r="AG267" s="39">
        <v>0</v>
      </c>
      <c r="AH267" s="39">
        <v>0</v>
      </c>
      <c r="AI267" s="39">
        <v>0</v>
      </c>
      <c r="AJ267" s="9">
        <f t="shared" si="20"/>
        <v>1</v>
      </c>
      <c r="AK267" s="9">
        <f t="shared" si="21"/>
        <v>0</v>
      </c>
      <c r="AL267" s="9">
        <f t="shared" si="22"/>
        <v>0</v>
      </c>
      <c r="AM267" s="9">
        <f t="shared" si="23"/>
        <v>0</v>
      </c>
      <c r="AN267" s="29" t="s">
        <v>4081</v>
      </c>
      <c r="AO267" s="29" t="s">
        <v>4082</v>
      </c>
    </row>
    <row r="268" spans="1:41" x14ac:dyDescent="0.25">
      <c r="A268" s="39">
        <v>5171</v>
      </c>
      <c r="B268" s="29" t="s">
        <v>6183</v>
      </c>
      <c r="C268" s="29" t="s">
        <v>6184</v>
      </c>
      <c r="D268" s="29" t="s">
        <v>6185</v>
      </c>
      <c r="E268" s="42">
        <v>45712</v>
      </c>
      <c r="F268" s="29" t="s">
        <v>38</v>
      </c>
      <c r="I268" s="64">
        <v>2000000</v>
      </c>
      <c r="L268" s="63" t="s">
        <v>342</v>
      </c>
      <c r="M268" s="29" t="s">
        <v>224</v>
      </c>
      <c r="N268" s="29" t="s">
        <v>1827</v>
      </c>
      <c r="O268" s="68">
        <v>0</v>
      </c>
      <c r="P268" s="29" t="s">
        <v>367</v>
      </c>
      <c r="Q268" s="29" t="s">
        <v>15</v>
      </c>
      <c r="R268" s="39">
        <v>1</v>
      </c>
      <c r="S268" s="39">
        <v>0</v>
      </c>
      <c r="T268" s="39">
        <v>0</v>
      </c>
      <c r="U268" s="39">
        <v>0</v>
      </c>
      <c r="V268" s="39">
        <v>0</v>
      </c>
      <c r="W268" s="39">
        <v>0</v>
      </c>
      <c r="X268" s="39">
        <v>0</v>
      </c>
      <c r="Y268" s="39">
        <v>0</v>
      </c>
      <c r="Z268" s="39">
        <v>1</v>
      </c>
      <c r="AA268" s="39">
        <v>0</v>
      </c>
      <c r="AB268" s="39">
        <v>0</v>
      </c>
      <c r="AC268" s="39">
        <v>1</v>
      </c>
      <c r="AD268" s="39">
        <v>0</v>
      </c>
      <c r="AE268" s="39">
        <v>0</v>
      </c>
      <c r="AF268" s="39">
        <v>0</v>
      </c>
      <c r="AG268" s="39">
        <v>0</v>
      </c>
      <c r="AH268" s="39">
        <v>0</v>
      </c>
      <c r="AI268" s="39">
        <v>0</v>
      </c>
      <c r="AJ268" s="9">
        <f t="shared" si="20"/>
        <v>1</v>
      </c>
      <c r="AK268" s="9">
        <f t="shared" si="21"/>
        <v>0</v>
      </c>
      <c r="AL268" s="9">
        <f t="shared" si="22"/>
        <v>0</v>
      </c>
      <c r="AM268" s="9">
        <f t="shared" si="23"/>
        <v>0</v>
      </c>
      <c r="AN268" s="29" t="s">
        <v>6186</v>
      </c>
      <c r="AO268" s="29" t="s">
        <v>6187</v>
      </c>
    </row>
    <row r="269" spans="1:41" x14ac:dyDescent="0.25">
      <c r="A269" s="39">
        <v>5180</v>
      </c>
      <c r="B269" s="29" t="s">
        <v>5605</v>
      </c>
      <c r="C269" s="29" t="s">
        <v>5606</v>
      </c>
      <c r="D269" s="29" t="s">
        <v>5607</v>
      </c>
      <c r="E269" s="42">
        <v>44979</v>
      </c>
      <c r="F269" s="29" t="s">
        <v>38</v>
      </c>
      <c r="G269" s="39">
        <v>2450</v>
      </c>
      <c r="H269" s="39">
        <v>900</v>
      </c>
      <c r="L269" s="63" t="s">
        <v>341</v>
      </c>
      <c r="M269" s="29" t="s">
        <v>5608</v>
      </c>
      <c r="N269" s="29" t="s">
        <v>48</v>
      </c>
      <c r="O269" s="68">
        <v>0</v>
      </c>
      <c r="P269" s="29" t="s">
        <v>49</v>
      </c>
      <c r="Q269" s="29" t="s">
        <v>55</v>
      </c>
      <c r="R269" s="39">
        <v>0</v>
      </c>
      <c r="S269" s="39">
        <v>0</v>
      </c>
      <c r="T269" s="39">
        <v>0</v>
      </c>
      <c r="U269" s="39">
        <v>0</v>
      </c>
      <c r="V269" s="39">
        <v>0</v>
      </c>
      <c r="W269" s="39">
        <v>0</v>
      </c>
      <c r="X269" s="39">
        <v>0</v>
      </c>
      <c r="Y269" s="39">
        <v>0</v>
      </c>
      <c r="Z269" s="39">
        <v>0</v>
      </c>
      <c r="AA269" s="39">
        <v>0</v>
      </c>
      <c r="AB269" s="39">
        <v>1</v>
      </c>
      <c r="AC269" s="39">
        <v>0</v>
      </c>
      <c r="AD269" s="39">
        <v>0</v>
      </c>
      <c r="AE269" s="39">
        <v>1</v>
      </c>
      <c r="AF269" s="39">
        <v>0</v>
      </c>
      <c r="AG269" s="39">
        <v>0</v>
      </c>
      <c r="AH269" s="39">
        <v>0</v>
      </c>
      <c r="AI269" s="39">
        <v>0</v>
      </c>
      <c r="AJ269" s="9">
        <f t="shared" si="20"/>
        <v>1</v>
      </c>
      <c r="AK269" s="9">
        <f t="shared" si="21"/>
        <v>0</v>
      </c>
      <c r="AL269" s="9">
        <f t="shared" si="22"/>
        <v>0</v>
      </c>
      <c r="AM269" s="9">
        <f t="shared" si="23"/>
        <v>0</v>
      </c>
      <c r="AN269" s="29" t="s">
        <v>5609</v>
      </c>
      <c r="AO269" s="29" t="s">
        <v>5610</v>
      </c>
    </row>
    <row r="270" spans="1:41" x14ac:dyDescent="0.25">
      <c r="A270" s="39">
        <v>5183</v>
      </c>
      <c r="B270" s="29" t="s">
        <v>8322</v>
      </c>
      <c r="C270" s="29" t="s">
        <v>8323</v>
      </c>
      <c r="D270" s="29" t="s">
        <v>8324</v>
      </c>
      <c r="E270" s="42">
        <v>45736</v>
      </c>
      <c r="F270" s="29" t="s">
        <v>328</v>
      </c>
      <c r="K270" s="64">
        <v>1.5</v>
      </c>
      <c r="L270" s="63" t="s">
        <v>341</v>
      </c>
      <c r="M270" s="29" t="s">
        <v>200</v>
      </c>
      <c r="N270" s="29" t="s">
        <v>40</v>
      </c>
      <c r="O270" s="68">
        <v>28</v>
      </c>
      <c r="P270" s="29" t="s">
        <v>8325</v>
      </c>
      <c r="Q270" s="29" t="s">
        <v>15</v>
      </c>
      <c r="R270" s="39">
        <v>1</v>
      </c>
      <c r="S270" s="39">
        <v>0</v>
      </c>
      <c r="T270" s="39">
        <v>0</v>
      </c>
      <c r="U270" s="39">
        <v>0</v>
      </c>
      <c r="V270" s="39">
        <v>0</v>
      </c>
      <c r="W270" s="39">
        <v>0</v>
      </c>
      <c r="X270" s="39">
        <v>0</v>
      </c>
      <c r="Y270" s="39">
        <v>0</v>
      </c>
      <c r="Z270" s="39">
        <v>0</v>
      </c>
      <c r="AA270" s="39">
        <v>0</v>
      </c>
      <c r="AB270" s="39">
        <v>0</v>
      </c>
      <c r="AC270" s="39">
        <v>0</v>
      </c>
      <c r="AD270" s="39">
        <v>0</v>
      </c>
      <c r="AE270" s="39">
        <v>0</v>
      </c>
      <c r="AF270" s="39">
        <v>0</v>
      </c>
      <c r="AG270" s="39">
        <v>0</v>
      </c>
      <c r="AH270" s="39">
        <v>0</v>
      </c>
      <c r="AI270" s="39">
        <v>0</v>
      </c>
      <c r="AJ270" s="9">
        <f t="shared" si="20"/>
        <v>0</v>
      </c>
      <c r="AK270" s="9">
        <f t="shared" si="21"/>
        <v>0</v>
      </c>
      <c r="AL270" s="9">
        <f t="shared" si="22"/>
        <v>0</v>
      </c>
      <c r="AM270" s="9">
        <f t="shared" si="23"/>
        <v>0</v>
      </c>
      <c r="AO270" s="29" t="s">
        <v>8326</v>
      </c>
    </row>
    <row r="271" spans="1:41" x14ac:dyDescent="0.25">
      <c r="A271" s="39">
        <v>5198</v>
      </c>
      <c r="B271" s="29" t="s">
        <v>5912</v>
      </c>
      <c r="C271" s="29" t="s">
        <v>5913</v>
      </c>
      <c r="D271" s="29" t="s">
        <v>5914</v>
      </c>
      <c r="E271" s="42">
        <v>45784</v>
      </c>
      <c r="F271" s="29" t="s">
        <v>38</v>
      </c>
      <c r="I271" s="64">
        <v>2500</v>
      </c>
      <c r="J271" s="39">
        <v>0.5</v>
      </c>
      <c r="L271" s="63" t="s">
        <v>342</v>
      </c>
      <c r="M271" s="29" t="s">
        <v>5915</v>
      </c>
      <c r="N271" s="29" t="s">
        <v>219</v>
      </c>
      <c r="O271" s="68">
        <v>168</v>
      </c>
      <c r="P271" s="29" t="s">
        <v>5916</v>
      </c>
      <c r="Q271" s="29" t="s">
        <v>15</v>
      </c>
      <c r="R271" s="39">
        <v>1</v>
      </c>
      <c r="S271" s="39">
        <v>0</v>
      </c>
      <c r="T271" s="39">
        <v>0</v>
      </c>
      <c r="U271" s="39">
        <v>1</v>
      </c>
      <c r="V271" s="39">
        <v>0</v>
      </c>
      <c r="W271" s="39">
        <v>0</v>
      </c>
      <c r="X271" s="39">
        <v>0</v>
      </c>
      <c r="Y271" s="39">
        <v>0</v>
      </c>
      <c r="Z271" s="39">
        <v>1</v>
      </c>
      <c r="AA271" s="39">
        <v>0</v>
      </c>
      <c r="AB271" s="39">
        <v>0</v>
      </c>
      <c r="AC271" s="39">
        <v>1</v>
      </c>
      <c r="AD271" s="39">
        <v>0</v>
      </c>
      <c r="AE271" s="39">
        <v>1</v>
      </c>
      <c r="AF271" s="39">
        <v>0</v>
      </c>
      <c r="AG271" s="39">
        <v>0</v>
      </c>
      <c r="AH271" s="39">
        <v>0</v>
      </c>
      <c r="AI271" s="39">
        <v>0</v>
      </c>
      <c r="AJ271" s="9">
        <f t="shared" si="20"/>
        <v>1</v>
      </c>
      <c r="AK271" s="9">
        <f t="shared" si="21"/>
        <v>0</v>
      </c>
      <c r="AL271" s="9">
        <f t="shared" si="22"/>
        <v>0</v>
      </c>
      <c r="AM271" s="9">
        <f t="shared" si="23"/>
        <v>0</v>
      </c>
      <c r="AN271" s="29" t="s">
        <v>5917</v>
      </c>
      <c r="AO271" s="29" t="s">
        <v>5918</v>
      </c>
    </row>
    <row r="272" spans="1:41" x14ac:dyDescent="0.25">
      <c r="A272" s="39">
        <v>5202</v>
      </c>
      <c r="B272" s="29" t="s">
        <v>2738</v>
      </c>
      <c r="C272" s="29" t="s">
        <v>2739</v>
      </c>
      <c r="D272" s="29" t="s">
        <v>2740</v>
      </c>
      <c r="E272" s="42">
        <v>45784</v>
      </c>
      <c r="F272" s="29" t="s">
        <v>38</v>
      </c>
      <c r="I272" s="64">
        <v>8000</v>
      </c>
      <c r="L272" s="63" t="s">
        <v>342</v>
      </c>
      <c r="M272" s="29" t="s">
        <v>1800</v>
      </c>
      <c r="N272" s="29" t="s">
        <v>219</v>
      </c>
      <c r="O272" s="68">
        <v>168</v>
      </c>
      <c r="P272" s="29" t="s">
        <v>2741</v>
      </c>
      <c r="Q272" s="29" t="s">
        <v>15</v>
      </c>
      <c r="R272" s="39">
        <v>1</v>
      </c>
      <c r="S272" s="39">
        <v>0</v>
      </c>
      <c r="T272" s="39">
        <v>0</v>
      </c>
      <c r="U272" s="39">
        <v>1</v>
      </c>
      <c r="V272" s="39">
        <v>0</v>
      </c>
      <c r="W272" s="39">
        <v>0</v>
      </c>
      <c r="X272" s="39">
        <v>0</v>
      </c>
      <c r="Y272" s="39">
        <v>1</v>
      </c>
      <c r="Z272" s="39">
        <v>0</v>
      </c>
      <c r="AA272" s="39">
        <v>0</v>
      </c>
      <c r="AB272" s="39">
        <v>0</v>
      </c>
      <c r="AC272" s="39">
        <v>1</v>
      </c>
      <c r="AD272" s="39">
        <v>0</v>
      </c>
      <c r="AE272" s="39">
        <v>1</v>
      </c>
      <c r="AF272" s="39">
        <v>0</v>
      </c>
      <c r="AG272" s="39">
        <v>0</v>
      </c>
      <c r="AH272" s="39">
        <v>0</v>
      </c>
      <c r="AI272" s="39">
        <v>0</v>
      </c>
      <c r="AJ272" s="9">
        <f t="shared" si="20"/>
        <v>1</v>
      </c>
      <c r="AK272" s="9">
        <f t="shared" si="21"/>
        <v>0</v>
      </c>
      <c r="AL272" s="9">
        <f t="shared" si="22"/>
        <v>0</v>
      </c>
      <c r="AM272" s="9">
        <f t="shared" si="23"/>
        <v>0</v>
      </c>
      <c r="AN272" s="29" t="s">
        <v>5685</v>
      </c>
      <c r="AO272" s="29" t="s">
        <v>2742</v>
      </c>
    </row>
    <row r="273" spans="1:41" x14ac:dyDescent="0.25">
      <c r="A273" s="39">
        <v>5217</v>
      </c>
      <c r="B273" s="29" t="s">
        <v>8327</v>
      </c>
      <c r="C273" s="29" t="s">
        <v>8328</v>
      </c>
      <c r="D273" s="29" t="s">
        <v>8329</v>
      </c>
      <c r="E273" s="42">
        <v>41836</v>
      </c>
      <c r="F273" s="29" t="s">
        <v>38</v>
      </c>
      <c r="L273" s="63" t="s">
        <v>341</v>
      </c>
      <c r="M273" s="29" t="s">
        <v>54</v>
      </c>
      <c r="N273" s="29" t="s">
        <v>48</v>
      </c>
      <c r="O273" s="68">
        <v>0</v>
      </c>
      <c r="P273" s="29" t="s">
        <v>111</v>
      </c>
      <c r="Q273" s="29" t="s">
        <v>15</v>
      </c>
      <c r="R273" s="39">
        <v>1</v>
      </c>
      <c r="S273" s="39">
        <v>0</v>
      </c>
      <c r="T273" s="39">
        <v>0</v>
      </c>
      <c r="U273" s="39">
        <v>0</v>
      </c>
      <c r="V273" s="39">
        <v>0</v>
      </c>
      <c r="W273" s="39">
        <v>0</v>
      </c>
      <c r="X273" s="39">
        <v>0</v>
      </c>
      <c r="Y273" s="39">
        <v>0</v>
      </c>
      <c r="Z273" s="39">
        <v>0</v>
      </c>
      <c r="AA273" s="39">
        <v>0</v>
      </c>
      <c r="AB273" s="39">
        <v>0</v>
      </c>
      <c r="AC273" s="39">
        <v>0</v>
      </c>
      <c r="AD273" s="39">
        <v>0</v>
      </c>
      <c r="AE273" s="39">
        <v>0</v>
      </c>
      <c r="AF273" s="39">
        <v>0</v>
      </c>
      <c r="AG273" s="39">
        <v>0</v>
      </c>
      <c r="AH273" s="39">
        <v>0</v>
      </c>
      <c r="AI273" s="39">
        <v>0</v>
      </c>
      <c r="AJ273" s="9">
        <f t="shared" si="20"/>
        <v>0</v>
      </c>
      <c r="AK273" s="9">
        <f t="shared" si="21"/>
        <v>0</v>
      </c>
      <c r="AL273" s="9">
        <f t="shared" si="22"/>
        <v>0</v>
      </c>
      <c r="AM273" s="9">
        <f t="shared" si="23"/>
        <v>0</v>
      </c>
      <c r="AO273" s="29" t="s">
        <v>8330</v>
      </c>
    </row>
    <row r="274" spans="1:41" x14ac:dyDescent="0.25">
      <c r="A274" s="39">
        <v>5222</v>
      </c>
      <c r="B274" s="29" t="s">
        <v>8331</v>
      </c>
      <c r="C274" s="29" t="s">
        <v>8332</v>
      </c>
      <c r="D274" s="29" t="s">
        <v>8333</v>
      </c>
      <c r="E274" s="42">
        <v>45016</v>
      </c>
      <c r="F274" s="29" t="s">
        <v>38</v>
      </c>
      <c r="J274" s="39">
        <v>1.5499999999999999E-3</v>
      </c>
      <c r="L274" s="63" t="s">
        <v>342</v>
      </c>
      <c r="M274" s="29" t="s">
        <v>224</v>
      </c>
      <c r="N274" s="29" t="s">
        <v>219</v>
      </c>
      <c r="O274" s="68">
        <v>1</v>
      </c>
      <c r="P274" s="29" t="s">
        <v>8155</v>
      </c>
      <c r="Q274" s="29" t="s">
        <v>15</v>
      </c>
      <c r="R274" s="39">
        <v>1</v>
      </c>
      <c r="S274" s="39">
        <v>0</v>
      </c>
      <c r="T274" s="39">
        <v>0</v>
      </c>
      <c r="U274" s="39">
        <v>0</v>
      </c>
      <c r="V274" s="39">
        <v>0</v>
      </c>
      <c r="W274" s="39">
        <v>0</v>
      </c>
      <c r="X274" s="39">
        <v>0</v>
      </c>
      <c r="Y274" s="39">
        <v>0</v>
      </c>
      <c r="Z274" s="39">
        <v>1</v>
      </c>
      <c r="AA274" s="39">
        <v>0</v>
      </c>
      <c r="AB274" s="39">
        <v>0</v>
      </c>
      <c r="AC274" s="39">
        <v>0</v>
      </c>
      <c r="AD274" s="39">
        <v>0</v>
      </c>
      <c r="AE274" s="39">
        <v>0</v>
      </c>
      <c r="AF274" s="39">
        <v>0</v>
      </c>
      <c r="AG274" s="39">
        <v>0</v>
      </c>
      <c r="AH274" s="39">
        <v>0</v>
      </c>
      <c r="AI274" s="39">
        <v>0</v>
      </c>
      <c r="AJ274" s="9">
        <f t="shared" si="20"/>
        <v>0</v>
      </c>
      <c r="AK274" s="9">
        <f t="shared" si="21"/>
        <v>0</v>
      </c>
      <c r="AL274" s="9">
        <f t="shared" si="22"/>
        <v>0</v>
      </c>
      <c r="AM274" s="9">
        <f t="shared" si="23"/>
        <v>0</v>
      </c>
      <c r="AO274" s="29" t="s">
        <v>8334</v>
      </c>
    </row>
    <row r="275" spans="1:41" x14ac:dyDescent="0.25">
      <c r="A275" s="39">
        <v>5224</v>
      </c>
      <c r="B275" s="29" t="s">
        <v>6188</v>
      </c>
      <c r="C275" s="29" t="s">
        <v>6189</v>
      </c>
      <c r="D275" s="29" t="s">
        <v>6190</v>
      </c>
      <c r="E275" s="42">
        <v>45449</v>
      </c>
      <c r="F275" s="29" t="s">
        <v>38</v>
      </c>
      <c r="L275" s="63" t="s">
        <v>342</v>
      </c>
      <c r="M275" s="29" t="s">
        <v>39</v>
      </c>
      <c r="N275" s="29" t="s">
        <v>219</v>
      </c>
      <c r="O275" s="68">
        <v>24</v>
      </c>
      <c r="P275" s="29" t="s">
        <v>5200</v>
      </c>
      <c r="Q275" s="29" t="s">
        <v>15</v>
      </c>
      <c r="R275" s="39">
        <v>1</v>
      </c>
      <c r="S275" s="39">
        <v>0</v>
      </c>
      <c r="T275" s="39">
        <v>0</v>
      </c>
      <c r="U275" s="39">
        <v>0</v>
      </c>
      <c r="V275" s="39">
        <v>0</v>
      </c>
      <c r="W275" s="39">
        <v>0</v>
      </c>
      <c r="X275" s="39">
        <v>0</v>
      </c>
      <c r="Y275" s="39">
        <v>1</v>
      </c>
      <c r="Z275" s="39">
        <v>0</v>
      </c>
      <c r="AA275" s="39">
        <v>0</v>
      </c>
      <c r="AB275" s="39">
        <v>0</v>
      </c>
      <c r="AC275" s="39">
        <v>0</v>
      </c>
      <c r="AD275" s="39">
        <v>0</v>
      </c>
      <c r="AE275" s="39">
        <v>1</v>
      </c>
      <c r="AF275" s="39">
        <v>0</v>
      </c>
      <c r="AG275" s="39">
        <v>0</v>
      </c>
      <c r="AH275" s="39">
        <v>0</v>
      </c>
      <c r="AI275" s="39">
        <v>0</v>
      </c>
      <c r="AJ275" s="9">
        <f t="shared" si="20"/>
        <v>1</v>
      </c>
      <c r="AK275" s="9">
        <f t="shared" si="21"/>
        <v>0</v>
      </c>
      <c r="AL275" s="9">
        <f t="shared" si="22"/>
        <v>0</v>
      </c>
      <c r="AM275" s="9">
        <f t="shared" si="23"/>
        <v>0</v>
      </c>
      <c r="AN275" s="29" t="s">
        <v>5876</v>
      </c>
      <c r="AO275" s="29" t="s">
        <v>6191</v>
      </c>
    </row>
    <row r="276" spans="1:41" x14ac:dyDescent="0.25">
      <c r="A276" s="39">
        <v>5227</v>
      </c>
      <c r="B276" s="29" t="s">
        <v>5686</v>
      </c>
      <c r="C276" s="29" t="s">
        <v>5687</v>
      </c>
      <c r="D276" s="29" t="s">
        <v>5688</v>
      </c>
      <c r="E276" s="42">
        <v>45330</v>
      </c>
      <c r="F276" s="29" t="s">
        <v>38</v>
      </c>
      <c r="J276" s="39">
        <v>0.06</v>
      </c>
      <c r="K276" s="64">
        <v>9</v>
      </c>
      <c r="L276" s="63" t="s">
        <v>342</v>
      </c>
      <c r="M276" s="29" t="s">
        <v>185</v>
      </c>
      <c r="N276" s="29" t="s">
        <v>48</v>
      </c>
      <c r="O276" s="68">
        <v>112</v>
      </c>
      <c r="P276" s="29" t="s">
        <v>231</v>
      </c>
      <c r="Q276" s="29" t="s">
        <v>15</v>
      </c>
      <c r="R276" s="39">
        <v>1</v>
      </c>
      <c r="S276" s="39">
        <v>0</v>
      </c>
      <c r="T276" s="39">
        <v>0</v>
      </c>
      <c r="U276" s="39">
        <v>1</v>
      </c>
      <c r="V276" s="39">
        <v>0</v>
      </c>
      <c r="W276" s="39">
        <v>0</v>
      </c>
      <c r="X276" s="39">
        <v>0</v>
      </c>
      <c r="Y276" s="39">
        <v>0</v>
      </c>
      <c r="Z276" s="39">
        <v>1</v>
      </c>
      <c r="AA276" s="39">
        <v>0</v>
      </c>
      <c r="AB276" s="39">
        <v>0</v>
      </c>
      <c r="AC276" s="39">
        <v>0</v>
      </c>
      <c r="AD276" s="39">
        <v>0</v>
      </c>
      <c r="AE276" s="39">
        <v>1</v>
      </c>
      <c r="AF276" s="39">
        <v>0</v>
      </c>
      <c r="AG276" s="39">
        <v>0</v>
      </c>
      <c r="AH276" s="39">
        <v>0</v>
      </c>
      <c r="AI276" s="39">
        <v>0</v>
      </c>
      <c r="AJ276" s="9">
        <f t="shared" si="20"/>
        <v>1</v>
      </c>
      <c r="AK276" s="9">
        <f t="shared" si="21"/>
        <v>0</v>
      </c>
      <c r="AL276" s="9">
        <f t="shared" si="22"/>
        <v>0</v>
      </c>
      <c r="AM276" s="9">
        <f t="shared" si="23"/>
        <v>0</v>
      </c>
      <c r="AN276" s="29" t="s">
        <v>5689</v>
      </c>
      <c r="AO276" s="29" t="s">
        <v>5690</v>
      </c>
    </row>
    <row r="277" spans="1:41" x14ac:dyDescent="0.25">
      <c r="A277" s="39">
        <v>5229</v>
      </c>
      <c r="B277" s="29" t="s">
        <v>8335</v>
      </c>
      <c r="C277" s="29" t="s">
        <v>8336</v>
      </c>
      <c r="D277" s="29" t="s">
        <v>8337</v>
      </c>
      <c r="E277" s="42">
        <v>43807</v>
      </c>
      <c r="F277" s="29" t="s">
        <v>38</v>
      </c>
      <c r="L277" s="63" t="s">
        <v>341</v>
      </c>
      <c r="M277" s="29" t="s">
        <v>2556</v>
      </c>
      <c r="N277" s="29" t="s">
        <v>48</v>
      </c>
      <c r="O277" s="68">
        <v>1</v>
      </c>
      <c r="Q277" s="29" t="s">
        <v>15</v>
      </c>
      <c r="R277" s="39">
        <v>1</v>
      </c>
      <c r="S277" s="39">
        <v>0</v>
      </c>
      <c r="T277" s="39">
        <v>0</v>
      </c>
      <c r="U277" s="39">
        <v>1</v>
      </c>
      <c r="V277" s="39">
        <v>0</v>
      </c>
      <c r="W277" s="39">
        <v>0</v>
      </c>
      <c r="X277" s="39">
        <v>0</v>
      </c>
      <c r="Y277" s="39">
        <v>1</v>
      </c>
      <c r="Z277" s="39">
        <v>0</v>
      </c>
      <c r="AA277" s="39">
        <v>0</v>
      </c>
      <c r="AB277" s="39">
        <v>0</v>
      </c>
      <c r="AC277" s="39">
        <v>0</v>
      </c>
      <c r="AD277" s="39">
        <v>0</v>
      </c>
      <c r="AE277" s="39">
        <v>1</v>
      </c>
      <c r="AF277" s="39">
        <v>0</v>
      </c>
      <c r="AG277" s="39">
        <v>0</v>
      </c>
      <c r="AH277" s="39">
        <v>0</v>
      </c>
      <c r="AI277" s="39">
        <v>0</v>
      </c>
      <c r="AJ277" s="9">
        <f t="shared" si="20"/>
        <v>1</v>
      </c>
      <c r="AK277" s="9">
        <f t="shared" si="21"/>
        <v>0</v>
      </c>
      <c r="AL277" s="9">
        <f t="shared" si="22"/>
        <v>0</v>
      </c>
      <c r="AM277" s="9">
        <f t="shared" si="23"/>
        <v>0</v>
      </c>
      <c r="AN277" s="29" t="s">
        <v>8338</v>
      </c>
      <c r="AO277" s="29" t="s">
        <v>8339</v>
      </c>
    </row>
    <row r="278" spans="1:41" x14ac:dyDescent="0.25">
      <c r="A278" s="39">
        <v>5232</v>
      </c>
      <c r="B278" s="29" t="s">
        <v>8340</v>
      </c>
      <c r="C278" s="29" t="s">
        <v>8341</v>
      </c>
      <c r="D278" s="29" t="s">
        <v>8342</v>
      </c>
      <c r="E278" s="42">
        <v>43637</v>
      </c>
      <c r="F278" s="29" t="s">
        <v>38</v>
      </c>
      <c r="J278" s="39">
        <v>1.7899999999999999E-2</v>
      </c>
      <c r="L278" s="63" t="s">
        <v>342</v>
      </c>
      <c r="M278" s="29" t="s">
        <v>1800</v>
      </c>
      <c r="N278" s="29" t="s">
        <v>219</v>
      </c>
      <c r="O278" s="68">
        <v>1095</v>
      </c>
      <c r="P278" s="29" t="s">
        <v>526</v>
      </c>
      <c r="Q278" s="29" t="s">
        <v>15</v>
      </c>
      <c r="R278" s="39">
        <v>1</v>
      </c>
      <c r="S278" s="39">
        <v>0</v>
      </c>
      <c r="T278" s="39">
        <v>0</v>
      </c>
      <c r="U278" s="39">
        <v>1</v>
      </c>
      <c r="V278" s="39">
        <v>0</v>
      </c>
      <c r="W278" s="39">
        <v>0</v>
      </c>
      <c r="X278" s="39">
        <v>0</v>
      </c>
      <c r="Y278" s="39">
        <v>1</v>
      </c>
      <c r="Z278" s="39">
        <v>0</v>
      </c>
      <c r="AA278" s="39">
        <v>0</v>
      </c>
      <c r="AB278" s="39">
        <v>0</v>
      </c>
      <c r="AC278" s="39">
        <v>0</v>
      </c>
      <c r="AD278" s="39">
        <v>0</v>
      </c>
      <c r="AE278" s="39">
        <v>1</v>
      </c>
      <c r="AF278" s="39">
        <v>0</v>
      </c>
      <c r="AG278" s="39">
        <v>0</v>
      </c>
      <c r="AH278" s="39">
        <v>0</v>
      </c>
      <c r="AI278" s="39">
        <v>0</v>
      </c>
      <c r="AJ278" s="9">
        <f t="shared" ref="AJ278:AJ288" si="24">IF(OR(AC278=1,AE278=1),1,0)</f>
        <v>1</v>
      </c>
      <c r="AK278" s="9">
        <f t="shared" ref="AK278:AK288" si="25">IF(OR(AF278=1,AG278=1),1,0)</f>
        <v>0</v>
      </c>
      <c r="AL278" s="9">
        <f t="shared" ref="AL278:AL288" si="26">IF(OR(AD278=1,AH278=1,AI278=1),1,0)</f>
        <v>0</v>
      </c>
      <c r="AM278" s="9">
        <f t="shared" ref="AM278:AM288" si="27">IF(OR(AD278=1,AH278=1),1,0)</f>
        <v>0</v>
      </c>
      <c r="AN278" s="29" t="s">
        <v>8343</v>
      </c>
      <c r="AO278" s="29" t="s">
        <v>8344</v>
      </c>
    </row>
    <row r="279" spans="1:41" x14ac:dyDescent="0.25">
      <c r="A279" s="39">
        <v>5233</v>
      </c>
      <c r="B279" s="29" t="s">
        <v>8345</v>
      </c>
      <c r="C279" s="29" t="s">
        <v>8346</v>
      </c>
      <c r="D279" s="29" t="s">
        <v>8347</v>
      </c>
      <c r="E279" s="42">
        <v>44745</v>
      </c>
      <c r="F279" s="29" t="s">
        <v>38</v>
      </c>
      <c r="J279" s="39">
        <v>3.28E-4</v>
      </c>
      <c r="L279" s="63" t="s">
        <v>342</v>
      </c>
      <c r="M279" s="29" t="s">
        <v>963</v>
      </c>
      <c r="N279" s="29" t="s">
        <v>219</v>
      </c>
      <c r="O279" s="68">
        <v>8760</v>
      </c>
      <c r="P279" s="29" t="s">
        <v>526</v>
      </c>
      <c r="Q279" s="29" t="s">
        <v>15</v>
      </c>
      <c r="R279" s="39">
        <v>0</v>
      </c>
      <c r="S279" s="39">
        <v>0</v>
      </c>
      <c r="T279" s="39">
        <v>0</v>
      </c>
      <c r="U279" s="39">
        <v>1</v>
      </c>
      <c r="V279" s="39">
        <v>0</v>
      </c>
      <c r="W279" s="39">
        <v>0</v>
      </c>
      <c r="X279" s="39">
        <v>0</v>
      </c>
      <c r="Y279" s="39">
        <v>0</v>
      </c>
      <c r="Z279" s="39">
        <v>1</v>
      </c>
      <c r="AA279" s="39">
        <v>0</v>
      </c>
      <c r="AB279" s="39">
        <v>0</v>
      </c>
      <c r="AC279" s="39">
        <v>0</v>
      </c>
      <c r="AD279" s="39">
        <v>0</v>
      </c>
      <c r="AE279" s="39">
        <v>1</v>
      </c>
      <c r="AF279" s="39">
        <v>0</v>
      </c>
      <c r="AG279" s="39">
        <v>0</v>
      </c>
      <c r="AH279" s="39">
        <v>0</v>
      </c>
      <c r="AI279" s="39">
        <v>0</v>
      </c>
      <c r="AJ279" s="9">
        <f t="shared" si="24"/>
        <v>1</v>
      </c>
      <c r="AK279" s="9">
        <f t="shared" si="25"/>
        <v>0</v>
      </c>
      <c r="AL279" s="9">
        <f t="shared" si="26"/>
        <v>0</v>
      </c>
      <c r="AM279" s="9">
        <f t="shared" si="27"/>
        <v>0</v>
      </c>
      <c r="AN279" s="29" t="s">
        <v>6192</v>
      </c>
      <c r="AO279" s="29" t="s">
        <v>8348</v>
      </c>
    </row>
    <row r="280" spans="1:41" x14ac:dyDescent="0.25">
      <c r="A280" s="39">
        <v>5234</v>
      </c>
      <c r="B280" s="29" t="s">
        <v>8349</v>
      </c>
      <c r="C280" s="29" t="s">
        <v>8350</v>
      </c>
      <c r="D280" s="29" t="s">
        <v>8351</v>
      </c>
      <c r="E280" s="42">
        <v>45227</v>
      </c>
      <c r="F280" s="29" t="s">
        <v>38</v>
      </c>
      <c r="G280" s="39">
        <v>1900</v>
      </c>
      <c r="H280" s="39">
        <v>850</v>
      </c>
      <c r="L280" s="63" t="s">
        <v>341</v>
      </c>
      <c r="M280" s="29" t="s">
        <v>151</v>
      </c>
      <c r="N280" s="29" t="s">
        <v>48</v>
      </c>
      <c r="O280" s="68">
        <v>144</v>
      </c>
      <c r="P280" s="29" t="s">
        <v>377</v>
      </c>
      <c r="Q280" s="29" t="s">
        <v>15</v>
      </c>
      <c r="R280" s="39">
        <v>1</v>
      </c>
      <c r="S280" s="39">
        <v>0</v>
      </c>
      <c r="T280" s="39">
        <v>0</v>
      </c>
      <c r="U280" s="39">
        <v>1</v>
      </c>
      <c r="V280" s="39">
        <v>0</v>
      </c>
      <c r="W280" s="39">
        <v>0</v>
      </c>
      <c r="X280" s="39">
        <v>0</v>
      </c>
      <c r="Y280" s="39">
        <v>0</v>
      </c>
      <c r="Z280" s="39">
        <v>1</v>
      </c>
      <c r="AA280" s="39">
        <v>0</v>
      </c>
      <c r="AB280" s="39">
        <v>0</v>
      </c>
      <c r="AC280" s="39">
        <v>0</v>
      </c>
      <c r="AD280" s="39">
        <v>0</v>
      </c>
      <c r="AE280" s="39">
        <v>0</v>
      </c>
      <c r="AF280" s="39">
        <v>0</v>
      </c>
      <c r="AG280" s="39">
        <v>0</v>
      </c>
      <c r="AH280" s="39">
        <v>0</v>
      </c>
      <c r="AI280" s="39">
        <v>0</v>
      </c>
      <c r="AJ280" s="9">
        <f t="shared" si="24"/>
        <v>0</v>
      </c>
      <c r="AK280" s="9">
        <f t="shared" si="25"/>
        <v>0</v>
      </c>
      <c r="AL280" s="9">
        <f t="shared" si="26"/>
        <v>0</v>
      </c>
      <c r="AM280" s="9">
        <f t="shared" si="27"/>
        <v>0</v>
      </c>
      <c r="AO280" s="29" t="s">
        <v>8352</v>
      </c>
    </row>
    <row r="281" spans="1:41" x14ac:dyDescent="0.25">
      <c r="A281" s="39">
        <v>5235</v>
      </c>
      <c r="B281" s="29" t="s">
        <v>8353</v>
      </c>
      <c r="C281" s="29" t="s">
        <v>8354</v>
      </c>
      <c r="D281" s="29" t="s">
        <v>8355</v>
      </c>
      <c r="E281" s="42">
        <v>45108</v>
      </c>
      <c r="F281" s="29" t="s">
        <v>38</v>
      </c>
      <c r="I281" s="64">
        <v>300000</v>
      </c>
      <c r="J281" s="39">
        <v>10.57</v>
      </c>
      <c r="L281" s="63" t="s">
        <v>342</v>
      </c>
      <c r="M281" s="29" t="s">
        <v>224</v>
      </c>
      <c r="N281" s="29" t="s">
        <v>48</v>
      </c>
      <c r="O281" s="68">
        <v>0.25</v>
      </c>
      <c r="P281" s="29" t="s">
        <v>377</v>
      </c>
      <c r="Q281" s="29" t="s">
        <v>15</v>
      </c>
      <c r="R281" s="39">
        <v>0</v>
      </c>
      <c r="S281" s="39">
        <v>0</v>
      </c>
      <c r="T281" s="39">
        <v>0</v>
      </c>
      <c r="U281" s="39">
        <v>1</v>
      </c>
      <c r="V281" s="39">
        <v>0</v>
      </c>
      <c r="W281" s="39">
        <v>0</v>
      </c>
      <c r="X281" s="39">
        <v>0</v>
      </c>
      <c r="Y281" s="39">
        <v>0</v>
      </c>
      <c r="Z281" s="39">
        <v>1</v>
      </c>
      <c r="AA281" s="39">
        <v>0</v>
      </c>
      <c r="AB281" s="39">
        <v>0</v>
      </c>
      <c r="AC281" s="39">
        <v>1</v>
      </c>
      <c r="AD281" s="39">
        <v>0</v>
      </c>
      <c r="AE281" s="39">
        <v>1</v>
      </c>
      <c r="AF281" s="39">
        <v>0</v>
      </c>
      <c r="AG281" s="39">
        <v>0</v>
      </c>
      <c r="AH281" s="39">
        <v>0</v>
      </c>
      <c r="AI281" s="39">
        <v>0</v>
      </c>
      <c r="AJ281" s="9">
        <f t="shared" si="24"/>
        <v>1</v>
      </c>
      <c r="AK281" s="9">
        <f t="shared" si="25"/>
        <v>0</v>
      </c>
      <c r="AL281" s="9">
        <f t="shared" si="26"/>
        <v>0</v>
      </c>
      <c r="AM281" s="9">
        <f t="shared" si="27"/>
        <v>0</v>
      </c>
      <c r="AN281" s="29" t="s">
        <v>8356</v>
      </c>
      <c r="AO281" s="29" t="s">
        <v>8357</v>
      </c>
    </row>
    <row r="282" spans="1:41" x14ac:dyDescent="0.25">
      <c r="A282" s="39">
        <v>5236</v>
      </c>
      <c r="B282" s="29" t="s">
        <v>8358</v>
      </c>
      <c r="C282" s="29" t="s">
        <v>8359</v>
      </c>
      <c r="D282" s="29" t="s">
        <v>8360</v>
      </c>
      <c r="E282" s="42">
        <v>44609</v>
      </c>
      <c r="F282" s="29" t="s">
        <v>38</v>
      </c>
      <c r="I282" s="64">
        <v>300000</v>
      </c>
      <c r="J282" s="39">
        <v>19</v>
      </c>
      <c r="L282" s="63" t="s">
        <v>342</v>
      </c>
      <c r="M282" s="29" t="s">
        <v>224</v>
      </c>
      <c r="N282" s="29" t="s">
        <v>40</v>
      </c>
      <c r="O282" s="68">
        <v>0.25</v>
      </c>
      <c r="P282" s="29" t="s">
        <v>4654</v>
      </c>
      <c r="Q282" s="29" t="s">
        <v>15</v>
      </c>
      <c r="R282" s="39">
        <v>1</v>
      </c>
      <c r="S282" s="39">
        <v>0</v>
      </c>
      <c r="T282" s="39">
        <v>0</v>
      </c>
      <c r="U282" s="39">
        <v>0</v>
      </c>
      <c r="V282" s="39">
        <v>0</v>
      </c>
      <c r="W282" s="39">
        <v>0</v>
      </c>
      <c r="X282" s="39">
        <v>0</v>
      </c>
      <c r="Y282" s="39">
        <v>1</v>
      </c>
      <c r="Z282" s="39">
        <v>0</v>
      </c>
      <c r="AA282" s="39">
        <v>0</v>
      </c>
      <c r="AB282" s="39">
        <v>0</v>
      </c>
      <c r="AC282" s="39">
        <v>1</v>
      </c>
      <c r="AD282" s="39">
        <v>0</v>
      </c>
      <c r="AE282" s="39">
        <v>1</v>
      </c>
      <c r="AF282" s="39">
        <v>0</v>
      </c>
      <c r="AG282" s="39">
        <v>0</v>
      </c>
      <c r="AH282" s="39">
        <v>0</v>
      </c>
      <c r="AI282" s="39">
        <v>0</v>
      </c>
      <c r="AJ282" s="9">
        <f t="shared" si="24"/>
        <v>1</v>
      </c>
      <c r="AK282" s="9">
        <f t="shared" si="25"/>
        <v>0</v>
      </c>
      <c r="AL282" s="9">
        <f t="shared" si="26"/>
        <v>0</v>
      </c>
      <c r="AM282" s="9">
        <f t="shared" si="27"/>
        <v>0</v>
      </c>
      <c r="AN282" s="29" t="s">
        <v>8361</v>
      </c>
      <c r="AO282" s="29" t="s">
        <v>8362</v>
      </c>
    </row>
    <row r="283" spans="1:41" x14ac:dyDescent="0.25">
      <c r="A283" s="39">
        <v>5237</v>
      </c>
      <c r="B283" s="29" t="s">
        <v>8363</v>
      </c>
      <c r="C283" s="29" t="s">
        <v>8364</v>
      </c>
      <c r="D283" s="29" t="s">
        <v>8365</v>
      </c>
      <c r="E283" s="42">
        <v>45660</v>
      </c>
      <c r="F283" s="29" t="s">
        <v>38</v>
      </c>
      <c r="I283" s="64">
        <v>100000</v>
      </c>
      <c r="L283" s="63" t="s">
        <v>342</v>
      </c>
      <c r="M283" s="29" t="s">
        <v>224</v>
      </c>
      <c r="N283" s="29" t="s">
        <v>219</v>
      </c>
      <c r="O283" s="68">
        <v>0.1</v>
      </c>
      <c r="P283" s="29" t="s">
        <v>377</v>
      </c>
      <c r="Q283" s="29" t="s">
        <v>15</v>
      </c>
      <c r="R283" s="39">
        <v>1</v>
      </c>
      <c r="S283" s="39">
        <v>0</v>
      </c>
      <c r="T283" s="39">
        <v>0</v>
      </c>
      <c r="U283" s="39">
        <v>1</v>
      </c>
      <c r="V283" s="39">
        <v>0</v>
      </c>
      <c r="W283" s="39">
        <v>0</v>
      </c>
      <c r="X283" s="39">
        <v>0</v>
      </c>
      <c r="Y283" s="39">
        <v>0</v>
      </c>
      <c r="Z283" s="39">
        <v>1</v>
      </c>
      <c r="AA283" s="39">
        <v>0</v>
      </c>
      <c r="AB283" s="39">
        <v>0</v>
      </c>
      <c r="AC283" s="39">
        <v>0</v>
      </c>
      <c r="AD283" s="39">
        <v>0</v>
      </c>
      <c r="AE283" s="39">
        <v>1</v>
      </c>
      <c r="AF283" s="39">
        <v>0</v>
      </c>
      <c r="AG283" s="39">
        <v>0</v>
      </c>
      <c r="AH283" s="39">
        <v>0</v>
      </c>
      <c r="AI283" s="39">
        <v>0</v>
      </c>
      <c r="AJ283" s="9">
        <f t="shared" si="24"/>
        <v>1</v>
      </c>
      <c r="AK283" s="9">
        <f t="shared" si="25"/>
        <v>0</v>
      </c>
      <c r="AL283" s="9">
        <f t="shared" si="26"/>
        <v>0</v>
      </c>
      <c r="AM283" s="9">
        <f t="shared" si="27"/>
        <v>0</v>
      </c>
      <c r="AN283" s="29" t="s">
        <v>8366</v>
      </c>
      <c r="AO283" s="29" t="s">
        <v>8367</v>
      </c>
    </row>
    <row r="284" spans="1:41" x14ac:dyDescent="0.25">
      <c r="A284" s="39">
        <v>5238</v>
      </c>
      <c r="B284" s="29" t="s">
        <v>8368</v>
      </c>
      <c r="C284" s="29" t="s">
        <v>8369</v>
      </c>
      <c r="D284" s="29" t="s">
        <v>8370</v>
      </c>
      <c r="E284" s="42">
        <v>45397</v>
      </c>
      <c r="F284" s="29" t="s">
        <v>38</v>
      </c>
      <c r="G284" s="39">
        <v>2650</v>
      </c>
      <c r="H284" s="39">
        <v>800</v>
      </c>
      <c r="J284" s="39">
        <v>4</v>
      </c>
      <c r="L284" s="63" t="s">
        <v>342</v>
      </c>
      <c r="M284" s="29" t="s">
        <v>224</v>
      </c>
      <c r="N284" s="29" t="s">
        <v>219</v>
      </c>
      <c r="O284" s="68">
        <v>126</v>
      </c>
      <c r="P284" s="29" t="s">
        <v>2972</v>
      </c>
      <c r="Q284" s="29" t="s">
        <v>15</v>
      </c>
      <c r="R284" s="39">
        <v>1</v>
      </c>
      <c r="S284" s="39">
        <v>0</v>
      </c>
      <c r="T284" s="39">
        <v>0</v>
      </c>
      <c r="U284" s="39">
        <v>1</v>
      </c>
      <c r="V284" s="39">
        <v>0</v>
      </c>
      <c r="W284" s="39">
        <v>0</v>
      </c>
      <c r="X284" s="39">
        <v>0</v>
      </c>
      <c r="Y284" s="39">
        <v>0</v>
      </c>
      <c r="Z284" s="39">
        <v>1</v>
      </c>
      <c r="AA284" s="39">
        <v>0</v>
      </c>
      <c r="AB284" s="39">
        <v>0</v>
      </c>
      <c r="AC284" s="39">
        <v>1</v>
      </c>
      <c r="AD284" s="39">
        <v>0</v>
      </c>
      <c r="AE284" s="39">
        <v>0</v>
      </c>
      <c r="AF284" s="39">
        <v>0</v>
      </c>
      <c r="AG284" s="39">
        <v>0</v>
      </c>
      <c r="AH284" s="39">
        <v>0</v>
      </c>
      <c r="AI284" s="39">
        <v>0</v>
      </c>
      <c r="AJ284" s="9">
        <f t="shared" si="24"/>
        <v>1</v>
      </c>
      <c r="AK284" s="9">
        <f t="shared" si="25"/>
        <v>0</v>
      </c>
      <c r="AL284" s="9">
        <f t="shared" si="26"/>
        <v>0</v>
      </c>
      <c r="AM284" s="9">
        <f t="shared" si="27"/>
        <v>0</v>
      </c>
      <c r="AN284" s="29" t="s">
        <v>8371</v>
      </c>
      <c r="AO284" s="29" t="s">
        <v>8372</v>
      </c>
    </row>
    <row r="285" spans="1:41" x14ac:dyDescent="0.25">
      <c r="A285" s="39">
        <v>5239</v>
      </c>
      <c r="B285" s="29" t="s">
        <v>4083</v>
      </c>
      <c r="C285" s="29" t="s">
        <v>4084</v>
      </c>
      <c r="D285" s="29" t="s">
        <v>4085</v>
      </c>
      <c r="E285" s="42">
        <v>45474</v>
      </c>
      <c r="F285" s="29" t="s">
        <v>38</v>
      </c>
      <c r="I285" s="64">
        <v>4020</v>
      </c>
      <c r="J285" s="39">
        <v>0.29199999999999998</v>
      </c>
      <c r="K285" s="64">
        <v>38.950000000000003</v>
      </c>
      <c r="L285" s="63" t="s">
        <v>342</v>
      </c>
      <c r="M285" s="29" t="s">
        <v>185</v>
      </c>
      <c r="N285" s="29" t="s">
        <v>48</v>
      </c>
      <c r="O285" s="68">
        <v>70</v>
      </c>
      <c r="P285" s="29" t="s">
        <v>225</v>
      </c>
      <c r="Q285" s="29" t="s">
        <v>15</v>
      </c>
      <c r="R285" s="39">
        <v>1</v>
      </c>
      <c r="S285" s="39">
        <v>0</v>
      </c>
      <c r="T285" s="39">
        <v>0</v>
      </c>
      <c r="U285" s="39">
        <v>1</v>
      </c>
      <c r="V285" s="39">
        <v>0</v>
      </c>
      <c r="W285" s="39">
        <v>0</v>
      </c>
      <c r="X285" s="39">
        <v>0</v>
      </c>
      <c r="Y285" s="39">
        <v>0</v>
      </c>
      <c r="Z285" s="39">
        <v>1</v>
      </c>
      <c r="AA285" s="39">
        <v>0</v>
      </c>
      <c r="AB285" s="39">
        <v>0</v>
      </c>
      <c r="AC285" s="39">
        <v>0</v>
      </c>
      <c r="AD285" s="39">
        <v>0</v>
      </c>
      <c r="AE285" s="39">
        <v>1</v>
      </c>
      <c r="AF285" s="39">
        <v>0</v>
      </c>
      <c r="AG285" s="39">
        <v>0</v>
      </c>
      <c r="AH285" s="39">
        <v>0</v>
      </c>
      <c r="AI285" s="39">
        <v>0</v>
      </c>
      <c r="AJ285" s="9">
        <f t="shared" si="24"/>
        <v>1</v>
      </c>
      <c r="AK285" s="9">
        <f t="shared" si="25"/>
        <v>0</v>
      </c>
      <c r="AL285" s="9">
        <f t="shared" si="26"/>
        <v>0</v>
      </c>
      <c r="AM285" s="9">
        <f t="shared" si="27"/>
        <v>0</v>
      </c>
      <c r="AN285" s="29" t="s">
        <v>4086</v>
      </c>
      <c r="AO285" s="29" t="s">
        <v>4087</v>
      </c>
    </row>
    <row r="286" spans="1:41" x14ac:dyDescent="0.25">
      <c r="A286" s="39">
        <v>5243</v>
      </c>
      <c r="B286" s="29" t="s">
        <v>8373</v>
      </c>
      <c r="C286" s="29" t="s">
        <v>8374</v>
      </c>
      <c r="D286" s="29" t="s">
        <v>8375</v>
      </c>
      <c r="E286" s="42">
        <v>45114</v>
      </c>
      <c r="F286" s="29" t="s">
        <v>38</v>
      </c>
      <c r="J286" s="39">
        <v>40</v>
      </c>
      <c r="L286" s="63" t="s">
        <v>342</v>
      </c>
      <c r="M286" s="29" t="s">
        <v>922</v>
      </c>
      <c r="N286" s="29" t="s">
        <v>219</v>
      </c>
      <c r="O286" s="68">
        <v>126</v>
      </c>
      <c r="P286" s="29" t="s">
        <v>8376</v>
      </c>
      <c r="Q286" s="29" t="s">
        <v>15</v>
      </c>
      <c r="R286" s="39">
        <v>1</v>
      </c>
      <c r="S286" s="39">
        <v>0</v>
      </c>
      <c r="T286" s="39">
        <v>0</v>
      </c>
      <c r="U286" s="39">
        <v>1</v>
      </c>
      <c r="V286" s="39">
        <v>0</v>
      </c>
      <c r="W286" s="39">
        <v>0</v>
      </c>
      <c r="X286" s="39">
        <v>0</v>
      </c>
      <c r="Y286" s="39">
        <v>0</v>
      </c>
      <c r="Z286" s="39">
        <v>1</v>
      </c>
      <c r="AA286" s="39">
        <v>0</v>
      </c>
      <c r="AB286" s="39">
        <v>0</v>
      </c>
      <c r="AC286" s="39">
        <v>1</v>
      </c>
      <c r="AD286" s="39">
        <v>0</v>
      </c>
      <c r="AE286" s="39">
        <v>1</v>
      </c>
      <c r="AF286" s="39">
        <v>0</v>
      </c>
      <c r="AG286" s="39">
        <v>0</v>
      </c>
      <c r="AH286" s="39">
        <v>0</v>
      </c>
      <c r="AI286" s="39">
        <v>0</v>
      </c>
      <c r="AJ286" s="9">
        <f t="shared" si="24"/>
        <v>1</v>
      </c>
      <c r="AK286" s="9">
        <f t="shared" si="25"/>
        <v>0</v>
      </c>
      <c r="AL286" s="9">
        <f t="shared" si="26"/>
        <v>0</v>
      </c>
      <c r="AM286" s="9">
        <f t="shared" si="27"/>
        <v>0</v>
      </c>
      <c r="AN286" s="29" t="s">
        <v>8377</v>
      </c>
      <c r="AO286" s="29" t="s">
        <v>8378</v>
      </c>
    </row>
    <row r="287" spans="1:41" x14ac:dyDescent="0.25">
      <c r="A287" s="39">
        <v>5278</v>
      </c>
      <c r="B287" s="29" t="s">
        <v>6193</v>
      </c>
      <c r="C287" s="29" t="s">
        <v>6194</v>
      </c>
      <c r="D287" s="29" t="s">
        <v>6195</v>
      </c>
      <c r="E287" s="42">
        <v>45936</v>
      </c>
      <c r="F287" s="29" t="s">
        <v>332</v>
      </c>
      <c r="I287" s="64">
        <v>100</v>
      </c>
      <c r="L287" s="63" t="s">
        <v>342</v>
      </c>
      <c r="M287" s="29" t="s">
        <v>1800</v>
      </c>
      <c r="N287" s="29" t="s">
        <v>219</v>
      </c>
      <c r="O287" s="68">
        <v>72</v>
      </c>
      <c r="P287" s="29" t="s">
        <v>3406</v>
      </c>
      <c r="Q287" s="29" t="s">
        <v>15</v>
      </c>
      <c r="R287" s="39">
        <v>1</v>
      </c>
      <c r="S287" s="39">
        <v>0</v>
      </c>
      <c r="T287" s="39">
        <v>1</v>
      </c>
      <c r="U287" s="39">
        <v>0</v>
      </c>
      <c r="V287" s="39">
        <v>0</v>
      </c>
      <c r="W287" s="39">
        <v>0</v>
      </c>
      <c r="X287" s="39">
        <v>0</v>
      </c>
      <c r="Y287" s="39">
        <v>0</v>
      </c>
      <c r="Z287" s="39">
        <v>0</v>
      </c>
      <c r="AA287" s="39">
        <v>0</v>
      </c>
      <c r="AB287" s="39">
        <v>0</v>
      </c>
      <c r="AC287" s="39">
        <v>1</v>
      </c>
      <c r="AD287" s="39">
        <v>0</v>
      </c>
      <c r="AE287" s="39">
        <v>1</v>
      </c>
      <c r="AF287" s="39">
        <v>0</v>
      </c>
      <c r="AG287" s="39">
        <v>0</v>
      </c>
      <c r="AH287" s="39">
        <v>0</v>
      </c>
      <c r="AI287" s="39">
        <v>0</v>
      </c>
      <c r="AJ287" s="9">
        <f t="shared" si="24"/>
        <v>1</v>
      </c>
      <c r="AK287" s="9">
        <f t="shared" si="25"/>
        <v>0</v>
      </c>
      <c r="AL287" s="9">
        <f t="shared" si="26"/>
        <v>0</v>
      </c>
      <c r="AM287" s="9">
        <f t="shared" si="27"/>
        <v>0</v>
      </c>
      <c r="AN287" s="29" t="s">
        <v>6196</v>
      </c>
      <c r="AO287" s="29" t="s">
        <v>6197</v>
      </c>
    </row>
    <row r="288" spans="1:41" x14ac:dyDescent="0.25">
      <c r="A288" s="39">
        <v>5289</v>
      </c>
      <c r="B288" s="29" t="s">
        <v>2747</v>
      </c>
      <c r="C288" s="29" t="s">
        <v>2748</v>
      </c>
      <c r="D288" s="29" t="s">
        <v>2749</v>
      </c>
      <c r="E288" s="42">
        <v>45941</v>
      </c>
      <c r="F288" s="29" t="s">
        <v>332</v>
      </c>
      <c r="L288" s="63" t="s">
        <v>342</v>
      </c>
      <c r="M288" s="29" t="s">
        <v>1869</v>
      </c>
      <c r="N288" s="29" t="s">
        <v>219</v>
      </c>
      <c r="O288" s="68">
        <v>60</v>
      </c>
      <c r="P288" s="29" t="s">
        <v>225</v>
      </c>
      <c r="Q288" s="29" t="s">
        <v>15</v>
      </c>
      <c r="R288" s="39">
        <v>1</v>
      </c>
      <c r="S288" s="39">
        <v>0</v>
      </c>
      <c r="T288" s="39">
        <v>0</v>
      </c>
      <c r="U288" s="39">
        <v>1</v>
      </c>
      <c r="V288" s="39">
        <v>0</v>
      </c>
      <c r="W288" s="39">
        <v>0</v>
      </c>
      <c r="X288" s="39">
        <v>0</v>
      </c>
      <c r="Y288" s="39">
        <v>0</v>
      </c>
      <c r="Z288" s="39">
        <v>1</v>
      </c>
      <c r="AA288" s="39">
        <v>0</v>
      </c>
      <c r="AB288" s="39">
        <v>0</v>
      </c>
      <c r="AC288" s="39">
        <v>1</v>
      </c>
      <c r="AD288" s="39">
        <v>0</v>
      </c>
      <c r="AE288" s="39">
        <v>0</v>
      </c>
      <c r="AF288" s="39">
        <v>0</v>
      </c>
      <c r="AG288" s="39">
        <v>0</v>
      </c>
      <c r="AH288" s="39">
        <v>0</v>
      </c>
      <c r="AI288" s="39">
        <v>0</v>
      </c>
      <c r="AJ288" s="9">
        <f t="shared" si="24"/>
        <v>1</v>
      </c>
      <c r="AK288" s="9">
        <f t="shared" si="25"/>
        <v>0</v>
      </c>
      <c r="AL288" s="9">
        <f t="shared" si="26"/>
        <v>0</v>
      </c>
      <c r="AM288" s="9">
        <f t="shared" si="27"/>
        <v>0</v>
      </c>
      <c r="AN288" s="29" t="s">
        <v>8379</v>
      </c>
      <c r="AO288" s="29" t="s">
        <v>2750</v>
      </c>
    </row>
    <row r="290" spans="12:46" x14ac:dyDescent="0.25">
      <c r="AN290" s="100" t="s">
        <v>8024</v>
      </c>
      <c r="AO290" s="101">
        <f>COUNTIF(AD2:AD288,"=1")</f>
        <v>28</v>
      </c>
      <c r="AP290" s="19" t="s">
        <v>343</v>
      </c>
      <c r="AR290" s="100" t="s">
        <v>8808</v>
      </c>
      <c r="AS290" s="101">
        <f>COUNTIF(AE2:AE288,"=1")</f>
        <v>99</v>
      </c>
      <c r="AT290" s="19" t="s">
        <v>343</v>
      </c>
    </row>
    <row r="291" spans="12:46" x14ac:dyDescent="0.25">
      <c r="L291" s="65"/>
      <c r="M291" s="65"/>
      <c r="N291" s="65" t="s">
        <v>4092</v>
      </c>
      <c r="O291" s="87"/>
      <c r="P291" s="15" t="s">
        <v>3454</v>
      </c>
      <c r="Q291" s="46">
        <f>SUM(Q292:Q293)</f>
        <v>287</v>
      </c>
      <c r="R291" s="87" t="s">
        <v>343</v>
      </c>
      <c r="AN291" s="21" t="s">
        <v>15</v>
      </c>
      <c r="AO291" s="19">
        <f>COUNTIFS(AD2:AD288,"=1",R2:R288,"=1")</f>
        <v>15</v>
      </c>
      <c r="AP291" s="102">
        <f>AO291/AO290*100</f>
        <v>53.571428571428569</v>
      </c>
      <c r="AR291" s="21" t="s">
        <v>15</v>
      </c>
      <c r="AS291" s="19">
        <f>COUNTIFS(AE2:AE288,"=1",R2:R288,"=1")</f>
        <v>79</v>
      </c>
      <c r="AT291" s="102">
        <f>AS291/AS290*100</f>
        <v>79.797979797979806</v>
      </c>
    </row>
    <row r="292" spans="12:46" x14ac:dyDescent="0.25">
      <c r="L292" s="65" t="s">
        <v>15</v>
      </c>
      <c r="M292" s="65">
        <f>COUNTIFS(Q2:Q288,"Effect")</f>
        <v>233</v>
      </c>
      <c r="N292" s="66">
        <f>M292/M296</f>
        <v>0.81184668989547037</v>
      </c>
      <c r="O292" s="87"/>
      <c r="P292" t="s">
        <v>15</v>
      </c>
      <c r="Q292" s="87">
        <f>COUNTIF(R2:R288,"=1")</f>
        <v>212</v>
      </c>
      <c r="R292" s="13">
        <f>Q292/Q291*100</f>
        <v>73.867595818815332</v>
      </c>
      <c r="AN292" s="21" t="s">
        <v>340</v>
      </c>
      <c r="AO292" s="19">
        <f>COUNTIFS(AD2:AD288,"=1",R2:R288,"=0")</f>
        <v>13</v>
      </c>
      <c r="AP292" s="102">
        <f>AO292/AO290*100</f>
        <v>46.428571428571431</v>
      </c>
      <c r="AR292" s="21" t="s">
        <v>340</v>
      </c>
      <c r="AS292" s="19">
        <f>COUNTIFS(AE2:AE288,"=1",R2:R288,"=0")</f>
        <v>20</v>
      </c>
      <c r="AT292" s="102">
        <f>AS292/AS290*100</f>
        <v>20.202020202020201</v>
      </c>
    </row>
    <row r="293" spans="12:46" x14ac:dyDescent="0.25">
      <c r="L293" s="65" t="s">
        <v>70</v>
      </c>
      <c r="M293" s="65">
        <f>COUNTIFS(Q2:Q288,"No Effect")</f>
        <v>41</v>
      </c>
      <c r="N293" s="66">
        <f>M293/M296</f>
        <v>0.14285714285714285</v>
      </c>
      <c r="O293" s="87"/>
      <c r="P293" t="s">
        <v>340</v>
      </c>
      <c r="Q293" s="87">
        <f>COUNTIF(R2:R288,"=0")</f>
        <v>75</v>
      </c>
      <c r="R293" s="13">
        <f>Q293/Q291*100</f>
        <v>26.132404181184672</v>
      </c>
      <c r="AO293" s="87"/>
      <c r="AP293" s="87"/>
    </row>
    <row r="294" spans="12:46" x14ac:dyDescent="0.25">
      <c r="L294" s="65" t="s">
        <v>55</v>
      </c>
      <c r="M294" s="65">
        <f>COUNTIFS(Q2:Q288,"Uncertain Effect")</f>
        <v>13</v>
      </c>
      <c r="N294" s="66">
        <f>M294/M296</f>
        <v>4.5296167247386762E-2</v>
      </c>
      <c r="O294" s="87"/>
      <c r="Q294" s="87"/>
      <c r="R294" s="87"/>
      <c r="AN294" s="100" t="s">
        <v>8386</v>
      </c>
      <c r="AO294" s="101">
        <f>COUNTIF(AJ2:AJ288,"=1")</f>
        <v>223</v>
      </c>
      <c r="AP294" s="19" t="s">
        <v>343</v>
      </c>
    </row>
    <row r="295" spans="12:46" x14ac:dyDescent="0.25">
      <c r="L295" s="65"/>
      <c r="M295" s="65"/>
      <c r="N295" s="65"/>
      <c r="O295" s="87"/>
      <c r="P295" s="15" t="s">
        <v>341</v>
      </c>
      <c r="Q295" s="87">
        <f>COUNTIF(L53:L286,"=Real")</f>
        <v>35</v>
      </c>
      <c r="R295" s="87" t="s">
        <v>343</v>
      </c>
      <c r="AN295" s="21" t="s">
        <v>15</v>
      </c>
      <c r="AO295" s="19">
        <f>COUNTIFS(AJ2:AJ288,"=1",R2:R288,"=1")</f>
        <v>170</v>
      </c>
      <c r="AP295" s="102">
        <f>AO295/AO294*100</f>
        <v>76.233183856502237</v>
      </c>
    </row>
    <row r="296" spans="12:46" x14ac:dyDescent="0.25">
      <c r="L296" s="65" t="s">
        <v>4093</v>
      </c>
      <c r="M296" s="65">
        <f>SUM(M292:M294)</f>
        <v>287</v>
      </c>
      <c r="N296" s="65"/>
      <c r="O296" s="87"/>
      <c r="P296" t="s">
        <v>15</v>
      </c>
      <c r="Q296" s="87">
        <f>COUNTIFS(L2:L288,"=Real",R2:R288,"=1")</f>
        <v>32</v>
      </c>
      <c r="R296" s="13">
        <f>Q296/Q295*100</f>
        <v>91.428571428571431</v>
      </c>
      <c r="AN296" s="21" t="s">
        <v>340</v>
      </c>
      <c r="AO296" s="19">
        <f>COUNTIFS(AJ2:AJ288,"=1",R2:R288,"=0")</f>
        <v>53</v>
      </c>
      <c r="AP296" s="102">
        <f>AO296/AO294*100</f>
        <v>23.766816143497756</v>
      </c>
    </row>
    <row r="297" spans="12:46" x14ac:dyDescent="0.25">
      <c r="L297" s="87"/>
      <c r="N297" s="87"/>
      <c r="O297" s="87"/>
      <c r="P297" t="s">
        <v>340</v>
      </c>
      <c r="Q297" s="87">
        <f>COUNTIFS(L2:L288,"=Real",R2:R288,"=0")</f>
        <v>14</v>
      </c>
      <c r="R297" s="13">
        <f>Q297/Q295*100</f>
        <v>40</v>
      </c>
    </row>
    <row r="298" spans="12:46" x14ac:dyDescent="0.25">
      <c r="L298" s="87"/>
      <c r="N298" s="87"/>
      <c r="O298" s="87"/>
      <c r="Q298" s="87"/>
      <c r="R298" s="87"/>
      <c r="AN298" s="15" t="s">
        <v>8026</v>
      </c>
      <c r="AO298" s="46">
        <f>COUNTIF(AK2:AK288,"=1")</f>
        <v>15</v>
      </c>
      <c r="AP298" s="87" t="s">
        <v>343</v>
      </c>
    </row>
    <row r="299" spans="12:46" x14ac:dyDescent="0.25">
      <c r="L299" s="87"/>
      <c r="N299" s="87"/>
      <c r="O299" s="87"/>
      <c r="P299" s="15" t="s">
        <v>342</v>
      </c>
      <c r="Q299" s="87">
        <f>COUNTIF(L53:L286,"=Simulated")</f>
        <v>199</v>
      </c>
      <c r="R299" s="87" t="s">
        <v>343</v>
      </c>
      <c r="AN299" t="s">
        <v>15</v>
      </c>
      <c r="AO299" s="87">
        <f>COUNTIFS(AK2:AK288,"=1",R2:R288,"=1")</f>
        <v>13</v>
      </c>
      <c r="AP299" s="13">
        <f>AO299/AO298*100</f>
        <v>86.666666666666671</v>
      </c>
    </row>
    <row r="300" spans="12:46" x14ac:dyDescent="0.25">
      <c r="L300" s="87"/>
      <c r="N300" s="87"/>
      <c r="O300" s="87"/>
      <c r="P300" t="s">
        <v>15</v>
      </c>
      <c r="Q300" s="87">
        <f>COUNTIFS(L2:L288,"=Simulated",R2:R288,"=1")</f>
        <v>180</v>
      </c>
      <c r="R300" s="13">
        <f>Q300/Q299*100</f>
        <v>90.452261306532662</v>
      </c>
      <c r="AN300" t="s">
        <v>340</v>
      </c>
      <c r="AO300" s="87">
        <f>COUNTIFS(AK2:AK288,"=1",R2:R288,"=0")</f>
        <v>2</v>
      </c>
      <c r="AP300" s="13">
        <f>AO300/AO298*100</f>
        <v>13.333333333333334</v>
      </c>
    </row>
    <row r="301" spans="12:46" x14ac:dyDescent="0.25">
      <c r="L301" s="87"/>
      <c r="N301" s="87"/>
      <c r="O301" s="87"/>
      <c r="P301" t="s">
        <v>340</v>
      </c>
      <c r="Q301" s="87">
        <f>COUNTIFS(L2:L288,"=Simulated",R2:R288,"=0")</f>
        <v>61</v>
      </c>
      <c r="R301" s="13">
        <f>Q301/Q299*100</f>
        <v>30.653266331658291</v>
      </c>
    </row>
    <row r="302" spans="12:46" x14ac:dyDescent="0.25">
      <c r="L302" s="87"/>
      <c r="N302" s="87"/>
      <c r="O302" s="87"/>
      <c r="Q302" s="87"/>
      <c r="R302" s="87"/>
      <c r="AN302" s="15" t="s">
        <v>8382</v>
      </c>
      <c r="AO302" s="46">
        <f>COUNTIF(AL2:AL288,"=1")</f>
        <v>72</v>
      </c>
      <c r="AP302" s="87" t="s">
        <v>343</v>
      </c>
    </row>
    <row r="303" spans="12:46" x14ac:dyDescent="0.25">
      <c r="L303" s="87"/>
      <c r="N303" s="87"/>
      <c r="O303" s="87"/>
      <c r="P303" s="15" t="s">
        <v>48</v>
      </c>
      <c r="Q303" s="87">
        <f>COUNTIFS(N53:N286,"=Pulsed")</f>
        <v>132</v>
      </c>
      <c r="R303" s="87" t="s">
        <v>343</v>
      </c>
      <c r="AN303" t="s">
        <v>15</v>
      </c>
      <c r="AO303" s="87">
        <f>COUNTIFS(AL2:AL288,"=1",R2:R288,"=1")</f>
        <v>44</v>
      </c>
      <c r="AP303" s="13">
        <f>AO303/AO302*100</f>
        <v>61.111111111111114</v>
      </c>
    </row>
    <row r="304" spans="12:46" x14ac:dyDescent="0.25">
      <c r="L304" s="87"/>
      <c r="N304" s="87"/>
      <c r="O304" s="87"/>
      <c r="P304" t="s">
        <v>15</v>
      </c>
      <c r="Q304" s="87">
        <f>COUNTIFS(N2:N288,"=Pulsed",R2:R288,"=1")</f>
        <v>111</v>
      </c>
      <c r="R304" s="13">
        <f>Q304/Q303*100</f>
        <v>84.090909090909093</v>
      </c>
      <c r="AN304" t="s">
        <v>340</v>
      </c>
      <c r="AO304" s="87">
        <f>COUNTIFS(AL2:AL288,"=1",R2:R288,"=0")</f>
        <v>28</v>
      </c>
      <c r="AP304" s="13">
        <f>AO304/AO302*100</f>
        <v>38.888888888888893</v>
      </c>
    </row>
    <row r="305" spans="12:42" x14ac:dyDescent="0.25">
      <c r="L305" s="87"/>
      <c r="N305" s="87"/>
      <c r="O305" s="87"/>
      <c r="P305" t="s">
        <v>340</v>
      </c>
      <c r="Q305" s="87">
        <f>COUNTIFS(N2:N288,"=Pulsed",R2:R288,"=0")</f>
        <v>52</v>
      </c>
      <c r="R305" s="13">
        <f>Q305/Q303*100</f>
        <v>39.393939393939391</v>
      </c>
    </row>
    <row r="306" spans="12:42" x14ac:dyDescent="0.25">
      <c r="L306" s="87"/>
      <c r="N306" s="87"/>
      <c r="O306" s="87"/>
      <c r="Q306" s="87"/>
      <c r="R306" s="87"/>
      <c r="AN306" s="15" t="s">
        <v>8387</v>
      </c>
      <c r="AO306" s="46">
        <f>COUNTIF(AM2:AM288,"=1")</f>
        <v>28</v>
      </c>
      <c r="AP306" s="87" t="s">
        <v>343</v>
      </c>
    </row>
    <row r="307" spans="12:42" x14ac:dyDescent="0.25">
      <c r="L307" s="87"/>
      <c r="N307" s="87"/>
      <c r="O307" s="87"/>
      <c r="P307" s="15" t="s">
        <v>7985</v>
      </c>
      <c r="Q307" s="46">
        <f>COUNTIFS(N2:N288,"=Continuous")</f>
        <v>61</v>
      </c>
      <c r="R307" s="87" t="s">
        <v>343</v>
      </c>
      <c r="AN307" t="s">
        <v>15</v>
      </c>
      <c r="AO307" s="87">
        <f>COUNTIFS(AM2:AM288,"=1",R2:R288,"=1")</f>
        <v>15</v>
      </c>
      <c r="AP307" s="13">
        <f>AO307/AO306*100</f>
        <v>53.571428571428569</v>
      </c>
    </row>
    <row r="308" spans="12:42" x14ac:dyDescent="0.25">
      <c r="L308" s="87"/>
      <c r="N308" s="87"/>
      <c r="O308" s="87"/>
      <c r="P308" t="s">
        <v>15</v>
      </c>
      <c r="Q308" s="87">
        <f>COUNTIFS(N2:N288,"=Continuous",R2:R288,"=1")</f>
        <v>48</v>
      </c>
      <c r="R308" s="13">
        <f>Q308/Q307*100</f>
        <v>78.688524590163937</v>
      </c>
      <c r="AN308" t="s">
        <v>340</v>
      </c>
      <c r="AO308" s="87">
        <f>COUNTIFS(AM2:AM288,"=1",R2:R288,"=0")</f>
        <v>13</v>
      </c>
      <c r="AP308" s="13">
        <f>AO308/AO306*100</f>
        <v>46.428571428571431</v>
      </c>
    </row>
    <row r="309" spans="12:42" x14ac:dyDescent="0.25">
      <c r="L309" s="87"/>
      <c r="N309" s="87"/>
      <c r="O309" s="87"/>
      <c r="P309" t="s">
        <v>340</v>
      </c>
      <c r="Q309" s="87">
        <f>COUNTIFS(N2:N288,"=Continuous",R2:R288,"=0")</f>
        <v>13</v>
      </c>
      <c r="R309" s="13">
        <f>Q309/Q307*100</f>
        <v>21.311475409836063</v>
      </c>
    </row>
    <row r="310" spans="12:42" x14ac:dyDescent="0.25">
      <c r="AN310" s="15" t="s">
        <v>8028</v>
      </c>
      <c r="AO310" s="46">
        <f>COUNTIF(AF2:AF288,"=1")</f>
        <v>3</v>
      </c>
      <c r="AP310" s="87" t="s">
        <v>343</v>
      </c>
    </row>
    <row r="311" spans="12:42" x14ac:dyDescent="0.25">
      <c r="AN311" t="s">
        <v>15</v>
      </c>
      <c r="AO311" s="87">
        <f>COUNTIFS(AF2:AF288,"=1",R2:R288,"=1")</f>
        <v>3</v>
      </c>
      <c r="AP311" s="13">
        <f>AO311/AO310*100</f>
        <v>100</v>
      </c>
    </row>
    <row r="312" spans="12:42" x14ac:dyDescent="0.25">
      <c r="AN312" t="s">
        <v>340</v>
      </c>
      <c r="AO312" s="87">
        <f>COUNTIFS(AF2:AF288,"=1",R2:R288,"=0")</f>
        <v>0</v>
      </c>
      <c r="AP312" s="13">
        <f>AO312/AO310*100</f>
        <v>0</v>
      </c>
    </row>
    <row r="314" spans="12:42" x14ac:dyDescent="0.25">
      <c r="AN314" s="100" t="s">
        <v>8427</v>
      </c>
      <c r="AO314" s="101">
        <f>COUNTIF(AI2:AI288,"=1")</f>
        <v>44</v>
      </c>
      <c r="AP314" s="19" t="s">
        <v>343</v>
      </c>
    </row>
    <row r="315" spans="12:42" x14ac:dyDescent="0.25">
      <c r="AN315" s="21" t="s">
        <v>15</v>
      </c>
      <c r="AO315" s="19">
        <f>COUNTIFS(AI2:AI288,"=1",R2:R288,"=1")</f>
        <v>29</v>
      </c>
      <c r="AP315" s="102">
        <f>AO315/AO314*100</f>
        <v>65.909090909090907</v>
      </c>
    </row>
    <row r="316" spans="12:42" x14ac:dyDescent="0.25">
      <c r="AN316" s="21" t="s">
        <v>340</v>
      </c>
      <c r="AO316" s="19">
        <f>COUNTIFS(AI2:AI288,"=1",R2:R288,"=0")</f>
        <v>15</v>
      </c>
      <c r="AP316" s="102">
        <f>AO316/AO314*100</f>
        <v>34.090909090909086</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4520A-EA5B-4002-8751-A00EE8EC2133}">
  <dimension ref="A1:AT121"/>
  <sheetViews>
    <sheetView topLeftCell="AK94" workbookViewId="0">
      <selection activeCell="AS103" sqref="AS103"/>
    </sheetView>
  </sheetViews>
  <sheetFormatPr defaultColWidth="21.7109375" defaultRowHeight="13.6" x14ac:dyDescent="0.25"/>
  <cols>
    <col min="1" max="1" width="7.140625" style="10" bestFit="1" customWidth="1"/>
    <col min="6" max="6" width="30.85546875" customWidth="1"/>
    <col min="7" max="7" width="14.5703125" style="10" bestFit="1" customWidth="1"/>
    <col min="8" max="8" width="14.28515625" style="10" bestFit="1" customWidth="1"/>
    <col min="9" max="9" width="20.140625" style="10" bestFit="1" customWidth="1"/>
    <col min="10" max="10" width="14.7109375" style="10" bestFit="1" customWidth="1"/>
    <col min="11" max="11" width="14.85546875" style="10" bestFit="1" customWidth="1"/>
    <col min="12" max="12" width="14.85546875" style="10" customWidth="1"/>
    <col min="14" max="14" width="19.7109375" style="10" bestFit="1" customWidth="1"/>
    <col min="15" max="15" width="19.140625" style="10" bestFit="1" customWidth="1"/>
    <col min="16" max="16" width="23" customWidth="1"/>
    <col min="17" max="17" width="13.140625" style="10" bestFit="1" customWidth="1"/>
    <col min="18" max="18" width="7.7109375" style="10" bestFit="1" customWidth="1"/>
    <col min="19" max="19" width="9.42578125" style="10" bestFit="1" customWidth="1"/>
    <col min="20" max="20" width="11.28515625" style="10" bestFit="1" customWidth="1"/>
    <col min="21" max="21" width="10.85546875" style="10" bestFit="1" customWidth="1"/>
    <col min="22" max="22" width="10.42578125" style="10" bestFit="1" customWidth="1"/>
    <col min="23" max="23" width="12.7109375" style="10" bestFit="1" customWidth="1"/>
    <col min="24" max="24" width="10.85546875" style="10" bestFit="1" customWidth="1"/>
    <col min="25" max="25" width="10.7109375" style="10" bestFit="1" customWidth="1"/>
    <col min="26" max="26" width="10.42578125" style="10" bestFit="1" customWidth="1"/>
    <col min="27" max="27" width="14.28515625" style="10" bestFit="1" customWidth="1"/>
    <col min="28" max="28" width="16.140625" style="10" bestFit="1" customWidth="1"/>
    <col min="29" max="29" width="10.5703125" style="10" bestFit="1" customWidth="1"/>
    <col min="30" max="30" width="12" style="10" bestFit="1" customWidth="1"/>
    <col min="31" max="31" width="12.42578125" style="10" bestFit="1" customWidth="1"/>
    <col min="32" max="32" width="10.42578125" style="10" bestFit="1" customWidth="1"/>
    <col min="33" max="33" width="12.42578125" style="10" bestFit="1" customWidth="1"/>
    <col min="34" max="34" width="11.7109375" style="10" bestFit="1" customWidth="1"/>
    <col min="35" max="35" width="12.42578125" style="10" bestFit="1" customWidth="1"/>
    <col min="36" max="39" width="12.42578125" style="87" customWidth="1"/>
  </cols>
  <sheetData>
    <row r="1" spans="1:40" x14ac:dyDescent="0.25">
      <c r="A1" s="27" t="s">
        <v>0</v>
      </c>
      <c r="B1" s="27" t="s">
        <v>1</v>
      </c>
      <c r="C1" s="27" t="s">
        <v>2</v>
      </c>
      <c r="D1" s="27" t="s">
        <v>3</v>
      </c>
      <c r="E1" s="27" t="s">
        <v>4</v>
      </c>
      <c r="F1" s="27" t="s">
        <v>5</v>
      </c>
      <c r="G1" s="27" t="s">
        <v>6</v>
      </c>
      <c r="H1" s="27" t="s">
        <v>7</v>
      </c>
      <c r="I1" s="27" t="s">
        <v>8</v>
      </c>
      <c r="J1" s="27" t="s">
        <v>9</v>
      </c>
      <c r="K1" s="27" t="s">
        <v>10</v>
      </c>
      <c r="L1" s="27" t="s">
        <v>338</v>
      </c>
      <c r="M1" s="27" t="s">
        <v>11</v>
      </c>
      <c r="N1" s="27" t="s">
        <v>12</v>
      </c>
      <c r="O1" s="27" t="s">
        <v>13</v>
      </c>
      <c r="P1" s="27" t="s">
        <v>14</v>
      </c>
      <c r="Q1" s="27" t="s">
        <v>15</v>
      </c>
      <c r="R1" s="27" t="s">
        <v>1927</v>
      </c>
      <c r="S1" s="27" t="s">
        <v>17</v>
      </c>
      <c r="T1" s="27" t="s">
        <v>18</v>
      </c>
      <c r="U1" s="27" t="s">
        <v>19</v>
      </c>
      <c r="V1" s="27" t="s">
        <v>20</v>
      </c>
      <c r="W1" s="27" t="s">
        <v>21</v>
      </c>
      <c r="X1" s="27" t="s">
        <v>22</v>
      </c>
      <c r="Y1" s="27" t="s">
        <v>23</v>
      </c>
      <c r="Z1" s="27" t="s">
        <v>24</v>
      </c>
      <c r="AA1" s="27" t="s">
        <v>25</v>
      </c>
      <c r="AB1" s="27" t="s">
        <v>26</v>
      </c>
      <c r="AC1" s="27" t="s">
        <v>27</v>
      </c>
      <c r="AD1" s="27" t="s">
        <v>28</v>
      </c>
      <c r="AE1" s="27" t="s">
        <v>29</v>
      </c>
      <c r="AF1" s="27" t="s">
        <v>30</v>
      </c>
      <c r="AG1" s="27" t="s">
        <v>31</v>
      </c>
      <c r="AH1" s="27" t="s">
        <v>32</v>
      </c>
      <c r="AI1" s="27" t="s">
        <v>33</v>
      </c>
      <c r="AJ1" s="1" t="s">
        <v>8023</v>
      </c>
      <c r="AK1" s="1" t="s">
        <v>8027</v>
      </c>
      <c r="AL1" s="1" t="s">
        <v>8384</v>
      </c>
      <c r="AM1" s="1" t="s">
        <v>8385</v>
      </c>
      <c r="AN1" s="27" t="s">
        <v>34</v>
      </c>
    </row>
    <row r="2" spans="1:40" x14ac:dyDescent="0.25">
      <c r="A2" s="28">
        <v>29</v>
      </c>
      <c r="B2" s="29" t="s">
        <v>1261</v>
      </c>
      <c r="C2" s="29" t="s">
        <v>1262</v>
      </c>
      <c r="D2" s="29" t="s">
        <v>1263</v>
      </c>
      <c r="E2" s="42">
        <v>42669</v>
      </c>
      <c r="F2" s="29" t="s">
        <v>38</v>
      </c>
      <c r="G2" s="28">
        <v>2200</v>
      </c>
      <c r="H2" s="28">
        <v>800</v>
      </c>
      <c r="L2" s="10" t="s">
        <v>341</v>
      </c>
      <c r="M2" s="29" t="s">
        <v>54</v>
      </c>
      <c r="N2" s="31" t="s">
        <v>48</v>
      </c>
      <c r="O2" s="28">
        <v>0</v>
      </c>
      <c r="P2" s="29" t="s">
        <v>111</v>
      </c>
      <c r="Q2" s="31" t="s">
        <v>15</v>
      </c>
      <c r="R2" s="28">
        <v>1</v>
      </c>
      <c r="S2" s="28">
        <v>0</v>
      </c>
      <c r="T2" s="28">
        <v>0</v>
      </c>
      <c r="U2" s="28">
        <v>0</v>
      </c>
      <c r="V2" s="28">
        <v>0</v>
      </c>
      <c r="W2" s="28">
        <v>0</v>
      </c>
      <c r="X2" s="28">
        <v>0</v>
      </c>
      <c r="Y2" s="28">
        <v>0</v>
      </c>
      <c r="Z2" s="28">
        <v>0</v>
      </c>
      <c r="AA2" s="28">
        <v>0</v>
      </c>
      <c r="AB2" s="28">
        <v>1</v>
      </c>
      <c r="AC2" s="28">
        <v>1</v>
      </c>
      <c r="AD2" s="28">
        <v>1</v>
      </c>
      <c r="AE2" s="28">
        <v>1</v>
      </c>
      <c r="AF2" s="28">
        <v>0</v>
      </c>
      <c r="AG2" s="28">
        <v>0</v>
      </c>
      <c r="AH2" s="28">
        <v>0</v>
      </c>
      <c r="AI2" s="28">
        <v>0</v>
      </c>
      <c r="AJ2" s="9">
        <f>IF(OR(AC2=1,AE2=1),1,0)</f>
        <v>1</v>
      </c>
      <c r="AK2" s="9">
        <f>IF(OR(AF2=1,AG2=1),1,0)</f>
        <v>0</v>
      </c>
      <c r="AL2" s="9">
        <f>IF(OR(AD2=1,AH2=1,AI2=1),1,0)</f>
        <v>1</v>
      </c>
      <c r="AM2" s="9">
        <f>IF(OR(AD2=1,AH2=1),1,0)</f>
        <v>1</v>
      </c>
      <c r="AN2" s="29" t="s">
        <v>1264</v>
      </c>
    </row>
    <row r="3" spans="1:40" x14ac:dyDescent="0.25">
      <c r="A3" s="28">
        <v>112</v>
      </c>
      <c r="B3" s="29" t="s">
        <v>369</v>
      </c>
      <c r="C3" s="29" t="s">
        <v>370</v>
      </c>
      <c r="D3" s="29" t="s">
        <v>371</v>
      </c>
      <c r="E3" s="42">
        <v>42135</v>
      </c>
      <c r="F3" s="29" t="s">
        <v>46</v>
      </c>
      <c r="G3" s="28">
        <v>2100</v>
      </c>
      <c r="H3" s="28">
        <v>800</v>
      </c>
      <c r="L3" s="10" t="s">
        <v>341</v>
      </c>
      <c r="M3" s="29" t="s">
        <v>54</v>
      </c>
      <c r="N3" s="31" t="s">
        <v>48</v>
      </c>
      <c r="O3" s="28">
        <v>0</v>
      </c>
      <c r="P3" s="29" t="s">
        <v>372</v>
      </c>
      <c r="Q3" s="31" t="s">
        <v>15</v>
      </c>
      <c r="R3" s="28">
        <v>1</v>
      </c>
      <c r="S3" s="28">
        <v>0</v>
      </c>
      <c r="T3" s="28">
        <v>0</v>
      </c>
      <c r="U3" s="28">
        <v>0</v>
      </c>
      <c r="V3" s="28">
        <v>0</v>
      </c>
      <c r="W3" s="28">
        <v>0</v>
      </c>
      <c r="X3" s="28">
        <v>0</v>
      </c>
      <c r="Y3" s="28">
        <v>0</v>
      </c>
      <c r="Z3" s="28">
        <v>0</v>
      </c>
      <c r="AA3" s="28">
        <v>0</v>
      </c>
      <c r="AB3" s="28">
        <v>1</v>
      </c>
      <c r="AC3" s="28">
        <v>1</v>
      </c>
      <c r="AD3" s="28">
        <v>0</v>
      </c>
      <c r="AE3" s="28">
        <v>0</v>
      </c>
      <c r="AF3" s="28">
        <v>0</v>
      </c>
      <c r="AG3" s="28">
        <v>0</v>
      </c>
      <c r="AH3" s="28">
        <v>0</v>
      </c>
      <c r="AI3" s="28">
        <v>0</v>
      </c>
      <c r="AJ3" s="9">
        <f t="shared" ref="AJ3:AJ26" si="0">IF(OR(AC3=1,AE3=1),1,0)</f>
        <v>1</v>
      </c>
      <c r="AK3" s="9">
        <f t="shared" ref="AK3:AK26" si="1">IF(OR(AF3=1,AG3=1),1,0)</f>
        <v>0</v>
      </c>
      <c r="AL3" s="9">
        <f>IF(OR(AD3=1,AH3=1,AI3=1),1,0)</f>
        <v>0</v>
      </c>
      <c r="AM3" s="9">
        <f>IF(OR(AD3=1,AH3=1),1,0)</f>
        <v>0</v>
      </c>
      <c r="AN3" s="29" t="s">
        <v>373</v>
      </c>
    </row>
    <row r="4" spans="1:40" x14ac:dyDescent="0.25">
      <c r="A4" s="28">
        <v>120</v>
      </c>
      <c r="B4" s="29" t="s">
        <v>1876</v>
      </c>
      <c r="C4" s="29" t="s">
        <v>1877</v>
      </c>
      <c r="D4" s="29" t="s">
        <v>1878</v>
      </c>
      <c r="E4" s="42">
        <v>41861</v>
      </c>
      <c r="F4" s="29" t="s">
        <v>46</v>
      </c>
      <c r="G4" s="28">
        <v>2100</v>
      </c>
      <c r="H4" s="28">
        <v>800</v>
      </c>
      <c r="L4" s="10" t="s">
        <v>341</v>
      </c>
      <c r="M4" s="29" t="s">
        <v>54</v>
      </c>
      <c r="N4" s="31" t="s">
        <v>48</v>
      </c>
      <c r="O4" s="28">
        <v>0</v>
      </c>
      <c r="P4" s="29" t="s">
        <v>293</v>
      </c>
      <c r="Q4" s="31" t="s">
        <v>15</v>
      </c>
      <c r="R4" s="28">
        <v>1</v>
      </c>
      <c r="S4" s="28">
        <v>0</v>
      </c>
      <c r="T4" s="28">
        <v>0</v>
      </c>
      <c r="U4" s="28">
        <v>0</v>
      </c>
      <c r="V4" s="28">
        <v>0</v>
      </c>
      <c r="W4" s="28">
        <v>0</v>
      </c>
      <c r="X4" s="28">
        <v>0</v>
      </c>
      <c r="Y4" s="28">
        <v>0</v>
      </c>
      <c r="Z4" s="28">
        <v>0</v>
      </c>
      <c r="AA4" s="28">
        <v>0</v>
      </c>
      <c r="AB4" s="28">
        <v>1</v>
      </c>
      <c r="AC4" s="28">
        <v>1</v>
      </c>
      <c r="AD4" s="28">
        <v>0</v>
      </c>
      <c r="AE4" s="28">
        <v>0</v>
      </c>
      <c r="AF4" s="28">
        <v>0</v>
      </c>
      <c r="AG4" s="28">
        <v>0</v>
      </c>
      <c r="AH4" s="28">
        <v>0</v>
      </c>
      <c r="AI4" s="28">
        <v>0</v>
      </c>
      <c r="AJ4" s="9">
        <f>IF(OR(AC4=1,AE4=1),1,0)</f>
        <v>1</v>
      </c>
      <c r="AK4" s="9">
        <f>IF(OR(AF4=1,AG4=1),1,0)</f>
        <v>0</v>
      </c>
      <c r="AL4" s="9">
        <f>IF(OR(AD4=1,AH4=1,AI4=1),1,0)</f>
        <v>0</v>
      </c>
      <c r="AM4" s="9">
        <f>IF(OR(AD4=1,AH4=1),1,0)</f>
        <v>0</v>
      </c>
      <c r="AN4" s="29" t="s">
        <v>1879</v>
      </c>
    </row>
    <row r="5" spans="1:40" x14ac:dyDescent="0.25">
      <c r="A5" s="28">
        <v>126</v>
      </c>
      <c r="B5" s="29" t="s">
        <v>1265</v>
      </c>
      <c r="C5" s="29" t="s">
        <v>1266</v>
      </c>
      <c r="D5" s="29" t="s">
        <v>1267</v>
      </c>
      <c r="E5" s="42">
        <v>41609</v>
      </c>
      <c r="F5" s="29" t="s">
        <v>46</v>
      </c>
      <c r="G5" s="28">
        <v>1800</v>
      </c>
      <c r="H5" s="28">
        <v>800</v>
      </c>
      <c r="L5" s="10" t="s">
        <v>341</v>
      </c>
      <c r="M5" s="29" t="s">
        <v>47</v>
      </c>
      <c r="N5" s="31" t="s">
        <v>48</v>
      </c>
      <c r="O5" s="28">
        <v>0</v>
      </c>
      <c r="P5" s="29" t="s">
        <v>60</v>
      </c>
      <c r="Q5" s="31" t="s">
        <v>15</v>
      </c>
      <c r="R5" s="28">
        <v>1</v>
      </c>
      <c r="S5" s="28">
        <v>0</v>
      </c>
      <c r="T5" s="28">
        <v>0</v>
      </c>
      <c r="U5" s="28">
        <v>0</v>
      </c>
      <c r="V5" s="28">
        <v>0</v>
      </c>
      <c r="W5" s="28">
        <v>0</v>
      </c>
      <c r="X5" s="28">
        <v>0</v>
      </c>
      <c r="Y5" s="28">
        <v>0</v>
      </c>
      <c r="Z5" s="28">
        <v>0</v>
      </c>
      <c r="AA5" s="28">
        <v>0</v>
      </c>
      <c r="AB5" s="28">
        <v>1</v>
      </c>
      <c r="AC5" s="28">
        <v>1</v>
      </c>
      <c r="AD5" s="28">
        <v>0</v>
      </c>
      <c r="AE5" s="28">
        <v>0</v>
      </c>
      <c r="AF5" s="28">
        <v>0</v>
      </c>
      <c r="AG5" s="28">
        <v>0</v>
      </c>
      <c r="AH5" s="28">
        <v>0</v>
      </c>
      <c r="AI5" s="28">
        <v>0</v>
      </c>
      <c r="AJ5" s="9">
        <f t="shared" si="0"/>
        <v>1</v>
      </c>
      <c r="AK5" s="9">
        <f t="shared" si="1"/>
        <v>0</v>
      </c>
      <c r="AL5" s="9">
        <f t="shared" ref="AL5:AL26" si="2">IF(OR(AD5=1,AH5=1,AI5=1),1,0)</f>
        <v>0</v>
      </c>
      <c r="AM5" s="9">
        <f t="shared" ref="AM5:AM26" si="3">IF(OR(AD5=1,AH5=1),1,0)</f>
        <v>0</v>
      </c>
      <c r="AN5" s="29" t="s">
        <v>1268</v>
      </c>
    </row>
    <row r="6" spans="1:40" x14ac:dyDescent="0.25">
      <c r="A6" s="28">
        <v>129</v>
      </c>
      <c r="B6" s="29" t="s">
        <v>43</v>
      </c>
      <c r="C6" s="29" t="s">
        <v>44</v>
      </c>
      <c r="D6" s="29" t="s">
        <v>45</v>
      </c>
      <c r="E6" s="42">
        <v>41518</v>
      </c>
      <c r="F6" s="29" t="s">
        <v>46</v>
      </c>
      <c r="G6" s="28">
        <v>2100</v>
      </c>
      <c r="H6" s="28">
        <v>800</v>
      </c>
      <c r="L6" s="10" t="s">
        <v>341</v>
      </c>
      <c r="M6" s="29" t="s">
        <v>47</v>
      </c>
      <c r="N6" s="31" t="s">
        <v>48</v>
      </c>
      <c r="O6" s="28">
        <v>0</v>
      </c>
      <c r="P6" s="29" t="s">
        <v>49</v>
      </c>
      <c r="Q6" s="31" t="s">
        <v>15</v>
      </c>
      <c r="R6" s="28">
        <v>1</v>
      </c>
      <c r="S6" s="28">
        <v>0</v>
      </c>
      <c r="T6" s="28">
        <v>0</v>
      </c>
      <c r="U6" s="28">
        <v>0</v>
      </c>
      <c r="V6" s="28">
        <v>0</v>
      </c>
      <c r="W6" s="28">
        <v>0</v>
      </c>
      <c r="X6" s="28">
        <v>0</v>
      </c>
      <c r="Y6" s="28">
        <v>0</v>
      </c>
      <c r="Z6" s="28">
        <v>0</v>
      </c>
      <c r="AA6" s="28">
        <v>0</v>
      </c>
      <c r="AB6" s="28">
        <v>1</v>
      </c>
      <c r="AC6" s="28">
        <v>0</v>
      </c>
      <c r="AD6" s="28">
        <v>0</v>
      </c>
      <c r="AE6" s="28">
        <v>0</v>
      </c>
      <c r="AF6" s="28">
        <v>0</v>
      </c>
      <c r="AG6" s="28">
        <v>0</v>
      </c>
      <c r="AH6" s="28">
        <v>0</v>
      </c>
      <c r="AI6" s="28">
        <v>1</v>
      </c>
      <c r="AJ6" s="9">
        <f t="shared" si="0"/>
        <v>0</v>
      </c>
      <c r="AK6" s="9">
        <f t="shared" si="1"/>
        <v>0</v>
      </c>
      <c r="AL6" s="9">
        <f t="shared" si="2"/>
        <v>1</v>
      </c>
      <c r="AM6" s="9">
        <f t="shared" si="3"/>
        <v>0</v>
      </c>
      <c r="AN6" s="29" t="s">
        <v>50</v>
      </c>
    </row>
    <row r="7" spans="1:40" x14ac:dyDescent="0.25">
      <c r="A7" s="28">
        <v>172</v>
      </c>
      <c r="B7" s="29" t="s">
        <v>1269</v>
      </c>
      <c r="C7" s="29" t="s">
        <v>1270</v>
      </c>
      <c r="D7" s="29" t="s">
        <v>1271</v>
      </c>
      <c r="E7" s="42">
        <v>39142</v>
      </c>
      <c r="F7" s="29" t="s">
        <v>46</v>
      </c>
      <c r="L7" s="10" t="s">
        <v>341</v>
      </c>
      <c r="M7" s="29" t="s">
        <v>47</v>
      </c>
      <c r="N7" s="31" t="s">
        <v>48</v>
      </c>
      <c r="O7" s="28">
        <v>0</v>
      </c>
      <c r="P7" s="29" t="s">
        <v>60</v>
      </c>
      <c r="Q7" s="31" t="s">
        <v>15</v>
      </c>
      <c r="R7" s="28">
        <v>1</v>
      </c>
      <c r="S7" s="28">
        <v>0</v>
      </c>
      <c r="T7" s="28">
        <v>0</v>
      </c>
      <c r="U7" s="28">
        <v>0</v>
      </c>
      <c r="V7" s="28">
        <v>0</v>
      </c>
      <c r="W7" s="28">
        <v>0</v>
      </c>
      <c r="X7" s="28">
        <v>0</v>
      </c>
      <c r="Y7" s="28">
        <v>0</v>
      </c>
      <c r="Z7" s="28">
        <v>0</v>
      </c>
      <c r="AA7" s="28">
        <v>0</v>
      </c>
      <c r="AB7" s="28">
        <v>1</v>
      </c>
      <c r="AC7" s="28">
        <v>0</v>
      </c>
      <c r="AD7" s="28">
        <v>0</v>
      </c>
      <c r="AE7" s="28">
        <v>0</v>
      </c>
      <c r="AF7" s="28">
        <v>0</v>
      </c>
      <c r="AG7" s="28">
        <v>0</v>
      </c>
      <c r="AH7" s="28">
        <v>0</v>
      </c>
      <c r="AI7" s="28">
        <v>1</v>
      </c>
      <c r="AJ7" s="9">
        <f t="shared" si="0"/>
        <v>0</v>
      </c>
      <c r="AK7" s="9">
        <f t="shared" si="1"/>
        <v>0</v>
      </c>
      <c r="AL7" s="9">
        <f t="shared" si="2"/>
        <v>1</v>
      </c>
      <c r="AM7" s="9">
        <f t="shared" si="3"/>
        <v>0</v>
      </c>
      <c r="AN7" s="29" t="s">
        <v>1272</v>
      </c>
    </row>
    <row r="8" spans="1:40" x14ac:dyDescent="0.25">
      <c r="A8" s="28">
        <v>180</v>
      </c>
      <c r="B8" s="29" t="s">
        <v>57</v>
      </c>
      <c r="C8" s="29" t="s">
        <v>58</v>
      </c>
      <c r="D8" s="29" t="s">
        <v>59</v>
      </c>
      <c r="E8" s="42">
        <v>39142</v>
      </c>
      <c r="F8" s="29" t="s">
        <v>38</v>
      </c>
      <c r="L8" s="10" t="s">
        <v>341</v>
      </c>
      <c r="M8" s="29" t="s">
        <v>54</v>
      </c>
      <c r="N8" s="31" t="s">
        <v>48</v>
      </c>
      <c r="O8" s="28">
        <v>0</v>
      </c>
      <c r="P8" s="29" t="s">
        <v>60</v>
      </c>
      <c r="Q8" s="31" t="s">
        <v>15</v>
      </c>
      <c r="R8" s="28">
        <v>1</v>
      </c>
      <c r="S8" s="28">
        <v>0</v>
      </c>
      <c r="T8" s="28">
        <v>0</v>
      </c>
      <c r="U8" s="28">
        <v>0</v>
      </c>
      <c r="V8" s="28">
        <v>0</v>
      </c>
      <c r="W8" s="28">
        <v>0</v>
      </c>
      <c r="X8" s="28">
        <v>0</v>
      </c>
      <c r="Y8" s="28">
        <v>0</v>
      </c>
      <c r="Z8" s="28">
        <v>0</v>
      </c>
      <c r="AA8" s="28">
        <v>0</v>
      </c>
      <c r="AB8" s="28">
        <v>1</v>
      </c>
      <c r="AC8" s="28">
        <v>0</v>
      </c>
      <c r="AD8" s="28">
        <v>0</v>
      </c>
      <c r="AE8" s="28">
        <v>0</v>
      </c>
      <c r="AF8" s="28">
        <v>0</v>
      </c>
      <c r="AG8" s="28">
        <v>0</v>
      </c>
      <c r="AH8" s="28">
        <v>0</v>
      </c>
      <c r="AI8" s="28">
        <v>1</v>
      </c>
      <c r="AJ8" s="9">
        <f t="shared" si="0"/>
        <v>0</v>
      </c>
      <c r="AK8" s="9">
        <f t="shared" si="1"/>
        <v>0</v>
      </c>
      <c r="AL8" s="9">
        <f t="shared" si="2"/>
        <v>1</v>
      </c>
      <c r="AM8" s="9">
        <f t="shared" si="3"/>
        <v>0</v>
      </c>
      <c r="AN8" s="29" t="s">
        <v>61</v>
      </c>
    </row>
    <row r="9" spans="1:40" x14ac:dyDescent="0.25">
      <c r="A9" s="28">
        <v>182</v>
      </c>
      <c r="B9" s="29" t="s">
        <v>1356</v>
      </c>
      <c r="C9" s="29" t="s">
        <v>1357</v>
      </c>
      <c r="D9" s="29" t="s">
        <v>1358</v>
      </c>
      <c r="E9" s="42">
        <v>41791</v>
      </c>
      <c r="F9" s="29" t="s">
        <v>38</v>
      </c>
      <c r="G9" s="28">
        <v>1800</v>
      </c>
      <c r="H9" s="28">
        <v>900</v>
      </c>
      <c r="L9" s="10" t="s">
        <v>341</v>
      </c>
      <c r="M9" s="29" t="s">
        <v>54</v>
      </c>
      <c r="N9" s="31" t="s">
        <v>48</v>
      </c>
      <c r="O9" s="28">
        <v>0</v>
      </c>
      <c r="P9" s="29" t="s">
        <v>60</v>
      </c>
      <c r="Q9" s="31" t="s">
        <v>15</v>
      </c>
      <c r="R9" s="28">
        <v>1</v>
      </c>
      <c r="S9" s="28">
        <v>0</v>
      </c>
      <c r="T9" s="28">
        <v>0</v>
      </c>
      <c r="U9" s="28">
        <v>0</v>
      </c>
      <c r="V9" s="28">
        <v>0</v>
      </c>
      <c r="W9" s="28">
        <v>0</v>
      </c>
      <c r="X9" s="28">
        <v>0</v>
      </c>
      <c r="Y9" s="28">
        <v>0</v>
      </c>
      <c r="Z9" s="28">
        <v>0</v>
      </c>
      <c r="AA9" s="28">
        <v>0</v>
      </c>
      <c r="AB9" s="28">
        <v>1</v>
      </c>
      <c r="AC9" s="28">
        <v>0</v>
      </c>
      <c r="AD9" s="28">
        <v>0</v>
      </c>
      <c r="AE9" s="28">
        <v>0</v>
      </c>
      <c r="AF9" s="28">
        <v>0</v>
      </c>
      <c r="AG9" s="28">
        <v>0</v>
      </c>
      <c r="AH9" s="28">
        <v>0</v>
      </c>
      <c r="AI9" s="28">
        <v>1</v>
      </c>
      <c r="AJ9" s="9">
        <f t="shared" si="0"/>
        <v>0</v>
      </c>
      <c r="AK9" s="9">
        <f t="shared" si="1"/>
        <v>0</v>
      </c>
      <c r="AL9" s="9">
        <f t="shared" si="2"/>
        <v>1</v>
      </c>
      <c r="AM9" s="9">
        <f t="shared" si="3"/>
        <v>0</v>
      </c>
      <c r="AN9" s="29" t="s">
        <v>1359</v>
      </c>
    </row>
    <row r="10" spans="1:40" x14ac:dyDescent="0.25">
      <c r="A10" s="28">
        <v>197</v>
      </c>
      <c r="B10" s="29" t="s">
        <v>1360</v>
      </c>
      <c r="C10" s="29" t="s">
        <v>1361</v>
      </c>
      <c r="D10" s="29" t="s">
        <v>1362</v>
      </c>
      <c r="E10" s="42">
        <v>38384</v>
      </c>
      <c r="F10" s="29" t="s">
        <v>38</v>
      </c>
      <c r="G10" s="28">
        <v>1800</v>
      </c>
      <c r="H10" s="28">
        <v>900</v>
      </c>
      <c r="L10" s="10" t="s">
        <v>341</v>
      </c>
      <c r="M10" s="29" t="s">
        <v>54</v>
      </c>
      <c r="N10" s="31" t="s">
        <v>48</v>
      </c>
      <c r="O10" s="28">
        <v>0</v>
      </c>
      <c r="P10" s="29" t="s">
        <v>60</v>
      </c>
      <c r="Q10" s="31" t="s">
        <v>15</v>
      </c>
      <c r="R10" s="28">
        <v>1</v>
      </c>
      <c r="S10" s="28">
        <v>0</v>
      </c>
      <c r="T10" s="28">
        <v>0</v>
      </c>
      <c r="U10" s="28">
        <v>0</v>
      </c>
      <c r="V10" s="28">
        <v>0</v>
      </c>
      <c r="W10" s="28">
        <v>0</v>
      </c>
      <c r="X10" s="28">
        <v>0</v>
      </c>
      <c r="Y10" s="28">
        <v>0</v>
      </c>
      <c r="Z10" s="28">
        <v>0</v>
      </c>
      <c r="AA10" s="28">
        <v>0</v>
      </c>
      <c r="AB10" s="28">
        <v>1</v>
      </c>
      <c r="AC10" s="28">
        <v>0</v>
      </c>
      <c r="AD10" s="28">
        <v>0</v>
      </c>
      <c r="AE10" s="28">
        <v>0</v>
      </c>
      <c r="AF10" s="28">
        <v>0</v>
      </c>
      <c r="AG10" s="28">
        <v>0</v>
      </c>
      <c r="AH10" s="28">
        <v>0</v>
      </c>
      <c r="AI10" s="28">
        <v>1</v>
      </c>
      <c r="AJ10" s="9">
        <f t="shared" si="0"/>
        <v>0</v>
      </c>
      <c r="AK10" s="9">
        <f t="shared" si="1"/>
        <v>0</v>
      </c>
      <c r="AL10" s="9">
        <f t="shared" si="2"/>
        <v>1</v>
      </c>
      <c r="AM10" s="9">
        <f t="shared" si="3"/>
        <v>0</v>
      </c>
      <c r="AN10" s="29" t="s">
        <v>1363</v>
      </c>
    </row>
    <row r="11" spans="1:40" x14ac:dyDescent="0.25">
      <c r="A11" s="28">
        <v>213</v>
      </c>
      <c r="B11" s="29" t="s">
        <v>62</v>
      </c>
      <c r="C11" s="29" t="s">
        <v>63</v>
      </c>
      <c r="D11" s="29" t="s">
        <v>64</v>
      </c>
      <c r="E11" s="42">
        <v>40913</v>
      </c>
      <c r="F11" s="29" t="s">
        <v>46</v>
      </c>
      <c r="G11" s="28">
        <v>2200</v>
      </c>
      <c r="H11" s="28">
        <v>800</v>
      </c>
      <c r="K11" s="28">
        <v>3.2</v>
      </c>
      <c r="L11" s="10" t="s">
        <v>341</v>
      </c>
      <c r="M11" s="29" t="s">
        <v>47</v>
      </c>
      <c r="N11" s="31" t="s">
        <v>48</v>
      </c>
      <c r="O11" s="28">
        <v>0</v>
      </c>
      <c r="P11" s="29" t="s">
        <v>60</v>
      </c>
      <c r="Q11" s="31" t="s">
        <v>15</v>
      </c>
      <c r="R11" s="28">
        <v>1</v>
      </c>
      <c r="S11" s="28">
        <v>0</v>
      </c>
      <c r="T11" s="28">
        <v>0</v>
      </c>
      <c r="U11" s="28">
        <v>0</v>
      </c>
      <c r="V11" s="28">
        <v>0</v>
      </c>
      <c r="W11" s="28">
        <v>0</v>
      </c>
      <c r="X11" s="28">
        <v>0</v>
      </c>
      <c r="Y11" s="28">
        <v>0</v>
      </c>
      <c r="Z11" s="28">
        <v>0</v>
      </c>
      <c r="AA11" s="28">
        <v>0</v>
      </c>
      <c r="AB11" s="28">
        <v>1</v>
      </c>
      <c r="AC11" s="28">
        <v>1</v>
      </c>
      <c r="AD11" s="28">
        <v>0</v>
      </c>
      <c r="AE11" s="28">
        <v>0</v>
      </c>
      <c r="AF11" s="28">
        <v>0</v>
      </c>
      <c r="AG11" s="28">
        <v>0</v>
      </c>
      <c r="AH11" s="28">
        <v>0</v>
      </c>
      <c r="AI11" s="28">
        <v>0</v>
      </c>
      <c r="AJ11" s="9">
        <f t="shared" si="0"/>
        <v>1</v>
      </c>
      <c r="AK11" s="9">
        <f t="shared" si="1"/>
        <v>0</v>
      </c>
      <c r="AL11" s="9">
        <f t="shared" si="2"/>
        <v>0</v>
      </c>
      <c r="AM11" s="9">
        <f t="shared" si="3"/>
        <v>0</v>
      </c>
      <c r="AN11" s="29" t="s">
        <v>65</v>
      </c>
    </row>
    <row r="12" spans="1:40" x14ac:dyDescent="0.25">
      <c r="A12" s="28">
        <v>217</v>
      </c>
      <c r="B12" s="29" t="s">
        <v>1364</v>
      </c>
      <c r="C12" s="29" t="s">
        <v>1365</v>
      </c>
      <c r="D12" s="29" t="s">
        <v>1366</v>
      </c>
      <c r="E12" s="42">
        <v>40695</v>
      </c>
      <c r="F12" s="29" t="s">
        <v>46</v>
      </c>
      <c r="G12" s="28">
        <v>2450</v>
      </c>
      <c r="H12" s="28">
        <v>900</v>
      </c>
      <c r="I12" s="28">
        <v>2.1700000000000001E-2</v>
      </c>
      <c r="L12" s="10" t="s">
        <v>341</v>
      </c>
      <c r="M12" s="29" t="s">
        <v>47</v>
      </c>
      <c r="N12" s="31" t="s">
        <v>48</v>
      </c>
      <c r="O12" s="28">
        <v>17520</v>
      </c>
      <c r="P12" s="29" t="s">
        <v>60</v>
      </c>
      <c r="Q12" s="31" t="s">
        <v>15</v>
      </c>
      <c r="R12" s="28">
        <v>1</v>
      </c>
      <c r="S12" s="28">
        <v>0</v>
      </c>
      <c r="T12" s="28">
        <v>0</v>
      </c>
      <c r="U12" s="28">
        <v>0</v>
      </c>
      <c r="V12" s="28">
        <v>0</v>
      </c>
      <c r="W12" s="28">
        <v>0</v>
      </c>
      <c r="X12" s="28">
        <v>0</v>
      </c>
      <c r="Y12" s="28">
        <v>0</v>
      </c>
      <c r="Z12" s="28">
        <v>0</v>
      </c>
      <c r="AA12" s="28">
        <v>0</v>
      </c>
      <c r="AB12" s="28">
        <v>1</v>
      </c>
      <c r="AC12" s="28">
        <v>0</v>
      </c>
      <c r="AD12" s="28">
        <v>0</v>
      </c>
      <c r="AE12" s="28">
        <v>0</v>
      </c>
      <c r="AF12" s="28">
        <v>1</v>
      </c>
      <c r="AG12" s="28">
        <v>0</v>
      </c>
      <c r="AH12" s="28">
        <v>0</v>
      </c>
      <c r="AI12" s="28">
        <v>0</v>
      </c>
      <c r="AJ12" s="9">
        <f t="shared" si="0"/>
        <v>0</v>
      </c>
      <c r="AK12" s="9">
        <f>IF(OR(AF12=1,AG12=1),1,0)</f>
        <v>1</v>
      </c>
      <c r="AL12" s="9">
        <f t="shared" si="2"/>
        <v>0</v>
      </c>
      <c r="AM12" s="9">
        <f t="shared" si="3"/>
        <v>0</v>
      </c>
      <c r="AN12" s="29" t="s">
        <v>1367</v>
      </c>
    </row>
    <row r="13" spans="1:40" x14ac:dyDescent="0.25">
      <c r="A13" s="28">
        <v>225</v>
      </c>
      <c r="B13" s="29" t="s">
        <v>1368</v>
      </c>
      <c r="C13" s="29" t="s">
        <v>1369</v>
      </c>
      <c r="D13" s="29" t="s">
        <v>1370</v>
      </c>
      <c r="E13" s="42">
        <v>36831</v>
      </c>
      <c r="F13" s="29" t="s">
        <v>38</v>
      </c>
      <c r="G13" s="28">
        <v>1800</v>
      </c>
      <c r="H13" s="28">
        <v>900</v>
      </c>
      <c r="L13" s="10" t="s">
        <v>341</v>
      </c>
      <c r="M13" s="29" t="s">
        <v>151</v>
      </c>
      <c r="N13" s="31" t="s">
        <v>48</v>
      </c>
      <c r="O13" s="28">
        <v>0</v>
      </c>
      <c r="P13" s="29" t="s">
        <v>60</v>
      </c>
      <c r="Q13" s="31" t="s">
        <v>15</v>
      </c>
      <c r="R13" s="28">
        <v>1</v>
      </c>
      <c r="S13" s="28">
        <v>0</v>
      </c>
      <c r="T13" s="28">
        <v>0</v>
      </c>
      <c r="U13" s="28">
        <v>0</v>
      </c>
      <c r="V13" s="28">
        <v>0</v>
      </c>
      <c r="W13" s="28">
        <v>0</v>
      </c>
      <c r="X13" s="28">
        <v>0</v>
      </c>
      <c r="Y13" s="28">
        <v>0</v>
      </c>
      <c r="Z13" s="28">
        <v>0</v>
      </c>
      <c r="AA13" s="28">
        <v>0</v>
      </c>
      <c r="AB13" s="28">
        <v>1</v>
      </c>
      <c r="AC13" s="28">
        <v>0</v>
      </c>
      <c r="AD13" s="28">
        <v>0</v>
      </c>
      <c r="AE13" s="28">
        <v>1</v>
      </c>
      <c r="AF13" s="28">
        <v>0</v>
      </c>
      <c r="AG13" s="28">
        <v>0</v>
      </c>
      <c r="AH13" s="28">
        <v>0</v>
      </c>
      <c r="AI13" s="28">
        <v>0</v>
      </c>
      <c r="AJ13" s="9">
        <f t="shared" si="0"/>
        <v>1</v>
      </c>
      <c r="AK13" s="9">
        <f>IF(OR(AF13=1,AG13=1),1,0)</f>
        <v>0</v>
      </c>
      <c r="AL13" s="9">
        <f t="shared" si="2"/>
        <v>0</v>
      </c>
      <c r="AM13" s="9">
        <f t="shared" si="3"/>
        <v>0</v>
      </c>
      <c r="AN13" s="29" t="s">
        <v>1371</v>
      </c>
    </row>
    <row r="14" spans="1:40" x14ac:dyDescent="0.25">
      <c r="A14" s="28">
        <v>255</v>
      </c>
      <c r="B14" s="29" t="s">
        <v>379</v>
      </c>
      <c r="C14" s="29" t="s">
        <v>380</v>
      </c>
      <c r="D14" s="29" t="s">
        <v>381</v>
      </c>
      <c r="E14" s="42">
        <v>38231</v>
      </c>
      <c r="F14" s="29" t="s">
        <v>46</v>
      </c>
      <c r="G14" s="28">
        <v>1850</v>
      </c>
      <c r="H14" s="28">
        <v>940</v>
      </c>
      <c r="K14" s="28">
        <v>1.2</v>
      </c>
      <c r="L14" s="10" t="s">
        <v>341</v>
      </c>
      <c r="M14" s="29" t="s">
        <v>47</v>
      </c>
      <c r="N14" s="31" t="s">
        <v>48</v>
      </c>
      <c r="O14" s="28">
        <v>0</v>
      </c>
      <c r="P14" s="29" t="s">
        <v>60</v>
      </c>
      <c r="Q14" s="31" t="s">
        <v>15</v>
      </c>
      <c r="R14" s="28">
        <v>0</v>
      </c>
      <c r="S14" s="28">
        <v>0</v>
      </c>
      <c r="T14" s="28">
        <v>0</v>
      </c>
      <c r="U14" s="28">
        <v>0</v>
      </c>
      <c r="V14" s="28">
        <v>0</v>
      </c>
      <c r="W14" s="28">
        <v>0</v>
      </c>
      <c r="X14" s="28">
        <v>0</v>
      </c>
      <c r="Y14" s="28">
        <v>0</v>
      </c>
      <c r="Z14" s="28">
        <v>0</v>
      </c>
      <c r="AA14" s="28">
        <v>0</v>
      </c>
      <c r="AB14" s="28">
        <v>1</v>
      </c>
      <c r="AC14" s="28">
        <v>0</v>
      </c>
      <c r="AD14" s="28">
        <v>0</v>
      </c>
      <c r="AE14" s="28">
        <v>0</v>
      </c>
      <c r="AF14" s="28">
        <v>0</v>
      </c>
      <c r="AG14" s="28">
        <v>0</v>
      </c>
      <c r="AH14" s="28">
        <v>0</v>
      </c>
      <c r="AI14" s="28">
        <v>1</v>
      </c>
      <c r="AJ14" s="9">
        <f t="shared" si="0"/>
        <v>0</v>
      </c>
      <c r="AK14" s="9">
        <f t="shared" si="1"/>
        <v>0</v>
      </c>
      <c r="AL14" s="9">
        <f t="shared" si="2"/>
        <v>1</v>
      </c>
      <c r="AM14" s="9">
        <f t="shared" si="3"/>
        <v>0</v>
      </c>
      <c r="AN14" s="29" t="s">
        <v>382</v>
      </c>
    </row>
    <row r="15" spans="1:40" x14ac:dyDescent="0.25">
      <c r="A15" s="28">
        <v>259</v>
      </c>
      <c r="B15" s="29" t="s">
        <v>383</v>
      </c>
      <c r="C15" s="29" t="s">
        <v>384</v>
      </c>
      <c r="D15" s="29" t="s">
        <v>385</v>
      </c>
      <c r="E15" s="42">
        <v>39264</v>
      </c>
      <c r="F15" s="29" t="s">
        <v>38</v>
      </c>
      <c r="Q15" s="31" t="s">
        <v>15</v>
      </c>
      <c r="R15" s="28">
        <v>1</v>
      </c>
      <c r="S15" s="28">
        <v>0</v>
      </c>
      <c r="T15" s="28">
        <v>0</v>
      </c>
      <c r="U15" s="28">
        <v>0</v>
      </c>
      <c r="V15" s="28">
        <v>0</v>
      </c>
      <c r="W15" s="28">
        <v>0</v>
      </c>
      <c r="X15" s="28">
        <v>0</v>
      </c>
      <c r="Y15" s="28">
        <v>0</v>
      </c>
      <c r="Z15" s="28">
        <v>0</v>
      </c>
      <c r="AA15" s="28">
        <v>0</v>
      </c>
      <c r="AB15" s="28">
        <v>1</v>
      </c>
      <c r="AC15" s="28">
        <v>1</v>
      </c>
      <c r="AD15" s="28">
        <v>1</v>
      </c>
      <c r="AE15" s="28">
        <v>0</v>
      </c>
      <c r="AF15" s="28">
        <v>0</v>
      </c>
      <c r="AG15" s="28">
        <v>0</v>
      </c>
      <c r="AH15" s="28">
        <v>0</v>
      </c>
      <c r="AI15" s="28">
        <v>0</v>
      </c>
      <c r="AJ15" s="9">
        <f t="shared" si="0"/>
        <v>1</v>
      </c>
      <c r="AK15" s="9">
        <f t="shared" si="1"/>
        <v>0</v>
      </c>
      <c r="AL15" s="9">
        <f t="shared" si="2"/>
        <v>1</v>
      </c>
      <c r="AM15" s="9">
        <f t="shared" si="3"/>
        <v>1</v>
      </c>
      <c r="AN15" s="29" t="s">
        <v>386</v>
      </c>
    </row>
    <row r="16" spans="1:40" x14ac:dyDescent="0.25">
      <c r="A16" s="28">
        <v>265</v>
      </c>
      <c r="B16" s="29" t="s">
        <v>72</v>
      </c>
      <c r="C16" s="29" t="s">
        <v>73</v>
      </c>
      <c r="D16" s="29" t="s">
        <v>74</v>
      </c>
      <c r="E16" s="42">
        <v>40909</v>
      </c>
      <c r="F16" s="29" t="s">
        <v>38</v>
      </c>
      <c r="Q16" s="31" t="s">
        <v>70</v>
      </c>
      <c r="R16" s="28">
        <v>0</v>
      </c>
      <c r="S16" s="28">
        <v>0</v>
      </c>
      <c r="T16" s="28">
        <v>0</v>
      </c>
      <c r="U16" s="28">
        <v>0</v>
      </c>
      <c r="V16" s="28">
        <v>0</v>
      </c>
      <c r="W16" s="28">
        <v>0</v>
      </c>
      <c r="X16" s="28">
        <v>0</v>
      </c>
      <c r="Y16" s="28">
        <v>0</v>
      </c>
      <c r="Z16" s="28">
        <v>0</v>
      </c>
      <c r="AA16" s="28">
        <v>0</v>
      </c>
      <c r="AB16" s="28">
        <v>1</v>
      </c>
      <c r="AC16" s="28">
        <v>1</v>
      </c>
      <c r="AD16" s="28">
        <v>0</v>
      </c>
      <c r="AE16" s="28">
        <v>0</v>
      </c>
      <c r="AF16" s="28">
        <v>0</v>
      </c>
      <c r="AG16" s="28">
        <v>0</v>
      </c>
      <c r="AH16" s="28">
        <v>0</v>
      </c>
      <c r="AI16" s="28">
        <v>0</v>
      </c>
      <c r="AJ16" s="9">
        <f t="shared" si="0"/>
        <v>1</v>
      </c>
      <c r="AK16" s="9">
        <f t="shared" si="1"/>
        <v>0</v>
      </c>
      <c r="AL16" s="9">
        <f t="shared" si="2"/>
        <v>0</v>
      </c>
      <c r="AM16" s="9">
        <f t="shared" si="3"/>
        <v>0</v>
      </c>
      <c r="AN16" s="29" t="s">
        <v>75</v>
      </c>
    </row>
    <row r="17" spans="1:40" s="21" customFormat="1" x14ac:dyDescent="0.25">
      <c r="A17" s="32">
        <v>312</v>
      </c>
      <c r="B17" s="33" t="s">
        <v>1372</v>
      </c>
      <c r="C17" s="33" t="s">
        <v>1373</v>
      </c>
      <c r="D17" s="33" t="s">
        <v>1374</v>
      </c>
      <c r="E17" s="44">
        <v>40507</v>
      </c>
      <c r="F17" s="33" t="s">
        <v>38</v>
      </c>
      <c r="G17" s="19"/>
      <c r="H17" s="19"/>
      <c r="I17" s="19"/>
      <c r="J17" s="19"/>
      <c r="K17" s="19"/>
      <c r="L17" s="19" t="s">
        <v>341</v>
      </c>
      <c r="M17" s="33" t="s">
        <v>54</v>
      </c>
      <c r="N17" s="35" t="s">
        <v>48</v>
      </c>
      <c r="O17" s="32">
        <v>0</v>
      </c>
      <c r="P17" s="33" t="s">
        <v>152</v>
      </c>
      <c r="Q17" s="35" t="s">
        <v>55</v>
      </c>
      <c r="R17" s="32">
        <v>1</v>
      </c>
      <c r="S17" s="32">
        <v>0</v>
      </c>
      <c r="T17" s="32">
        <v>0</v>
      </c>
      <c r="U17" s="32">
        <v>0</v>
      </c>
      <c r="V17" s="32">
        <v>0</v>
      </c>
      <c r="W17" s="32">
        <v>0</v>
      </c>
      <c r="X17" s="32">
        <v>0</v>
      </c>
      <c r="Y17" s="32">
        <v>0</v>
      </c>
      <c r="Z17" s="32">
        <v>0</v>
      </c>
      <c r="AA17" s="32">
        <v>0</v>
      </c>
      <c r="AB17" s="32">
        <v>1</v>
      </c>
      <c r="AC17" s="32">
        <v>1</v>
      </c>
      <c r="AD17" s="32">
        <v>0</v>
      </c>
      <c r="AE17" s="32">
        <v>0</v>
      </c>
      <c r="AF17" s="32">
        <v>0</v>
      </c>
      <c r="AG17" s="32">
        <v>0</v>
      </c>
      <c r="AH17" s="32">
        <v>0</v>
      </c>
      <c r="AI17" s="32">
        <v>0</v>
      </c>
      <c r="AJ17" s="9">
        <f t="shared" si="0"/>
        <v>1</v>
      </c>
      <c r="AK17" s="9">
        <f t="shared" si="1"/>
        <v>0</v>
      </c>
      <c r="AL17" s="9">
        <f t="shared" si="2"/>
        <v>0</v>
      </c>
      <c r="AM17" s="9">
        <f t="shared" si="3"/>
        <v>0</v>
      </c>
      <c r="AN17" s="33" t="s">
        <v>1375</v>
      </c>
    </row>
    <row r="18" spans="1:40" x14ac:dyDescent="0.25">
      <c r="A18" s="28">
        <v>322</v>
      </c>
      <c r="B18" s="29" t="s">
        <v>387</v>
      </c>
      <c r="C18" s="29" t="s">
        <v>388</v>
      </c>
      <c r="D18" s="29" t="s">
        <v>389</v>
      </c>
      <c r="E18" s="42">
        <v>38838</v>
      </c>
      <c r="F18" s="29" t="s">
        <v>46</v>
      </c>
      <c r="L18" s="10" t="s">
        <v>341</v>
      </c>
      <c r="M18" s="29" t="s">
        <v>47</v>
      </c>
      <c r="N18" s="31" t="s">
        <v>48</v>
      </c>
      <c r="O18" s="28">
        <v>0</v>
      </c>
      <c r="P18" s="29" t="s">
        <v>60</v>
      </c>
      <c r="Q18" s="31" t="s">
        <v>15</v>
      </c>
      <c r="R18" s="28">
        <v>1</v>
      </c>
      <c r="S18" s="28">
        <v>0</v>
      </c>
      <c r="T18" s="28">
        <v>0</v>
      </c>
      <c r="U18" s="28">
        <v>0</v>
      </c>
      <c r="V18" s="28">
        <v>0</v>
      </c>
      <c r="W18" s="28">
        <v>0</v>
      </c>
      <c r="X18" s="28">
        <v>0</v>
      </c>
      <c r="Y18" s="28">
        <v>0</v>
      </c>
      <c r="Z18" s="28">
        <v>0</v>
      </c>
      <c r="AA18" s="28">
        <v>0</v>
      </c>
      <c r="AB18" s="28">
        <v>1</v>
      </c>
      <c r="AC18" s="28">
        <v>1</v>
      </c>
      <c r="AD18" s="28">
        <v>0</v>
      </c>
      <c r="AE18" s="28">
        <v>0</v>
      </c>
      <c r="AF18" s="28">
        <v>0</v>
      </c>
      <c r="AG18" s="28">
        <v>0</v>
      </c>
      <c r="AH18" s="28">
        <v>0</v>
      </c>
      <c r="AI18" s="28">
        <v>0</v>
      </c>
      <c r="AJ18" s="9">
        <f t="shared" si="0"/>
        <v>1</v>
      </c>
      <c r="AK18" s="9">
        <f t="shared" si="1"/>
        <v>0</v>
      </c>
      <c r="AL18" s="9">
        <f t="shared" si="2"/>
        <v>0</v>
      </c>
      <c r="AM18" s="9">
        <f t="shared" si="3"/>
        <v>0</v>
      </c>
      <c r="AN18" s="29" t="s">
        <v>390</v>
      </c>
    </row>
    <row r="19" spans="1:40" x14ac:dyDescent="0.25">
      <c r="A19" s="28">
        <v>338</v>
      </c>
      <c r="B19" s="29" t="s">
        <v>88</v>
      </c>
      <c r="C19" s="29" t="s">
        <v>89</v>
      </c>
      <c r="D19" s="29" t="s">
        <v>90</v>
      </c>
      <c r="E19" s="42">
        <v>40179</v>
      </c>
      <c r="F19" s="29" t="s">
        <v>38</v>
      </c>
      <c r="L19" s="25" t="s">
        <v>341</v>
      </c>
      <c r="M19" s="38" t="s">
        <v>54</v>
      </c>
      <c r="N19" s="36" t="s">
        <v>48</v>
      </c>
      <c r="Q19" s="31" t="s">
        <v>15</v>
      </c>
      <c r="R19" s="28">
        <v>1</v>
      </c>
      <c r="S19" s="28">
        <v>0</v>
      </c>
      <c r="T19" s="28">
        <v>0</v>
      </c>
      <c r="U19" s="28">
        <v>0</v>
      </c>
      <c r="V19" s="28">
        <v>0</v>
      </c>
      <c r="W19" s="28">
        <v>0</v>
      </c>
      <c r="X19" s="28">
        <v>0</v>
      </c>
      <c r="Y19" s="28">
        <v>0</v>
      </c>
      <c r="Z19" s="28">
        <v>0</v>
      </c>
      <c r="AA19" s="28">
        <v>0</v>
      </c>
      <c r="AB19" s="28">
        <v>1</v>
      </c>
      <c r="AC19" s="28">
        <v>1</v>
      </c>
      <c r="AD19" s="28">
        <v>0</v>
      </c>
      <c r="AE19" s="28">
        <v>0</v>
      </c>
      <c r="AF19" s="28">
        <v>1</v>
      </c>
      <c r="AG19" s="28">
        <v>0</v>
      </c>
      <c r="AH19" s="28">
        <v>0</v>
      </c>
      <c r="AI19" s="28">
        <v>0</v>
      </c>
      <c r="AJ19" s="9">
        <f t="shared" si="0"/>
        <v>1</v>
      </c>
      <c r="AK19" s="9">
        <f t="shared" si="1"/>
        <v>1</v>
      </c>
      <c r="AL19" s="9">
        <f t="shared" si="2"/>
        <v>0</v>
      </c>
      <c r="AM19" s="9">
        <f t="shared" si="3"/>
        <v>0</v>
      </c>
      <c r="AN19" s="29" t="s">
        <v>91</v>
      </c>
    </row>
    <row r="20" spans="1:40" x14ac:dyDescent="0.25">
      <c r="A20" s="28">
        <v>340</v>
      </c>
      <c r="B20" s="29" t="s">
        <v>1880</v>
      </c>
      <c r="C20" s="29" t="s">
        <v>1881</v>
      </c>
      <c r="D20" s="29" t="s">
        <v>1882</v>
      </c>
      <c r="E20" s="42">
        <v>41001</v>
      </c>
      <c r="F20" s="29" t="s">
        <v>38</v>
      </c>
      <c r="L20" s="83"/>
      <c r="M20" s="84"/>
      <c r="N20" s="91"/>
      <c r="Q20" s="31" t="s">
        <v>15</v>
      </c>
      <c r="R20" s="28">
        <v>1</v>
      </c>
      <c r="S20" s="28">
        <v>0</v>
      </c>
      <c r="T20" s="28">
        <v>0</v>
      </c>
      <c r="U20" s="28">
        <v>0</v>
      </c>
      <c r="V20" s="28">
        <v>0</v>
      </c>
      <c r="W20" s="28">
        <v>0</v>
      </c>
      <c r="X20" s="28">
        <v>0</v>
      </c>
      <c r="Y20" s="28">
        <v>0</v>
      </c>
      <c r="Z20" s="28">
        <v>0</v>
      </c>
      <c r="AA20" s="28">
        <v>0</v>
      </c>
      <c r="AB20" s="28">
        <v>1</v>
      </c>
      <c r="AC20" s="28">
        <v>0</v>
      </c>
      <c r="AD20" s="28">
        <v>0</v>
      </c>
      <c r="AE20" s="28">
        <v>1</v>
      </c>
      <c r="AF20" s="28">
        <v>1</v>
      </c>
      <c r="AG20" s="28">
        <v>1</v>
      </c>
      <c r="AH20" s="28">
        <v>0</v>
      </c>
      <c r="AI20" s="28">
        <v>0</v>
      </c>
      <c r="AJ20" s="9">
        <f t="shared" si="0"/>
        <v>1</v>
      </c>
      <c r="AK20" s="9">
        <f t="shared" si="1"/>
        <v>1</v>
      </c>
      <c r="AL20" s="9">
        <f t="shared" si="2"/>
        <v>0</v>
      </c>
      <c r="AM20" s="9">
        <f t="shared" si="3"/>
        <v>0</v>
      </c>
      <c r="AN20" s="29" t="s">
        <v>1883</v>
      </c>
    </row>
    <row r="21" spans="1:40" x14ac:dyDescent="0.25">
      <c r="A21" s="28">
        <v>345</v>
      </c>
      <c r="B21" s="29" t="s">
        <v>96</v>
      </c>
      <c r="C21" s="29" t="s">
        <v>97</v>
      </c>
      <c r="D21" s="29" t="s">
        <v>98</v>
      </c>
      <c r="E21" s="42">
        <v>39479</v>
      </c>
      <c r="F21" s="29" t="s">
        <v>38</v>
      </c>
      <c r="L21" s="25" t="s">
        <v>341</v>
      </c>
      <c r="M21" s="38" t="s">
        <v>54</v>
      </c>
      <c r="N21" s="36" t="s">
        <v>48</v>
      </c>
      <c r="Q21" s="31" t="s">
        <v>15</v>
      </c>
      <c r="R21" s="28">
        <v>1</v>
      </c>
      <c r="S21" s="28">
        <v>0</v>
      </c>
      <c r="T21" s="28">
        <v>0</v>
      </c>
      <c r="U21" s="28">
        <v>0</v>
      </c>
      <c r="V21" s="28">
        <v>0</v>
      </c>
      <c r="W21" s="28">
        <v>0</v>
      </c>
      <c r="X21" s="28">
        <v>0</v>
      </c>
      <c r="Y21" s="28">
        <v>0</v>
      </c>
      <c r="Z21" s="28">
        <v>0</v>
      </c>
      <c r="AA21" s="28">
        <v>0</v>
      </c>
      <c r="AB21" s="28">
        <v>1</v>
      </c>
      <c r="AC21" s="28">
        <v>0</v>
      </c>
      <c r="AD21" s="28">
        <v>0</v>
      </c>
      <c r="AE21" s="28">
        <v>0</v>
      </c>
      <c r="AF21" s="28">
        <v>0</v>
      </c>
      <c r="AG21" s="28">
        <v>0</v>
      </c>
      <c r="AH21" s="28">
        <v>0</v>
      </c>
      <c r="AI21" s="28">
        <v>1</v>
      </c>
      <c r="AJ21" s="9">
        <f t="shared" si="0"/>
        <v>0</v>
      </c>
      <c r="AK21" s="9">
        <f t="shared" si="1"/>
        <v>0</v>
      </c>
      <c r="AL21" s="9">
        <f t="shared" si="2"/>
        <v>1</v>
      </c>
      <c r="AM21" s="9">
        <f t="shared" si="3"/>
        <v>0</v>
      </c>
      <c r="AN21" s="29" t="s">
        <v>99</v>
      </c>
    </row>
    <row r="22" spans="1:40" x14ac:dyDescent="0.25">
      <c r="A22" s="28">
        <v>387</v>
      </c>
      <c r="B22" s="29" t="s">
        <v>1928</v>
      </c>
      <c r="C22" s="29" t="s">
        <v>1929</v>
      </c>
      <c r="D22" s="29" t="s">
        <v>1930</v>
      </c>
      <c r="E22" s="42">
        <v>40218</v>
      </c>
      <c r="F22" s="29" t="s">
        <v>38</v>
      </c>
      <c r="L22" s="25" t="s">
        <v>341</v>
      </c>
      <c r="M22" s="38"/>
      <c r="N22" s="36" t="s">
        <v>48</v>
      </c>
      <c r="Q22" s="31" t="s">
        <v>70</v>
      </c>
      <c r="R22" s="28">
        <v>0</v>
      </c>
      <c r="S22" s="28">
        <v>0</v>
      </c>
      <c r="T22" s="28">
        <v>0</v>
      </c>
      <c r="U22" s="28">
        <v>0</v>
      </c>
      <c r="V22" s="28">
        <v>0</v>
      </c>
      <c r="W22" s="28">
        <v>0</v>
      </c>
      <c r="X22" s="28">
        <v>0</v>
      </c>
      <c r="Y22" s="28">
        <v>0</v>
      </c>
      <c r="Z22" s="28">
        <v>0</v>
      </c>
      <c r="AA22" s="28">
        <v>0</v>
      </c>
      <c r="AB22" s="28">
        <v>1</v>
      </c>
      <c r="AC22" s="28">
        <v>1</v>
      </c>
      <c r="AD22" s="28">
        <v>0</v>
      </c>
      <c r="AE22" s="28">
        <v>0</v>
      </c>
      <c r="AF22" s="28">
        <v>0</v>
      </c>
      <c r="AG22" s="28">
        <v>0</v>
      </c>
      <c r="AH22" s="28">
        <v>0</v>
      </c>
      <c r="AI22" s="28">
        <v>0</v>
      </c>
      <c r="AJ22" s="9">
        <f t="shared" si="0"/>
        <v>1</v>
      </c>
      <c r="AK22" s="9">
        <f t="shared" si="1"/>
        <v>0</v>
      </c>
      <c r="AL22" s="9">
        <f t="shared" si="2"/>
        <v>0</v>
      </c>
      <c r="AM22" s="9">
        <f t="shared" si="3"/>
        <v>0</v>
      </c>
      <c r="AN22" s="29" t="s">
        <v>1931</v>
      </c>
    </row>
    <row r="23" spans="1:40" x14ac:dyDescent="0.25">
      <c r="A23" s="28">
        <v>401</v>
      </c>
      <c r="B23" s="29" t="s">
        <v>401</v>
      </c>
      <c r="C23" s="29" t="s">
        <v>402</v>
      </c>
      <c r="D23" s="29" t="s">
        <v>403</v>
      </c>
      <c r="E23" s="42">
        <v>37773</v>
      </c>
      <c r="F23" s="29" t="s">
        <v>46</v>
      </c>
      <c r="G23" s="28">
        <v>1800</v>
      </c>
      <c r="H23" s="28">
        <v>900</v>
      </c>
      <c r="I23" s="28">
        <v>1.1000000000000001E-3</v>
      </c>
      <c r="L23" s="10" t="s">
        <v>341</v>
      </c>
      <c r="M23" s="29" t="s">
        <v>47</v>
      </c>
      <c r="N23" s="31" t="s">
        <v>48</v>
      </c>
      <c r="O23" s="28">
        <v>2190</v>
      </c>
      <c r="P23" s="29" t="s">
        <v>60</v>
      </c>
      <c r="Q23" s="31" t="s">
        <v>15</v>
      </c>
      <c r="R23" s="28">
        <v>1</v>
      </c>
      <c r="S23" s="28">
        <v>0</v>
      </c>
      <c r="T23" s="28">
        <v>0</v>
      </c>
      <c r="U23" s="28">
        <v>0</v>
      </c>
      <c r="V23" s="28">
        <v>0</v>
      </c>
      <c r="W23" s="28">
        <v>0</v>
      </c>
      <c r="X23" s="28">
        <v>0</v>
      </c>
      <c r="Y23" s="28">
        <v>0</v>
      </c>
      <c r="Z23" s="28">
        <v>0</v>
      </c>
      <c r="AA23" s="28">
        <v>0</v>
      </c>
      <c r="AB23" s="28">
        <v>1</v>
      </c>
      <c r="AC23" s="28">
        <v>0</v>
      </c>
      <c r="AD23" s="28">
        <v>0</v>
      </c>
      <c r="AE23" s="28">
        <v>0</v>
      </c>
      <c r="AF23" s="28">
        <v>0</v>
      </c>
      <c r="AG23" s="28">
        <v>0</v>
      </c>
      <c r="AH23" s="28">
        <v>0</v>
      </c>
      <c r="AI23" s="28">
        <v>1</v>
      </c>
      <c r="AJ23" s="9">
        <f t="shared" si="0"/>
        <v>0</v>
      </c>
      <c r="AK23" s="9">
        <f t="shared" si="1"/>
        <v>0</v>
      </c>
      <c r="AL23" s="9">
        <f t="shared" si="2"/>
        <v>1</v>
      </c>
      <c r="AM23" s="9">
        <f t="shared" si="3"/>
        <v>0</v>
      </c>
      <c r="AN23" s="29" t="s">
        <v>404</v>
      </c>
    </row>
    <row r="24" spans="1:40" x14ac:dyDescent="0.25">
      <c r="A24" s="28">
        <v>404</v>
      </c>
      <c r="B24" s="29" t="s">
        <v>405</v>
      </c>
      <c r="C24" s="29" t="s">
        <v>406</v>
      </c>
      <c r="D24" s="29" t="s">
        <v>407</v>
      </c>
      <c r="E24" s="42">
        <v>38108</v>
      </c>
      <c r="F24" s="29" t="s">
        <v>38</v>
      </c>
      <c r="L24" s="25" t="s">
        <v>341</v>
      </c>
      <c r="M24" s="38" t="s">
        <v>54</v>
      </c>
      <c r="N24" s="38" t="s">
        <v>48</v>
      </c>
      <c r="Q24" s="31" t="s">
        <v>15</v>
      </c>
      <c r="R24" s="28">
        <v>1</v>
      </c>
      <c r="S24" s="28">
        <v>0</v>
      </c>
      <c r="T24" s="28">
        <v>0</v>
      </c>
      <c r="U24" s="28">
        <v>0</v>
      </c>
      <c r="V24" s="28">
        <v>0</v>
      </c>
      <c r="W24" s="28">
        <v>0</v>
      </c>
      <c r="X24" s="28">
        <v>0</v>
      </c>
      <c r="Y24" s="28">
        <v>0</v>
      </c>
      <c r="Z24" s="28">
        <v>0</v>
      </c>
      <c r="AA24" s="28">
        <v>0</v>
      </c>
      <c r="AB24" s="28">
        <v>1</v>
      </c>
      <c r="AC24" s="28">
        <v>1</v>
      </c>
      <c r="AD24" s="28">
        <v>0</v>
      </c>
      <c r="AE24" s="28">
        <v>0</v>
      </c>
      <c r="AF24" s="28">
        <v>0</v>
      </c>
      <c r="AG24" s="28">
        <v>0</v>
      </c>
      <c r="AH24" s="28">
        <v>0</v>
      </c>
      <c r="AI24" s="28">
        <v>0</v>
      </c>
      <c r="AJ24" s="9">
        <f t="shared" si="0"/>
        <v>1</v>
      </c>
      <c r="AK24" s="9">
        <f t="shared" si="1"/>
        <v>0</v>
      </c>
      <c r="AL24" s="9">
        <f t="shared" si="2"/>
        <v>0</v>
      </c>
      <c r="AM24" s="9">
        <f t="shared" si="3"/>
        <v>0</v>
      </c>
      <c r="AN24" s="29" t="s">
        <v>408</v>
      </c>
    </row>
    <row r="25" spans="1:40" x14ac:dyDescent="0.25">
      <c r="A25" s="28">
        <v>405</v>
      </c>
      <c r="B25" s="29" t="s">
        <v>1376</v>
      </c>
      <c r="C25" s="29" t="s">
        <v>1377</v>
      </c>
      <c r="D25" s="29" t="s">
        <v>1378</v>
      </c>
      <c r="E25" s="42">
        <v>36574</v>
      </c>
      <c r="F25" s="29" t="s">
        <v>38</v>
      </c>
      <c r="L25" s="10" t="s">
        <v>341</v>
      </c>
      <c r="M25" s="29" t="s">
        <v>54</v>
      </c>
      <c r="N25" s="31" t="s">
        <v>48</v>
      </c>
      <c r="O25" s="28">
        <v>0</v>
      </c>
      <c r="P25" s="29" t="s">
        <v>60</v>
      </c>
      <c r="Q25" s="31" t="s">
        <v>15</v>
      </c>
      <c r="R25" s="28">
        <v>1</v>
      </c>
      <c r="S25" s="28">
        <v>0</v>
      </c>
      <c r="T25" s="28">
        <v>0</v>
      </c>
      <c r="U25" s="28">
        <v>0</v>
      </c>
      <c r="V25" s="28">
        <v>0</v>
      </c>
      <c r="W25" s="28">
        <v>0</v>
      </c>
      <c r="X25" s="28">
        <v>0</v>
      </c>
      <c r="Y25" s="28">
        <v>0</v>
      </c>
      <c r="Z25" s="28">
        <v>0</v>
      </c>
      <c r="AA25" s="28">
        <v>0</v>
      </c>
      <c r="AB25" s="28">
        <v>1</v>
      </c>
      <c r="AC25" s="28">
        <v>1</v>
      </c>
      <c r="AD25" s="28">
        <v>1</v>
      </c>
      <c r="AE25" s="28">
        <v>0</v>
      </c>
      <c r="AF25" s="28">
        <v>0</v>
      </c>
      <c r="AG25" s="28">
        <v>0</v>
      </c>
      <c r="AH25" s="28">
        <v>0</v>
      </c>
      <c r="AI25" s="28">
        <v>0</v>
      </c>
      <c r="AJ25" s="9">
        <f t="shared" si="0"/>
        <v>1</v>
      </c>
      <c r="AK25" s="9">
        <f t="shared" si="1"/>
        <v>0</v>
      </c>
      <c r="AL25" s="9">
        <f t="shared" si="2"/>
        <v>1</v>
      </c>
      <c r="AM25" s="9">
        <f t="shared" si="3"/>
        <v>1</v>
      </c>
      <c r="AN25" s="29" t="s">
        <v>1379</v>
      </c>
    </row>
    <row r="26" spans="1:40" x14ac:dyDescent="0.25">
      <c r="A26" s="28">
        <v>426</v>
      </c>
      <c r="B26" s="29" t="s">
        <v>1884</v>
      </c>
      <c r="C26" s="29" t="s">
        <v>1885</v>
      </c>
      <c r="D26" s="29" t="s">
        <v>1886</v>
      </c>
      <c r="E26" s="42">
        <v>36923</v>
      </c>
      <c r="F26" s="29" t="s">
        <v>38</v>
      </c>
      <c r="Q26" s="31" t="s">
        <v>15</v>
      </c>
      <c r="R26" s="28">
        <v>1</v>
      </c>
      <c r="S26" s="28">
        <v>0</v>
      </c>
      <c r="T26" s="28">
        <v>0</v>
      </c>
      <c r="U26" s="28">
        <v>0</v>
      </c>
      <c r="V26" s="28">
        <v>0</v>
      </c>
      <c r="W26" s="28">
        <v>0</v>
      </c>
      <c r="X26" s="28">
        <v>0</v>
      </c>
      <c r="Y26" s="28">
        <v>0</v>
      </c>
      <c r="Z26" s="28">
        <v>0</v>
      </c>
      <c r="AA26" s="28">
        <v>0</v>
      </c>
      <c r="AB26" s="28">
        <v>1</v>
      </c>
      <c r="AC26" s="28">
        <v>1</v>
      </c>
      <c r="AD26" s="28">
        <v>1</v>
      </c>
      <c r="AE26" s="28">
        <v>0</v>
      </c>
      <c r="AF26" s="28">
        <v>0</v>
      </c>
      <c r="AG26" s="28">
        <v>0</v>
      </c>
      <c r="AH26" s="28">
        <v>0</v>
      </c>
      <c r="AI26" s="28">
        <v>0</v>
      </c>
      <c r="AJ26" s="9">
        <f t="shared" si="0"/>
        <v>1</v>
      </c>
      <c r="AK26" s="9">
        <f t="shared" si="1"/>
        <v>0</v>
      </c>
      <c r="AL26" s="9">
        <f t="shared" si="2"/>
        <v>1</v>
      </c>
      <c r="AM26" s="9">
        <f t="shared" si="3"/>
        <v>1</v>
      </c>
      <c r="AN26" s="29" t="s">
        <v>1887</v>
      </c>
    </row>
    <row r="27" spans="1:40" x14ac:dyDescent="0.25">
      <c r="A27" s="28">
        <v>427</v>
      </c>
      <c r="B27" s="29" t="s">
        <v>1273</v>
      </c>
      <c r="C27" s="29" t="s">
        <v>1274</v>
      </c>
      <c r="D27" s="29" t="s">
        <v>1275</v>
      </c>
      <c r="E27" s="42">
        <v>37438</v>
      </c>
      <c r="F27" s="29" t="s">
        <v>46</v>
      </c>
      <c r="G27" s="28">
        <v>1800</v>
      </c>
      <c r="H27" s="28">
        <v>900</v>
      </c>
      <c r="L27" s="10" t="s">
        <v>341</v>
      </c>
      <c r="M27" s="29" t="s">
        <v>47</v>
      </c>
      <c r="N27" s="31" t="s">
        <v>48</v>
      </c>
      <c r="O27" s="28">
        <v>0</v>
      </c>
      <c r="P27" s="29" t="s">
        <v>60</v>
      </c>
      <c r="Q27" s="31" t="s">
        <v>15</v>
      </c>
      <c r="R27" s="28">
        <v>1</v>
      </c>
      <c r="S27" s="28">
        <v>0</v>
      </c>
      <c r="T27" s="28">
        <v>0</v>
      </c>
      <c r="U27" s="28">
        <v>0</v>
      </c>
      <c r="V27" s="28">
        <v>0</v>
      </c>
      <c r="W27" s="28">
        <v>0</v>
      </c>
      <c r="X27" s="28">
        <v>0</v>
      </c>
      <c r="Y27" s="28">
        <v>0</v>
      </c>
      <c r="Z27" s="28">
        <v>0</v>
      </c>
      <c r="AA27" s="28">
        <v>0</v>
      </c>
      <c r="AB27" s="28">
        <v>1</v>
      </c>
      <c r="AC27" s="28">
        <v>0</v>
      </c>
      <c r="AD27" s="28">
        <v>0</v>
      </c>
      <c r="AE27" s="28">
        <v>0</v>
      </c>
      <c r="AF27" s="28">
        <v>0</v>
      </c>
      <c r="AG27" s="28">
        <v>0</v>
      </c>
      <c r="AH27" s="28">
        <v>0</v>
      </c>
      <c r="AI27" s="28">
        <v>1</v>
      </c>
      <c r="AJ27" s="9">
        <f t="shared" ref="AJ27:AJ90" si="4">IF(OR(AC27=1,AE27=1),1,0)</f>
        <v>0</v>
      </c>
      <c r="AK27" s="9">
        <f t="shared" ref="AK27:AK90" si="5">IF(OR(AF27=1,AG27=1),1,0)</f>
        <v>0</v>
      </c>
      <c r="AL27" s="9">
        <f t="shared" ref="AL27:AL90" si="6">IF(OR(AD27=1,AH27=1,AI27=1),1,0)</f>
        <v>1</v>
      </c>
      <c r="AM27" s="9">
        <f t="shared" ref="AM27:AM90" si="7">IF(OR(AD27=1,AH27=1),1,0)</f>
        <v>0</v>
      </c>
      <c r="AN27" s="29" t="s">
        <v>1276</v>
      </c>
    </row>
    <row r="28" spans="1:40" x14ac:dyDescent="0.25">
      <c r="A28" s="28">
        <v>429</v>
      </c>
      <c r="B28" s="29" t="s">
        <v>1277</v>
      </c>
      <c r="C28" s="29" t="s">
        <v>1278</v>
      </c>
      <c r="D28" s="29" t="s">
        <v>467</v>
      </c>
      <c r="E28" s="42">
        <v>37773</v>
      </c>
      <c r="F28" s="29" t="s">
        <v>46</v>
      </c>
      <c r="Q28" s="31" t="s">
        <v>15</v>
      </c>
      <c r="R28" s="28">
        <v>1</v>
      </c>
      <c r="S28" s="28">
        <v>0</v>
      </c>
      <c r="T28" s="28">
        <v>0</v>
      </c>
      <c r="U28" s="28">
        <v>0</v>
      </c>
      <c r="V28" s="28">
        <v>0</v>
      </c>
      <c r="W28" s="28">
        <v>0</v>
      </c>
      <c r="X28" s="28">
        <v>0</v>
      </c>
      <c r="Y28" s="28">
        <v>0</v>
      </c>
      <c r="Z28" s="28">
        <v>0</v>
      </c>
      <c r="AA28" s="28">
        <v>0</v>
      </c>
      <c r="AB28" s="28">
        <v>1</v>
      </c>
      <c r="AC28" s="28">
        <v>0</v>
      </c>
      <c r="AD28" s="28">
        <v>0</v>
      </c>
      <c r="AE28" s="28">
        <v>0</v>
      </c>
      <c r="AF28" s="28">
        <v>0</v>
      </c>
      <c r="AG28" s="28">
        <v>0</v>
      </c>
      <c r="AH28" s="28">
        <v>0</v>
      </c>
      <c r="AI28" s="28">
        <v>1</v>
      </c>
      <c r="AJ28" s="9">
        <f t="shared" si="4"/>
        <v>0</v>
      </c>
      <c r="AK28" s="9">
        <f t="shared" si="5"/>
        <v>0</v>
      </c>
      <c r="AL28" s="9">
        <f t="shared" si="6"/>
        <v>1</v>
      </c>
      <c r="AM28" s="9">
        <f t="shared" si="7"/>
        <v>0</v>
      </c>
      <c r="AN28" s="29" t="s">
        <v>1279</v>
      </c>
    </row>
    <row r="29" spans="1:40" s="43" customFormat="1" x14ac:dyDescent="0.25">
      <c r="A29" s="32">
        <v>443</v>
      </c>
      <c r="B29" s="33" t="s">
        <v>1380</v>
      </c>
      <c r="C29" s="33" t="s">
        <v>1381</v>
      </c>
      <c r="D29" s="33" t="s">
        <v>1382</v>
      </c>
      <c r="E29" s="45">
        <v>39849</v>
      </c>
      <c r="F29" s="33" t="s">
        <v>38</v>
      </c>
      <c r="G29" s="19"/>
      <c r="H29" s="19"/>
      <c r="I29" s="19"/>
      <c r="J29" s="19"/>
      <c r="K29" s="19"/>
      <c r="L29" s="25" t="s">
        <v>341</v>
      </c>
      <c r="M29" s="38" t="s">
        <v>54</v>
      </c>
      <c r="N29" s="38" t="s">
        <v>48</v>
      </c>
      <c r="P29" s="38" t="s">
        <v>49</v>
      </c>
      <c r="Q29" s="36" t="s">
        <v>15</v>
      </c>
      <c r="R29" s="32">
        <v>1</v>
      </c>
      <c r="S29" s="32">
        <v>0</v>
      </c>
      <c r="T29" s="32">
        <v>0</v>
      </c>
      <c r="U29" s="32">
        <v>0</v>
      </c>
      <c r="V29" s="32">
        <v>0</v>
      </c>
      <c r="W29" s="32">
        <v>0</v>
      </c>
      <c r="X29" s="32">
        <v>0</v>
      </c>
      <c r="Y29" s="32">
        <v>0</v>
      </c>
      <c r="Z29" s="32">
        <v>0</v>
      </c>
      <c r="AA29" s="32">
        <v>0</v>
      </c>
      <c r="AB29" s="32">
        <v>1</v>
      </c>
      <c r="AC29" s="32">
        <v>1</v>
      </c>
      <c r="AD29" s="32">
        <v>0</v>
      </c>
      <c r="AE29" s="32">
        <v>0</v>
      </c>
      <c r="AF29" s="32">
        <v>0</v>
      </c>
      <c r="AG29" s="32">
        <v>0</v>
      </c>
      <c r="AH29" s="32">
        <v>0</v>
      </c>
      <c r="AI29" s="32">
        <v>0</v>
      </c>
      <c r="AJ29" s="9">
        <f t="shared" si="4"/>
        <v>1</v>
      </c>
      <c r="AK29" s="9">
        <f t="shared" si="5"/>
        <v>0</v>
      </c>
      <c r="AL29" s="9">
        <f t="shared" si="6"/>
        <v>0</v>
      </c>
      <c r="AM29" s="9">
        <f t="shared" si="7"/>
        <v>0</v>
      </c>
      <c r="AN29" s="41" t="s">
        <v>1383</v>
      </c>
    </row>
    <row r="30" spans="1:40" x14ac:dyDescent="0.25">
      <c r="A30" s="28">
        <v>446</v>
      </c>
      <c r="B30" s="29" t="s">
        <v>1888</v>
      </c>
      <c r="C30" s="29" t="s">
        <v>1889</v>
      </c>
      <c r="D30" s="29" t="s">
        <v>1890</v>
      </c>
      <c r="E30" s="42">
        <v>39569</v>
      </c>
      <c r="F30" s="29" t="s">
        <v>38</v>
      </c>
      <c r="L30" s="25" t="s">
        <v>341</v>
      </c>
      <c r="M30" s="38" t="s">
        <v>54</v>
      </c>
      <c r="N30" s="38" t="s">
        <v>48</v>
      </c>
      <c r="Q30" s="31" t="s">
        <v>55</v>
      </c>
      <c r="R30" s="28">
        <v>0</v>
      </c>
      <c r="S30" s="28">
        <v>0</v>
      </c>
      <c r="T30" s="28">
        <v>0</v>
      </c>
      <c r="U30" s="28">
        <v>0</v>
      </c>
      <c r="V30" s="28">
        <v>0</v>
      </c>
      <c r="W30" s="28">
        <v>0</v>
      </c>
      <c r="X30" s="28">
        <v>0</v>
      </c>
      <c r="Y30" s="28">
        <v>0</v>
      </c>
      <c r="Z30" s="28">
        <v>0</v>
      </c>
      <c r="AA30" s="28">
        <v>0</v>
      </c>
      <c r="AB30" s="28">
        <v>1</v>
      </c>
      <c r="AC30" s="28">
        <v>1</v>
      </c>
      <c r="AD30" s="28">
        <v>0</v>
      </c>
      <c r="AE30" s="28">
        <v>0</v>
      </c>
      <c r="AF30" s="28">
        <v>0</v>
      </c>
      <c r="AG30" s="28">
        <v>0</v>
      </c>
      <c r="AH30" s="28">
        <v>0</v>
      </c>
      <c r="AI30" s="28">
        <v>0</v>
      </c>
      <c r="AJ30" s="9">
        <f t="shared" si="4"/>
        <v>1</v>
      </c>
      <c r="AK30" s="9">
        <f t="shared" si="5"/>
        <v>0</v>
      </c>
      <c r="AL30" s="9">
        <f t="shared" si="6"/>
        <v>0</v>
      </c>
      <c r="AM30" s="9">
        <f t="shared" si="7"/>
        <v>0</v>
      </c>
      <c r="AN30" s="29" t="s">
        <v>1891</v>
      </c>
    </row>
    <row r="31" spans="1:40" s="21" customFormat="1" x14ac:dyDescent="0.25">
      <c r="A31" s="32">
        <v>457</v>
      </c>
      <c r="B31" s="33" t="s">
        <v>1384</v>
      </c>
      <c r="C31" s="33" t="s">
        <v>1385</v>
      </c>
      <c r="D31" s="33" t="s">
        <v>1386</v>
      </c>
      <c r="E31" s="44">
        <v>38626</v>
      </c>
      <c r="F31" s="33" t="s">
        <v>38</v>
      </c>
      <c r="G31" s="19"/>
      <c r="H31" s="19"/>
      <c r="I31" s="19"/>
      <c r="J31" s="19"/>
      <c r="K31" s="19"/>
      <c r="L31" s="25" t="s">
        <v>341</v>
      </c>
      <c r="M31" s="38" t="s">
        <v>54</v>
      </c>
      <c r="N31" s="38" t="s">
        <v>48</v>
      </c>
      <c r="O31" s="19"/>
      <c r="Q31" s="35" t="s">
        <v>55</v>
      </c>
      <c r="R31" s="32">
        <v>1</v>
      </c>
      <c r="S31" s="32">
        <v>0</v>
      </c>
      <c r="T31" s="32">
        <v>0</v>
      </c>
      <c r="U31" s="32">
        <v>0</v>
      </c>
      <c r="V31" s="32">
        <v>0</v>
      </c>
      <c r="W31" s="32">
        <v>0</v>
      </c>
      <c r="X31" s="32">
        <v>0</v>
      </c>
      <c r="Y31" s="32">
        <v>0</v>
      </c>
      <c r="Z31" s="32">
        <v>0</v>
      </c>
      <c r="AA31" s="32">
        <v>0</v>
      </c>
      <c r="AB31" s="32">
        <v>1</v>
      </c>
      <c r="AC31" s="32">
        <v>0</v>
      </c>
      <c r="AD31" s="32">
        <v>0</v>
      </c>
      <c r="AE31" s="32">
        <v>0</v>
      </c>
      <c r="AF31" s="32">
        <v>0</v>
      </c>
      <c r="AG31" s="32">
        <v>0</v>
      </c>
      <c r="AH31" s="32">
        <v>0</v>
      </c>
      <c r="AI31" s="32">
        <v>1</v>
      </c>
      <c r="AJ31" s="9">
        <f>IF(OR(AC31=1,AE31=1),1,0)</f>
        <v>0</v>
      </c>
      <c r="AK31" s="9">
        <f>IF(OR(AF31=1,AG31=1),1,0)</f>
        <v>0</v>
      </c>
      <c r="AL31" s="9">
        <f>IF(OR(AD31=1,AH31=1,AI31=1),1,0)</f>
        <v>1</v>
      </c>
      <c r="AM31" s="9">
        <f>IF(OR(AD31=1,AH31=1),1,0)</f>
        <v>0</v>
      </c>
      <c r="AN31" s="22" t="s">
        <v>1387</v>
      </c>
    </row>
    <row r="32" spans="1:40" x14ac:dyDescent="0.25">
      <c r="A32" s="28">
        <v>688</v>
      </c>
      <c r="B32" s="29" t="s">
        <v>427</v>
      </c>
      <c r="C32" s="29" t="s">
        <v>428</v>
      </c>
      <c r="D32" s="29" t="s">
        <v>429</v>
      </c>
      <c r="E32" s="42">
        <v>41173</v>
      </c>
      <c r="F32" s="29" t="s">
        <v>38</v>
      </c>
      <c r="J32" s="28">
        <v>1.57</v>
      </c>
      <c r="K32" s="28">
        <v>1.8</v>
      </c>
      <c r="L32" s="28" t="s">
        <v>342</v>
      </c>
      <c r="M32" s="29" t="s">
        <v>430</v>
      </c>
      <c r="O32" s="28">
        <v>0.53333333333333333</v>
      </c>
      <c r="P32" s="29" t="s">
        <v>103</v>
      </c>
      <c r="Q32" s="31" t="s">
        <v>70</v>
      </c>
      <c r="R32" s="28">
        <v>0</v>
      </c>
      <c r="S32" s="28">
        <v>0</v>
      </c>
      <c r="T32" s="28">
        <v>0</v>
      </c>
      <c r="U32" s="28">
        <v>0</v>
      </c>
      <c r="V32" s="28">
        <v>0</v>
      </c>
      <c r="W32" s="28">
        <v>0</v>
      </c>
      <c r="X32" s="28">
        <v>0</v>
      </c>
      <c r="Y32" s="28">
        <v>0</v>
      </c>
      <c r="Z32" s="28">
        <v>0</v>
      </c>
      <c r="AA32" s="28">
        <v>1</v>
      </c>
      <c r="AB32" s="28">
        <v>0</v>
      </c>
      <c r="AC32" s="28">
        <v>1</v>
      </c>
      <c r="AD32" s="28">
        <v>1</v>
      </c>
      <c r="AE32" s="28">
        <v>0</v>
      </c>
      <c r="AF32" s="28">
        <v>0</v>
      </c>
      <c r="AG32" s="28">
        <v>0</v>
      </c>
      <c r="AH32" s="28">
        <v>0</v>
      </c>
      <c r="AI32" s="28">
        <v>0</v>
      </c>
      <c r="AJ32" s="9">
        <f t="shared" si="4"/>
        <v>1</v>
      </c>
      <c r="AK32" s="9">
        <f t="shared" si="5"/>
        <v>0</v>
      </c>
      <c r="AL32" s="9">
        <f t="shared" si="6"/>
        <v>1</v>
      </c>
      <c r="AM32" s="9">
        <f t="shared" si="7"/>
        <v>1</v>
      </c>
      <c r="AN32" s="29" t="s">
        <v>431</v>
      </c>
    </row>
    <row r="33" spans="1:40" s="21" customFormat="1" x14ac:dyDescent="0.25">
      <c r="A33" s="32">
        <v>755</v>
      </c>
      <c r="B33" s="33" t="s">
        <v>1892</v>
      </c>
      <c r="C33" s="33" t="s">
        <v>1893</v>
      </c>
      <c r="D33" s="33" t="s">
        <v>1894</v>
      </c>
      <c r="E33" s="44">
        <v>42486</v>
      </c>
      <c r="F33" s="33" t="s">
        <v>46</v>
      </c>
      <c r="G33" s="19"/>
      <c r="H33" s="19"/>
      <c r="I33" s="19"/>
      <c r="J33" s="19"/>
      <c r="K33" s="19"/>
      <c r="L33" s="19" t="s">
        <v>341</v>
      </c>
      <c r="M33" s="33" t="s">
        <v>47</v>
      </c>
      <c r="N33" s="35" t="s">
        <v>48</v>
      </c>
      <c r="O33" s="32">
        <v>0</v>
      </c>
      <c r="P33" s="33" t="s">
        <v>60</v>
      </c>
      <c r="Q33" s="35" t="s">
        <v>55</v>
      </c>
      <c r="R33" s="37">
        <v>0</v>
      </c>
      <c r="S33" s="32">
        <v>0</v>
      </c>
      <c r="T33" s="32">
        <v>0</v>
      </c>
      <c r="U33" s="32">
        <v>0</v>
      </c>
      <c r="V33" s="32">
        <v>0</v>
      </c>
      <c r="W33" s="32">
        <v>0</v>
      </c>
      <c r="X33" s="32">
        <v>0</v>
      </c>
      <c r="Y33" s="32">
        <v>0</v>
      </c>
      <c r="Z33" s="32">
        <v>0</v>
      </c>
      <c r="AA33" s="32">
        <v>0</v>
      </c>
      <c r="AB33" s="32">
        <v>1</v>
      </c>
      <c r="AC33" s="32">
        <v>0</v>
      </c>
      <c r="AD33" s="32">
        <v>0</v>
      </c>
      <c r="AE33" s="32">
        <v>1</v>
      </c>
      <c r="AF33" s="32">
        <v>0</v>
      </c>
      <c r="AG33" s="32">
        <v>0</v>
      </c>
      <c r="AH33" s="32">
        <v>0</v>
      </c>
      <c r="AI33" s="32">
        <v>0</v>
      </c>
      <c r="AJ33" s="9">
        <f t="shared" si="4"/>
        <v>1</v>
      </c>
      <c r="AK33" s="9">
        <f t="shared" si="5"/>
        <v>0</v>
      </c>
      <c r="AL33" s="9">
        <f t="shared" si="6"/>
        <v>0</v>
      </c>
      <c r="AM33" s="9">
        <f t="shared" si="7"/>
        <v>0</v>
      </c>
      <c r="AN33" s="22" t="s">
        <v>1895</v>
      </c>
    </row>
    <row r="34" spans="1:40" x14ac:dyDescent="0.25">
      <c r="A34" s="28">
        <v>779</v>
      </c>
      <c r="B34" s="29" t="s">
        <v>142</v>
      </c>
      <c r="C34" s="29" t="s">
        <v>143</v>
      </c>
      <c r="D34" s="29" t="s">
        <v>144</v>
      </c>
      <c r="E34" s="42">
        <v>40695</v>
      </c>
      <c r="F34" s="29" t="s">
        <v>38</v>
      </c>
      <c r="G34" s="28">
        <v>2100</v>
      </c>
      <c r="H34" s="28">
        <v>800</v>
      </c>
      <c r="L34" s="10" t="s">
        <v>341</v>
      </c>
      <c r="M34" s="29" t="s">
        <v>145</v>
      </c>
      <c r="N34" s="31" t="s">
        <v>48</v>
      </c>
      <c r="O34" s="28">
        <v>0</v>
      </c>
      <c r="P34" s="29" t="s">
        <v>146</v>
      </c>
      <c r="Q34" s="31" t="s">
        <v>15</v>
      </c>
      <c r="R34" s="28">
        <v>1</v>
      </c>
      <c r="S34" s="28">
        <v>0</v>
      </c>
      <c r="T34" s="28">
        <v>0</v>
      </c>
      <c r="U34" s="28">
        <v>0</v>
      </c>
      <c r="V34" s="28">
        <v>0</v>
      </c>
      <c r="W34" s="28">
        <v>0</v>
      </c>
      <c r="X34" s="28">
        <v>0</v>
      </c>
      <c r="Y34" s="28">
        <v>0</v>
      </c>
      <c r="Z34" s="28">
        <v>0</v>
      </c>
      <c r="AA34" s="28">
        <v>0</v>
      </c>
      <c r="AB34" s="28">
        <v>1</v>
      </c>
      <c r="AC34" s="28">
        <v>1</v>
      </c>
      <c r="AD34" s="28">
        <v>0</v>
      </c>
      <c r="AE34" s="28">
        <v>0</v>
      </c>
      <c r="AF34" s="28">
        <v>0</v>
      </c>
      <c r="AG34" s="28">
        <v>0</v>
      </c>
      <c r="AH34" s="28">
        <v>0</v>
      </c>
      <c r="AI34" s="28">
        <v>0</v>
      </c>
      <c r="AJ34" s="9">
        <f t="shared" si="4"/>
        <v>1</v>
      </c>
      <c r="AK34" s="9">
        <f t="shared" si="5"/>
        <v>0</v>
      </c>
      <c r="AL34" s="9">
        <f t="shared" si="6"/>
        <v>0</v>
      </c>
      <c r="AM34" s="9">
        <f t="shared" si="7"/>
        <v>0</v>
      </c>
      <c r="AN34" s="29" t="s">
        <v>147</v>
      </c>
    </row>
    <row r="35" spans="1:40" x14ac:dyDescent="0.25">
      <c r="A35" s="28">
        <v>807</v>
      </c>
      <c r="B35" s="29" t="s">
        <v>1141</v>
      </c>
      <c r="C35" s="29" t="s">
        <v>1142</v>
      </c>
      <c r="D35" s="29" t="s">
        <v>1143</v>
      </c>
      <c r="E35" s="42">
        <v>40245</v>
      </c>
      <c r="F35" s="29" t="s">
        <v>38</v>
      </c>
      <c r="J35" s="28">
        <v>2</v>
      </c>
      <c r="L35" s="28" t="s">
        <v>342</v>
      </c>
      <c r="M35" s="29" t="s">
        <v>136</v>
      </c>
      <c r="O35" s="28">
        <v>0.75</v>
      </c>
      <c r="P35" s="29" t="s">
        <v>103</v>
      </c>
      <c r="Q35" s="31" t="s">
        <v>70</v>
      </c>
      <c r="R35" s="28">
        <v>0</v>
      </c>
      <c r="S35" s="28">
        <v>0</v>
      </c>
      <c r="T35" s="28">
        <v>0</v>
      </c>
      <c r="U35" s="28">
        <v>0</v>
      </c>
      <c r="V35" s="28">
        <v>0</v>
      </c>
      <c r="W35" s="28">
        <v>0</v>
      </c>
      <c r="X35" s="28">
        <v>0</v>
      </c>
      <c r="Y35" s="28">
        <v>0</v>
      </c>
      <c r="Z35" s="28">
        <v>0</v>
      </c>
      <c r="AA35" s="28">
        <v>1</v>
      </c>
      <c r="AB35" s="28">
        <v>0</v>
      </c>
      <c r="AC35" s="28">
        <v>1</v>
      </c>
      <c r="AD35" s="28">
        <v>0</v>
      </c>
      <c r="AE35" s="28">
        <v>0</v>
      </c>
      <c r="AF35" s="28">
        <v>0</v>
      </c>
      <c r="AG35" s="28">
        <v>0</v>
      </c>
      <c r="AH35" s="28">
        <v>0</v>
      </c>
      <c r="AI35" s="28">
        <v>0</v>
      </c>
      <c r="AJ35" s="9">
        <f t="shared" si="4"/>
        <v>1</v>
      </c>
      <c r="AK35" s="9">
        <f t="shared" si="5"/>
        <v>0</v>
      </c>
      <c r="AL35" s="9">
        <f t="shared" si="6"/>
        <v>0</v>
      </c>
      <c r="AM35" s="9">
        <f t="shared" si="7"/>
        <v>0</v>
      </c>
      <c r="AN35" s="29" t="s">
        <v>1144</v>
      </c>
    </row>
    <row r="36" spans="1:40" x14ac:dyDescent="0.25">
      <c r="A36" s="28">
        <v>889</v>
      </c>
      <c r="B36" s="29" t="s">
        <v>440</v>
      </c>
      <c r="C36" s="29" t="s">
        <v>441</v>
      </c>
      <c r="D36" s="29" t="s">
        <v>442</v>
      </c>
      <c r="E36" s="42">
        <v>39661</v>
      </c>
      <c r="F36" s="29" t="s">
        <v>38</v>
      </c>
      <c r="G36" s="28">
        <v>848.4</v>
      </c>
      <c r="H36" s="28">
        <v>824.6</v>
      </c>
      <c r="J36" s="28">
        <v>1.6</v>
      </c>
      <c r="L36" s="10" t="s">
        <v>341</v>
      </c>
      <c r="M36" s="29" t="s">
        <v>54</v>
      </c>
      <c r="N36" s="31" t="s">
        <v>48</v>
      </c>
      <c r="O36" s="28">
        <v>0.51666666666666672</v>
      </c>
      <c r="P36" s="29" t="s">
        <v>103</v>
      </c>
      <c r="Q36" s="31" t="s">
        <v>70</v>
      </c>
      <c r="R36" s="28">
        <v>0</v>
      </c>
      <c r="S36" s="28">
        <v>0</v>
      </c>
      <c r="T36" s="28">
        <v>0</v>
      </c>
      <c r="U36" s="28">
        <v>0</v>
      </c>
      <c r="V36" s="28">
        <v>0</v>
      </c>
      <c r="W36" s="28">
        <v>0</v>
      </c>
      <c r="X36" s="28">
        <v>0</v>
      </c>
      <c r="Y36" s="28">
        <v>0</v>
      </c>
      <c r="Z36" s="28">
        <v>0</v>
      </c>
      <c r="AA36" s="28">
        <v>1</v>
      </c>
      <c r="AB36" s="28">
        <v>0</v>
      </c>
      <c r="AC36" s="28">
        <v>1</v>
      </c>
      <c r="AD36" s="28">
        <v>0</v>
      </c>
      <c r="AE36" s="28">
        <v>0</v>
      </c>
      <c r="AF36" s="28">
        <v>0</v>
      </c>
      <c r="AG36" s="28">
        <v>0</v>
      </c>
      <c r="AH36" s="28">
        <v>0</v>
      </c>
      <c r="AI36" s="28">
        <v>0</v>
      </c>
      <c r="AJ36" s="9">
        <f t="shared" si="4"/>
        <v>1</v>
      </c>
      <c r="AK36" s="9">
        <f t="shared" si="5"/>
        <v>0</v>
      </c>
      <c r="AL36" s="9">
        <f t="shared" si="6"/>
        <v>0</v>
      </c>
      <c r="AM36" s="9">
        <f t="shared" si="7"/>
        <v>0</v>
      </c>
      <c r="AN36" s="29" t="s">
        <v>443</v>
      </c>
    </row>
    <row r="37" spans="1:40" x14ac:dyDescent="0.25">
      <c r="A37" s="28">
        <v>910</v>
      </c>
      <c r="B37" s="29" t="s">
        <v>448</v>
      </c>
      <c r="C37" s="29" t="s">
        <v>449</v>
      </c>
      <c r="D37" s="29" t="s">
        <v>450</v>
      </c>
      <c r="E37" s="42">
        <v>39965</v>
      </c>
      <c r="F37" s="29" t="s">
        <v>38</v>
      </c>
      <c r="G37" s="28">
        <v>848.4</v>
      </c>
      <c r="H37" s="28">
        <v>824.6</v>
      </c>
      <c r="J37" s="28">
        <v>1.22</v>
      </c>
      <c r="L37" s="28" t="s">
        <v>342</v>
      </c>
      <c r="M37" s="29" t="s">
        <v>451</v>
      </c>
      <c r="O37" s="28">
        <v>0</v>
      </c>
      <c r="P37" s="29" t="s">
        <v>103</v>
      </c>
      <c r="Q37" s="31" t="s">
        <v>70</v>
      </c>
      <c r="R37" s="28">
        <v>0</v>
      </c>
      <c r="S37" s="28">
        <v>0</v>
      </c>
      <c r="T37" s="28">
        <v>0</v>
      </c>
      <c r="U37" s="28">
        <v>0</v>
      </c>
      <c r="V37" s="28">
        <v>0</v>
      </c>
      <c r="W37" s="28">
        <v>0</v>
      </c>
      <c r="X37" s="28">
        <v>0</v>
      </c>
      <c r="Y37" s="28">
        <v>0</v>
      </c>
      <c r="Z37" s="28">
        <v>0</v>
      </c>
      <c r="AA37" s="28">
        <v>1</v>
      </c>
      <c r="AB37" s="28">
        <v>0</v>
      </c>
      <c r="AC37" s="28">
        <v>1</v>
      </c>
      <c r="AD37" s="28">
        <v>0</v>
      </c>
      <c r="AE37" s="28">
        <v>0</v>
      </c>
      <c r="AF37" s="28">
        <v>0</v>
      </c>
      <c r="AG37" s="28">
        <v>0</v>
      </c>
      <c r="AH37" s="28">
        <v>0</v>
      </c>
      <c r="AI37" s="28">
        <v>0</v>
      </c>
      <c r="AJ37" s="9">
        <f t="shared" si="4"/>
        <v>1</v>
      </c>
      <c r="AK37" s="9">
        <f t="shared" si="5"/>
        <v>0</v>
      </c>
      <c r="AL37" s="9">
        <f t="shared" si="6"/>
        <v>0</v>
      </c>
      <c r="AM37" s="9">
        <f t="shared" si="7"/>
        <v>0</v>
      </c>
      <c r="AN37" s="29" t="s">
        <v>452</v>
      </c>
    </row>
    <row r="38" spans="1:40" x14ac:dyDescent="0.25">
      <c r="A38" s="28">
        <v>933</v>
      </c>
      <c r="B38" s="29" t="s">
        <v>159</v>
      </c>
      <c r="C38" s="29" t="s">
        <v>160</v>
      </c>
      <c r="D38" s="29" t="s">
        <v>161</v>
      </c>
      <c r="E38" s="42">
        <v>39448</v>
      </c>
      <c r="F38" s="29" t="s">
        <v>38</v>
      </c>
      <c r="J38" s="28">
        <v>1</v>
      </c>
      <c r="L38" s="10" t="s">
        <v>341</v>
      </c>
      <c r="M38" s="29" t="s">
        <v>47</v>
      </c>
      <c r="N38" s="31" t="s">
        <v>48</v>
      </c>
      <c r="O38" s="28">
        <v>13.035714285714285</v>
      </c>
      <c r="P38" s="29" t="s">
        <v>157</v>
      </c>
      <c r="Q38" s="31" t="s">
        <v>70</v>
      </c>
      <c r="R38" s="28">
        <v>1</v>
      </c>
      <c r="S38" s="28">
        <v>0</v>
      </c>
      <c r="T38" s="28">
        <v>0</v>
      </c>
      <c r="U38" s="28">
        <v>0</v>
      </c>
      <c r="V38" s="28">
        <v>0</v>
      </c>
      <c r="W38" s="28">
        <v>0</v>
      </c>
      <c r="X38" s="28">
        <v>0</v>
      </c>
      <c r="Y38" s="28">
        <v>0</v>
      </c>
      <c r="Z38" s="28">
        <v>0</v>
      </c>
      <c r="AA38" s="28">
        <v>1</v>
      </c>
      <c r="AB38" s="28">
        <v>0</v>
      </c>
      <c r="AC38" s="28">
        <v>0</v>
      </c>
      <c r="AD38" s="28">
        <v>0</v>
      </c>
      <c r="AE38" s="28">
        <v>1</v>
      </c>
      <c r="AF38" s="28">
        <v>0</v>
      </c>
      <c r="AG38" s="28">
        <v>1</v>
      </c>
      <c r="AH38" s="28">
        <v>0</v>
      </c>
      <c r="AI38" s="28">
        <v>0</v>
      </c>
      <c r="AJ38" s="9">
        <f t="shared" si="4"/>
        <v>1</v>
      </c>
      <c r="AK38" s="9">
        <f t="shared" si="5"/>
        <v>1</v>
      </c>
      <c r="AL38" s="9">
        <f t="shared" si="6"/>
        <v>0</v>
      </c>
      <c r="AM38" s="9">
        <f t="shared" si="7"/>
        <v>0</v>
      </c>
      <c r="AN38" s="29" t="s">
        <v>162</v>
      </c>
    </row>
    <row r="39" spans="1:40" x14ac:dyDescent="0.25">
      <c r="A39" s="28">
        <v>975</v>
      </c>
      <c r="B39" s="29" t="s">
        <v>1392</v>
      </c>
      <c r="C39" s="29" t="s">
        <v>1393</v>
      </c>
      <c r="D39" s="29" t="s">
        <v>1394</v>
      </c>
      <c r="E39" s="42">
        <v>42644</v>
      </c>
      <c r="F39" s="29" t="s">
        <v>38</v>
      </c>
      <c r="L39" s="25" t="s">
        <v>341</v>
      </c>
      <c r="M39" s="38" t="s">
        <v>8017</v>
      </c>
      <c r="N39" s="36" t="s">
        <v>48</v>
      </c>
      <c r="Q39" s="31" t="s">
        <v>15</v>
      </c>
      <c r="R39" s="28">
        <v>1</v>
      </c>
      <c r="S39" s="28">
        <v>0</v>
      </c>
      <c r="T39" s="28">
        <v>0</v>
      </c>
      <c r="U39" s="28">
        <v>0</v>
      </c>
      <c r="V39" s="28">
        <v>0</v>
      </c>
      <c r="W39" s="28">
        <v>0</v>
      </c>
      <c r="X39" s="28">
        <v>0</v>
      </c>
      <c r="Y39" s="28">
        <v>0</v>
      </c>
      <c r="Z39" s="28">
        <v>0</v>
      </c>
      <c r="AA39" s="28">
        <v>0</v>
      </c>
      <c r="AB39" s="28">
        <v>1</v>
      </c>
      <c r="AC39" s="28">
        <v>0</v>
      </c>
      <c r="AD39" s="28">
        <v>0</v>
      </c>
      <c r="AE39" s="28">
        <v>0</v>
      </c>
      <c r="AF39" s="28">
        <v>0</v>
      </c>
      <c r="AG39" s="28">
        <v>0</v>
      </c>
      <c r="AH39" s="28">
        <v>0</v>
      </c>
      <c r="AI39" s="28">
        <v>1</v>
      </c>
      <c r="AJ39" s="9">
        <f t="shared" si="4"/>
        <v>0</v>
      </c>
      <c r="AK39" s="9">
        <f t="shared" si="5"/>
        <v>0</v>
      </c>
      <c r="AL39" s="9">
        <f t="shared" si="6"/>
        <v>1</v>
      </c>
      <c r="AM39" s="9">
        <f t="shared" si="7"/>
        <v>0</v>
      </c>
      <c r="AN39" s="29" t="s">
        <v>1395</v>
      </c>
    </row>
    <row r="40" spans="1:40" x14ac:dyDescent="0.25">
      <c r="A40" s="28">
        <v>988</v>
      </c>
      <c r="B40" s="29" t="s">
        <v>163</v>
      </c>
      <c r="C40" s="29" t="s">
        <v>164</v>
      </c>
      <c r="D40" s="29" t="s">
        <v>165</v>
      </c>
      <c r="E40" s="42">
        <v>42542</v>
      </c>
      <c r="F40" s="29" t="s">
        <v>46</v>
      </c>
      <c r="O40" s="28">
        <v>0</v>
      </c>
      <c r="P40" s="29" t="s">
        <v>60</v>
      </c>
      <c r="Q40" s="31" t="s">
        <v>15</v>
      </c>
      <c r="R40" s="28">
        <v>1</v>
      </c>
      <c r="S40" s="28">
        <v>0</v>
      </c>
      <c r="T40" s="28">
        <v>0</v>
      </c>
      <c r="U40" s="28">
        <v>0</v>
      </c>
      <c r="V40" s="28">
        <v>0</v>
      </c>
      <c r="W40" s="28">
        <v>0</v>
      </c>
      <c r="X40" s="28">
        <v>0</v>
      </c>
      <c r="Y40" s="28">
        <v>0</v>
      </c>
      <c r="Z40" s="28">
        <v>0</v>
      </c>
      <c r="AA40" s="28">
        <v>0</v>
      </c>
      <c r="AB40" s="28">
        <v>1</v>
      </c>
      <c r="AC40" s="28">
        <v>0</v>
      </c>
      <c r="AD40" s="28">
        <v>0</v>
      </c>
      <c r="AE40" s="28">
        <v>0</v>
      </c>
      <c r="AF40" s="28">
        <v>0</v>
      </c>
      <c r="AG40" s="28">
        <v>0</v>
      </c>
      <c r="AH40" s="28">
        <v>0</v>
      </c>
      <c r="AI40" s="28">
        <v>1</v>
      </c>
      <c r="AJ40" s="9">
        <f t="shared" si="4"/>
        <v>0</v>
      </c>
      <c r="AK40" s="9">
        <f t="shared" si="5"/>
        <v>0</v>
      </c>
      <c r="AL40" s="9">
        <f t="shared" si="6"/>
        <v>1</v>
      </c>
      <c r="AM40" s="9">
        <f t="shared" si="7"/>
        <v>0</v>
      </c>
      <c r="AN40" s="29" t="s">
        <v>166</v>
      </c>
    </row>
    <row r="41" spans="1:40" x14ac:dyDescent="0.25">
      <c r="A41" s="28">
        <v>1000</v>
      </c>
      <c r="B41" s="29" t="s">
        <v>1896</v>
      </c>
      <c r="C41" s="29" t="s">
        <v>1897</v>
      </c>
      <c r="D41" s="29" t="s">
        <v>1898</v>
      </c>
      <c r="E41" s="42">
        <v>35796</v>
      </c>
      <c r="F41" s="29" t="s">
        <v>38</v>
      </c>
      <c r="L41" s="10" t="s">
        <v>341</v>
      </c>
      <c r="M41" s="29" t="s">
        <v>54</v>
      </c>
      <c r="N41" s="31" t="s">
        <v>48</v>
      </c>
      <c r="O41" s="28">
        <v>0</v>
      </c>
      <c r="P41" s="29" t="s">
        <v>60</v>
      </c>
      <c r="Q41" s="31" t="s">
        <v>15</v>
      </c>
      <c r="R41" s="28">
        <v>1</v>
      </c>
      <c r="S41" s="28">
        <v>0</v>
      </c>
      <c r="T41" s="28">
        <v>0</v>
      </c>
      <c r="U41" s="28">
        <v>0</v>
      </c>
      <c r="V41" s="28">
        <v>0</v>
      </c>
      <c r="W41" s="28">
        <v>0</v>
      </c>
      <c r="X41" s="28">
        <v>0</v>
      </c>
      <c r="Y41" s="28">
        <v>0</v>
      </c>
      <c r="Z41" s="28">
        <v>0</v>
      </c>
      <c r="AA41" s="28">
        <v>0</v>
      </c>
      <c r="AB41" s="28">
        <v>1</v>
      </c>
      <c r="AC41" s="28">
        <v>0</v>
      </c>
      <c r="AD41" s="28">
        <v>0</v>
      </c>
      <c r="AE41" s="28">
        <v>0</v>
      </c>
      <c r="AF41" s="28">
        <v>0</v>
      </c>
      <c r="AG41" s="28">
        <v>0</v>
      </c>
      <c r="AH41" s="28">
        <v>0</v>
      </c>
      <c r="AI41" s="28">
        <v>1</v>
      </c>
      <c r="AJ41" s="9">
        <f t="shared" si="4"/>
        <v>0</v>
      </c>
      <c r="AK41" s="9">
        <f t="shared" si="5"/>
        <v>0</v>
      </c>
      <c r="AL41" s="9">
        <f t="shared" si="6"/>
        <v>1</v>
      </c>
      <c r="AM41" s="9">
        <f t="shared" si="7"/>
        <v>0</v>
      </c>
      <c r="AN41" s="29" t="s">
        <v>1899</v>
      </c>
    </row>
    <row r="42" spans="1:40" x14ac:dyDescent="0.25">
      <c r="A42" s="28">
        <v>1010</v>
      </c>
      <c r="B42" s="29" t="s">
        <v>1932</v>
      </c>
      <c r="C42" s="29" t="s">
        <v>1933</v>
      </c>
      <c r="D42" s="29" t="s">
        <v>1902</v>
      </c>
      <c r="E42" s="42">
        <v>37530</v>
      </c>
      <c r="F42" s="29" t="s">
        <v>38</v>
      </c>
      <c r="L42" s="10" t="s">
        <v>341</v>
      </c>
      <c r="M42" s="29" t="s">
        <v>54</v>
      </c>
      <c r="N42" s="31" t="s">
        <v>48</v>
      </c>
      <c r="O42" s="28">
        <v>0.1166666666666667</v>
      </c>
      <c r="P42" s="29" t="s">
        <v>111</v>
      </c>
      <c r="Q42" s="31" t="s">
        <v>15</v>
      </c>
      <c r="R42" s="28">
        <v>0</v>
      </c>
      <c r="S42" s="28">
        <v>0</v>
      </c>
      <c r="T42" s="28">
        <v>0</v>
      </c>
      <c r="U42" s="28">
        <v>0</v>
      </c>
      <c r="V42" s="28">
        <v>0</v>
      </c>
      <c r="W42" s="28">
        <v>0</v>
      </c>
      <c r="X42" s="28">
        <v>0</v>
      </c>
      <c r="Y42" s="28">
        <v>0</v>
      </c>
      <c r="Z42" s="28">
        <v>1</v>
      </c>
      <c r="AA42" s="28">
        <v>0</v>
      </c>
      <c r="AB42" s="28">
        <v>0</v>
      </c>
      <c r="AC42" s="28">
        <v>0</v>
      </c>
      <c r="AD42" s="28">
        <v>0</v>
      </c>
      <c r="AE42" s="28">
        <v>0</v>
      </c>
      <c r="AF42" s="28">
        <v>0</v>
      </c>
      <c r="AG42" s="28">
        <v>0</v>
      </c>
      <c r="AH42" s="28">
        <v>0</v>
      </c>
      <c r="AI42" s="28">
        <v>1</v>
      </c>
      <c r="AJ42" s="9">
        <f t="shared" si="4"/>
        <v>0</v>
      </c>
      <c r="AK42" s="9">
        <f t="shared" si="5"/>
        <v>0</v>
      </c>
      <c r="AL42" s="9">
        <f t="shared" si="6"/>
        <v>1</v>
      </c>
      <c r="AM42" s="9">
        <f t="shared" si="7"/>
        <v>0</v>
      </c>
      <c r="AN42" s="29" t="s">
        <v>1934</v>
      </c>
    </row>
    <row r="43" spans="1:40" x14ac:dyDescent="0.25">
      <c r="A43" s="28">
        <v>1011</v>
      </c>
      <c r="B43" s="29" t="s">
        <v>1396</v>
      </c>
      <c r="C43" s="29" t="s">
        <v>1397</v>
      </c>
      <c r="D43" s="29" t="s">
        <v>1398</v>
      </c>
      <c r="E43" s="42">
        <v>36039</v>
      </c>
      <c r="F43" s="29" t="s">
        <v>38</v>
      </c>
      <c r="L43" s="25" t="s">
        <v>341</v>
      </c>
      <c r="M43" s="38" t="s">
        <v>54</v>
      </c>
      <c r="N43" s="38" t="s">
        <v>48</v>
      </c>
      <c r="O43" s="28">
        <v>0</v>
      </c>
      <c r="P43" s="29" t="s">
        <v>60</v>
      </c>
      <c r="Q43" s="31" t="s">
        <v>15</v>
      </c>
      <c r="R43" s="28">
        <v>1</v>
      </c>
      <c r="S43" s="28">
        <v>0</v>
      </c>
      <c r="T43" s="28">
        <v>0</v>
      </c>
      <c r="U43" s="28">
        <v>0</v>
      </c>
      <c r="V43" s="28">
        <v>0</v>
      </c>
      <c r="W43" s="28">
        <v>0</v>
      </c>
      <c r="X43" s="28">
        <v>0</v>
      </c>
      <c r="Y43" s="28">
        <v>0</v>
      </c>
      <c r="Z43" s="28">
        <v>0</v>
      </c>
      <c r="AA43" s="28">
        <v>0</v>
      </c>
      <c r="AB43" s="28">
        <v>1</v>
      </c>
      <c r="AC43" s="28">
        <v>0</v>
      </c>
      <c r="AD43" s="28">
        <v>0</v>
      </c>
      <c r="AE43" s="28">
        <v>0</v>
      </c>
      <c r="AF43" s="28">
        <v>0</v>
      </c>
      <c r="AG43" s="28">
        <v>0</v>
      </c>
      <c r="AH43" s="28">
        <v>0</v>
      </c>
      <c r="AI43" s="28">
        <v>1</v>
      </c>
      <c r="AJ43" s="9">
        <f t="shared" si="4"/>
        <v>0</v>
      </c>
      <c r="AK43" s="9">
        <f t="shared" si="5"/>
        <v>0</v>
      </c>
      <c r="AL43" s="9">
        <f t="shared" si="6"/>
        <v>1</v>
      </c>
      <c r="AM43" s="9">
        <f t="shared" si="7"/>
        <v>0</v>
      </c>
      <c r="AN43" s="29" t="s">
        <v>1399</v>
      </c>
    </row>
    <row r="44" spans="1:40" x14ac:dyDescent="0.25">
      <c r="A44" s="28">
        <v>1016</v>
      </c>
      <c r="B44" s="29" t="s">
        <v>1900</v>
      </c>
      <c r="C44" s="29" t="s">
        <v>1901</v>
      </c>
      <c r="D44" s="29" t="s">
        <v>1902</v>
      </c>
      <c r="E44" s="42">
        <v>37135</v>
      </c>
      <c r="F44" s="29" t="s">
        <v>38</v>
      </c>
      <c r="I44" s="28">
        <v>600</v>
      </c>
      <c r="L44" s="10" t="s">
        <v>341</v>
      </c>
      <c r="M44" s="29" t="s">
        <v>47</v>
      </c>
      <c r="N44" s="31" t="s">
        <v>48</v>
      </c>
      <c r="O44" s="28">
        <v>2</v>
      </c>
      <c r="P44" s="29" t="s">
        <v>1903</v>
      </c>
      <c r="Q44" s="31" t="s">
        <v>15</v>
      </c>
      <c r="R44" s="28">
        <v>1</v>
      </c>
      <c r="S44" s="28">
        <v>0</v>
      </c>
      <c r="T44" s="28">
        <v>0</v>
      </c>
      <c r="U44" s="28">
        <v>0</v>
      </c>
      <c r="V44" s="28">
        <v>0</v>
      </c>
      <c r="W44" s="28">
        <v>0</v>
      </c>
      <c r="X44" s="28">
        <v>0</v>
      </c>
      <c r="Y44" s="28">
        <v>0</v>
      </c>
      <c r="Z44" s="28">
        <v>1</v>
      </c>
      <c r="AA44" s="28">
        <v>0</v>
      </c>
      <c r="AB44" s="28">
        <v>0</v>
      </c>
      <c r="AC44" s="28">
        <v>0</v>
      </c>
      <c r="AD44" s="28">
        <v>0</v>
      </c>
      <c r="AE44" s="28">
        <v>0</v>
      </c>
      <c r="AF44" s="28">
        <v>0</v>
      </c>
      <c r="AG44" s="28">
        <v>0</v>
      </c>
      <c r="AH44" s="28">
        <v>0</v>
      </c>
      <c r="AI44" s="28">
        <v>0</v>
      </c>
      <c r="AJ44" s="9">
        <f t="shared" si="4"/>
        <v>0</v>
      </c>
      <c r="AK44" s="9">
        <f t="shared" si="5"/>
        <v>0</v>
      </c>
      <c r="AL44" s="9">
        <f t="shared" si="6"/>
        <v>0</v>
      </c>
      <c r="AM44" s="9">
        <f t="shared" si="7"/>
        <v>0</v>
      </c>
      <c r="AN44" s="29" t="s">
        <v>1904</v>
      </c>
    </row>
    <row r="45" spans="1:40" x14ac:dyDescent="0.25">
      <c r="A45" s="28">
        <v>1028</v>
      </c>
      <c r="B45" s="29" t="s">
        <v>465</v>
      </c>
      <c r="C45" s="29" t="s">
        <v>466</v>
      </c>
      <c r="D45" s="29" t="s">
        <v>467</v>
      </c>
      <c r="E45" s="42">
        <v>37865</v>
      </c>
      <c r="F45" s="29" t="s">
        <v>46</v>
      </c>
      <c r="L45" s="10" t="s">
        <v>341</v>
      </c>
      <c r="M45" s="29" t="s">
        <v>47</v>
      </c>
      <c r="N45" s="31" t="s">
        <v>48</v>
      </c>
      <c r="O45" s="28">
        <v>0</v>
      </c>
      <c r="P45" s="29" t="s">
        <v>170</v>
      </c>
      <c r="Q45" s="31" t="s">
        <v>15</v>
      </c>
      <c r="R45" s="28">
        <v>1</v>
      </c>
      <c r="S45" s="28">
        <v>0</v>
      </c>
      <c r="T45" s="28">
        <v>0</v>
      </c>
      <c r="U45" s="28">
        <v>0</v>
      </c>
      <c r="V45" s="28">
        <v>0</v>
      </c>
      <c r="W45" s="28">
        <v>0</v>
      </c>
      <c r="X45" s="28">
        <v>0</v>
      </c>
      <c r="Y45" s="28">
        <v>0</v>
      </c>
      <c r="Z45" s="28">
        <v>0</v>
      </c>
      <c r="AA45" s="28">
        <v>0</v>
      </c>
      <c r="AB45" s="28">
        <v>1</v>
      </c>
      <c r="AC45" s="28">
        <v>0</v>
      </c>
      <c r="AD45" s="28">
        <v>0</v>
      </c>
      <c r="AE45" s="28">
        <v>0</v>
      </c>
      <c r="AF45" s="28">
        <v>0</v>
      </c>
      <c r="AG45" s="28">
        <v>0</v>
      </c>
      <c r="AH45" s="28">
        <v>0</v>
      </c>
      <c r="AI45" s="28">
        <v>1</v>
      </c>
      <c r="AJ45" s="9">
        <f t="shared" si="4"/>
        <v>0</v>
      </c>
      <c r="AK45" s="9">
        <f t="shared" si="5"/>
        <v>0</v>
      </c>
      <c r="AL45" s="9">
        <f t="shared" si="6"/>
        <v>1</v>
      </c>
      <c r="AM45" s="9">
        <f t="shared" si="7"/>
        <v>0</v>
      </c>
      <c r="AN45" s="29" t="s">
        <v>468</v>
      </c>
    </row>
    <row r="46" spans="1:40" x14ac:dyDescent="0.25">
      <c r="A46" s="28">
        <v>1029</v>
      </c>
      <c r="B46" s="29" t="s">
        <v>469</v>
      </c>
      <c r="C46" s="29" t="s">
        <v>470</v>
      </c>
      <c r="D46" s="29" t="s">
        <v>471</v>
      </c>
      <c r="E46" s="42">
        <v>37987</v>
      </c>
      <c r="F46" s="29" t="s">
        <v>46</v>
      </c>
      <c r="L46" s="10" t="s">
        <v>341</v>
      </c>
      <c r="M46" s="29" t="s">
        <v>47</v>
      </c>
      <c r="N46" s="31" t="s">
        <v>48</v>
      </c>
      <c r="O46" s="28">
        <v>0</v>
      </c>
      <c r="P46" s="29" t="s">
        <v>170</v>
      </c>
      <c r="Q46" s="31" t="s">
        <v>15</v>
      </c>
      <c r="R46" s="28">
        <v>1</v>
      </c>
      <c r="S46" s="28">
        <v>0</v>
      </c>
      <c r="T46" s="28">
        <v>0</v>
      </c>
      <c r="U46" s="28">
        <v>0</v>
      </c>
      <c r="V46" s="28">
        <v>0</v>
      </c>
      <c r="W46" s="28">
        <v>0</v>
      </c>
      <c r="X46" s="28">
        <v>0</v>
      </c>
      <c r="Y46" s="28">
        <v>0</v>
      </c>
      <c r="Z46" s="28">
        <v>0</v>
      </c>
      <c r="AA46" s="28">
        <v>0</v>
      </c>
      <c r="AB46" s="28">
        <v>1</v>
      </c>
      <c r="AC46" s="28">
        <v>0</v>
      </c>
      <c r="AD46" s="28">
        <v>0</v>
      </c>
      <c r="AE46" s="28">
        <v>0</v>
      </c>
      <c r="AF46" s="28">
        <v>0</v>
      </c>
      <c r="AG46" s="28">
        <v>0</v>
      </c>
      <c r="AH46" s="28">
        <v>0</v>
      </c>
      <c r="AI46" s="28">
        <v>1</v>
      </c>
      <c r="AJ46" s="9">
        <f t="shared" si="4"/>
        <v>0</v>
      </c>
      <c r="AK46" s="9">
        <f t="shared" si="5"/>
        <v>0</v>
      </c>
      <c r="AL46" s="9">
        <f t="shared" si="6"/>
        <v>1</v>
      </c>
      <c r="AM46" s="9">
        <f t="shared" si="7"/>
        <v>0</v>
      </c>
      <c r="AN46" s="29" t="s">
        <v>472</v>
      </c>
    </row>
    <row r="47" spans="1:40" x14ac:dyDescent="0.25">
      <c r="A47" s="28">
        <v>1030</v>
      </c>
      <c r="B47" s="29" t="s">
        <v>167</v>
      </c>
      <c r="C47" s="29" t="s">
        <v>168</v>
      </c>
      <c r="D47" s="29" t="s">
        <v>169</v>
      </c>
      <c r="E47" s="42">
        <v>41671</v>
      </c>
      <c r="F47" s="29" t="s">
        <v>38</v>
      </c>
      <c r="L47" s="10" t="s">
        <v>341</v>
      </c>
      <c r="M47" s="29" t="s">
        <v>54</v>
      </c>
      <c r="N47" s="31" t="s">
        <v>48</v>
      </c>
      <c r="O47" s="28">
        <v>273.75</v>
      </c>
      <c r="P47" s="29" t="s">
        <v>170</v>
      </c>
      <c r="Q47" s="31" t="s">
        <v>15</v>
      </c>
      <c r="R47" s="28">
        <v>1</v>
      </c>
      <c r="S47" s="28">
        <v>0</v>
      </c>
      <c r="T47" s="28">
        <v>0</v>
      </c>
      <c r="U47" s="28">
        <v>0</v>
      </c>
      <c r="V47" s="28">
        <v>0</v>
      </c>
      <c r="W47" s="28">
        <v>0</v>
      </c>
      <c r="X47" s="28">
        <v>0</v>
      </c>
      <c r="Y47" s="28">
        <v>0</v>
      </c>
      <c r="Z47" s="28">
        <v>0</v>
      </c>
      <c r="AA47" s="28">
        <v>0</v>
      </c>
      <c r="AB47" s="28">
        <v>1</v>
      </c>
      <c r="AC47" s="28">
        <v>0</v>
      </c>
      <c r="AD47" s="28">
        <v>0</v>
      </c>
      <c r="AE47" s="28">
        <v>0</v>
      </c>
      <c r="AF47" s="28">
        <v>0</v>
      </c>
      <c r="AG47" s="28">
        <v>0</v>
      </c>
      <c r="AH47" s="28">
        <v>0</v>
      </c>
      <c r="AI47" s="28">
        <v>1</v>
      </c>
      <c r="AJ47" s="9">
        <f t="shared" si="4"/>
        <v>0</v>
      </c>
      <c r="AK47" s="9">
        <f t="shared" si="5"/>
        <v>0</v>
      </c>
      <c r="AL47" s="9">
        <f t="shared" si="6"/>
        <v>1</v>
      </c>
      <c r="AM47" s="9">
        <f t="shared" si="7"/>
        <v>0</v>
      </c>
      <c r="AN47" s="29" t="s">
        <v>171</v>
      </c>
    </row>
    <row r="48" spans="1:40" x14ac:dyDescent="0.25">
      <c r="A48" s="28">
        <v>1037</v>
      </c>
      <c r="B48" s="29" t="s">
        <v>172</v>
      </c>
      <c r="C48" s="29" t="s">
        <v>173</v>
      </c>
      <c r="D48" s="29" t="s">
        <v>174</v>
      </c>
      <c r="E48" s="42">
        <v>41944</v>
      </c>
      <c r="F48" s="29" t="s">
        <v>38</v>
      </c>
      <c r="G48" s="28">
        <v>928</v>
      </c>
      <c r="H48" s="28">
        <v>915</v>
      </c>
      <c r="L48" s="10" t="s">
        <v>341</v>
      </c>
      <c r="M48" s="29" t="s">
        <v>175</v>
      </c>
      <c r="N48" s="31" t="s">
        <v>48</v>
      </c>
      <c r="O48" s="28">
        <v>0</v>
      </c>
      <c r="P48" s="29" t="s">
        <v>170</v>
      </c>
      <c r="Q48" s="31" t="s">
        <v>15</v>
      </c>
      <c r="R48" s="28">
        <v>1</v>
      </c>
      <c r="S48" s="28">
        <v>0</v>
      </c>
      <c r="T48" s="28">
        <v>0</v>
      </c>
      <c r="U48" s="28">
        <v>0</v>
      </c>
      <c r="V48" s="28">
        <v>0</v>
      </c>
      <c r="W48" s="28">
        <v>0</v>
      </c>
      <c r="X48" s="28">
        <v>0</v>
      </c>
      <c r="Y48" s="28">
        <v>0</v>
      </c>
      <c r="Z48" s="28">
        <v>0</v>
      </c>
      <c r="AA48" s="28">
        <v>0</v>
      </c>
      <c r="AB48" s="28">
        <v>1</v>
      </c>
      <c r="AC48" s="28">
        <v>0</v>
      </c>
      <c r="AD48" s="28">
        <v>0</v>
      </c>
      <c r="AE48" s="28">
        <v>0</v>
      </c>
      <c r="AF48" s="28">
        <v>1</v>
      </c>
      <c r="AG48" s="28">
        <v>0</v>
      </c>
      <c r="AH48" s="28">
        <v>0</v>
      </c>
      <c r="AI48" s="28">
        <v>0</v>
      </c>
      <c r="AJ48" s="9">
        <f t="shared" si="4"/>
        <v>0</v>
      </c>
      <c r="AK48" s="9">
        <f t="shared" si="5"/>
        <v>1</v>
      </c>
      <c r="AL48" s="9">
        <f t="shared" si="6"/>
        <v>0</v>
      </c>
      <c r="AM48" s="9">
        <f t="shared" si="7"/>
        <v>0</v>
      </c>
      <c r="AN48" s="29" t="s">
        <v>176</v>
      </c>
    </row>
    <row r="49" spans="1:40" x14ac:dyDescent="0.25">
      <c r="A49" s="28">
        <v>1083</v>
      </c>
      <c r="B49" s="29" t="s">
        <v>1298</v>
      </c>
      <c r="C49" s="29" t="s">
        <v>1299</v>
      </c>
      <c r="D49" s="29" t="s">
        <v>1300</v>
      </c>
      <c r="E49" s="42">
        <v>40640</v>
      </c>
      <c r="F49" s="29" t="s">
        <v>38</v>
      </c>
      <c r="J49" s="28">
        <v>1.3</v>
      </c>
      <c r="L49" s="28" t="s">
        <v>342</v>
      </c>
      <c r="M49" s="29" t="s">
        <v>1301</v>
      </c>
      <c r="N49" s="31" t="s">
        <v>48</v>
      </c>
      <c r="O49" s="28">
        <v>0.83333333333333326</v>
      </c>
      <c r="P49" s="29" t="s">
        <v>111</v>
      </c>
      <c r="Q49" s="31" t="s">
        <v>15</v>
      </c>
      <c r="R49" s="28">
        <v>1</v>
      </c>
      <c r="S49" s="28">
        <v>0</v>
      </c>
      <c r="T49" s="28">
        <v>0</v>
      </c>
      <c r="U49" s="28">
        <v>0</v>
      </c>
      <c r="V49" s="28">
        <v>0</v>
      </c>
      <c r="W49" s="28">
        <v>0</v>
      </c>
      <c r="X49" s="28">
        <v>0</v>
      </c>
      <c r="Y49" s="28">
        <v>0</v>
      </c>
      <c r="Z49" s="28">
        <v>0</v>
      </c>
      <c r="AA49" s="28">
        <v>1</v>
      </c>
      <c r="AB49" s="28">
        <v>0</v>
      </c>
      <c r="AC49" s="28">
        <v>1</v>
      </c>
      <c r="AD49" s="28">
        <v>1</v>
      </c>
      <c r="AE49" s="28">
        <v>0</v>
      </c>
      <c r="AF49" s="28">
        <v>0</v>
      </c>
      <c r="AG49" s="28">
        <v>0</v>
      </c>
      <c r="AH49" s="28">
        <v>0</v>
      </c>
      <c r="AI49" s="28">
        <v>0</v>
      </c>
      <c r="AJ49" s="9">
        <f t="shared" si="4"/>
        <v>1</v>
      </c>
      <c r="AK49" s="9">
        <f t="shared" si="5"/>
        <v>0</v>
      </c>
      <c r="AL49" s="9">
        <f t="shared" si="6"/>
        <v>1</v>
      </c>
      <c r="AM49" s="9">
        <f t="shared" si="7"/>
        <v>1</v>
      </c>
      <c r="AN49" s="29" t="s">
        <v>1302</v>
      </c>
    </row>
    <row r="50" spans="1:40" x14ac:dyDescent="0.25">
      <c r="A50" s="28">
        <v>1090</v>
      </c>
      <c r="B50" s="29" t="s">
        <v>1400</v>
      </c>
      <c r="C50" s="29" t="s">
        <v>1401</v>
      </c>
      <c r="D50" s="29" t="s">
        <v>1402</v>
      </c>
      <c r="E50" s="42">
        <v>39691</v>
      </c>
      <c r="F50" s="29" t="s">
        <v>38</v>
      </c>
      <c r="J50" s="28">
        <v>1.4</v>
      </c>
      <c r="L50" s="10" t="s">
        <v>341</v>
      </c>
      <c r="M50" s="29" t="s">
        <v>200</v>
      </c>
      <c r="N50" s="31" t="s">
        <v>40</v>
      </c>
      <c r="O50" s="28">
        <v>0.66666666666666674</v>
      </c>
      <c r="P50" s="29" t="s">
        <v>111</v>
      </c>
      <c r="Q50" s="31" t="s">
        <v>55</v>
      </c>
      <c r="R50" s="28">
        <v>0</v>
      </c>
      <c r="S50" s="28">
        <v>0</v>
      </c>
      <c r="T50" s="28">
        <v>0</v>
      </c>
      <c r="U50" s="28">
        <v>0</v>
      </c>
      <c r="V50" s="28">
        <v>0</v>
      </c>
      <c r="W50" s="28">
        <v>0</v>
      </c>
      <c r="X50" s="28">
        <v>0</v>
      </c>
      <c r="Y50" s="28">
        <v>0</v>
      </c>
      <c r="Z50" s="28">
        <v>0</v>
      </c>
      <c r="AA50" s="28">
        <v>1</v>
      </c>
      <c r="AB50" s="28">
        <v>0</v>
      </c>
      <c r="AC50" s="28">
        <v>1</v>
      </c>
      <c r="AD50" s="28">
        <v>1</v>
      </c>
      <c r="AE50" s="28">
        <v>0</v>
      </c>
      <c r="AF50" s="28">
        <v>0</v>
      </c>
      <c r="AG50" s="28">
        <v>0</v>
      </c>
      <c r="AH50" s="28">
        <v>0</v>
      </c>
      <c r="AI50" s="28">
        <v>0</v>
      </c>
      <c r="AJ50" s="9">
        <f t="shared" si="4"/>
        <v>1</v>
      </c>
      <c r="AK50" s="9">
        <f t="shared" si="5"/>
        <v>0</v>
      </c>
      <c r="AL50" s="9">
        <f t="shared" si="6"/>
        <v>1</v>
      </c>
      <c r="AM50" s="9">
        <f t="shared" si="7"/>
        <v>1</v>
      </c>
      <c r="AN50" s="29" t="s">
        <v>1403</v>
      </c>
    </row>
    <row r="51" spans="1:40" x14ac:dyDescent="0.25">
      <c r="A51" s="28">
        <v>1095</v>
      </c>
      <c r="B51" s="29" t="s">
        <v>1303</v>
      </c>
      <c r="C51" s="29" t="s">
        <v>1304</v>
      </c>
      <c r="D51" s="29" t="s">
        <v>1305</v>
      </c>
      <c r="E51" s="42">
        <v>40577</v>
      </c>
      <c r="F51" s="29" t="s">
        <v>38</v>
      </c>
      <c r="Q51" s="31" t="s">
        <v>55</v>
      </c>
      <c r="R51" s="28">
        <v>0</v>
      </c>
      <c r="S51" s="28">
        <v>0</v>
      </c>
      <c r="T51" s="28">
        <v>0</v>
      </c>
      <c r="U51" s="28">
        <v>0</v>
      </c>
      <c r="V51" s="28">
        <v>0</v>
      </c>
      <c r="W51" s="28">
        <v>0</v>
      </c>
      <c r="X51" s="28">
        <v>0</v>
      </c>
      <c r="Y51" s="28">
        <v>0</v>
      </c>
      <c r="Z51" s="28">
        <v>0</v>
      </c>
      <c r="AA51" s="28">
        <v>0</v>
      </c>
      <c r="AB51" s="28">
        <v>1</v>
      </c>
      <c r="AC51" s="28">
        <v>0</v>
      </c>
      <c r="AD51" s="28">
        <v>0</v>
      </c>
      <c r="AE51" s="28">
        <v>0</v>
      </c>
      <c r="AF51" s="28">
        <v>0</v>
      </c>
      <c r="AG51" s="28">
        <v>0</v>
      </c>
      <c r="AH51" s="28">
        <v>0</v>
      </c>
      <c r="AI51" s="28">
        <v>1</v>
      </c>
      <c r="AJ51" s="9">
        <f t="shared" si="4"/>
        <v>0</v>
      </c>
      <c r="AK51" s="9">
        <f t="shared" si="5"/>
        <v>0</v>
      </c>
      <c r="AL51" s="9">
        <f t="shared" si="6"/>
        <v>1</v>
      </c>
      <c r="AM51" s="9">
        <f t="shared" si="7"/>
        <v>0</v>
      </c>
      <c r="AN51" s="29" t="s">
        <v>1306</v>
      </c>
    </row>
    <row r="52" spans="1:40" x14ac:dyDescent="0.25">
      <c r="A52" s="28">
        <v>1130</v>
      </c>
      <c r="B52" s="29" t="s">
        <v>498</v>
      </c>
      <c r="C52" s="29" t="s">
        <v>499</v>
      </c>
      <c r="D52" s="29" t="s">
        <v>500</v>
      </c>
      <c r="E52" s="42">
        <v>41769</v>
      </c>
      <c r="F52" s="29" t="s">
        <v>38</v>
      </c>
      <c r="J52" s="28">
        <v>1.57</v>
      </c>
      <c r="L52" s="28" t="s">
        <v>342</v>
      </c>
      <c r="M52" s="29" t="s">
        <v>501</v>
      </c>
      <c r="N52" s="31" t="s">
        <v>48</v>
      </c>
      <c r="O52" s="28">
        <v>0.53333333333333333</v>
      </c>
      <c r="P52" s="29" t="s">
        <v>111</v>
      </c>
      <c r="Q52" s="31" t="s">
        <v>70</v>
      </c>
      <c r="R52" s="28">
        <v>0</v>
      </c>
      <c r="S52" s="28">
        <v>0</v>
      </c>
      <c r="T52" s="28">
        <v>0</v>
      </c>
      <c r="U52" s="28">
        <v>0</v>
      </c>
      <c r="V52" s="28">
        <v>0</v>
      </c>
      <c r="W52" s="28">
        <v>0</v>
      </c>
      <c r="X52" s="28">
        <v>0</v>
      </c>
      <c r="Y52" s="28">
        <v>0</v>
      </c>
      <c r="Z52" s="28">
        <v>0</v>
      </c>
      <c r="AA52" s="28">
        <v>1</v>
      </c>
      <c r="AB52" s="28">
        <v>0</v>
      </c>
      <c r="AC52" s="28">
        <v>1</v>
      </c>
      <c r="AD52" s="28">
        <v>0</v>
      </c>
      <c r="AE52" s="28">
        <v>0</v>
      </c>
      <c r="AF52" s="28">
        <v>0</v>
      </c>
      <c r="AG52" s="28">
        <v>0</v>
      </c>
      <c r="AH52" s="28">
        <v>0</v>
      </c>
      <c r="AI52" s="28">
        <v>0</v>
      </c>
      <c r="AJ52" s="9">
        <f t="shared" si="4"/>
        <v>1</v>
      </c>
      <c r="AK52" s="9">
        <f t="shared" si="5"/>
        <v>0</v>
      </c>
      <c r="AL52" s="9">
        <f t="shared" si="6"/>
        <v>0</v>
      </c>
      <c r="AM52" s="9">
        <f t="shared" si="7"/>
        <v>0</v>
      </c>
      <c r="AN52" s="29" t="s">
        <v>502</v>
      </c>
    </row>
    <row r="53" spans="1:40" x14ac:dyDescent="0.25">
      <c r="A53" s="28">
        <v>1168</v>
      </c>
      <c r="B53" s="29" t="s">
        <v>177</v>
      </c>
      <c r="C53" s="29" t="s">
        <v>178</v>
      </c>
      <c r="D53" s="29" t="s">
        <v>179</v>
      </c>
      <c r="E53" s="42">
        <v>41823</v>
      </c>
      <c r="F53" s="29" t="s">
        <v>38</v>
      </c>
      <c r="G53" s="28">
        <v>1800</v>
      </c>
      <c r="H53" s="28">
        <v>900</v>
      </c>
      <c r="I53" s="28">
        <v>11490</v>
      </c>
      <c r="L53" s="10" t="s">
        <v>341</v>
      </c>
      <c r="M53" s="29" t="s">
        <v>47</v>
      </c>
      <c r="N53" s="31" t="s">
        <v>48</v>
      </c>
      <c r="O53" s="28">
        <v>43332.800000000003</v>
      </c>
      <c r="P53" s="29" t="s">
        <v>180</v>
      </c>
      <c r="Q53" s="31" t="s">
        <v>15</v>
      </c>
      <c r="R53" s="28">
        <v>1</v>
      </c>
      <c r="S53" s="28">
        <v>0</v>
      </c>
      <c r="T53" s="28">
        <v>0</v>
      </c>
      <c r="U53" s="28">
        <v>0</v>
      </c>
      <c r="V53" s="28">
        <v>0</v>
      </c>
      <c r="W53" s="28">
        <v>0</v>
      </c>
      <c r="X53" s="28">
        <v>0</v>
      </c>
      <c r="Y53" s="28">
        <v>0</v>
      </c>
      <c r="Z53" s="28">
        <v>0</v>
      </c>
      <c r="AA53" s="28">
        <v>0</v>
      </c>
      <c r="AB53" s="28">
        <v>1</v>
      </c>
      <c r="AC53" s="28">
        <v>0</v>
      </c>
      <c r="AD53" s="28">
        <v>0</v>
      </c>
      <c r="AE53" s="28">
        <v>0</v>
      </c>
      <c r="AF53" s="28">
        <v>0</v>
      </c>
      <c r="AG53" s="28">
        <v>0</v>
      </c>
      <c r="AH53" s="28">
        <v>0</v>
      </c>
      <c r="AI53" s="28">
        <v>1</v>
      </c>
      <c r="AJ53" s="9">
        <f t="shared" si="4"/>
        <v>0</v>
      </c>
      <c r="AK53" s="9">
        <f t="shared" si="5"/>
        <v>0</v>
      </c>
      <c r="AL53" s="9">
        <f t="shared" si="6"/>
        <v>1</v>
      </c>
      <c r="AM53" s="9">
        <f t="shared" si="7"/>
        <v>0</v>
      </c>
      <c r="AN53" s="29" t="s">
        <v>181</v>
      </c>
    </row>
    <row r="54" spans="1:40" x14ac:dyDescent="0.25">
      <c r="A54" s="28">
        <v>1222</v>
      </c>
      <c r="B54" s="29" t="s">
        <v>1404</v>
      </c>
      <c r="C54" s="29" t="s">
        <v>1405</v>
      </c>
      <c r="D54" s="29" t="s">
        <v>1406</v>
      </c>
      <c r="E54" s="42">
        <v>40812</v>
      </c>
      <c r="F54" s="29" t="s">
        <v>38</v>
      </c>
      <c r="L54" s="10" t="s">
        <v>341</v>
      </c>
      <c r="M54" s="29" t="s">
        <v>54</v>
      </c>
      <c r="N54" s="31" t="s">
        <v>48</v>
      </c>
      <c r="O54" s="28">
        <v>0</v>
      </c>
      <c r="P54" s="29" t="s">
        <v>60</v>
      </c>
      <c r="Q54" s="31" t="s">
        <v>15</v>
      </c>
      <c r="R54" s="28">
        <v>1</v>
      </c>
      <c r="S54" s="28">
        <v>0</v>
      </c>
      <c r="T54" s="28">
        <v>0</v>
      </c>
      <c r="U54" s="28">
        <v>0</v>
      </c>
      <c r="V54" s="28">
        <v>0</v>
      </c>
      <c r="W54" s="28">
        <v>0</v>
      </c>
      <c r="X54" s="28">
        <v>0</v>
      </c>
      <c r="Y54" s="28">
        <v>0</v>
      </c>
      <c r="Z54" s="28">
        <v>0</v>
      </c>
      <c r="AA54" s="28">
        <v>0</v>
      </c>
      <c r="AB54" s="28">
        <v>1</v>
      </c>
      <c r="AC54" s="28">
        <v>0</v>
      </c>
      <c r="AD54" s="28">
        <v>0</v>
      </c>
      <c r="AE54" s="28">
        <v>0</v>
      </c>
      <c r="AF54" s="28">
        <v>0</v>
      </c>
      <c r="AG54" s="28">
        <v>0</v>
      </c>
      <c r="AH54" s="28">
        <v>0</v>
      </c>
      <c r="AI54" s="28">
        <v>1</v>
      </c>
      <c r="AJ54" s="9">
        <f t="shared" si="4"/>
        <v>0</v>
      </c>
      <c r="AK54" s="9">
        <f t="shared" si="5"/>
        <v>0</v>
      </c>
      <c r="AL54" s="9">
        <f t="shared" si="6"/>
        <v>1</v>
      </c>
      <c r="AM54" s="9">
        <f t="shared" si="7"/>
        <v>0</v>
      </c>
      <c r="AN54" s="29" t="s">
        <v>1407</v>
      </c>
    </row>
    <row r="55" spans="1:40" x14ac:dyDescent="0.25">
      <c r="A55" s="28">
        <v>1651</v>
      </c>
      <c r="B55" s="29" t="s">
        <v>1408</v>
      </c>
      <c r="C55" s="29" t="s">
        <v>1409</v>
      </c>
      <c r="D55" s="29" t="s">
        <v>1410</v>
      </c>
      <c r="E55" s="42">
        <v>42248</v>
      </c>
      <c r="F55" s="29" t="s">
        <v>38</v>
      </c>
      <c r="L55" s="10" t="s">
        <v>341</v>
      </c>
      <c r="M55" s="29" t="s">
        <v>1411</v>
      </c>
      <c r="O55" s="28">
        <v>0</v>
      </c>
      <c r="P55" s="29" t="s">
        <v>1412</v>
      </c>
      <c r="Q55" s="31" t="s">
        <v>15</v>
      </c>
      <c r="R55" s="28">
        <v>1</v>
      </c>
      <c r="S55" s="28">
        <v>0</v>
      </c>
      <c r="T55" s="28">
        <v>0</v>
      </c>
      <c r="U55" s="28">
        <v>0</v>
      </c>
      <c r="V55" s="28">
        <v>0</v>
      </c>
      <c r="W55" s="28">
        <v>0</v>
      </c>
      <c r="X55" s="28">
        <v>0</v>
      </c>
      <c r="Y55" s="28">
        <v>0</v>
      </c>
      <c r="Z55" s="28">
        <v>1</v>
      </c>
      <c r="AA55" s="28">
        <v>0</v>
      </c>
      <c r="AB55" s="28">
        <v>0</v>
      </c>
      <c r="AC55" s="28">
        <v>0</v>
      </c>
      <c r="AD55" s="28">
        <v>0</v>
      </c>
      <c r="AE55" s="28">
        <v>0</v>
      </c>
      <c r="AF55" s="28">
        <v>0</v>
      </c>
      <c r="AG55" s="28">
        <v>0</v>
      </c>
      <c r="AH55" s="28">
        <v>0</v>
      </c>
      <c r="AI55" s="28">
        <v>1</v>
      </c>
      <c r="AJ55" s="9">
        <f t="shared" si="4"/>
        <v>0</v>
      </c>
      <c r="AK55" s="9">
        <f t="shared" si="5"/>
        <v>0</v>
      </c>
      <c r="AL55" s="9">
        <f t="shared" si="6"/>
        <v>1</v>
      </c>
      <c r="AM55" s="9">
        <f t="shared" si="7"/>
        <v>0</v>
      </c>
      <c r="AN55" s="29" t="s">
        <v>1413</v>
      </c>
    </row>
    <row r="56" spans="1:40" x14ac:dyDescent="0.25">
      <c r="A56" s="28">
        <v>1759</v>
      </c>
      <c r="B56" s="29" t="s">
        <v>1935</v>
      </c>
      <c r="C56" s="29" t="s">
        <v>1936</v>
      </c>
      <c r="D56" s="29" t="s">
        <v>1937</v>
      </c>
      <c r="E56" s="42">
        <v>39539</v>
      </c>
      <c r="F56" s="29" t="s">
        <v>38</v>
      </c>
      <c r="J56" s="28">
        <v>1.4</v>
      </c>
      <c r="L56" s="28" t="s">
        <v>342</v>
      </c>
      <c r="M56" s="29" t="s">
        <v>691</v>
      </c>
      <c r="N56" s="31" t="s">
        <v>48</v>
      </c>
      <c r="O56" s="28">
        <v>3</v>
      </c>
      <c r="P56" s="29" t="s">
        <v>111</v>
      </c>
      <c r="Q56" s="31" t="s">
        <v>15</v>
      </c>
      <c r="R56" s="28">
        <v>1</v>
      </c>
      <c r="S56" s="28">
        <v>0</v>
      </c>
      <c r="T56" s="28">
        <v>0</v>
      </c>
      <c r="U56" s="28">
        <v>0</v>
      </c>
      <c r="V56" s="28">
        <v>0</v>
      </c>
      <c r="W56" s="28">
        <v>0</v>
      </c>
      <c r="X56" s="28">
        <v>0</v>
      </c>
      <c r="Y56" s="28">
        <v>0</v>
      </c>
      <c r="Z56" s="28">
        <v>0</v>
      </c>
      <c r="AA56" s="28">
        <v>1</v>
      </c>
      <c r="AB56" s="28">
        <v>0</v>
      </c>
      <c r="AC56" s="28">
        <v>0</v>
      </c>
      <c r="AD56" s="28">
        <v>1</v>
      </c>
      <c r="AE56" s="28">
        <v>0</v>
      </c>
      <c r="AF56" s="28">
        <v>0</v>
      </c>
      <c r="AG56" s="28">
        <v>0</v>
      </c>
      <c r="AH56" s="28">
        <v>0</v>
      </c>
      <c r="AI56" s="28">
        <v>0</v>
      </c>
      <c r="AJ56" s="9">
        <f t="shared" si="4"/>
        <v>0</v>
      </c>
      <c r="AK56" s="9">
        <f t="shared" si="5"/>
        <v>0</v>
      </c>
      <c r="AL56" s="9">
        <f t="shared" si="6"/>
        <v>1</v>
      </c>
      <c r="AM56" s="9">
        <f t="shared" si="7"/>
        <v>1</v>
      </c>
      <c r="AN56" s="29" t="s">
        <v>1938</v>
      </c>
    </row>
    <row r="57" spans="1:40" x14ac:dyDescent="0.25">
      <c r="A57" s="28">
        <v>1815</v>
      </c>
      <c r="B57" s="29" t="s">
        <v>1414</v>
      </c>
      <c r="C57" s="29" t="s">
        <v>1415</v>
      </c>
      <c r="D57" s="29" t="s">
        <v>1416</v>
      </c>
      <c r="E57" s="42">
        <v>39414</v>
      </c>
      <c r="F57" s="29" t="s">
        <v>38</v>
      </c>
      <c r="J57" s="28">
        <v>1.4</v>
      </c>
      <c r="L57" s="28" t="s">
        <v>342</v>
      </c>
      <c r="M57" s="29" t="s">
        <v>39</v>
      </c>
      <c r="N57" s="31" t="s">
        <v>48</v>
      </c>
      <c r="O57" s="28">
        <v>3</v>
      </c>
      <c r="P57" s="29" t="s">
        <v>111</v>
      </c>
      <c r="Q57" s="31" t="s">
        <v>15</v>
      </c>
      <c r="R57" s="28">
        <v>1</v>
      </c>
      <c r="S57" s="28">
        <v>0</v>
      </c>
      <c r="T57" s="28">
        <v>0</v>
      </c>
      <c r="U57" s="28">
        <v>0</v>
      </c>
      <c r="V57" s="28">
        <v>0</v>
      </c>
      <c r="W57" s="28">
        <v>0</v>
      </c>
      <c r="X57" s="28">
        <v>0</v>
      </c>
      <c r="Y57" s="28">
        <v>0</v>
      </c>
      <c r="Z57" s="28">
        <v>0</v>
      </c>
      <c r="AA57" s="28">
        <v>1</v>
      </c>
      <c r="AB57" s="28">
        <v>0</v>
      </c>
      <c r="AC57" s="28">
        <v>0</v>
      </c>
      <c r="AD57" s="28">
        <v>1</v>
      </c>
      <c r="AE57" s="28">
        <v>1</v>
      </c>
      <c r="AF57" s="28">
        <v>0</v>
      </c>
      <c r="AG57" s="28">
        <v>0</v>
      </c>
      <c r="AH57" s="28">
        <v>0</v>
      </c>
      <c r="AI57" s="28">
        <v>0</v>
      </c>
      <c r="AJ57" s="9">
        <f t="shared" si="4"/>
        <v>1</v>
      </c>
      <c r="AK57" s="9">
        <f t="shared" si="5"/>
        <v>0</v>
      </c>
      <c r="AL57" s="9">
        <f t="shared" si="6"/>
        <v>1</v>
      </c>
      <c r="AM57" s="9">
        <f t="shared" si="7"/>
        <v>1</v>
      </c>
      <c r="AN57" s="29" t="s">
        <v>1417</v>
      </c>
    </row>
    <row r="58" spans="1:40" x14ac:dyDescent="0.25">
      <c r="A58" s="28">
        <v>1848</v>
      </c>
      <c r="B58" s="29" t="s">
        <v>1418</v>
      </c>
      <c r="C58" s="29" t="s">
        <v>1419</v>
      </c>
      <c r="D58" s="29" t="s">
        <v>1420</v>
      </c>
      <c r="E58" s="42">
        <v>36982</v>
      </c>
      <c r="F58" s="29" t="s">
        <v>38</v>
      </c>
      <c r="L58" s="10" t="s">
        <v>341</v>
      </c>
      <c r="M58" s="29" t="s">
        <v>151</v>
      </c>
      <c r="N58" s="31" t="s">
        <v>48</v>
      </c>
      <c r="O58" s="28">
        <v>2.5</v>
      </c>
      <c r="P58" s="29" t="s">
        <v>111</v>
      </c>
      <c r="Q58" s="31" t="s">
        <v>70</v>
      </c>
      <c r="R58" s="28">
        <v>0</v>
      </c>
      <c r="S58" s="28">
        <v>0</v>
      </c>
      <c r="T58" s="28">
        <v>0</v>
      </c>
      <c r="U58" s="28">
        <v>0</v>
      </c>
      <c r="V58" s="28">
        <v>0</v>
      </c>
      <c r="W58" s="28">
        <v>0</v>
      </c>
      <c r="X58" s="28">
        <v>0</v>
      </c>
      <c r="Y58" s="28">
        <v>0</v>
      </c>
      <c r="Z58" s="28">
        <v>0</v>
      </c>
      <c r="AA58" s="28">
        <v>1</v>
      </c>
      <c r="AB58" s="28">
        <v>0</v>
      </c>
      <c r="AC58" s="28">
        <v>0</v>
      </c>
      <c r="AD58" s="28">
        <v>1</v>
      </c>
      <c r="AE58" s="28">
        <v>1</v>
      </c>
      <c r="AF58" s="28">
        <v>0</v>
      </c>
      <c r="AG58" s="28">
        <v>0</v>
      </c>
      <c r="AH58" s="28">
        <v>0</v>
      </c>
      <c r="AI58" s="28">
        <v>0</v>
      </c>
      <c r="AJ58" s="9">
        <f t="shared" si="4"/>
        <v>1</v>
      </c>
      <c r="AK58" s="9">
        <f t="shared" si="5"/>
        <v>0</v>
      </c>
      <c r="AL58" s="9">
        <f t="shared" si="6"/>
        <v>1</v>
      </c>
      <c r="AM58" s="9">
        <f t="shared" si="7"/>
        <v>1</v>
      </c>
      <c r="AN58" s="29" t="s">
        <v>1421</v>
      </c>
    </row>
    <row r="59" spans="1:40" x14ac:dyDescent="0.25">
      <c r="A59" s="28">
        <v>1911</v>
      </c>
      <c r="B59" s="29" t="s">
        <v>1939</v>
      </c>
      <c r="C59" s="29" t="s">
        <v>1940</v>
      </c>
      <c r="D59" s="29" t="s">
        <v>1941</v>
      </c>
      <c r="E59" s="42">
        <v>39444</v>
      </c>
      <c r="F59" s="29" t="s">
        <v>46</v>
      </c>
      <c r="I59" s="28">
        <v>2.6</v>
      </c>
      <c r="L59" s="28" t="s">
        <v>342</v>
      </c>
      <c r="M59" s="29" t="s">
        <v>1186</v>
      </c>
      <c r="N59" s="31" t="s">
        <v>40</v>
      </c>
      <c r="O59" s="28">
        <v>0</v>
      </c>
      <c r="P59" s="29" t="s">
        <v>111</v>
      </c>
      <c r="Q59" s="31" t="s">
        <v>55</v>
      </c>
      <c r="R59" s="28">
        <v>1</v>
      </c>
      <c r="S59" s="28">
        <v>0</v>
      </c>
      <c r="T59" s="28">
        <v>0</v>
      </c>
      <c r="U59" s="28">
        <v>0</v>
      </c>
      <c r="V59" s="28">
        <v>0</v>
      </c>
      <c r="W59" s="28">
        <v>0</v>
      </c>
      <c r="X59" s="28">
        <v>0</v>
      </c>
      <c r="Y59" s="28">
        <v>0</v>
      </c>
      <c r="Z59" s="28">
        <v>0</v>
      </c>
      <c r="AA59" s="28">
        <v>1</v>
      </c>
      <c r="AB59" s="28">
        <v>0</v>
      </c>
      <c r="AC59" s="28">
        <v>1</v>
      </c>
      <c r="AD59" s="28">
        <v>0</v>
      </c>
      <c r="AE59" s="28">
        <v>0</v>
      </c>
      <c r="AF59" s="28">
        <v>0</v>
      </c>
      <c r="AG59" s="28">
        <v>0</v>
      </c>
      <c r="AH59" s="28">
        <v>0</v>
      </c>
      <c r="AI59" s="28">
        <v>0</v>
      </c>
      <c r="AJ59" s="9">
        <f t="shared" si="4"/>
        <v>1</v>
      </c>
      <c r="AK59" s="9">
        <f t="shared" si="5"/>
        <v>0</v>
      </c>
      <c r="AL59" s="9">
        <f t="shared" si="6"/>
        <v>0</v>
      </c>
      <c r="AM59" s="9">
        <f t="shared" si="7"/>
        <v>0</v>
      </c>
      <c r="AN59" s="29" t="s">
        <v>1942</v>
      </c>
    </row>
    <row r="60" spans="1:40" x14ac:dyDescent="0.25">
      <c r="A60" s="28">
        <v>1913</v>
      </c>
      <c r="B60" s="29" t="s">
        <v>1943</v>
      </c>
      <c r="C60" s="29" t="s">
        <v>1944</v>
      </c>
      <c r="D60" s="29" t="s">
        <v>1945</v>
      </c>
      <c r="E60" s="42">
        <v>38820</v>
      </c>
      <c r="F60" s="29" t="s">
        <v>38</v>
      </c>
      <c r="J60" s="28">
        <v>1.4</v>
      </c>
      <c r="L60" s="28" t="s">
        <v>342</v>
      </c>
      <c r="M60" s="29" t="s">
        <v>424</v>
      </c>
      <c r="N60" s="31" t="s">
        <v>48</v>
      </c>
      <c r="O60" s="28">
        <v>0.83333333333333326</v>
      </c>
      <c r="P60" s="29" t="s">
        <v>111</v>
      </c>
      <c r="Q60" s="31" t="s">
        <v>55</v>
      </c>
      <c r="R60" s="28">
        <v>0</v>
      </c>
      <c r="S60" s="28">
        <v>0</v>
      </c>
      <c r="T60" s="28">
        <v>0</v>
      </c>
      <c r="U60" s="28">
        <v>0</v>
      </c>
      <c r="V60" s="28">
        <v>0</v>
      </c>
      <c r="W60" s="28">
        <v>0</v>
      </c>
      <c r="X60" s="28">
        <v>0</v>
      </c>
      <c r="Y60" s="28">
        <v>0</v>
      </c>
      <c r="Z60" s="28">
        <v>0</v>
      </c>
      <c r="AA60" s="28">
        <v>1</v>
      </c>
      <c r="AB60" s="28">
        <v>0</v>
      </c>
      <c r="AC60" s="28">
        <v>1</v>
      </c>
      <c r="AD60" s="28">
        <v>1</v>
      </c>
      <c r="AE60" s="28">
        <v>0</v>
      </c>
      <c r="AF60" s="28">
        <v>0</v>
      </c>
      <c r="AG60" s="28">
        <v>0</v>
      </c>
      <c r="AH60" s="28">
        <v>0</v>
      </c>
      <c r="AI60" s="28">
        <v>0</v>
      </c>
      <c r="AJ60" s="9">
        <f t="shared" si="4"/>
        <v>1</v>
      </c>
      <c r="AK60" s="9">
        <f t="shared" si="5"/>
        <v>0</v>
      </c>
      <c r="AL60" s="9">
        <f t="shared" si="6"/>
        <v>1</v>
      </c>
      <c r="AM60" s="9">
        <f t="shared" si="7"/>
        <v>1</v>
      </c>
      <c r="AN60" s="29" t="s">
        <v>1946</v>
      </c>
    </row>
    <row r="61" spans="1:40" x14ac:dyDescent="0.25">
      <c r="A61" s="28">
        <v>1925</v>
      </c>
      <c r="B61" s="29" t="s">
        <v>1947</v>
      </c>
      <c r="C61" s="29" t="s">
        <v>1948</v>
      </c>
      <c r="D61" s="29" t="s">
        <v>1949</v>
      </c>
      <c r="E61" s="42">
        <v>39562</v>
      </c>
      <c r="F61" s="29" t="s">
        <v>332</v>
      </c>
      <c r="J61" s="28">
        <v>1</v>
      </c>
      <c r="L61" s="28" t="s">
        <v>342</v>
      </c>
      <c r="M61" s="29" t="s">
        <v>185</v>
      </c>
      <c r="N61" s="31" t="s">
        <v>48</v>
      </c>
      <c r="O61" s="28">
        <v>0.5</v>
      </c>
      <c r="P61" s="29" t="s">
        <v>111</v>
      </c>
      <c r="Q61" s="31" t="s">
        <v>70</v>
      </c>
      <c r="R61" s="28">
        <v>0</v>
      </c>
      <c r="S61" s="28">
        <v>0</v>
      </c>
      <c r="T61" s="28">
        <v>0</v>
      </c>
      <c r="U61" s="28">
        <v>0</v>
      </c>
      <c r="V61" s="28">
        <v>0</v>
      </c>
      <c r="W61" s="28">
        <v>0</v>
      </c>
      <c r="X61" s="28">
        <v>0</v>
      </c>
      <c r="Y61" s="28">
        <v>0</v>
      </c>
      <c r="Z61" s="28">
        <v>0</v>
      </c>
      <c r="AA61" s="28">
        <v>1</v>
      </c>
      <c r="AB61" s="28">
        <v>0</v>
      </c>
      <c r="AC61" s="28">
        <v>0</v>
      </c>
      <c r="AD61" s="28">
        <v>1</v>
      </c>
      <c r="AE61" s="28">
        <v>0</v>
      </c>
      <c r="AF61" s="28">
        <v>0</v>
      </c>
      <c r="AG61" s="28">
        <v>0</v>
      </c>
      <c r="AH61" s="28">
        <v>0</v>
      </c>
      <c r="AI61" s="28">
        <v>0</v>
      </c>
      <c r="AJ61" s="9">
        <f t="shared" si="4"/>
        <v>0</v>
      </c>
      <c r="AK61" s="9">
        <f t="shared" si="5"/>
        <v>0</v>
      </c>
      <c r="AL61" s="9">
        <f t="shared" si="6"/>
        <v>1</v>
      </c>
      <c r="AM61" s="9">
        <f t="shared" si="7"/>
        <v>1</v>
      </c>
      <c r="AN61" s="29" t="s">
        <v>1950</v>
      </c>
    </row>
    <row r="62" spans="1:40" x14ac:dyDescent="0.25">
      <c r="A62" s="28">
        <v>1945</v>
      </c>
      <c r="B62" s="29" t="s">
        <v>712</v>
      </c>
      <c r="C62" s="29" t="s">
        <v>713</v>
      </c>
      <c r="D62" s="29" t="s">
        <v>495</v>
      </c>
      <c r="E62" s="42">
        <v>40330</v>
      </c>
      <c r="F62" s="29" t="s">
        <v>38</v>
      </c>
      <c r="I62" s="28">
        <v>10</v>
      </c>
      <c r="J62" s="28">
        <v>2.7099999999999997E-4</v>
      </c>
      <c r="L62" s="28" t="s">
        <v>342</v>
      </c>
      <c r="M62" s="29" t="s">
        <v>714</v>
      </c>
      <c r="N62" s="31" t="s">
        <v>48</v>
      </c>
      <c r="O62" s="28">
        <v>0</v>
      </c>
      <c r="P62" s="29" t="s">
        <v>111</v>
      </c>
      <c r="Q62" s="31" t="s">
        <v>70</v>
      </c>
      <c r="R62" s="28">
        <v>0</v>
      </c>
      <c r="S62" s="28">
        <v>0</v>
      </c>
      <c r="T62" s="28">
        <v>0</v>
      </c>
      <c r="U62" s="28">
        <v>0</v>
      </c>
      <c r="V62" s="28">
        <v>0</v>
      </c>
      <c r="W62" s="28">
        <v>0</v>
      </c>
      <c r="X62" s="28">
        <v>0</v>
      </c>
      <c r="Y62" s="28">
        <v>0</v>
      </c>
      <c r="Z62" s="28">
        <v>0</v>
      </c>
      <c r="AA62" s="28">
        <v>1</v>
      </c>
      <c r="AB62" s="28">
        <v>0</v>
      </c>
      <c r="AC62" s="28">
        <v>1</v>
      </c>
      <c r="AD62" s="28">
        <v>1</v>
      </c>
      <c r="AE62" s="28">
        <v>0</v>
      </c>
      <c r="AF62" s="28">
        <v>0</v>
      </c>
      <c r="AG62" s="28">
        <v>0</v>
      </c>
      <c r="AH62" s="28">
        <v>0</v>
      </c>
      <c r="AI62" s="28">
        <v>0</v>
      </c>
      <c r="AJ62" s="9">
        <f t="shared" si="4"/>
        <v>1</v>
      </c>
      <c r="AK62" s="9">
        <f t="shared" si="5"/>
        <v>0</v>
      </c>
      <c r="AL62" s="9">
        <f t="shared" si="6"/>
        <v>1</v>
      </c>
      <c r="AM62" s="9">
        <f t="shared" si="7"/>
        <v>1</v>
      </c>
      <c r="AN62" s="29" t="s">
        <v>715</v>
      </c>
    </row>
    <row r="63" spans="1:40" s="21" customFormat="1" x14ac:dyDescent="0.25">
      <c r="A63" s="32">
        <v>2057</v>
      </c>
      <c r="B63" s="33" t="s">
        <v>280</v>
      </c>
      <c r="C63" s="33" t="s">
        <v>281</v>
      </c>
      <c r="D63" s="33" t="s">
        <v>282</v>
      </c>
      <c r="E63" s="44">
        <v>42550</v>
      </c>
      <c r="F63" s="33" t="s">
        <v>38</v>
      </c>
      <c r="G63" s="19"/>
      <c r="H63" s="19"/>
      <c r="I63" s="19"/>
      <c r="J63" s="19"/>
      <c r="K63" s="19"/>
      <c r="L63" s="19" t="s">
        <v>341</v>
      </c>
      <c r="M63" s="33" t="s">
        <v>283</v>
      </c>
      <c r="N63" s="35" t="s">
        <v>48</v>
      </c>
      <c r="O63" s="32">
        <v>0</v>
      </c>
      <c r="P63" s="33" t="s">
        <v>170</v>
      </c>
      <c r="Q63" s="35" t="s">
        <v>55</v>
      </c>
      <c r="R63" s="37">
        <v>0</v>
      </c>
      <c r="S63" s="32">
        <v>0</v>
      </c>
      <c r="T63" s="32">
        <v>0</v>
      </c>
      <c r="U63" s="32">
        <v>0</v>
      </c>
      <c r="V63" s="32">
        <v>0</v>
      </c>
      <c r="W63" s="32">
        <v>0</v>
      </c>
      <c r="X63" s="32">
        <v>0</v>
      </c>
      <c r="Y63" s="32">
        <v>0</v>
      </c>
      <c r="Z63" s="32">
        <v>0</v>
      </c>
      <c r="AA63" s="32">
        <v>1</v>
      </c>
      <c r="AB63" s="32">
        <v>0</v>
      </c>
      <c r="AC63" s="32">
        <v>1</v>
      </c>
      <c r="AD63" s="32">
        <v>0</v>
      </c>
      <c r="AE63" s="32">
        <v>1</v>
      </c>
      <c r="AF63" s="32">
        <v>0</v>
      </c>
      <c r="AG63" s="32">
        <v>0</v>
      </c>
      <c r="AH63" s="32">
        <v>0</v>
      </c>
      <c r="AI63" s="32">
        <v>0</v>
      </c>
      <c r="AJ63" s="9">
        <f t="shared" si="4"/>
        <v>1</v>
      </c>
      <c r="AK63" s="9">
        <f t="shared" si="5"/>
        <v>0</v>
      </c>
      <c r="AL63" s="9">
        <f t="shared" si="6"/>
        <v>0</v>
      </c>
      <c r="AM63" s="9">
        <f t="shared" si="7"/>
        <v>0</v>
      </c>
      <c r="AN63" s="33" t="s">
        <v>284</v>
      </c>
    </row>
    <row r="64" spans="1:40" x14ac:dyDescent="0.25">
      <c r="A64" s="28">
        <v>2339</v>
      </c>
      <c r="B64" s="29" t="s">
        <v>1316</v>
      </c>
      <c r="C64" s="29" t="s">
        <v>1317</v>
      </c>
      <c r="D64" s="29" t="s">
        <v>1318</v>
      </c>
      <c r="E64" s="42">
        <v>42733</v>
      </c>
      <c r="F64" s="29" t="s">
        <v>38</v>
      </c>
      <c r="L64" s="10" t="s">
        <v>341</v>
      </c>
      <c r="M64" s="29" t="s">
        <v>54</v>
      </c>
      <c r="N64" s="31" t="s">
        <v>48</v>
      </c>
      <c r="O64" s="28">
        <v>0</v>
      </c>
      <c r="P64" s="29" t="s">
        <v>60</v>
      </c>
      <c r="Q64" s="31" t="s">
        <v>15</v>
      </c>
      <c r="R64" s="28">
        <v>1</v>
      </c>
      <c r="S64" s="28">
        <v>0</v>
      </c>
      <c r="T64" s="28">
        <v>0</v>
      </c>
      <c r="U64" s="28">
        <v>0</v>
      </c>
      <c r="V64" s="28">
        <v>0</v>
      </c>
      <c r="W64" s="28">
        <v>0</v>
      </c>
      <c r="X64" s="28">
        <v>0</v>
      </c>
      <c r="Y64" s="28">
        <v>0</v>
      </c>
      <c r="Z64" s="28">
        <v>0</v>
      </c>
      <c r="AA64" s="28">
        <v>0</v>
      </c>
      <c r="AB64" s="28">
        <v>1</v>
      </c>
      <c r="AC64" s="28">
        <v>1</v>
      </c>
      <c r="AD64" s="28">
        <v>1</v>
      </c>
      <c r="AE64" s="28">
        <v>1</v>
      </c>
      <c r="AF64" s="28">
        <v>0</v>
      </c>
      <c r="AG64" s="28">
        <v>0</v>
      </c>
      <c r="AH64" s="28">
        <v>0</v>
      </c>
      <c r="AI64" s="28">
        <v>0</v>
      </c>
      <c r="AJ64" s="9">
        <f t="shared" si="4"/>
        <v>1</v>
      </c>
      <c r="AK64" s="9">
        <f t="shared" si="5"/>
        <v>0</v>
      </c>
      <c r="AL64" s="9">
        <f t="shared" si="6"/>
        <v>1</v>
      </c>
      <c r="AM64" s="9">
        <f t="shared" si="7"/>
        <v>1</v>
      </c>
      <c r="AN64" s="29" t="s">
        <v>1319</v>
      </c>
    </row>
    <row r="65" spans="1:40" x14ac:dyDescent="0.25">
      <c r="A65" s="28">
        <v>2340</v>
      </c>
      <c r="B65" s="29" t="s">
        <v>1910</v>
      </c>
      <c r="C65" s="29" t="s">
        <v>1911</v>
      </c>
      <c r="D65" s="29" t="s">
        <v>1912</v>
      </c>
      <c r="E65" s="42">
        <v>42755</v>
      </c>
      <c r="F65" s="29" t="s">
        <v>38</v>
      </c>
      <c r="L65" s="25" t="s">
        <v>341</v>
      </c>
      <c r="M65" s="38" t="s">
        <v>8019</v>
      </c>
      <c r="N65" s="38" t="s">
        <v>48</v>
      </c>
      <c r="Q65" s="31" t="s">
        <v>15</v>
      </c>
      <c r="R65" s="28">
        <v>0</v>
      </c>
      <c r="S65" s="28">
        <v>0</v>
      </c>
      <c r="T65" s="28">
        <v>0</v>
      </c>
      <c r="U65" s="28">
        <v>0</v>
      </c>
      <c r="V65" s="28">
        <v>0</v>
      </c>
      <c r="W65" s="28">
        <v>0</v>
      </c>
      <c r="X65" s="28">
        <v>0</v>
      </c>
      <c r="Y65" s="28">
        <v>0</v>
      </c>
      <c r="Z65" s="28">
        <v>0</v>
      </c>
      <c r="AA65" s="28">
        <v>0</v>
      </c>
      <c r="AB65" s="28">
        <v>1</v>
      </c>
      <c r="AC65" s="28">
        <v>1</v>
      </c>
      <c r="AD65" s="28">
        <v>0</v>
      </c>
      <c r="AE65" s="28">
        <v>0</v>
      </c>
      <c r="AF65" s="28">
        <v>0</v>
      </c>
      <c r="AG65" s="28">
        <v>0</v>
      </c>
      <c r="AH65" s="28">
        <v>0</v>
      </c>
      <c r="AI65" s="28">
        <v>0</v>
      </c>
      <c r="AJ65" s="9">
        <f t="shared" si="4"/>
        <v>1</v>
      </c>
      <c r="AK65" s="9">
        <f t="shared" si="5"/>
        <v>0</v>
      </c>
      <c r="AL65" s="9">
        <f t="shared" si="6"/>
        <v>0</v>
      </c>
      <c r="AM65" s="9">
        <f t="shared" si="7"/>
        <v>0</v>
      </c>
      <c r="AN65" s="29" t="s">
        <v>1913</v>
      </c>
    </row>
    <row r="66" spans="1:40" x14ac:dyDescent="0.25">
      <c r="A66" s="28">
        <v>2343</v>
      </c>
      <c r="B66" s="29" t="s">
        <v>1914</v>
      </c>
      <c r="C66" s="29" t="s">
        <v>1915</v>
      </c>
      <c r="D66" s="29" t="s">
        <v>1916</v>
      </c>
      <c r="E66" s="42">
        <v>42567</v>
      </c>
      <c r="F66" s="29" t="s">
        <v>46</v>
      </c>
      <c r="L66" s="10" t="s">
        <v>341</v>
      </c>
      <c r="M66" s="29" t="s">
        <v>47</v>
      </c>
      <c r="N66" s="31" t="s">
        <v>48</v>
      </c>
      <c r="O66" s="28">
        <v>0</v>
      </c>
      <c r="P66" s="29" t="s">
        <v>69</v>
      </c>
      <c r="Q66" s="31" t="s">
        <v>55</v>
      </c>
      <c r="R66" s="28">
        <v>0</v>
      </c>
      <c r="S66" s="28">
        <v>0</v>
      </c>
      <c r="T66" s="28">
        <v>0</v>
      </c>
      <c r="U66" s="28">
        <v>0</v>
      </c>
      <c r="V66" s="28">
        <v>0</v>
      </c>
      <c r="W66" s="28">
        <v>0</v>
      </c>
      <c r="X66" s="28">
        <v>0</v>
      </c>
      <c r="Y66" s="28">
        <v>0</v>
      </c>
      <c r="Z66" s="28">
        <v>0</v>
      </c>
      <c r="AA66" s="28">
        <v>0</v>
      </c>
      <c r="AB66" s="28">
        <v>1</v>
      </c>
      <c r="AC66" s="28">
        <v>1</v>
      </c>
      <c r="AD66" s="28">
        <v>0</v>
      </c>
      <c r="AE66" s="28">
        <v>0</v>
      </c>
      <c r="AF66" s="28">
        <v>0</v>
      </c>
      <c r="AG66" s="28">
        <v>0</v>
      </c>
      <c r="AH66" s="28">
        <v>0</v>
      </c>
      <c r="AI66" s="28">
        <v>0</v>
      </c>
      <c r="AJ66" s="9">
        <f t="shared" si="4"/>
        <v>1</v>
      </c>
      <c r="AK66" s="9">
        <f t="shared" si="5"/>
        <v>0</v>
      </c>
      <c r="AL66" s="9">
        <f t="shared" si="6"/>
        <v>0</v>
      </c>
      <c r="AM66" s="9">
        <f t="shared" si="7"/>
        <v>0</v>
      </c>
      <c r="AN66" s="29" t="s">
        <v>1917</v>
      </c>
    </row>
    <row r="67" spans="1:40" x14ac:dyDescent="0.25">
      <c r="A67" s="28">
        <v>2345</v>
      </c>
      <c r="B67" s="29" t="s">
        <v>1918</v>
      </c>
      <c r="C67" s="29" t="s">
        <v>1919</v>
      </c>
      <c r="D67" s="29" t="s">
        <v>1912</v>
      </c>
      <c r="E67" s="42">
        <v>42214</v>
      </c>
      <c r="F67" s="29" t="s">
        <v>38</v>
      </c>
      <c r="L67" s="10" t="s">
        <v>341</v>
      </c>
      <c r="M67" s="29" t="s">
        <v>54</v>
      </c>
      <c r="N67" s="31" t="s">
        <v>48</v>
      </c>
      <c r="O67" s="28">
        <v>0</v>
      </c>
      <c r="P67" s="29" t="s">
        <v>69</v>
      </c>
      <c r="Q67" s="31" t="s">
        <v>15</v>
      </c>
      <c r="R67" s="28">
        <v>1</v>
      </c>
      <c r="S67" s="28">
        <v>0</v>
      </c>
      <c r="T67" s="28">
        <v>0</v>
      </c>
      <c r="U67" s="28">
        <v>0</v>
      </c>
      <c r="V67" s="28">
        <v>0</v>
      </c>
      <c r="W67" s="28">
        <v>0</v>
      </c>
      <c r="X67" s="28">
        <v>0</v>
      </c>
      <c r="Y67" s="28">
        <v>0</v>
      </c>
      <c r="Z67" s="28">
        <v>0</v>
      </c>
      <c r="AA67" s="28">
        <v>0</v>
      </c>
      <c r="AB67" s="28">
        <v>1</v>
      </c>
      <c r="AC67" s="28">
        <v>1</v>
      </c>
      <c r="AD67" s="28">
        <v>0</v>
      </c>
      <c r="AE67" s="28">
        <v>0</v>
      </c>
      <c r="AF67" s="28">
        <v>0</v>
      </c>
      <c r="AG67" s="28">
        <v>0</v>
      </c>
      <c r="AH67" s="28">
        <v>0</v>
      </c>
      <c r="AI67" s="28">
        <v>0</v>
      </c>
      <c r="AJ67" s="9">
        <f t="shared" si="4"/>
        <v>1</v>
      </c>
      <c r="AK67" s="9">
        <f t="shared" si="5"/>
        <v>0</v>
      </c>
      <c r="AL67" s="9">
        <f t="shared" si="6"/>
        <v>0</v>
      </c>
      <c r="AM67" s="9">
        <f t="shared" si="7"/>
        <v>0</v>
      </c>
      <c r="AN67" s="29" t="s">
        <v>1920</v>
      </c>
    </row>
    <row r="68" spans="1:40" x14ac:dyDescent="0.25">
      <c r="A68" s="28">
        <v>2373</v>
      </c>
      <c r="B68" s="29" t="s">
        <v>276</v>
      </c>
      <c r="C68" s="29" t="s">
        <v>277</v>
      </c>
      <c r="D68" s="29" t="s">
        <v>278</v>
      </c>
      <c r="E68" s="42">
        <v>42583</v>
      </c>
      <c r="F68" s="29" t="s">
        <v>38</v>
      </c>
      <c r="L68" s="10" t="s">
        <v>341</v>
      </c>
      <c r="M68" s="29" t="s">
        <v>54</v>
      </c>
      <c r="N68" s="31" t="s">
        <v>48</v>
      </c>
      <c r="O68" s="28">
        <v>0</v>
      </c>
      <c r="P68" s="29" t="s">
        <v>69</v>
      </c>
      <c r="Q68" s="31" t="s">
        <v>70</v>
      </c>
      <c r="R68" s="28">
        <v>0</v>
      </c>
      <c r="S68" s="28">
        <v>0</v>
      </c>
      <c r="T68" s="28">
        <v>0</v>
      </c>
      <c r="U68" s="28">
        <v>0</v>
      </c>
      <c r="V68" s="28">
        <v>0</v>
      </c>
      <c r="W68" s="28">
        <v>0</v>
      </c>
      <c r="X68" s="28">
        <v>0</v>
      </c>
      <c r="Y68" s="28">
        <v>0</v>
      </c>
      <c r="Z68" s="28">
        <v>1</v>
      </c>
      <c r="AA68" s="28">
        <v>0</v>
      </c>
      <c r="AB68" s="28">
        <v>1</v>
      </c>
      <c r="AC68" s="28">
        <v>0</v>
      </c>
      <c r="AD68" s="28">
        <v>0</v>
      </c>
      <c r="AE68" s="28">
        <v>0</v>
      </c>
      <c r="AF68" s="28">
        <v>0</v>
      </c>
      <c r="AG68" s="28">
        <v>0</v>
      </c>
      <c r="AH68" s="28">
        <v>0</v>
      </c>
      <c r="AI68" s="28">
        <v>1</v>
      </c>
      <c r="AJ68" s="9">
        <f t="shared" si="4"/>
        <v>0</v>
      </c>
      <c r="AK68" s="9">
        <f t="shared" si="5"/>
        <v>0</v>
      </c>
      <c r="AL68" s="9">
        <f t="shared" si="6"/>
        <v>1</v>
      </c>
      <c r="AM68" s="9">
        <f t="shared" si="7"/>
        <v>0</v>
      </c>
      <c r="AN68" s="29" t="s">
        <v>279</v>
      </c>
    </row>
    <row r="69" spans="1:40" x14ac:dyDescent="0.25">
      <c r="A69" s="28">
        <v>2667</v>
      </c>
      <c r="B69" s="29" t="s">
        <v>1951</v>
      </c>
      <c r="C69" s="29" t="s">
        <v>1952</v>
      </c>
      <c r="D69" s="29" t="s">
        <v>1953</v>
      </c>
      <c r="E69" s="42">
        <v>43011</v>
      </c>
      <c r="F69" s="29" t="s">
        <v>38</v>
      </c>
      <c r="L69" s="25" t="s">
        <v>341</v>
      </c>
      <c r="M69" s="38" t="s">
        <v>8019</v>
      </c>
      <c r="N69" s="38" t="s">
        <v>48</v>
      </c>
      <c r="O69" s="28">
        <v>0</v>
      </c>
      <c r="P69" s="29" t="s">
        <v>111</v>
      </c>
      <c r="Q69" s="31" t="s">
        <v>15</v>
      </c>
      <c r="R69" s="28">
        <v>1</v>
      </c>
      <c r="S69" s="28">
        <v>0</v>
      </c>
      <c r="T69" s="28">
        <v>0</v>
      </c>
      <c r="U69" s="28">
        <v>0</v>
      </c>
      <c r="V69" s="28">
        <v>0</v>
      </c>
      <c r="W69" s="28">
        <v>0</v>
      </c>
      <c r="X69" s="28">
        <v>0</v>
      </c>
      <c r="Y69" s="28">
        <v>0</v>
      </c>
      <c r="Z69" s="28">
        <v>0</v>
      </c>
      <c r="AA69" s="28">
        <v>0</v>
      </c>
      <c r="AB69" s="28">
        <v>1</v>
      </c>
      <c r="AC69" s="28">
        <v>1</v>
      </c>
      <c r="AD69" s="28">
        <v>0</v>
      </c>
      <c r="AE69" s="28">
        <v>0</v>
      </c>
      <c r="AF69" s="28">
        <v>0</v>
      </c>
      <c r="AG69" s="28">
        <v>0</v>
      </c>
      <c r="AH69" s="28">
        <v>0</v>
      </c>
      <c r="AI69" s="28">
        <v>0</v>
      </c>
      <c r="AJ69" s="9">
        <f t="shared" si="4"/>
        <v>1</v>
      </c>
      <c r="AK69" s="9">
        <f t="shared" si="5"/>
        <v>0</v>
      </c>
      <c r="AL69" s="9">
        <f t="shared" si="6"/>
        <v>0</v>
      </c>
      <c r="AM69" s="9">
        <f t="shared" si="7"/>
        <v>0</v>
      </c>
      <c r="AN69" s="29" t="s">
        <v>1954</v>
      </c>
    </row>
    <row r="70" spans="1:40" x14ac:dyDescent="0.25">
      <c r="A70" s="28">
        <v>3087</v>
      </c>
      <c r="B70" s="29" t="s">
        <v>1955</v>
      </c>
      <c r="C70" s="29" t="s">
        <v>1956</v>
      </c>
      <c r="D70" s="29" t="s">
        <v>1957</v>
      </c>
      <c r="E70" s="42">
        <v>42705</v>
      </c>
      <c r="F70" s="29" t="s">
        <v>38</v>
      </c>
      <c r="G70" s="28">
        <v>2450</v>
      </c>
      <c r="H70" s="28">
        <v>800</v>
      </c>
      <c r="L70" s="10" t="s">
        <v>341</v>
      </c>
      <c r="M70" s="29" t="s">
        <v>145</v>
      </c>
      <c r="N70" s="31" t="s">
        <v>48</v>
      </c>
      <c r="O70" s="28">
        <v>0</v>
      </c>
      <c r="P70" s="29" t="s">
        <v>170</v>
      </c>
      <c r="Q70" s="31" t="s">
        <v>15</v>
      </c>
      <c r="R70" s="28">
        <v>1</v>
      </c>
      <c r="S70" s="28">
        <v>0</v>
      </c>
      <c r="T70" s="28">
        <v>0</v>
      </c>
      <c r="U70" s="28">
        <v>0</v>
      </c>
      <c r="V70" s="28">
        <v>0</v>
      </c>
      <c r="W70" s="28">
        <v>0</v>
      </c>
      <c r="X70" s="28">
        <v>0</v>
      </c>
      <c r="Y70" s="28">
        <v>0</v>
      </c>
      <c r="Z70" s="28">
        <v>0</v>
      </c>
      <c r="AA70" s="28">
        <v>0</v>
      </c>
      <c r="AB70" s="28">
        <v>1</v>
      </c>
      <c r="AC70" s="28">
        <v>0</v>
      </c>
      <c r="AD70" s="28">
        <v>0</v>
      </c>
      <c r="AE70" s="28">
        <v>1</v>
      </c>
      <c r="AF70" s="28">
        <v>0</v>
      </c>
      <c r="AG70" s="28">
        <v>0</v>
      </c>
      <c r="AH70" s="28">
        <v>0</v>
      </c>
      <c r="AI70" s="28">
        <v>0</v>
      </c>
      <c r="AJ70" s="9">
        <f t="shared" si="4"/>
        <v>1</v>
      </c>
      <c r="AK70" s="9">
        <f t="shared" si="5"/>
        <v>0</v>
      </c>
      <c r="AL70" s="9">
        <f t="shared" si="6"/>
        <v>0</v>
      </c>
      <c r="AM70" s="9">
        <f t="shared" si="7"/>
        <v>0</v>
      </c>
      <c r="AN70" s="29" t="s">
        <v>1958</v>
      </c>
    </row>
    <row r="71" spans="1:40" x14ac:dyDescent="0.25">
      <c r="A71" s="28">
        <v>3114</v>
      </c>
      <c r="B71" s="29" t="s">
        <v>1423</v>
      </c>
      <c r="C71" s="29" t="s">
        <v>1424</v>
      </c>
      <c r="D71" s="29" t="s">
        <v>1425</v>
      </c>
      <c r="E71" s="42">
        <v>41487</v>
      </c>
      <c r="F71" s="29" t="s">
        <v>38</v>
      </c>
      <c r="Q71" s="31" t="s">
        <v>15</v>
      </c>
      <c r="R71" s="28">
        <v>1</v>
      </c>
      <c r="S71" s="28">
        <v>0</v>
      </c>
      <c r="T71" s="28">
        <v>0</v>
      </c>
      <c r="U71" s="28">
        <v>0</v>
      </c>
      <c r="V71" s="28">
        <v>0</v>
      </c>
      <c r="W71" s="28">
        <v>0</v>
      </c>
      <c r="X71" s="28">
        <v>0</v>
      </c>
      <c r="Y71" s="28">
        <v>0</v>
      </c>
      <c r="Z71" s="28">
        <v>1</v>
      </c>
      <c r="AA71" s="28">
        <v>0</v>
      </c>
      <c r="AB71" s="28">
        <v>1</v>
      </c>
      <c r="AC71" s="28">
        <v>0</v>
      </c>
      <c r="AD71" s="28">
        <v>0</v>
      </c>
      <c r="AE71" s="28">
        <v>0</v>
      </c>
      <c r="AF71" s="28">
        <v>0</v>
      </c>
      <c r="AG71" s="28">
        <v>0</v>
      </c>
      <c r="AH71" s="28">
        <v>0</v>
      </c>
      <c r="AI71" s="28">
        <v>1</v>
      </c>
      <c r="AJ71" s="9">
        <f t="shared" si="4"/>
        <v>0</v>
      </c>
      <c r="AK71" s="9">
        <f t="shared" si="5"/>
        <v>0</v>
      </c>
      <c r="AL71" s="9">
        <f t="shared" si="6"/>
        <v>1</v>
      </c>
      <c r="AM71" s="9">
        <f t="shared" si="7"/>
        <v>0</v>
      </c>
      <c r="AN71" s="29" t="s">
        <v>1426</v>
      </c>
    </row>
    <row r="72" spans="1:40" x14ac:dyDescent="0.25">
      <c r="A72" s="28">
        <v>3130</v>
      </c>
      <c r="B72" s="29" t="s">
        <v>1325</v>
      </c>
      <c r="C72" s="29" t="s">
        <v>1326</v>
      </c>
      <c r="D72" s="29" t="s">
        <v>1327</v>
      </c>
      <c r="E72" s="42">
        <v>42888</v>
      </c>
      <c r="F72" s="29" t="s">
        <v>38</v>
      </c>
      <c r="L72" s="10" t="s">
        <v>341</v>
      </c>
      <c r="M72" s="29" t="s">
        <v>151</v>
      </c>
      <c r="N72" s="31" t="s">
        <v>48</v>
      </c>
      <c r="O72" s="28">
        <v>0</v>
      </c>
      <c r="P72" s="29" t="s">
        <v>69</v>
      </c>
      <c r="Q72" s="31" t="s">
        <v>15</v>
      </c>
      <c r="R72" s="28">
        <v>1</v>
      </c>
      <c r="S72" s="28">
        <v>0</v>
      </c>
      <c r="T72" s="28">
        <v>0</v>
      </c>
      <c r="U72" s="28">
        <v>0</v>
      </c>
      <c r="V72" s="28">
        <v>0</v>
      </c>
      <c r="W72" s="28">
        <v>0</v>
      </c>
      <c r="X72" s="28">
        <v>0</v>
      </c>
      <c r="Y72" s="28">
        <v>0</v>
      </c>
      <c r="Z72" s="28">
        <v>0</v>
      </c>
      <c r="AA72" s="28">
        <v>0</v>
      </c>
      <c r="AB72" s="28">
        <v>1</v>
      </c>
      <c r="AC72" s="28">
        <v>1</v>
      </c>
      <c r="AD72" s="28">
        <v>0</v>
      </c>
      <c r="AE72" s="28">
        <v>0</v>
      </c>
      <c r="AF72" s="28">
        <v>0</v>
      </c>
      <c r="AG72" s="28">
        <v>0</v>
      </c>
      <c r="AH72" s="28">
        <v>0</v>
      </c>
      <c r="AI72" s="28">
        <v>0</v>
      </c>
      <c r="AJ72" s="9">
        <f t="shared" si="4"/>
        <v>1</v>
      </c>
      <c r="AK72" s="9">
        <f t="shared" si="5"/>
        <v>0</v>
      </c>
      <c r="AL72" s="9">
        <f t="shared" si="6"/>
        <v>0</v>
      </c>
      <c r="AM72" s="9">
        <f t="shared" si="7"/>
        <v>0</v>
      </c>
      <c r="AN72" s="29" t="s">
        <v>1328</v>
      </c>
    </row>
    <row r="73" spans="1:40" x14ac:dyDescent="0.25">
      <c r="A73" s="28">
        <v>3258</v>
      </c>
      <c r="B73" s="29" t="s">
        <v>1921</v>
      </c>
      <c r="C73" s="29" t="s">
        <v>1922</v>
      </c>
      <c r="D73" s="29" t="s">
        <v>1923</v>
      </c>
      <c r="E73" s="42">
        <v>42705</v>
      </c>
      <c r="F73" s="29" t="s">
        <v>38</v>
      </c>
      <c r="L73" s="10" t="s">
        <v>341</v>
      </c>
      <c r="M73" s="29" t="s">
        <v>151</v>
      </c>
      <c r="N73" s="31" t="s">
        <v>48</v>
      </c>
      <c r="O73" s="28">
        <v>0</v>
      </c>
      <c r="P73" s="29" t="s">
        <v>60</v>
      </c>
      <c r="Q73" s="31" t="s">
        <v>15</v>
      </c>
      <c r="R73" s="28">
        <v>1</v>
      </c>
      <c r="S73" s="28">
        <v>0</v>
      </c>
      <c r="T73" s="28">
        <v>0</v>
      </c>
      <c r="U73" s="28">
        <v>0</v>
      </c>
      <c r="V73" s="28">
        <v>0</v>
      </c>
      <c r="W73" s="28">
        <v>0</v>
      </c>
      <c r="X73" s="28">
        <v>0</v>
      </c>
      <c r="Y73" s="28">
        <v>0</v>
      </c>
      <c r="Z73" s="28">
        <v>0</v>
      </c>
      <c r="AA73" s="28">
        <v>0</v>
      </c>
      <c r="AB73" s="28">
        <v>1</v>
      </c>
      <c r="AC73" s="28">
        <v>0</v>
      </c>
      <c r="AD73" s="28">
        <v>0</v>
      </c>
      <c r="AE73" s="28">
        <v>0</v>
      </c>
      <c r="AF73" s="28">
        <v>0</v>
      </c>
      <c r="AG73" s="28">
        <v>0</v>
      </c>
      <c r="AH73" s="28">
        <v>0</v>
      </c>
      <c r="AI73" s="28">
        <v>1</v>
      </c>
      <c r="AJ73" s="9">
        <f t="shared" si="4"/>
        <v>0</v>
      </c>
      <c r="AK73" s="9">
        <f t="shared" si="5"/>
        <v>0</v>
      </c>
      <c r="AL73" s="9">
        <f t="shared" si="6"/>
        <v>1</v>
      </c>
      <c r="AM73" s="9">
        <f t="shared" si="7"/>
        <v>0</v>
      </c>
      <c r="AN73" s="29" t="s">
        <v>1924</v>
      </c>
    </row>
    <row r="74" spans="1:40" x14ac:dyDescent="0.25">
      <c r="A74" s="28">
        <v>3260</v>
      </c>
      <c r="B74" s="29" t="s">
        <v>819</v>
      </c>
      <c r="C74" s="29" t="s">
        <v>820</v>
      </c>
      <c r="D74" s="29" t="s">
        <v>821</v>
      </c>
      <c r="E74" s="42">
        <v>40544</v>
      </c>
      <c r="F74" s="29" t="s">
        <v>46</v>
      </c>
      <c r="G74" s="28">
        <v>1900</v>
      </c>
      <c r="H74" s="28">
        <v>800</v>
      </c>
      <c r="L74" s="10" t="s">
        <v>341</v>
      </c>
      <c r="M74" s="29" t="s">
        <v>47</v>
      </c>
      <c r="N74" s="31" t="s">
        <v>48</v>
      </c>
      <c r="O74" s="28">
        <v>0</v>
      </c>
      <c r="P74" s="29" t="s">
        <v>60</v>
      </c>
      <c r="Q74" s="31" t="s">
        <v>15</v>
      </c>
      <c r="R74" s="28">
        <v>1</v>
      </c>
      <c r="S74" s="28">
        <v>0</v>
      </c>
      <c r="T74" s="28">
        <v>0</v>
      </c>
      <c r="U74" s="28">
        <v>0</v>
      </c>
      <c r="V74" s="28">
        <v>0</v>
      </c>
      <c r="W74" s="28">
        <v>0</v>
      </c>
      <c r="X74" s="28">
        <v>0</v>
      </c>
      <c r="Y74" s="28">
        <v>0</v>
      </c>
      <c r="Z74" s="28">
        <v>0</v>
      </c>
      <c r="AA74" s="28">
        <v>0</v>
      </c>
      <c r="AB74" s="28">
        <v>1</v>
      </c>
      <c r="AC74" s="28">
        <v>0</v>
      </c>
      <c r="AD74" s="28">
        <v>0</v>
      </c>
      <c r="AE74" s="28">
        <v>0</v>
      </c>
      <c r="AF74" s="28">
        <v>0</v>
      </c>
      <c r="AG74" s="28">
        <v>0</v>
      </c>
      <c r="AH74" s="28">
        <v>0</v>
      </c>
      <c r="AI74" s="28">
        <v>1</v>
      </c>
      <c r="AJ74" s="9">
        <f t="shared" si="4"/>
        <v>0</v>
      </c>
      <c r="AK74" s="9">
        <f t="shared" si="5"/>
        <v>0</v>
      </c>
      <c r="AL74" s="9">
        <f t="shared" si="6"/>
        <v>1</v>
      </c>
      <c r="AM74" s="9">
        <f t="shared" si="7"/>
        <v>0</v>
      </c>
      <c r="AN74" s="29" t="s">
        <v>822</v>
      </c>
    </row>
    <row r="75" spans="1:40" s="21" customFormat="1" x14ac:dyDescent="0.25">
      <c r="A75" s="32">
        <v>3261</v>
      </c>
      <c r="B75" s="33" t="s">
        <v>1959</v>
      </c>
      <c r="C75" s="33" t="s">
        <v>1960</v>
      </c>
      <c r="D75" s="33" t="s">
        <v>1961</v>
      </c>
      <c r="E75" s="44">
        <v>41248</v>
      </c>
      <c r="F75" s="33" t="s">
        <v>38</v>
      </c>
      <c r="G75" s="19"/>
      <c r="H75" s="19"/>
      <c r="I75" s="19"/>
      <c r="J75" s="19"/>
      <c r="K75" s="19"/>
      <c r="L75" s="19" t="s">
        <v>341</v>
      </c>
      <c r="M75" s="33" t="s">
        <v>54</v>
      </c>
      <c r="N75" s="35" t="s">
        <v>48</v>
      </c>
      <c r="O75" s="32">
        <v>0</v>
      </c>
      <c r="P75" s="33" t="s">
        <v>293</v>
      </c>
      <c r="Q75" s="35" t="s">
        <v>55</v>
      </c>
      <c r="R75" s="32">
        <v>1</v>
      </c>
      <c r="S75" s="32">
        <v>0</v>
      </c>
      <c r="T75" s="32">
        <v>0</v>
      </c>
      <c r="U75" s="32">
        <v>0</v>
      </c>
      <c r="V75" s="32">
        <v>0</v>
      </c>
      <c r="W75" s="32">
        <v>0</v>
      </c>
      <c r="X75" s="32">
        <v>0</v>
      </c>
      <c r="Y75" s="32">
        <v>0</v>
      </c>
      <c r="Z75" s="32">
        <v>0</v>
      </c>
      <c r="AA75" s="32">
        <v>0</v>
      </c>
      <c r="AB75" s="32">
        <v>1</v>
      </c>
      <c r="AC75" s="32">
        <v>1</v>
      </c>
      <c r="AD75" s="32">
        <v>0</v>
      </c>
      <c r="AE75" s="32">
        <v>1</v>
      </c>
      <c r="AF75" s="32">
        <v>1</v>
      </c>
      <c r="AG75" s="32">
        <v>0</v>
      </c>
      <c r="AH75" s="32">
        <v>0</v>
      </c>
      <c r="AI75" s="32">
        <v>0</v>
      </c>
      <c r="AJ75" s="9">
        <f t="shared" si="4"/>
        <v>1</v>
      </c>
      <c r="AK75" s="9">
        <f t="shared" si="5"/>
        <v>1</v>
      </c>
      <c r="AL75" s="9">
        <f t="shared" si="6"/>
        <v>0</v>
      </c>
      <c r="AM75" s="9">
        <f t="shared" si="7"/>
        <v>0</v>
      </c>
      <c r="AN75" s="22" t="s">
        <v>1962</v>
      </c>
    </row>
    <row r="76" spans="1:40" x14ac:dyDescent="0.25">
      <c r="A76" s="28">
        <v>3263</v>
      </c>
      <c r="B76" s="29" t="s">
        <v>1432</v>
      </c>
      <c r="C76" s="29" t="s">
        <v>1433</v>
      </c>
      <c r="D76" s="29" t="s">
        <v>1434</v>
      </c>
      <c r="E76" s="42">
        <v>41730</v>
      </c>
      <c r="F76" s="29" t="s">
        <v>38</v>
      </c>
      <c r="L76" s="10" t="s">
        <v>341</v>
      </c>
      <c r="M76" s="29" t="s">
        <v>47</v>
      </c>
      <c r="N76" s="31" t="s">
        <v>48</v>
      </c>
      <c r="O76" s="28">
        <v>0</v>
      </c>
      <c r="P76" s="29" t="s">
        <v>60</v>
      </c>
      <c r="Q76" s="31" t="s">
        <v>15</v>
      </c>
      <c r="R76" s="28">
        <v>1</v>
      </c>
      <c r="S76" s="28">
        <v>0</v>
      </c>
      <c r="T76" s="28">
        <v>0</v>
      </c>
      <c r="U76" s="28">
        <v>0</v>
      </c>
      <c r="V76" s="28">
        <v>0</v>
      </c>
      <c r="W76" s="28">
        <v>0</v>
      </c>
      <c r="X76" s="28">
        <v>0</v>
      </c>
      <c r="Y76" s="28">
        <v>0</v>
      </c>
      <c r="Z76" s="28">
        <v>0</v>
      </c>
      <c r="AA76" s="28">
        <v>0</v>
      </c>
      <c r="AB76" s="28">
        <v>1</v>
      </c>
      <c r="AC76" s="28">
        <v>0</v>
      </c>
      <c r="AD76" s="28">
        <v>0</v>
      </c>
      <c r="AE76" s="28">
        <v>0</v>
      </c>
      <c r="AF76" s="28">
        <v>0</v>
      </c>
      <c r="AG76" s="28">
        <v>0</v>
      </c>
      <c r="AH76" s="28">
        <v>0</v>
      </c>
      <c r="AI76" s="28">
        <v>1</v>
      </c>
      <c r="AJ76" s="9">
        <f t="shared" si="4"/>
        <v>0</v>
      </c>
      <c r="AK76" s="9">
        <f t="shared" si="5"/>
        <v>0</v>
      </c>
      <c r="AL76" s="9">
        <f t="shared" si="6"/>
        <v>1</v>
      </c>
      <c r="AM76" s="9">
        <f t="shared" si="7"/>
        <v>0</v>
      </c>
      <c r="AN76" s="29" t="s">
        <v>1435</v>
      </c>
    </row>
    <row r="77" spans="1:40" s="21" customFormat="1" x14ac:dyDescent="0.25">
      <c r="A77" s="32">
        <v>3264</v>
      </c>
      <c r="B77" s="33" t="s">
        <v>1329</v>
      </c>
      <c r="C77" s="33" t="s">
        <v>1330</v>
      </c>
      <c r="D77" s="33" t="s">
        <v>1331</v>
      </c>
      <c r="E77" s="44">
        <v>41871</v>
      </c>
      <c r="F77" s="33" t="s">
        <v>46</v>
      </c>
      <c r="G77" s="19"/>
      <c r="H77" s="19"/>
      <c r="I77" s="19"/>
      <c r="J77" s="19"/>
      <c r="K77" s="19"/>
      <c r="L77" s="25" t="s">
        <v>341</v>
      </c>
      <c r="M77" s="38" t="s">
        <v>47</v>
      </c>
      <c r="N77" s="36" t="s">
        <v>48</v>
      </c>
      <c r="O77" s="19"/>
      <c r="Q77" s="35" t="s">
        <v>55</v>
      </c>
      <c r="R77" s="37">
        <v>0</v>
      </c>
      <c r="S77" s="32">
        <v>0</v>
      </c>
      <c r="T77" s="32">
        <v>0</v>
      </c>
      <c r="U77" s="32">
        <v>0</v>
      </c>
      <c r="V77" s="32">
        <v>0</v>
      </c>
      <c r="W77" s="32">
        <v>0</v>
      </c>
      <c r="X77" s="32">
        <v>0</v>
      </c>
      <c r="Y77" s="32">
        <v>0</v>
      </c>
      <c r="Z77" s="32">
        <v>0</v>
      </c>
      <c r="AA77" s="32">
        <v>0</v>
      </c>
      <c r="AB77" s="32">
        <v>1</v>
      </c>
      <c r="AC77" s="32">
        <v>0</v>
      </c>
      <c r="AD77" s="32">
        <v>0</v>
      </c>
      <c r="AE77" s="32">
        <v>0</v>
      </c>
      <c r="AF77" s="32">
        <v>0</v>
      </c>
      <c r="AG77" s="32">
        <v>0</v>
      </c>
      <c r="AH77" s="32">
        <v>0</v>
      </c>
      <c r="AI77" s="32">
        <v>1</v>
      </c>
      <c r="AJ77" s="9">
        <f t="shared" si="4"/>
        <v>0</v>
      </c>
      <c r="AK77" s="9">
        <f t="shared" si="5"/>
        <v>0</v>
      </c>
      <c r="AL77" s="9">
        <f t="shared" si="6"/>
        <v>1</v>
      </c>
      <c r="AM77" s="9">
        <f t="shared" si="7"/>
        <v>0</v>
      </c>
      <c r="AN77" s="22" t="s">
        <v>1332</v>
      </c>
    </row>
    <row r="78" spans="1:40" x14ac:dyDescent="0.25">
      <c r="A78" s="28">
        <v>3265</v>
      </c>
      <c r="B78" s="29" t="s">
        <v>295</v>
      </c>
      <c r="C78" s="29" t="s">
        <v>296</v>
      </c>
      <c r="D78" s="29" t="s">
        <v>297</v>
      </c>
      <c r="E78" s="42">
        <v>42370</v>
      </c>
      <c r="F78" s="29" t="s">
        <v>46</v>
      </c>
      <c r="L78" s="10" t="s">
        <v>341</v>
      </c>
      <c r="M78" s="29" t="s">
        <v>47</v>
      </c>
      <c r="N78" s="31" t="s">
        <v>48</v>
      </c>
      <c r="O78" s="28">
        <v>0</v>
      </c>
      <c r="P78" s="29" t="s">
        <v>60</v>
      </c>
      <c r="Q78" s="31" t="s">
        <v>15</v>
      </c>
      <c r="R78" s="28">
        <v>1</v>
      </c>
      <c r="S78" s="28">
        <v>0</v>
      </c>
      <c r="T78" s="28">
        <v>0</v>
      </c>
      <c r="U78" s="28">
        <v>0</v>
      </c>
      <c r="V78" s="28">
        <v>0</v>
      </c>
      <c r="W78" s="28">
        <v>0</v>
      </c>
      <c r="X78" s="28">
        <v>0</v>
      </c>
      <c r="Y78" s="28">
        <v>0</v>
      </c>
      <c r="Z78" s="28">
        <v>0</v>
      </c>
      <c r="AA78" s="28">
        <v>0</v>
      </c>
      <c r="AB78" s="28">
        <v>1</v>
      </c>
      <c r="AC78" s="28">
        <v>0</v>
      </c>
      <c r="AD78" s="28">
        <v>0</v>
      </c>
      <c r="AE78" s="28">
        <v>0</v>
      </c>
      <c r="AF78" s="28">
        <v>0</v>
      </c>
      <c r="AG78" s="28">
        <v>0</v>
      </c>
      <c r="AH78" s="28">
        <v>0</v>
      </c>
      <c r="AI78" s="28">
        <v>1</v>
      </c>
      <c r="AJ78" s="9">
        <f t="shared" si="4"/>
        <v>0</v>
      </c>
      <c r="AK78" s="9">
        <f t="shared" si="5"/>
        <v>0</v>
      </c>
      <c r="AL78" s="9">
        <f t="shared" si="6"/>
        <v>1</v>
      </c>
      <c r="AM78" s="9">
        <f t="shared" si="7"/>
        <v>0</v>
      </c>
      <c r="AN78" s="29" t="s">
        <v>298</v>
      </c>
    </row>
    <row r="79" spans="1:40" x14ac:dyDescent="0.25">
      <c r="A79" s="28">
        <v>3267</v>
      </c>
      <c r="B79" s="29" t="s">
        <v>1436</v>
      </c>
      <c r="C79" s="29" t="s">
        <v>1437</v>
      </c>
      <c r="D79" s="29" t="s">
        <v>1438</v>
      </c>
      <c r="E79" s="42">
        <v>42370</v>
      </c>
      <c r="F79" s="29" t="s">
        <v>46</v>
      </c>
      <c r="I79" s="28">
        <v>610</v>
      </c>
      <c r="L79" s="10" t="s">
        <v>341</v>
      </c>
      <c r="M79" s="29" t="s">
        <v>47</v>
      </c>
      <c r="N79" s="31" t="s">
        <v>48</v>
      </c>
      <c r="O79" s="28">
        <v>0</v>
      </c>
      <c r="P79" s="29" t="s">
        <v>60</v>
      </c>
      <c r="Q79" s="31" t="s">
        <v>15</v>
      </c>
      <c r="R79" s="28">
        <v>1</v>
      </c>
      <c r="S79" s="28">
        <v>0</v>
      </c>
      <c r="T79" s="28">
        <v>0</v>
      </c>
      <c r="U79" s="28">
        <v>0</v>
      </c>
      <c r="V79" s="28">
        <v>0</v>
      </c>
      <c r="W79" s="28">
        <v>0</v>
      </c>
      <c r="X79" s="28">
        <v>0</v>
      </c>
      <c r="Y79" s="28">
        <v>0</v>
      </c>
      <c r="Z79" s="28">
        <v>0</v>
      </c>
      <c r="AA79" s="28">
        <v>0</v>
      </c>
      <c r="AB79" s="28">
        <v>1</v>
      </c>
      <c r="AC79" s="28">
        <v>0</v>
      </c>
      <c r="AD79" s="28">
        <v>0</v>
      </c>
      <c r="AE79" s="28">
        <v>0</v>
      </c>
      <c r="AF79" s="28">
        <v>0</v>
      </c>
      <c r="AG79" s="28">
        <v>0</v>
      </c>
      <c r="AH79" s="28">
        <v>0</v>
      </c>
      <c r="AI79" s="28">
        <v>1</v>
      </c>
      <c r="AJ79" s="9">
        <f t="shared" si="4"/>
        <v>0</v>
      </c>
      <c r="AK79" s="9">
        <f t="shared" si="5"/>
        <v>0</v>
      </c>
      <c r="AL79" s="9">
        <f t="shared" si="6"/>
        <v>1</v>
      </c>
      <c r="AM79" s="9">
        <f t="shared" si="7"/>
        <v>0</v>
      </c>
      <c r="AN79" s="29" t="s">
        <v>1439</v>
      </c>
    </row>
    <row r="80" spans="1:40" x14ac:dyDescent="0.25">
      <c r="A80" s="28">
        <v>3268</v>
      </c>
      <c r="B80" s="29" t="s">
        <v>823</v>
      </c>
      <c r="C80" s="29" t="s">
        <v>824</v>
      </c>
      <c r="D80" s="29" t="s">
        <v>825</v>
      </c>
      <c r="E80" s="42">
        <v>42628</v>
      </c>
      <c r="F80" s="29" t="s">
        <v>46</v>
      </c>
      <c r="L80" s="10" t="s">
        <v>341</v>
      </c>
      <c r="M80" s="29" t="s">
        <v>47</v>
      </c>
      <c r="N80" s="31" t="s">
        <v>48</v>
      </c>
      <c r="O80" s="28">
        <v>0</v>
      </c>
      <c r="P80" s="29" t="s">
        <v>60</v>
      </c>
      <c r="Q80" s="31" t="s">
        <v>15</v>
      </c>
      <c r="R80" s="28">
        <v>0</v>
      </c>
      <c r="S80" s="28">
        <v>0</v>
      </c>
      <c r="T80" s="28">
        <v>0</v>
      </c>
      <c r="U80" s="28">
        <v>0</v>
      </c>
      <c r="V80" s="28">
        <v>0</v>
      </c>
      <c r="W80" s="28">
        <v>0</v>
      </c>
      <c r="X80" s="28">
        <v>0</v>
      </c>
      <c r="Y80" s="28">
        <v>0</v>
      </c>
      <c r="Z80" s="28">
        <v>0</v>
      </c>
      <c r="AA80" s="28">
        <v>0</v>
      </c>
      <c r="AB80" s="28">
        <v>1</v>
      </c>
      <c r="AC80" s="28">
        <v>1</v>
      </c>
      <c r="AD80" s="28">
        <v>0</v>
      </c>
      <c r="AE80" s="28">
        <v>0</v>
      </c>
      <c r="AF80" s="28">
        <v>0</v>
      </c>
      <c r="AG80" s="28">
        <v>0</v>
      </c>
      <c r="AH80" s="28">
        <v>0</v>
      </c>
      <c r="AI80" s="28">
        <v>0</v>
      </c>
      <c r="AJ80" s="9">
        <f t="shared" si="4"/>
        <v>1</v>
      </c>
      <c r="AK80" s="9">
        <f t="shared" si="5"/>
        <v>0</v>
      </c>
      <c r="AL80" s="9">
        <f t="shared" si="6"/>
        <v>0</v>
      </c>
      <c r="AM80" s="9">
        <f t="shared" si="7"/>
        <v>0</v>
      </c>
      <c r="AN80" s="29" t="s">
        <v>826</v>
      </c>
    </row>
    <row r="81" spans="1:46" x14ac:dyDescent="0.25">
      <c r="A81" s="28">
        <v>3467</v>
      </c>
      <c r="B81" s="29" t="s">
        <v>303</v>
      </c>
      <c r="C81" s="29" t="s">
        <v>304</v>
      </c>
      <c r="D81" s="29" t="s">
        <v>305</v>
      </c>
      <c r="E81" s="42">
        <v>43659</v>
      </c>
      <c r="F81" s="29" t="s">
        <v>38</v>
      </c>
      <c r="L81" s="25" t="s">
        <v>341</v>
      </c>
      <c r="M81" s="38" t="s">
        <v>151</v>
      </c>
      <c r="N81" s="36" t="s">
        <v>48</v>
      </c>
      <c r="Q81" s="31" t="s">
        <v>55</v>
      </c>
      <c r="R81" s="28">
        <v>0</v>
      </c>
      <c r="S81" s="28">
        <v>0</v>
      </c>
      <c r="T81" s="28">
        <v>0</v>
      </c>
      <c r="U81" s="28">
        <v>0</v>
      </c>
      <c r="V81" s="28">
        <v>0</v>
      </c>
      <c r="W81" s="28">
        <v>0</v>
      </c>
      <c r="X81" s="28">
        <v>0</v>
      </c>
      <c r="Y81" s="28">
        <v>0</v>
      </c>
      <c r="Z81" s="28">
        <v>0</v>
      </c>
      <c r="AA81" s="28">
        <v>0</v>
      </c>
      <c r="AB81" s="28">
        <v>1</v>
      </c>
      <c r="AC81" s="28">
        <v>1</v>
      </c>
      <c r="AD81" s="28">
        <v>1</v>
      </c>
      <c r="AE81" s="28">
        <v>0</v>
      </c>
      <c r="AF81" s="28">
        <v>0</v>
      </c>
      <c r="AG81" s="28">
        <v>0</v>
      </c>
      <c r="AH81" s="28">
        <v>0</v>
      </c>
      <c r="AI81" s="28">
        <v>0</v>
      </c>
      <c r="AJ81" s="9">
        <f t="shared" si="4"/>
        <v>1</v>
      </c>
      <c r="AK81" s="9">
        <f t="shared" si="5"/>
        <v>0</v>
      </c>
      <c r="AL81" s="9">
        <f t="shared" si="6"/>
        <v>1</v>
      </c>
      <c r="AM81" s="9">
        <f t="shared" si="7"/>
        <v>1</v>
      </c>
      <c r="AN81" s="29" t="s">
        <v>306</v>
      </c>
    </row>
    <row r="82" spans="1:46" x14ac:dyDescent="0.25">
      <c r="A82" s="28">
        <v>3854</v>
      </c>
      <c r="B82" s="29" t="s">
        <v>1440</v>
      </c>
      <c r="C82" s="29" t="s">
        <v>1441</v>
      </c>
      <c r="D82" s="29" t="s">
        <v>1442</v>
      </c>
      <c r="E82" s="42">
        <v>44205</v>
      </c>
      <c r="F82" s="29" t="s">
        <v>38</v>
      </c>
      <c r="G82" s="28">
        <v>5800</v>
      </c>
      <c r="H82" s="28">
        <v>800</v>
      </c>
      <c r="L82" s="10" t="s">
        <v>341</v>
      </c>
      <c r="M82" s="29" t="s">
        <v>1443</v>
      </c>
      <c r="N82" s="31" t="s">
        <v>48</v>
      </c>
      <c r="O82" s="28">
        <v>0</v>
      </c>
      <c r="P82" s="29" t="s">
        <v>60</v>
      </c>
      <c r="Q82" s="31" t="s">
        <v>15</v>
      </c>
      <c r="R82" s="28">
        <v>1</v>
      </c>
      <c r="S82" s="28">
        <v>0</v>
      </c>
      <c r="T82" s="28">
        <v>0</v>
      </c>
      <c r="U82" s="28">
        <v>0</v>
      </c>
      <c r="V82" s="28">
        <v>0</v>
      </c>
      <c r="W82" s="28">
        <v>0</v>
      </c>
      <c r="X82" s="28">
        <v>0</v>
      </c>
      <c r="Y82" s="28">
        <v>0</v>
      </c>
      <c r="Z82" s="28">
        <v>0</v>
      </c>
      <c r="AA82" s="28">
        <v>0</v>
      </c>
      <c r="AB82" s="28">
        <v>1</v>
      </c>
      <c r="AC82" s="28">
        <v>0</v>
      </c>
      <c r="AD82" s="28">
        <v>0</v>
      </c>
      <c r="AE82" s="28">
        <v>1</v>
      </c>
      <c r="AF82" s="28">
        <v>0</v>
      </c>
      <c r="AG82" s="28">
        <v>0</v>
      </c>
      <c r="AH82" s="28">
        <v>0</v>
      </c>
      <c r="AI82" s="28">
        <v>0</v>
      </c>
      <c r="AJ82" s="9">
        <f t="shared" si="4"/>
        <v>1</v>
      </c>
      <c r="AK82" s="9">
        <f t="shared" si="5"/>
        <v>0</v>
      </c>
      <c r="AL82" s="9">
        <f t="shared" si="6"/>
        <v>0</v>
      </c>
      <c r="AM82" s="9">
        <f t="shared" si="7"/>
        <v>0</v>
      </c>
      <c r="AN82" s="29" t="s">
        <v>1444</v>
      </c>
    </row>
    <row r="83" spans="1:46" x14ac:dyDescent="0.25">
      <c r="A83" s="28">
        <v>3878</v>
      </c>
      <c r="B83" s="29" t="s">
        <v>855</v>
      </c>
      <c r="C83" s="29" t="s">
        <v>856</v>
      </c>
      <c r="D83" s="29" t="s">
        <v>857</v>
      </c>
      <c r="E83" s="42">
        <v>43466</v>
      </c>
      <c r="F83" s="29" t="s">
        <v>38</v>
      </c>
      <c r="I83" s="28">
        <v>20.100000000000001</v>
      </c>
      <c r="L83" s="10" t="s">
        <v>341</v>
      </c>
      <c r="M83" s="29" t="s">
        <v>47</v>
      </c>
      <c r="N83" s="31" t="s">
        <v>48</v>
      </c>
      <c r="O83" s="28">
        <v>3128.5714285714284</v>
      </c>
      <c r="P83" s="29" t="s">
        <v>69</v>
      </c>
      <c r="Q83" s="31" t="s">
        <v>15</v>
      </c>
      <c r="R83" s="28">
        <v>0</v>
      </c>
      <c r="S83" s="28">
        <v>0</v>
      </c>
      <c r="T83" s="28">
        <v>0</v>
      </c>
      <c r="U83" s="28">
        <v>0</v>
      </c>
      <c r="V83" s="28">
        <v>0</v>
      </c>
      <c r="W83" s="28">
        <v>0</v>
      </c>
      <c r="X83" s="28">
        <v>0</v>
      </c>
      <c r="Y83" s="28">
        <v>0</v>
      </c>
      <c r="Z83" s="28">
        <v>0</v>
      </c>
      <c r="AA83" s="28">
        <v>0</v>
      </c>
      <c r="AB83" s="28">
        <v>1</v>
      </c>
      <c r="AC83" s="28">
        <v>0</v>
      </c>
      <c r="AD83" s="28">
        <v>0</v>
      </c>
      <c r="AE83" s="28">
        <v>1</v>
      </c>
      <c r="AF83" s="28">
        <v>0</v>
      </c>
      <c r="AG83" s="28">
        <v>0</v>
      </c>
      <c r="AH83" s="28">
        <v>0</v>
      </c>
      <c r="AI83" s="28">
        <v>0</v>
      </c>
      <c r="AJ83" s="9">
        <f t="shared" si="4"/>
        <v>1</v>
      </c>
      <c r="AK83" s="9">
        <f t="shared" si="5"/>
        <v>0</v>
      </c>
      <c r="AL83" s="9">
        <f t="shared" si="6"/>
        <v>0</v>
      </c>
      <c r="AM83" s="9">
        <f t="shared" si="7"/>
        <v>0</v>
      </c>
      <c r="AN83" s="29" t="s">
        <v>858</v>
      </c>
    </row>
    <row r="84" spans="1:46" x14ac:dyDescent="0.25">
      <c r="A84" s="28">
        <v>4276</v>
      </c>
      <c r="B84" s="29" t="s">
        <v>875</v>
      </c>
      <c r="C84" s="29" t="s">
        <v>876</v>
      </c>
      <c r="D84" s="29" t="s">
        <v>877</v>
      </c>
      <c r="E84" s="42">
        <v>43658</v>
      </c>
      <c r="F84" s="29" t="s">
        <v>38</v>
      </c>
      <c r="J84" s="28">
        <v>2.88</v>
      </c>
      <c r="L84" s="28" t="s">
        <v>342</v>
      </c>
      <c r="M84" s="29" t="s">
        <v>878</v>
      </c>
      <c r="N84" s="31" t="s">
        <v>40</v>
      </c>
      <c r="O84" s="28">
        <v>0.83333333333333326</v>
      </c>
      <c r="P84" s="29" t="s">
        <v>111</v>
      </c>
      <c r="Q84" s="31" t="s">
        <v>70</v>
      </c>
      <c r="R84" s="28">
        <v>0</v>
      </c>
      <c r="S84" s="28">
        <v>0</v>
      </c>
      <c r="T84" s="28">
        <v>0</v>
      </c>
      <c r="U84" s="28">
        <v>0</v>
      </c>
      <c r="V84" s="28">
        <v>0</v>
      </c>
      <c r="W84" s="28">
        <v>0</v>
      </c>
      <c r="X84" s="28">
        <v>0</v>
      </c>
      <c r="Y84" s="28">
        <v>0</v>
      </c>
      <c r="Z84" s="28">
        <v>0</v>
      </c>
      <c r="AA84" s="28">
        <v>1</v>
      </c>
      <c r="AB84" s="28">
        <v>0</v>
      </c>
      <c r="AC84" s="28">
        <v>1</v>
      </c>
      <c r="AD84" s="28">
        <v>0</v>
      </c>
      <c r="AE84" s="28">
        <v>1</v>
      </c>
      <c r="AF84" s="28">
        <v>0</v>
      </c>
      <c r="AG84" s="28">
        <v>0</v>
      </c>
      <c r="AH84" s="28">
        <v>0</v>
      </c>
      <c r="AI84" s="28">
        <v>0</v>
      </c>
      <c r="AJ84" s="9">
        <f t="shared" si="4"/>
        <v>1</v>
      </c>
      <c r="AK84" s="9">
        <f t="shared" si="5"/>
        <v>0</v>
      </c>
      <c r="AL84" s="9">
        <f t="shared" si="6"/>
        <v>0</v>
      </c>
      <c r="AM84" s="9">
        <f t="shared" si="7"/>
        <v>0</v>
      </c>
      <c r="AN84" s="29" t="s">
        <v>879</v>
      </c>
    </row>
    <row r="85" spans="1:46" s="21" customFormat="1" x14ac:dyDescent="0.25">
      <c r="A85" s="32">
        <v>4501</v>
      </c>
      <c r="B85" s="33" t="s">
        <v>1963</v>
      </c>
      <c r="C85" s="33" t="s">
        <v>1964</v>
      </c>
      <c r="D85" s="33" t="s">
        <v>1965</v>
      </c>
      <c r="E85" s="44">
        <v>43032</v>
      </c>
      <c r="F85" s="33" t="s">
        <v>38</v>
      </c>
      <c r="G85" s="19"/>
      <c r="H85" s="19"/>
      <c r="I85" s="19"/>
      <c r="J85" s="19"/>
      <c r="K85" s="19"/>
      <c r="L85" s="19" t="s">
        <v>341</v>
      </c>
      <c r="M85" s="33" t="s">
        <v>54</v>
      </c>
      <c r="N85" s="35" t="s">
        <v>48</v>
      </c>
      <c r="O85" s="32">
        <v>0</v>
      </c>
      <c r="P85" s="33" t="s">
        <v>60</v>
      </c>
      <c r="Q85" s="35" t="s">
        <v>55</v>
      </c>
      <c r="R85" s="37">
        <v>0</v>
      </c>
      <c r="S85" s="32">
        <v>0</v>
      </c>
      <c r="T85" s="32">
        <v>0</v>
      </c>
      <c r="U85" s="32">
        <v>0</v>
      </c>
      <c r="V85" s="32">
        <v>0</v>
      </c>
      <c r="W85" s="32">
        <v>0</v>
      </c>
      <c r="X85" s="32">
        <v>0</v>
      </c>
      <c r="Y85" s="32">
        <v>0</v>
      </c>
      <c r="Z85" s="32">
        <v>0</v>
      </c>
      <c r="AA85" s="32">
        <v>0</v>
      </c>
      <c r="AB85" s="32">
        <v>1</v>
      </c>
      <c r="AC85" s="32">
        <v>0</v>
      </c>
      <c r="AD85" s="32">
        <v>0</v>
      </c>
      <c r="AE85" s="32">
        <v>0</v>
      </c>
      <c r="AF85" s="32">
        <v>0</v>
      </c>
      <c r="AG85" s="32">
        <v>0</v>
      </c>
      <c r="AH85" s="32">
        <v>0</v>
      </c>
      <c r="AI85" s="32">
        <v>1</v>
      </c>
      <c r="AJ85" s="9">
        <f t="shared" si="4"/>
        <v>0</v>
      </c>
      <c r="AK85" s="9">
        <f t="shared" si="5"/>
        <v>0</v>
      </c>
      <c r="AL85" s="9">
        <f t="shared" si="6"/>
        <v>1</v>
      </c>
      <c r="AM85" s="9">
        <f t="shared" si="7"/>
        <v>0</v>
      </c>
      <c r="AN85" s="22" t="s">
        <v>1966</v>
      </c>
    </row>
    <row r="86" spans="1:46" x14ac:dyDescent="0.25">
      <c r="A86" s="28">
        <v>4568</v>
      </c>
      <c r="B86" s="29" t="s">
        <v>880</v>
      </c>
      <c r="C86" s="29" t="s">
        <v>881</v>
      </c>
      <c r="D86" s="29" t="s">
        <v>882</v>
      </c>
      <c r="E86" s="42">
        <v>44936</v>
      </c>
      <c r="F86" s="29" t="s">
        <v>328</v>
      </c>
      <c r="L86" s="25" t="s">
        <v>341</v>
      </c>
      <c r="M86" s="38" t="s">
        <v>47</v>
      </c>
      <c r="N86" s="36" t="s">
        <v>48</v>
      </c>
      <c r="Q86" s="31" t="s">
        <v>15</v>
      </c>
      <c r="R86" s="28">
        <v>1</v>
      </c>
      <c r="S86" s="28">
        <v>0</v>
      </c>
      <c r="T86" s="28">
        <v>0</v>
      </c>
      <c r="U86" s="28">
        <v>0</v>
      </c>
      <c r="V86" s="28">
        <v>0</v>
      </c>
      <c r="W86" s="28">
        <v>0</v>
      </c>
      <c r="X86" s="28">
        <v>0</v>
      </c>
      <c r="Y86" s="28">
        <v>0</v>
      </c>
      <c r="Z86" s="28">
        <v>0</v>
      </c>
      <c r="AA86" s="28">
        <v>0</v>
      </c>
      <c r="AB86" s="28">
        <v>1</v>
      </c>
      <c r="AC86" s="28">
        <v>0</v>
      </c>
      <c r="AD86" s="28">
        <v>0</v>
      </c>
      <c r="AE86" s="28">
        <v>0</v>
      </c>
      <c r="AF86" s="28">
        <v>0</v>
      </c>
      <c r="AG86" s="28">
        <v>0</v>
      </c>
      <c r="AH86" s="28">
        <v>0</v>
      </c>
      <c r="AI86" s="28">
        <v>0</v>
      </c>
      <c r="AJ86" s="9">
        <f t="shared" si="4"/>
        <v>0</v>
      </c>
      <c r="AK86" s="9">
        <f t="shared" si="5"/>
        <v>0</v>
      </c>
      <c r="AL86" s="9">
        <f t="shared" si="6"/>
        <v>0</v>
      </c>
      <c r="AM86" s="9">
        <f t="shared" si="7"/>
        <v>0</v>
      </c>
      <c r="AN86" s="29" t="s">
        <v>883</v>
      </c>
    </row>
    <row r="87" spans="1:46" x14ac:dyDescent="0.25">
      <c r="A87" s="28">
        <v>4998</v>
      </c>
      <c r="B87" s="29" t="s">
        <v>325</v>
      </c>
      <c r="C87" s="29" t="s">
        <v>326</v>
      </c>
      <c r="D87" s="29" t="s">
        <v>327</v>
      </c>
      <c r="E87" s="42">
        <v>44961</v>
      </c>
      <c r="F87" s="29" t="s">
        <v>328</v>
      </c>
      <c r="I87" s="28">
        <v>1180</v>
      </c>
      <c r="L87" s="10" t="s">
        <v>341</v>
      </c>
      <c r="M87" s="29" t="s">
        <v>47</v>
      </c>
      <c r="N87" s="31" t="s">
        <v>48</v>
      </c>
      <c r="O87" s="28">
        <v>0</v>
      </c>
      <c r="P87" s="29" t="s">
        <v>49</v>
      </c>
      <c r="Q87" s="31" t="s">
        <v>15</v>
      </c>
      <c r="R87" s="28">
        <v>1</v>
      </c>
      <c r="S87" s="28">
        <v>0</v>
      </c>
      <c r="T87" s="28">
        <v>0</v>
      </c>
      <c r="U87" s="28">
        <v>0</v>
      </c>
      <c r="V87" s="28">
        <v>0</v>
      </c>
      <c r="W87" s="28">
        <v>0</v>
      </c>
      <c r="X87" s="28">
        <v>0</v>
      </c>
      <c r="Y87" s="28">
        <v>0</v>
      </c>
      <c r="Z87" s="28">
        <v>0</v>
      </c>
      <c r="AA87" s="28">
        <v>0</v>
      </c>
      <c r="AB87" s="28">
        <v>1</v>
      </c>
      <c r="AC87" s="28">
        <v>0</v>
      </c>
      <c r="AD87" s="28">
        <v>0</v>
      </c>
      <c r="AE87" s="28">
        <v>0</v>
      </c>
      <c r="AF87" s="28">
        <v>0</v>
      </c>
      <c r="AG87" s="28">
        <v>1</v>
      </c>
      <c r="AH87" s="28">
        <v>0</v>
      </c>
      <c r="AI87" s="28">
        <v>0</v>
      </c>
      <c r="AJ87" s="9">
        <f t="shared" si="4"/>
        <v>0</v>
      </c>
      <c r="AK87" s="9">
        <f t="shared" si="5"/>
        <v>1</v>
      </c>
      <c r="AL87" s="9">
        <f t="shared" si="6"/>
        <v>0</v>
      </c>
      <c r="AM87" s="9">
        <f t="shared" si="7"/>
        <v>0</v>
      </c>
      <c r="AN87" s="29" t="s">
        <v>329</v>
      </c>
    </row>
    <row r="88" spans="1:46" x14ac:dyDescent="0.25">
      <c r="A88" s="28">
        <v>4999</v>
      </c>
      <c r="B88" s="29" t="s">
        <v>330</v>
      </c>
      <c r="C88" s="29" t="s">
        <v>331</v>
      </c>
      <c r="D88" s="29" t="s">
        <v>327</v>
      </c>
      <c r="E88" s="42">
        <v>45107</v>
      </c>
      <c r="F88" s="29" t="s">
        <v>332</v>
      </c>
      <c r="I88" s="28">
        <v>1200</v>
      </c>
      <c r="L88" s="10" t="s">
        <v>341</v>
      </c>
      <c r="M88" s="29" t="s">
        <v>47</v>
      </c>
      <c r="N88" s="31" t="s">
        <v>48</v>
      </c>
      <c r="O88" s="28">
        <v>0</v>
      </c>
      <c r="P88" s="29" t="s">
        <v>49</v>
      </c>
      <c r="Q88" s="31" t="s">
        <v>15</v>
      </c>
      <c r="R88" s="28">
        <v>0</v>
      </c>
      <c r="S88" s="28">
        <v>0</v>
      </c>
      <c r="T88" s="28">
        <v>0</v>
      </c>
      <c r="U88" s="28">
        <v>0</v>
      </c>
      <c r="V88" s="28">
        <v>0</v>
      </c>
      <c r="W88" s="28">
        <v>0</v>
      </c>
      <c r="X88" s="28">
        <v>0</v>
      </c>
      <c r="Y88" s="28">
        <v>0</v>
      </c>
      <c r="Z88" s="28">
        <v>0</v>
      </c>
      <c r="AA88" s="28">
        <v>0</v>
      </c>
      <c r="AB88" s="28">
        <v>1</v>
      </c>
      <c r="AC88" s="28">
        <v>0</v>
      </c>
      <c r="AD88" s="28">
        <v>0</v>
      </c>
      <c r="AE88" s="28">
        <v>0</v>
      </c>
      <c r="AF88" s="28">
        <v>0</v>
      </c>
      <c r="AG88" s="28">
        <v>1</v>
      </c>
      <c r="AH88" s="28">
        <v>0</v>
      </c>
      <c r="AI88" s="28">
        <v>0</v>
      </c>
      <c r="AJ88" s="9">
        <f t="shared" si="4"/>
        <v>0</v>
      </c>
      <c r="AK88" s="9">
        <f t="shared" si="5"/>
        <v>1</v>
      </c>
      <c r="AL88" s="9">
        <f t="shared" si="6"/>
        <v>0</v>
      </c>
      <c r="AM88" s="9">
        <f t="shared" si="7"/>
        <v>0</v>
      </c>
      <c r="AN88" s="29" t="s">
        <v>333</v>
      </c>
    </row>
    <row r="89" spans="1:46" x14ac:dyDescent="0.25">
      <c r="A89" s="28">
        <v>5000</v>
      </c>
      <c r="B89" s="29" t="s">
        <v>930</v>
      </c>
      <c r="C89" s="29" t="s">
        <v>931</v>
      </c>
      <c r="D89" s="29" t="s">
        <v>327</v>
      </c>
      <c r="E89" s="42">
        <v>45262</v>
      </c>
      <c r="F89" s="29" t="s">
        <v>332</v>
      </c>
      <c r="I89" s="28">
        <v>43</v>
      </c>
      <c r="L89" s="10" t="s">
        <v>341</v>
      </c>
      <c r="M89" s="29" t="s">
        <v>47</v>
      </c>
      <c r="N89" s="31" t="s">
        <v>48</v>
      </c>
      <c r="O89" s="28">
        <v>0</v>
      </c>
      <c r="P89" s="29" t="s">
        <v>170</v>
      </c>
      <c r="Q89" s="31" t="s">
        <v>15</v>
      </c>
      <c r="R89" s="28">
        <v>1</v>
      </c>
      <c r="S89" s="28">
        <v>0</v>
      </c>
      <c r="T89" s="28">
        <v>0</v>
      </c>
      <c r="U89" s="28">
        <v>0</v>
      </c>
      <c r="V89" s="28">
        <v>0</v>
      </c>
      <c r="W89" s="28">
        <v>0</v>
      </c>
      <c r="X89" s="28">
        <v>0</v>
      </c>
      <c r="Y89" s="28">
        <v>0</v>
      </c>
      <c r="Z89" s="28">
        <v>0</v>
      </c>
      <c r="AA89" s="28">
        <v>0</v>
      </c>
      <c r="AB89" s="28">
        <v>1</v>
      </c>
      <c r="AC89" s="28">
        <v>0</v>
      </c>
      <c r="AD89" s="28">
        <v>0</v>
      </c>
      <c r="AE89" s="28">
        <v>0</v>
      </c>
      <c r="AF89" s="28">
        <v>0</v>
      </c>
      <c r="AG89" s="28">
        <v>1</v>
      </c>
      <c r="AH89" s="28">
        <v>0</v>
      </c>
      <c r="AI89" s="28">
        <v>0</v>
      </c>
      <c r="AJ89" s="9">
        <f t="shared" si="4"/>
        <v>0</v>
      </c>
      <c r="AK89" s="9">
        <f t="shared" si="5"/>
        <v>1</v>
      </c>
      <c r="AL89" s="9">
        <f t="shared" si="6"/>
        <v>0</v>
      </c>
      <c r="AM89" s="9">
        <f t="shared" si="7"/>
        <v>0</v>
      </c>
      <c r="AN89" s="29" t="s">
        <v>932</v>
      </c>
    </row>
    <row r="90" spans="1:46" x14ac:dyDescent="0.25">
      <c r="A90" s="28">
        <v>5046</v>
      </c>
      <c r="B90" s="29" t="s">
        <v>334</v>
      </c>
      <c r="C90" s="29" t="s">
        <v>335</v>
      </c>
      <c r="D90" s="29" t="s">
        <v>336</v>
      </c>
      <c r="E90" s="42">
        <v>44628</v>
      </c>
      <c r="F90" s="29" t="s">
        <v>38</v>
      </c>
      <c r="G90" s="28">
        <v>2100</v>
      </c>
      <c r="H90" s="28">
        <v>800</v>
      </c>
      <c r="I90" s="28">
        <v>1000</v>
      </c>
      <c r="L90" s="28" t="s">
        <v>342</v>
      </c>
      <c r="M90" s="29" t="s">
        <v>136</v>
      </c>
      <c r="N90" s="31" t="s">
        <v>48</v>
      </c>
      <c r="O90" s="28">
        <v>1</v>
      </c>
      <c r="P90" s="29" t="s">
        <v>49</v>
      </c>
      <c r="Q90" s="31" t="s">
        <v>70</v>
      </c>
      <c r="R90" s="28">
        <v>0</v>
      </c>
      <c r="S90" s="28">
        <v>0</v>
      </c>
      <c r="T90" s="28">
        <v>0</v>
      </c>
      <c r="U90" s="28">
        <v>0</v>
      </c>
      <c r="V90" s="28">
        <v>0</v>
      </c>
      <c r="W90" s="28">
        <v>0</v>
      </c>
      <c r="X90" s="28">
        <v>0</v>
      </c>
      <c r="Y90" s="28">
        <v>0</v>
      </c>
      <c r="Z90" s="28">
        <v>0</v>
      </c>
      <c r="AA90" s="28">
        <v>1</v>
      </c>
      <c r="AB90" s="28">
        <v>0</v>
      </c>
      <c r="AC90" s="28">
        <v>1</v>
      </c>
      <c r="AD90" s="28">
        <v>0</v>
      </c>
      <c r="AE90" s="28">
        <v>0</v>
      </c>
      <c r="AF90" s="28">
        <v>0</v>
      </c>
      <c r="AG90" s="28">
        <v>0</v>
      </c>
      <c r="AH90" s="28">
        <v>0</v>
      </c>
      <c r="AI90" s="28">
        <v>0</v>
      </c>
      <c r="AJ90" s="9">
        <f t="shared" si="4"/>
        <v>1</v>
      </c>
      <c r="AK90" s="9">
        <f t="shared" si="5"/>
        <v>0</v>
      </c>
      <c r="AL90" s="9">
        <f t="shared" si="6"/>
        <v>0</v>
      </c>
      <c r="AM90" s="9">
        <f t="shared" si="7"/>
        <v>0</v>
      </c>
      <c r="AN90" s="29" t="s">
        <v>337</v>
      </c>
    </row>
    <row r="91" spans="1:46" x14ac:dyDescent="0.25">
      <c r="A91" s="28">
        <v>5181</v>
      </c>
      <c r="B91" s="29" t="s">
        <v>951</v>
      </c>
      <c r="C91" s="29" t="s">
        <v>952</v>
      </c>
      <c r="D91" s="29" t="s">
        <v>953</v>
      </c>
      <c r="E91" s="42">
        <v>45261</v>
      </c>
      <c r="F91" s="29" t="s">
        <v>38</v>
      </c>
      <c r="G91" s="28">
        <v>2450</v>
      </c>
      <c r="H91" s="28">
        <v>900</v>
      </c>
      <c r="L91" s="10" t="s">
        <v>341</v>
      </c>
      <c r="M91" s="29" t="s">
        <v>954</v>
      </c>
      <c r="N91" s="31" t="s">
        <v>48</v>
      </c>
      <c r="O91" s="28">
        <v>0</v>
      </c>
      <c r="P91" s="29" t="s">
        <v>49</v>
      </c>
      <c r="Q91" s="31" t="s">
        <v>70</v>
      </c>
      <c r="R91" s="28">
        <v>0</v>
      </c>
      <c r="S91" s="28">
        <v>0</v>
      </c>
      <c r="T91" s="28">
        <v>0</v>
      </c>
      <c r="U91" s="28">
        <v>0</v>
      </c>
      <c r="V91" s="28">
        <v>0</v>
      </c>
      <c r="W91" s="28">
        <v>0</v>
      </c>
      <c r="X91" s="28">
        <v>0</v>
      </c>
      <c r="Y91" s="28">
        <v>0</v>
      </c>
      <c r="Z91" s="28">
        <v>0</v>
      </c>
      <c r="AA91" s="28">
        <v>0</v>
      </c>
      <c r="AB91" s="28">
        <v>1</v>
      </c>
      <c r="AC91" s="28">
        <v>0</v>
      </c>
      <c r="AD91" s="28">
        <v>0</v>
      </c>
      <c r="AE91" s="28">
        <v>0</v>
      </c>
      <c r="AF91" s="28">
        <v>0</v>
      </c>
      <c r="AG91" s="28">
        <v>0</v>
      </c>
      <c r="AH91" s="28">
        <v>0</v>
      </c>
      <c r="AI91" s="28">
        <v>0</v>
      </c>
      <c r="AJ91" s="9">
        <f t="shared" ref="AJ91:AJ93" si="8">IF(OR(AC91=1,AE91=1),1,0)</f>
        <v>0</v>
      </c>
      <c r="AK91" s="9">
        <f t="shared" ref="AK91:AK93" si="9">IF(OR(AF91=1,AG91=1),1,0)</f>
        <v>0</v>
      </c>
      <c r="AL91" s="9">
        <f t="shared" ref="AL91:AL93" si="10">IF(OR(AD91=1,AH91=1,AI91=1),1,0)</f>
        <v>0</v>
      </c>
      <c r="AM91" s="9">
        <f t="shared" ref="AM91:AM93" si="11">IF(OR(AD91=1,AH91=1),1,0)</f>
        <v>0</v>
      </c>
      <c r="AN91" s="29" t="s">
        <v>955</v>
      </c>
    </row>
    <row r="92" spans="1:46" x14ac:dyDescent="0.25">
      <c r="A92" s="28">
        <v>5213</v>
      </c>
      <c r="B92" s="29" t="s">
        <v>1967</v>
      </c>
      <c r="C92" s="29" t="s">
        <v>1968</v>
      </c>
      <c r="D92" s="29" t="s">
        <v>1969</v>
      </c>
      <c r="E92" s="42">
        <v>45816</v>
      </c>
      <c r="F92" s="29" t="s">
        <v>38</v>
      </c>
      <c r="Q92" s="31" t="s">
        <v>15</v>
      </c>
      <c r="R92" s="28">
        <v>0</v>
      </c>
      <c r="S92" s="28">
        <v>0</v>
      </c>
      <c r="T92" s="28">
        <v>0</v>
      </c>
      <c r="U92" s="28">
        <v>0</v>
      </c>
      <c r="V92" s="28">
        <v>0</v>
      </c>
      <c r="W92" s="28">
        <v>0</v>
      </c>
      <c r="X92" s="28">
        <v>0</v>
      </c>
      <c r="Y92" s="28">
        <v>0</v>
      </c>
      <c r="Z92" s="28">
        <v>0</v>
      </c>
      <c r="AA92" s="28">
        <v>0</v>
      </c>
      <c r="AB92" s="28">
        <v>1</v>
      </c>
      <c r="AC92" s="28">
        <v>0</v>
      </c>
      <c r="AD92" s="28">
        <v>0</v>
      </c>
      <c r="AE92" s="28">
        <v>1</v>
      </c>
      <c r="AF92" s="28">
        <v>0</v>
      </c>
      <c r="AG92" s="28">
        <v>0</v>
      </c>
      <c r="AH92" s="28">
        <v>0</v>
      </c>
      <c r="AI92" s="28">
        <v>0</v>
      </c>
      <c r="AJ92" s="9">
        <f t="shared" si="8"/>
        <v>1</v>
      </c>
      <c r="AK92" s="9">
        <f t="shared" si="9"/>
        <v>0</v>
      </c>
      <c r="AL92" s="9">
        <f t="shared" si="10"/>
        <v>0</v>
      </c>
      <c r="AM92" s="9">
        <f t="shared" si="11"/>
        <v>0</v>
      </c>
      <c r="AN92" s="29" t="s">
        <v>1970</v>
      </c>
    </row>
    <row r="93" spans="1:46" x14ac:dyDescent="0.25">
      <c r="A93" s="28">
        <v>5329</v>
      </c>
      <c r="B93" s="29" t="s">
        <v>1445</v>
      </c>
      <c r="C93" s="29" t="s">
        <v>1446</v>
      </c>
      <c r="D93" s="29" t="s">
        <v>1447</v>
      </c>
      <c r="E93" s="42">
        <v>46054</v>
      </c>
      <c r="F93" s="29" t="s">
        <v>38</v>
      </c>
      <c r="L93" s="10" t="s">
        <v>341</v>
      </c>
      <c r="M93" s="29" t="s">
        <v>54</v>
      </c>
      <c r="N93" s="31" t="s">
        <v>48</v>
      </c>
      <c r="O93" s="28">
        <v>0</v>
      </c>
      <c r="P93" s="29" t="s">
        <v>60</v>
      </c>
      <c r="Q93" s="31" t="s">
        <v>15</v>
      </c>
      <c r="R93" s="28">
        <v>1</v>
      </c>
      <c r="S93" s="28">
        <v>0</v>
      </c>
      <c r="T93" s="28">
        <v>0</v>
      </c>
      <c r="U93" s="28">
        <v>0</v>
      </c>
      <c r="V93" s="28">
        <v>0</v>
      </c>
      <c r="W93" s="28">
        <v>0</v>
      </c>
      <c r="X93" s="28">
        <v>0</v>
      </c>
      <c r="Y93" s="28">
        <v>0</v>
      </c>
      <c r="Z93" s="28">
        <v>0</v>
      </c>
      <c r="AA93" s="28">
        <v>0</v>
      </c>
      <c r="AB93" s="28">
        <v>0</v>
      </c>
      <c r="AC93" s="28">
        <v>0</v>
      </c>
      <c r="AD93" s="28">
        <v>0</v>
      </c>
      <c r="AE93" s="28">
        <v>1</v>
      </c>
      <c r="AF93" s="28">
        <v>0</v>
      </c>
      <c r="AG93" s="28">
        <v>0</v>
      </c>
      <c r="AH93" s="28">
        <v>0</v>
      </c>
      <c r="AI93" s="28">
        <v>0</v>
      </c>
      <c r="AJ93" s="9">
        <f t="shared" si="8"/>
        <v>1</v>
      </c>
      <c r="AK93" s="9">
        <f t="shared" si="9"/>
        <v>0</v>
      </c>
      <c r="AL93" s="9">
        <f t="shared" si="10"/>
        <v>0</v>
      </c>
      <c r="AM93" s="9">
        <f t="shared" si="11"/>
        <v>0</v>
      </c>
      <c r="AN93" s="29" t="s">
        <v>1448</v>
      </c>
    </row>
    <row r="95" spans="1:46" x14ac:dyDescent="0.25">
      <c r="AN95" s="100" t="s">
        <v>8024</v>
      </c>
      <c r="AO95" s="101">
        <f>COUNTIF(AD2:AD93,"=1")</f>
        <v>15</v>
      </c>
      <c r="AP95" s="19" t="s">
        <v>343</v>
      </c>
      <c r="AR95" s="100" t="s">
        <v>8808</v>
      </c>
      <c r="AS95" s="101">
        <f>COUNTIF(AE2:AE93,"=1")</f>
        <v>16</v>
      </c>
      <c r="AT95" s="19" t="s">
        <v>343</v>
      </c>
    </row>
    <row r="96" spans="1:46" x14ac:dyDescent="0.25">
      <c r="L96" s="65"/>
      <c r="M96" s="65"/>
      <c r="N96" s="65" t="s">
        <v>4092</v>
      </c>
      <c r="P96" s="15" t="s">
        <v>1926</v>
      </c>
      <c r="Q96" s="10">
        <f>SUM(Q97:Q98)</f>
        <v>92</v>
      </c>
      <c r="R96" s="10" t="s">
        <v>343</v>
      </c>
      <c r="AN96" s="21" t="s">
        <v>15</v>
      </c>
      <c r="AO96" s="19">
        <f>COUNTIFS(AD2:AD93,"=1",R2:R93,"=1")</f>
        <v>8</v>
      </c>
      <c r="AP96" s="102">
        <f>AO96/AO95*100</f>
        <v>53.333333333333336</v>
      </c>
      <c r="AR96" s="21" t="s">
        <v>15</v>
      </c>
      <c r="AS96" s="19">
        <f>COUNTIFS(AE2:AE93,"=1",R2:R93,"=1")</f>
        <v>10</v>
      </c>
      <c r="AT96" s="102">
        <f>AS96/AS95*100</f>
        <v>62.5</v>
      </c>
    </row>
    <row r="97" spans="12:46" x14ac:dyDescent="0.25">
      <c r="L97" s="65" t="s">
        <v>15</v>
      </c>
      <c r="M97" s="65">
        <f>COUNTIFS(Q2:Q93,"Effect")</f>
        <v>63</v>
      </c>
      <c r="N97" s="66">
        <f>M97/M101</f>
        <v>0.68478260869565222</v>
      </c>
      <c r="P97" t="s">
        <v>15</v>
      </c>
      <c r="Q97" s="10">
        <f>COUNTIF(R2:R93,"=1")</f>
        <v>61</v>
      </c>
      <c r="R97" s="13">
        <f>Q97/Q96*100</f>
        <v>66.304347826086953</v>
      </c>
      <c r="AN97" s="21" t="s">
        <v>340</v>
      </c>
      <c r="AO97" s="19">
        <f>COUNTIFS(AD2:AD93,"=1",R2:R93,"=0")</f>
        <v>7</v>
      </c>
      <c r="AP97" s="102">
        <f>AO97/AO95*100</f>
        <v>46.666666666666664</v>
      </c>
      <c r="AR97" s="21" t="s">
        <v>340</v>
      </c>
      <c r="AS97" s="19">
        <f>COUNTIFS(AE2:AE93,"=1",R2:R93,"=0")</f>
        <v>6</v>
      </c>
      <c r="AT97" s="102">
        <f>AS97/AS95*100</f>
        <v>37.5</v>
      </c>
    </row>
    <row r="98" spans="12:46" x14ac:dyDescent="0.25">
      <c r="L98" s="65" t="s">
        <v>70</v>
      </c>
      <c r="M98" s="65">
        <f>COUNTIFS(Q2:Q93,"No Effect")</f>
        <v>15</v>
      </c>
      <c r="N98" s="66">
        <f>M98/M101</f>
        <v>0.16304347826086957</v>
      </c>
      <c r="P98" t="s">
        <v>340</v>
      </c>
      <c r="Q98" s="10">
        <f>COUNTIF(R2:R93,"=0")</f>
        <v>31</v>
      </c>
      <c r="R98" s="13">
        <f>Q98/Q96*100</f>
        <v>33.695652173913047</v>
      </c>
      <c r="AO98" s="87"/>
      <c r="AP98" s="87"/>
    </row>
    <row r="99" spans="12:46" x14ac:dyDescent="0.25">
      <c r="L99" s="65" t="s">
        <v>55</v>
      </c>
      <c r="M99" s="65">
        <f>COUNTIFS(Q2:Q93,"Uncertain Effect")</f>
        <v>14</v>
      </c>
      <c r="N99" s="66">
        <f>M99/M101</f>
        <v>0.15217391304347827</v>
      </c>
      <c r="AN99" s="100" t="s">
        <v>8386</v>
      </c>
      <c r="AO99" s="101">
        <f>COUNTIF(AJ2:AJ93,"=1")</f>
        <v>50</v>
      </c>
      <c r="AP99" s="19" t="s">
        <v>343</v>
      </c>
    </row>
    <row r="100" spans="12:46" x14ac:dyDescent="0.25">
      <c r="L100" s="65"/>
      <c r="M100" s="65"/>
      <c r="N100" s="65"/>
      <c r="P100" s="15" t="s">
        <v>341</v>
      </c>
      <c r="Q100" s="10">
        <f>COUNTIF(L2:L93,"=Real")</f>
        <v>70</v>
      </c>
      <c r="R100" s="10" t="s">
        <v>343</v>
      </c>
      <c r="AN100" s="21" t="s">
        <v>15</v>
      </c>
      <c r="AO100" s="19">
        <f>COUNTIFS(AJ2:AJ93,"=1",R2:R93,"=1")</f>
        <v>28</v>
      </c>
      <c r="AP100" s="102">
        <f>AO100/AO99*100</f>
        <v>56.000000000000007</v>
      </c>
    </row>
    <row r="101" spans="12:46" x14ac:dyDescent="0.25">
      <c r="L101" s="65" t="s">
        <v>4093</v>
      </c>
      <c r="M101" s="65">
        <f>SUM(M97:M99)</f>
        <v>92</v>
      </c>
      <c r="N101" s="65"/>
      <c r="P101" t="s">
        <v>15</v>
      </c>
      <c r="Q101" s="10">
        <f>COUNTIFS(L2:L93,"=Real",R2:R93,"=1")</f>
        <v>51</v>
      </c>
      <c r="R101" s="13">
        <f>Q101/Q100*100</f>
        <v>72.857142857142847</v>
      </c>
      <c r="AN101" s="21" t="s">
        <v>340</v>
      </c>
      <c r="AO101" s="19">
        <f>COUNTIFS(AJ2:AJ93,"=1",R2:R93,"=0")</f>
        <v>22</v>
      </c>
      <c r="AP101" s="102">
        <f>AO101/AO99*100</f>
        <v>44</v>
      </c>
    </row>
    <row r="102" spans="12:46" x14ac:dyDescent="0.25">
      <c r="P102" t="s">
        <v>340</v>
      </c>
      <c r="Q102" s="10">
        <f>COUNTIFS(L2:L93,"=Real",R2:R93,"=0")</f>
        <v>19</v>
      </c>
      <c r="R102" s="13">
        <f>Q102/Q100*100</f>
        <v>27.142857142857142</v>
      </c>
    </row>
    <row r="103" spans="12:46" x14ac:dyDescent="0.25">
      <c r="AN103" s="15" t="s">
        <v>8026</v>
      </c>
      <c r="AO103" s="46">
        <f>COUNTIF(AK2:AK93,"=1")</f>
        <v>9</v>
      </c>
      <c r="AP103" s="87" t="s">
        <v>343</v>
      </c>
    </row>
    <row r="104" spans="12:46" x14ac:dyDescent="0.25">
      <c r="P104" s="15" t="s">
        <v>342</v>
      </c>
      <c r="Q104" s="10">
        <f>COUNTIF(L2:L93,"=Simulated")</f>
        <v>13</v>
      </c>
      <c r="R104" s="10" t="s">
        <v>343</v>
      </c>
      <c r="AN104" t="s">
        <v>15</v>
      </c>
      <c r="AO104" s="87">
        <f>COUNTIFS(AK2:AK93,"=1",R2:R93,"=1")</f>
        <v>8</v>
      </c>
      <c r="AP104" s="13">
        <f>AO104/AO103*100</f>
        <v>88.888888888888886</v>
      </c>
    </row>
    <row r="105" spans="12:46" x14ac:dyDescent="0.25">
      <c r="P105" t="s">
        <v>15</v>
      </c>
      <c r="Q105" s="10">
        <f>COUNTIFS(L2:L93,"=Simulated",R2:R93,"=1")</f>
        <v>4</v>
      </c>
      <c r="R105" s="13">
        <f>Q105/Q104*100</f>
        <v>30.76923076923077</v>
      </c>
      <c r="AN105" t="s">
        <v>340</v>
      </c>
      <c r="AO105" s="87">
        <f>COUNTIFS(AK2:AK93,"=1",R2:R93,"=0")</f>
        <v>1</v>
      </c>
      <c r="AP105" s="13">
        <f>AO105/AO103*100</f>
        <v>11.111111111111111</v>
      </c>
    </row>
    <row r="106" spans="12:46" x14ac:dyDescent="0.25">
      <c r="P106" t="s">
        <v>340</v>
      </c>
      <c r="Q106" s="10">
        <f>COUNTIFS(L2:L93,"=Simulated",R2:R93,"=0")</f>
        <v>9</v>
      </c>
      <c r="R106" s="13">
        <f>Q106/Q104*100</f>
        <v>69.230769230769226</v>
      </c>
    </row>
    <row r="107" spans="12:46" x14ac:dyDescent="0.25">
      <c r="AN107" s="15" t="s">
        <v>8382</v>
      </c>
      <c r="AO107" s="46">
        <f>COUNTIF(AL2:AL93,"=1")</f>
        <v>47</v>
      </c>
      <c r="AP107" s="87" t="s">
        <v>343</v>
      </c>
    </row>
    <row r="108" spans="12:46" x14ac:dyDescent="0.25">
      <c r="P108" s="15" t="s">
        <v>48</v>
      </c>
      <c r="Q108" s="10">
        <f>COUNTIFS(N2:N93,"=Pulsed")</f>
        <v>76</v>
      </c>
      <c r="R108" s="10" t="s">
        <v>343</v>
      </c>
      <c r="S108" s="19"/>
      <c r="AN108" t="s">
        <v>15</v>
      </c>
      <c r="AO108" s="87">
        <f>COUNTIFS(AL2:AL93,"=1",R2:R93,"=1")</f>
        <v>34</v>
      </c>
      <c r="AP108" s="13">
        <f>AO108/AO107*100</f>
        <v>72.340425531914903</v>
      </c>
    </row>
    <row r="109" spans="12:46" x14ac:dyDescent="0.25">
      <c r="P109" t="s">
        <v>15</v>
      </c>
      <c r="Q109" s="10">
        <f>COUNTIFS(N2:N93,"=Pulsed",R2:R93,"=1")</f>
        <v>53</v>
      </c>
      <c r="R109" s="13">
        <f>Q109/Q108*100</f>
        <v>69.73684210526315</v>
      </c>
      <c r="S109" s="19"/>
      <c r="AN109" t="s">
        <v>340</v>
      </c>
      <c r="AO109" s="87">
        <f>COUNTIFS(AL2:AL93,"=1",R2:R93,"=0")</f>
        <v>13</v>
      </c>
      <c r="AP109" s="13">
        <f>AO109/AO107*100</f>
        <v>27.659574468085108</v>
      </c>
    </row>
    <row r="110" spans="12:46" x14ac:dyDescent="0.25">
      <c r="P110" t="s">
        <v>340</v>
      </c>
      <c r="Q110" s="10">
        <f>COUNTIFS(N2:N93,"=Pulsed",R2:R93,"=0")</f>
        <v>23</v>
      </c>
      <c r="R110" s="13">
        <f>Q110/Q108*100</f>
        <v>30.263157894736842</v>
      </c>
      <c r="S110" s="19"/>
    </row>
    <row r="111" spans="12:46" x14ac:dyDescent="0.25">
      <c r="S111" s="19"/>
      <c r="AN111" s="15" t="s">
        <v>8387</v>
      </c>
      <c r="AO111" s="46">
        <f>COUNTIF(AM2:AM93,"=1")</f>
        <v>15</v>
      </c>
      <c r="AP111" s="87" t="s">
        <v>343</v>
      </c>
    </row>
    <row r="112" spans="12:46" x14ac:dyDescent="0.25">
      <c r="P112" s="15" t="s">
        <v>7985</v>
      </c>
      <c r="Q112" s="46">
        <f>COUNTIFS(N2:N93,"=Continuous")</f>
        <v>3</v>
      </c>
      <c r="R112" s="10" t="s">
        <v>343</v>
      </c>
      <c r="S112" s="19"/>
      <c r="AN112" t="s">
        <v>15</v>
      </c>
      <c r="AO112" s="87">
        <f>COUNTIFS(AM2:AM93,"=1",R2:R93,"=1")</f>
        <v>8</v>
      </c>
      <c r="AP112" s="13">
        <f>AO112/AO111*100</f>
        <v>53.333333333333336</v>
      </c>
    </row>
    <row r="113" spans="16:42" x14ac:dyDescent="0.25">
      <c r="P113" t="s">
        <v>15</v>
      </c>
      <c r="Q113" s="10">
        <f>COUNTIFS(N2:N93,"=Continuous",R2:R93,"=1")</f>
        <v>1</v>
      </c>
      <c r="R113" s="13">
        <f>Q113/Q112*100</f>
        <v>33.333333333333329</v>
      </c>
      <c r="S113" s="19"/>
      <c r="AN113" t="s">
        <v>340</v>
      </c>
      <c r="AO113" s="87">
        <f>COUNTIFS(AM2:AM93,"=1",R2:R93,"=0")</f>
        <v>7</v>
      </c>
      <c r="AP113" s="13">
        <f>AO113/AO111*100</f>
        <v>46.666666666666664</v>
      </c>
    </row>
    <row r="114" spans="16:42" x14ac:dyDescent="0.25">
      <c r="P114" t="s">
        <v>340</v>
      </c>
      <c r="Q114" s="10">
        <f>COUNTIFS(N2:N93,"=Continuous",R2:R93,"=0")</f>
        <v>2</v>
      </c>
      <c r="R114" s="13">
        <f>Q114/Q112*100</f>
        <v>66.666666666666657</v>
      </c>
      <c r="S114" s="19"/>
    </row>
    <row r="115" spans="16:42" x14ac:dyDescent="0.25">
      <c r="AN115" s="15" t="s">
        <v>8028</v>
      </c>
      <c r="AO115" s="46">
        <f>COUNTIF(AF2:AF93,"=1")</f>
        <v>5</v>
      </c>
      <c r="AP115" s="87" t="s">
        <v>343</v>
      </c>
    </row>
    <row r="116" spans="16:42" x14ac:dyDescent="0.25">
      <c r="AN116" t="s">
        <v>15</v>
      </c>
      <c r="AO116" s="87">
        <f>COUNTIFS(AF2:AF93,"=1",R2:R93,"=1")</f>
        <v>5</v>
      </c>
      <c r="AP116" s="13">
        <f>AO116/AO115*100</f>
        <v>100</v>
      </c>
    </row>
    <row r="117" spans="16:42" x14ac:dyDescent="0.25">
      <c r="AN117" t="s">
        <v>340</v>
      </c>
      <c r="AO117" s="87">
        <f>COUNTIFS(AF2:AF93,"=1",R2:R93,"=0")</f>
        <v>0</v>
      </c>
      <c r="AP117" s="13">
        <f>AO117/AO115*100</f>
        <v>0</v>
      </c>
    </row>
    <row r="119" spans="16:42" x14ac:dyDescent="0.25">
      <c r="AN119" s="100" t="s">
        <v>8427</v>
      </c>
      <c r="AO119" s="101">
        <f>COUNTIF(AI2:AI93,"=1")</f>
        <v>32</v>
      </c>
      <c r="AP119" s="19" t="s">
        <v>343</v>
      </c>
    </row>
    <row r="120" spans="16:42" x14ac:dyDescent="0.25">
      <c r="AN120" s="21" t="s">
        <v>15</v>
      </c>
      <c r="AO120" s="19">
        <f>COUNTIFS(AI2:AI93,"=1",R2:R93,"=1")</f>
        <v>26</v>
      </c>
      <c r="AP120" s="102">
        <f>AO120/AO119*100</f>
        <v>81.25</v>
      </c>
    </row>
    <row r="121" spans="16:42" x14ac:dyDescent="0.25">
      <c r="AN121" s="21" t="s">
        <v>340</v>
      </c>
      <c r="AO121" s="19">
        <f>COUNTIFS(AI2:AI93,"=1",R2:R93,"=0")</f>
        <v>6</v>
      </c>
      <c r="AP121" s="102">
        <f>AO121/AO119*100</f>
        <v>18.75</v>
      </c>
    </row>
  </sheetData>
  <autoFilter ref="A1:AN93" xr:uid="{3904520A-EA5B-4002-8751-A00EE8EC2133}"/>
  <hyperlinks>
    <hyperlink ref="AN29" r:id="rId1" xr:uid="{92EB1324-E15B-4273-B9E9-A37C4C107CEE}"/>
    <hyperlink ref="AN31" r:id="rId2" xr:uid="{6BF9176B-942E-406B-81A8-04F4BD99F52A}"/>
    <hyperlink ref="AN33" r:id="rId3" xr:uid="{5BDB35E3-FE92-4330-A4C7-135711964857}"/>
    <hyperlink ref="AN75" r:id="rId4" xr:uid="{5136F569-D3AB-4755-BFB5-14A29F8285DF}"/>
    <hyperlink ref="AN77" r:id="rId5" xr:uid="{8F835393-84C6-4FB6-BD4D-BCF4D46268A2}"/>
    <hyperlink ref="AN85" r:id="rId6" xr:uid="{E20B7F49-8762-4845-BC34-FE1E1F7F3457}"/>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81CD9-2838-484A-8D15-E45EA51AFAE4}">
  <dimension ref="A1:AT89"/>
  <sheetViews>
    <sheetView topLeftCell="AF59" workbookViewId="0">
      <selection activeCell="AR74" sqref="AR74"/>
    </sheetView>
  </sheetViews>
  <sheetFormatPr defaultColWidth="22" defaultRowHeight="13.6" x14ac:dyDescent="0.25"/>
  <cols>
    <col min="1" max="1" width="7" style="103" customWidth="1"/>
    <col min="2" max="2" width="33.140625" style="103" customWidth="1"/>
    <col min="3" max="4" width="22" style="103"/>
    <col min="5" max="5" width="16.5703125" style="103" customWidth="1"/>
    <col min="6" max="6" width="28.42578125" style="103" customWidth="1"/>
    <col min="7" max="7" width="9" style="103" customWidth="1"/>
    <col min="8" max="8" width="12.42578125" style="103" customWidth="1"/>
    <col min="9" max="9" width="11.42578125" style="109" customWidth="1"/>
    <col min="10" max="10" width="10.85546875" style="109" customWidth="1"/>
    <col min="11" max="12" width="14.140625" style="109" customWidth="1"/>
    <col min="13" max="13" width="34.85546875" style="103" customWidth="1"/>
    <col min="14" max="14" width="14.5703125" style="103" customWidth="1"/>
    <col min="15" max="15" width="12.140625" style="109" customWidth="1"/>
    <col min="16" max="27" width="22" style="103"/>
    <col min="28" max="28" width="10.85546875" style="103" customWidth="1"/>
    <col min="29" max="29" width="12" style="103" customWidth="1"/>
    <col min="30" max="30" width="11.28515625" style="103" customWidth="1"/>
    <col min="31" max="31" width="11.7109375" style="103" customWidth="1"/>
    <col min="32" max="32" width="11.28515625" style="103" customWidth="1"/>
    <col min="33" max="33" width="8.5703125" style="103" customWidth="1"/>
    <col min="34" max="34" width="11.140625" style="103" customWidth="1"/>
    <col min="35" max="35" width="10.140625" style="103" customWidth="1"/>
    <col min="36" max="36" width="11.140625" style="103" customWidth="1"/>
    <col min="37" max="37" width="9.85546875" style="103" customWidth="1"/>
    <col min="38" max="38" width="11" style="103" customWidth="1"/>
    <col min="39" max="39" width="11.28515625" style="103" customWidth="1"/>
    <col min="40" max="16384" width="22" style="103"/>
  </cols>
  <sheetData>
    <row r="1" spans="1:40" x14ac:dyDescent="0.25">
      <c r="A1" s="104" t="s">
        <v>0</v>
      </c>
      <c r="B1" s="104" t="s">
        <v>1</v>
      </c>
      <c r="C1" s="104" t="s">
        <v>2</v>
      </c>
      <c r="D1" s="104" t="s">
        <v>3</v>
      </c>
      <c r="E1" s="104" t="s">
        <v>4</v>
      </c>
      <c r="F1" s="104" t="s">
        <v>5</v>
      </c>
      <c r="G1" s="104" t="s">
        <v>6</v>
      </c>
      <c r="H1" s="104" t="s">
        <v>7</v>
      </c>
      <c r="I1" s="108" t="s">
        <v>8</v>
      </c>
      <c r="J1" s="108" t="s">
        <v>9</v>
      </c>
      <c r="K1" s="108" t="s">
        <v>10</v>
      </c>
      <c r="L1" s="108" t="s">
        <v>338</v>
      </c>
      <c r="M1" s="104" t="s">
        <v>11</v>
      </c>
      <c r="N1" s="104" t="s">
        <v>12</v>
      </c>
      <c r="O1" s="108" t="s">
        <v>13</v>
      </c>
      <c r="P1" s="104" t="s">
        <v>14</v>
      </c>
      <c r="Q1" s="104" t="s">
        <v>15</v>
      </c>
      <c r="R1" s="104" t="s">
        <v>8630</v>
      </c>
      <c r="S1" s="104" t="s">
        <v>17</v>
      </c>
      <c r="T1" s="104" t="s">
        <v>18</v>
      </c>
      <c r="U1" s="104" t="s">
        <v>19</v>
      </c>
      <c r="V1" s="104" t="s">
        <v>20</v>
      </c>
      <c r="W1" s="104" t="s">
        <v>21</v>
      </c>
      <c r="X1" s="104" t="s">
        <v>22</v>
      </c>
      <c r="Y1" s="104" t="s">
        <v>23</v>
      </c>
      <c r="Z1" s="104" t="s">
        <v>24</v>
      </c>
      <c r="AA1" s="104" t="s">
        <v>25</v>
      </c>
      <c r="AB1" s="104" t="s">
        <v>26</v>
      </c>
      <c r="AC1" s="104" t="s">
        <v>27</v>
      </c>
      <c r="AD1" s="104" t="s">
        <v>28</v>
      </c>
      <c r="AE1" s="104" t="s">
        <v>29</v>
      </c>
      <c r="AF1" s="104" t="s">
        <v>30</v>
      </c>
      <c r="AG1" s="104" t="s">
        <v>31</v>
      </c>
      <c r="AH1" s="104" t="s">
        <v>32</v>
      </c>
      <c r="AI1" s="104" t="s">
        <v>33</v>
      </c>
      <c r="AJ1" s="1" t="s">
        <v>8023</v>
      </c>
      <c r="AK1" s="1" t="s">
        <v>8027</v>
      </c>
      <c r="AL1" s="1" t="s">
        <v>8384</v>
      </c>
      <c r="AM1" s="1" t="s">
        <v>8385</v>
      </c>
      <c r="AN1" s="104" t="s">
        <v>34</v>
      </c>
    </row>
    <row r="2" spans="1:40" x14ac:dyDescent="0.25">
      <c r="A2" s="105">
        <v>2917</v>
      </c>
      <c r="B2" s="106" t="s">
        <v>3851</v>
      </c>
      <c r="C2" s="106" t="s">
        <v>3852</v>
      </c>
      <c r="D2" s="106" t="s">
        <v>3853</v>
      </c>
      <c r="E2" s="107">
        <v>43132</v>
      </c>
      <c r="F2" s="106" t="s">
        <v>38</v>
      </c>
      <c r="I2" s="110">
        <v>142</v>
      </c>
      <c r="J2" s="110">
        <v>9.7999999999999997E-3</v>
      </c>
      <c r="K2" s="110">
        <v>7.31</v>
      </c>
      <c r="L2" s="109" t="s">
        <v>342</v>
      </c>
      <c r="M2" s="106" t="s">
        <v>224</v>
      </c>
      <c r="N2" s="106" t="s">
        <v>40</v>
      </c>
      <c r="O2" s="110">
        <v>25</v>
      </c>
      <c r="P2" s="106" t="s">
        <v>891</v>
      </c>
      <c r="Q2" s="106" t="s">
        <v>15</v>
      </c>
      <c r="R2" s="105">
        <v>0</v>
      </c>
      <c r="S2" s="105">
        <v>0</v>
      </c>
      <c r="T2" s="105">
        <v>0</v>
      </c>
      <c r="U2" s="105">
        <v>1</v>
      </c>
      <c r="V2" s="105">
        <v>0</v>
      </c>
      <c r="W2" s="105">
        <v>0</v>
      </c>
      <c r="X2" s="105">
        <v>0</v>
      </c>
      <c r="Y2" s="105">
        <v>0</v>
      </c>
      <c r="Z2" s="105">
        <v>1</v>
      </c>
      <c r="AA2" s="105">
        <v>0</v>
      </c>
      <c r="AB2" s="105">
        <v>0</v>
      </c>
      <c r="AC2" s="105">
        <v>0</v>
      </c>
      <c r="AD2" s="105">
        <v>0</v>
      </c>
      <c r="AE2" s="105">
        <v>1</v>
      </c>
      <c r="AF2" s="105">
        <v>0</v>
      </c>
      <c r="AG2" s="105">
        <v>0</v>
      </c>
      <c r="AH2" s="105">
        <v>0</v>
      </c>
      <c r="AI2" s="105">
        <v>0</v>
      </c>
      <c r="AJ2" s="9">
        <f>IF(OR(AC2=1,AE2=1),1,0)</f>
        <v>1</v>
      </c>
      <c r="AK2" s="9">
        <f>IF(OR(AF2=1,AG2=1),1,0)</f>
        <v>0</v>
      </c>
      <c r="AL2" s="9">
        <f>IF(OR(AD2=1,AH2=1,AI2=1),1,0)</f>
        <v>0</v>
      </c>
      <c r="AM2" s="9">
        <f>IF(OR(AD2=1,AH2=1),1,0)</f>
        <v>0</v>
      </c>
      <c r="AN2" s="106" t="s">
        <v>3854</v>
      </c>
    </row>
    <row r="3" spans="1:40" x14ac:dyDescent="0.25">
      <c r="A3" s="105">
        <v>5330</v>
      </c>
      <c r="B3" s="106" t="s">
        <v>7125</v>
      </c>
      <c r="C3" s="106" t="s">
        <v>7126</v>
      </c>
      <c r="D3" s="106" t="s">
        <v>7127</v>
      </c>
      <c r="E3" s="107">
        <v>46070</v>
      </c>
      <c r="F3" s="106" t="s">
        <v>332</v>
      </c>
      <c r="I3" s="110">
        <v>118</v>
      </c>
      <c r="J3" s="110">
        <v>8.3000000000000004E-2</v>
      </c>
      <c r="K3" s="110">
        <v>6.3</v>
      </c>
      <c r="L3" s="109" t="s">
        <v>342</v>
      </c>
      <c r="M3" s="106" t="s">
        <v>1869</v>
      </c>
      <c r="N3" s="106" t="s">
        <v>40</v>
      </c>
      <c r="O3" s="110">
        <v>168</v>
      </c>
      <c r="P3" s="106" t="s">
        <v>377</v>
      </c>
      <c r="Q3" s="106" t="s">
        <v>15</v>
      </c>
      <c r="R3" s="105">
        <v>1</v>
      </c>
      <c r="S3" s="105">
        <v>0</v>
      </c>
      <c r="T3" s="105">
        <v>0</v>
      </c>
      <c r="U3" s="105">
        <v>1</v>
      </c>
      <c r="V3" s="105">
        <v>0</v>
      </c>
      <c r="W3" s="105">
        <v>0</v>
      </c>
      <c r="X3" s="105">
        <v>0</v>
      </c>
      <c r="Y3" s="105">
        <v>0</v>
      </c>
      <c r="Z3" s="105">
        <v>1</v>
      </c>
      <c r="AA3" s="105">
        <v>0</v>
      </c>
      <c r="AB3" s="105">
        <v>0</v>
      </c>
      <c r="AC3" s="105">
        <v>0</v>
      </c>
      <c r="AD3" s="105">
        <v>0</v>
      </c>
      <c r="AE3" s="105">
        <v>0</v>
      </c>
      <c r="AF3" s="105">
        <v>0</v>
      </c>
      <c r="AG3" s="105">
        <v>0</v>
      </c>
      <c r="AH3" s="105">
        <v>0</v>
      </c>
      <c r="AI3" s="105">
        <v>0</v>
      </c>
      <c r="AJ3" s="9">
        <f>IF(OR(AC3=1,AE3=1),1,0)</f>
        <v>0</v>
      </c>
      <c r="AK3" s="9">
        <f>IF(OR(AF3=1,AG3=1),1,0)</f>
        <v>0</v>
      </c>
      <c r="AL3" s="9">
        <f>IF(OR(AD3=1,AH3=1,AI3=1),1,0)</f>
        <v>0</v>
      </c>
      <c r="AM3" s="9">
        <f>IF(OR(AD3=1,AH3=1),1,0)</f>
        <v>0</v>
      </c>
      <c r="AN3" s="106" t="s">
        <v>7128</v>
      </c>
    </row>
    <row r="4" spans="1:40" x14ac:dyDescent="0.25">
      <c r="A4" s="105">
        <v>2141</v>
      </c>
      <c r="B4" s="106" t="s">
        <v>7109</v>
      </c>
      <c r="C4" s="106" t="s">
        <v>7110</v>
      </c>
      <c r="D4" s="106" t="s">
        <v>7111</v>
      </c>
      <c r="E4" s="107">
        <v>38456</v>
      </c>
      <c r="F4" s="106" t="s">
        <v>38</v>
      </c>
      <c r="J4" s="110">
        <v>1</v>
      </c>
      <c r="L4" s="110" t="s">
        <v>342</v>
      </c>
      <c r="M4" s="106" t="s">
        <v>185</v>
      </c>
      <c r="N4" s="106" t="s">
        <v>40</v>
      </c>
      <c r="O4" s="110">
        <v>2</v>
      </c>
      <c r="P4" s="106" t="s">
        <v>4524</v>
      </c>
      <c r="Q4" s="106" t="s">
        <v>15</v>
      </c>
      <c r="R4" s="105">
        <v>0</v>
      </c>
      <c r="S4" s="105">
        <v>0</v>
      </c>
      <c r="T4" s="105">
        <v>0</v>
      </c>
      <c r="U4" s="105">
        <v>0</v>
      </c>
      <c r="V4" s="105">
        <v>0</v>
      </c>
      <c r="W4" s="105">
        <v>0</v>
      </c>
      <c r="X4" s="105">
        <v>0</v>
      </c>
      <c r="Y4" s="105">
        <v>1</v>
      </c>
      <c r="Z4" s="105">
        <v>0</v>
      </c>
      <c r="AA4" s="105">
        <v>0</v>
      </c>
      <c r="AB4" s="105">
        <v>0</v>
      </c>
      <c r="AC4" s="105">
        <v>1</v>
      </c>
      <c r="AD4" s="105">
        <v>1</v>
      </c>
      <c r="AE4" s="105">
        <v>0</v>
      </c>
      <c r="AF4" s="105">
        <v>0</v>
      </c>
      <c r="AG4" s="105">
        <v>0</v>
      </c>
      <c r="AH4" s="105">
        <v>0</v>
      </c>
      <c r="AI4" s="105">
        <v>0</v>
      </c>
      <c r="AJ4" s="9">
        <f t="shared" ref="AJ4:AJ15" si="0">IF(OR(AC4=1,AE4=1),1,0)</f>
        <v>1</v>
      </c>
      <c r="AK4" s="9">
        <f t="shared" ref="AK4:AK11" si="1">IF(OR(AF4=1,AG4=1),1,0)</f>
        <v>0</v>
      </c>
      <c r="AL4" s="9">
        <f t="shared" ref="AL4:AL15" si="2">IF(OR(AD4=1,AH4=1,AI4=1),1,0)</f>
        <v>1</v>
      </c>
      <c r="AM4" s="9">
        <f t="shared" ref="AM4:AM15" si="3">IF(OR(AD4=1,AH4=1),1,0)</f>
        <v>1</v>
      </c>
      <c r="AN4" s="106" t="s">
        <v>7112</v>
      </c>
    </row>
    <row r="5" spans="1:40" x14ac:dyDescent="0.25">
      <c r="A5" s="105">
        <v>5251</v>
      </c>
      <c r="B5" s="106" t="s">
        <v>5202</v>
      </c>
      <c r="C5" s="106" t="s">
        <v>5203</v>
      </c>
      <c r="D5" s="106" t="s">
        <v>5204</v>
      </c>
      <c r="E5" s="107">
        <v>42207</v>
      </c>
      <c r="F5" s="106" t="s">
        <v>332</v>
      </c>
      <c r="I5" s="110">
        <v>118000</v>
      </c>
      <c r="J5" s="110">
        <v>6.5000000000000002E-2</v>
      </c>
      <c r="K5" s="110">
        <v>6.29</v>
      </c>
      <c r="L5" s="110" t="s">
        <v>342</v>
      </c>
      <c r="M5" s="106" t="s">
        <v>1800</v>
      </c>
      <c r="N5" s="106" t="s">
        <v>40</v>
      </c>
      <c r="O5" s="110">
        <v>1008</v>
      </c>
      <c r="P5" s="106" t="s">
        <v>526</v>
      </c>
      <c r="Q5" s="106" t="s">
        <v>15</v>
      </c>
      <c r="R5" s="105">
        <v>0</v>
      </c>
      <c r="S5" s="105">
        <v>0</v>
      </c>
      <c r="T5" s="105">
        <v>0</v>
      </c>
      <c r="U5" s="105">
        <v>1</v>
      </c>
      <c r="V5" s="105">
        <v>0</v>
      </c>
      <c r="W5" s="105">
        <v>0</v>
      </c>
      <c r="X5" s="105">
        <v>0</v>
      </c>
      <c r="Y5" s="105">
        <v>0</v>
      </c>
      <c r="Z5" s="105">
        <v>1</v>
      </c>
      <c r="AA5" s="105">
        <v>0</v>
      </c>
      <c r="AB5" s="105">
        <v>0</v>
      </c>
      <c r="AC5" s="105">
        <v>0</v>
      </c>
      <c r="AD5" s="105">
        <v>0</v>
      </c>
      <c r="AE5" s="105">
        <v>1</v>
      </c>
      <c r="AF5" s="105">
        <v>0</v>
      </c>
      <c r="AG5" s="105">
        <v>0</v>
      </c>
      <c r="AH5" s="105">
        <v>0</v>
      </c>
      <c r="AI5" s="105">
        <v>0</v>
      </c>
      <c r="AJ5" s="9">
        <f t="shared" si="0"/>
        <v>1</v>
      </c>
      <c r="AK5" s="9">
        <f t="shared" si="1"/>
        <v>0</v>
      </c>
      <c r="AL5" s="9">
        <f t="shared" si="2"/>
        <v>0</v>
      </c>
      <c r="AM5" s="9">
        <f t="shared" si="3"/>
        <v>0</v>
      </c>
      <c r="AN5" s="106" t="s">
        <v>5205</v>
      </c>
    </row>
    <row r="6" spans="1:40" x14ac:dyDescent="0.25">
      <c r="A6" s="105">
        <v>58</v>
      </c>
      <c r="B6" s="106" t="s">
        <v>4139</v>
      </c>
      <c r="C6" s="106" t="s">
        <v>4140</v>
      </c>
      <c r="D6" s="106" t="s">
        <v>4141</v>
      </c>
      <c r="E6" s="107">
        <v>42339</v>
      </c>
      <c r="F6" s="106" t="s">
        <v>38</v>
      </c>
      <c r="I6" s="110">
        <v>25000</v>
      </c>
      <c r="L6" s="110" t="s">
        <v>342</v>
      </c>
      <c r="M6" s="106" t="s">
        <v>136</v>
      </c>
      <c r="N6" s="106" t="s">
        <v>40</v>
      </c>
      <c r="O6" s="110">
        <v>60</v>
      </c>
      <c r="P6" s="106" t="s">
        <v>225</v>
      </c>
      <c r="Q6" s="106" t="s">
        <v>15</v>
      </c>
      <c r="R6" s="105">
        <v>1</v>
      </c>
      <c r="S6" s="105">
        <v>0</v>
      </c>
      <c r="T6" s="105">
        <v>0</v>
      </c>
      <c r="U6" s="105">
        <v>1</v>
      </c>
      <c r="V6" s="105">
        <v>0</v>
      </c>
      <c r="W6" s="105">
        <v>0</v>
      </c>
      <c r="X6" s="105">
        <v>0</v>
      </c>
      <c r="Y6" s="105">
        <v>0</v>
      </c>
      <c r="Z6" s="105">
        <v>1</v>
      </c>
      <c r="AA6" s="105">
        <v>0</v>
      </c>
      <c r="AB6" s="105">
        <v>0</v>
      </c>
      <c r="AC6" s="105">
        <v>0</v>
      </c>
      <c r="AD6" s="105">
        <v>0</v>
      </c>
      <c r="AE6" s="105">
        <v>0</v>
      </c>
      <c r="AF6" s="105">
        <v>0</v>
      </c>
      <c r="AG6" s="105">
        <v>0</v>
      </c>
      <c r="AH6" s="105">
        <v>0</v>
      </c>
      <c r="AI6" s="105">
        <v>1</v>
      </c>
      <c r="AJ6" s="9">
        <f t="shared" si="0"/>
        <v>0</v>
      </c>
      <c r="AK6" s="9">
        <f t="shared" si="1"/>
        <v>0</v>
      </c>
      <c r="AL6" s="9">
        <f t="shared" si="2"/>
        <v>1</v>
      </c>
      <c r="AM6" s="9">
        <f t="shared" si="3"/>
        <v>0</v>
      </c>
      <c r="AN6" s="106" t="s">
        <v>4142</v>
      </c>
    </row>
    <row r="7" spans="1:40" x14ac:dyDescent="0.25">
      <c r="A7" s="105">
        <v>1305</v>
      </c>
      <c r="B7" s="106" t="s">
        <v>2905</v>
      </c>
      <c r="C7" s="106" t="s">
        <v>2906</v>
      </c>
      <c r="D7" s="106" t="s">
        <v>2907</v>
      </c>
      <c r="E7" s="107">
        <v>40617</v>
      </c>
      <c r="F7" s="106" t="s">
        <v>38</v>
      </c>
      <c r="I7" s="110">
        <v>256.39999999999998</v>
      </c>
      <c r="J7" s="110">
        <v>3.5999999999999997E-2</v>
      </c>
      <c r="L7" s="110" t="s">
        <v>342</v>
      </c>
      <c r="M7" s="106" t="s">
        <v>136</v>
      </c>
      <c r="N7" s="106" t="s">
        <v>40</v>
      </c>
      <c r="O7" s="110">
        <v>60</v>
      </c>
      <c r="P7" s="106" t="s">
        <v>2908</v>
      </c>
      <c r="Q7" s="106" t="s">
        <v>15</v>
      </c>
      <c r="R7" s="105">
        <v>0</v>
      </c>
      <c r="S7" s="105">
        <v>0</v>
      </c>
      <c r="T7" s="105">
        <v>0</v>
      </c>
      <c r="U7" s="105">
        <v>1</v>
      </c>
      <c r="V7" s="105">
        <v>0</v>
      </c>
      <c r="W7" s="105">
        <v>0</v>
      </c>
      <c r="X7" s="105">
        <v>0</v>
      </c>
      <c r="Y7" s="105">
        <v>0</v>
      </c>
      <c r="Z7" s="105">
        <v>1</v>
      </c>
      <c r="AA7" s="105">
        <v>0</v>
      </c>
      <c r="AB7" s="105">
        <v>0</v>
      </c>
      <c r="AC7" s="105">
        <v>1</v>
      </c>
      <c r="AD7" s="105">
        <v>0</v>
      </c>
      <c r="AE7" s="105">
        <v>0</v>
      </c>
      <c r="AF7" s="105">
        <v>0</v>
      </c>
      <c r="AG7" s="105">
        <v>0</v>
      </c>
      <c r="AH7" s="105">
        <v>0</v>
      </c>
      <c r="AI7" s="105">
        <v>0</v>
      </c>
      <c r="AJ7" s="9">
        <f t="shared" si="0"/>
        <v>1</v>
      </c>
      <c r="AK7" s="9">
        <f t="shared" si="1"/>
        <v>0</v>
      </c>
      <c r="AL7" s="9">
        <f t="shared" si="2"/>
        <v>0</v>
      </c>
      <c r="AM7" s="9">
        <f t="shared" si="3"/>
        <v>0</v>
      </c>
      <c r="AN7" s="106" t="s">
        <v>2909</v>
      </c>
    </row>
    <row r="8" spans="1:40" x14ac:dyDescent="0.25">
      <c r="A8" s="105">
        <v>1428</v>
      </c>
      <c r="B8" s="106" t="s">
        <v>4342</v>
      </c>
      <c r="C8" s="106" t="s">
        <v>4343</v>
      </c>
      <c r="D8" s="106" t="s">
        <v>4344</v>
      </c>
      <c r="E8" s="107">
        <v>41296</v>
      </c>
      <c r="F8" s="106" t="s">
        <v>38</v>
      </c>
      <c r="I8" s="110">
        <v>335.49</v>
      </c>
      <c r="J8" s="110">
        <v>2.3022999999999998E-2</v>
      </c>
      <c r="L8" s="110" t="s">
        <v>342</v>
      </c>
      <c r="M8" s="106" t="s">
        <v>136</v>
      </c>
      <c r="N8" s="106" t="s">
        <v>40</v>
      </c>
      <c r="O8" s="110">
        <v>90</v>
      </c>
      <c r="P8" s="106" t="s">
        <v>4345</v>
      </c>
      <c r="Q8" s="106" t="s">
        <v>15</v>
      </c>
      <c r="R8" s="105">
        <v>1</v>
      </c>
      <c r="S8" s="105">
        <v>0</v>
      </c>
      <c r="T8" s="105">
        <v>0</v>
      </c>
      <c r="U8" s="105">
        <v>1</v>
      </c>
      <c r="V8" s="105">
        <v>0</v>
      </c>
      <c r="W8" s="105">
        <v>0</v>
      </c>
      <c r="X8" s="105">
        <v>0</v>
      </c>
      <c r="Y8" s="105">
        <v>0</v>
      </c>
      <c r="Z8" s="105">
        <v>1</v>
      </c>
      <c r="AA8" s="105">
        <v>0</v>
      </c>
      <c r="AB8" s="105">
        <v>0</v>
      </c>
      <c r="AC8" s="105">
        <v>1</v>
      </c>
      <c r="AD8" s="105">
        <v>0</v>
      </c>
      <c r="AE8" s="105">
        <v>0</v>
      </c>
      <c r="AF8" s="105">
        <v>0</v>
      </c>
      <c r="AG8" s="105">
        <v>0</v>
      </c>
      <c r="AH8" s="105">
        <v>0</v>
      </c>
      <c r="AI8" s="105">
        <v>0</v>
      </c>
      <c r="AJ8" s="9">
        <f t="shared" si="0"/>
        <v>1</v>
      </c>
      <c r="AK8" s="9">
        <f t="shared" si="1"/>
        <v>0</v>
      </c>
      <c r="AL8" s="9">
        <f t="shared" si="2"/>
        <v>0</v>
      </c>
      <c r="AM8" s="9">
        <f t="shared" si="3"/>
        <v>0</v>
      </c>
      <c r="AN8" s="106" t="s">
        <v>4347</v>
      </c>
    </row>
    <row r="9" spans="1:40" x14ac:dyDescent="0.25">
      <c r="A9" s="105">
        <v>2462</v>
      </c>
      <c r="B9" s="106" t="s">
        <v>4595</v>
      </c>
      <c r="C9" s="106" t="s">
        <v>4596</v>
      </c>
      <c r="D9" s="106" t="s">
        <v>4597</v>
      </c>
      <c r="E9" s="107">
        <v>41760</v>
      </c>
      <c r="F9" s="106" t="s">
        <v>38</v>
      </c>
      <c r="I9" s="110">
        <v>298.12</v>
      </c>
      <c r="J9" s="110">
        <v>1.7999999999999999E-2</v>
      </c>
      <c r="L9" s="110" t="s">
        <v>342</v>
      </c>
      <c r="M9" s="106" t="s">
        <v>136</v>
      </c>
      <c r="N9" s="106" t="s">
        <v>40</v>
      </c>
      <c r="O9" s="110">
        <v>60</v>
      </c>
      <c r="P9" s="106" t="s">
        <v>923</v>
      </c>
      <c r="Q9" s="106" t="s">
        <v>15</v>
      </c>
      <c r="R9" s="105">
        <v>1</v>
      </c>
      <c r="S9" s="105">
        <v>0</v>
      </c>
      <c r="T9" s="105">
        <v>0</v>
      </c>
      <c r="U9" s="105">
        <v>1</v>
      </c>
      <c r="V9" s="105">
        <v>0</v>
      </c>
      <c r="W9" s="105">
        <v>0</v>
      </c>
      <c r="X9" s="105">
        <v>0</v>
      </c>
      <c r="Y9" s="105">
        <v>0</v>
      </c>
      <c r="Z9" s="105">
        <v>1</v>
      </c>
      <c r="AA9" s="105">
        <v>0</v>
      </c>
      <c r="AB9" s="105">
        <v>0</v>
      </c>
      <c r="AC9" s="105">
        <v>1</v>
      </c>
      <c r="AD9" s="105">
        <v>0</v>
      </c>
      <c r="AE9" s="105">
        <v>0</v>
      </c>
      <c r="AF9" s="105">
        <v>0</v>
      </c>
      <c r="AG9" s="105">
        <v>0</v>
      </c>
      <c r="AH9" s="105">
        <v>0</v>
      </c>
      <c r="AI9" s="105">
        <v>0</v>
      </c>
      <c r="AJ9" s="9">
        <f t="shared" si="0"/>
        <v>1</v>
      </c>
      <c r="AK9" s="9">
        <f t="shared" si="1"/>
        <v>0</v>
      </c>
      <c r="AL9" s="9">
        <f t="shared" si="2"/>
        <v>0</v>
      </c>
      <c r="AM9" s="9">
        <f t="shared" si="3"/>
        <v>0</v>
      </c>
      <c r="AN9" s="106" t="s">
        <v>4598</v>
      </c>
    </row>
    <row r="10" spans="1:40" x14ac:dyDescent="0.25">
      <c r="A10" s="105">
        <v>4648</v>
      </c>
      <c r="B10" s="106" t="s">
        <v>4020</v>
      </c>
      <c r="C10" s="106" t="s">
        <v>4021</v>
      </c>
      <c r="D10" s="106" t="s">
        <v>4022</v>
      </c>
      <c r="E10" s="107">
        <v>43579</v>
      </c>
      <c r="F10" s="106" t="s">
        <v>38</v>
      </c>
      <c r="I10" s="110">
        <v>9.6</v>
      </c>
      <c r="J10" s="110">
        <v>9.5999999999999992E-3</v>
      </c>
      <c r="K10" s="110">
        <v>8.59</v>
      </c>
      <c r="L10" s="110" t="s">
        <v>342</v>
      </c>
      <c r="M10" s="106" t="s">
        <v>136</v>
      </c>
      <c r="N10" s="106" t="s">
        <v>40</v>
      </c>
      <c r="O10" s="110">
        <v>25</v>
      </c>
      <c r="P10" s="106" t="s">
        <v>891</v>
      </c>
      <c r="Q10" s="106" t="s">
        <v>15</v>
      </c>
      <c r="R10" s="105">
        <v>0</v>
      </c>
      <c r="S10" s="105">
        <v>0</v>
      </c>
      <c r="T10" s="105">
        <v>0</v>
      </c>
      <c r="U10" s="105">
        <v>1</v>
      </c>
      <c r="V10" s="105">
        <v>0</v>
      </c>
      <c r="W10" s="105">
        <v>0</v>
      </c>
      <c r="X10" s="105">
        <v>0</v>
      </c>
      <c r="Y10" s="105">
        <v>0</v>
      </c>
      <c r="Z10" s="105">
        <v>1</v>
      </c>
      <c r="AA10" s="105">
        <v>0</v>
      </c>
      <c r="AB10" s="105">
        <v>0</v>
      </c>
      <c r="AC10" s="105">
        <v>0</v>
      </c>
      <c r="AD10" s="105">
        <v>0</v>
      </c>
      <c r="AE10" s="105">
        <v>0</v>
      </c>
      <c r="AF10" s="105">
        <v>0</v>
      </c>
      <c r="AG10" s="105">
        <v>0</v>
      </c>
      <c r="AH10" s="105">
        <v>0</v>
      </c>
      <c r="AI10" s="105">
        <v>1</v>
      </c>
      <c r="AJ10" s="9">
        <f t="shared" si="0"/>
        <v>0</v>
      </c>
      <c r="AK10" s="9">
        <f t="shared" si="1"/>
        <v>0</v>
      </c>
      <c r="AL10" s="9">
        <f t="shared" si="2"/>
        <v>1</v>
      </c>
      <c r="AM10" s="9">
        <f t="shared" si="3"/>
        <v>0</v>
      </c>
      <c r="AN10" s="106" t="s">
        <v>4024</v>
      </c>
    </row>
    <row r="11" spans="1:40" x14ac:dyDescent="0.25">
      <c r="A11" s="105">
        <v>69</v>
      </c>
      <c r="B11" s="106" t="s">
        <v>5929</v>
      </c>
      <c r="C11" s="106" t="s">
        <v>5930</v>
      </c>
      <c r="D11" s="106" t="s">
        <v>5931</v>
      </c>
      <c r="E11" s="107">
        <v>41671</v>
      </c>
      <c r="F11" s="106" t="s">
        <v>38</v>
      </c>
      <c r="I11" s="110">
        <v>2215</v>
      </c>
      <c r="J11" s="110">
        <v>0.88</v>
      </c>
      <c r="K11" s="110">
        <v>28.9</v>
      </c>
      <c r="L11" s="110" t="s">
        <v>342</v>
      </c>
      <c r="M11" s="106" t="s">
        <v>39</v>
      </c>
      <c r="N11" s="106" t="s">
        <v>40</v>
      </c>
      <c r="O11" s="110">
        <v>10.5</v>
      </c>
      <c r="P11" s="106" t="s">
        <v>5932</v>
      </c>
      <c r="Q11" s="106" t="s">
        <v>15</v>
      </c>
      <c r="R11" s="105">
        <v>1</v>
      </c>
      <c r="S11" s="105">
        <v>0</v>
      </c>
      <c r="T11" s="105">
        <v>0</v>
      </c>
      <c r="U11" s="105">
        <v>1</v>
      </c>
      <c r="V11" s="105">
        <v>0</v>
      </c>
      <c r="W11" s="105">
        <v>0</v>
      </c>
      <c r="X11" s="105">
        <v>0</v>
      </c>
      <c r="Y11" s="105">
        <v>0</v>
      </c>
      <c r="Z11" s="105">
        <v>1</v>
      </c>
      <c r="AA11" s="105">
        <v>0</v>
      </c>
      <c r="AB11" s="105">
        <v>0</v>
      </c>
      <c r="AC11" s="105">
        <v>0</v>
      </c>
      <c r="AD11" s="105">
        <v>0</v>
      </c>
      <c r="AE11" s="105">
        <v>1</v>
      </c>
      <c r="AF11" s="105">
        <v>0</v>
      </c>
      <c r="AG11" s="105">
        <v>0</v>
      </c>
      <c r="AH11" s="105">
        <v>0</v>
      </c>
      <c r="AI11" s="105">
        <v>0</v>
      </c>
      <c r="AJ11" s="9">
        <f t="shared" si="0"/>
        <v>1</v>
      </c>
      <c r="AK11" s="9">
        <f t="shared" si="1"/>
        <v>0</v>
      </c>
      <c r="AL11" s="9">
        <f t="shared" si="2"/>
        <v>0</v>
      </c>
      <c r="AM11" s="9">
        <f t="shared" si="3"/>
        <v>0</v>
      </c>
      <c r="AN11" s="106" t="s">
        <v>5933</v>
      </c>
    </row>
    <row r="12" spans="1:40" x14ac:dyDescent="0.25">
      <c r="A12" s="105">
        <v>4132</v>
      </c>
      <c r="B12" s="106" t="s">
        <v>4922</v>
      </c>
      <c r="C12" s="106" t="s">
        <v>4923</v>
      </c>
      <c r="D12" s="106" t="s">
        <v>4924</v>
      </c>
      <c r="E12" s="107">
        <v>44425</v>
      </c>
      <c r="F12" s="106" t="s">
        <v>38</v>
      </c>
      <c r="I12" s="110">
        <v>1.1638000000000001E-2</v>
      </c>
      <c r="J12" s="110">
        <v>0.434</v>
      </c>
      <c r="L12" s="110" t="s">
        <v>342</v>
      </c>
      <c r="M12" s="106" t="s">
        <v>39</v>
      </c>
      <c r="N12" s="106" t="s">
        <v>40</v>
      </c>
      <c r="O12" s="110">
        <v>21.428571428571427</v>
      </c>
      <c r="P12" s="106" t="s">
        <v>377</v>
      </c>
      <c r="Q12" s="106" t="s">
        <v>15</v>
      </c>
      <c r="R12" s="105">
        <v>0</v>
      </c>
      <c r="S12" s="105">
        <v>0</v>
      </c>
      <c r="T12" s="105">
        <v>0</v>
      </c>
      <c r="U12" s="105">
        <v>1</v>
      </c>
      <c r="V12" s="105">
        <v>0</v>
      </c>
      <c r="W12" s="105">
        <v>0</v>
      </c>
      <c r="X12" s="105">
        <v>0</v>
      </c>
      <c r="Y12" s="105">
        <v>0</v>
      </c>
      <c r="Z12" s="105">
        <v>1</v>
      </c>
      <c r="AA12" s="105">
        <v>0</v>
      </c>
      <c r="AB12" s="105">
        <v>0</v>
      </c>
      <c r="AC12" s="105">
        <v>1</v>
      </c>
      <c r="AD12" s="105">
        <v>0</v>
      </c>
      <c r="AE12" s="105">
        <v>1</v>
      </c>
      <c r="AF12" s="105">
        <v>0</v>
      </c>
      <c r="AG12" s="105">
        <v>0</v>
      </c>
      <c r="AH12" s="105">
        <v>0</v>
      </c>
      <c r="AI12" s="105">
        <v>0</v>
      </c>
      <c r="AJ12" s="9">
        <f>IF(OR(AC12=1,AE12=1),1,0)</f>
        <v>1</v>
      </c>
      <c r="AK12" s="9">
        <f>IF(OR(AF12=1,AG12=1),1,0)</f>
        <v>0</v>
      </c>
      <c r="AL12" s="9">
        <f>IF(OR(AD12=1,AH12=1,AI12=1),1,0)</f>
        <v>0</v>
      </c>
      <c r="AM12" s="9">
        <f>IF(OR(AD12=1,AH12=1),1,0)</f>
        <v>0</v>
      </c>
      <c r="AN12" s="106" t="s">
        <v>4925</v>
      </c>
    </row>
    <row r="13" spans="1:40" x14ac:dyDescent="0.25">
      <c r="A13" s="105">
        <v>1249</v>
      </c>
      <c r="B13" s="106" t="s">
        <v>528</v>
      </c>
      <c r="C13" s="106" t="s">
        <v>529</v>
      </c>
      <c r="D13" s="106" t="s">
        <v>530</v>
      </c>
      <c r="E13" s="107">
        <v>40549</v>
      </c>
      <c r="F13" s="106" t="s">
        <v>38</v>
      </c>
      <c r="I13" s="110">
        <v>60000</v>
      </c>
      <c r="J13" s="110">
        <v>0.48</v>
      </c>
      <c r="L13" s="110" t="s">
        <v>342</v>
      </c>
      <c r="M13" s="106" t="s">
        <v>136</v>
      </c>
      <c r="N13" s="106" t="s">
        <v>219</v>
      </c>
      <c r="O13" s="110">
        <v>0</v>
      </c>
      <c r="P13" s="106" t="s">
        <v>225</v>
      </c>
      <c r="Q13" s="106" t="s">
        <v>15</v>
      </c>
      <c r="R13" s="105">
        <v>1</v>
      </c>
      <c r="S13" s="105">
        <v>0</v>
      </c>
      <c r="T13" s="105">
        <v>0</v>
      </c>
      <c r="U13" s="105">
        <v>1</v>
      </c>
      <c r="V13" s="105">
        <v>0</v>
      </c>
      <c r="W13" s="105">
        <v>0</v>
      </c>
      <c r="X13" s="105">
        <v>0</v>
      </c>
      <c r="Y13" s="105">
        <v>0</v>
      </c>
      <c r="Z13" s="105">
        <v>1</v>
      </c>
      <c r="AA13" s="105">
        <v>0</v>
      </c>
      <c r="AB13" s="105">
        <v>0</v>
      </c>
      <c r="AC13" s="105">
        <v>1</v>
      </c>
      <c r="AD13" s="105">
        <v>0</v>
      </c>
      <c r="AE13" s="105">
        <v>0</v>
      </c>
      <c r="AF13" s="105">
        <v>0</v>
      </c>
      <c r="AG13" s="105">
        <v>0</v>
      </c>
      <c r="AH13" s="105">
        <v>0</v>
      </c>
      <c r="AI13" s="105">
        <v>0</v>
      </c>
      <c r="AJ13" s="9">
        <f t="shared" si="0"/>
        <v>1</v>
      </c>
      <c r="AK13" s="9">
        <f t="shared" ref="AK13:AK15" si="4">IF(OR(AF13=1,AG13=1),1,0)</f>
        <v>0</v>
      </c>
      <c r="AL13" s="9">
        <f t="shared" si="2"/>
        <v>0</v>
      </c>
      <c r="AM13" s="9">
        <f t="shared" si="3"/>
        <v>0</v>
      </c>
      <c r="AN13" s="106" t="s">
        <v>531</v>
      </c>
    </row>
    <row r="14" spans="1:40" x14ac:dyDescent="0.25">
      <c r="A14" s="105">
        <v>4565</v>
      </c>
      <c r="B14" s="106" t="s">
        <v>5058</v>
      </c>
      <c r="C14" s="106" t="s">
        <v>5059</v>
      </c>
      <c r="D14" s="106" t="s">
        <v>5060</v>
      </c>
      <c r="E14" s="107">
        <v>44912</v>
      </c>
      <c r="F14" s="106" t="s">
        <v>38</v>
      </c>
      <c r="J14" s="110">
        <v>0.78300000000000003</v>
      </c>
      <c r="K14" s="110">
        <v>24</v>
      </c>
      <c r="L14" s="110" t="s">
        <v>342</v>
      </c>
      <c r="M14" s="106" t="s">
        <v>39</v>
      </c>
      <c r="N14" s="106" t="s">
        <v>219</v>
      </c>
      <c r="O14" s="110">
        <v>504</v>
      </c>
      <c r="P14" s="106" t="s">
        <v>539</v>
      </c>
      <c r="Q14" s="106" t="s">
        <v>15</v>
      </c>
      <c r="R14" s="105">
        <v>0</v>
      </c>
      <c r="S14" s="105">
        <v>0</v>
      </c>
      <c r="T14" s="105">
        <v>0</v>
      </c>
      <c r="U14" s="105">
        <v>1</v>
      </c>
      <c r="V14" s="105">
        <v>0</v>
      </c>
      <c r="W14" s="105">
        <v>0</v>
      </c>
      <c r="X14" s="105">
        <v>0</v>
      </c>
      <c r="Y14" s="105">
        <v>0</v>
      </c>
      <c r="Z14" s="105">
        <v>1</v>
      </c>
      <c r="AA14" s="105">
        <v>0</v>
      </c>
      <c r="AB14" s="105">
        <v>0</v>
      </c>
      <c r="AC14" s="105">
        <v>1</v>
      </c>
      <c r="AD14" s="105">
        <v>0</v>
      </c>
      <c r="AE14" s="105">
        <v>1</v>
      </c>
      <c r="AF14" s="105">
        <v>0</v>
      </c>
      <c r="AG14" s="105">
        <v>0</v>
      </c>
      <c r="AH14" s="105">
        <v>0</v>
      </c>
      <c r="AI14" s="105">
        <v>0</v>
      </c>
      <c r="AJ14" s="9">
        <f t="shared" si="0"/>
        <v>1</v>
      </c>
      <c r="AK14" s="9">
        <f t="shared" si="4"/>
        <v>0</v>
      </c>
      <c r="AL14" s="9">
        <f t="shared" si="2"/>
        <v>0</v>
      </c>
      <c r="AM14" s="9">
        <f t="shared" si="3"/>
        <v>0</v>
      </c>
      <c r="AN14" s="106" t="s">
        <v>5062</v>
      </c>
    </row>
    <row r="15" spans="1:40" x14ac:dyDescent="0.25">
      <c r="A15" s="105">
        <v>5273</v>
      </c>
      <c r="B15" s="106" t="s">
        <v>5919</v>
      </c>
      <c r="C15" s="106" t="s">
        <v>5920</v>
      </c>
      <c r="D15" s="106" t="s">
        <v>5921</v>
      </c>
      <c r="E15" s="107">
        <v>45260</v>
      </c>
      <c r="F15" s="106" t="s">
        <v>38</v>
      </c>
      <c r="I15" s="110">
        <v>2488</v>
      </c>
      <c r="J15" s="110">
        <v>6.25E-2</v>
      </c>
      <c r="L15" s="110" t="s">
        <v>342</v>
      </c>
      <c r="M15" s="106" t="s">
        <v>3432</v>
      </c>
      <c r="N15" s="106" t="s">
        <v>219</v>
      </c>
      <c r="O15" s="110">
        <v>112</v>
      </c>
      <c r="P15" s="106" t="s">
        <v>377</v>
      </c>
      <c r="Q15" s="106" t="s">
        <v>15</v>
      </c>
      <c r="R15" s="105">
        <v>0</v>
      </c>
      <c r="S15" s="105">
        <v>0</v>
      </c>
      <c r="T15" s="105">
        <v>0</v>
      </c>
      <c r="U15" s="105">
        <v>1</v>
      </c>
      <c r="V15" s="105">
        <v>0</v>
      </c>
      <c r="W15" s="105">
        <v>0</v>
      </c>
      <c r="X15" s="105">
        <v>0</v>
      </c>
      <c r="Y15" s="105">
        <v>0</v>
      </c>
      <c r="Z15" s="105">
        <v>1</v>
      </c>
      <c r="AA15" s="105">
        <v>0</v>
      </c>
      <c r="AB15" s="105">
        <v>0</v>
      </c>
      <c r="AC15" s="105">
        <v>0</v>
      </c>
      <c r="AD15" s="105">
        <v>0</v>
      </c>
      <c r="AE15" s="105">
        <v>0</v>
      </c>
      <c r="AF15" s="105">
        <v>0</v>
      </c>
      <c r="AG15" s="105">
        <v>0</v>
      </c>
      <c r="AH15" s="105">
        <v>0</v>
      </c>
      <c r="AI15" s="105">
        <v>0</v>
      </c>
      <c r="AJ15" s="9">
        <f t="shared" si="0"/>
        <v>0</v>
      </c>
      <c r="AK15" s="9">
        <f t="shared" si="4"/>
        <v>0</v>
      </c>
      <c r="AL15" s="9">
        <f t="shared" si="2"/>
        <v>0</v>
      </c>
      <c r="AM15" s="9">
        <f t="shared" si="3"/>
        <v>0</v>
      </c>
      <c r="AN15" s="106" t="s">
        <v>5922</v>
      </c>
    </row>
    <row r="16" spans="1:40" x14ac:dyDescent="0.25">
      <c r="A16" s="105">
        <v>2172</v>
      </c>
      <c r="B16" s="106" t="s">
        <v>7113</v>
      </c>
      <c r="C16" s="106" t="s">
        <v>7114</v>
      </c>
      <c r="D16" s="106" t="s">
        <v>7115</v>
      </c>
      <c r="E16" s="107">
        <v>36892</v>
      </c>
      <c r="F16" s="106" t="s">
        <v>38</v>
      </c>
      <c r="I16" s="110">
        <v>8</v>
      </c>
      <c r="L16" s="109" t="s">
        <v>342</v>
      </c>
      <c r="M16" s="106" t="s">
        <v>224</v>
      </c>
      <c r="N16" s="106" t="s">
        <v>48</v>
      </c>
      <c r="O16" s="110">
        <v>0.05</v>
      </c>
      <c r="P16" s="106" t="s">
        <v>8631</v>
      </c>
      <c r="Q16" s="106" t="s">
        <v>15</v>
      </c>
      <c r="R16" s="105">
        <v>0</v>
      </c>
      <c r="S16" s="105">
        <v>0</v>
      </c>
      <c r="T16" s="105">
        <v>0</v>
      </c>
      <c r="U16" s="105">
        <v>0</v>
      </c>
      <c r="V16" s="105">
        <v>0</v>
      </c>
      <c r="W16" s="105">
        <v>0</v>
      </c>
      <c r="X16" s="105">
        <v>0</v>
      </c>
      <c r="Y16" s="105">
        <v>1</v>
      </c>
      <c r="Z16" s="105">
        <v>0</v>
      </c>
      <c r="AA16" s="105">
        <v>0</v>
      </c>
      <c r="AB16" s="105">
        <v>0</v>
      </c>
      <c r="AC16" s="105">
        <v>0</v>
      </c>
      <c r="AD16" s="105">
        <v>0</v>
      </c>
      <c r="AE16" s="105">
        <v>0</v>
      </c>
      <c r="AF16" s="105">
        <v>0</v>
      </c>
      <c r="AG16" s="105">
        <v>0</v>
      </c>
      <c r="AH16" s="105">
        <v>0</v>
      </c>
      <c r="AI16" s="105">
        <v>1</v>
      </c>
      <c r="AJ16" s="9">
        <f t="shared" ref="AJ16:AJ61" si="5">IF(OR(AC16=1,AE16=1),1,0)</f>
        <v>0</v>
      </c>
      <c r="AK16" s="9">
        <f t="shared" ref="AK16:AK61" si="6">IF(OR(AF16=1,AG16=1),1,0)</f>
        <v>0</v>
      </c>
      <c r="AL16" s="9">
        <f t="shared" ref="AL16:AL61" si="7">IF(OR(AD16=1,AH16=1,AI16=1),1,0)</f>
        <v>1</v>
      </c>
      <c r="AM16" s="9">
        <f t="shared" ref="AM16:AM61" si="8">IF(OR(AD16=1,AH16=1),1,0)</f>
        <v>0</v>
      </c>
      <c r="AN16" s="106" t="s">
        <v>7116</v>
      </c>
    </row>
    <row r="17" spans="1:40" x14ac:dyDescent="0.25">
      <c r="A17" s="105">
        <v>180</v>
      </c>
      <c r="B17" s="106" t="s">
        <v>57</v>
      </c>
      <c r="C17" s="106" t="s">
        <v>58</v>
      </c>
      <c r="D17" s="106" t="s">
        <v>59</v>
      </c>
      <c r="E17" s="107">
        <v>39142</v>
      </c>
      <c r="F17" s="106" t="s">
        <v>38</v>
      </c>
      <c r="L17" s="109" t="s">
        <v>341</v>
      </c>
      <c r="M17" s="106" t="s">
        <v>54</v>
      </c>
      <c r="N17" s="106" t="s">
        <v>48</v>
      </c>
      <c r="O17" s="110">
        <v>0</v>
      </c>
      <c r="P17" s="106" t="s">
        <v>60</v>
      </c>
      <c r="Q17" s="106" t="s">
        <v>15</v>
      </c>
      <c r="R17" s="105">
        <v>0</v>
      </c>
      <c r="S17" s="105">
        <v>0</v>
      </c>
      <c r="T17" s="105">
        <v>0</v>
      </c>
      <c r="U17" s="105">
        <v>0</v>
      </c>
      <c r="V17" s="105">
        <v>0</v>
      </c>
      <c r="W17" s="105">
        <v>0</v>
      </c>
      <c r="X17" s="105">
        <v>0</v>
      </c>
      <c r="Y17" s="105">
        <v>0</v>
      </c>
      <c r="Z17" s="105">
        <v>0</v>
      </c>
      <c r="AA17" s="105">
        <v>0</v>
      </c>
      <c r="AB17" s="105">
        <v>1</v>
      </c>
      <c r="AC17" s="105">
        <v>0</v>
      </c>
      <c r="AD17" s="105">
        <v>0</v>
      </c>
      <c r="AE17" s="105">
        <v>0</v>
      </c>
      <c r="AF17" s="105">
        <v>0</v>
      </c>
      <c r="AG17" s="105">
        <v>0</v>
      </c>
      <c r="AH17" s="105">
        <v>0</v>
      </c>
      <c r="AI17" s="105">
        <v>1</v>
      </c>
      <c r="AJ17" s="9">
        <f t="shared" si="5"/>
        <v>0</v>
      </c>
      <c r="AK17" s="9">
        <f t="shared" si="6"/>
        <v>0</v>
      </c>
      <c r="AL17" s="9">
        <f t="shared" si="7"/>
        <v>1</v>
      </c>
      <c r="AM17" s="9">
        <f t="shared" si="8"/>
        <v>0</v>
      </c>
      <c r="AN17" s="106" t="s">
        <v>61</v>
      </c>
    </row>
    <row r="18" spans="1:40" x14ac:dyDescent="0.25">
      <c r="A18" s="105">
        <v>2865</v>
      </c>
      <c r="B18" s="106" t="s">
        <v>3843</v>
      </c>
      <c r="C18" s="106" t="s">
        <v>3844</v>
      </c>
      <c r="D18" s="106" t="s">
        <v>3845</v>
      </c>
      <c r="E18" s="107">
        <v>42309</v>
      </c>
      <c r="F18" s="106" t="s">
        <v>38</v>
      </c>
      <c r="L18" s="109" t="s">
        <v>341</v>
      </c>
      <c r="M18" s="106" t="s">
        <v>54</v>
      </c>
      <c r="N18" s="106" t="s">
        <v>48</v>
      </c>
      <c r="O18" s="110">
        <v>72</v>
      </c>
      <c r="P18" s="106" t="s">
        <v>225</v>
      </c>
      <c r="Q18" s="106" t="s">
        <v>15</v>
      </c>
      <c r="R18" s="105">
        <v>1</v>
      </c>
      <c r="S18" s="105">
        <v>0</v>
      </c>
      <c r="T18" s="105">
        <v>0</v>
      </c>
      <c r="U18" s="105">
        <v>1</v>
      </c>
      <c r="V18" s="105">
        <v>0</v>
      </c>
      <c r="W18" s="105">
        <v>0</v>
      </c>
      <c r="X18" s="105">
        <v>0</v>
      </c>
      <c r="Y18" s="105">
        <v>0</v>
      </c>
      <c r="Z18" s="105">
        <v>1</v>
      </c>
      <c r="AA18" s="105">
        <v>0</v>
      </c>
      <c r="AB18" s="105">
        <v>0</v>
      </c>
      <c r="AC18" s="105">
        <v>0</v>
      </c>
      <c r="AD18" s="105">
        <v>0</v>
      </c>
      <c r="AE18" s="105">
        <v>0</v>
      </c>
      <c r="AF18" s="105">
        <v>0</v>
      </c>
      <c r="AG18" s="105">
        <v>0</v>
      </c>
      <c r="AH18" s="105">
        <v>0</v>
      </c>
      <c r="AI18" s="105">
        <v>1</v>
      </c>
      <c r="AJ18" s="9">
        <f t="shared" si="5"/>
        <v>0</v>
      </c>
      <c r="AK18" s="9">
        <f t="shared" si="6"/>
        <v>0</v>
      </c>
      <c r="AL18" s="9">
        <f t="shared" si="7"/>
        <v>1</v>
      </c>
      <c r="AM18" s="9">
        <f t="shared" si="8"/>
        <v>0</v>
      </c>
      <c r="AN18" s="106" t="s">
        <v>3846</v>
      </c>
    </row>
    <row r="19" spans="1:40" x14ac:dyDescent="0.25">
      <c r="A19" s="105">
        <v>4207</v>
      </c>
      <c r="B19" s="106" t="s">
        <v>4972</v>
      </c>
      <c r="C19" s="106" t="s">
        <v>4973</v>
      </c>
      <c r="D19" s="106" t="s">
        <v>908</v>
      </c>
      <c r="E19" s="107">
        <v>42833</v>
      </c>
      <c r="F19" s="106" t="s">
        <v>38</v>
      </c>
      <c r="G19" s="105">
        <v>900</v>
      </c>
      <c r="H19" s="105">
        <v>500</v>
      </c>
      <c r="J19" s="110">
        <v>0</v>
      </c>
      <c r="L19" s="109" t="s">
        <v>341</v>
      </c>
      <c r="M19" s="106" t="s">
        <v>54</v>
      </c>
      <c r="N19" s="106" t="s">
        <v>48</v>
      </c>
      <c r="O19" s="110">
        <v>80</v>
      </c>
      <c r="P19" s="106" t="s">
        <v>909</v>
      </c>
      <c r="Q19" s="106" t="s">
        <v>15</v>
      </c>
      <c r="R19" s="105">
        <v>1</v>
      </c>
      <c r="S19" s="105">
        <v>0</v>
      </c>
      <c r="T19" s="105">
        <v>0</v>
      </c>
      <c r="U19" s="105">
        <v>1</v>
      </c>
      <c r="V19" s="105">
        <v>0</v>
      </c>
      <c r="W19" s="105">
        <v>0</v>
      </c>
      <c r="X19" s="105">
        <v>0</v>
      </c>
      <c r="Y19" s="105">
        <v>0</v>
      </c>
      <c r="Z19" s="105">
        <v>1</v>
      </c>
      <c r="AA19" s="105">
        <v>0</v>
      </c>
      <c r="AB19" s="105">
        <v>0</v>
      </c>
      <c r="AC19" s="105">
        <v>0</v>
      </c>
      <c r="AD19" s="105">
        <v>0</v>
      </c>
      <c r="AE19" s="105">
        <v>1</v>
      </c>
      <c r="AF19" s="105">
        <v>0</v>
      </c>
      <c r="AG19" s="105">
        <v>0</v>
      </c>
      <c r="AH19" s="105">
        <v>0</v>
      </c>
      <c r="AI19" s="105">
        <v>0</v>
      </c>
      <c r="AJ19" s="9">
        <f t="shared" si="5"/>
        <v>1</v>
      </c>
      <c r="AK19" s="9">
        <f t="shared" si="6"/>
        <v>0</v>
      </c>
      <c r="AL19" s="9">
        <f t="shared" si="7"/>
        <v>0</v>
      </c>
      <c r="AM19" s="9">
        <f t="shared" si="8"/>
        <v>0</v>
      </c>
      <c r="AN19" s="106" t="s">
        <v>4974</v>
      </c>
    </row>
    <row r="20" spans="1:40" x14ac:dyDescent="0.25">
      <c r="A20" s="105">
        <v>1489</v>
      </c>
      <c r="B20" s="106" t="s">
        <v>5793</v>
      </c>
      <c r="C20" s="106" t="s">
        <v>5794</v>
      </c>
      <c r="D20" s="106" t="s">
        <v>5795</v>
      </c>
      <c r="E20" s="107">
        <v>40909</v>
      </c>
      <c r="F20" s="106" t="s">
        <v>38</v>
      </c>
      <c r="J20" s="110">
        <v>1</v>
      </c>
      <c r="L20" s="109" t="s">
        <v>342</v>
      </c>
      <c r="M20" s="106" t="s">
        <v>691</v>
      </c>
      <c r="N20" s="106" t="s">
        <v>48</v>
      </c>
      <c r="O20" s="110">
        <v>15</v>
      </c>
      <c r="P20" s="106" t="s">
        <v>2220</v>
      </c>
      <c r="Q20" s="106" t="s">
        <v>15</v>
      </c>
      <c r="R20" s="105">
        <v>0</v>
      </c>
      <c r="S20" s="105">
        <v>0</v>
      </c>
      <c r="T20" s="105">
        <v>0</v>
      </c>
      <c r="U20" s="105">
        <v>1</v>
      </c>
      <c r="V20" s="105">
        <v>0</v>
      </c>
      <c r="W20" s="105">
        <v>0</v>
      </c>
      <c r="X20" s="105">
        <v>0</v>
      </c>
      <c r="Y20" s="105">
        <v>0</v>
      </c>
      <c r="Z20" s="105">
        <v>1</v>
      </c>
      <c r="AA20" s="105">
        <v>0</v>
      </c>
      <c r="AB20" s="105">
        <v>0</v>
      </c>
      <c r="AC20" s="105">
        <v>0</v>
      </c>
      <c r="AD20" s="105">
        <v>0</v>
      </c>
      <c r="AE20" s="105">
        <v>1</v>
      </c>
      <c r="AF20" s="105">
        <v>0</v>
      </c>
      <c r="AG20" s="105">
        <v>0</v>
      </c>
      <c r="AH20" s="105">
        <v>0</v>
      </c>
      <c r="AI20" s="105">
        <v>0</v>
      </c>
      <c r="AJ20" s="9">
        <f t="shared" si="5"/>
        <v>1</v>
      </c>
      <c r="AK20" s="9">
        <f t="shared" si="6"/>
        <v>0</v>
      </c>
      <c r="AL20" s="9">
        <f t="shared" si="7"/>
        <v>0</v>
      </c>
      <c r="AM20" s="9">
        <f t="shared" si="8"/>
        <v>0</v>
      </c>
      <c r="AN20" s="106" t="s">
        <v>5796</v>
      </c>
    </row>
    <row r="21" spans="1:40" x14ac:dyDescent="0.25">
      <c r="A21" s="105">
        <v>1701</v>
      </c>
      <c r="B21" s="106" t="s">
        <v>6353</v>
      </c>
      <c r="C21" s="106" t="s">
        <v>6354</v>
      </c>
      <c r="D21" s="106" t="s">
        <v>6355</v>
      </c>
      <c r="E21" s="107">
        <v>40878</v>
      </c>
      <c r="F21" s="106" t="s">
        <v>38</v>
      </c>
      <c r="I21" s="110">
        <v>2400</v>
      </c>
      <c r="J21" s="110">
        <v>0.6</v>
      </c>
      <c r="K21" s="110">
        <v>30</v>
      </c>
      <c r="L21" s="109" t="s">
        <v>342</v>
      </c>
      <c r="M21" s="106" t="s">
        <v>691</v>
      </c>
      <c r="N21" s="106" t="s">
        <v>48</v>
      </c>
      <c r="O21" s="110">
        <v>14</v>
      </c>
      <c r="P21" s="106" t="s">
        <v>367</v>
      </c>
      <c r="Q21" s="106" t="s">
        <v>15</v>
      </c>
      <c r="R21" s="105">
        <v>1</v>
      </c>
      <c r="S21" s="105">
        <v>0</v>
      </c>
      <c r="T21" s="105">
        <v>0</v>
      </c>
      <c r="U21" s="105">
        <v>1</v>
      </c>
      <c r="V21" s="105">
        <v>0</v>
      </c>
      <c r="W21" s="105">
        <v>0</v>
      </c>
      <c r="X21" s="105">
        <v>0</v>
      </c>
      <c r="Y21" s="105">
        <v>0</v>
      </c>
      <c r="Z21" s="105">
        <v>1</v>
      </c>
      <c r="AA21" s="105">
        <v>0</v>
      </c>
      <c r="AB21" s="105">
        <v>0</v>
      </c>
      <c r="AC21" s="105">
        <v>1</v>
      </c>
      <c r="AD21" s="105">
        <v>0</v>
      </c>
      <c r="AE21" s="105">
        <v>0</v>
      </c>
      <c r="AF21" s="105">
        <v>0</v>
      </c>
      <c r="AG21" s="105">
        <v>0</v>
      </c>
      <c r="AH21" s="105">
        <v>0</v>
      </c>
      <c r="AI21" s="105">
        <v>0</v>
      </c>
      <c r="AJ21" s="9">
        <f t="shared" si="5"/>
        <v>1</v>
      </c>
      <c r="AK21" s="9">
        <f t="shared" si="6"/>
        <v>0</v>
      </c>
      <c r="AL21" s="9">
        <f t="shared" si="7"/>
        <v>0</v>
      </c>
      <c r="AM21" s="9">
        <f t="shared" si="8"/>
        <v>0</v>
      </c>
      <c r="AN21" s="106" t="s">
        <v>6356</v>
      </c>
    </row>
    <row r="22" spans="1:40" x14ac:dyDescent="0.25">
      <c r="A22" s="105">
        <v>2061</v>
      </c>
      <c r="B22" s="106" t="s">
        <v>3732</v>
      </c>
      <c r="C22" s="106" t="s">
        <v>3733</v>
      </c>
      <c r="D22" s="106" t="s">
        <v>3734</v>
      </c>
      <c r="E22" s="107">
        <v>38961</v>
      </c>
      <c r="F22" s="106" t="s">
        <v>38</v>
      </c>
      <c r="J22" s="110">
        <v>0.08</v>
      </c>
      <c r="L22" s="109" t="s">
        <v>342</v>
      </c>
      <c r="M22" s="106" t="s">
        <v>501</v>
      </c>
      <c r="N22" s="106" t="s">
        <v>48</v>
      </c>
      <c r="O22" s="110">
        <v>48</v>
      </c>
      <c r="P22" s="106" t="s">
        <v>6002</v>
      </c>
      <c r="Q22" s="106" t="s">
        <v>70</v>
      </c>
      <c r="R22" s="105">
        <v>0</v>
      </c>
      <c r="S22" s="105">
        <v>0</v>
      </c>
      <c r="T22" s="105">
        <v>0</v>
      </c>
      <c r="U22" s="105">
        <v>0</v>
      </c>
      <c r="V22" s="105">
        <v>0</v>
      </c>
      <c r="W22" s="105">
        <v>0</v>
      </c>
      <c r="X22" s="105">
        <v>0</v>
      </c>
      <c r="Y22" s="105">
        <v>1</v>
      </c>
      <c r="Z22" s="105">
        <v>0</v>
      </c>
      <c r="AA22" s="105">
        <v>0</v>
      </c>
      <c r="AB22" s="105">
        <v>0</v>
      </c>
      <c r="AC22" s="105">
        <v>0</v>
      </c>
      <c r="AD22" s="105">
        <v>1</v>
      </c>
      <c r="AE22" s="105">
        <v>0</v>
      </c>
      <c r="AF22" s="105">
        <v>0</v>
      </c>
      <c r="AG22" s="105">
        <v>0</v>
      </c>
      <c r="AH22" s="105">
        <v>0</v>
      </c>
      <c r="AI22" s="105">
        <v>0</v>
      </c>
      <c r="AJ22" s="9">
        <f t="shared" si="5"/>
        <v>0</v>
      </c>
      <c r="AK22" s="9">
        <f t="shared" si="6"/>
        <v>0</v>
      </c>
      <c r="AL22" s="9">
        <f t="shared" si="7"/>
        <v>1</v>
      </c>
      <c r="AM22" s="9">
        <f t="shared" si="8"/>
        <v>1</v>
      </c>
      <c r="AN22" s="106" t="s">
        <v>3736</v>
      </c>
    </row>
    <row r="23" spans="1:40" x14ac:dyDescent="0.25">
      <c r="A23" s="105">
        <v>2655</v>
      </c>
      <c r="B23" s="106" t="s">
        <v>6677</v>
      </c>
      <c r="C23" s="106" t="s">
        <v>6678</v>
      </c>
      <c r="D23" s="106" t="s">
        <v>6679</v>
      </c>
      <c r="E23" s="107">
        <v>42917</v>
      </c>
      <c r="F23" s="106" t="s">
        <v>38</v>
      </c>
      <c r="G23" s="105">
        <v>1800</v>
      </c>
      <c r="H23" s="105">
        <v>900</v>
      </c>
      <c r="J23" s="110">
        <v>0.31</v>
      </c>
      <c r="L23" s="109" t="s">
        <v>341</v>
      </c>
      <c r="M23" s="106" t="s">
        <v>200</v>
      </c>
      <c r="N23" s="106" t="s">
        <v>48</v>
      </c>
      <c r="O23" s="110">
        <v>15</v>
      </c>
      <c r="P23" s="106" t="s">
        <v>2682</v>
      </c>
      <c r="Q23" s="106" t="s">
        <v>15</v>
      </c>
      <c r="R23" s="105">
        <v>1</v>
      </c>
      <c r="S23" s="105">
        <v>1</v>
      </c>
      <c r="T23" s="105">
        <v>0</v>
      </c>
      <c r="U23" s="105">
        <v>1</v>
      </c>
      <c r="V23" s="105">
        <v>0</v>
      </c>
      <c r="W23" s="105">
        <v>0</v>
      </c>
      <c r="X23" s="105">
        <v>0</v>
      </c>
      <c r="Y23" s="105">
        <v>0</v>
      </c>
      <c r="Z23" s="105">
        <v>1</v>
      </c>
      <c r="AA23" s="105">
        <v>0</v>
      </c>
      <c r="AB23" s="105">
        <v>0</v>
      </c>
      <c r="AC23" s="105">
        <v>0</v>
      </c>
      <c r="AD23" s="105">
        <v>0</v>
      </c>
      <c r="AE23" s="105">
        <v>0</v>
      </c>
      <c r="AF23" s="105">
        <v>0</v>
      </c>
      <c r="AG23" s="105">
        <v>0</v>
      </c>
      <c r="AH23" s="105">
        <v>0</v>
      </c>
      <c r="AI23" s="105">
        <v>1</v>
      </c>
      <c r="AJ23" s="9">
        <f t="shared" si="5"/>
        <v>0</v>
      </c>
      <c r="AK23" s="9">
        <f t="shared" si="6"/>
        <v>0</v>
      </c>
      <c r="AL23" s="9">
        <f t="shared" si="7"/>
        <v>1</v>
      </c>
      <c r="AM23" s="9">
        <f t="shared" si="8"/>
        <v>0</v>
      </c>
      <c r="AN23" s="106" t="s">
        <v>6680</v>
      </c>
    </row>
    <row r="24" spans="1:40" x14ac:dyDescent="0.25">
      <c r="A24" s="105">
        <v>5181</v>
      </c>
      <c r="B24" s="106" t="s">
        <v>951</v>
      </c>
      <c r="C24" s="106" t="s">
        <v>952</v>
      </c>
      <c r="D24" s="106" t="s">
        <v>953</v>
      </c>
      <c r="E24" s="107">
        <v>45261</v>
      </c>
      <c r="F24" s="106" t="s">
        <v>38</v>
      </c>
      <c r="G24" s="105">
        <v>2450</v>
      </c>
      <c r="H24" s="105">
        <v>900</v>
      </c>
      <c r="L24" s="109" t="s">
        <v>341</v>
      </c>
      <c r="M24" s="106" t="s">
        <v>954</v>
      </c>
      <c r="N24" s="106" t="s">
        <v>48</v>
      </c>
      <c r="O24" s="110">
        <v>0</v>
      </c>
      <c r="P24" s="106" t="s">
        <v>49</v>
      </c>
      <c r="Q24" s="106" t="s">
        <v>70</v>
      </c>
      <c r="R24" s="105">
        <v>0</v>
      </c>
      <c r="S24" s="105">
        <v>0</v>
      </c>
      <c r="T24" s="105">
        <v>0</v>
      </c>
      <c r="U24" s="105">
        <v>0</v>
      </c>
      <c r="V24" s="105">
        <v>0</v>
      </c>
      <c r="W24" s="105">
        <v>0</v>
      </c>
      <c r="X24" s="105">
        <v>0</v>
      </c>
      <c r="Y24" s="105">
        <v>0</v>
      </c>
      <c r="Z24" s="105">
        <v>0</v>
      </c>
      <c r="AA24" s="105">
        <v>0</v>
      </c>
      <c r="AB24" s="105">
        <v>1</v>
      </c>
      <c r="AC24" s="105">
        <v>0</v>
      </c>
      <c r="AD24" s="105">
        <v>0</v>
      </c>
      <c r="AE24" s="105">
        <v>0</v>
      </c>
      <c r="AF24" s="105">
        <v>0</v>
      </c>
      <c r="AG24" s="105">
        <v>0</v>
      </c>
      <c r="AH24" s="105">
        <v>0</v>
      </c>
      <c r="AI24" s="105">
        <v>0</v>
      </c>
      <c r="AJ24" s="9">
        <f t="shared" si="5"/>
        <v>0</v>
      </c>
      <c r="AK24" s="9">
        <f t="shared" si="6"/>
        <v>0</v>
      </c>
      <c r="AL24" s="9">
        <f t="shared" si="7"/>
        <v>0</v>
      </c>
      <c r="AM24" s="9">
        <f t="shared" si="8"/>
        <v>0</v>
      </c>
      <c r="AN24" s="106" t="s">
        <v>955</v>
      </c>
    </row>
    <row r="25" spans="1:40" x14ac:dyDescent="0.25">
      <c r="A25" s="105">
        <v>3217</v>
      </c>
      <c r="B25" s="106" t="s">
        <v>814</v>
      </c>
      <c r="C25" s="106" t="s">
        <v>815</v>
      </c>
      <c r="D25" s="106" t="s">
        <v>816</v>
      </c>
      <c r="E25" s="107">
        <v>44264</v>
      </c>
      <c r="F25" s="106" t="s">
        <v>38</v>
      </c>
      <c r="I25" s="110">
        <v>37.54</v>
      </c>
      <c r="J25" s="110">
        <v>1.2999999999999999E-2</v>
      </c>
      <c r="K25" s="110">
        <v>3.7</v>
      </c>
      <c r="L25" s="109" t="s">
        <v>341</v>
      </c>
      <c r="M25" s="106" t="s">
        <v>47</v>
      </c>
      <c r="N25" s="106" t="s">
        <v>48</v>
      </c>
      <c r="O25" s="110">
        <v>270</v>
      </c>
      <c r="P25" s="106" t="s">
        <v>817</v>
      </c>
      <c r="Q25" s="106" t="s">
        <v>15</v>
      </c>
      <c r="R25" s="105">
        <v>0</v>
      </c>
      <c r="S25" s="105">
        <v>0</v>
      </c>
      <c r="T25" s="105">
        <v>0</v>
      </c>
      <c r="U25" s="105">
        <v>1</v>
      </c>
      <c r="V25" s="105">
        <v>0</v>
      </c>
      <c r="W25" s="105">
        <v>0</v>
      </c>
      <c r="X25" s="105">
        <v>0</v>
      </c>
      <c r="Y25" s="105">
        <v>0</v>
      </c>
      <c r="Z25" s="105">
        <v>1</v>
      </c>
      <c r="AA25" s="105">
        <v>0</v>
      </c>
      <c r="AB25" s="105">
        <v>0</v>
      </c>
      <c r="AC25" s="105">
        <v>1</v>
      </c>
      <c r="AD25" s="105">
        <v>0</v>
      </c>
      <c r="AE25" s="105">
        <v>1</v>
      </c>
      <c r="AF25" s="105">
        <v>0</v>
      </c>
      <c r="AG25" s="105">
        <v>0</v>
      </c>
      <c r="AH25" s="105">
        <v>0</v>
      </c>
      <c r="AI25" s="105">
        <v>0</v>
      </c>
      <c r="AJ25" s="9">
        <f t="shared" si="5"/>
        <v>1</v>
      </c>
      <c r="AK25" s="9">
        <f t="shared" si="6"/>
        <v>0</v>
      </c>
      <c r="AL25" s="9">
        <f t="shared" si="7"/>
        <v>0</v>
      </c>
      <c r="AM25" s="9">
        <f t="shared" si="8"/>
        <v>0</v>
      </c>
      <c r="AN25" s="106" t="s">
        <v>818</v>
      </c>
    </row>
    <row r="26" spans="1:40" x14ac:dyDescent="0.25">
      <c r="A26" s="105">
        <v>3293</v>
      </c>
      <c r="B26" s="106" t="s">
        <v>827</v>
      </c>
      <c r="C26" s="106" t="s">
        <v>828</v>
      </c>
      <c r="D26" s="106" t="s">
        <v>829</v>
      </c>
      <c r="E26" s="107">
        <v>43419</v>
      </c>
      <c r="F26" s="106" t="s">
        <v>38</v>
      </c>
      <c r="I26" s="110">
        <v>14000</v>
      </c>
      <c r="L26" s="109" t="s">
        <v>341</v>
      </c>
      <c r="M26" s="106" t="s">
        <v>47</v>
      </c>
      <c r="N26" s="106" t="s">
        <v>48</v>
      </c>
      <c r="O26" s="110">
        <v>840</v>
      </c>
      <c r="P26" s="106" t="s">
        <v>41</v>
      </c>
      <c r="Q26" s="106" t="s">
        <v>15</v>
      </c>
      <c r="R26" s="105">
        <v>1</v>
      </c>
      <c r="S26" s="105">
        <v>0</v>
      </c>
      <c r="T26" s="105">
        <v>0</v>
      </c>
      <c r="U26" s="105">
        <v>1</v>
      </c>
      <c r="V26" s="105">
        <v>0</v>
      </c>
      <c r="W26" s="105">
        <v>0</v>
      </c>
      <c r="X26" s="105">
        <v>0</v>
      </c>
      <c r="Y26" s="105">
        <v>0</v>
      </c>
      <c r="Z26" s="105">
        <v>1</v>
      </c>
      <c r="AA26" s="105">
        <v>0</v>
      </c>
      <c r="AB26" s="105">
        <v>0</v>
      </c>
      <c r="AC26" s="105">
        <v>0</v>
      </c>
      <c r="AD26" s="105">
        <v>0</v>
      </c>
      <c r="AE26" s="105">
        <v>0</v>
      </c>
      <c r="AF26" s="105">
        <v>0</v>
      </c>
      <c r="AG26" s="105">
        <v>0</v>
      </c>
      <c r="AH26" s="105">
        <v>0</v>
      </c>
      <c r="AI26" s="105">
        <v>1</v>
      </c>
      <c r="AJ26" s="9">
        <f t="shared" si="5"/>
        <v>0</v>
      </c>
      <c r="AK26" s="9">
        <f t="shared" si="6"/>
        <v>0</v>
      </c>
      <c r="AL26" s="9">
        <f t="shared" si="7"/>
        <v>1</v>
      </c>
      <c r="AM26" s="9">
        <f t="shared" si="8"/>
        <v>0</v>
      </c>
      <c r="AN26" s="106" t="s">
        <v>830</v>
      </c>
    </row>
    <row r="27" spans="1:40" x14ac:dyDescent="0.25">
      <c r="A27" s="105">
        <v>2088</v>
      </c>
      <c r="B27" s="106" t="s">
        <v>6010</v>
      </c>
      <c r="C27" s="106" t="s">
        <v>6011</v>
      </c>
      <c r="D27" s="106" t="s">
        <v>6012</v>
      </c>
      <c r="E27" s="107">
        <v>40969</v>
      </c>
      <c r="F27" s="106" t="s">
        <v>38</v>
      </c>
      <c r="J27" s="110">
        <v>4</v>
      </c>
      <c r="L27" s="109" t="s">
        <v>342</v>
      </c>
      <c r="M27" s="106" t="s">
        <v>3726</v>
      </c>
      <c r="N27" s="106" t="s">
        <v>48</v>
      </c>
      <c r="O27" s="110">
        <v>3</v>
      </c>
      <c r="P27" s="106" t="s">
        <v>6013</v>
      </c>
      <c r="Q27" s="106" t="s">
        <v>70</v>
      </c>
      <c r="R27" s="105">
        <v>0</v>
      </c>
      <c r="S27" s="105">
        <v>0</v>
      </c>
      <c r="T27" s="105">
        <v>0</v>
      </c>
      <c r="U27" s="105">
        <v>0</v>
      </c>
      <c r="V27" s="105">
        <v>0</v>
      </c>
      <c r="W27" s="105">
        <v>0</v>
      </c>
      <c r="X27" s="105">
        <v>0</v>
      </c>
      <c r="Y27" s="105">
        <v>1</v>
      </c>
      <c r="Z27" s="105">
        <v>0</v>
      </c>
      <c r="AA27" s="105">
        <v>0</v>
      </c>
      <c r="AB27" s="105">
        <v>0</v>
      </c>
      <c r="AC27" s="105">
        <v>1</v>
      </c>
      <c r="AD27" s="105">
        <v>0</v>
      </c>
      <c r="AE27" s="105">
        <v>0</v>
      </c>
      <c r="AF27" s="105">
        <v>0</v>
      </c>
      <c r="AG27" s="105">
        <v>0</v>
      </c>
      <c r="AH27" s="105">
        <v>0</v>
      </c>
      <c r="AI27" s="105">
        <v>0</v>
      </c>
      <c r="AJ27" s="9">
        <f t="shared" si="5"/>
        <v>1</v>
      </c>
      <c r="AK27" s="9">
        <f t="shared" si="6"/>
        <v>0</v>
      </c>
      <c r="AL27" s="9">
        <f t="shared" si="7"/>
        <v>0</v>
      </c>
      <c r="AM27" s="9">
        <f t="shared" si="8"/>
        <v>0</v>
      </c>
      <c r="AN27" s="106" t="s">
        <v>6015</v>
      </c>
    </row>
    <row r="28" spans="1:40" x14ac:dyDescent="0.25">
      <c r="A28" s="105">
        <v>2105</v>
      </c>
      <c r="B28" s="106" t="s">
        <v>5625</v>
      </c>
      <c r="C28" s="106" t="s">
        <v>5626</v>
      </c>
      <c r="D28" s="106" t="s">
        <v>5627</v>
      </c>
      <c r="E28" s="107">
        <v>38910</v>
      </c>
      <c r="F28" s="106" t="s">
        <v>38</v>
      </c>
      <c r="J28" s="110">
        <v>2</v>
      </c>
      <c r="L28" s="109" t="s">
        <v>342</v>
      </c>
      <c r="M28" s="106" t="s">
        <v>3726</v>
      </c>
      <c r="N28" s="106" t="s">
        <v>48</v>
      </c>
      <c r="O28" s="110">
        <v>0.5</v>
      </c>
      <c r="P28" s="106" t="s">
        <v>6003</v>
      </c>
      <c r="Q28" s="106" t="s">
        <v>70</v>
      </c>
      <c r="R28" s="105">
        <v>0</v>
      </c>
      <c r="S28" s="105">
        <v>0</v>
      </c>
      <c r="T28" s="105">
        <v>0</v>
      </c>
      <c r="U28" s="105">
        <v>0</v>
      </c>
      <c r="V28" s="105">
        <v>0</v>
      </c>
      <c r="W28" s="105">
        <v>0</v>
      </c>
      <c r="X28" s="105">
        <v>0</v>
      </c>
      <c r="Y28" s="105">
        <v>1</v>
      </c>
      <c r="Z28" s="105">
        <v>0</v>
      </c>
      <c r="AA28" s="105">
        <v>0</v>
      </c>
      <c r="AB28" s="105">
        <v>0</v>
      </c>
      <c r="AC28" s="105">
        <v>1</v>
      </c>
      <c r="AD28" s="105">
        <v>0</v>
      </c>
      <c r="AE28" s="105">
        <v>0</v>
      </c>
      <c r="AF28" s="105">
        <v>0</v>
      </c>
      <c r="AG28" s="105">
        <v>0</v>
      </c>
      <c r="AH28" s="105">
        <v>0</v>
      </c>
      <c r="AI28" s="105">
        <v>0</v>
      </c>
      <c r="AJ28" s="9">
        <f t="shared" si="5"/>
        <v>1</v>
      </c>
      <c r="AK28" s="9">
        <f t="shared" si="6"/>
        <v>0</v>
      </c>
      <c r="AL28" s="9">
        <f t="shared" si="7"/>
        <v>0</v>
      </c>
      <c r="AM28" s="9">
        <f t="shared" si="8"/>
        <v>0</v>
      </c>
      <c r="AN28" s="106" t="s">
        <v>5628</v>
      </c>
    </row>
    <row r="29" spans="1:40" x14ac:dyDescent="0.25">
      <c r="A29" s="105">
        <v>3527</v>
      </c>
      <c r="B29" s="106" t="s">
        <v>5500</v>
      </c>
      <c r="C29" s="106" t="s">
        <v>5501</v>
      </c>
      <c r="D29" s="106" t="s">
        <v>5502</v>
      </c>
      <c r="E29" s="107">
        <v>43759</v>
      </c>
      <c r="F29" s="106" t="s">
        <v>38</v>
      </c>
      <c r="J29" s="110">
        <v>1.5</v>
      </c>
      <c r="L29" s="109" t="s">
        <v>342</v>
      </c>
      <c r="M29" s="106" t="s">
        <v>3726</v>
      </c>
      <c r="N29" s="106" t="s">
        <v>48</v>
      </c>
      <c r="O29" s="110">
        <v>1197</v>
      </c>
      <c r="P29" s="106" t="s">
        <v>6735</v>
      </c>
      <c r="Q29" s="106" t="s">
        <v>15</v>
      </c>
      <c r="R29" s="105">
        <v>1</v>
      </c>
      <c r="S29" s="105">
        <v>0</v>
      </c>
      <c r="T29" s="105">
        <v>0</v>
      </c>
      <c r="U29" s="105">
        <v>1</v>
      </c>
      <c r="V29" s="105">
        <v>0</v>
      </c>
      <c r="W29" s="105">
        <v>0</v>
      </c>
      <c r="X29" s="105">
        <v>0</v>
      </c>
      <c r="Y29" s="105">
        <v>0</v>
      </c>
      <c r="Z29" s="105">
        <v>1</v>
      </c>
      <c r="AA29" s="105">
        <v>0</v>
      </c>
      <c r="AB29" s="105">
        <v>0</v>
      </c>
      <c r="AC29" s="105">
        <v>1</v>
      </c>
      <c r="AD29" s="105">
        <v>0</v>
      </c>
      <c r="AE29" s="105">
        <v>0</v>
      </c>
      <c r="AF29" s="105">
        <v>0</v>
      </c>
      <c r="AG29" s="105">
        <v>0</v>
      </c>
      <c r="AH29" s="105">
        <v>0</v>
      </c>
      <c r="AI29" s="105">
        <v>0</v>
      </c>
      <c r="AJ29" s="9">
        <f t="shared" si="5"/>
        <v>1</v>
      </c>
      <c r="AK29" s="9">
        <f t="shared" si="6"/>
        <v>0</v>
      </c>
      <c r="AL29" s="9">
        <f t="shared" si="7"/>
        <v>0</v>
      </c>
      <c r="AM29" s="9">
        <f t="shared" si="8"/>
        <v>0</v>
      </c>
      <c r="AN29" s="106" t="s">
        <v>5504</v>
      </c>
    </row>
    <row r="30" spans="1:40" x14ac:dyDescent="0.25">
      <c r="A30" s="105">
        <v>1493</v>
      </c>
      <c r="B30" s="106" t="s">
        <v>4381</v>
      </c>
      <c r="C30" s="106" t="s">
        <v>4382</v>
      </c>
      <c r="D30" s="106" t="s">
        <v>4383</v>
      </c>
      <c r="E30" s="107">
        <v>39904</v>
      </c>
      <c r="F30" s="106" t="s">
        <v>38</v>
      </c>
      <c r="J30" s="110">
        <v>0.95</v>
      </c>
      <c r="L30" s="109" t="s">
        <v>341</v>
      </c>
      <c r="M30" s="106" t="s">
        <v>151</v>
      </c>
      <c r="N30" s="106" t="s">
        <v>48</v>
      </c>
      <c r="O30" s="110">
        <v>720</v>
      </c>
      <c r="P30" s="106" t="s">
        <v>4384</v>
      </c>
      <c r="Q30" s="106" t="s">
        <v>15</v>
      </c>
      <c r="R30" s="105">
        <v>1</v>
      </c>
      <c r="S30" s="105">
        <v>0</v>
      </c>
      <c r="T30" s="105">
        <v>0</v>
      </c>
      <c r="U30" s="105">
        <v>1</v>
      </c>
      <c r="V30" s="105">
        <v>0</v>
      </c>
      <c r="W30" s="105">
        <v>0</v>
      </c>
      <c r="X30" s="105">
        <v>0</v>
      </c>
      <c r="Y30" s="105">
        <v>0</v>
      </c>
      <c r="Z30" s="105">
        <v>1</v>
      </c>
      <c r="AA30" s="105">
        <v>0</v>
      </c>
      <c r="AB30" s="105">
        <v>0</v>
      </c>
      <c r="AC30" s="105">
        <v>0</v>
      </c>
      <c r="AD30" s="105">
        <v>0</v>
      </c>
      <c r="AE30" s="105">
        <v>0</v>
      </c>
      <c r="AF30" s="105">
        <v>0</v>
      </c>
      <c r="AG30" s="105">
        <v>0</v>
      </c>
      <c r="AH30" s="105">
        <v>0</v>
      </c>
      <c r="AI30" s="105">
        <v>1</v>
      </c>
      <c r="AJ30" s="9">
        <f t="shared" si="5"/>
        <v>0</v>
      </c>
      <c r="AK30" s="9">
        <f t="shared" si="6"/>
        <v>0</v>
      </c>
      <c r="AL30" s="9">
        <f t="shared" si="7"/>
        <v>1</v>
      </c>
      <c r="AM30" s="9">
        <f t="shared" si="8"/>
        <v>0</v>
      </c>
      <c r="AN30" s="106" t="s">
        <v>4385</v>
      </c>
    </row>
    <row r="31" spans="1:40" x14ac:dyDescent="0.25">
      <c r="A31" s="105">
        <v>3195</v>
      </c>
      <c r="B31" s="106" t="s">
        <v>4703</v>
      </c>
      <c r="C31" s="106" t="s">
        <v>4704</v>
      </c>
      <c r="D31" s="106" t="s">
        <v>4705</v>
      </c>
      <c r="E31" s="107">
        <v>43341</v>
      </c>
      <c r="F31" s="106" t="s">
        <v>38</v>
      </c>
      <c r="L31" s="109" t="s">
        <v>341</v>
      </c>
      <c r="M31" s="106" t="s">
        <v>151</v>
      </c>
      <c r="N31" s="106" t="s">
        <v>48</v>
      </c>
      <c r="O31" s="110">
        <v>1</v>
      </c>
      <c r="P31" s="106" t="s">
        <v>649</v>
      </c>
      <c r="Q31" s="106" t="s">
        <v>15</v>
      </c>
      <c r="R31" s="105">
        <v>1</v>
      </c>
      <c r="S31" s="105">
        <v>0</v>
      </c>
      <c r="T31" s="105">
        <v>0</v>
      </c>
      <c r="U31" s="105">
        <v>0</v>
      </c>
      <c r="V31" s="105">
        <v>0</v>
      </c>
      <c r="W31" s="105">
        <v>0</v>
      </c>
      <c r="X31" s="105">
        <v>0</v>
      </c>
      <c r="Y31" s="105">
        <v>0</v>
      </c>
      <c r="Z31" s="105">
        <v>0</v>
      </c>
      <c r="AA31" s="105">
        <v>0</v>
      </c>
      <c r="AB31" s="105">
        <v>1</v>
      </c>
      <c r="AC31" s="105">
        <v>0</v>
      </c>
      <c r="AD31" s="105">
        <v>0</v>
      </c>
      <c r="AE31" s="105">
        <v>0</v>
      </c>
      <c r="AF31" s="105">
        <v>0</v>
      </c>
      <c r="AG31" s="105">
        <v>0</v>
      </c>
      <c r="AH31" s="105">
        <v>0</v>
      </c>
      <c r="AI31" s="105">
        <v>1</v>
      </c>
      <c r="AJ31" s="9">
        <f t="shared" si="5"/>
        <v>0</v>
      </c>
      <c r="AK31" s="9">
        <f t="shared" si="6"/>
        <v>0</v>
      </c>
      <c r="AL31" s="9">
        <f t="shared" si="7"/>
        <v>1</v>
      </c>
      <c r="AM31" s="9">
        <f t="shared" si="8"/>
        <v>0</v>
      </c>
      <c r="AN31" s="106" t="s">
        <v>4706</v>
      </c>
    </row>
    <row r="32" spans="1:40" x14ac:dyDescent="0.25">
      <c r="A32" s="105">
        <v>3732</v>
      </c>
      <c r="B32" s="106" t="s">
        <v>2602</v>
      </c>
      <c r="C32" s="106" t="s">
        <v>2603</v>
      </c>
      <c r="D32" s="106" t="s">
        <v>2604</v>
      </c>
      <c r="E32" s="107">
        <v>43952</v>
      </c>
      <c r="F32" s="106" t="s">
        <v>38</v>
      </c>
      <c r="J32" s="110">
        <v>5.5700000000000003E-3</v>
      </c>
      <c r="L32" s="109" t="s">
        <v>341</v>
      </c>
      <c r="M32" s="106" t="s">
        <v>151</v>
      </c>
      <c r="N32" s="106" t="s">
        <v>48</v>
      </c>
      <c r="O32" s="110">
        <v>168</v>
      </c>
      <c r="P32" s="106" t="s">
        <v>367</v>
      </c>
      <c r="Q32" s="106" t="s">
        <v>15</v>
      </c>
      <c r="R32" s="105">
        <v>1</v>
      </c>
      <c r="S32" s="105">
        <v>0</v>
      </c>
      <c r="T32" s="105">
        <v>0</v>
      </c>
      <c r="U32" s="105">
        <v>1</v>
      </c>
      <c r="V32" s="105">
        <v>0</v>
      </c>
      <c r="W32" s="105">
        <v>0</v>
      </c>
      <c r="X32" s="105">
        <v>0</v>
      </c>
      <c r="Y32" s="105">
        <v>0</v>
      </c>
      <c r="Z32" s="105">
        <v>1</v>
      </c>
      <c r="AA32" s="105">
        <v>0</v>
      </c>
      <c r="AB32" s="105">
        <v>0</v>
      </c>
      <c r="AC32" s="105">
        <v>0</v>
      </c>
      <c r="AD32" s="105">
        <v>0</v>
      </c>
      <c r="AE32" s="105">
        <v>1</v>
      </c>
      <c r="AF32" s="105">
        <v>0</v>
      </c>
      <c r="AG32" s="105">
        <v>0</v>
      </c>
      <c r="AH32" s="105">
        <v>0</v>
      </c>
      <c r="AI32" s="105">
        <v>0</v>
      </c>
      <c r="AJ32" s="9">
        <f t="shared" si="5"/>
        <v>1</v>
      </c>
      <c r="AK32" s="9">
        <f t="shared" si="6"/>
        <v>0</v>
      </c>
      <c r="AL32" s="9">
        <f t="shared" si="7"/>
        <v>0</v>
      </c>
      <c r="AM32" s="9">
        <f t="shared" si="8"/>
        <v>0</v>
      </c>
      <c r="AN32" s="106" t="s">
        <v>2605</v>
      </c>
    </row>
    <row r="33" spans="1:40" x14ac:dyDescent="0.25">
      <c r="A33" s="105">
        <v>4654</v>
      </c>
      <c r="B33" s="106" t="s">
        <v>893</v>
      </c>
      <c r="C33" s="106" t="s">
        <v>894</v>
      </c>
      <c r="D33" s="106" t="s">
        <v>895</v>
      </c>
      <c r="E33" s="107">
        <v>43970</v>
      </c>
      <c r="F33" s="106" t="s">
        <v>38</v>
      </c>
      <c r="J33" s="110">
        <v>1</v>
      </c>
      <c r="L33" s="109" t="s">
        <v>341</v>
      </c>
      <c r="M33" s="106" t="s">
        <v>151</v>
      </c>
      <c r="N33" s="106" t="s">
        <v>48</v>
      </c>
      <c r="O33" s="110">
        <v>576</v>
      </c>
      <c r="P33" s="106" t="s">
        <v>552</v>
      </c>
      <c r="Q33" s="106" t="s">
        <v>15</v>
      </c>
      <c r="R33" s="105">
        <v>1</v>
      </c>
      <c r="S33" s="105">
        <v>0</v>
      </c>
      <c r="T33" s="105">
        <v>0</v>
      </c>
      <c r="U33" s="105">
        <v>1</v>
      </c>
      <c r="V33" s="105">
        <v>0</v>
      </c>
      <c r="W33" s="105">
        <v>0</v>
      </c>
      <c r="X33" s="105">
        <v>0</v>
      </c>
      <c r="Y33" s="105">
        <v>0</v>
      </c>
      <c r="Z33" s="105">
        <v>1</v>
      </c>
      <c r="AA33" s="105">
        <v>0</v>
      </c>
      <c r="AB33" s="105">
        <v>0</v>
      </c>
      <c r="AC33" s="105">
        <v>1</v>
      </c>
      <c r="AD33" s="105">
        <v>0</v>
      </c>
      <c r="AE33" s="105">
        <v>0</v>
      </c>
      <c r="AF33" s="105">
        <v>0</v>
      </c>
      <c r="AG33" s="105">
        <v>0</v>
      </c>
      <c r="AH33" s="105">
        <v>0</v>
      </c>
      <c r="AI33" s="105">
        <v>0</v>
      </c>
      <c r="AJ33" s="9">
        <f t="shared" si="5"/>
        <v>1</v>
      </c>
      <c r="AK33" s="9">
        <f t="shared" si="6"/>
        <v>0</v>
      </c>
      <c r="AL33" s="9">
        <f t="shared" si="7"/>
        <v>0</v>
      </c>
      <c r="AM33" s="9">
        <f t="shared" si="8"/>
        <v>0</v>
      </c>
      <c r="AN33" s="106" t="s">
        <v>896</v>
      </c>
    </row>
    <row r="34" spans="1:40" x14ac:dyDescent="0.25">
      <c r="A34" s="105">
        <v>502</v>
      </c>
      <c r="B34" s="106" t="s">
        <v>4204</v>
      </c>
      <c r="C34" s="106" t="s">
        <v>4205</v>
      </c>
      <c r="D34" s="106" t="s">
        <v>4206</v>
      </c>
      <c r="E34" s="107">
        <v>40109</v>
      </c>
      <c r="F34" s="106" t="s">
        <v>38</v>
      </c>
      <c r="I34" s="110">
        <v>519.9</v>
      </c>
      <c r="K34" s="110">
        <v>14</v>
      </c>
      <c r="L34" s="110" t="s">
        <v>342</v>
      </c>
      <c r="M34" s="106" t="s">
        <v>185</v>
      </c>
      <c r="N34" s="106" t="s">
        <v>48</v>
      </c>
      <c r="O34" s="110">
        <v>1.75</v>
      </c>
      <c r="P34" s="106" t="s">
        <v>4207</v>
      </c>
      <c r="Q34" s="106" t="s">
        <v>15</v>
      </c>
      <c r="R34" s="105">
        <v>1</v>
      </c>
      <c r="S34" s="105">
        <v>0</v>
      </c>
      <c r="T34" s="105">
        <v>0</v>
      </c>
      <c r="U34" s="105">
        <v>1</v>
      </c>
      <c r="V34" s="105">
        <v>0</v>
      </c>
      <c r="W34" s="105">
        <v>0</v>
      </c>
      <c r="X34" s="105">
        <v>0</v>
      </c>
      <c r="Y34" s="105">
        <v>0</v>
      </c>
      <c r="Z34" s="105">
        <v>1</v>
      </c>
      <c r="AA34" s="105">
        <v>0</v>
      </c>
      <c r="AB34" s="105">
        <v>0</v>
      </c>
      <c r="AC34" s="105">
        <v>0</v>
      </c>
      <c r="AD34" s="105">
        <v>0</v>
      </c>
      <c r="AE34" s="105">
        <v>1</v>
      </c>
      <c r="AF34" s="105">
        <v>0</v>
      </c>
      <c r="AG34" s="105">
        <v>0</v>
      </c>
      <c r="AH34" s="105">
        <v>0</v>
      </c>
      <c r="AI34" s="105">
        <v>0</v>
      </c>
      <c r="AJ34" s="9">
        <f t="shared" si="5"/>
        <v>1</v>
      </c>
      <c r="AK34" s="9">
        <f t="shared" si="6"/>
        <v>0</v>
      </c>
      <c r="AL34" s="9">
        <f t="shared" si="7"/>
        <v>0</v>
      </c>
      <c r="AM34" s="9">
        <f t="shared" si="8"/>
        <v>0</v>
      </c>
      <c r="AN34" s="106" t="s">
        <v>4209</v>
      </c>
    </row>
    <row r="35" spans="1:40" x14ac:dyDescent="0.25">
      <c r="A35" s="105">
        <v>663</v>
      </c>
      <c r="B35" s="106" t="s">
        <v>4241</v>
      </c>
      <c r="C35" s="106" t="s">
        <v>4242</v>
      </c>
      <c r="D35" s="106" t="s">
        <v>4243</v>
      </c>
      <c r="E35" s="107">
        <v>41334</v>
      </c>
      <c r="F35" s="106" t="s">
        <v>38</v>
      </c>
      <c r="J35" s="110">
        <v>1.8</v>
      </c>
      <c r="L35" s="110" t="s">
        <v>342</v>
      </c>
      <c r="M35" s="106" t="s">
        <v>185</v>
      </c>
      <c r="N35" s="106" t="s">
        <v>48</v>
      </c>
      <c r="O35" s="110">
        <v>1.75</v>
      </c>
      <c r="P35" s="106" t="s">
        <v>4244</v>
      </c>
      <c r="Q35" s="106" t="s">
        <v>15</v>
      </c>
      <c r="R35" s="105">
        <v>1</v>
      </c>
      <c r="S35" s="105">
        <v>0</v>
      </c>
      <c r="T35" s="105">
        <v>0</v>
      </c>
      <c r="U35" s="105">
        <v>1</v>
      </c>
      <c r="V35" s="105">
        <v>0</v>
      </c>
      <c r="W35" s="105">
        <v>0</v>
      </c>
      <c r="X35" s="105">
        <v>0</v>
      </c>
      <c r="Y35" s="105">
        <v>0</v>
      </c>
      <c r="Z35" s="105">
        <v>1</v>
      </c>
      <c r="AA35" s="105">
        <v>0</v>
      </c>
      <c r="AB35" s="105">
        <v>0</v>
      </c>
      <c r="AC35" s="105">
        <v>0</v>
      </c>
      <c r="AD35" s="105">
        <v>0</v>
      </c>
      <c r="AE35" s="105">
        <v>0</v>
      </c>
      <c r="AF35" s="105">
        <v>0</v>
      </c>
      <c r="AG35" s="105">
        <v>0</v>
      </c>
      <c r="AH35" s="105">
        <v>0</v>
      </c>
      <c r="AI35" s="105">
        <v>1</v>
      </c>
      <c r="AJ35" s="9">
        <f t="shared" si="5"/>
        <v>0</v>
      </c>
      <c r="AK35" s="9">
        <f t="shared" si="6"/>
        <v>0</v>
      </c>
      <c r="AL35" s="9">
        <f t="shared" si="7"/>
        <v>1</v>
      </c>
      <c r="AM35" s="9">
        <f t="shared" si="8"/>
        <v>0</v>
      </c>
      <c r="AN35" s="106" t="s">
        <v>4245</v>
      </c>
    </row>
    <row r="36" spans="1:40" x14ac:dyDescent="0.25">
      <c r="A36" s="105">
        <v>1430</v>
      </c>
      <c r="B36" s="106" t="s">
        <v>549</v>
      </c>
      <c r="C36" s="106" t="s">
        <v>550</v>
      </c>
      <c r="D36" s="106" t="s">
        <v>551</v>
      </c>
      <c r="E36" s="107">
        <v>40817</v>
      </c>
      <c r="F36" s="106" t="s">
        <v>38</v>
      </c>
      <c r="L36" s="110" t="s">
        <v>342</v>
      </c>
      <c r="M36" s="106" t="s">
        <v>185</v>
      </c>
      <c r="N36" s="106" t="s">
        <v>48</v>
      </c>
      <c r="O36" s="110">
        <v>1.75</v>
      </c>
      <c r="P36" s="106" t="s">
        <v>552</v>
      </c>
      <c r="Q36" s="106" t="s">
        <v>15</v>
      </c>
      <c r="R36" s="105">
        <v>1</v>
      </c>
      <c r="S36" s="105">
        <v>0</v>
      </c>
      <c r="T36" s="105">
        <v>0</v>
      </c>
      <c r="U36" s="105">
        <v>1</v>
      </c>
      <c r="V36" s="105">
        <v>0</v>
      </c>
      <c r="W36" s="105">
        <v>0</v>
      </c>
      <c r="X36" s="105">
        <v>0</v>
      </c>
      <c r="Y36" s="105">
        <v>0</v>
      </c>
      <c r="Z36" s="105">
        <v>1</v>
      </c>
      <c r="AA36" s="105">
        <v>0</v>
      </c>
      <c r="AB36" s="105">
        <v>0</v>
      </c>
      <c r="AC36" s="105">
        <v>0</v>
      </c>
      <c r="AD36" s="105">
        <v>0</v>
      </c>
      <c r="AE36" s="105">
        <v>0</v>
      </c>
      <c r="AF36" s="105">
        <v>0</v>
      </c>
      <c r="AG36" s="105">
        <v>0</v>
      </c>
      <c r="AH36" s="105">
        <v>0</v>
      </c>
      <c r="AI36" s="105">
        <v>1</v>
      </c>
      <c r="AJ36" s="9">
        <f t="shared" si="5"/>
        <v>0</v>
      </c>
      <c r="AK36" s="9">
        <f t="shared" si="6"/>
        <v>0</v>
      </c>
      <c r="AL36" s="9">
        <f t="shared" si="7"/>
        <v>1</v>
      </c>
      <c r="AM36" s="9">
        <f t="shared" si="8"/>
        <v>0</v>
      </c>
      <c r="AN36" s="106" t="s">
        <v>553</v>
      </c>
    </row>
    <row r="37" spans="1:40" x14ac:dyDescent="0.25">
      <c r="A37" s="105">
        <v>1659</v>
      </c>
      <c r="B37" s="106" t="s">
        <v>7105</v>
      </c>
      <c r="C37" s="106" t="s">
        <v>7106</v>
      </c>
      <c r="D37" s="106" t="s">
        <v>7107</v>
      </c>
      <c r="E37" s="107">
        <v>40695</v>
      </c>
      <c r="F37" s="106" t="s">
        <v>38</v>
      </c>
      <c r="J37" s="110">
        <v>0.6</v>
      </c>
      <c r="L37" s="110" t="s">
        <v>342</v>
      </c>
      <c r="M37" s="106" t="s">
        <v>185</v>
      </c>
      <c r="N37" s="106" t="s">
        <v>48</v>
      </c>
      <c r="O37" s="110">
        <v>30</v>
      </c>
      <c r="P37" s="106" t="s">
        <v>8564</v>
      </c>
      <c r="Q37" s="106" t="s">
        <v>15</v>
      </c>
      <c r="R37" s="105">
        <v>0</v>
      </c>
      <c r="S37" s="105">
        <v>0</v>
      </c>
      <c r="T37" s="105">
        <v>0</v>
      </c>
      <c r="U37" s="105">
        <v>1</v>
      </c>
      <c r="V37" s="105">
        <v>0</v>
      </c>
      <c r="W37" s="105">
        <v>0</v>
      </c>
      <c r="X37" s="105">
        <v>0</v>
      </c>
      <c r="Y37" s="105">
        <v>0</v>
      </c>
      <c r="Z37" s="105">
        <v>1</v>
      </c>
      <c r="AA37" s="105">
        <v>0</v>
      </c>
      <c r="AB37" s="105">
        <v>0</v>
      </c>
      <c r="AC37" s="105">
        <v>0</v>
      </c>
      <c r="AD37" s="105">
        <v>0</v>
      </c>
      <c r="AE37" s="105">
        <v>0</v>
      </c>
      <c r="AF37" s="105">
        <v>0</v>
      </c>
      <c r="AG37" s="105">
        <v>0</v>
      </c>
      <c r="AH37" s="105">
        <v>0</v>
      </c>
      <c r="AI37" s="105">
        <v>1</v>
      </c>
      <c r="AJ37" s="9">
        <f t="shared" si="5"/>
        <v>0</v>
      </c>
      <c r="AK37" s="9">
        <f t="shared" si="6"/>
        <v>0</v>
      </c>
      <c r="AL37" s="9">
        <f t="shared" si="7"/>
        <v>1</v>
      </c>
      <c r="AM37" s="9">
        <f t="shared" si="8"/>
        <v>0</v>
      </c>
      <c r="AN37" s="106" t="s">
        <v>7108</v>
      </c>
    </row>
    <row r="38" spans="1:40" x14ac:dyDescent="0.25">
      <c r="A38" s="105">
        <v>1978</v>
      </c>
      <c r="B38" s="106" t="s">
        <v>5966</v>
      </c>
      <c r="C38" s="106" t="s">
        <v>5967</v>
      </c>
      <c r="D38" s="106" t="s">
        <v>5968</v>
      </c>
      <c r="E38" s="107">
        <v>41275</v>
      </c>
      <c r="F38" s="106" t="s">
        <v>38</v>
      </c>
      <c r="J38" s="110">
        <v>4</v>
      </c>
      <c r="L38" s="110" t="s">
        <v>342</v>
      </c>
      <c r="M38" s="106" t="s">
        <v>185</v>
      </c>
      <c r="N38" s="106" t="s">
        <v>48</v>
      </c>
      <c r="O38" s="110">
        <v>24</v>
      </c>
      <c r="P38" s="106" t="s">
        <v>5969</v>
      </c>
      <c r="Q38" s="106" t="s">
        <v>70</v>
      </c>
      <c r="R38" s="105">
        <v>0</v>
      </c>
      <c r="S38" s="105">
        <v>0</v>
      </c>
      <c r="T38" s="105">
        <v>0</v>
      </c>
      <c r="U38" s="105">
        <v>0</v>
      </c>
      <c r="V38" s="105">
        <v>0</v>
      </c>
      <c r="W38" s="105">
        <v>0</v>
      </c>
      <c r="X38" s="105">
        <v>0</v>
      </c>
      <c r="Y38" s="105">
        <v>1</v>
      </c>
      <c r="Z38" s="105">
        <v>0</v>
      </c>
      <c r="AA38" s="105">
        <v>0</v>
      </c>
      <c r="AB38" s="105">
        <v>0</v>
      </c>
      <c r="AC38" s="105">
        <v>0</v>
      </c>
      <c r="AD38" s="105">
        <v>1</v>
      </c>
      <c r="AE38" s="105">
        <v>0</v>
      </c>
      <c r="AF38" s="105">
        <v>0</v>
      </c>
      <c r="AG38" s="105">
        <v>0</v>
      </c>
      <c r="AH38" s="105">
        <v>0</v>
      </c>
      <c r="AI38" s="105">
        <v>0</v>
      </c>
      <c r="AJ38" s="9">
        <f t="shared" si="5"/>
        <v>0</v>
      </c>
      <c r="AK38" s="9">
        <f t="shared" si="6"/>
        <v>0</v>
      </c>
      <c r="AL38" s="9">
        <f t="shared" si="7"/>
        <v>1</v>
      </c>
      <c r="AM38" s="9">
        <f t="shared" si="8"/>
        <v>1</v>
      </c>
      <c r="AN38" s="106" t="s">
        <v>5971</v>
      </c>
    </row>
    <row r="39" spans="1:40" x14ac:dyDescent="0.25">
      <c r="A39" s="105">
        <v>2109</v>
      </c>
      <c r="B39" s="106" t="s">
        <v>5629</v>
      </c>
      <c r="C39" s="106" t="s">
        <v>5630</v>
      </c>
      <c r="D39" s="106" t="s">
        <v>5631</v>
      </c>
      <c r="E39" s="107">
        <v>37377</v>
      </c>
      <c r="F39" s="106" t="s">
        <v>38</v>
      </c>
      <c r="J39" s="110">
        <v>2</v>
      </c>
      <c r="L39" s="110" t="s">
        <v>342</v>
      </c>
      <c r="M39" s="106" t="s">
        <v>185</v>
      </c>
      <c r="N39" s="106" t="s">
        <v>48</v>
      </c>
      <c r="O39" s="110">
        <v>1</v>
      </c>
      <c r="P39" s="106" t="s">
        <v>6023</v>
      </c>
      <c r="Q39" s="106" t="s">
        <v>15</v>
      </c>
      <c r="R39" s="105">
        <v>0</v>
      </c>
      <c r="S39" s="105">
        <v>0</v>
      </c>
      <c r="T39" s="105">
        <v>0</v>
      </c>
      <c r="U39" s="105">
        <v>0</v>
      </c>
      <c r="V39" s="105">
        <v>0</v>
      </c>
      <c r="W39" s="105">
        <v>0</v>
      </c>
      <c r="X39" s="105">
        <v>0</v>
      </c>
      <c r="Y39" s="105">
        <v>1</v>
      </c>
      <c r="Z39" s="105">
        <v>0</v>
      </c>
      <c r="AA39" s="105">
        <v>0</v>
      </c>
      <c r="AB39" s="105">
        <v>0</v>
      </c>
      <c r="AC39" s="105">
        <v>1</v>
      </c>
      <c r="AD39" s="105">
        <v>0</v>
      </c>
      <c r="AE39" s="105">
        <v>0</v>
      </c>
      <c r="AF39" s="105">
        <v>0</v>
      </c>
      <c r="AG39" s="105">
        <v>0</v>
      </c>
      <c r="AH39" s="105">
        <v>0</v>
      </c>
      <c r="AI39" s="105">
        <v>0</v>
      </c>
      <c r="AJ39" s="9">
        <f t="shared" si="5"/>
        <v>1</v>
      </c>
      <c r="AK39" s="9">
        <f t="shared" si="6"/>
        <v>0</v>
      </c>
      <c r="AL39" s="9">
        <f t="shared" si="7"/>
        <v>0</v>
      </c>
      <c r="AM39" s="9">
        <f t="shared" si="8"/>
        <v>0</v>
      </c>
      <c r="AN39" s="106" t="s">
        <v>5633</v>
      </c>
    </row>
    <row r="40" spans="1:40" x14ac:dyDescent="0.25">
      <c r="A40" s="105">
        <v>2243</v>
      </c>
      <c r="B40" s="106" t="s">
        <v>5639</v>
      </c>
      <c r="C40" s="106" t="s">
        <v>5640</v>
      </c>
      <c r="D40" s="106" t="s">
        <v>5641</v>
      </c>
      <c r="E40" s="107">
        <v>40865</v>
      </c>
      <c r="F40" s="106" t="s">
        <v>38</v>
      </c>
      <c r="J40" s="110">
        <v>4</v>
      </c>
      <c r="L40" s="110" t="s">
        <v>342</v>
      </c>
      <c r="M40" s="106" t="s">
        <v>185</v>
      </c>
      <c r="N40" s="106" t="s">
        <v>48</v>
      </c>
      <c r="O40" s="110">
        <v>0.25</v>
      </c>
      <c r="P40" s="106" t="s">
        <v>7245</v>
      </c>
      <c r="Q40" s="106" t="s">
        <v>15</v>
      </c>
      <c r="R40" s="105">
        <v>0</v>
      </c>
      <c r="S40" s="105">
        <v>0</v>
      </c>
      <c r="T40" s="105">
        <v>0</v>
      </c>
      <c r="U40" s="105">
        <v>0</v>
      </c>
      <c r="V40" s="105">
        <v>0</v>
      </c>
      <c r="W40" s="105">
        <v>0</v>
      </c>
      <c r="X40" s="105">
        <v>0</v>
      </c>
      <c r="Y40" s="105">
        <v>1</v>
      </c>
      <c r="Z40" s="105">
        <v>0</v>
      </c>
      <c r="AA40" s="105">
        <v>0</v>
      </c>
      <c r="AB40" s="105">
        <v>0</v>
      </c>
      <c r="AC40" s="105">
        <v>1</v>
      </c>
      <c r="AD40" s="105">
        <v>0</v>
      </c>
      <c r="AE40" s="105">
        <v>0</v>
      </c>
      <c r="AF40" s="105">
        <v>0</v>
      </c>
      <c r="AG40" s="105">
        <v>0</v>
      </c>
      <c r="AH40" s="105">
        <v>0</v>
      </c>
      <c r="AI40" s="105">
        <v>0</v>
      </c>
      <c r="AJ40" s="9">
        <f t="shared" si="5"/>
        <v>1</v>
      </c>
      <c r="AK40" s="9">
        <f t="shared" si="6"/>
        <v>0</v>
      </c>
      <c r="AL40" s="9">
        <f t="shared" si="7"/>
        <v>0</v>
      </c>
      <c r="AM40" s="9">
        <f t="shared" si="8"/>
        <v>0</v>
      </c>
      <c r="AN40" s="106" t="s">
        <v>5642</v>
      </c>
    </row>
    <row r="41" spans="1:40" x14ac:dyDescent="0.25">
      <c r="A41" s="105">
        <v>2760</v>
      </c>
      <c r="B41" s="106" t="s">
        <v>3308</v>
      </c>
      <c r="C41" s="106" t="s">
        <v>3309</v>
      </c>
      <c r="D41" s="106" t="s">
        <v>3310</v>
      </c>
      <c r="E41" s="107">
        <v>43070</v>
      </c>
      <c r="F41" s="106" t="s">
        <v>38</v>
      </c>
      <c r="J41" s="110">
        <v>5</v>
      </c>
      <c r="L41" s="110" t="s">
        <v>342</v>
      </c>
      <c r="M41" s="106" t="s">
        <v>185</v>
      </c>
      <c r="N41" s="106" t="s">
        <v>48</v>
      </c>
      <c r="O41" s="110">
        <v>347.79285714285714</v>
      </c>
      <c r="P41" s="106" t="s">
        <v>3033</v>
      </c>
      <c r="Q41" s="106" t="s">
        <v>15</v>
      </c>
      <c r="R41" s="105">
        <v>0</v>
      </c>
      <c r="S41" s="105">
        <v>0</v>
      </c>
      <c r="T41" s="105">
        <v>0</v>
      </c>
      <c r="U41" s="105">
        <v>1</v>
      </c>
      <c r="V41" s="105">
        <v>0</v>
      </c>
      <c r="W41" s="105">
        <v>0</v>
      </c>
      <c r="X41" s="105">
        <v>0</v>
      </c>
      <c r="Y41" s="105">
        <v>0</v>
      </c>
      <c r="Z41" s="105">
        <v>1</v>
      </c>
      <c r="AA41" s="105">
        <v>0</v>
      </c>
      <c r="AB41" s="105">
        <v>0</v>
      </c>
      <c r="AC41" s="105">
        <v>1</v>
      </c>
      <c r="AD41" s="105">
        <v>1</v>
      </c>
      <c r="AE41" s="105">
        <v>1</v>
      </c>
      <c r="AF41" s="105">
        <v>0</v>
      </c>
      <c r="AG41" s="105">
        <v>0</v>
      </c>
      <c r="AH41" s="105">
        <v>0</v>
      </c>
      <c r="AI41" s="105">
        <v>0</v>
      </c>
      <c r="AJ41" s="9">
        <f t="shared" si="5"/>
        <v>1</v>
      </c>
      <c r="AK41" s="9">
        <f t="shared" si="6"/>
        <v>0</v>
      </c>
      <c r="AL41" s="9">
        <f t="shared" si="7"/>
        <v>1</v>
      </c>
      <c r="AM41" s="9">
        <f t="shared" si="8"/>
        <v>1</v>
      </c>
      <c r="AN41" s="106" t="s">
        <v>3311</v>
      </c>
    </row>
    <row r="42" spans="1:40" x14ac:dyDescent="0.25">
      <c r="A42" s="105">
        <v>4025</v>
      </c>
      <c r="B42" s="106" t="s">
        <v>4896</v>
      </c>
      <c r="C42" s="106" t="s">
        <v>4897</v>
      </c>
      <c r="D42" s="106" t="s">
        <v>4898</v>
      </c>
      <c r="E42" s="107">
        <v>44190</v>
      </c>
      <c r="F42" s="106" t="s">
        <v>38</v>
      </c>
      <c r="I42" s="110">
        <v>1270</v>
      </c>
      <c r="J42" s="110">
        <v>0.62</v>
      </c>
      <c r="K42" s="110">
        <v>22.44</v>
      </c>
      <c r="L42" s="110" t="s">
        <v>342</v>
      </c>
      <c r="M42" s="106" t="s">
        <v>185</v>
      </c>
      <c r="N42" s="106" t="s">
        <v>48</v>
      </c>
      <c r="O42" s="110">
        <v>434</v>
      </c>
      <c r="P42" s="106" t="s">
        <v>225</v>
      </c>
      <c r="Q42" s="106" t="s">
        <v>15</v>
      </c>
      <c r="R42" s="105">
        <v>1</v>
      </c>
      <c r="S42" s="105">
        <v>0</v>
      </c>
      <c r="T42" s="105">
        <v>0</v>
      </c>
      <c r="U42" s="105">
        <v>1</v>
      </c>
      <c r="V42" s="105">
        <v>0</v>
      </c>
      <c r="W42" s="105">
        <v>0</v>
      </c>
      <c r="X42" s="105">
        <v>0</v>
      </c>
      <c r="Y42" s="105">
        <v>0</v>
      </c>
      <c r="Z42" s="105">
        <v>1</v>
      </c>
      <c r="AA42" s="105">
        <v>0</v>
      </c>
      <c r="AB42" s="105">
        <v>0</v>
      </c>
      <c r="AC42" s="105">
        <v>0</v>
      </c>
      <c r="AD42" s="105">
        <v>0</v>
      </c>
      <c r="AE42" s="105">
        <v>1</v>
      </c>
      <c r="AF42" s="105">
        <v>0</v>
      </c>
      <c r="AG42" s="105">
        <v>0</v>
      </c>
      <c r="AH42" s="105">
        <v>0</v>
      </c>
      <c r="AI42" s="105">
        <v>0</v>
      </c>
      <c r="AJ42" s="9">
        <f t="shared" si="5"/>
        <v>1</v>
      </c>
      <c r="AK42" s="9">
        <f t="shared" si="6"/>
        <v>0</v>
      </c>
      <c r="AL42" s="9">
        <f t="shared" si="7"/>
        <v>0</v>
      </c>
      <c r="AM42" s="9">
        <f t="shared" si="8"/>
        <v>0</v>
      </c>
      <c r="AN42" s="106" t="s">
        <v>4900</v>
      </c>
    </row>
    <row r="43" spans="1:40" x14ac:dyDescent="0.25">
      <c r="A43" s="105">
        <v>4071</v>
      </c>
      <c r="B43" s="106" t="s">
        <v>7121</v>
      </c>
      <c r="C43" s="106" t="s">
        <v>7122</v>
      </c>
      <c r="D43" s="106" t="s">
        <v>7123</v>
      </c>
      <c r="E43" s="107">
        <v>41623</v>
      </c>
      <c r="F43" s="106" t="s">
        <v>38</v>
      </c>
      <c r="L43" s="110" t="s">
        <v>342</v>
      </c>
      <c r="M43" s="106" t="s">
        <v>185</v>
      </c>
      <c r="N43" s="106" t="s">
        <v>48</v>
      </c>
      <c r="O43" s="110">
        <v>30</v>
      </c>
      <c r="P43" s="106" t="s">
        <v>225</v>
      </c>
      <c r="Q43" s="106" t="s">
        <v>15</v>
      </c>
      <c r="R43" s="105">
        <v>0</v>
      </c>
      <c r="S43" s="105">
        <v>0</v>
      </c>
      <c r="T43" s="105">
        <v>0</v>
      </c>
      <c r="U43" s="105">
        <v>1</v>
      </c>
      <c r="V43" s="105">
        <v>0</v>
      </c>
      <c r="W43" s="105">
        <v>0</v>
      </c>
      <c r="X43" s="105">
        <v>0</v>
      </c>
      <c r="Y43" s="105">
        <v>0</v>
      </c>
      <c r="Z43" s="105">
        <v>1</v>
      </c>
      <c r="AA43" s="105">
        <v>0</v>
      </c>
      <c r="AB43" s="105">
        <v>0</v>
      </c>
      <c r="AC43" s="105">
        <v>0</v>
      </c>
      <c r="AD43" s="105">
        <v>0</v>
      </c>
      <c r="AE43" s="105">
        <v>0</v>
      </c>
      <c r="AF43" s="105">
        <v>0</v>
      </c>
      <c r="AG43" s="105">
        <v>0</v>
      </c>
      <c r="AH43" s="105">
        <v>0</v>
      </c>
      <c r="AI43" s="105">
        <v>1</v>
      </c>
      <c r="AJ43" s="9">
        <f t="shared" si="5"/>
        <v>0</v>
      </c>
      <c r="AK43" s="9">
        <f t="shared" si="6"/>
        <v>0</v>
      </c>
      <c r="AL43" s="9">
        <f t="shared" si="7"/>
        <v>1</v>
      </c>
      <c r="AM43" s="9">
        <f t="shared" si="8"/>
        <v>0</v>
      </c>
      <c r="AN43" s="106" t="s">
        <v>7124</v>
      </c>
    </row>
    <row r="44" spans="1:40" x14ac:dyDescent="0.25">
      <c r="A44" s="105">
        <v>4234</v>
      </c>
      <c r="B44" s="106" t="s">
        <v>2679</v>
      </c>
      <c r="C44" s="106" t="s">
        <v>2680</v>
      </c>
      <c r="D44" s="106" t="s">
        <v>2681</v>
      </c>
      <c r="E44" s="107">
        <v>42826</v>
      </c>
      <c r="F44" s="106" t="s">
        <v>328</v>
      </c>
      <c r="J44" s="110">
        <v>3.8000000000000002E-4</v>
      </c>
      <c r="K44" s="110">
        <v>3</v>
      </c>
      <c r="L44" s="110" t="s">
        <v>342</v>
      </c>
      <c r="M44" s="106" t="s">
        <v>185</v>
      </c>
      <c r="N44" s="106" t="s">
        <v>48</v>
      </c>
      <c r="O44" s="110">
        <v>504</v>
      </c>
      <c r="P44" s="106" t="s">
        <v>2682</v>
      </c>
      <c r="Q44" s="106" t="s">
        <v>55</v>
      </c>
      <c r="R44" s="105">
        <v>0</v>
      </c>
      <c r="S44" s="105">
        <v>0</v>
      </c>
      <c r="T44" s="105">
        <v>0</v>
      </c>
      <c r="U44" s="105">
        <v>1</v>
      </c>
      <c r="V44" s="105">
        <v>0</v>
      </c>
      <c r="W44" s="105">
        <v>0</v>
      </c>
      <c r="X44" s="105">
        <v>0</v>
      </c>
      <c r="Y44" s="105">
        <v>0</v>
      </c>
      <c r="Z44" s="105">
        <v>1</v>
      </c>
      <c r="AA44" s="105">
        <v>0</v>
      </c>
      <c r="AB44" s="105">
        <v>0</v>
      </c>
      <c r="AC44" s="105">
        <v>1</v>
      </c>
      <c r="AD44" s="105">
        <v>0</v>
      </c>
      <c r="AE44" s="105">
        <v>0</v>
      </c>
      <c r="AF44" s="105">
        <v>0</v>
      </c>
      <c r="AG44" s="105">
        <v>0</v>
      </c>
      <c r="AH44" s="105">
        <v>0</v>
      </c>
      <c r="AI44" s="105">
        <v>0</v>
      </c>
      <c r="AJ44" s="9">
        <f t="shared" si="5"/>
        <v>1</v>
      </c>
      <c r="AK44" s="9">
        <f t="shared" si="6"/>
        <v>0</v>
      </c>
      <c r="AL44" s="9">
        <f t="shared" si="7"/>
        <v>0</v>
      </c>
      <c r="AM44" s="9">
        <f t="shared" si="8"/>
        <v>0</v>
      </c>
      <c r="AN44" s="106" t="s">
        <v>2683</v>
      </c>
    </row>
    <row r="45" spans="1:40" x14ac:dyDescent="0.25">
      <c r="A45" s="105">
        <v>4278</v>
      </c>
      <c r="B45" s="106" t="s">
        <v>6150</v>
      </c>
      <c r="C45" s="106" t="s">
        <v>6151</v>
      </c>
      <c r="D45" s="106" t="s">
        <v>6152</v>
      </c>
      <c r="E45" s="107">
        <v>44013</v>
      </c>
      <c r="F45" s="106" t="s">
        <v>38</v>
      </c>
      <c r="G45" s="105">
        <v>2500</v>
      </c>
      <c r="H45" s="105">
        <v>2000</v>
      </c>
      <c r="J45" s="110">
        <v>4.8799999999999998E-3</v>
      </c>
      <c r="K45" s="110">
        <v>45.5</v>
      </c>
      <c r="L45" s="110" t="s">
        <v>342</v>
      </c>
      <c r="M45" s="106" t="s">
        <v>185</v>
      </c>
      <c r="N45" s="106" t="s">
        <v>48</v>
      </c>
      <c r="O45" s="110">
        <v>30</v>
      </c>
      <c r="P45" s="106" t="s">
        <v>891</v>
      </c>
      <c r="Q45" s="106" t="s">
        <v>15</v>
      </c>
      <c r="R45" s="105">
        <v>1</v>
      </c>
      <c r="S45" s="105">
        <v>0</v>
      </c>
      <c r="T45" s="105">
        <v>0</v>
      </c>
      <c r="U45" s="105">
        <v>1</v>
      </c>
      <c r="V45" s="105">
        <v>0</v>
      </c>
      <c r="W45" s="105">
        <v>0</v>
      </c>
      <c r="X45" s="105">
        <v>0</v>
      </c>
      <c r="Y45" s="105">
        <v>0</v>
      </c>
      <c r="Z45" s="105">
        <v>1</v>
      </c>
      <c r="AA45" s="105">
        <v>0</v>
      </c>
      <c r="AB45" s="105">
        <v>0</v>
      </c>
      <c r="AC45" s="105">
        <v>0</v>
      </c>
      <c r="AD45" s="105">
        <v>0</v>
      </c>
      <c r="AE45" s="105">
        <v>0</v>
      </c>
      <c r="AF45" s="105">
        <v>0</v>
      </c>
      <c r="AG45" s="105">
        <v>0</v>
      </c>
      <c r="AH45" s="105">
        <v>0</v>
      </c>
      <c r="AI45" s="105">
        <v>1</v>
      </c>
      <c r="AJ45" s="9">
        <f t="shared" si="5"/>
        <v>0</v>
      </c>
      <c r="AK45" s="9">
        <f t="shared" si="6"/>
        <v>0</v>
      </c>
      <c r="AL45" s="9">
        <f t="shared" si="7"/>
        <v>1</v>
      </c>
      <c r="AM45" s="9">
        <f t="shared" si="8"/>
        <v>0</v>
      </c>
      <c r="AN45" s="106" t="s">
        <v>6153</v>
      </c>
    </row>
    <row r="46" spans="1:40" x14ac:dyDescent="0.25">
      <c r="A46" s="105">
        <v>4512</v>
      </c>
      <c r="B46" s="106" t="s">
        <v>4010</v>
      </c>
      <c r="C46" s="106" t="s">
        <v>4011</v>
      </c>
      <c r="D46" s="106" t="s">
        <v>4012</v>
      </c>
      <c r="E46" s="107">
        <v>44809</v>
      </c>
      <c r="F46" s="106" t="s">
        <v>38</v>
      </c>
      <c r="J46" s="110">
        <v>0.33900000000000002</v>
      </c>
      <c r="K46" s="110">
        <v>21</v>
      </c>
      <c r="L46" s="110" t="s">
        <v>342</v>
      </c>
      <c r="M46" s="106" t="s">
        <v>185</v>
      </c>
      <c r="N46" s="106" t="s">
        <v>48</v>
      </c>
      <c r="O46" s="110">
        <v>28</v>
      </c>
      <c r="P46" s="106" t="s">
        <v>923</v>
      </c>
      <c r="Q46" s="106" t="s">
        <v>15</v>
      </c>
      <c r="R46" s="105">
        <v>0</v>
      </c>
      <c r="S46" s="105">
        <v>0</v>
      </c>
      <c r="T46" s="105">
        <v>0</v>
      </c>
      <c r="U46" s="105">
        <v>1</v>
      </c>
      <c r="V46" s="105">
        <v>0</v>
      </c>
      <c r="W46" s="105">
        <v>0</v>
      </c>
      <c r="X46" s="105">
        <v>0</v>
      </c>
      <c r="Y46" s="105">
        <v>0</v>
      </c>
      <c r="Z46" s="105">
        <v>1</v>
      </c>
      <c r="AA46" s="105">
        <v>0</v>
      </c>
      <c r="AB46" s="105">
        <v>0</v>
      </c>
      <c r="AC46" s="105">
        <v>0</v>
      </c>
      <c r="AD46" s="105">
        <v>0</v>
      </c>
      <c r="AE46" s="105">
        <v>1</v>
      </c>
      <c r="AF46" s="105">
        <v>0</v>
      </c>
      <c r="AG46" s="105">
        <v>0</v>
      </c>
      <c r="AH46" s="105">
        <v>0</v>
      </c>
      <c r="AI46" s="105">
        <v>0</v>
      </c>
      <c r="AJ46" s="9">
        <f t="shared" si="5"/>
        <v>1</v>
      </c>
      <c r="AK46" s="9">
        <f t="shared" si="6"/>
        <v>0</v>
      </c>
      <c r="AL46" s="9">
        <f t="shared" si="7"/>
        <v>0</v>
      </c>
      <c r="AM46" s="9">
        <f t="shared" si="8"/>
        <v>0</v>
      </c>
      <c r="AN46" s="106" t="s">
        <v>4014</v>
      </c>
    </row>
    <row r="47" spans="1:40" x14ac:dyDescent="0.25">
      <c r="A47" s="105">
        <v>4212</v>
      </c>
      <c r="B47" s="106" t="s">
        <v>2675</v>
      </c>
      <c r="C47" s="106" t="s">
        <v>2676</v>
      </c>
      <c r="D47" s="106" t="s">
        <v>2677</v>
      </c>
      <c r="E47" s="107">
        <v>42736</v>
      </c>
      <c r="F47" s="106" t="s">
        <v>38</v>
      </c>
      <c r="I47" s="110">
        <v>2.34</v>
      </c>
      <c r="J47" s="110">
        <v>0.54</v>
      </c>
      <c r="L47" s="109" t="s">
        <v>341</v>
      </c>
      <c r="M47" s="106" t="s">
        <v>230</v>
      </c>
      <c r="N47" s="106" t="s">
        <v>48</v>
      </c>
      <c r="O47" s="110">
        <v>0.25</v>
      </c>
      <c r="P47" s="106" t="s">
        <v>157</v>
      </c>
      <c r="Q47" s="106" t="s">
        <v>15</v>
      </c>
      <c r="R47" s="105">
        <v>1</v>
      </c>
      <c r="S47" s="105">
        <v>0</v>
      </c>
      <c r="T47" s="105">
        <v>0</v>
      </c>
      <c r="U47" s="105">
        <v>0</v>
      </c>
      <c r="V47" s="105">
        <v>0</v>
      </c>
      <c r="W47" s="105">
        <v>0</v>
      </c>
      <c r="X47" s="105">
        <v>0</v>
      </c>
      <c r="Y47" s="105">
        <v>0</v>
      </c>
      <c r="Z47" s="105">
        <v>0</v>
      </c>
      <c r="AA47" s="105">
        <v>1</v>
      </c>
      <c r="AB47" s="105">
        <v>0</v>
      </c>
      <c r="AC47" s="105">
        <v>0</v>
      </c>
      <c r="AD47" s="105">
        <v>0</v>
      </c>
      <c r="AE47" s="105">
        <v>0</v>
      </c>
      <c r="AF47" s="105">
        <v>0</v>
      </c>
      <c r="AG47" s="105">
        <v>0</v>
      </c>
      <c r="AH47" s="105">
        <v>0</v>
      </c>
      <c r="AI47" s="105">
        <v>0</v>
      </c>
      <c r="AJ47" s="9">
        <f t="shared" si="5"/>
        <v>0</v>
      </c>
      <c r="AK47" s="9">
        <f t="shared" si="6"/>
        <v>0</v>
      </c>
      <c r="AL47" s="9">
        <f t="shared" si="7"/>
        <v>0</v>
      </c>
      <c r="AM47" s="9">
        <f t="shared" si="8"/>
        <v>0</v>
      </c>
      <c r="AN47" s="106" t="s">
        <v>2678</v>
      </c>
    </row>
    <row r="48" spans="1:40" x14ac:dyDescent="0.25">
      <c r="A48" s="105">
        <v>3744</v>
      </c>
      <c r="B48" s="106" t="s">
        <v>5509</v>
      </c>
      <c r="C48" s="106" t="s">
        <v>5510</v>
      </c>
      <c r="D48" s="106" t="s">
        <v>5511</v>
      </c>
      <c r="E48" s="107">
        <v>44109</v>
      </c>
      <c r="F48" s="106" t="s">
        <v>38</v>
      </c>
      <c r="J48" s="110">
        <v>0.04</v>
      </c>
      <c r="K48" s="110">
        <v>9.5</v>
      </c>
      <c r="L48" s="110" t="s">
        <v>342</v>
      </c>
      <c r="M48" s="106" t="s">
        <v>5512</v>
      </c>
      <c r="N48" s="106" t="s">
        <v>48</v>
      </c>
      <c r="O48" s="110">
        <v>192</v>
      </c>
      <c r="P48" s="106" t="s">
        <v>8392</v>
      </c>
      <c r="Q48" s="106" t="s">
        <v>70</v>
      </c>
      <c r="R48" s="105">
        <v>0</v>
      </c>
      <c r="S48" s="105">
        <v>0</v>
      </c>
      <c r="T48" s="105">
        <v>0</v>
      </c>
      <c r="U48" s="105">
        <v>1</v>
      </c>
      <c r="V48" s="105">
        <v>0</v>
      </c>
      <c r="W48" s="105">
        <v>0</v>
      </c>
      <c r="X48" s="105">
        <v>0</v>
      </c>
      <c r="Y48" s="105">
        <v>0</v>
      </c>
      <c r="Z48" s="105">
        <v>1</v>
      </c>
      <c r="AA48" s="105">
        <v>0</v>
      </c>
      <c r="AB48" s="105">
        <v>0</v>
      </c>
      <c r="AC48" s="105">
        <v>1</v>
      </c>
      <c r="AD48" s="105">
        <v>0</v>
      </c>
      <c r="AE48" s="105">
        <v>0</v>
      </c>
      <c r="AF48" s="105">
        <v>0</v>
      </c>
      <c r="AG48" s="105">
        <v>0</v>
      </c>
      <c r="AH48" s="105">
        <v>0</v>
      </c>
      <c r="AI48" s="105">
        <v>0</v>
      </c>
      <c r="AJ48" s="9">
        <f t="shared" si="5"/>
        <v>1</v>
      </c>
      <c r="AK48" s="9">
        <f t="shared" si="6"/>
        <v>0</v>
      </c>
      <c r="AL48" s="9">
        <f t="shared" si="7"/>
        <v>0</v>
      </c>
      <c r="AM48" s="9">
        <f t="shared" si="8"/>
        <v>0</v>
      </c>
      <c r="AN48" s="106" t="s">
        <v>5514</v>
      </c>
    </row>
    <row r="49" spans="1:46" x14ac:dyDescent="0.25">
      <c r="A49" s="105">
        <v>97</v>
      </c>
      <c r="B49" s="106" t="s">
        <v>364</v>
      </c>
      <c r="C49" s="106" t="s">
        <v>365</v>
      </c>
      <c r="D49" s="106" t="s">
        <v>366</v>
      </c>
      <c r="E49" s="107">
        <v>41929</v>
      </c>
      <c r="F49" s="106" t="s">
        <v>38</v>
      </c>
      <c r="I49" s="110">
        <v>28000</v>
      </c>
      <c r="J49" s="110"/>
      <c r="L49" s="110" t="s">
        <v>342</v>
      </c>
      <c r="M49" s="106" t="s">
        <v>136</v>
      </c>
      <c r="N49" s="106" t="s">
        <v>48</v>
      </c>
      <c r="O49" s="110">
        <v>63</v>
      </c>
      <c r="P49" s="106" t="s">
        <v>367</v>
      </c>
      <c r="Q49" s="106" t="s">
        <v>15</v>
      </c>
      <c r="R49" s="105">
        <v>1</v>
      </c>
      <c r="S49" s="105">
        <v>0</v>
      </c>
      <c r="T49" s="105">
        <v>0</v>
      </c>
      <c r="U49" s="105">
        <v>1</v>
      </c>
      <c r="V49" s="105">
        <v>0</v>
      </c>
      <c r="W49" s="105">
        <v>0</v>
      </c>
      <c r="X49" s="105">
        <v>0</v>
      </c>
      <c r="Y49" s="105">
        <v>0</v>
      </c>
      <c r="Z49" s="105">
        <v>1</v>
      </c>
      <c r="AA49" s="105">
        <v>0</v>
      </c>
      <c r="AB49" s="105">
        <v>0</v>
      </c>
      <c r="AC49" s="105">
        <v>1</v>
      </c>
      <c r="AD49" s="105">
        <v>0</v>
      </c>
      <c r="AE49" s="105">
        <v>0</v>
      </c>
      <c r="AF49" s="105">
        <v>0</v>
      </c>
      <c r="AG49" s="105">
        <v>0</v>
      </c>
      <c r="AH49" s="105">
        <v>0</v>
      </c>
      <c r="AI49" s="105">
        <v>0</v>
      </c>
      <c r="AJ49" s="9">
        <f t="shared" si="5"/>
        <v>1</v>
      </c>
      <c r="AK49" s="9">
        <f t="shared" si="6"/>
        <v>0</v>
      </c>
      <c r="AL49" s="9">
        <f t="shared" si="7"/>
        <v>0</v>
      </c>
      <c r="AM49" s="9">
        <f t="shared" si="8"/>
        <v>0</v>
      </c>
      <c r="AN49" s="106" t="s">
        <v>368</v>
      </c>
    </row>
    <row r="50" spans="1:46" x14ac:dyDescent="0.25">
      <c r="A50" s="105">
        <v>3771</v>
      </c>
      <c r="B50" s="106" t="s">
        <v>6792</v>
      </c>
      <c r="C50" s="106" t="s">
        <v>6793</v>
      </c>
      <c r="D50" s="106" t="s">
        <v>6794</v>
      </c>
      <c r="E50" s="107">
        <v>33269</v>
      </c>
      <c r="F50" s="106" t="s">
        <v>38</v>
      </c>
      <c r="I50" s="110">
        <v>1000</v>
      </c>
      <c r="L50" s="110" t="s">
        <v>342</v>
      </c>
      <c r="M50" s="106" t="s">
        <v>136</v>
      </c>
      <c r="N50" s="106" t="s">
        <v>48</v>
      </c>
      <c r="O50" s="110">
        <v>720</v>
      </c>
      <c r="P50" s="106" t="s">
        <v>6795</v>
      </c>
      <c r="Q50" s="106" t="s">
        <v>15</v>
      </c>
      <c r="R50" s="105">
        <v>1</v>
      </c>
      <c r="S50" s="105">
        <v>0</v>
      </c>
      <c r="T50" s="105">
        <v>0</v>
      </c>
      <c r="U50" s="105">
        <v>1</v>
      </c>
      <c r="V50" s="105">
        <v>0</v>
      </c>
      <c r="W50" s="105">
        <v>0</v>
      </c>
      <c r="X50" s="105">
        <v>0</v>
      </c>
      <c r="Y50" s="105">
        <v>0</v>
      </c>
      <c r="Z50" s="105">
        <v>1</v>
      </c>
      <c r="AA50" s="105">
        <v>0</v>
      </c>
      <c r="AB50" s="105">
        <v>0</v>
      </c>
      <c r="AC50" s="105">
        <v>0</v>
      </c>
      <c r="AD50" s="105">
        <v>0</v>
      </c>
      <c r="AE50" s="105">
        <v>0</v>
      </c>
      <c r="AF50" s="105">
        <v>0</v>
      </c>
      <c r="AG50" s="105">
        <v>0</v>
      </c>
      <c r="AH50" s="105">
        <v>0</v>
      </c>
      <c r="AI50" s="105">
        <v>1</v>
      </c>
      <c r="AJ50" s="9">
        <f t="shared" si="5"/>
        <v>0</v>
      </c>
      <c r="AK50" s="9">
        <f t="shared" si="6"/>
        <v>0</v>
      </c>
      <c r="AL50" s="9">
        <f t="shared" si="7"/>
        <v>1</v>
      </c>
      <c r="AM50" s="9">
        <f t="shared" si="8"/>
        <v>0</v>
      </c>
      <c r="AN50" s="106" t="s">
        <v>6797</v>
      </c>
    </row>
    <row r="51" spans="1:46" x14ac:dyDescent="0.25">
      <c r="A51" s="105">
        <v>1235</v>
      </c>
      <c r="B51" s="106" t="s">
        <v>523</v>
      </c>
      <c r="C51" s="106" t="s">
        <v>524</v>
      </c>
      <c r="D51" s="106" t="s">
        <v>525</v>
      </c>
      <c r="E51" s="107">
        <v>40603</v>
      </c>
      <c r="F51" s="106" t="s">
        <v>38</v>
      </c>
      <c r="J51" s="110">
        <v>1.2</v>
      </c>
      <c r="L51" s="110" t="s">
        <v>342</v>
      </c>
      <c r="M51" s="106" t="s">
        <v>39</v>
      </c>
      <c r="N51" s="106" t="s">
        <v>48</v>
      </c>
      <c r="O51" s="110">
        <v>6.93</v>
      </c>
      <c r="P51" s="106" t="s">
        <v>526</v>
      </c>
      <c r="Q51" s="106" t="s">
        <v>15</v>
      </c>
      <c r="R51" s="105">
        <v>1</v>
      </c>
      <c r="S51" s="105">
        <v>0</v>
      </c>
      <c r="T51" s="105">
        <v>0</v>
      </c>
      <c r="U51" s="105">
        <v>1</v>
      </c>
      <c r="V51" s="105">
        <v>0</v>
      </c>
      <c r="W51" s="105">
        <v>0</v>
      </c>
      <c r="X51" s="105">
        <v>0</v>
      </c>
      <c r="Y51" s="105">
        <v>0</v>
      </c>
      <c r="Z51" s="105">
        <v>1</v>
      </c>
      <c r="AA51" s="105">
        <v>0</v>
      </c>
      <c r="AB51" s="105">
        <v>0</v>
      </c>
      <c r="AC51" s="105">
        <v>0</v>
      </c>
      <c r="AD51" s="105">
        <v>0</v>
      </c>
      <c r="AE51" s="105">
        <v>0</v>
      </c>
      <c r="AF51" s="105">
        <v>0</v>
      </c>
      <c r="AG51" s="105">
        <v>0</v>
      </c>
      <c r="AH51" s="105">
        <v>0</v>
      </c>
      <c r="AI51" s="105">
        <v>1</v>
      </c>
      <c r="AJ51" s="9">
        <f t="shared" si="5"/>
        <v>0</v>
      </c>
      <c r="AK51" s="9">
        <f t="shared" si="6"/>
        <v>0</v>
      </c>
      <c r="AL51" s="9">
        <f t="shared" si="7"/>
        <v>1</v>
      </c>
      <c r="AM51" s="9">
        <f t="shared" si="8"/>
        <v>0</v>
      </c>
      <c r="AN51" s="106" t="s">
        <v>527</v>
      </c>
    </row>
    <row r="52" spans="1:46" x14ac:dyDescent="0.25">
      <c r="A52" s="105">
        <v>3127</v>
      </c>
      <c r="B52" s="106" t="s">
        <v>809</v>
      </c>
      <c r="C52" s="106" t="s">
        <v>810</v>
      </c>
      <c r="D52" s="106" t="s">
        <v>811</v>
      </c>
      <c r="E52" s="107">
        <v>42874</v>
      </c>
      <c r="F52" s="106" t="s">
        <v>38</v>
      </c>
      <c r="L52" s="109" t="s">
        <v>341</v>
      </c>
      <c r="M52" s="106" t="s">
        <v>812</v>
      </c>
      <c r="N52" s="106" t="s">
        <v>48</v>
      </c>
      <c r="O52" s="110">
        <v>48</v>
      </c>
      <c r="P52" s="106" t="s">
        <v>111</v>
      </c>
      <c r="Q52" s="106" t="s">
        <v>15</v>
      </c>
      <c r="R52" s="105">
        <v>0</v>
      </c>
      <c r="S52" s="105">
        <v>0</v>
      </c>
      <c r="T52" s="105">
        <v>0</v>
      </c>
      <c r="U52" s="105">
        <v>0</v>
      </c>
      <c r="V52" s="105">
        <v>0</v>
      </c>
      <c r="W52" s="105">
        <v>0</v>
      </c>
      <c r="X52" s="105">
        <v>0</v>
      </c>
      <c r="Y52" s="105">
        <v>0</v>
      </c>
      <c r="Z52" s="105">
        <v>1</v>
      </c>
      <c r="AA52" s="105">
        <v>0</v>
      </c>
      <c r="AB52" s="105">
        <v>0</v>
      </c>
      <c r="AC52" s="105">
        <v>0</v>
      </c>
      <c r="AD52" s="105">
        <v>0</v>
      </c>
      <c r="AE52" s="105">
        <v>0</v>
      </c>
      <c r="AF52" s="105">
        <v>1</v>
      </c>
      <c r="AG52" s="105">
        <v>0</v>
      </c>
      <c r="AH52" s="105">
        <v>0</v>
      </c>
      <c r="AI52" s="105">
        <v>0</v>
      </c>
      <c r="AJ52" s="9">
        <f t="shared" si="5"/>
        <v>0</v>
      </c>
      <c r="AK52" s="9">
        <f t="shared" si="6"/>
        <v>1</v>
      </c>
      <c r="AL52" s="9">
        <f t="shared" si="7"/>
        <v>0</v>
      </c>
      <c r="AM52" s="9">
        <f t="shared" si="8"/>
        <v>0</v>
      </c>
      <c r="AN52" s="106" t="s">
        <v>813</v>
      </c>
    </row>
    <row r="53" spans="1:46" x14ac:dyDescent="0.25">
      <c r="A53" s="105">
        <v>104</v>
      </c>
      <c r="B53" s="106" t="s">
        <v>4169</v>
      </c>
      <c r="C53" s="106" t="s">
        <v>4170</v>
      </c>
      <c r="D53" s="106" t="s">
        <v>4171</v>
      </c>
      <c r="E53" s="107">
        <v>41579</v>
      </c>
      <c r="F53" s="106" t="s">
        <v>38</v>
      </c>
      <c r="L53" s="109" t="s">
        <v>341</v>
      </c>
      <c r="M53" s="106" t="s">
        <v>283</v>
      </c>
      <c r="N53" s="106" t="s">
        <v>48</v>
      </c>
      <c r="O53" s="110">
        <v>21</v>
      </c>
      <c r="P53" s="106" t="s">
        <v>367</v>
      </c>
      <c r="Q53" s="106" t="s">
        <v>15</v>
      </c>
      <c r="R53" s="105">
        <v>1</v>
      </c>
      <c r="S53" s="105">
        <v>0</v>
      </c>
      <c r="T53" s="105">
        <v>0</v>
      </c>
      <c r="U53" s="105">
        <v>1</v>
      </c>
      <c r="V53" s="105">
        <v>0</v>
      </c>
      <c r="W53" s="105">
        <v>0</v>
      </c>
      <c r="X53" s="105">
        <v>0</v>
      </c>
      <c r="Y53" s="105">
        <v>0</v>
      </c>
      <c r="Z53" s="105">
        <v>1</v>
      </c>
      <c r="AA53" s="105">
        <v>0</v>
      </c>
      <c r="AB53" s="105">
        <v>0</v>
      </c>
      <c r="AC53" s="105">
        <v>0</v>
      </c>
      <c r="AD53" s="105">
        <v>0</v>
      </c>
      <c r="AE53" s="105">
        <v>0</v>
      </c>
      <c r="AF53" s="105">
        <v>0</v>
      </c>
      <c r="AG53" s="105">
        <v>0</v>
      </c>
      <c r="AH53" s="105">
        <v>0</v>
      </c>
      <c r="AI53" s="105">
        <v>1</v>
      </c>
      <c r="AJ53" s="9">
        <f t="shared" si="5"/>
        <v>0</v>
      </c>
      <c r="AK53" s="9">
        <f t="shared" si="6"/>
        <v>0</v>
      </c>
      <c r="AL53" s="9">
        <f t="shared" si="7"/>
        <v>1</v>
      </c>
      <c r="AM53" s="9">
        <f t="shared" si="8"/>
        <v>0</v>
      </c>
      <c r="AN53" s="106" t="s">
        <v>4172</v>
      </c>
    </row>
    <row r="54" spans="1:46" x14ac:dyDescent="0.25">
      <c r="A54" s="105">
        <v>2363</v>
      </c>
      <c r="B54" s="106" t="s">
        <v>7117</v>
      </c>
      <c r="C54" s="106" t="s">
        <v>7118</v>
      </c>
      <c r="D54" s="106" t="s">
        <v>7119</v>
      </c>
      <c r="E54" s="107">
        <v>42614</v>
      </c>
      <c r="F54" s="106" t="s">
        <v>38</v>
      </c>
      <c r="L54" s="109" t="s">
        <v>341</v>
      </c>
      <c r="M54" s="106" t="s">
        <v>283</v>
      </c>
      <c r="N54" s="106" t="s">
        <v>48</v>
      </c>
      <c r="O54" s="110">
        <v>8</v>
      </c>
      <c r="P54" s="106" t="s">
        <v>377</v>
      </c>
      <c r="Q54" s="106" t="s">
        <v>15</v>
      </c>
      <c r="R54" s="105">
        <v>1</v>
      </c>
      <c r="S54" s="105">
        <v>0</v>
      </c>
      <c r="T54" s="105">
        <v>0</v>
      </c>
      <c r="U54" s="105">
        <v>1</v>
      </c>
      <c r="V54" s="105">
        <v>0</v>
      </c>
      <c r="W54" s="105">
        <v>0</v>
      </c>
      <c r="X54" s="105">
        <v>0</v>
      </c>
      <c r="Y54" s="105">
        <v>0</v>
      </c>
      <c r="Z54" s="105">
        <v>1</v>
      </c>
      <c r="AA54" s="105">
        <v>0</v>
      </c>
      <c r="AB54" s="105">
        <v>0</v>
      </c>
      <c r="AC54" s="105">
        <v>0</v>
      </c>
      <c r="AD54" s="105">
        <v>0</v>
      </c>
      <c r="AE54" s="105">
        <v>0</v>
      </c>
      <c r="AF54" s="105">
        <v>0</v>
      </c>
      <c r="AG54" s="105">
        <v>0</v>
      </c>
      <c r="AH54" s="105">
        <v>0</v>
      </c>
      <c r="AI54" s="105">
        <v>1</v>
      </c>
      <c r="AJ54" s="9">
        <f t="shared" si="5"/>
        <v>0</v>
      </c>
      <c r="AK54" s="9">
        <f t="shared" si="6"/>
        <v>0</v>
      </c>
      <c r="AL54" s="9">
        <f t="shared" si="7"/>
        <v>1</v>
      </c>
      <c r="AM54" s="9">
        <f t="shared" si="8"/>
        <v>0</v>
      </c>
      <c r="AN54" s="106" t="s">
        <v>7120</v>
      </c>
    </row>
    <row r="55" spans="1:46" x14ac:dyDescent="0.25">
      <c r="A55" s="105">
        <v>2377</v>
      </c>
      <c r="B55" s="106" t="s">
        <v>3287</v>
      </c>
      <c r="C55" s="106" t="s">
        <v>3288</v>
      </c>
      <c r="D55" s="106" t="s">
        <v>1130</v>
      </c>
      <c r="E55" s="107">
        <v>42804</v>
      </c>
      <c r="F55" s="106" t="s">
        <v>38</v>
      </c>
      <c r="L55" s="109" t="s">
        <v>341</v>
      </c>
      <c r="M55" s="106" t="s">
        <v>283</v>
      </c>
      <c r="N55" s="106" t="s">
        <v>48</v>
      </c>
      <c r="O55" s="110">
        <v>42</v>
      </c>
      <c r="P55" s="106" t="s">
        <v>231</v>
      </c>
      <c r="Q55" s="106" t="s">
        <v>15</v>
      </c>
      <c r="R55" s="105">
        <v>0</v>
      </c>
      <c r="S55" s="105">
        <v>0</v>
      </c>
      <c r="T55" s="105">
        <v>0</v>
      </c>
      <c r="U55" s="105">
        <v>1</v>
      </c>
      <c r="V55" s="105">
        <v>0</v>
      </c>
      <c r="W55" s="105">
        <v>0</v>
      </c>
      <c r="X55" s="105">
        <v>0</v>
      </c>
      <c r="Y55" s="105">
        <v>0</v>
      </c>
      <c r="Z55" s="105">
        <v>1</v>
      </c>
      <c r="AA55" s="105">
        <v>0</v>
      </c>
      <c r="AB55" s="105">
        <v>0</v>
      </c>
      <c r="AC55" s="105">
        <v>1</v>
      </c>
      <c r="AD55" s="105">
        <v>0</v>
      </c>
      <c r="AE55" s="105">
        <v>0</v>
      </c>
      <c r="AF55" s="105">
        <v>0</v>
      </c>
      <c r="AG55" s="105">
        <v>0</v>
      </c>
      <c r="AH55" s="105">
        <v>0</v>
      </c>
      <c r="AI55" s="105">
        <v>0</v>
      </c>
      <c r="AJ55" s="9">
        <f t="shared" si="5"/>
        <v>1</v>
      </c>
      <c r="AK55" s="9">
        <f t="shared" si="6"/>
        <v>0</v>
      </c>
      <c r="AL55" s="9">
        <f t="shared" si="7"/>
        <v>0</v>
      </c>
      <c r="AM55" s="9">
        <f t="shared" si="8"/>
        <v>0</v>
      </c>
      <c r="AN55" s="106" t="s">
        <v>3289</v>
      </c>
    </row>
    <row r="56" spans="1:46" x14ac:dyDescent="0.25">
      <c r="A56" s="105">
        <v>4238</v>
      </c>
      <c r="B56" s="106" t="s">
        <v>867</v>
      </c>
      <c r="C56" s="106" t="s">
        <v>868</v>
      </c>
      <c r="D56" s="106" t="s">
        <v>869</v>
      </c>
      <c r="E56" s="107">
        <v>43770</v>
      </c>
      <c r="F56" s="106" t="s">
        <v>38</v>
      </c>
      <c r="L56" s="109" t="s">
        <v>341</v>
      </c>
      <c r="M56" s="106" t="s">
        <v>283</v>
      </c>
      <c r="N56" s="106" t="s">
        <v>48</v>
      </c>
      <c r="O56" s="110">
        <v>672</v>
      </c>
      <c r="P56" s="106" t="s">
        <v>377</v>
      </c>
      <c r="Q56" s="106" t="s">
        <v>15</v>
      </c>
      <c r="R56" s="105">
        <v>1</v>
      </c>
      <c r="S56" s="105">
        <v>0</v>
      </c>
      <c r="T56" s="105">
        <v>0</v>
      </c>
      <c r="U56" s="105">
        <v>1</v>
      </c>
      <c r="V56" s="105">
        <v>0</v>
      </c>
      <c r="W56" s="105">
        <v>0</v>
      </c>
      <c r="X56" s="105">
        <v>0</v>
      </c>
      <c r="Y56" s="105">
        <v>0</v>
      </c>
      <c r="Z56" s="105">
        <v>1</v>
      </c>
      <c r="AA56" s="105">
        <v>0</v>
      </c>
      <c r="AB56" s="105">
        <v>0</v>
      </c>
      <c r="AC56" s="105">
        <v>0</v>
      </c>
      <c r="AD56" s="105">
        <v>0</v>
      </c>
      <c r="AE56" s="105">
        <v>1</v>
      </c>
      <c r="AF56" s="105">
        <v>0</v>
      </c>
      <c r="AG56" s="105">
        <v>0</v>
      </c>
      <c r="AH56" s="105">
        <v>0</v>
      </c>
      <c r="AI56" s="105">
        <v>0</v>
      </c>
      <c r="AJ56" s="9">
        <f t="shared" si="5"/>
        <v>1</v>
      </c>
      <c r="AK56" s="9">
        <f t="shared" si="6"/>
        <v>0</v>
      </c>
      <c r="AL56" s="9">
        <f t="shared" si="7"/>
        <v>0</v>
      </c>
      <c r="AM56" s="9">
        <f t="shared" si="8"/>
        <v>0</v>
      </c>
      <c r="AN56" s="106" t="s">
        <v>870</v>
      </c>
    </row>
    <row r="57" spans="1:46" x14ac:dyDescent="0.25">
      <c r="A57" s="105">
        <v>4318</v>
      </c>
      <c r="B57" s="106" t="s">
        <v>5014</v>
      </c>
      <c r="C57" s="106" t="s">
        <v>5015</v>
      </c>
      <c r="D57" s="106" t="s">
        <v>5016</v>
      </c>
      <c r="E57" s="107">
        <v>44050</v>
      </c>
      <c r="F57" s="106" t="s">
        <v>38</v>
      </c>
      <c r="J57" s="110">
        <v>0.01</v>
      </c>
      <c r="L57" s="109" t="s">
        <v>341</v>
      </c>
      <c r="M57" s="106" t="s">
        <v>283</v>
      </c>
      <c r="N57" s="106" t="s">
        <v>48</v>
      </c>
      <c r="O57" s="110">
        <v>960</v>
      </c>
      <c r="P57" s="106" t="s">
        <v>738</v>
      </c>
      <c r="Q57" s="106" t="s">
        <v>15</v>
      </c>
      <c r="R57" s="105">
        <v>1</v>
      </c>
      <c r="S57" s="105">
        <v>0</v>
      </c>
      <c r="T57" s="105">
        <v>0</v>
      </c>
      <c r="U57" s="105">
        <v>1</v>
      </c>
      <c r="V57" s="105">
        <v>0</v>
      </c>
      <c r="W57" s="105">
        <v>0</v>
      </c>
      <c r="X57" s="105">
        <v>0</v>
      </c>
      <c r="Y57" s="105">
        <v>0</v>
      </c>
      <c r="Z57" s="105">
        <v>1</v>
      </c>
      <c r="AA57" s="105">
        <v>0</v>
      </c>
      <c r="AB57" s="105">
        <v>0</v>
      </c>
      <c r="AC57" s="105">
        <v>0</v>
      </c>
      <c r="AD57" s="105">
        <v>0</v>
      </c>
      <c r="AE57" s="105">
        <v>0</v>
      </c>
      <c r="AF57" s="105">
        <v>0</v>
      </c>
      <c r="AG57" s="105">
        <v>0</v>
      </c>
      <c r="AH57" s="105">
        <v>0</v>
      </c>
      <c r="AI57" s="105">
        <v>0</v>
      </c>
      <c r="AJ57" s="9">
        <f t="shared" si="5"/>
        <v>0</v>
      </c>
      <c r="AK57" s="9">
        <f t="shared" si="6"/>
        <v>0</v>
      </c>
      <c r="AL57" s="9">
        <f t="shared" si="7"/>
        <v>0</v>
      </c>
      <c r="AM57" s="9">
        <f t="shared" si="8"/>
        <v>0</v>
      </c>
      <c r="AN57" s="106" t="s">
        <v>5017</v>
      </c>
    </row>
    <row r="58" spans="1:46" x14ac:dyDescent="0.25">
      <c r="A58" s="105">
        <v>5143</v>
      </c>
      <c r="B58" s="106" t="s">
        <v>3118</v>
      </c>
      <c r="C58" s="106" t="s">
        <v>3119</v>
      </c>
      <c r="D58" s="106" t="s">
        <v>3120</v>
      </c>
      <c r="E58" s="107">
        <v>45237</v>
      </c>
      <c r="F58" s="106" t="s">
        <v>332</v>
      </c>
      <c r="J58" s="110">
        <v>0.54</v>
      </c>
      <c r="L58" s="109" t="s">
        <v>341</v>
      </c>
      <c r="M58" s="106" t="s">
        <v>283</v>
      </c>
      <c r="N58" s="106" t="s">
        <v>48</v>
      </c>
      <c r="O58" s="110">
        <v>8</v>
      </c>
      <c r="P58" s="106" t="s">
        <v>377</v>
      </c>
      <c r="Q58" s="106" t="s">
        <v>15</v>
      </c>
      <c r="R58" s="105">
        <v>0</v>
      </c>
      <c r="S58" s="105">
        <v>0</v>
      </c>
      <c r="T58" s="105">
        <v>0</v>
      </c>
      <c r="U58" s="105">
        <v>1</v>
      </c>
      <c r="V58" s="105">
        <v>0</v>
      </c>
      <c r="W58" s="105">
        <v>0</v>
      </c>
      <c r="X58" s="105">
        <v>0</v>
      </c>
      <c r="Y58" s="105">
        <v>0</v>
      </c>
      <c r="Z58" s="105">
        <v>1</v>
      </c>
      <c r="AA58" s="105">
        <v>0</v>
      </c>
      <c r="AB58" s="105">
        <v>0</v>
      </c>
      <c r="AC58" s="105">
        <v>0</v>
      </c>
      <c r="AD58" s="105">
        <v>0</v>
      </c>
      <c r="AE58" s="105">
        <v>0</v>
      </c>
      <c r="AF58" s="105">
        <v>0</v>
      </c>
      <c r="AG58" s="105">
        <v>0</v>
      </c>
      <c r="AH58" s="105">
        <v>0</v>
      </c>
      <c r="AI58" s="105">
        <v>0</v>
      </c>
      <c r="AJ58" s="9">
        <f t="shared" si="5"/>
        <v>0</v>
      </c>
      <c r="AK58" s="9">
        <f t="shared" si="6"/>
        <v>0</v>
      </c>
      <c r="AL58" s="9">
        <f t="shared" si="7"/>
        <v>0</v>
      </c>
      <c r="AM58" s="9">
        <f t="shared" si="8"/>
        <v>0</v>
      </c>
      <c r="AN58" s="106" t="s">
        <v>3121</v>
      </c>
    </row>
    <row r="59" spans="1:46" x14ac:dyDescent="0.25">
      <c r="A59" s="105">
        <v>3983</v>
      </c>
      <c r="B59" s="106" t="s">
        <v>4865</v>
      </c>
      <c r="C59" s="106" t="s">
        <v>4866</v>
      </c>
      <c r="D59" s="106" t="s">
        <v>4867</v>
      </c>
      <c r="E59" s="107">
        <v>42305</v>
      </c>
      <c r="F59" s="106" t="s">
        <v>38</v>
      </c>
      <c r="I59" s="110">
        <v>120</v>
      </c>
      <c r="J59" s="110">
        <v>0.1</v>
      </c>
      <c r="L59" s="109" t="s">
        <v>342</v>
      </c>
      <c r="M59" s="106" t="s">
        <v>963</v>
      </c>
      <c r="N59" s="106" t="s">
        <v>48</v>
      </c>
      <c r="O59" s="110">
        <v>30</v>
      </c>
      <c r="P59" s="106" t="s">
        <v>526</v>
      </c>
      <c r="Q59" s="106" t="s">
        <v>15</v>
      </c>
      <c r="R59" s="105">
        <v>1</v>
      </c>
      <c r="S59" s="105">
        <v>0</v>
      </c>
      <c r="T59" s="105">
        <v>0</v>
      </c>
      <c r="U59" s="105">
        <v>1</v>
      </c>
      <c r="V59" s="105">
        <v>0</v>
      </c>
      <c r="W59" s="105">
        <v>0</v>
      </c>
      <c r="X59" s="105">
        <v>0</v>
      </c>
      <c r="Y59" s="105">
        <v>0</v>
      </c>
      <c r="Z59" s="105">
        <v>1</v>
      </c>
      <c r="AA59" s="105">
        <v>0</v>
      </c>
      <c r="AB59" s="105">
        <v>0</v>
      </c>
      <c r="AC59" s="105">
        <v>0</v>
      </c>
      <c r="AD59" s="105">
        <v>0</v>
      </c>
      <c r="AE59" s="105">
        <v>0</v>
      </c>
      <c r="AF59" s="105">
        <v>0</v>
      </c>
      <c r="AG59" s="105">
        <v>0</v>
      </c>
      <c r="AH59" s="105">
        <v>0</v>
      </c>
      <c r="AI59" s="105">
        <v>1</v>
      </c>
      <c r="AJ59" s="9">
        <f t="shared" si="5"/>
        <v>0</v>
      </c>
      <c r="AK59" s="9">
        <f t="shared" si="6"/>
        <v>0</v>
      </c>
      <c r="AL59" s="9">
        <f t="shared" si="7"/>
        <v>1</v>
      </c>
      <c r="AM59" s="9">
        <f t="shared" si="8"/>
        <v>0</v>
      </c>
      <c r="AN59" s="106" t="s">
        <v>4868</v>
      </c>
    </row>
    <row r="60" spans="1:46" x14ac:dyDescent="0.25">
      <c r="A60" s="105">
        <v>2297</v>
      </c>
      <c r="B60" s="106" t="s">
        <v>5643</v>
      </c>
      <c r="C60" s="106" t="s">
        <v>5644</v>
      </c>
      <c r="D60" s="106" t="s">
        <v>5645</v>
      </c>
      <c r="E60" s="107">
        <v>39770</v>
      </c>
      <c r="F60" s="106" t="s">
        <v>38</v>
      </c>
      <c r="J60" s="110">
        <v>2</v>
      </c>
      <c r="L60" s="109" t="s">
        <v>342</v>
      </c>
      <c r="M60" s="106" t="s">
        <v>224</v>
      </c>
      <c r="N60" s="106" t="s">
        <v>219</v>
      </c>
      <c r="O60" s="110">
        <v>2</v>
      </c>
      <c r="P60" s="106" t="s">
        <v>4500</v>
      </c>
      <c r="Q60" s="106" t="s">
        <v>15</v>
      </c>
      <c r="R60" s="105">
        <v>0</v>
      </c>
      <c r="S60" s="105">
        <v>0</v>
      </c>
      <c r="T60" s="105">
        <v>0</v>
      </c>
      <c r="U60" s="105">
        <v>0</v>
      </c>
      <c r="V60" s="105">
        <v>0</v>
      </c>
      <c r="W60" s="105">
        <v>0</v>
      </c>
      <c r="X60" s="105">
        <v>0</v>
      </c>
      <c r="Y60" s="105">
        <v>1</v>
      </c>
      <c r="Z60" s="105">
        <v>0</v>
      </c>
      <c r="AA60" s="105">
        <v>0</v>
      </c>
      <c r="AB60" s="105">
        <v>0</v>
      </c>
      <c r="AC60" s="105">
        <v>1</v>
      </c>
      <c r="AD60" s="105">
        <v>0</v>
      </c>
      <c r="AE60" s="105">
        <v>0</v>
      </c>
      <c r="AF60" s="105">
        <v>0</v>
      </c>
      <c r="AG60" s="105">
        <v>0</v>
      </c>
      <c r="AH60" s="105">
        <v>0</v>
      </c>
      <c r="AI60" s="105">
        <v>0</v>
      </c>
      <c r="AJ60" s="9">
        <f t="shared" si="5"/>
        <v>1</v>
      </c>
      <c r="AK60" s="9">
        <f t="shared" si="6"/>
        <v>0</v>
      </c>
      <c r="AL60" s="9">
        <f t="shared" si="7"/>
        <v>0</v>
      </c>
      <c r="AM60" s="9">
        <f t="shared" si="8"/>
        <v>0</v>
      </c>
      <c r="AN60" s="106" t="s">
        <v>5647</v>
      </c>
    </row>
    <row r="61" spans="1:46" x14ac:dyDescent="0.25">
      <c r="A61" s="105">
        <v>1599</v>
      </c>
      <c r="B61" s="106" t="s">
        <v>7101</v>
      </c>
      <c r="C61" s="106" t="s">
        <v>7102</v>
      </c>
      <c r="D61" s="106" t="s">
        <v>7103</v>
      </c>
      <c r="E61" s="107">
        <v>36526</v>
      </c>
      <c r="F61" s="106" t="s">
        <v>332</v>
      </c>
      <c r="I61" s="110">
        <v>10000</v>
      </c>
      <c r="L61" s="110" t="s">
        <v>342</v>
      </c>
      <c r="M61" s="106" t="s">
        <v>136</v>
      </c>
      <c r="N61" s="106" t="s">
        <v>219</v>
      </c>
      <c r="O61" s="110">
        <v>0</v>
      </c>
      <c r="P61" s="106" t="s">
        <v>589</v>
      </c>
      <c r="Q61" s="106" t="s">
        <v>15</v>
      </c>
      <c r="R61" s="105">
        <v>1</v>
      </c>
      <c r="S61" s="105">
        <v>0</v>
      </c>
      <c r="T61" s="105">
        <v>0</v>
      </c>
      <c r="U61" s="105">
        <v>1</v>
      </c>
      <c r="V61" s="105">
        <v>0</v>
      </c>
      <c r="W61" s="105">
        <v>0</v>
      </c>
      <c r="X61" s="105">
        <v>0</v>
      </c>
      <c r="Y61" s="105">
        <v>0</v>
      </c>
      <c r="Z61" s="105">
        <v>1</v>
      </c>
      <c r="AA61" s="105">
        <v>0</v>
      </c>
      <c r="AB61" s="105">
        <v>0</v>
      </c>
      <c r="AC61" s="105">
        <v>0</v>
      </c>
      <c r="AD61" s="105">
        <v>0</v>
      </c>
      <c r="AE61" s="105">
        <v>0</v>
      </c>
      <c r="AF61" s="105">
        <v>0</v>
      </c>
      <c r="AG61" s="105">
        <v>0</v>
      </c>
      <c r="AH61" s="105">
        <v>0</v>
      </c>
      <c r="AI61" s="105">
        <v>1</v>
      </c>
      <c r="AJ61" s="9">
        <f t="shared" si="5"/>
        <v>0</v>
      </c>
      <c r="AK61" s="9">
        <f t="shared" si="6"/>
        <v>0</v>
      </c>
      <c r="AL61" s="9">
        <f t="shared" si="7"/>
        <v>1</v>
      </c>
      <c r="AM61" s="9">
        <f t="shared" si="8"/>
        <v>0</v>
      </c>
      <c r="AN61" s="106" t="s">
        <v>7104</v>
      </c>
    </row>
    <row r="63" spans="1:46" x14ac:dyDescent="0.25">
      <c r="L63" s="87"/>
      <c r="N63" s="87"/>
      <c r="O63" s="87"/>
      <c r="Q63" s="87"/>
      <c r="R63" s="87"/>
      <c r="S63" s="87"/>
      <c r="T63" s="87"/>
      <c r="U63" s="87"/>
      <c r="V63" s="87"/>
      <c r="W63" s="87"/>
      <c r="X63" s="87"/>
      <c r="Y63" s="87"/>
      <c r="Z63" s="87"/>
      <c r="AA63" s="87"/>
      <c r="AB63" s="87"/>
      <c r="AC63" s="87"/>
      <c r="AD63" s="87"/>
      <c r="AE63" s="87"/>
      <c r="AF63" s="87"/>
      <c r="AG63" s="87"/>
      <c r="AH63" s="87"/>
      <c r="AI63" s="87"/>
      <c r="AJ63" s="9"/>
      <c r="AK63" s="9"/>
      <c r="AL63" s="9"/>
      <c r="AM63" s="9"/>
      <c r="AN63" s="100" t="s">
        <v>8024</v>
      </c>
      <c r="AO63" s="101">
        <f>COUNTIF(AD2:AD61,"=1")</f>
        <v>4</v>
      </c>
      <c r="AP63" s="19" t="s">
        <v>343</v>
      </c>
      <c r="AR63" s="100" t="s">
        <v>8808</v>
      </c>
      <c r="AS63" s="101">
        <f>COUNTIF(AE2:AE61,"=1")</f>
        <v>14</v>
      </c>
      <c r="AT63" s="19" t="s">
        <v>343</v>
      </c>
    </row>
    <row r="64" spans="1:46" x14ac:dyDescent="0.25">
      <c r="L64" s="87"/>
      <c r="N64" s="87"/>
      <c r="O64" s="87"/>
      <c r="Q64" s="87"/>
      <c r="R64" s="87"/>
      <c r="S64" s="87"/>
      <c r="T64" s="87"/>
      <c r="U64" s="87"/>
      <c r="V64" s="87"/>
      <c r="W64" s="87"/>
      <c r="X64" s="87"/>
      <c r="Y64" s="87"/>
      <c r="Z64" s="87"/>
      <c r="AA64" s="87"/>
      <c r="AB64" s="87"/>
      <c r="AC64" s="87"/>
      <c r="AD64" s="87"/>
      <c r="AE64" s="87"/>
      <c r="AF64" s="87"/>
      <c r="AG64" s="87"/>
      <c r="AH64" s="87"/>
      <c r="AI64" s="87"/>
      <c r="AJ64" s="9"/>
      <c r="AK64" s="9"/>
      <c r="AL64" s="9"/>
      <c r="AM64" s="9"/>
      <c r="AN64" s="21" t="s">
        <v>15</v>
      </c>
      <c r="AO64" s="19">
        <f>COUNTIFS(AD2:AD61,"=1",R2:R61,"=1")</f>
        <v>0</v>
      </c>
      <c r="AP64" s="102">
        <f>AO64/AO63*100</f>
        <v>0</v>
      </c>
      <c r="AR64" s="21" t="s">
        <v>15</v>
      </c>
      <c r="AS64" s="19">
        <f>COUNTIFS(AE2:AE61,"=1",R2:R61,"=1")</f>
        <v>6</v>
      </c>
      <c r="AT64" s="102">
        <f>AS64/AS63*100</f>
        <v>42.857142857142854</v>
      </c>
    </row>
    <row r="65" spans="12:46" x14ac:dyDescent="0.25">
      <c r="L65" s="65"/>
      <c r="M65" s="65"/>
      <c r="N65" s="65" t="s">
        <v>4092</v>
      </c>
      <c r="O65" s="87"/>
      <c r="P65" s="15" t="s">
        <v>8636</v>
      </c>
      <c r="Q65" s="46">
        <f>SUM(Q66:Q67)</f>
        <v>60</v>
      </c>
      <c r="R65" s="87" t="s">
        <v>343</v>
      </c>
      <c r="S65" s="87"/>
      <c r="T65" s="87"/>
      <c r="U65" s="87"/>
      <c r="V65" s="87"/>
      <c r="W65" s="87"/>
      <c r="X65" s="87"/>
      <c r="Y65" s="87"/>
      <c r="Z65" s="87"/>
      <c r="AA65" s="87"/>
      <c r="AB65" s="87"/>
      <c r="AC65" s="87"/>
      <c r="AD65" s="87"/>
      <c r="AE65" s="87"/>
      <c r="AF65" s="87"/>
      <c r="AG65" s="87"/>
      <c r="AH65" s="87"/>
      <c r="AI65" s="87"/>
      <c r="AJ65" s="9"/>
      <c r="AK65" s="9"/>
      <c r="AL65" s="9"/>
      <c r="AM65" s="9"/>
      <c r="AN65" s="21" t="s">
        <v>340</v>
      </c>
      <c r="AO65" s="19">
        <f>COUNTIFS(AD2:AD61,"=1",R2:R61,"=0")</f>
        <v>4</v>
      </c>
      <c r="AP65" s="102">
        <f>AO65/AO63*100</f>
        <v>100</v>
      </c>
      <c r="AR65" s="21" t="s">
        <v>340</v>
      </c>
      <c r="AS65" s="19">
        <f>COUNTIFS(AE2:AE61,"=1",R2:R61,"=0")</f>
        <v>8</v>
      </c>
      <c r="AT65" s="102">
        <f>AS65/AS63*100</f>
        <v>57.142857142857139</v>
      </c>
    </row>
    <row r="66" spans="12:46" x14ac:dyDescent="0.25">
      <c r="L66" s="65" t="s">
        <v>15</v>
      </c>
      <c r="M66" s="65">
        <f>COUNTIFS(Q2:Q61,"Effect")</f>
        <v>53</v>
      </c>
      <c r="N66" s="66">
        <f>M66/M70</f>
        <v>0.8833333333333333</v>
      </c>
      <c r="O66" s="87"/>
      <c r="P66" s="103" t="s">
        <v>15</v>
      </c>
      <c r="Q66" s="87">
        <f>COUNTIF(R2:R61,"=1")</f>
        <v>31</v>
      </c>
      <c r="R66" s="13">
        <f>Q66/Q65*100</f>
        <v>51.666666666666671</v>
      </c>
      <c r="S66" s="87"/>
      <c r="T66" s="87"/>
      <c r="U66" s="87"/>
      <c r="V66" s="87"/>
      <c r="W66" s="87"/>
      <c r="X66" s="87"/>
      <c r="Y66" s="87"/>
      <c r="Z66" s="87"/>
      <c r="AA66" s="87"/>
      <c r="AB66" s="87"/>
      <c r="AC66" s="87"/>
      <c r="AD66" s="87"/>
      <c r="AE66" s="87"/>
      <c r="AF66" s="87"/>
      <c r="AG66" s="87"/>
      <c r="AH66" s="87"/>
      <c r="AI66" s="87"/>
      <c r="AJ66" s="9"/>
      <c r="AK66" s="9"/>
      <c r="AL66" s="9"/>
      <c r="AM66" s="9"/>
      <c r="AO66" s="87"/>
      <c r="AP66" s="87"/>
    </row>
    <row r="67" spans="12:46" x14ac:dyDescent="0.25">
      <c r="L67" s="65" t="s">
        <v>70</v>
      </c>
      <c r="M67" s="65">
        <f>COUNTIFS(Q2:Q61,"No Effect")</f>
        <v>6</v>
      </c>
      <c r="N67" s="66">
        <f>M67/M70</f>
        <v>0.1</v>
      </c>
      <c r="O67" s="87"/>
      <c r="P67" s="103" t="s">
        <v>340</v>
      </c>
      <c r="Q67" s="87">
        <f>COUNTIF(R2:R61,"=0")</f>
        <v>29</v>
      </c>
      <c r="R67" s="13">
        <f>Q67/Q65*100</f>
        <v>48.333333333333336</v>
      </c>
      <c r="S67" s="87"/>
      <c r="T67" s="87"/>
      <c r="U67" s="87"/>
      <c r="V67" s="87"/>
      <c r="W67" s="87"/>
      <c r="X67" s="87"/>
      <c r="Y67" s="87"/>
      <c r="Z67" s="87"/>
      <c r="AA67" s="87"/>
      <c r="AB67" s="87"/>
      <c r="AC67" s="87"/>
      <c r="AD67" s="87"/>
      <c r="AE67" s="87"/>
      <c r="AF67" s="87"/>
      <c r="AG67" s="87"/>
      <c r="AH67" s="87"/>
      <c r="AI67" s="87"/>
      <c r="AJ67" s="9"/>
      <c r="AK67" s="9"/>
      <c r="AL67" s="9"/>
      <c r="AM67" s="9"/>
      <c r="AN67" s="100" t="s">
        <v>8386</v>
      </c>
      <c r="AO67" s="101">
        <f>COUNTIF(AJ2:AJ61,"=1")</f>
        <v>31</v>
      </c>
      <c r="AP67" s="19" t="s">
        <v>343</v>
      </c>
    </row>
    <row r="68" spans="12:46" x14ac:dyDescent="0.25">
      <c r="L68" s="65" t="s">
        <v>55</v>
      </c>
      <c r="M68" s="65">
        <f>COUNTIFS(Q2:Q61,"Uncertain Effect")</f>
        <v>1</v>
      </c>
      <c r="N68" s="66">
        <f>M68/M70</f>
        <v>1.6666666666666666E-2</v>
      </c>
      <c r="O68" s="87"/>
      <c r="Q68" s="87"/>
      <c r="R68" s="87"/>
      <c r="S68" s="87"/>
      <c r="T68" s="87"/>
      <c r="U68" s="87"/>
      <c r="V68" s="87"/>
      <c r="W68" s="87"/>
      <c r="X68" s="87"/>
      <c r="Y68" s="87"/>
      <c r="Z68" s="87"/>
      <c r="AA68" s="87"/>
      <c r="AB68" s="87"/>
      <c r="AC68" s="87"/>
      <c r="AD68" s="87"/>
      <c r="AE68" s="87"/>
      <c r="AF68" s="87"/>
      <c r="AG68" s="87"/>
      <c r="AH68" s="87"/>
      <c r="AI68" s="87"/>
      <c r="AJ68" s="9"/>
      <c r="AK68" s="9"/>
      <c r="AL68" s="9"/>
      <c r="AM68" s="9"/>
      <c r="AN68" s="21" t="s">
        <v>15</v>
      </c>
      <c r="AO68" s="19">
        <f>COUNTIFS(AJ2:AJ61,"=1",R2:R61,"=1")</f>
        <v>13</v>
      </c>
      <c r="AP68" s="102">
        <f>AO68/AO67*100</f>
        <v>41.935483870967744</v>
      </c>
    </row>
    <row r="69" spans="12:46" x14ac:dyDescent="0.25">
      <c r="L69" s="65"/>
      <c r="M69" s="65"/>
      <c r="N69" s="65"/>
      <c r="O69" s="87"/>
      <c r="P69" s="15" t="s">
        <v>341</v>
      </c>
      <c r="Q69" s="87">
        <f>COUNTIFS(L2:L61,"=Real")</f>
        <v>19</v>
      </c>
      <c r="R69" s="87" t="s">
        <v>343</v>
      </c>
      <c r="S69" s="87"/>
      <c r="T69" s="87"/>
      <c r="U69" s="87"/>
      <c r="V69" s="87"/>
      <c r="W69" s="87"/>
      <c r="X69" s="87"/>
      <c r="Y69" s="87"/>
      <c r="Z69" s="87"/>
      <c r="AA69" s="87"/>
      <c r="AB69" s="87"/>
      <c r="AC69" s="87"/>
      <c r="AD69" s="87"/>
      <c r="AE69" s="87"/>
      <c r="AF69" s="87"/>
      <c r="AG69" s="87"/>
      <c r="AH69" s="87"/>
      <c r="AI69" s="87"/>
      <c r="AJ69" s="9"/>
      <c r="AK69" s="9"/>
      <c r="AL69" s="9"/>
      <c r="AM69" s="9"/>
      <c r="AN69" s="21" t="s">
        <v>340</v>
      </c>
      <c r="AO69" s="19">
        <f>COUNTIFS(AJ2:AJ61,"=1",R2:R61,"=0")</f>
        <v>18</v>
      </c>
      <c r="AP69" s="102">
        <f>AO69/AO67*100</f>
        <v>58.064516129032263</v>
      </c>
    </row>
    <row r="70" spans="12:46" x14ac:dyDescent="0.25">
      <c r="L70" s="65" t="s">
        <v>4093</v>
      </c>
      <c r="M70" s="65">
        <f>SUM(M66:M68)</f>
        <v>60</v>
      </c>
      <c r="N70" s="65"/>
      <c r="O70" s="87"/>
      <c r="P70" s="103" t="s">
        <v>15</v>
      </c>
      <c r="Q70" s="87">
        <f>COUNTIFS(L2:L61,"=Real",R2:R61,"=1")</f>
        <v>13</v>
      </c>
      <c r="R70" s="13">
        <f>Q70/Q69*100</f>
        <v>68.421052631578945</v>
      </c>
      <c r="S70" s="87"/>
      <c r="T70" s="87"/>
      <c r="U70" s="87"/>
      <c r="V70" s="87"/>
      <c r="W70" s="87"/>
      <c r="X70" s="87"/>
      <c r="Y70" s="87"/>
      <c r="Z70" s="87"/>
      <c r="AA70" s="87"/>
      <c r="AB70" s="87"/>
      <c r="AC70" s="87"/>
      <c r="AD70" s="87"/>
      <c r="AE70" s="87"/>
      <c r="AF70" s="87"/>
      <c r="AG70" s="87"/>
      <c r="AH70" s="87"/>
      <c r="AI70" s="87"/>
      <c r="AJ70" s="9"/>
      <c r="AK70" s="9"/>
      <c r="AL70" s="9"/>
      <c r="AM70" s="9"/>
    </row>
    <row r="71" spans="12:46" x14ac:dyDescent="0.25">
      <c r="L71" s="87"/>
      <c r="N71" s="87"/>
      <c r="O71" s="87"/>
      <c r="P71" s="103" t="s">
        <v>340</v>
      </c>
      <c r="Q71" s="87">
        <f>COUNTIFS(L2:L61,"=Real",R2:R61,"=0")</f>
        <v>6</v>
      </c>
      <c r="R71" s="13">
        <f>Q71/Q69*100</f>
        <v>31.578947368421051</v>
      </c>
      <c r="S71" s="87"/>
      <c r="T71" s="87"/>
      <c r="U71" s="87"/>
      <c r="V71" s="87"/>
      <c r="W71" s="87"/>
      <c r="X71" s="87"/>
      <c r="Y71" s="87"/>
      <c r="Z71" s="87"/>
      <c r="AA71" s="87"/>
      <c r="AB71" s="87"/>
      <c r="AC71" s="87"/>
      <c r="AD71" s="87"/>
      <c r="AE71" s="87"/>
      <c r="AF71" s="87"/>
      <c r="AG71" s="87"/>
      <c r="AH71" s="87"/>
      <c r="AI71" s="87"/>
      <c r="AJ71" s="9"/>
      <c r="AK71" s="9"/>
      <c r="AL71" s="9"/>
      <c r="AM71" s="9"/>
      <c r="AN71" s="15" t="s">
        <v>8026</v>
      </c>
      <c r="AO71" s="46">
        <f>COUNTIF(AK2:AK61,"=1")</f>
        <v>1</v>
      </c>
      <c r="AP71" s="87" t="s">
        <v>343</v>
      </c>
    </row>
    <row r="72" spans="12:46" x14ac:dyDescent="0.25">
      <c r="L72" s="87"/>
      <c r="N72" s="87"/>
      <c r="O72" s="87"/>
      <c r="Q72" s="87"/>
      <c r="R72" s="87"/>
      <c r="S72" s="87"/>
      <c r="T72" s="87"/>
      <c r="U72" s="87"/>
      <c r="V72" s="87"/>
      <c r="W72" s="87"/>
      <c r="X72" s="87"/>
      <c r="Y72" s="87"/>
      <c r="Z72" s="87"/>
      <c r="AA72" s="87"/>
      <c r="AB72" s="87"/>
      <c r="AC72" s="87"/>
      <c r="AD72" s="87"/>
      <c r="AE72" s="87"/>
      <c r="AF72" s="87"/>
      <c r="AG72" s="87"/>
      <c r="AH72" s="87"/>
      <c r="AI72" s="87"/>
      <c r="AJ72" s="9"/>
      <c r="AK72" s="9"/>
      <c r="AL72" s="9"/>
      <c r="AM72" s="9"/>
      <c r="AN72" s="103" t="s">
        <v>15</v>
      </c>
      <c r="AO72" s="87">
        <f>COUNTIFS(AK2:AK61,"=1",R2:R61,"=1")</f>
        <v>0</v>
      </c>
      <c r="AP72" s="13">
        <f>AO72/AO71*100</f>
        <v>0</v>
      </c>
    </row>
    <row r="73" spans="12:46" x14ac:dyDescent="0.25">
      <c r="L73" s="87"/>
      <c r="N73" s="87"/>
      <c r="O73" s="87"/>
      <c r="P73" s="15" t="s">
        <v>342</v>
      </c>
      <c r="Q73" s="87">
        <f>COUNTIFS(L2:L61,"=Simulated")</f>
        <v>41</v>
      </c>
      <c r="R73" s="87" t="s">
        <v>343</v>
      </c>
      <c r="S73" s="87"/>
      <c r="T73" s="87"/>
      <c r="U73" s="87"/>
      <c r="V73" s="87"/>
      <c r="W73" s="87"/>
      <c r="X73" s="87"/>
      <c r="Y73" s="87"/>
      <c r="Z73" s="87"/>
      <c r="AA73" s="87"/>
      <c r="AB73" s="87"/>
      <c r="AC73" s="87"/>
      <c r="AD73" s="87"/>
      <c r="AE73" s="87"/>
      <c r="AF73" s="87"/>
      <c r="AG73" s="87"/>
      <c r="AH73" s="87"/>
      <c r="AI73" s="87"/>
      <c r="AJ73" s="9"/>
      <c r="AK73" s="9"/>
      <c r="AL73" s="9"/>
      <c r="AM73" s="9"/>
      <c r="AN73" s="103" t="s">
        <v>340</v>
      </c>
      <c r="AO73" s="87">
        <f>COUNTIFS(AK2:AK61,"=1",R2:R61,"=0")</f>
        <v>1</v>
      </c>
      <c r="AP73" s="13">
        <f>AO73/AO71*100</f>
        <v>100</v>
      </c>
    </row>
    <row r="74" spans="12:46" x14ac:dyDescent="0.25">
      <c r="L74" s="87"/>
      <c r="N74" s="87"/>
      <c r="O74" s="87"/>
      <c r="P74" s="103" t="s">
        <v>15</v>
      </c>
      <c r="Q74" s="87">
        <f>COUNTIFS(L2:L61,"=Simulated",R2:R61,"=1")</f>
        <v>18</v>
      </c>
      <c r="R74" s="13">
        <f>Q74/Q73*100</f>
        <v>43.902439024390247</v>
      </c>
      <c r="S74" s="87"/>
      <c r="T74" s="87"/>
      <c r="U74" s="87"/>
      <c r="V74" s="87"/>
      <c r="W74" s="87"/>
      <c r="X74" s="87"/>
      <c r="Y74" s="87"/>
      <c r="Z74" s="87"/>
      <c r="AA74" s="87"/>
      <c r="AB74" s="87"/>
      <c r="AC74" s="87"/>
      <c r="AD74" s="87"/>
      <c r="AE74" s="87"/>
      <c r="AF74" s="87"/>
      <c r="AG74" s="87"/>
      <c r="AH74" s="87"/>
      <c r="AI74" s="87"/>
      <c r="AJ74" s="9"/>
      <c r="AK74" s="9"/>
      <c r="AL74" s="9"/>
      <c r="AM74" s="9"/>
    </row>
    <row r="75" spans="12:46" x14ac:dyDescent="0.25">
      <c r="L75" s="87"/>
      <c r="N75" s="87"/>
      <c r="O75" s="87"/>
      <c r="P75" s="103" t="s">
        <v>340</v>
      </c>
      <c r="Q75" s="87">
        <f>COUNTIFS(L2:L61,"=Simulated",R2:R61,"=0")</f>
        <v>23</v>
      </c>
      <c r="R75" s="13">
        <f>Q75/Q73*100</f>
        <v>56.09756097560976</v>
      </c>
      <c r="S75" s="87"/>
      <c r="T75" s="87"/>
      <c r="U75" s="87"/>
      <c r="V75" s="87"/>
      <c r="W75" s="87"/>
      <c r="X75" s="87"/>
      <c r="Y75" s="87"/>
      <c r="Z75" s="87"/>
      <c r="AA75" s="87"/>
      <c r="AB75" s="87"/>
      <c r="AC75" s="87"/>
      <c r="AD75" s="87"/>
      <c r="AE75" s="87"/>
      <c r="AF75" s="87"/>
      <c r="AG75" s="87"/>
      <c r="AH75" s="87"/>
      <c r="AI75" s="87"/>
      <c r="AJ75" s="9"/>
      <c r="AK75" s="9"/>
      <c r="AL75" s="9"/>
      <c r="AM75" s="9"/>
      <c r="AN75" s="15" t="s">
        <v>8382</v>
      </c>
      <c r="AO75" s="46">
        <f>COUNTIF(AL2:AL61,"=1")</f>
        <v>24</v>
      </c>
      <c r="AP75" s="87" t="s">
        <v>343</v>
      </c>
    </row>
    <row r="76" spans="12:46" x14ac:dyDescent="0.25">
      <c r="L76" s="87"/>
      <c r="N76" s="87"/>
      <c r="O76" s="87"/>
      <c r="Q76" s="87"/>
      <c r="R76" s="87"/>
      <c r="S76" s="87"/>
      <c r="T76" s="87"/>
      <c r="U76" s="87"/>
      <c r="V76" s="87"/>
      <c r="W76" s="87"/>
      <c r="X76" s="87"/>
      <c r="Y76" s="87"/>
      <c r="Z76" s="87"/>
      <c r="AA76" s="87"/>
      <c r="AB76" s="87"/>
      <c r="AC76" s="87"/>
      <c r="AD76" s="87"/>
      <c r="AE76" s="87"/>
      <c r="AF76" s="87"/>
      <c r="AG76" s="87"/>
      <c r="AH76" s="87"/>
      <c r="AI76" s="87"/>
      <c r="AJ76" s="9"/>
      <c r="AK76" s="9"/>
      <c r="AL76" s="9"/>
      <c r="AM76" s="9"/>
      <c r="AN76" s="103" t="s">
        <v>15</v>
      </c>
      <c r="AO76" s="87">
        <f>COUNTIFS(AL2:AL61,"=1",R2:R61,"=1")</f>
        <v>15</v>
      </c>
      <c r="AP76" s="13">
        <f>AO76/AO75*100</f>
        <v>62.5</v>
      </c>
    </row>
    <row r="77" spans="12:46" x14ac:dyDescent="0.25">
      <c r="L77" s="87"/>
      <c r="N77" s="87"/>
      <c r="O77" s="87"/>
      <c r="P77" s="15" t="s">
        <v>48</v>
      </c>
      <c r="Q77" s="87">
        <f>COUNTIFS(N2:N61,"=Pulsed")</f>
        <v>44</v>
      </c>
      <c r="R77" s="87" t="s">
        <v>343</v>
      </c>
      <c r="S77" s="87"/>
      <c r="T77" s="87"/>
      <c r="U77" s="87"/>
      <c r="V77" s="87"/>
      <c r="W77" s="87"/>
      <c r="X77" s="87"/>
      <c r="Y77" s="87"/>
      <c r="Z77" s="87"/>
      <c r="AA77" s="87"/>
      <c r="AB77" s="87"/>
      <c r="AC77" s="87"/>
      <c r="AD77" s="87"/>
      <c r="AE77" s="87"/>
      <c r="AF77" s="87"/>
      <c r="AG77" s="87"/>
      <c r="AH77" s="87"/>
      <c r="AI77" s="87"/>
      <c r="AJ77" s="9"/>
      <c r="AK77" s="9"/>
      <c r="AL77" s="9"/>
      <c r="AM77" s="9"/>
      <c r="AN77" s="103" t="s">
        <v>340</v>
      </c>
      <c r="AO77" s="87">
        <f>COUNTIFS(AL2:AL61,"=1",R2:R61,"=0")</f>
        <v>9</v>
      </c>
      <c r="AP77" s="13">
        <f>AO77/AO75*100</f>
        <v>37.5</v>
      </c>
    </row>
    <row r="78" spans="12:46" x14ac:dyDescent="0.25">
      <c r="L78" s="87"/>
      <c r="N78" s="87"/>
      <c r="O78" s="87"/>
      <c r="P78" s="103" t="s">
        <v>15</v>
      </c>
      <c r="Q78" s="87">
        <f>COUNTIFS(N2:N61,"=Pulsed",R2:R61,"=1")</f>
        <v>24</v>
      </c>
      <c r="R78" s="13">
        <f>Q78/Q77*100</f>
        <v>54.54545454545454</v>
      </c>
      <c r="S78" s="87"/>
      <c r="T78" s="87"/>
      <c r="U78" s="87"/>
      <c r="V78" s="87"/>
      <c r="W78" s="87"/>
      <c r="X78" s="87"/>
      <c r="Y78" s="87"/>
      <c r="Z78" s="87"/>
      <c r="AA78" s="87"/>
      <c r="AB78" s="87"/>
      <c r="AC78" s="87"/>
      <c r="AD78" s="87"/>
      <c r="AE78" s="87"/>
      <c r="AF78" s="87"/>
      <c r="AG78" s="87"/>
      <c r="AH78" s="87"/>
      <c r="AI78" s="87"/>
      <c r="AJ78" s="9"/>
      <c r="AK78" s="9"/>
      <c r="AL78" s="9"/>
      <c r="AM78" s="9"/>
    </row>
    <row r="79" spans="12:46" x14ac:dyDescent="0.25">
      <c r="L79" s="87"/>
      <c r="N79" s="87"/>
      <c r="O79" s="87"/>
      <c r="P79" s="103" t="s">
        <v>340</v>
      </c>
      <c r="Q79" s="87">
        <f>COUNTIFS(N2:N61,"=Pulsed",R2:R61,"=0")</f>
        <v>20</v>
      </c>
      <c r="R79" s="13">
        <f>Q79/Q77*100</f>
        <v>45.454545454545453</v>
      </c>
      <c r="S79" s="87"/>
      <c r="T79" s="87"/>
      <c r="U79" s="87"/>
      <c r="V79" s="87"/>
      <c r="W79" s="87"/>
      <c r="X79" s="87"/>
      <c r="Y79" s="87"/>
      <c r="Z79" s="87"/>
      <c r="AA79" s="87"/>
      <c r="AB79" s="87"/>
      <c r="AC79" s="87"/>
      <c r="AD79" s="87"/>
      <c r="AE79" s="87"/>
      <c r="AF79" s="87"/>
      <c r="AG79" s="87"/>
      <c r="AH79" s="87"/>
      <c r="AI79" s="87"/>
      <c r="AJ79" s="9"/>
      <c r="AK79" s="9"/>
      <c r="AL79" s="9"/>
      <c r="AM79" s="9"/>
      <c r="AN79" s="15" t="s">
        <v>8387</v>
      </c>
      <c r="AO79" s="46">
        <f>COUNTIF(AM2:AM61,"=1")</f>
        <v>4</v>
      </c>
      <c r="AP79" s="87" t="s">
        <v>343</v>
      </c>
    </row>
    <row r="80" spans="12:46" x14ac:dyDescent="0.25">
      <c r="L80" s="87"/>
      <c r="N80" s="87"/>
      <c r="O80" s="87"/>
      <c r="Q80" s="87"/>
      <c r="R80" s="87"/>
      <c r="S80" s="87"/>
      <c r="T80" s="87"/>
      <c r="U80" s="87"/>
      <c r="V80" s="87"/>
      <c r="W80" s="87"/>
      <c r="X80" s="87"/>
      <c r="Y80" s="87"/>
      <c r="Z80" s="87"/>
      <c r="AA80" s="87"/>
      <c r="AB80" s="87"/>
      <c r="AC80" s="87"/>
      <c r="AD80" s="87"/>
      <c r="AE80" s="87"/>
      <c r="AF80" s="87"/>
      <c r="AG80" s="87"/>
      <c r="AH80" s="87"/>
      <c r="AI80" s="87"/>
      <c r="AJ80" s="9"/>
      <c r="AK80" s="9"/>
      <c r="AL80" s="9"/>
      <c r="AM80" s="9"/>
      <c r="AN80" s="103" t="s">
        <v>15</v>
      </c>
      <c r="AO80" s="87">
        <f>COUNTIFS(AM2:AM61,"=1",R2:R61,"=1")</f>
        <v>0</v>
      </c>
      <c r="AP80" s="13">
        <f>AO80/AO79*100</f>
        <v>0</v>
      </c>
    </row>
    <row r="81" spans="12:42" x14ac:dyDescent="0.25">
      <c r="L81" s="87"/>
      <c r="N81" s="87"/>
      <c r="O81" s="87"/>
      <c r="P81" s="15" t="s">
        <v>7985</v>
      </c>
      <c r="Q81" s="46">
        <f>COUNTIFS(N2:N61,"=Continuous")</f>
        <v>11</v>
      </c>
      <c r="R81" s="87" t="s">
        <v>343</v>
      </c>
      <c r="S81" s="87"/>
      <c r="T81" s="87"/>
      <c r="U81" s="87"/>
      <c r="V81" s="87"/>
      <c r="W81" s="87"/>
      <c r="X81" s="87"/>
      <c r="Y81" s="87"/>
      <c r="Z81" s="87"/>
      <c r="AA81" s="87"/>
      <c r="AB81" s="87"/>
      <c r="AC81" s="87"/>
      <c r="AD81" s="87"/>
      <c r="AE81" s="87"/>
      <c r="AF81" s="87"/>
      <c r="AG81" s="87"/>
      <c r="AH81" s="87"/>
      <c r="AI81" s="87"/>
      <c r="AJ81" s="9"/>
      <c r="AK81" s="9"/>
      <c r="AL81" s="9"/>
      <c r="AM81" s="9"/>
      <c r="AN81" s="103" t="s">
        <v>340</v>
      </c>
      <c r="AO81" s="87">
        <f>COUNTIFS(AM2:AM61,"=1",R2:R61,"=0")</f>
        <v>4</v>
      </c>
      <c r="AP81" s="13">
        <f>AO81/AO79*100</f>
        <v>100</v>
      </c>
    </row>
    <row r="82" spans="12:42" x14ac:dyDescent="0.25">
      <c r="L82" s="87"/>
      <c r="N82" s="87"/>
      <c r="O82" s="87"/>
      <c r="P82" s="103" t="s">
        <v>15</v>
      </c>
      <c r="Q82" s="87">
        <f>COUNTIFS(N2:N61,"=Continuous",R2:R61,"=1")</f>
        <v>5</v>
      </c>
      <c r="R82" s="13">
        <v>0</v>
      </c>
      <c r="S82" s="87"/>
      <c r="T82" s="87"/>
      <c r="U82" s="87"/>
      <c r="V82" s="87"/>
      <c r="W82" s="87"/>
      <c r="X82" s="87"/>
      <c r="Y82" s="87"/>
      <c r="Z82" s="87"/>
      <c r="AA82" s="87"/>
      <c r="AB82" s="87"/>
      <c r="AC82" s="87"/>
      <c r="AD82" s="87"/>
      <c r="AE82" s="87"/>
      <c r="AF82" s="87"/>
      <c r="AG82" s="87"/>
      <c r="AH82" s="87"/>
      <c r="AI82" s="87"/>
      <c r="AJ82" s="9"/>
      <c r="AK82" s="9"/>
      <c r="AL82" s="9"/>
      <c r="AM82" s="9"/>
    </row>
    <row r="83" spans="12:42" x14ac:dyDescent="0.25">
      <c r="L83" s="87"/>
      <c r="N83" s="87"/>
      <c r="O83" s="87"/>
      <c r="P83" s="103" t="s">
        <v>340</v>
      </c>
      <c r="Q83" s="87">
        <f>COUNTIFS(N2:N61,"=Continuous",R2:R61,"=0")</f>
        <v>6</v>
      </c>
      <c r="R83" s="13">
        <v>0</v>
      </c>
      <c r="S83" s="87"/>
      <c r="T83" s="87"/>
      <c r="U83" s="87"/>
      <c r="V83" s="87"/>
      <c r="W83" s="87"/>
      <c r="X83" s="87"/>
      <c r="Y83" s="87"/>
      <c r="Z83" s="87"/>
      <c r="AA83" s="87"/>
      <c r="AB83" s="87"/>
      <c r="AC83" s="87"/>
      <c r="AD83" s="87"/>
      <c r="AE83" s="87"/>
      <c r="AF83" s="87"/>
      <c r="AG83" s="87"/>
      <c r="AH83" s="87"/>
      <c r="AI83" s="87"/>
      <c r="AJ83" s="9"/>
      <c r="AK83" s="9"/>
      <c r="AL83" s="9"/>
      <c r="AM83" s="9"/>
      <c r="AN83" s="15" t="s">
        <v>8028</v>
      </c>
      <c r="AO83" s="46">
        <f>COUNTIF(AF2:AF61,"=1")</f>
        <v>1</v>
      </c>
      <c r="AP83" s="87" t="s">
        <v>343</v>
      </c>
    </row>
    <row r="84" spans="12:42" x14ac:dyDescent="0.25">
      <c r="L84" s="87"/>
      <c r="N84" s="87"/>
      <c r="O84" s="87"/>
      <c r="Q84" s="87"/>
      <c r="R84" s="87"/>
      <c r="S84" s="87"/>
      <c r="T84" s="87"/>
      <c r="U84" s="87"/>
      <c r="V84" s="87"/>
      <c r="W84" s="87"/>
      <c r="X84" s="87"/>
      <c r="Y84" s="87"/>
      <c r="Z84" s="87"/>
      <c r="AA84" s="87"/>
      <c r="AB84" s="87"/>
      <c r="AC84" s="87"/>
      <c r="AD84" s="87"/>
      <c r="AE84" s="87"/>
      <c r="AF84" s="87"/>
      <c r="AG84" s="87"/>
      <c r="AH84" s="87"/>
      <c r="AI84" s="87"/>
      <c r="AJ84" s="9"/>
      <c r="AK84" s="9"/>
      <c r="AL84" s="9"/>
      <c r="AM84" s="9"/>
      <c r="AN84" s="103" t="s">
        <v>15</v>
      </c>
      <c r="AO84" s="87">
        <f>COUNTIFS(AF2:AF61,"=1",R2:R61,"=1")</f>
        <v>0</v>
      </c>
      <c r="AP84" s="13">
        <f>AO84/AO83*100</f>
        <v>0</v>
      </c>
    </row>
    <row r="85" spans="12:42" x14ac:dyDescent="0.25">
      <c r="L85" s="87"/>
      <c r="N85" s="87"/>
      <c r="O85" s="87"/>
      <c r="Q85" s="87"/>
      <c r="R85" s="87"/>
      <c r="S85" s="87"/>
      <c r="T85" s="87"/>
      <c r="U85" s="87"/>
      <c r="V85" s="87"/>
      <c r="W85" s="87"/>
      <c r="X85" s="87"/>
      <c r="Y85" s="87"/>
      <c r="Z85" s="87"/>
      <c r="AA85" s="87"/>
      <c r="AB85" s="87"/>
      <c r="AC85" s="87"/>
      <c r="AD85" s="87"/>
      <c r="AE85" s="87"/>
      <c r="AF85" s="87"/>
      <c r="AG85" s="87"/>
      <c r="AH85" s="87"/>
      <c r="AI85" s="87"/>
      <c r="AJ85" s="9"/>
      <c r="AK85" s="9"/>
      <c r="AL85" s="9"/>
      <c r="AM85" s="9"/>
      <c r="AN85" s="103" t="s">
        <v>340</v>
      </c>
      <c r="AO85" s="87">
        <f>COUNTIFS(AF2:AF61,"=1",R2:R61,"=0")</f>
        <v>1</v>
      </c>
      <c r="AP85" s="13">
        <f>AO85/AO83*100</f>
        <v>100</v>
      </c>
    </row>
    <row r="86" spans="12:42" x14ac:dyDescent="0.25">
      <c r="L86" s="87"/>
      <c r="N86" s="87"/>
      <c r="O86" s="87"/>
      <c r="Q86" s="87"/>
      <c r="R86" s="87"/>
      <c r="S86" s="87"/>
      <c r="T86" s="87"/>
      <c r="U86" s="87"/>
      <c r="V86" s="87"/>
      <c r="W86" s="87"/>
      <c r="X86" s="87"/>
      <c r="Y86" s="87"/>
      <c r="Z86" s="87"/>
      <c r="AA86" s="87"/>
      <c r="AB86" s="87"/>
      <c r="AC86" s="87"/>
      <c r="AD86" s="87"/>
      <c r="AE86" s="87"/>
      <c r="AF86" s="87"/>
      <c r="AG86" s="87"/>
      <c r="AH86" s="87"/>
      <c r="AI86" s="87"/>
      <c r="AJ86" s="9"/>
      <c r="AK86" s="9"/>
      <c r="AL86" s="9"/>
      <c r="AM86" s="9"/>
    </row>
    <row r="87" spans="12:42" x14ac:dyDescent="0.25">
      <c r="L87" s="87"/>
      <c r="N87" s="87"/>
      <c r="O87" s="87"/>
      <c r="Q87" s="87"/>
      <c r="R87" s="87"/>
      <c r="S87" s="87"/>
      <c r="T87" s="87"/>
      <c r="U87" s="87"/>
      <c r="V87" s="87"/>
      <c r="W87" s="87"/>
      <c r="X87" s="87"/>
      <c r="Y87" s="87"/>
      <c r="Z87" s="87"/>
      <c r="AA87" s="87"/>
      <c r="AB87" s="87"/>
      <c r="AC87" s="87"/>
      <c r="AD87" s="87"/>
      <c r="AE87" s="87"/>
      <c r="AF87" s="87"/>
      <c r="AG87" s="87"/>
      <c r="AH87" s="87"/>
      <c r="AI87" s="87"/>
      <c r="AJ87" s="9"/>
      <c r="AK87" s="9"/>
      <c r="AL87" s="9"/>
      <c r="AM87" s="9"/>
      <c r="AN87" s="100" t="s">
        <v>8427</v>
      </c>
      <c r="AO87" s="101">
        <f>COUNTIF(AI2:AI61,"=1")</f>
        <v>20</v>
      </c>
      <c r="AP87" s="19" t="s">
        <v>343</v>
      </c>
    </row>
    <row r="88" spans="12:42" x14ac:dyDescent="0.25">
      <c r="L88" s="87"/>
      <c r="N88" s="87"/>
      <c r="O88" s="87"/>
      <c r="Q88" s="87"/>
      <c r="R88" s="87"/>
      <c r="S88" s="87"/>
      <c r="T88" s="87"/>
      <c r="U88" s="87"/>
      <c r="V88" s="87"/>
      <c r="W88" s="87"/>
      <c r="X88" s="87"/>
      <c r="Y88" s="87"/>
      <c r="Z88" s="87"/>
      <c r="AA88" s="87"/>
      <c r="AB88" s="87"/>
      <c r="AC88" s="87"/>
      <c r="AD88" s="87"/>
      <c r="AE88" s="87"/>
      <c r="AF88" s="87"/>
      <c r="AG88" s="87"/>
      <c r="AH88" s="87"/>
      <c r="AI88" s="87"/>
      <c r="AJ88" s="9"/>
      <c r="AK88" s="9"/>
      <c r="AL88" s="9"/>
      <c r="AM88" s="9"/>
      <c r="AN88" s="21" t="s">
        <v>15</v>
      </c>
      <c r="AO88" s="19">
        <f>COUNTIFS(AI2:AI61,"=1",R2:R61,"=1")</f>
        <v>15</v>
      </c>
      <c r="AP88" s="102">
        <f>AO88/AO87*100</f>
        <v>75</v>
      </c>
    </row>
    <row r="89" spans="12:42" x14ac:dyDescent="0.25">
      <c r="L89" s="87"/>
      <c r="N89" s="87"/>
      <c r="O89" s="87"/>
      <c r="Q89" s="87"/>
      <c r="R89" s="87"/>
      <c r="S89" s="87"/>
      <c r="T89" s="87"/>
      <c r="U89" s="87"/>
      <c r="V89" s="87"/>
      <c r="W89" s="87"/>
      <c r="X89" s="87"/>
      <c r="Y89" s="87"/>
      <c r="Z89" s="87"/>
      <c r="AA89" s="87"/>
      <c r="AB89" s="87"/>
      <c r="AC89" s="87"/>
      <c r="AD89" s="87"/>
      <c r="AE89" s="87"/>
      <c r="AF89" s="87"/>
      <c r="AG89" s="87"/>
      <c r="AH89" s="87"/>
      <c r="AI89" s="87"/>
      <c r="AJ89" s="9"/>
      <c r="AK89" s="9"/>
      <c r="AL89" s="9"/>
      <c r="AM89" s="9"/>
      <c r="AN89" s="21" t="s">
        <v>340</v>
      </c>
      <c r="AO89" s="19">
        <f>COUNTIFS(AI2:AI61,"=1",R2:R61,"=0")</f>
        <v>5</v>
      </c>
      <c r="AP89" s="102">
        <f>AO89/AO87*100</f>
        <v>25</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E06D6-9290-4618-93D0-339286B6EAE3}">
  <dimension ref="A1:AT222"/>
  <sheetViews>
    <sheetView topLeftCell="AL192" workbookViewId="0">
      <selection activeCell="AS206" sqref="AS206"/>
    </sheetView>
  </sheetViews>
  <sheetFormatPr defaultColWidth="21.7109375" defaultRowHeight="13.6" x14ac:dyDescent="0.25"/>
  <cols>
    <col min="1" max="1" width="7.140625" style="10" bestFit="1" customWidth="1"/>
    <col min="6" max="6" width="31.42578125" bestFit="1" customWidth="1"/>
    <col min="7" max="7" width="14.5703125" style="10" bestFit="1" customWidth="1"/>
    <col min="8" max="8" width="14.28515625" style="10" bestFit="1" customWidth="1"/>
    <col min="9" max="9" width="20.140625" style="10" bestFit="1" customWidth="1"/>
    <col min="10" max="10" width="14.7109375" style="10" bestFit="1" customWidth="1"/>
    <col min="11" max="11" width="14.85546875" style="10" bestFit="1" customWidth="1"/>
    <col min="12" max="12" width="14.85546875" style="10" customWidth="1"/>
    <col min="14" max="14" width="17.85546875" style="10" bestFit="1" customWidth="1"/>
    <col min="15" max="15" width="16.85546875" style="10" bestFit="1" customWidth="1"/>
    <col min="17" max="17" width="13.140625" style="10" bestFit="1" customWidth="1"/>
    <col min="18" max="18" width="5.140625" style="10" customWidth="1"/>
    <col min="19" max="19" width="4.85546875" style="10" bestFit="1" customWidth="1"/>
    <col min="20" max="20" width="6.7109375" style="10" bestFit="1" customWidth="1"/>
    <col min="21" max="21" width="6.28515625" style="10" bestFit="1" customWidth="1"/>
    <col min="22" max="22" width="5.85546875" style="10" bestFit="1" customWidth="1"/>
    <col min="23" max="23" width="8.140625" style="10" bestFit="1" customWidth="1"/>
    <col min="24" max="24" width="6.28515625" style="10" bestFit="1" customWidth="1"/>
    <col min="25" max="25" width="6.140625" style="10" bestFit="1" customWidth="1"/>
    <col min="26" max="26" width="5.85546875" style="10" bestFit="1" customWidth="1"/>
    <col min="27" max="27" width="9.7109375" style="10" bestFit="1" customWidth="1"/>
    <col min="28" max="28" width="11.5703125" style="10" bestFit="1" customWidth="1"/>
    <col min="29" max="29" width="6" style="10" bestFit="1" customWidth="1"/>
    <col min="30" max="30" width="7.42578125" style="10" bestFit="1" customWidth="1"/>
    <col min="31" max="31" width="7.85546875" style="10" bestFit="1" customWidth="1"/>
    <col min="32" max="32" width="5.85546875" style="10" bestFit="1" customWidth="1"/>
    <col min="33" max="33" width="7.85546875" style="10" bestFit="1" customWidth="1"/>
    <col min="34" max="34" width="7.140625" style="10" bestFit="1" customWidth="1"/>
    <col min="35" max="35" width="7.85546875" style="10" bestFit="1" customWidth="1"/>
    <col min="36" max="39" width="7.85546875" style="87" customWidth="1"/>
  </cols>
  <sheetData>
    <row r="1" spans="1:40" x14ac:dyDescent="0.25">
      <c r="A1" s="27" t="s">
        <v>0</v>
      </c>
      <c r="B1" s="27" t="s">
        <v>1</v>
      </c>
      <c r="C1" s="27" t="s">
        <v>2</v>
      </c>
      <c r="D1" s="27" t="s">
        <v>3</v>
      </c>
      <c r="E1" s="27" t="s">
        <v>4</v>
      </c>
      <c r="F1" s="27" t="s">
        <v>5</v>
      </c>
      <c r="G1" s="27" t="s">
        <v>6</v>
      </c>
      <c r="H1" s="27" t="s">
        <v>7</v>
      </c>
      <c r="I1" s="27" t="s">
        <v>8</v>
      </c>
      <c r="J1" s="27" t="s">
        <v>9</v>
      </c>
      <c r="K1" s="27" t="s">
        <v>10</v>
      </c>
      <c r="L1" s="27" t="s">
        <v>338</v>
      </c>
      <c r="M1" s="27" t="s">
        <v>11</v>
      </c>
      <c r="N1" s="27" t="s">
        <v>12</v>
      </c>
      <c r="O1" s="27" t="s">
        <v>13</v>
      </c>
      <c r="P1" s="27" t="s">
        <v>14</v>
      </c>
      <c r="Q1" s="27" t="s">
        <v>15</v>
      </c>
      <c r="R1" s="27" t="s">
        <v>1973</v>
      </c>
      <c r="S1" s="27" t="s">
        <v>17</v>
      </c>
      <c r="T1" s="27" t="s">
        <v>18</v>
      </c>
      <c r="U1" s="27" t="s">
        <v>19</v>
      </c>
      <c r="V1" s="27" t="s">
        <v>20</v>
      </c>
      <c r="W1" s="27" t="s">
        <v>21</v>
      </c>
      <c r="X1" s="27" t="s">
        <v>22</v>
      </c>
      <c r="Y1" s="27" t="s">
        <v>23</v>
      </c>
      <c r="Z1" s="27" t="s">
        <v>24</v>
      </c>
      <c r="AA1" s="27" t="s">
        <v>25</v>
      </c>
      <c r="AB1" s="27" t="s">
        <v>26</v>
      </c>
      <c r="AC1" s="27" t="s">
        <v>27</v>
      </c>
      <c r="AD1" s="27" t="s">
        <v>28</v>
      </c>
      <c r="AE1" s="27" t="s">
        <v>29</v>
      </c>
      <c r="AF1" s="27" t="s">
        <v>30</v>
      </c>
      <c r="AG1" s="27" t="s">
        <v>31</v>
      </c>
      <c r="AH1" s="27" t="s">
        <v>32</v>
      </c>
      <c r="AI1" s="27" t="s">
        <v>33</v>
      </c>
      <c r="AJ1" s="1" t="s">
        <v>8023</v>
      </c>
      <c r="AK1" s="1" t="s">
        <v>8027</v>
      </c>
      <c r="AL1" s="1" t="s">
        <v>8384</v>
      </c>
      <c r="AM1" s="1" t="s">
        <v>8385</v>
      </c>
      <c r="AN1" s="27" t="s">
        <v>34</v>
      </c>
    </row>
    <row r="2" spans="1:40" x14ac:dyDescent="0.25">
      <c r="A2" s="28">
        <v>1</v>
      </c>
      <c r="B2" s="29" t="s">
        <v>1974</v>
      </c>
      <c r="C2" s="29" t="s">
        <v>1975</v>
      </c>
      <c r="D2" s="29" t="s">
        <v>1976</v>
      </c>
      <c r="E2" s="42">
        <v>42302</v>
      </c>
      <c r="F2" s="29" t="s">
        <v>38</v>
      </c>
      <c r="J2" s="28">
        <v>5.9000000000000003E-4</v>
      </c>
      <c r="L2" s="10" t="s">
        <v>342</v>
      </c>
      <c r="M2" s="29" t="s">
        <v>1977</v>
      </c>
      <c r="N2" s="31" t="s">
        <v>219</v>
      </c>
      <c r="O2" s="28">
        <v>85.714285714285708</v>
      </c>
      <c r="P2" s="29" t="s">
        <v>1153</v>
      </c>
      <c r="Q2" s="31" t="s">
        <v>15</v>
      </c>
      <c r="R2" s="28">
        <v>1</v>
      </c>
      <c r="S2" s="28">
        <v>0</v>
      </c>
      <c r="T2" s="28">
        <v>0</v>
      </c>
      <c r="U2" s="28">
        <v>1</v>
      </c>
      <c r="V2" s="28">
        <v>0</v>
      </c>
      <c r="W2" s="28">
        <v>0</v>
      </c>
      <c r="X2" s="28">
        <v>0</v>
      </c>
      <c r="Y2" s="28">
        <v>0</v>
      </c>
      <c r="Z2" s="28">
        <v>1</v>
      </c>
      <c r="AA2" s="28">
        <v>0</v>
      </c>
      <c r="AB2" s="28">
        <v>0</v>
      </c>
      <c r="AC2" s="28">
        <v>1</v>
      </c>
      <c r="AD2" s="28">
        <v>0</v>
      </c>
      <c r="AE2" s="28">
        <v>0</v>
      </c>
      <c r="AF2" s="28">
        <v>0</v>
      </c>
      <c r="AG2" s="28">
        <v>0</v>
      </c>
      <c r="AH2" s="28">
        <v>0</v>
      </c>
      <c r="AI2" s="28">
        <v>0</v>
      </c>
      <c r="AJ2" s="9">
        <f>IF(OR(AC2=1,AE2=1),1,0)</f>
        <v>1</v>
      </c>
      <c r="AK2" s="9">
        <f>IF(OR(AF2=1,AG2=1),1,0)</f>
        <v>0</v>
      </c>
      <c r="AL2" s="9">
        <f>IF(OR(AD2=1,AH2=1,AI2=1),1,0)</f>
        <v>0</v>
      </c>
      <c r="AM2" s="9">
        <f>IF(OR(AD2=1,AH2=1),1,0)</f>
        <v>0</v>
      </c>
      <c r="AN2" s="29" t="s">
        <v>1978</v>
      </c>
    </row>
    <row r="3" spans="1:40" x14ac:dyDescent="0.25">
      <c r="A3" s="28">
        <v>13</v>
      </c>
      <c r="B3" s="29" t="s">
        <v>346</v>
      </c>
      <c r="C3" s="29" t="s">
        <v>347</v>
      </c>
      <c r="D3" s="29" t="s">
        <v>348</v>
      </c>
      <c r="E3" s="42">
        <v>42221</v>
      </c>
      <c r="F3" s="29" t="s">
        <v>46</v>
      </c>
      <c r="G3" s="28">
        <v>2100</v>
      </c>
      <c r="H3" s="28">
        <v>800</v>
      </c>
      <c r="I3" s="28">
        <v>12.2</v>
      </c>
      <c r="L3" s="10" t="s">
        <v>341</v>
      </c>
      <c r="M3" s="29" t="s">
        <v>47</v>
      </c>
      <c r="N3" s="31" t="s">
        <v>48</v>
      </c>
      <c r="O3" s="28">
        <v>37960</v>
      </c>
      <c r="P3" s="29" t="s">
        <v>157</v>
      </c>
      <c r="Q3" s="31" t="s">
        <v>15</v>
      </c>
      <c r="R3" s="28">
        <v>1</v>
      </c>
      <c r="S3" s="28">
        <v>0</v>
      </c>
      <c r="T3" s="28">
        <v>0</v>
      </c>
      <c r="U3" s="28">
        <v>0</v>
      </c>
      <c r="V3" s="28">
        <v>0</v>
      </c>
      <c r="W3" s="28">
        <v>0</v>
      </c>
      <c r="X3" s="28">
        <v>0</v>
      </c>
      <c r="Y3" s="28">
        <v>0</v>
      </c>
      <c r="Z3" s="28">
        <v>0</v>
      </c>
      <c r="AA3" s="28">
        <v>0</v>
      </c>
      <c r="AB3" s="28">
        <v>1</v>
      </c>
      <c r="AC3" s="28">
        <v>0</v>
      </c>
      <c r="AD3" s="28">
        <v>0</v>
      </c>
      <c r="AE3" s="28">
        <v>1</v>
      </c>
      <c r="AF3" s="28">
        <v>0</v>
      </c>
      <c r="AG3" s="28">
        <v>0</v>
      </c>
      <c r="AH3" s="28">
        <v>0</v>
      </c>
      <c r="AI3" s="28">
        <v>0</v>
      </c>
      <c r="AJ3" s="9">
        <f t="shared" ref="AJ3:AJ15" si="0">IF(OR(AC3=1,AE3=1),1,0)</f>
        <v>1</v>
      </c>
      <c r="AK3" s="9">
        <f t="shared" ref="AK3:AK15" si="1">IF(OR(AF3=1,AG3=1),1,0)</f>
        <v>0</v>
      </c>
      <c r="AL3" s="9">
        <f>IF(OR(AD3=1,AH3=1,AI3=1),1,0)</f>
        <v>0</v>
      </c>
      <c r="AM3" s="9">
        <f>IF(OR(AD3=1,AH3=1),1,0)</f>
        <v>0</v>
      </c>
      <c r="AN3" s="29" t="s">
        <v>349</v>
      </c>
    </row>
    <row r="4" spans="1:40" x14ac:dyDescent="0.25">
      <c r="A4" s="28">
        <v>20</v>
      </c>
      <c r="B4" s="29" t="s">
        <v>1979</v>
      </c>
      <c r="C4" s="29" t="s">
        <v>1980</v>
      </c>
      <c r="D4" s="29" t="s">
        <v>1981</v>
      </c>
      <c r="E4" s="42">
        <v>42143</v>
      </c>
      <c r="F4" s="29" t="s">
        <v>38</v>
      </c>
      <c r="I4" s="28">
        <v>500</v>
      </c>
      <c r="J4" s="28">
        <v>0.25</v>
      </c>
      <c r="K4" s="28">
        <v>113.77</v>
      </c>
      <c r="L4" s="10" t="s">
        <v>342</v>
      </c>
      <c r="M4" s="29" t="s">
        <v>224</v>
      </c>
      <c r="N4" s="31" t="s">
        <v>219</v>
      </c>
      <c r="O4" s="28">
        <v>8</v>
      </c>
      <c r="P4" s="29" t="s">
        <v>1982</v>
      </c>
      <c r="Q4" s="31" t="s">
        <v>15</v>
      </c>
      <c r="R4" s="28">
        <v>0</v>
      </c>
      <c r="S4" s="28">
        <v>0</v>
      </c>
      <c r="T4" s="28">
        <v>0</v>
      </c>
      <c r="U4" s="28">
        <v>1</v>
      </c>
      <c r="V4" s="28">
        <v>0</v>
      </c>
      <c r="W4" s="28">
        <v>0</v>
      </c>
      <c r="X4" s="28">
        <v>0</v>
      </c>
      <c r="Y4" s="28">
        <v>0</v>
      </c>
      <c r="Z4" s="28">
        <v>1</v>
      </c>
      <c r="AA4" s="28">
        <v>0</v>
      </c>
      <c r="AB4" s="28">
        <v>0</v>
      </c>
      <c r="AC4" s="28">
        <v>0</v>
      </c>
      <c r="AD4" s="28">
        <v>0</v>
      </c>
      <c r="AE4" s="28">
        <v>0</v>
      </c>
      <c r="AF4" s="28">
        <v>0</v>
      </c>
      <c r="AG4" s="28">
        <v>0</v>
      </c>
      <c r="AH4" s="28">
        <v>0</v>
      </c>
      <c r="AI4" s="28">
        <v>1</v>
      </c>
      <c r="AJ4" s="9">
        <f>IF(OR(AC4=1,AE4=1),1,0)</f>
        <v>0</v>
      </c>
      <c r="AK4" s="9">
        <f>IF(OR(AF4=1,AG4=1),1,0)</f>
        <v>0</v>
      </c>
      <c r="AL4" s="9">
        <f>IF(OR(AD4=1,AH4=1,AI4=1),1,0)</f>
        <v>1</v>
      </c>
      <c r="AM4" s="9">
        <f>IF(OR(AD4=1,AH4=1),1,0)</f>
        <v>0</v>
      </c>
      <c r="AN4" s="29" t="s">
        <v>1983</v>
      </c>
    </row>
    <row r="5" spans="1:40" x14ac:dyDescent="0.25">
      <c r="A5" s="28">
        <v>37</v>
      </c>
      <c r="B5" s="29" t="s">
        <v>1984</v>
      </c>
      <c r="C5" s="29" t="s">
        <v>1985</v>
      </c>
      <c r="D5" s="29" t="s">
        <v>1986</v>
      </c>
      <c r="E5" s="42">
        <v>42795</v>
      </c>
      <c r="F5" s="29" t="s">
        <v>38</v>
      </c>
      <c r="J5" s="28">
        <v>4</v>
      </c>
      <c r="L5" s="10" t="s">
        <v>342</v>
      </c>
      <c r="M5" s="29" t="s">
        <v>136</v>
      </c>
      <c r="N5" s="31" t="s">
        <v>219</v>
      </c>
      <c r="O5" s="28">
        <v>140</v>
      </c>
      <c r="P5" s="29" t="s">
        <v>1323</v>
      </c>
      <c r="Q5" s="31" t="s">
        <v>15</v>
      </c>
      <c r="R5" s="28">
        <v>0</v>
      </c>
      <c r="S5" s="28">
        <v>0</v>
      </c>
      <c r="T5" s="28">
        <v>0</v>
      </c>
      <c r="U5" s="28">
        <v>1</v>
      </c>
      <c r="V5" s="28">
        <v>0</v>
      </c>
      <c r="W5" s="28">
        <v>0</v>
      </c>
      <c r="X5" s="28">
        <v>0</v>
      </c>
      <c r="Y5" s="28">
        <v>0</v>
      </c>
      <c r="Z5" s="28">
        <v>1</v>
      </c>
      <c r="AA5" s="28">
        <v>0</v>
      </c>
      <c r="AB5" s="28">
        <v>0</v>
      </c>
      <c r="AC5" s="28">
        <v>1</v>
      </c>
      <c r="AD5" s="28">
        <v>0</v>
      </c>
      <c r="AE5" s="28">
        <v>0</v>
      </c>
      <c r="AF5" s="28">
        <v>0</v>
      </c>
      <c r="AG5" s="28">
        <v>0</v>
      </c>
      <c r="AH5" s="28">
        <v>0</v>
      </c>
      <c r="AI5" s="28">
        <v>0</v>
      </c>
      <c r="AJ5" s="9">
        <f t="shared" si="0"/>
        <v>1</v>
      </c>
      <c r="AK5" s="9">
        <f t="shared" si="1"/>
        <v>0</v>
      </c>
      <c r="AL5" s="9">
        <f t="shared" ref="AL5:AL15" si="2">IF(OR(AD5=1,AH5=1,AI5=1),1,0)</f>
        <v>0</v>
      </c>
      <c r="AM5" s="9">
        <f t="shared" ref="AM5:AM15" si="3">IF(OR(AD5=1,AH5=1),1,0)</f>
        <v>0</v>
      </c>
      <c r="AN5" s="29" t="s">
        <v>1987</v>
      </c>
    </row>
    <row r="6" spans="1:40" x14ac:dyDescent="0.25">
      <c r="A6" s="28">
        <v>67</v>
      </c>
      <c r="B6" s="29" t="s">
        <v>1988</v>
      </c>
      <c r="C6" s="29" t="s">
        <v>1989</v>
      </c>
      <c r="D6" s="29" t="s">
        <v>1990</v>
      </c>
      <c r="E6" s="42">
        <v>41365</v>
      </c>
      <c r="F6" s="29" t="s">
        <v>38</v>
      </c>
      <c r="J6" s="28">
        <v>8.4738000000000001E-5</v>
      </c>
      <c r="L6" s="10" t="s">
        <v>342</v>
      </c>
      <c r="M6" s="29" t="s">
        <v>575</v>
      </c>
      <c r="N6" s="31" t="s">
        <v>219</v>
      </c>
      <c r="O6" s="28">
        <v>42.857142857142854</v>
      </c>
      <c r="P6" s="29" t="s">
        <v>1991</v>
      </c>
      <c r="Q6" s="31" t="s">
        <v>15</v>
      </c>
      <c r="R6" s="28">
        <v>1</v>
      </c>
      <c r="S6" s="28">
        <v>0</v>
      </c>
      <c r="T6" s="28">
        <v>0</v>
      </c>
      <c r="U6" s="28">
        <v>1</v>
      </c>
      <c r="V6" s="28">
        <v>0</v>
      </c>
      <c r="W6" s="28">
        <v>0</v>
      </c>
      <c r="X6" s="28">
        <v>0</v>
      </c>
      <c r="Y6" s="28">
        <v>0</v>
      </c>
      <c r="Z6" s="28">
        <v>1</v>
      </c>
      <c r="AA6" s="28">
        <v>0</v>
      </c>
      <c r="AB6" s="28">
        <v>0</v>
      </c>
      <c r="AC6" s="28">
        <v>1</v>
      </c>
      <c r="AD6" s="28">
        <v>0</v>
      </c>
      <c r="AE6" s="28">
        <v>0</v>
      </c>
      <c r="AF6" s="28">
        <v>0</v>
      </c>
      <c r="AG6" s="28">
        <v>0</v>
      </c>
      <c r="AH6" s="28">
        <v>0</v>
      </c>
      <c r="AI6" s="28">
        <v>0</v>
      </c>
      <c r="AJ6" s="9">
        <f t="shared" si="0"/>
        <v>1</v>
      </c>
      <c r="AK6" s="9">
        <f t="shared" si="1"/>
        <v>0</v>
      </c>
      <c r="AL6" s="9">
        <f t="shared" si="2"/>
        <v>0</v>
      </c>
      <c r="AM6" s="9">
        <f t="shared" si="3"/>
        <v>0</v>
      </c>
      <c r="AN6" s="29" t="s">
        <v>1992</v>
      </c>
    </row>
    <row r="7" spans="1:40" x14ac:dyDescent="0.25">
      <c r="A7" s="28">
        <v>68</v>
      </c>
      <c r="B7" s="29" t="s">
        <v>1993</v>
      </c>
      <c r="C7" s="29" t="s">
        <v>1994</v>
      </c>
      <c r="D7" s="29" t="s">
        <v>1995</v>
      </c>
      <c r="E7" s="42">
        <v>41452</v>
      </c>
      <c r="F7" s="29" t="s">
        <v>38</v>
      </c>
      <c r="J7" s="28">
        <v>1.52</v>
      </c>
      <c r="L7" s="10" t="s">
        <v>341</v>
      </c>
      <c r="M7" s="29" t="s">
        <v>54</v>
      </c>
      <c r="N7" s="31" t="s">
        <v>48</v>
      </c>
      <c r="O7" s="28">
        <v>160</v>
      </c>
      <c r="P7" s="29" t="s">
        <v>41</v>
      </c>
      <c r="Q7" s="31" t="s">
        <v>15</v>
      </c>
      <c r="R7" s="28">
        <v>0</v>
      </c>
      <c r="S7" s="28">
        <v>0</v>
      </c>
      <c r="T7" s="28">
        <v>0</v>
      </c>
      <c r="U7" s="28">
        <v>1</v>
      </c>
      <c r="V7" s="28">
        <v>0</v>
      </c>
      <c r="W7" s="28">
        <v>0</v>
      </c>
      <c r="X7" s="28">
        <v>0</v>
      </c>
      <c r="Y7" s="28">
        <v>0</v>
      </c>
      <c r="Z7" s="28">
        <v>1</v>
      </c>
      <c r="AA7" s="28">
        <v>0</v>
      </c>
      <c r="AB7" s="28">
        <v>0</v>
      </c>
      <c r="AC7" s="28">
        <v>0</v>
      </c>
      <c r="AD7" s="28">
        <v>0</v>
      </c>
      <c r="AE7" s="28">
        <v>0</v>
      </c>
      <c r="AF7" s="28">
        <v>0</v>
      </c>
      <c r="AG7" s="28">
        <v>0</v>
      </c>
      <c r="AH7" s="28">
        <v>0</v>
      </c>
      <c r="AI7" s="28">
        <v>1</v>
      </c>
      <c r="AJ7" s="9">
        <f t="shared" si="0"/>
        <v>0</v>
      </c>
      <c r="AK7" s="9">
        <f t="shared" si="1"/>
        <v>0</v>
      </c>
      <c r="AL7" s="9">
        <f t="shared" si="2"/>
        <v>1</v>
      </c>
      <c r="AM7" s="9">
        <f t="shared" si="3"/>
        <v>0</v>
      </c>
      <c r="AN7" s="29" t="s">
        <v>1996</v>
      </c>
    </row>
    <row r="8" spans="1:40" x14ac:dyDescent="0.25">
      <c r="A8" s="28">
        <v>88</v>
      </c>
      <c r="B8" s="29" t="s">
        <v>1997</v>
      </c>
      <c r="C8" s="29" t="s">
        <v>1998</v>
      </c>
      <c r="D8" s="29" t="s">
        <v>1999</v>
      </c>
      <c r="E8" s="42">
        <v>41913</v>
      </c>
      <c r="F8" s="29" t="s">
        <v>38</v>
      </c>
      <c r="J8" s="28">
        <v>2</v>
      </c>
      <c r="L8" s="10" t="s">
        <v>342</v>
      </c>
      <c r="M8" s="29" t="s">
        <v>39</v>
      </c>
      <c r="N8" s="31" t="s">
        <v>48</v>
      </c>
      <c r="O8" s="28">
        <v>0.33333333333333331</v>
      </c>
      <c r="P8" s="29" t="s">
        <v>2000</v>
      </c>
      <c r="Q8" s="31" t="s">
        <v>15</v>
      </c>
      <c r="R8" s="28">
        <v>0</v>
      </c>
      <c r="S8" s="28">
        <v>0</v>
      </c>
      <c r="T8" s="28">
        <v>0</v>
      </c>
      <c r="U8" s="28">
        <v>1</v>
      </c>
      <c r="V8" s="28">
        <v>0</v>
      </c>
      <c r="W8" s="28">
        <v>0</v>
      </c>
      <c r="X8" s="28">
        <v>0</v>
      </c>
      <c r="Y8" s="28">
        <v>1</v>
      </c>
      <c r="Z8" s="28">
        <v>0</v>
      </c>
      <c r="AA8" s="28">
        <v>0</v>
      </c>
      <c r="AB8" s="28">
        <v>0</v>
      </c>
      <c r="AC8" s="28">
        <v>1</v>
      </c>
      <c r="AD8" s="28">
        <v>0</v>
      </c>
      <c r="AE8" s="28">
        <v>0</v>
      </c>
      <c r="AF8" s="28">
        <v>0</v>
      </c>
      <c r="AG8" s="28">
        <v>0</v>
      </c>
      <c r="AH8" s="28">
        <v>0</v>
      </c>
      <c r="AI8" s="28">
        <v>0</v>
      </c>
      <c r="AJ8" s="9">
        <f t="shared" si="0"/>
        <v>1</v>
      </c>
      <c r="AK8" s="9">
        <f t="shared" si="1"/>
        <v>0</v>
      </c>
      <c r="AL8" s="9">
        <f t="shared" si="2"/>
        <v>0</v>
      </c>
      <c r="AM8" s="9">
        <f t="shared" si="3"/>
        <v>0</v>
      </c>
      <c r="AN8" s="29" t="s">
        <v>2001</v>
      </c>
    </row>
    <row r="9" spans="1:40" x14ac:dyDescent="0.25">
      <c r="A9" s="28">
        <v>95</v>
      </c>
      <c r="B9" s="29" t="s">
        <v>2002</v>
      </c>
      <c r="C9" s="29" t="s">
        <v>2003</v>
      </c>
      <c r="D9" s="29" t="s">
        <v>2004</v>
      </c>
      <c r="E9" s="42">
        <v>42106</v>
      </c>
      <c r="F9" s="29" t="s">
        <v>38</v>
      </c>
      <c r="J9" s="28">
        <v>4.5999999999999999E-2</v>
      </c>
      <c r="K9" s="28">
        <v>28.28</v>
      </c>
      <c r="L9" s="10" t="s">
        <v>342</v>
      </c>
      <c r="M9" s="29" t="s">
        <v>2005</v>
      </c>
      <c r="N9" s="31" t="s">
        <v>219</v>
      </c>
      <c r="O9" s="28">
        <v>0.5</v>
      </c>
      <c r="P9" s="29" t="s">
        <v>195</v>
      </c>
      <c r="Q9" s="31" t="s">
        <v>15</v>
      </c>
      <c r="R9" s="28">
        <v>1</v>
      </c>
      <c r="S9" s="28">
        <v>0</v>
      </c>
      <c r="T9" s="28">
        <v>0</v>
      </c>
      <c r="U9" s="28">
        <v>1</v>
      </c>
      <c r="V9" s="28">
        <v>0</v>
      </c>
      <c r="W9" s="28">
        <v>0</v>
      </c>
      <c r="X9" s="28">
        <v>0</v>
      </c>
      <c r="Y9" s="28">
        <v>0</v>
      </c>
      <c r="Z9" s="28">
        <v>1</v>
      </c>
      <c r="AA9" s="28">
        <v>0</v>
      </c>
      <c r="AB9" s="28">
        <v>0</v>
      </c>
      <c r="AC9" s="28">
        <v>1</v>
      </c>
      <c r="AD9" s="28">
        <v>0</v>
      </c>
      <c r="AE9" s="28">
        <v>0</v>
      </c>
      <c r="AF9" s="28">
        <v>0</v>
      </c>
      <c r="AG9" s="28">
        <v>0</v>
      </c>
      <c r="AH9" s="28">
        <v>0</v>
      </c>
      <c r="AI9" s="28">
        <v>0</v>
      </c>
      <c r="AJ9" s="9">
        <f t="shared" si="0"/>
        <v>1</v>
      </c>
      <c r="AK9" s="9">
        <f t="shared" si="1"/>
        <v>0</v>
      </c>
      <c r="AL9" s="9">
        <f t="shared" si="2"/>
        <v>0</v>
      </c>
      <c r="AM9" s="9">
        <f t="shared" si="3"/>
        <v>0</v>
      </c>
      <c r="AN9" s="29" t="s">
        <v>2006</v>
      </c>
    </row>
    <row r="10" spans="1:40" x14ac:dyDescent="0.25">
      <c r="A10" s="28">
        <v>97</v>
      </c>
      <c r="B10" s="29" t="s">
        <v>364</v>
      </c>
      <c r="C10" s="29" t="s">
        <v>365</v>
      </c>
      <c r="D10" s="29" t="s">
        <v>366</v>
      </c>
      <c r="E10" s="42">
        <v>41929</v>
      </c>
      <c r="F10" s="29" t="s">
        <v>38</v>
      </c>
      <c r="I10" s="28">
        <v>28000</v>
      </c>
      <c r="J10" s="28"/>
      <c r="L10" s="10" t="s">
        <v>342</v>
      </c>
      <c r="M10" s="29" t="s">
        <v>136</v>
      </c>
      <c r="N10" s="31" t="s">
        <v>48</v>
      </c>
      <c r="O10" s="28">
        <v>63</v>
      </c>
      <c r="P10" s="29" t="s">
        <v>367</v>
      </c>
      <c r="Q10" s="31" t="s">
        <v>15</v>
      </c>
      <c r="R10" s="28">
        <v>0</v>
      </c>
      <c r="S10" s="28">
        <v>0</v>
      </c>
      <c r="T10" s="28">
        <v>0</v>
      </c>
      <c r="U10" s="28">
        <v>1</v>
      </c>
      <c r="V10" s="28">
        <v>0</v>
      </c>
      <c r="W10" s="28">
        <v>0</v>
      </c>
      <c r="X10" s="28">
        <v>0</v>
      </c>
      <c r="Y10" s="28">
        <v>0</v>
      </c>
      <c r="Z10" s="28">
        <v>1</v>
      </c>
      <c r="AA10" s="28">
        <v>0</v>
      </c>
      <c r="AB10" s="28">
        <v>0</v>
      </c>
      <c r="AC10" s="28">
        <v>1</v>
      </c>
      <c r="AD10" s="28">
        <v>0</v>
      </c>
      <c r="AE10" s="28">
        <v>0</v>
      </c>
      <c r="AF10" s="28">
        <v>0</v>
      </c>
      <c r="AG10" s="28">
        <v>0</v>
      </c>
      <c r="AH10" s="28">
        <v>0</v>
      </c>
      <c r="AI10" s="28">
        <v>0</v>
      </c>
      <c r="AJ10" s="9">
        <f t="shared" si="0"/>
        <v>1</v>
      </c>
      <c r="AK10" s="9">
        <f t="shared" si="1"/>
        <v>0</v>
      </c>
      <c r="AL10" s="9">
        <f t="shared" si="2"/>
        <v>0</v>
      </c>
      <c r="AM10" s="9">
        <f t="shared" si="3"/>
        <v>0</v>
      </c>
      <c r="AN10" s="29" t="s">
        <v>368</v>
      </c>
    </row>
    <row r="11" spans="1:40" x14ac:dyDescent="0.25">
      <c r="A11" s="28">
        <v>107</v>
      </c>
      <c r="B11" s="29" t="s">
        <v>2007</v>
      </c>
      <c r="C11" s="29" t="s">
        <v>2008</v>
      </c>
      <c r="D11" s="29" t="s">
        <v>2009</v>
      </c>
      <c r="E11" s="42">
        <v>43061</v>
      </c>
      <c r="F11" s="29" t="s">
        <v>38</v>
      </c>
      <c r="J11" s="28">
        <v>4</v>
      </c>
      <c r="L11" s="10" t="s">
        <v>342</v>
      </c>
      <c r="M11" s="29" t="s">
        <v>575</v>
      </c>
      <c r="N11" s="31" t="s">
        <v>40</v>
      </c>
      <c r="O11" s="28">
        <v>420</v>
      </c>
      <c r="P11" s="29" t="s">
        <v>1323</v>
      </c>
      <c r="Q11" s="31" t="s">
        <v>15</v>
      </c>
      <c r="R11" s="28">
        <v>0</v>
      </c>
      <c r="S11" s="28">
        <v>0</v>
      </c>
      <c r="T11" s="28">
        <v>0</v>
      </c>
      <c r="U11" s="28">
        <v>1</v>
      </c>
      <c r="V11" s="28">
        <v>0</v>
      </c>
      <c r="W11" s="28">
        <v>0</v>
      </c>
      <c r="X11" s="28">
        <v>0</v>
      </c>
      <c r="Y11" s="28">
        <v>0</v>
      </c>
      <c r="Z11" s="28">
        <v>1</v>
      </c>
      <c r="AA11" s="28">
        <v>0</v>
      </c>
      <c r="AB11" s="28">
        <v>0</v>
      </c>
      <c r="AC11" s="28">
        <v>1</v>
      </c>
      <c r="AD11" s="28">
        <v>0</v>
      </c>
      <c r="AE11" s="28">
        <v>0</v>
      </c>
      <c r="AF11" s="28">
        <v>0</v>
      </c>
      <c r="AG11" s="28">
        <v>0</v>
      </c>
      <c r="AH11" s="28">
        <v>0</v>
      </c>
      <c r="AI11" s="28">
        <v>0</v>
      </c>
      <c r="AJ11" s="9">
        <f t="shared" si="0"/>
        <v>1</v>
      </c>
      <c r="AK11" s="9">
        <f t="shared" si="1"/>
        <v>0</v>
      </c>
      <c r="AL11" s="9">
        <f t="shared" si="2"/>
        <v>0</v>
      </c>
      <c r="AM11" s="9">
        <f t="shared" si="3"/>
        <v>0</v>
      </c>
      <c r="AN11" s="29" t="s">
        <v>2010</v>
      </c>
    </row>
    <row r="12" spans="1:40" x14ac:dyDescent="0.25">
      <c r="A12" s="28">
        <v>153</v>
      </c>
      <c r="B12" s="29" t="s">
        <v>2011</v>
      </c>
      <c r="C12" s="29" t="s">
        <v>2012</v>
      </c>
      <c r="D12" s="29" t="s">
        <v>2013</v>
      </c>
      <c r="E12" s="42">
        <v>41821</v>
      </c>
      <c r="F12" s="29" t="s">
        <v>38</v>
      </c>
      <c r="J12" s="28">
        <v>1.52</v>
      </c>
      <c r="L12" s="10" t="s">
        <v>341</v>
      </c>
      <c r="M12" s="29" t="s">
        <v>54</v>
      </c>
      <c r="N12" s="31" t="s">
        <v>48</v>
      </c>
      <c r="O12" s="28">
        <v>160</v>
      </c>
      <c r="P12" s="29" t="s">
        <v>589</v>
      </c>
      <c r="Q12" s="31" t="s">
        <v>15</v>
      </c>
      <c r="R12" s="28">
        <v>1</v>
      </c>
      <c r="S12" s="28">
        <v>0</v>
      </c>
      <c r="T12" s="28">
        <v>0</v>
      </c>
      <c r="U12" s="28">
        <v>1</v>
      </c>
      <c r="V12" s="28">
        <v>0</v>
      </c>
      <c r="W12" s="28">
        <v>0</v>
      </c>
      <c r="X12" s="28">
        <v>0</v>
      </c>
      <c r="Y12" s="28">
        <v>0</v>
      </c>
      <c r="Z12" s="28">
        <v>1</v>
      </c>
      <c r="AA12" s="28">
        <v>0</v>
      </c>
      <c r="AB12" s="28">
        <v>0</v>
      </c>
      <c r="AC12" s="28">
        <v>0</v>
      </c>
      <c r="AD12" s="28">
        <v>0</v>
      </c>
      <c r="AE12" s="28">
        <v>0</v>
      </c>
      <c r="AF12" s="28">
        <v>0</v>
      </c>
      <c r="AG12" s="28">
        <v>0</v>
      </c>
      <c r="AH12" s="28">
        <v>0</v>
      </c>
      <c r="AI12" s="28">
        <v>1</v>
      </c>
      <c r="AJ12" s="9">
        <f t="shared" si="0"/>
        <v>0</v>
      </c>
      <c r="AK12" s="9">
        <f>IF(OR(AF12=1,AG12=1),1,0)</f>
        <v>0</v>
      </c>
      <c r="AL12" s="9">
        <f t="shared" si="2"/>
        <v>1</v>
      </c>
      <c r="AM12" s="9">
        <f t="shared" si="3"/>
        <v>0</v>
      </c>
      <c r="AN12" s="29" t="s">
        <v>2014</v>
      </c>
    </row>
    <row r="13" spans="1:40" x14ac:dyDescent="0.25">
      <c r="A13" s="28">
        <v>195</v>
      </c>
      <c r="B13" s="29" t="s">
        <v>2015</v>
      </c>
      <c r="C13" s="29" t="s">
        <v>2016</v>
      </c>
      <c r="D13" s="29" t="s">
        <v>2017</v>
      </c>
      <c r="E13" s="42">
        <v>42736</v>
      </c>
      <c r="F13" s="29" t="s">
        <v>38</v>
      </c>
      <c r="G13" s="28">
        <v>1800</v>
      </c>
      <c r="H13" s="28">
        <v>900</v>
      </c>
      <c r="L13" s="10" t="s">
        <v>341</v>
      </c>
      <c r="M13" s="29" t="s">
        <v>47</v>
      </c>
      <c r="N13" s="31" t="s">
        <v>48</v>
      </c>
      <c r="O13" s="28">
        <v>0</v>
      </c>
      <c r="P13" s="29" t="s">
        <v>60</v>
      </c>
      <c r="Q13" s="31" t="s">
        <v>15</v>
      </c>
      <c r="R13" s="28">
        <v>1</v>
      </c>
      <c r="S13" s="28">
        <v>0</v>
      </c>
      <c r="T13" s="28">
        <v>0</v>
      </c>
      <c r="U13" s="28">
        <v>0</v>
      </c>
      <c r="V13" s="28">
        <v>0</v>
      </c>
      <c r="W13" s="28">
        <v>0</v>
      </c>
      <c r="X13" s="28">
        <v>0</v>
      </c>
      <c r="Y13" s="28">
        <v>0</v>
      </c>
      <c r="Z13" s="28">
        <v>1</v>
      </c>
      <c r="AA13" s="28">
        <v>0</v>
      </c>
      <c r="AB13" s="28">
        <v>0</v>
      </c>
      <c r="AC13" s="28">
        <v>0</v>
      </c>
      <c r="AD13" s="28">
        <v>0</v>
      </c>
      <c r="AE13" s="28">
        <v>1</v>
      </c>
      <c r="AF13" s="28">
        <v>0</v>
      </c>
      <c r="AG13" s="28">
        <v>0</v>
      </c>
      <c r="AH13" s="28">
        <v>0</v>
      </c>
      <c r="AI13" s="28">
        <v>0</v>
      </c>
      <c r="AJ13" s="9">
        <f t="shared" si="0"/>
        <v>1</v>
      </c>
      <c r="AK13" s="9">
        <f>IF(OR(AF13=1,AG13=1),1,0)</f>
        <v>0</v>
      </c>
      <c r="AL13" s="9">
        <f t="shared" si="2"/>
        <v>0</v>
      </c>
      <c r="AM13" s="9">
        <f t="shared" si="3"/>
        <v>0</v>
      </c>
      <c r="AN13" s="29" t="s">
        <v>2018</v>
      </c>
    </row>
    <row r="14" spans="1:40" x14ac:dyDescent="0.25">
      <c r="A14" s="28">
        <v>196</v>
      </c>
      <c r="B14" s="29" t="s">
        <v>2019</v>
      </c>
      <c r="C14" s="29" t="s">
        <v>2020</v>
      </c>
      <c r="D14" s="29" t="s">
        <v>2021</v>
      </c>
      <c r="E14" s="42">
        <v>38412</v>
      </c>
      <c r="F14" s="29" t="s">
        <v>38</v>
      </c>
      <c r="G14" s="28">
        <v>1800</v>
      </c>
      <c r="H14" s="28">
        <v>900</v>
      </c>
      <c r="L14" s="10" t="s">
        <v>341</v>
      </c>
      <c r="M14" s="29" t="s">
        <v>151</v>
      </c>
      <c r="N14" s="31" t="s">
        <v>48</v>
      </c>
      <c r="O14" s="28">
        <v>0</v>
      </c>
      <c r="P14" s="29" t="s">
        <v>170</v>
      </c>
      <c r="Q14" s="31" t="s">
        <v>15</v>
      </c>
      <c r="R14" s="28">
        <v>1</v>
      </c>
      <c r="S14" s="28">
        <v>0</v>
      </c>
      <c r="T14" s="28">
        <v>0</v>
      </c>
      <c r="U14" s="28">
        <v>0</v>
      </c>
      <c r="V14" s="28">
        <v>0</v>
      </c>
      <c r="W14" s="28">
        <v>0</v>
      </c>
      <c r="X14" s="28">
        <v>0</v>
      </c>
      <c r="Y14" s="28">
        <v>0</v>
      </c>
      <c r="Z14" s="28">
        <v>0</v>
      </c>
      <c r="AA14" s="28">
        <v>0</v>
      </c>
      <c r="AB14" s="28">
        <v>1</v>
      </c>
      <c r="AC14" s="28">
        <v>0</v>
      </c>
      <c r="AD14" s="28">
        <v>0</v>
      </c>
      <c r="AE14" s="28">
        <v>0</v>
      </c>
      <c r="AF14" s="28">
        <v>0</v>
      </c>
      <c r="AG14" s="28">
        <v>0</v>
      </c>
      <c r="AH14" s="28">
        <v>0</v>
      </c>
      <c r="AI14" s="28">
        <v>1</v>
      </c>
      <c r="AJ14" s="9">
        <f t="shared" si="0"/>
        <v>0</v>
      </c>
      <c r="AK14" s="9">
        <f t="shared" si="1"/>
        <v>0</v>
      </c>
      <c r="AL14" s="9">
        <f t="shared" si="2"/>
        <v>1</v>
      </c>
      <c r="AM14" s="9">
        <f t="shared" si="3"/>
        <v>0</v>
      </c>
      <c r="AN14" s="29" t="s">
        <v>2022</v>
      </c>
    </row>
    <row r="15" spans="1:40" x14ac:dyDescent="0.25">
      <c r="A15" s="28">
        <v>214</v>
      </c>
      <c r="B15" s="29" t="s">
        <v>2023</v>
      </c>
      <c r="C15" s="29" t="s">
        <v>2024</v>
      </c>
      <c r="D15" s="29" t="s">
        <v>2025</v>
      </c>
      <c r="E15" s="42">
        <v>37043</v>
      </c>
      <c r="F15" s="29" t="s">
        <v>46</v>
      </c>
      <c r="G15" s="28">
        <v>3000</v>
      </c>
      <c r="H15" s="28">
        <v>500</v>
      </c>
      <c r="K15" s="28">
        <v>4.3</v>
      </c>
      <c r="L15" s="10" t="s">
        <v>341</v>
      </c>
      <c r="M15" s="29" t="s">
        <v>1855</v>
      </c>
      <c r="N15" s="31" t="s">
        <v>219</v>
      </c>
      <c r="O15" s="28">
        <v>17520</v>
      </c>
      <c r="P15" s="29" t="s">
        <v>60</v>
      </c>
      <c r="Q15" s="31" t="s">
        <v>15</v>
      </c>
      <c r="R15" s="28">
        <v>1</v>
      </c>
      <c r="S15" s="28">
        <v>0</v>
      </c>
      <c r="T15" s="28">
        <v>0</v>
      </c>
      <c r="U15" s="28">
        <v>0</v>
      </c>
      <c r="V15" s="28">
        <v>0</v>
      </c>
      <c r="W15" s="28">
        <v>0</v>
      </c>
      <c r="X15" s="28">
        <v>0</v>
      </c>
      <c r="Y15" s="28">
        <v>0</v>
      </c>
      <c r="Z15" s="28">
        <v>0</v>
      </c>
      <c r="AA15" s="28">
        <v>0</v>
      </c>
      <c r="AB15" s="28">
        <v>1</v>
      </c>
      <c r="AC15" s="28">
        <v>1</v>
      </c>
      <c r="AD15" s="28">
        <v>0</v>
      </c>
      <c r="AE15" s="28">
        <v>1</v>
      </c>
      <c r="AF15" s="28">
        <v>0</v>
      </c>
      <c r="AG15" s="28">
        <v>0</v>
      </c>
      <c r="AH15" s="28">
        <v>0</v>
      </c>
      <c r="AI15" s="28">
        <v>0</v>
      </c>
      <c r="AJ15" s="9">
        <f t="shared" si="0"/>
        <v>1</v>
      </c>
      <c r="AK15" s="9">
        <f t="shared" si="1"/>
        <v>0</v>
      </c>
      <c r="AL15" s="9">
        <f t="shared" si="2"/>
        <v>0</v>
      </c>
      <c r="AM15" s="9">
        <f t="shared" si="3"/>
        <v>0</v>
      </c>
      <c r="AN15" s="29" t="s">
        <v>2026</v>
      </c>
    </row>
    <row r="16" spans="1:40" x14ac:dyDescent="0.25">
      <c r="A16" s="28">
        <v>217</v>
      </c>
      <c r="B16" s="29" t="s">
        <v>1364</v>
      </c>
      <c r="C16" s="29" t="s">
        <v>1365</v>
      </c>
      <c r="D16" s="29" t="s">
        <v>1366</v>
      </c>
      <c r="E16" s="42">
        <v>40695</v>
      </c>
      <c r="F16" s="29" t="s">
        <v>46</v>
      </c>
      <c r="G16" s="28">
        <v>2450</v>
      </c>
      <c r="H16" s="28">
        <v>900</v>
      </c>
      <c r="I16" s="28">
        <v>2.1700000000000001E-2</v>
      </c>
      <c r="L16" s="10" t="s">
        <v>341</v>
      </c>
      <c r="M16" s="29" t="s">
        <v>47</v>
      </c>
      <c r="N16" s="31" t="s">
        <v>48</v>
      </c>
      <c r="O16" s="28">
        <v>17520</v>
      </c>
      <c r="P16" s="29" t="s">
        <v>60</v>
      </c>
      <c r="Q16" s="31" t="s">
        <v>15</v>
      </c>
      <c r="R16" s="28">
        <v>1</v>
      </c>
      <c r="S16" s="28">
        <v>0</v>
      </c>
      <c r="T16" s="28">
        <v>0</v>
      </c>
      <c r="U16" s="28">
        <v>0</v>
      </c>
      <c r="V16" s="28">
        <v>0</v>
      </c>
      <c r="W16" s="28">
        <v>0</v>
      </c>
      <c r="X16" s="28">
        <v>0</v>
      </c>
      <c r="Y16" s="28">
        <v>0</v>
      </c>
      <c r="Z16" s="28">
        <v>0</v>
      </c>
      <c r="AA16" s="28">
        <v>0</v>
      </c>
      <c r="AB16" s="28">
        <v>1</v>
      </c>
      <c r="AC16" s="28">
        <v>0</v>
      </c>
      <c r="AD16" s="28">
        <v>0</v>
      </c>
      <c r="AE16" s="28">
        <v>0</v>
      </c>
      <c r="AF16" s="28">
        <v>1</v>
      </c>
      <c r="AG16" s="28">
        <v>0</v>
      </c>
      <c r="AH16" s="28">
        <v>0</v>
      </c>
      <c r="AI16" s="28">
        <v>0</v>
      </c>
      <c r="AJ16" s="9">
        <f>IF(OR(AC16=1,AE16=1),1,0)</f>
        <v>0</v>
      </c>
      <c r="AK16" s="9">
        <f>IF(OR(AF16=1,AG16=1),1,0)</f>
        <v>1</v>
      </c>
      <c r="AL16" s="9">
        <f>IF(OR(AD16=1,AH16=1,AI16=1),1,0)</f>
        <v>0</v>
      </c>
      <c r="AM16" s="9">
        <f>IF(OR(AD16=1,AH16=1),1,0)</f>
        <v>0</v>
      </c>
      <c r="AN16" s="29" t="s">
        <v>1367</v>
      </c>
    </row>
    <row r="17" spans="1:40" x14ac:dyDescent="0.25">
      <c r="A17" s="28">
        <v>255</v>
      </c>
      <c r="B17" s="29" t="s">
        <v>379</v>
      </c>
      <c r="C17" s="29" t="s">
        <v>380</v>
      </c>
      <c r="D17" s="29" t="s">
        <v>381</v>
      </c>
      <c r="E17" s="42">
        <v>38231</v>
      </c>
      <c r="F17" s="29" t="s">
        <v>46</v>
      </c>
      <c r="G17" s="28">
        <v>1850</v>
      </c>
      <c r="H17" s="28">
        <v>940</v>
      </c>
      <c r="K17" s="28">
        <v>1.2</v>
      </c>
      <c r="L17" s="10" t="s">
        <v>341</v>
      </c>
      <c r="M17" s="29" t="s">
        <v>47</v>
      </c>
      <c r="N17" s="31" t="s">
        <v>48</v>
      </c>
      <c r="O17" s="28">
        <v>0</v>
      </c>
      <c r="P17" s="29" t="s">
        <v>60</v>
      </c>
      <c r="Q17" s="31" t="s">
        <v>15</v>
      </c>
      <c r="R17" s="28">
        <v>0</v>
      </c>
      <c r="S17" s="28">
        <v>0</v>
      </c>
      <c r="T17" s="28">
        <v>0</v>
      </c>
      <c r="U17" s="28">
        <v>0</v>
      </c>
      <c r="V17" s="28">
        <v>0</v>
      </c>
      <c r="W17" s="28">
        <v>0</v>
      </c>
      <c r="X17" s="28">
        <v>0</v>
      </c>
      <c r="Y17" s="28">
        <v>0</v>
      </c>
      <c r="Z17" s="28">
        <v>0</v>
      </c>
      <c r="AA17" s="28">
        <v>0</v>
      </c>
      <c r="AB17" s="28">
        <v>1</v>
      </c>
      <c r="AC17" s="28">
        <v>0</v>
      </c>
      <c r="AD17" s="28">
        <v>0</v>
      </c>
      <c r="AE17" s="28">
        <v>0</v>
      </c>
      <c r="AF17" s="28">
        <v>0</v>
      </c>
      <c r="AG17" s="28">
        <v>0</v>
      </c>
      <c r="AH17" s="28">
        <v>0</v>
      </c>
      <c r="AI17" s="28">
        <v>1</v>
      </c>
      <c r="AJ17" s="9">
        <f t="shared" ref="AJ17:AJ79" si="4">IF(OR(AC17=1,AE17=1),1,0)</f>
        <v>0</v>
      </c>
      <c r="AK17" s="9">
        <f t="shared" ref="AK17:AK79" si="5">IF(OR(AF17=1,AG17=1),1,0)</f>
        <v>0</v>
      </c>
      <c r="AL17" s="9">
        <f t="shared" ref="AL17:AL79" si="6">IF(OR(AD17=1,AH17=1,AI17=1),1,0)</f>
        <v>1</v>
      </c>
      <c r="AM17" s="9">
        <f t="shared" ref="AM17:AM79" si="7">IF(OR(AD17=1,AH17=1),1,0)</f>
        <v>0</v>
      </c>
      <c r="AN17" s="29" t="s">
        <v>382</v>
      </c>
    </row>
    <row r="18" spans="1:40" x14ac:dyDescent="0.25">
      <c r="A18" s="28">
        <v>259</v>
      </c>
      <c r="B18" s="29" t="s">
        <v>383</v>
      </c>
      <c r="C18" s="29" t="s">
        <v>384</v>
      </c>
      <c r="D18" s="29" t="s">
        <v>385</v>
      </c>
      <c r="E18" s="42">
        <v>39264</v>
      </c>
      <c r="F18" s="29" t="s">
        <v>38</v>
      </c>
      <c r="Q18" s="31" t="s">
        <v>15</v>
      </c>
      <c r="R18" s="28">
        <v>0</v>
      </c>
      <c r="S18" s="28">
        <v>0</v>
      </c>
      <c r="T18" s="28">
        <v>0</v>
      </c>
      <c r="U18" s="28">
        <v>0</v>
      </c>
      <c r="V18" s="28">
        <v>0</v>
      </c>
      <c r="W18" s="28">
        <v>0</v>
      </c>
      <c r="X18" s="28">
        <v>0</v>
      </c>
      <c r="Y18" s="28">
        <v>0</v>
      </c>
      <c r="Z18" s="28">
        <v>0</v>
      </c>
      <c r="AA18" s="28">
        <v>0</v>
      </c>
      <c r="AB18" s="28">
        <v>1</v>
      </c>
      <c r="AC18" s="28">
        <v>1</v>
      </c>
      <c r="AD18" s="28">
        <v>1</v>
      </c>
      <c r="AE18" s="28">
        <v>0</v>
      </c>
      <c r="AF18" s="28">
        <v>0</v>
      </c>
      <c r="AG18" s="28">
        <v>0</v>
      </c>
      <c r="AH18" s="28">
        <v>0</v>
      </c>
      <c r="AI18" s="28">
        <v>0</v>
      </c>
      <c r="AJ18" s="9">
        <f t="shared" si="4"/>
        <v>1</v>
      </c>
      <c r="AK18" s="9">
        <f t="shared" si="5"/>
        <v>0</v>
      </c>
      <c r="AL18" s="9">
        <f t="shared" si="6"/>
        <v>1</v>
      </c>
      <c r="AM18" s="9">
        <f t="shared" si="7"/>
        <v>1</v>
      </c>
      <c r="AN18" s="29" t="s">
        <v>386</v>
      </c>
    </row>
    <row r="19" spans="1:40" x14ac:dyDescent="0.25">
      <c r="A19" s="28">
        <v>266</v>
      </c>
      <c r="B19" s="29" t="s">
        <v>2027</v>
      </c>
      <c r="C19" s="29" t="s">
        <v>2028</v>
      </c>
      <c r="D19" s="29" t="s">
        <v>2029</v>
      </c>
      <c r="E19" s="42">
        <v>37622</v>
      </c>
      <c r="F19" s="29" t="s">
        <v>38</v>
      </c>
      <c r="G19" s="28">
        <v>960</v>
      </c>
      <c r="H19" s="28">
        <v>890</v>
      </c>
      <c r="L19" s="10" t="s">
        <v>341</v>
      </c>
      <c r="M19" s="29" t="s">
        <v>54</v>
      </c>
      <c r="N19" s="31" t="s">
        <v>48</v>
      </c>
      <c r="O19" s="28">
        <v>3285</v>
      </c>
      <c r="P19" s="29" t="s">
        <v>152</v>
      </c>
      <c r="Q19" s="31" t="s">
        <v>15</v>
      </c>
      <c r="R19" s="28">
        <v>0</v>
      </c>
      <c r="S19" s="28">
        <v>0</v>
      </c>
      <c r="T19" s="28">
        <v>0</v>
      </c>
      <c r="U19" s="28">
        <v>0</v>
      </c>
      <c r="V19" s="28">
        <v>0</v>
      </c>
      <c r="W19" s="28">
        <v>0</v>
      </c>
      <c r="X19" s="28">
        <v>0</v>
      </c>
      <c r="Y19" s="28">
        <v>1</v>
      </c>
      <c r="Z19" s="28">
        <v>0</v>
      </c>
      <c r="AA19" s="28">
        <v>0</v>
      </c>
      <c r="AB19" s="28">
        <v>1</v>
      </c>
      <c r="AC19" s="28">
        <v>0</v>
      </c>
      <c r="AD19" s="28">
        <v>0</v>
      </c>
      <c r="AE19" s="28">
        <v>0</v>
      </c>
      <c r="AF19" s="28">
        <v>0</v>
      </c>
      <c r="AG19" s="28">
        <v>0</v>
      </c>
      <c r="AH19" s="28">
        <v>0</v>
      </c>
      <c r="AI19" s="28">
        <v>1</v>
      </c>
      <c r="AJ19" s="9">
        <f t="shared" si="4"/>
        <v>0</v>
      </c>
      <c r="AK19" s="9">
        <f t="shared" si="5"/>
        <v>0</v>
      </c>
      <c r="AL19" s="9">
        <f t="shared" si="6"/>
        <v>1</v>
      </c>
      <c r="AM19" s="9">
        <f t="shared" si="7"/>
        <v>0</v>
      </c>
      <c r="AN19" s="29" t="s">
        <v>2030</v>
      </c>
    </row>
    <row r="20" spans="1:40" x14ac:dyDescent="0.25">
      <c r="A20" s="28">
        <v>268</v>
      </c>
      <c r="B20" s="29" t="s">
        <v>2031</v>
      </c>
      <c r="C20" s="29" t="s">
        <v>2032</v>
      </c>
      <c r="D20" s="29" t="s">
        <v>2033</v>
      </c>
      <c r="E20" s="42">
        <v>38657</v>
      </c>
      <c r="F20" s="29" t="s">
        <v>38</v>
      </c>
      <c r="G20" s="28">
        <v>2000</v>
      </c>
      <c r="H20" s="28">
        <v>800</v>
      </c>
      <c r="J20" s="28">
        <v>1</v>
      </c>
      <c r="L20" s="10" t="s">
        <v>341</v>
      </c>
      <c r="M20" s="29" t="s">
        <v>54</v>
      </c>
      <c r="N20" s="31" t="s">
        <v>48</v>
      </c>
      <c r="O20" s="28">
        <v>6843.75</v>
      </c>
      <c r="P20" s="29" t="s">
        <v>60</v>
      </c>
      <c r="Q20" s="31" t="s">
        <v>15</v>
      </c>
      <c r="R20" s="28">
        <v>1</v>
      </c>
      <c r="S20" s="28">
        <v>0</v>
      </c>
      <c r="T20" s="28">
        <v>0</v>
      </c>
      <c r="U20" s="28">
        <v>0</v>
      </c>
      <c r="V20" s="28">
        <v>0</v>
      </c>
      <c r="W20" s="28">
        <v>0</v>
      </c>
      <c r="X20" s="28">
        <v>0</v>
      </c>
      <c r="Y20" s="28">
        <v>0</v>
      </c>
      <c r="Z20" s="28">
        <v>0</v>
      </c>
      <c r="AA20" s="28">
        <v>0</v>
      </c>
      <c r="AB20" s="28">
        <v>1</v>
      </c>
      <c r="AC20" s="28">
        <v>0</v>
      </c>
      <c r="AD20" s="28">
        <v>0</v>
      </c>
      <c r="AE20" s="28">
        <v>0</v>
      </c>
      <c r="AF20" s="28">
        <v>0</v>
      </c>
      <c r="AG20" s="28">
        <v>0</v>
      </c>
      <c r="AH20" s="28">
        <v>0</v>
      </c>
      <c r="AI20" s="28">
        <v>1</v>
      </c>
      <c r="AJ20" s="9">
        <f t="shared" si="4"/>
        <v>0</v>
      </c>
      <c r="AK20" s="9">
        <f t="shared" si="5"/>
        <v>0</v>
      </c>
      <c r="AL20" s="9">
        <f t="shared" si="6"/>
        <v>1</v>
      </c>
      <c r="AM20" s="9">
        <f t="shared" si="7"/>
        <v>0</v>
      </c>
      <c r="AN20" s="29" t="s">
        <v>2034</v>
      </c>
    </row>
    <row r="21" spans="1:40" x14ac:dyDescent="0.25">
      <c r="A21" s="28">
        <v>269</v>
      </c>
      <c r="B21" s="29" t="s">
        <v>2035</v>
      </c>
      <c r="C21" s="29" t="s">
        <v>2036</v>
      </c>
      <c r="D21" s="29" t="s">
        <v>2037</v>
      </c>
      <c r="E21" s="42">
        <v>38473</v>
      </c>
      <c r="F21" s="29" t="s">
        <v>38</v>
      </c>
      <c r="G21" s="28">
        <v>2100</v>
      </c>
      <c r="H21" s="28">
        <v>800</v>
      </c>
      <c r="J21" s="28">
        <v>1</v>
      </c>
      <c r="L21" s="10" t="s">
        <v>341</v>
      </c>
      <c r="M21" s="29" t="s">
        <v>54</v>
      </c>
      <c r="N21" s="31" t="s">
        <v>48</v>
      </c>
      <c r="O21" s="28">
        <v>3942</v>
      </c>
      <c r="P21" s="29" t="s">
        <v>152</v>
      </c>
      <c r="Q21" s="31" t="s">
        <v>15</v>
      </c>
      <c r="R21" s="28">
        <v>1</v>
      </c>
      <c r="S21" s="28">
        <v>0</v>
      </c>
      <c r="T21" s="28">
        <v>0</v>
      </c>
      <c r="U21" s="28">
        <v>0</v>
      </c>
      <c r="V21" s="28">
        <v>0</v>
      </c>
      <c r="W21" s="28">
        <v>0</v>
      </c>
      <c r="X21" s="28">
        <v>0</v>
      </c>
      <c r="Y21" s="28">
        <v>0</v>
      </c>
      <c r="Z21" s="28">
        <v>0</v>
      </c>
      <c r="AA21" s="28">
        <v>0</v>
      </c>
      <c r="AB21" s="28">
        <v>1</v>
      </c>
      <c r="AC21" s="28">
        <v>0</v>
      </c>
      <c r="AD21" s="28">
        <v>0</v>
      </c>
      <c r="AE21" s="28">
        <v>0</v>
      </c>
      <c r="AF21" s="28">
        <v>0</v>
      </c>
      <c r="AG21" s="28">
        <v>0</v>
      </c>
      <c r="AH21" s="28">
        <v>0</v>
      </c>
      <c r="AI21" s="28">
        <v>1</v>
      </c>
      <c r="AJ21" s="9">
        <f t="shared" si="4"/>
        <v>0</v>
      </c>
      <c r="AK21" s="9">
        <f t="shared" si="5"/>
        <v>0</v>
      </c>
      <c r="AL21" s="9">
        <f t="shared" si="6"/>
        <v>1</v>
      </c>
      <c r="AM21" s="9">
        <f t="shared" si="7"/>
        <v>0</v>
      </c>
      <c r="AN21" s="29" t="s">
        <v>2038</v>
      </c>
    </row>
    <row r="22" spans="1:40" x14ac:dyDescent="0.25">
      <c r="A22" s="28">
        <v>270</v>
      </c>
      <c r="B22" s="29" t="s">
        <v>2039</v>
      </c>
      <c r="C22" s="29" t="s">
        <v>2040</v>
      </c>
      <c r="D22" s="29" t="s">
        <v>2041</v>
      </c>
      <c r="E22" s="42">
        <v>39845</v>
      </c>
      <c r="F22" s="29" t="s">
        <v>46</v>
      </c>
      <c r="G22" s="28">
        <v>1359</v>
      </c>
      <c r="H22" s="28">
        <v>1250</v>
      </c>
      <c r="I22" s="28">
        <v>100</v>
      </c>
      <c r="L22" s="10" t="s">
        <v>341</v>
      </c>
      <c r="M22" s="29" t="s">
        <v>394</v>
      </c>
      <c r="N22" s="31" t="s">
        <v>219</v>
      </c>
      <c r="O22" s="28">
        <v>50057.142857142855</v>
      </c>
      <c r="P22" s="29" t="s">
        <v>2042</v>
      </c>
      <c r="Q22" s="31" t="s">
        <v>15</v>
      </c>
      <c r="R22" s="28">
        <v>1</v>
      </c>
      <c r="S22" s="28">
        <v>0</v>
      </c>
      <c r="T22" s="28">
        <v>0</v>
      </c>
      <c r="U22" s="28">
        <v>0</v>
      </c>
      <c r="V22" s="28">
        <v>0</v>
      </c>
      <c r="W22" s="28">
        <v>0</v>
      </c>
      <c r="X22" s="28">
        <v>0</v>
      </c>
      <c r="Y22" s="28">
        <v>0</v>
      </c>
      <c r="Z22" s="28">
        <v>0</v>
      </c>
      <c r="AA22" s="28">
        <v>0</v>
      </c>
      <c r="AB22" s="28">
        <v>1</v>
      </c>
      <c r="AC22" s="28">
        <v>1</v>
      </c>
      <c r="AD22" s="28">
        <v>0</v>
      </c>
      <c r="AE22" s="28">
        <v>0</v>
      </c>
      <c r="AF22" s="28">
        <v>0</v>
      </c>
      <c r="AG22" s="28">
        <v>0</v>
      </c>
      <c r="AH22" s="28">
        <v>0</v>
      </c>
      <c r="AI22" s="28">
        <v>0</v>
      </c>
      <c r="AJ22" s="9">
        <f t="shared" si="4"/>
        <v>1</v>
      </c>
      <c r="AK22" s="9">
        <f t="shared" si="5"/>
        <v>0</v>
      </c>
      <c r="AL22" s="9">
        <f t="shared" si="6"/>
        <v>0</v>
      </c>
      <c r="AM22" s="9">
        <f t="shared" si="7"/>
        <v>0</v>
      </c>
      <c r="AN22" s="29" t="s">
        <v>2043</v>
      </c>
    </row>
    <row r="23" spans="1:40" x14ac:dyDescent="0.25">
      <c r="A23" s="28">
        <v>271</v>
      </c>
      <c r="B23" s="29" t="s">
        <v>2044</v>
      </c>
      <c r="C23" s="29" t="s">
        <v>2045</v>
      </c>
      <c r="D23" s="29" t="s">
        <v>2046</v>
      </c>
      <c r="E23" s="42">
        <v>40544</v>
      </c>
      <c r="F23" s="29" t="s">
        <v>332</v>
      </c>
      <c r="G23" s="28">
        <v>9400</v>
      </c>
      <c r="H23" s="28">
        <v>3000</v>
      </c>
      <c r="I23" s="28">
        <v>295</v>
      </c>
      <c r="J23" s="28">
        <v>6.7900000000000002E-4</v>
      </c>
      <c r="L23" s="10" t="s">
        <v>341</v>
      </c>
      <c r="M23" s="29" t="s">
        <v>394</v>
      </c>
      <c r="N23" s="31" t="s">
        <v>48</v>
      </c>
      <c r="O23" s="28">
        <v>14600</v>
      </c>
      <c r="P23" s="29" t="s">
        <v>2042</v>
      </c>
      <c r="Q23" s="31" t="s">
        <v>15</v>
      </c>
      <c r="R23" s="28">
        <v>1</v>
      </c>
      <c r="S23" s="28">
        <v>0</v>
      </c>
      <c r="T23" s="28">
        <v>0</v>
      </c>
      <c r="U23" s="28">
        <v>0</v>
      </c>
      <c r="V23" s="28">
        <v>0</v>
      </c>
      <c r="W23" s="28">
        <v>0</v>
      </c>
      <c r="X23" s="28">
        <v>0</v>
      </c>
      <c r="Y23" s="28">
        <v>0</v>
      </c>
      <c r="Z23" s="28">
        <v>0</v>
      </c>
      <c r="AA23" s="28">
        <v>0</v>
      </c>
      <c r="AB23" s="28">
        <v>1</v>
      </c>
      <c r="AC23" s="28">
        <v>1</v>
      </c>
      <c r="AD23" s="28">
        <v>0</v>
      </c>
      <c r="AE23" s="28">
        <v>0</v>
      </c>
      <c r="AF23" s="28">
        <v>0</v>
      </c>
      <c r="AG23" s="28">
        <v>0</v>
      </c>
      <c r="AH23" s="28">
        <v>0</v>
      </c>
      <c r="AI23" s="28">
        <v>0</v>
      </c>
      <c r="AJ23" s="9">
        <f t="shared" si="4"/>
        <v>1</v>
      </c>
      <c r="AK23" s="9">
        <f t="shared" si="5"/>
        <v>0</v>
      </c>
      <c r="AL23" s="9">
        <f t="shared" si="6"/>
        <v>0</v>
      </c>
      <c r="AM23" s="9">
        <f t="shared" si="7"/>
        <v>0</v>
      </c>
      <c r="AN23" s="29" t="s">
        <v>2047</v>
      </c>
    </row>
    <row r="24" spans="1:40" x14ac:dyDescent="0.25">
      <c r="A24" s="28">
        <v>362</v>
      </c>
      <c r="B24" s="29" t="s">
        <v>2048</v>
      </c>
      <c r="C24" s="29" t="s">
        <v>2049</v>
      </c>
      <c r="D24" s="29" t="s">
        <v>2050</v>
      </c>
      <c r="E24" s="42">
        <v>36982</v>
      </c>
      <c r="F24" s="29" t="s">
        <v>328</v>
      </c>
      <c r="G24" s="28">
        <v>8000</v>
      </c>
      <c r="I24" s="28">
        <v>10000</v>
      </c>
      <c r="L24" s="10" t="s">
        <v>341</v>
      </c>
      <c r="M24" s="29" t="s">
        <v>1855</v>
      </c>
      <c r="N24" s="31" t="s">
        <v>219</v>
      </c>
      <c r="O24" s="28">
        <v>54228.571428571428</v>
      </c>
      <c r="P24" s="29" t="s">
        <v>111</v>
      </c>
      <c r="Q24" s="31" t="s">
        <v>15</v>
      </c>
      <c r="R24" s="28">
        <v>1</v>
      </c>
      <c r="S24" s="28">
        <v>0</v>
      </c>
      <c r="T24" s="28">
        <v>0</v>
      </c>
      <c r="U24" s="28">
        <v>0</v>
      </c>
      <c r="V24" s="28">
        <v>0</v>
      </c>
      <c r="W24" s="28">
        <v>0</v>
      </c>
      <c r="X24" s="28">
        <v>0</v>
      </c>
      <c r="Y24" s="28">
        <v>0</v>
      </c>
      <c r="Z24" s="28">
        <v>0</v>
      </c>
      <c r="AA24" s="28">
        <v>0</v>
      </c>
      <c r="AB24" s="28">
        <v>1</v>
      </c>
      <c r="AC24" s="28">
        <v>0</v>
      </c>
      <c r="AD24" s="28">
        <v>0</v>
      </c>
      <c r="AE24" s="28">
        <v>0</v>
      </c>
      <c r="AF24" s="28">
        <v>0</v>
      </c>
      <c r="AG24" s="28">
        <v>0</v>
      </c>
      <c r="AH24" s="28">
        <v>0</v>
      </c>
      <c r="AI24" s="28">
        <v>1</v>
      </c>
      <c r="AJ24" s="9">
        <f t="shared" si="4"/>
        <v>0</v>
      </c>
      <c r="AK24" s="9">
        <f t="shared" si="5"/>
        <v>0</v>
      </c>
      <c r="AL24" s="9">
        <f t="shared" si="6"/>
        <v>1</v>
      </c>
      <c r="AM24" s="9">
        <f t="shared" si="7"/>
        <v>0</v>
      </c>
      <c r="AN24" s="29" t="s">
        <v>2051</v>
      </c>
    </row>
    <row r="25" spans="1:40" x14ac:dyDescent="0.25">
      <c r="A25" s="28">
        <v>391</v>
      </c>
      <c r="B25" s="29" t="s">
        <v>391</v>
      </c>
      <c r="C25" s="29" t="s">
        <v>392</v>
      </c>
      <c r="D25" s="29" t="s">
        <v>393</v>
      </c>
      <c r="E25" s="42">
        <v>39630</v>
      </c>
      <c r="F25" s="29" t="s">
        <v>328</v>
      </c>
      <c r="L25" s="10" t="s">
        <v>341</v>
      </c>
      <c r="M25" s="29" t="s">
        <v>394</v>
      </c>
      <c r="N25" s="31" t="s">
        <v>219</v>
      </c>
      <c r="O25" s="28">
        <v>0</v>
      </c>
      <c r="P25" s="29" t="s">
        <v>395</v>
      </c>
      <c r="Q25" s="31" t="s">
        <v>15</v>
      </c>
      <c r="R25" s="28">
        <v>1</v>
      </c>
      <c r="S25" s="28">
        <v>0</v>
      </c>
      <c r="T25" s="28">
        <v>0</v>
      </c>
      <c r="U25" s="28">
        <v>0</v>
      </c>
      <c r="V25" s="28">
        <v>0</v>
      </c>
      <c r="W25" s="28">
        <v>0</v>
      </c>
      <c r="X25" s="28">
        <v>0</v>
      </c>
      <c r="Y25" s="28">
        <v>0</v>
      </c>
      <c r="Z25" s="28">
        <v>0</v>
      </c>
      <c r="AA25" s="28">
        <v>0</v>
      </c>
      <c r="AB25" s="28">
        <v>1</v>
      </c>
      <c r="AC25" s="28">
        <v>1</v>
      </c>
      <c r="AD25" s="28">
        <v>0</v>
      </c>
      <c r="AE25" s="28">
        <v>0</v>
      </c>
      <c r="AF25" s="28">
        <v>0</v>
      </c>
      <c r="AG25" s="28">
        <v>0</v>
      </c>
      <c r="AH25" s="28">
        <v>0</v>
      </c>
      <c r="AI25" s="28">
        <v>0</v>
      </c>
      <c r="AJ25" s="9">
        <f t="shared" si="4"/>
        <v>1</v>
      </c>
      <c r="AK25" s="9">
        <f t="shared" si="5"/>
        <v>0</v>
      </c>
      <c r="AL25" s="9">
        <f t="shared" si="6"/>
        <v>0</v>
      </c>
      <c r="AM25" s="9">
        <f t="shared" si="7"/>
        <v>0</v>
      </c>
      <c r="AN25" s="29" t="s">
        <v>396</v>
      </c>
    </row>
    <row r="26" spans="1:40" s="21" customFormat="1" ht="14.95" customHeight="1" x14ac:dyDescent="0.25">
      <c r="A26" s="32">
        <v>490</v>
      </c>
      <c r="B26" s="33" t="s">
        <v>2052</v>
      </c>
      <c r="C26" s="33" t="s">
        <v>2053</v>
      </c>
      <c r="D26" s="33" t="s">
        <v>2054</v>
      </c>
      <c r="E26" s="44">
        <v>33604</v>
      </c>
      <c r="F26" s="33" t="s">
        <v>38</v>
      </c>
      <c r="G26" s="19"/>
      <c r="H26" s="19"/>
      <c r="I26" s="19"/>
      <c r="J26" s="32">
        <v>0.4</v>
      </c>
      <c r="K26" s="19"/>
      <c r="L26" s="19" t="s">
        <v>342</v>
      </c>
      <c r="M26" s="33" t="s">
        <v>2055</v>
      </c>
      <c r="N26" s="35" t="s">
        <v>48</v>
      </c>
      <c r="O26" s="32">
        <v>16297</v>
      </c>
      <c r="P26" s="33" t="s">
        <v>589</v>
      </c>
      <c r="Q26" s="35" t="s">
        <v>55</v>
      </c>
      <c r="R26" s="32">
        <v>1</v>
      </c>
      <c r="S26" s="32">
        <v>0</v>
      </c>
      <c r="T26" s="32">
        <v>0</v>
      </c>
      <c r="U26" s="32">
        <v>1</v>
      </c>
      <c r="V26" s="32">
        <v>0</v>
      </c>
      <c r="W26" s="32">
        <v>0</v>
      </c>
      <c r="X26" s="32">
        <v>0</v>
      </c>
      <c r="Y26" s="32">
        <v>0</v>
      </c>
      <c r="Z26" s="32">
        <v>1</v>
      </c>
      <c r="AA26" s="32">
        <v>0</v>
      </c>
      <c r="AB26" s="32">
        <v>0</v>
      </c>
      <c r="AC26" s="32">
        <v>1</v>
      </c>
      <c r="AD26" s="32">
        <v>0</v>
      </c>
      <c r="AE26" s="32">
        <v>0</v>
      </c>
      <c r="AF26" s="32">
        <v>0</v>
      </c>
      <c r="AG26" s="32">
        <v>0</v>
      </c>
      <c r="AH26" s="32">
        <v>0</v>
      </c>
      <c r="AI26" s="32">
        <v>0</v>
      </c>
      <c r="AJ26" s="9">
        <f t="shared" si="4"/>
        <v>1</v>
      </c>
      <c r="AK26" s="9">
        <f t="shared" si="5"/>
        <v>0</v>
      </c>
      <c r="AL26" s="9">
        <f t="shared" si="6"/>
        <v>0</v>
      </c>
      <c r="AM26" s="9">
        <f t="shared" si="7"/>
        <v>0</v>
      </c>
      <c r="AN26" s="47" t="s">
        <v>2056</v>
      </c>
    </row>
    <row r="27" spans="1:40" x14ac:dyDescent="0.25">
      <c r="A27" s="28">
        <v>621</v>
      </c>
      <c r="B27" s="29" t="s">
        <v>2057</v>
      </c>
      <c r="C27" s="29" t="s">
        <v>2058</v>
      </c>
      <c r="D27" s="29" t="s">
        <v>2059</v>
      </c>
      <c r="E27" s="42">
        <v>41212</v>
      </c>
      <c r="F27" s="29" t="s">
        <v>38</v>
      </c>
      <c r="J27" s="28">
        <v>1.04</v>
      </c>
      <c r="L27" s="10" t="s">
        <v>342</v>
      </c>
      <c r="M27" s="29" t="s">
        <v>136</v>
      </c>
      <c r="N27" s="31" t="s">
        <v>40</v>
      </c>
      <c r="O27" s="28">
        <v>56</v>
      </c>
      <c r="P27" s="29" t="s">
        <v>41</v>
      </c>
      <c r="Q27" s="31" t="s">
        <v>15</v>
      </c>
      <c r="R27" s="28">
        <v>1</v>
      </c>
      <c r="S27" s="28">
        <v>0</v>
      </c>
      <c r="T27" s="28">
        <v>0</v>
      </c>
      <c r="U27" s="28">
        <v>1</v>
      </c>
      <c r="V27" s="28">
        <v>0</v>
      </c>
      <c r="W27" s="28">
        <v>0</v>
      </c>
      <c r="X27" s="28">
        <v>0</v>
      </c>
      <c r="Y27" s="28">
        <v>0</v>
      </c>
      <c r="Z27" s="28">
        <v>1</v>
      </c>
      <c r="AA27" s="28">
        <v>0</v>
      </c>
      <c r="AB27" s="28">
        <v>0</v>
      </c>
      <c r="AC27" s="28">
        <v>1</v>
      </c>
      <c r="AD27" s="28">
        <v>0</v>
      </c>
      <c r="AE27" s="28">
        <v>0</v>
      </c>
      <c r="AF27" s="28">
        <v>0</v>
      </c>
      <c r="AG27" s="28">
        <v>0</v>
      </c>
      <c r="AH27" s="28">
        <v>0</v>
      </c>
      <c r="AI27" s="28">
        <v>0</v>
      </c>
      <c r="AJ27" s="9">
        <f t="shared" si="4"/>
        <v>1</v>
      </c>
      <c r="AK27" s="9">
        <f t="shared" si="5"/>
        <v>0</v>
      </c>
      <c r="AL27" s="9">
        <f t="shared" si="6"/>
        <v>0</v>
      </c>
      <c r="AM27" s="9">
        <f t="shared" si="7"/>
        <v>0</v>
      </c>
      <c r="AN27" s="29" t="s">
        <v>2060</v>
      </c>
    </row>
    <row r="28" spans="1:40" x14ac:dyDescent="0.25">
      <c r="A28" s="28">
        <v>641</v>
      </c>
      <c r="B28" s="29" t="s">
        <v>2061</v>
      </c>
      <c r="C28" s="29" t="s">
        <v>2062</v>
      </c>
      <c r="D28" s="29" t="s">
        <v>2063</v>
      </c>
      <c r="E28" s="42">
        <v>41244</v>
      </c>
      <c r="F28" s="29" t="s">
        <v>38</v>
      </c>
      <c r="I28" s="28">
        <v>1680</v>
      </c>
      <c r="J28" s="28">
        <v>5.953E-4</v>
      </c>
      <c r="L28" s="10" t="s">
        <v>342</v>
      </c>
      <c r="M28" s="29" t="s">
        <v>39</v>
      </c>
      <c r="N28" s="31" t="s">
        <v>219</v>
      </c>
      <c r="O28" s="28">
        <v>42.857142857142854</v>
      </c>
      <c r="P28" s="29" t="s">
        <v>1153</v>
      </c>
      <c r="Q28" s="31" t="s">
        <v>15</v>
      </c>
      <c r="R28" s="28">
        <v>1</v>
      </c>
      <c r="S28" s="28">
        <v>0</v>
      </c>
      <c r="T28" s="28">
        <v>0</v>
      </c>
      <c r="U28" s="28">
        <v>1</v>
      </c>
      <c r="V28" s="28">
        <v>0</v>
      </c>
      <c r="W28" s="28">
        <v>0</v>
      </c>
      <c r="X28" s="28">
        <v>0</v>
      </c>
      <c r="Y28" s="28">
        <v>0</v>
      </c>
      <c r="Z28" s="28">
        <v>1</v>
      </c>
      <c r="AA28" s="28">
        <v>0</v>
      </c>
      <c r="AB28" s="28">
        <v>0</v>
      </c>
      <c r="AC28" s="28">
        <v>1</v>
      </c>
      <c r="AD28" s="28">
        <v>0</v>
      </c>
      <c r="AE28" s="28">
        <v>0</v>
      </c>
      <c r="AF28" s="28">
        <v>0</v>
      </c>
      <c r="AG28" s="28">
        <v>0</v>
      </c>
      <c r="AH28" s="28">
        <v>0</v>
      </c>
      <c r="AI28" s="28">
        <v>0</v>
      </c>
      <c r="AJ28" s="9">
        <f t="shared" si="4"/>
        <v>1</v>
      </c>
      <c r="AK28" s="9">
        <f t="shared" si="5"/>
        <v>0</v>
      </c>
      <c r="AL28" s="9">
        <f t="shared" si="6"/>
        <v>0</v>
      </c>
      <c r="AM28" s="9">
        <f t="shared" si="7"/>
        <v>0</v>
      </c>
      <c r="AN28" s="29" t="s">
        <v>2064</v>
      </c>
    </row>
    <row r="29" spans="1:40" x14ac:dyDescent="0.25">
      <c r="A29" s="28">
        <v>678</v>
      </c>
      <c r="B29" s="29" t="s">
        <v>2065</v>
      </c>
      <c r="C29" s="29" t="s">
        <v>2066</v>
      </c>
      <c r="D29" s="29" t="s">
        <v>2067</v>
      </c>
      <c r="E29" s="42">
        <v>41236</v>
      </c>
      <c r="F29" s="29" t="s">
        <v>38</v>
      </c>
      <c r="J29" s="28">
        <v>0.08</v>
      </c>
      <c r="L29" s="10" t="s">
        <v>342</v>
      </c>
      <c r="M29" s="29" t="s">
        <v>2068</v>
      </c>
      <c r="N29" s="31" t="s">
        <v>48</v>
      </c>
      <c r="O29" s="28">
        <v>30.857142857142858</v>
      </c>
      <c r="P29" s="29" t="s">
        <v>1225</v>
      </c>
      <c r="Q29" s="31" t="s">
        <v>70</v>
      </c>
      <c r="R29" s="28">
        <v>0</v>
      </c>
      <c r="S29" s="28">
        <v>0</v>
      </c>
      <c r="T29" s="28">
        <v>0</v>
      </c>
      <c r="U29" s="28">
        <v>1</v>
      </c>
      <c r="V29" s="28">
        <v>0</v>
      </c>
      <c r="W29" s="28">
        <v>0</v>
      </c>
      <c r="X29" s="28">
        <v>0</v>
      </c>
      <c r="Y29" s="28">
        <v>0</v>
      </c>
      <c r="Z29" s="28">
        <v>1</v>
      </c>
      <c r="AA29" s="28">
        <v>0</v>
      </c>
      <c r="AB29" s="28">
        <v>0</v>
      </c>
      <c r="AC29" s="28">
        <v>1</v>
      </c>
      <c r="AD29" s="28">
        <v>0</v>
      </c>
      <c r="AE29" s="28">
        <v>0</v>
      </c>
      <c r="AF29" s="28">
        <v>0</v>
      </c>
      <c r="AG29" s="28">
        <v>0</v>
      </c>
      <c r="AH29" s="28">
        <v>0</v>
      </c>
      <c r="AI29" s="28">
        <v>0</v>
      </c>
      <c r="AJ29" s="9">
        <f t="shared" si="4"/>
        <v>1</v>
      </c>
      <c r="AK29" s="9">
        <f t="shared" si="5"/>
        <v>0</v>
      </c>
      <c r="AL29" s="9">
        <f t="shared" si="6"/>
        <v>0</v>
      </c>
      <c r="AM29" s="9">
        <f t="shared" si="7"/>
        <v>0</v>
      </c>
      <c r="AN29" s="29" t="s">
        <v>2069</v>
      </c>
    </row>
    <row r="30" spans="1:40" x14ac:dyDescent="0.25">
      <c r="A30" s="28">
        <v>682</v>
      </c>
      <c r="B30" s="29" t="s">
        <v>2070</v>
      </c>
      <c r="C30" s="29" t="s">
        <v>2071</v>
      </c>
      <c r="D30" s="29" t="s">
        <v>2072</v>
      </c>
      <c r="E30" s="42">
        <v>41226</v>
      </c>
      <c r="F30" s="29" t="s">
        <v>332</v>
      </c>
      <c r="I30" s="28">
        <v>2100</v>
      </c>
      <c r="J30" s="28">
        <v>1.4E-2</v>
      </c>
      <c r="L30" s="10" t="s">
        <v>342</v>
      </c>
      <c r="M30" s="29" t="s">
        <v>136</v>
      </c>
      <c r="N30" s="31" t="s">
        <v>219</v>
      </c>
      <c r="O30" s="28">
        <v>90</v>
      </c>
      <c r="P30" s="29" t="s">
        <v>2073</v>
      </c>
      <c r="Q30" s="31" t="s">
        <v>15</v>
      </c>
      <c r="R30" s="28">
        <v>1</v>
      </c>
      <c r="S30" s="28">
        <v>0</v>
      </c>
      <c r="T30" s="28">
        <v>0</v>
      </c>
      <c r="U30" s="28">
        <v>1</v>
      </c>
      <c r="V30" s="28">
        <v>0</v>
      </c>
      <c r="W30" s="28">
        <v>0</v>
      </c>
      <c r="X30" s="28">
        <v>0</v>
      </c>
      <c r="Y30" s="28">
        <v>0</v>
      </c>
      <c r="Z30" s="28">
        <v>1</v>
      </c>
      <c r="AA30" s="28">
        <v>0</v>
      </c>
      <c r="AB30" s="28">
        <v>0</v>
      </c>
      <c r="AC30" s="28">
        <v>1</v>
      </c>
      <c r="AD30" s="28">
        <v>0</v>
      </c>
      <c r="AE30" s="28">
        <v>1</v>
      </c>
      <c r="AF30" s="28">
        <v>0</v>
      </c>
      <c r="AG30" s="28">
        <v>0</v>
      </c>
      <c r="AH30" s="28">
        <v>0</v>
      </c>
      <c r="AI30" s="28">
        <v>0</v>
      </c>
      <c r="AJ30" s="9">
        <f t="shared" si="4"/>
        <v>1</v>
      </c>
      <c r="AK30" s="9">
        <f t="shared" si="5"/>
        <v>0</v>
      </c>
      <c r="AL30" s="9">
        <f t="shared" si="6"/>
        <v>0</v>
      </c>
      <c r="AM30" s="9">
        <f t="shared" si="7"/>
        <v>0</v>
      </c>
      <c r="AN30" s="29" t="s">
        <v>2074</v>
      </c>
    </row>
    <row r="31" spans="1:40" x14ac:dyDescent="0.25">
      <c r="A31" s="28">
        <v>760</v>
      </c>
      <c r="B31" s="29" t="s">
        <v>2075</v>
      </c>
      <c r="C31" s="29" t="s">
        <v>2076</v>
      </c>
      <c r="D31" s="29" t="s">
        <v>2077</v>
      </c>
      <c r="E31" s="42">
        <v>42064</v>
      </c>
      <c r="F31" s="29" t="s">
        <v>38</v>
      </c>
      <c r="I31" s="28">
        <v>1200</v>
      </c>
      <c r="J31" s="28">
        <v>0.05</v>
      </c>
      <c r="L31" s="10" t="s">
        <v>342</v>
      </c>
      <c r="M31" s="29" t="s">
        <v>2078</v>
      </c>
      <c r="N31" s="31" t="s">
        <v>40</v>
      </c>
      <c r="O31" s="28">
        <v>28</v>
      </c>
      <c r="P31" s="29" t="s">
        <v>817</v>
      </c>
      <c r="Q31" s="31" t="s">
        <v>15</v>
      </c>
      <c r="R31" s="28">
        <v>0</v>
      </c>
      <c r="S31" s="28">
        <v>0</v>
      </c>
      <c r="T31" s="28">
        <v>0</v>
      </c>
      <c r="U31" s="28">
        <v>1</v>
      </c>
      <c r="V31" s="28">
        <v>0</v>
      </c>
      <c r="W31" s="28">
        <v>0</v>
      </c>
      <c r="X31" s="28">
        <v>0</v>
      </c>
      <c r="Y31" s="28">
        <v>0</v>
      </c>
      <c r="Z31" s="28">
        <v>1</v>
      </c>
      <c r="AA31" s="28">
        <v>0</v>
      </c>
      <c r="AB31" s="28">
        <v>0</v>
      </c>
      <c r="AC31" s="28">
        <v>1</v>
      </c>
      <c r="AD31" s="28">
        <v>0</v>
      </c>
      <c r="AE31" s="28">
        <v>0</v>
      </c>
      <c r="AF31" s="28">
        <v>0</v>
      </c>
      <c r="AG31" s="28">
        <v>0</v>
      </c>
      <c r="AH31" s="28">
        <v>0</v>
      </c>
      <c r="AI31" s="28">
        <v>0</v>
      </c>
      <c r="AJ31" s="9">
        <f t="shared" si="4"/>
        <v>1</v>
      </c>
      <c r="AK31" s="9">
        <f t="shared" si="5"/>
        <v>0</v>
      </c>
      <c r="AL31" s="9">
        <f t="shared" si="6"/>
        <v>0</v>
      </c>
      <c r="AM31" s="9">
        <f t="shared" si="7"/>
        <v>0</v>
      </c>
      <c r="AN31" s="29" t="s">
        <v>2079</v>
      </c>
    </row>
    <row r="32" spans="1:40" x14ac:dyDescent="0.25">
      <c r="A32" s="28">
        <v>793</v>
      </c>
      <c r="B32" s="29" t="s">
        <v>2080</v>
      </c>
      <c r="C32" s="29" t="s">
        <v>2081</v>
      </c>
      <c r="D32" s="29" t="s">
        <v>2082</v>
      </c>
      <c r="E32" s="42">
        <v>40210</v>
      </c>
      <c r="F32" s="29" t="s">
        <v>38</v>
      </c>
      <c r="J32" s="28">
        <v>0.2</v>
      </c>
      <c r="L32" s="10" t="s">
        <v>342</v>
      </c>
      <c r="M32" s="29" t="s">
        <v>2083</v>
      </c>
      <c r="O32" s="28">
        <v>24</v>
      </c>
      <c r="P32" s="29" t="s">
        <v>2084</v>
      </c>
      <c r="Q32" s="31" t="s">
        <v>70</v>
      </c>
      <c r="R32" s="28">
        <v>0</v>
      </c>
      <c r="S32" s="28">
        <v>0</v>
      </c>
      <c r="T32" s="28">
        <v>0</v>
      </c>
      <c r="U32" s="28">
        <v>1</v>
      </c>
      <c r="V32" s="28">
        <v>0</v>
      </c>
      <c r="W32" s="28">
        <v>0</v>
      </c>
      <c r="X32" s="28">
        <v>0</v>
      </c>
      <c r="Y32" s="28">
        <v>1</v>
      </c>
      <c r="Z32" s="28">
        <v>0</v>
      </c>
      <c r="AA32" s="28">
        <v>0</v>
      </c>
      <c r="AB32" s="28">
        <v>0</v>
      </c>
      <c r="AC32" s="28">
        <v>0</v>
      </c>
      <c r="AD32" s="28">
        <v>1</v>
      </c>
      <c r="AE32" s="28">
        <v>0</v>
      </c>
      <c r="AF32" s="28">
        <v>0</v>
      </c>
      <c r="AG32" s="28">
        <v>0</v>
      </c>
      <c r="AH32" s="28">
        <v>0</v>
      </c>
      <c r="AI32" s="28">
        <v>0</v>
      </c>
      <c r="AJ32" s="9">
        <f t="shared" si="4"/>
        <v>0</v>
      </c>
      <c r="AK32" s="9">
        <f t="shared" si="5"/>
        <v>0</v>
      </c>
      <c r="AL32" s="9">
        <f t="shared" si="6"/>
        <v>1</v>
      </c>
      <c r="AM32" s="9">
        <f t="shared" si="7"/>
        <v>1</v>
      </c>
      <c r="AN32" s="29" t="s">
        <v>2085</v>
      </c>
    </row>
    <row r="33" spans="1:40" x14ac:dyDescent="0.25">
      <c r="A33" s="28">
        <v>835</v>
      </c>
      <c r="B33" s="29" t="s">
        <v>2086</v>
      </c>
      <c r="C33" s="29" t="s">
        <v>2087</v>
      </c>
      <c r="D33" s="29" t="s">
        <v>2088</v>
      </c>
      <c r="E33" s="42">
        <v>40486</v>
      </c>
      <c r="F33" s="29" t="s">
        <v>38</v>
      </c>
      <c r="J33" s="28">
        <v>2</v>
      </c>
      <c r="L33" s="10" t="s">
        <v>342</v>
      </c>
      <c r="M33" s="29" t="s">
        <v>575</v>
      </c>
      <c r="N33" s="31" t="s">
        <v>40</v>
      </c>
      <c r="O33" s="28">
        <v>0.5</v>
      </c>
      <c r="P33" s="29" t="s">
        <v>2089</v>
      </c>
      <c r="Q33" s="31" t="s">
        <v>70</v>
      </c>
      <c r="R33" s="28">
        <v>0</v>
      </c>
      <c r="S33" s="28">
        <v>0</v>
      </c>
      <c r="T33" s="28">
        <v>0</v>
      </c>
      <c r="U33" s="28">
        <v>1</v>
      </c>
      <c r="V33" s="28">
        <v>0</v>
      </c>
      <c r="W33" s="28">
        <v>0</v>
      </c>
      <c r="X33" s="28">
        <v>0</v>
      </c>
      <c r="Y33" s="28">
        <v>1</v>
      </c>
      <c r="Z33" s="28">
        <v>0</v>
      </c>
      <c r="AA33" s="28">
        <v>0</v>
      </c>
      <c r="AB33" s="28">
        <v>0</v>
      </c>
      <c r="AC33" s="28">
        <v>0</v>
      </c>
      <c r="AD33" s="28">
        <v>0</v>
      </c>
      <c r="AE33" s="28">
        <v>0</v>
      </c>
      <c r="AF33" s="28">
        <v>0</v>
      </c>
      <c r="AG33" s="28">
        <v>0</v>
      </c>
      <c r="AH33" s="28">
        <v>0</v>
      </c>
      <c r="AI33" s="28">
        <v>1</v>
      </c>
      <c r="AJ33" s="9">
        <f t="shared" si="4"/>
        <v>0</v>
      </c>
      <c r="AK33" s="9">
        <f t="shared" si="5"/>
        <v>0</v>
      </c>
      <c r="AL33" s="9">
        <f t="shared" si="6"/>
        <v>1</v>
      </c>
      <c r="AM33" s="9">
        <f t="shared" si="7"/>
        <v>0</v>
      </c>
      <c r="AN33" s="29" t="s">
        <v>2090</v>
      </c>
    </row>
    <row r="34" spans="1:40" x14ac:dyDescent="0.25">
      <c r="A34" s="28">
        <v>863</v>
      </c>
      <c r="B34" s="29" t="s">
        <v>2091</v>
      </c>
      <c r="C34" s="29" t="s">
        <v>2092</v>
      </c>
      <c r="D34" s="29" t="s">
        <v>2093</v>
      </c>
      <c r="E34" s="42">
        <v>41278</v>
      </c>
      <c r="F34" s="29" t="s">
        <v>38</v>
      </c>
      <c r="I34" s="28">
        <v>1200</v>
      </c>
      <c r="J34" s="28">
        <v>0.54800000000000004</v>
      </c>
      <c r="L34" s="10" t="s">
        <v>342</v>
      </c>
      <c r="M34" s="29" t="s">
        <v>2094</v>
      </c>
      <c r="N34" s="31" t="s">
        <v>40</v>
      </c>
      <c r="O34" s="28">
        <v>28</v>
      </c>
      <c r="P34" s="29" t="s">
        <v>817</v>
      </c>
      <c r="Q34" s="31" t="s">
        <v>15</v>
      </c>
      <c r="R34" s="28">
        <v>0</v>
      </c>
      <c r="S34" s="28">
        <v>0</v>
      </c>
      <c r="T34" s="28">
        <v>0</v>
      </c>
      <c r="U34" s="28">
        <v>1</v>
      </c>
      <c r="V34" s="28">
        <v>0</v>
      </c>
      <c r="W34" s="28">
        <v>0</v>
      </c>
      <c r="X34" s="28">
        <v>0</v>
      </c>
      <c r="Y34" s="28">
        <v>0</v>
      </c>
      <c r="Z34" s="28">
        <v>1</v>
      </c>
      <c r="AA34" s="28">
        <v>0</v>
      </c>
      <c r="AB34" s="28">
        <v>0</v>
      </c>
      <c r="AC34" s="28">
        <v>1</v>
      </c>
      <c r="AD34" s="28">
        <v>0</v>
      </c>
      <c r="AE34" s="28">
        <v>0</v>
      </c>
      <c r="AF34" s="28">
        <v>0</v>
      </c>
      <c r="AG34" s="28">
        <v>0</v>
      </c>
      <c r="AH34" s="28">
        <v>0</v>
      </c>
      <c r="AI34" s="28">
        <v>0</v>
      </c>
      <c r="AJ34" s="9">
        <f t="shared" si="4"/>
        <v>1</v>
      </c>
      <c r="AK34" s="9">
        <f t="shared" si="5"/>
        <v>0</v>
      </c>
      <c r="AL34" s="9">
        <f t="shared" si="6"/>
        <v>0</v>
      </c>
      <c r="AM34" s="9">
        <f t="shared" si="7"/>
        <v>0</v>
      </c>
      <c r="AN34" s="29" t="s">
        <v>2095</v>
      </c>
    </row>
    <row r="35" spans="1:40" x14ac:dyDescent="0.25">
      <c r="A35" s="28">
        <v>868</v>
      </c>
      <c r="B35" s="29" t="s">
        <v>2096</v>
      </c>
      <c r="C35" s="29" t="s">
        <v>2097</v>
      </c>
      <c r="D35" s="29" t="s">
        <v>2098</v>
      </c>
      <c r="E35" s="42">
        <v>41512</v>
      </c>
      <c r="F35" s="29" t="s">
        <v>38</v>
      </c>
      <c r="J35" s="28">
        <v>0.3</v>
      </c>
      <c r="L35" s="10" t="s">
        <v>342</v>
      </c>
      <c r="M35" s="29" t="s">
        <v>1199</v>
      </c>
      <c r="N35" s="31" t="s">
        <v>48</v>
      </c>
      <c r="O35" s="28">
        <v>20</v>
      </c>
      <c r="P35" s="29" t="s">
        <v>2099</v>
      </c>
      <c r="Q35" s="31" t="s">
        <v>15</v>
      </c>
      <c r="R35" s="28">
        <v>0</v>
      </c>
      <c r="S35" s="28">
        <v>0</v>
      </c>
      <c r="T35" s="28">
        <v>0</v>
      </c>
      <c r="U35" s="28">
        <v>0</v>
      </c>
      <c r="V35" s="28">
        <v>0</v>
      </c>
      <c r="W35" s="28">
        <v>0</v>
      </c>
      <c r="X35" s="28">
        <v>0</v>
      </c>
      <c r="Y35" s="28">
        <v>1</v>
      </c>
      <c r="Z35" s="28">
        <v>0</v>
      </c>
      <c r="AA35" s="28">
        <v>0</v>
      </c>
      <c r="AB35" s="28">
        <v>0</v>
      </c>
      <c r="AC35" s="28">
        <v>0</v>
      </c>
      <c r="AD35" s="28">
        <v>0</v>
      </c>
      <c r="AE35" s="28">
        <v>1</v>
      </c>
      <c r="AF35" s="28">
        <v>0</v>
      </c>
      <c r="AG35" s="28">
        <v>0</v>
      </c>
      <c r="AH35" s="28">
        <v>0</v>
      </c>
      <c r="AI35" s="28">
        <v>0</v>
      </c>
      <c r="AJ35" s="9">
        <f t="shared" si="4"/>
        <v>1</v>
      </c>
      <c r="AK35" s="9">
        <f t="shared" si="5"/>
        <v>0</v>
      </c>
      <c r="AL35" s="9">
        <f t="shared" si="6"/>
        <v>0</v>
      </c>
      <c r="AM35" s="9">
        <f t="shared" si="7"/>
        <v>0</v>
      </c>
      <c r="AN35" s="29" t="s">
        <v>2100</v>
      </c>
    </row>
    <row r="36" spans="1:40" x14ac:dyDescent="0.25">
      <c r="A36" s="28">
        <v>921</v>
      </c>
      <c r="B36" s="29" t="s">
        <v>2101</v>
      </c>
      <c r="C36" s="29" t="s">
        <v>2102</v>
      </c>
      <c r="D36" s="29" t="s">
        <v>2103</v>
      </c>
      <c r="E36" s="42">
        <v>42767</v>
      </c>
      <c r="F36" s="29" t="s">
        <v>38</v>
      </c>
      <c r="J36" s="28">
        <v>0.9</v>
      </c>
      <c r="L36" s="10" t="s">
        <v>341</v>
      </c>
      <c r="M36" s="29" t="s">
        <v>54</v>
      </c>
      <c r="N36" s="31" t="s">
        <v>48</v>
      </c>
      <c r="O36" s="28">
        <v>30</v>
      </c>
      <c r="P36" s="29" t="s">
        <v>526</v>
      </c>
      <c r="Q36" s="31" t="s">
        <v>15</v>
      </c>
      <c r="R36" s="28">
        <v>1</v>
      </c>
      <c r="S36" s="28">
        <v>0</v>
      </c>
      <c r="T36" s="28">
        <v>0</v>
      </c>
      <c r="U36" s="28">
        <v>1</v>
      </c>
      <c r="V36" s="28">
        <v>0</v>
      </c>
      <c r="W36" s="28">
        <v>0</v>
      </c>
      <c r="X36" s="28">
        <v>0</v>
      </c>
      <c r="Y36" s="28">
        <v>0</v>
      </c>
      <c r="Z36" s="28">
        <v>1</v>
      </c>
      <c r="AA36" s="28">
        <v>0</v>
      </c>
      <c r="AB36" s="28">
        <v>0</v>
      </c>
      <c r="AC36" s="28">
        <v>0</v>
      </c>
      <c r="AD36" s="28">
        <v>0</v>
      </c>
      <c r="AE36" s="28">
        <v>0</v>
      </c>
      <c r="AF36" s="28">
        <v>0</v>
      </c>
      <c r="AG36" s="28">
        <v>0</v>
      </c>
      <c r="AH36" s="28">
        <v>0</v>
      </c>
      <c r="AI36" s="28">
        <v>1</v>
      </c>
      <c r="AJ36" s="9">
        <f t="shared" si="4"/>
        <v>0</v>
      </c>
      <c r="AK36" s="9">
        <f t="shared" si="5"/>
        <v>0</v>
      </c>
      <c r="AL36" s="9">
        <f t="shared" si="6"/>
        <v>1</v>
      </c>
      <c r="AM36" s="9">
        <f t="shared" si="7"/>
        <v>0</v>
      </c>
      <c r="AN36" s="29" t="s">
        <v>2104</v>
      </c>
    </row>
    <row r="37" spans="1:40" x14ac:dyDescent="0.25">
      <c r="A37" s="28">
        <v>988</v>
      </c>
      <c r="B37" s="29" t="s">
        <v>163</v>
      </c>
      <c r="C37" s="29" t="s">
        <v>164</v>
      </c>
      <c r="D37" s="29" t="s">
        <v>165</v>
      </c>
      <c r="E37" s="42">
        <v>42542</v>
      </c>
      <c r="F37" s="29" t="s">
        <v>46</v>
      </c>
      <c r="O37" s="28">
        <v>0</v>
      </c>
      <c r="P37" s="29" t="s">
        <v>60</v>
      </c>
      <c r="Q37" s="31" t="s">
        <v>15</v>
      </c>
      <c r="R37" s="28">
        <v>0</v>
      </c>
      <c r="S37" s="28">
        <v>0</v>
      </c>
      <c r="T37" s="28">
        <v>0</v>
      </c>
      <c r="U37" s="28">
        <v>0</v>
      </c>
      <c r="V37" s="28">
        <v>0</v>
      </c>
      <c r="W37" s="28">
        <v>0</v>
      </c>
      <c r="X37" s="28">
        <v>0</v>
      </c>
      <c r="Y37" s="28">
        <v>0</v>
      </c>
      <c r="Z37" s="28">
        <v>0</v>
      </c>
      <c r="AA37" s="28">
        <v>0</v>
      </c>
      <c r="AB37" s="28">
        <v>1</v>
      </c>
      <c r="AC37" s="28">
        <v>0</v>
      </c>
      <c r="AD37" s="28">
        <v>0</v>
      </c>
      <c r="AE37" s="28">
        <v>0</v>
      </c>
      <c r="AF37" s="28">
        <v>0</v>
      </c>
      <c r="AG37" s="28">
        <v>0</v>
      </c>
      <c r="AH37" s="28">
        <v>0</v>
      </c>
      <c r="AI37" s="28">
        <v>1</v>
      </c>
      <c r="AJ37" s="9">
        <f t="shared" si="4"/>
        <v>0</v>
      </c>
      <c r="AK37" s="9">
        <f t="shared" si="5"/>
        <v>0</v>
      </c>
      <c r="AL37" s="9">
        <f t="shared" si="6"/>
        <v>1</v>
      </c>
      <c r="AM37" s="9">
        <f t="shared" si="7"/>
        <v>0</v>
      </c>
      <c r="AN37" s="29" t="s">
        <v>166</v>
      </c>
    </row>
    <row r="38" spans="1:40" x14ac:dyDescent="0.25">
      <c r="A38" s="28">
        <v>1044</v>
      </c>
      <c r="B38" s="29" t="s">
        <v>2105</v>
      </c>
      <c r="C38" s="29" t="s">
        <v>2106</v>
      </c>
      <c r="D38" s="29" t="s">
        <v>2107</v>
      </c>
      <c r="E38" s="42">
        <v>37591</v>
      </c>
      <c r="F38" s="29" t="s">
        <v>38</v>
      </c>
      <c r="L38" s="10" t="s">
        <v>341</v>
      </c>
      <c r="M38" s="29" t="s">
        <v>54</v>
      </c>
      <c r="N38" s="31" t="s">
        <v>48</v>
      </c>
      <c r="O38" s="28">
        <v>1</v>
      </c>
      <c r="P38" s="29" t="s">
        <v>111</v>
      </c>
      <c r="Q38" s="31" t="s">
        <v>15</v>
      </c>
      <c r="R38" s="28">
        <v>1</v>
      </c>
      <c r="S38" s="28">
        <v>0</v>
      </c>
      <c r="T38" s="28">
        <v>0</v>
      </c>
      <c r="U38" s="28">
        <v>0</v>
      </c>
      <c r="V38" s="28">
        <v>0</v>
      </c>
      <c r="W38" s="28">
        <v>0</v>
      </c>
      <c r="X38" s="28">
        <v>0</v>
      </c>
      <c r="Y38" s="28">
        <v>0</v>
      </c>
      <c r="Z38" s="28">
        <v>0</v>
      </c>
      <c r="AA38" s="28">
        <v>1</v>
      </c>
      <c r="AB38" s="28">
        <v>1</v>
      </c>
      <c r="AC38" s="28">
        <v>0</v>
      </c>
      <c r="AD38" s="28">
        <v>0</v>
      </c>
      <c r="AE38" s="28">
        <v>0</v>
      </c>
      <c r="AF38" s="28">
        <v>0</v>
      </c>
      <c r="AG38" s="28">
        <v>0</v>
      </c>
      <c r="AH38" s="28">
        <v>0</v>
      </c>
      <c r="AI38" s="28">
        <v>1</v>
      </c>
      <c r="AJ38" s="9">
        <f t="shared" si="4"/>
        <v>0</v>
      </c>
      <c r="AK38" s="9">
        <f t="shared" si="5"/>
        <v>0</v>
      </c>
      <c r="AL38" s="9">
        <f t="shared" si="6"/>
        <v>1</v>
      </c>
      <c r="AM38" s="9">
        <f t="shared" si="7"/>
        <v>0</v>
      </c>
      <c r="AN38" s="29" t="s">
        <v>2108</v>
      </c>
    </row>
    <row r="39" spans="1:40" x14ac:dyDescent="0.25">
      <c r="A39" s="28">
        <v>1096</v>
      </c>
      <c r="B39" s="29" t="s">
        <v>2109</v>
      </c>
      <c r="C39" s="29" t="s">
        <v>2110</v>
      </c>
      <c r="D39" s="29" t="s">
        <v>2111</v>
      </c>
      <c r="E39" s="42">
        <v>40330</v>
      </c>
      <c r="F39" s="29" t="s">
        <v>38</v>
      </c>
      <c r="G39" s="28">
        <v>2400</v>
      </c>
      <c r="H39" s="28">
        <v>800</v>
      </c>
      <c r="I39" s="28">
        <v>5.1999999999999998E-3</v>
      </c>
      <c r="L39" s="10" t="s">
        <v>341</v>
      </c>
      <c r="M39" s="29" t="s">
        <v>47</v>
      </c>
      <c r="N39" s="31" t="s">
        <v>48</v>
      </c>
      <c r="O39" s="28">
        <v>0</v>
      </c>
      <c r="P39" s="29" t="s">
        <v>111</v>
      </c>
      <c r="Q39" s="31" t="s">
        <v>15</v>
      </c>
      <c r="R39" s="28">
        <v>0</v>
      </c>
      <c r="S39" s="28">
        <v>0</v>
      </c>
      <c r="T39" s="28">
        <v>0</v>
      </c>
      <c r="U39" s="28">
        <v>0</v>
      </c>
      <c r="V39" s="28">
        <v>0</v>
      </c>
      <c r="W39" s="28">
        <v>0</v>
      </c>
      <c r="X39" s="28">
        <v>0</v>
      </c>
      <c r="Y39" s="28">
        <v>0</v>
      </c>
      <c r="Z39" s="28">
        <v>0</v>
      </c>
      <c r="AA39" s="28">
        <v>1</v>
      </c>
      <c r="AB39" s="28">
        <v>0</v>
      </c>
      <c r="AC39" s="28">
        <v>1</v>
      </c>
      <c r="AD39" s="28">
        <v>0</v>
      </c>
      <c r="AE39" s="28">
        <v>1</v>
      </c>
      <c r="AF39" s="28">
        <v>1</v>
      </c>
      <c r="AG39" s="28">
        <v>0</v>
      </c>
      <c r="AH39" s="28">
        <v>0</v>
      </c>
      <c r="AI39" s="28">
        <v>0</v>
      </c>
      <c r="AJ39" s="9">
        <f t="shared" si="4"/>
        <v>1</v>
      </c>
      <c r="AK39" s="9">
        <f t="shared" si="5"/>
        <v>1</v>
      </c>
      <c r="AL39" s="9">
        <f t="shared" si="6"/>
        <v>0</v>
      </c>
      <c r="AM39" s="9">
        <f t="shared" si="7"/>
        <v>0</v>
      </c>
      <c r="AN39" s="29" t="s">
        <v>2112</v>
      </c>
    </row>
    <row r="40" spans="1:40" x14ac:dyDescent="0.25">
      <c r="A40" s="28">
        <v>1168</v>
      </c>
      <c r="B40" s="29" t="s">
        <v>177</v>
      </c>
      <c r="C40" s="29" t="s">
        <v>178</v>
      </c>
      <c r="D40" s="29" t="s">
        <v>179</v>
      </c>
      <c r="E40" s="42">
        <v>41823</v>
      </c>
      <c r="F40" s="29" t="s">
        <v>38</v>
      </c>
      <c r="G40" s="28">
        <v>1800</v>
      </c>
      <c r="H40" s="28">
        <v>900</v>
      </c>
      <c r="I40" s="28">
        <v>11490</v>
      </c>
      <c r="L40" s="10" t="s">
        <v>341</v>
      </c>
      <c r="M40" s="29" t="s">
        <v>47</v>
      </c>
      <c r="N40" s="31" t="s">
        <v>48</v>
      </c>
      <c r="O40" s="28">
        <v>43332.800000000003</v>
      </c>
      <c r="P40" s="29" t="s">
        <v>180</v>
      </c>
      <c r="Q40" s="31" t="s">
        <v>15</v>
      </c>
      <c r="R40" s="28">
        <v>1</v>
      </c>
      <c r="S40" s="28">
        <v>0</v>
      </c>
      <c r="T40" s="28">
        <v>0</v>
      </c>
      <c r="U40" s="28">
        <v>0</v>
      </c>
      <c r="V40" s="28">
        <v>0</v>
      </c>
      <c r="W40" s="28">
        <v>0</v>
      </c>
      <c r="X40" s="28">
        <v>0</v>
      </c>
      <c r="Y40" s="28">
        <v>0</v>
      </c>
      <c r="Z40" s="28">
        <v>0</v>
      </c>
      <c r="AA40" s="28">
        <v>0</v>
      </c>
      <c r="AB40" s="28">
        <v>1</v>
      </c>
      <c r="AC40" s="28">
        <v>0</v>
      </c>
      <c r="AD40" s="28">
        <v>0</v>
      </c>
      <c r="AE40" s="28">
        <v>0</v>
      </c>
      <c r="AF40" s="28">
        <v>0</v>
      </c>
      <c r="AG40" s="28">
        <v>0</v>
      </c>
      <c r="AH40" s="28">
        <v>0</v>
      </c>
      <c r="AI40" s="28">
        <v>1</v>
      </c>
      <c r="AJ40" s="9">
        <f t="shared" si="4"/>
        <v>0</v>
      </c>
      <c r="AK40" s="9">
        <f t="shared" si="5"/>
        <v>0</v>
      </c>
      <c r="AL40" s="9">
        <f t="shared" si="6"/>
        <v>1</v>
      </c>
      <c r="AM40" s="9">
        <f t="shared" si="7"/>
        <v>0</v>
      </c>
      <c r="AN40" s="29" t="s">
        <v>181</v>
      </c>
    </row>
    <row r="41" spans="1:40" x14ac:dyDescent="0.25">
      <c r="A41" s="28">
        <v>1188</v>
      </c>
      <c r="B41" s="29" t="s">
        <v>2113</v>
      </c>
      <c r="C41" s="29" t="s">
        <v>2114</v>
      </c>
      <c r="D41" s="29" t="s">
        <v>2115</v>
      </c>
      <c r="E41" s="42">
        <v>37591</v>
      </c>
      <c r="F41" s="29" t="s">
        <v>38</v>
      </c>
      <c r="I41" s="28">
        <v>50000</v>
      </c>
      <c r="L41" s="10" t="s">
        <v>342</v>
      </c>
      <c r="M41" s="29" t="s">
        <v>598</v>
      </c>
      <c r="N41" s="31" t="s">
        <v>219</v>
      </c>
      <c r="O41" s="28">
        <v>2</v>
      </c>
      <c r="P41" s="29" t="s">
        <v>2099</v>
      </c>
      <c r="Q41" s="31" t="s">
        <v>15</v>
      </c>
      <c r="R41" s="28">
        <v>0</v>
      </c>
      <c r="S41" s="28">
        <v>0</v>
      </c>
      <c r="T41" s="28">
        <v>0</v>
      </c>
      <c r="U41" s="28">
        <v>0</v>
      </c>
      <c r="V41" s="28">
        <v>0</v>
      </c>
      <c r="W41" s="28">
        <v>0</v>
      </c>
      <c r="X41" s="28">
        <v>0</v>
      </c>
      <c r="Y41" s="28">
        <v>1</v>
      </c>
      <c r="Z41" s="28">
        <v>0</v>
      </c>
      <c r="AA41" s="28">
        <v>0</v>
      </c>
      <c r="AB41" s="28">
        <v>0</v>
      </c>
      <c r="AC41" s="28">
        <v>1</v>
      </c>
      <c r="AD41" s="28">
        <v>0</v>
      </c>
      <c r="AE41" s="28">
        <v>0</v>
      </c>
      <c r="AF41" s="28">
        <v>0</v>
      </c>
      <c r="AG41" s="28">
        <v>0</v>
      </c>
      <c r="AH41" s="28">
        <v>0</v>
      </c>
      <c r="AI41" s="28">
        <v>0</v>
      </c>
      <c r="AJ41" s="9">
        <f t="shared" si="4"/>
        <v>1</v>
      </c>
      <c r="AK41" s="9">
        <f t="shared" si="5"/>
        <v>0</v>
      </c>
      <c r="AL41" s="9">
        <f t="shared" si="6"/>
        <v>0</v>
      </c>
      <c r="AM41" s="9">
        <f t="shared" si="7"/>
        <v>0</v>
      </c>
      <c r="AN41" s="29" t="s">
        <v>2116</v>
      </c>
    </row>
    <row r="42" spans="1:40" x14ac:dyDescent="0.25">
      <c r="A42" s="28">
        <v>1189</v>
      </c>
      <c r="B42" s="29" t="s">
        <v>2117</v>
      </c>
      <c r="C42" s="29" t="s">
        <v>2118</v>
      </c>
      <c r="D42" s="29" t="s">
        <v>2119</v>
      </c>
      <c r="E42" s="42">
        <v>38504</v>
      </c>
      <c r="F42" s="29" t="s">
        <v>38</v>
      </c>
      <c r="J42" s="28">
        <v>3</v>
      </c>
      <c r="L42" s="10" t="s">
        <v>342</v>
      </c>
      <c r="M42" s="29" t="s">
        <v>224</v>
      </c>
      <c r="N42" s="31" t="s">
        <v>219</v>
      </c>
      <c r="O42" s="28">
        <v>2</v>
      </c>
      <c r="P42" s="29" t="s">
        <v>2099</v>
      </c>
      <c r="Q42" s="31" t="s">
        <v>15</v>
      </c>
      <c r="R42" s="28">
        <v>0</v>
      </c>
      <c r="S42" s="28">
        <v>0</v>
      </c>
      <c r="T42" s="28">
        <v>0</v>
      </c>
      <c r="U42" s="28">
        <v>0</v>
      </c>
      <c r="V42" s="28">
        <v>0</v>
      </c>
      <c r="W42" s="28">
        <v>0</v>
      </c>
      <c r="X42" s="28">
        <v>0</v>
      </c>
      <c r="Y42" s="28">
        <v>1</v>
      </c>
      <c r="Z42" s="28">
        <v>0</v>
      </c>
      <c r="AA42" s="28">
        <v>0</v>
      </c>
      <c r="AB42" s="28">
        <v>0</v>
      </c>
      <c r="AC42" s="28">
        <v>0</v>
      </c>
      <c r="AD42" s="28">
        <v>0</v>
      </c>
      <c r="AE42" s="28">
        <v>0</v>
      </c>
      <c r="AF42" s="28">
        <v>0</v>
      </c>
      <c r="AG42" s="28">
        <v>0</v>
      </c>
      <c r="AH42" s="28">
        <v>0</v>
      </c>
      <c r="AI42" s="28">
        <v>1</v>
      </c>
      <c r="AJ42" s="9">
        <f t="shared" si="4"/>
        <v>0</v>
      </c>
      <c r="AK42" s="9">
        <f t="shared" si="5"/>
        <v>0</v>
      </c>
      <c r="AL42" s="9">
        <f t="shared" si="6"/>
        <v>1</v>
      </c>
      <c r="AM42" s="9">
        <f t="shared" si="7"/>
        <v>0</v>
      </c>
      <c r="AN42" s="29" t="s">
        <v>2120</v>
      </c>
    </row>
    <row r="43" spans="1:40" x14ac:dyDescent="0.25">
      <c r="A43" s="28">
        <v>1190</v>
      </c>
      <c r="B43" s="29" t="s">
        <v>2121</v>
      </c>
      <c r="C43" s="29" t="s">
        <v>2122</v>
      </c>
      <c r="D43" s="29" t="s">
        <v>2123</v>
      </c>
      <c r="E43" s="42">
        <v>39295</v>
      </c>
      <c r="F43" s="29" t="s">
        <v>38</v>
      </c>
      <c r="J43" s="28">
        <v>3</v>
      </c>
      <c r="L43" s="10" t="s">
        <v>342</v>
      </c>
      <c r="M43" s="29" t="s">
        <v>224</v>
      </c>
      <c r="N43" s="31" t="s">
        <v>219</v>
      </c>
      <c r="O43" s="28">
        <v>4</v>
      </c>
      <c r="P43" s="29" t="s">
        <v>2099</v>
      </c>
      <c r="Q43" s="31" t="s">
        <v>15</v>
      </c>
      <c r="R43" s="28">
        <v>0</v>
      </c>
      <c r="S43" s="28">
        <v>0</v>
      </c>
      <c r="T43" s="28">
        <v>0</v>
      </c>
      <c r="U43" s="28">
        <v>0</v>
      </c>
      <c r="V43" s="28">
        <v>0</v>
      </c>
      <c r="W43" s="28">
        <v>0</v>
      </c>
      <c r="X43" s="28">
        <v>0</v>
      </c>
      <c r="Y43" s="28">
        <v>1</v>
      </c>
      <c r="Z43" s="28">
        <v>0</v>
      </c>
      <c r="AA43" s="28">
        <v>0</v>
      </c>
      <c r="AB43" s="28">
        <v>0</v>
      </c>
      <c r="AC43" s="28">
        <v>0</v>
      </c>
      <c r="AD43" s="28">
        <v>0</v>
      </c>
      <c r="AE43" s="28">
        <v>0</v>
      </c>
      <c r="AF43" s="28">
        <v>0</v>
      </c>
      <c r="AG43" s="28">
        <v>0</v>
      </c>
      <c r="AH43" s="28">
        <v>0</v>
      </c>
      <c r="AI43" s="28">
        <v>1</v>
      </c>
      <c r="AJ43" s="9">
        <f t="shared" si="4"/>
        <v>0</v>
      </c>
      <c r="AK43" s="9">
        <f t="shared" si="5"/>
        <v>0</v>
      </c>
      <c r="AL43" s="9">
        <f t="shared" si="6"/>
        <v>1</v>
      </c>
      <c r="AM43" s="9">
        <f t="shared" si="7"/>
        <v>0</v>
      </c>
      <c r="AN43" s="29" t="s">
        <v>2124</v>
      </c>
    </row>
    <row r="44" spans="1:40" x14ac:dyDescent="0.25">
      <c r="A44" s="28">
        <v>1191</v>
      </c>
      <c r="B44" s="29" t="s">
        <v>2125</v>
      </c>
      <c r="C44" s="29" t="s">
        <v>2126</v>
      </c>
      <c r="D44" s="29" t="s">
        <v>2127</v>
      </c>
      <c r="E44" s="42">
        <v>38505</v>
      </c>
      <c r="F44" s="29" t="s">
        <v>38</v>
      </c>
      <c r="J44" s="28">
        <v>3</v>
      </c>
      <c r="L44" s="10" t="s">
        <v>342</v>
      </c>
      <c r="M44" s="29" t="s">
        <v>2128</v>
      </c>
      <c r="N44" s="31" t="s">
        <v>219</v>
      </c>
      <c r="O44" s="28">
        <v>2</v>
      </c>
      <c r="P44" s="29" t="s">
        <v>2099</v>
      </c>
      <c r="Q44" s="31" t="s">
        <v>15</v>
      </c>
      <c r="R44" s="28">
        <v>0</v>
      </c>
      <c r="S44" s="28">
        <v>0</v>
      </c>
      <c r="T44" s="28">
        <v>0</v>
      </c>
      <c r="U44" s="28">
        <v>0</v>
      </c>
      <c r="V44" s="28">
        <v>0</v>
      </c>
      <c r="W44" s="28">
        <v>0</v>
      </c>
      <c r="X44" s="28">
        <v>0</v>
      </c>
      <c r="Y44" s="28">
        <v>1</v>
      </c>
      <c r="Z44" s="28">
        <v>0</v>
      </c>
      <c r="AA44" s="28">
        <v>0</v>
      </c>
      <c r="AB44" s="28">
        <v>0</v>
      </c>
      <c r="AC44" s="28">
        <v>1</v>
      </c>
      <c r="AD44" s="28">
        <v>0</v>
      </c>
      <c r="AE44" s="28">
        <v>0</v>
      </c>
      <c r="AF44" s="28">
        <v>0</v>
      </c>
      <c r="AG44" s="28">
        <v>0</v>
      </c>
      <c r="AH44" s="28">
        <v>0</v>
      </c>
      <c r="AI44" s="28">
        <v>0</v>
      </c>
      <c r="AJ44" s="9">
        <f t="shared" si="4"/>
        <v>1</v>
      </c>
      <c r="AK44" s="9">
        <f t="shared" si="5"/>
        <v>0</v>
      </c>
      <c r="AL44" s="9">
        <f t="shared" si="6"/>
        <v>0</v>
      </c>
      <c r="AM44" s="9">
        <f t="shared" si="7"/>
        <v>0</v>
      </c>
      <c r="AN44" s="29" t="s">
        <v>2129</v>
      </c>
    </row>
    <row r="45" spans="1:40" x14ac:dyDescent="0.25">
      <c r="A45" s="28">
        <v>1193</v>
      </c>
      <c r="B45" s="29" t="s">
        <v>2130</v>
      </c>
      <c r="C45" s="29" t="s">
        <v>2131</v>
      </c>
      <c r="D45" s="29" t="s">
        <v>2132</v>
      </c>
      <c r="E45" s="42">
        <v>35691</v>
      </c>
      <c r="F45" s="29" t="s">
        <v>38</v>
      </c>
      <c r="J45" s="28">
        <v>0.4</v>
      </c>
      <c r="L45" s="10" t="s">
        <v>342</v>
      </c>
      <c r="M45" s="29" t="s">
        <v>2133</v>
      </c>
      <c r="N45" s="31" t="s">
        <v>219</v>
      </c>
      <c r="O45" s="28">
        <v>2</v>
      </c>
      <c r="P45" s="29" t="s">
        <v>2099</v>
      </c>
      <c r="Q45" s="31" t="s">
        <v>15</v>
      </c>
      <c r="R45" s="28">
        <v>0</v>
      </c>
      <c r="S45" s="28">
        <v>0</v>
      </c>
      <c r="T45" s="28">
        <v>0</v>
      </c>
      <c r="U45" s="28">
        <v>0</v>
      </c>
      <c r="V45" s="28">
        <v>0</v>
      </c>
      <c r="W45" s="28">
        <v>0</v>
      </c>
      <c r="X45" s="28">
        <v>0</v>
      </c>
      <c r="Y45" s="28">
        <v>1</v>
      </c>
      <c r="Z45" s="28">
        <v>0</v>
      </c>
      <c r="AA45" s="28">
        <v>0</v>
      </c>
      <c r="AB45" s="28">
        <v>0</v>
      </c>
      <c r="AC45" s="28">
        <v>0</v>
      </c>
      <c r="AD45" s="28">
        <v>1</v>
      </c>
      <c r="AE45" s="28">
        <v>0</v>
      </c>
      <c r="AF45" s="28">
        <v>0</v>
      </c>
      <c r="AG45" s="28">
        <v>0</v>
      </c>
      <c r="AH45" s="28">
        <v>0</v>
      </c>
      <c r="AI45" s="28">
        <v>0</v>
      </c>
      <c r="AJ45" s="9">
        <f t="shared" si="4"/>
        <v>0</v>
      </c>
      <c r="AK45" s="9">
        <f t="shared" si="5"/>
        <v>0</v>
      </c>
      <c r="AL45" s="9">
        <f t="shared" si="6"/>
        <v>1</v>
      </c>
      <c r="AM45" s="9">
        <f t="shared" si="7"/>
        <v>1</v>
      </c>
      <c r="AN45" s="29" t="s">
        <v>2134</v>
      </c>
    </row>
    <row r="46" spans="1:40" x14ac:dyDescent="0.25">
      <c r="A46" s="28">
        <v>1206</v>
      </c>
      <c r="B46" s="29" t="s">
        <v>2135</v>
      </c>
      <c r="C46" s="29" t="s">
        <v>2136</v>
      </c>
      <c r="D46" s="29" t="s">
        <v>2137</v>
      </c>
      <c r="E46" s="42">
        <v>40829</v>
      </c>
      <c r="F46" s="29" t="s">
        <v>38</v>
      </c>
      <c r="J46" s="28">
        <v>0.08</v>
      </c>
      <c r="L46" s="10" t="s">
        <v>342</v>
      </c>
      <c r="M46" s="29" t="s">
        <v>963</v>
      </c>
      <c r="N46" s="31" t="s">
        <v>48</v>
      </c>
      <c r="O46" s="28">
        <v>21.428571428571427</v>
      </c>
      <c r="P46" s="29" t="s">
        <v>367</v>
      </c>
      <c r="Q46" s="31" t="s">
        <v>70</v>
      </c>
      <c r="R46" s="28">
        <v>0</v>
      </c>
      <c r="S46" s="28">
        <v>0</v>
      </c>
      <c r="T46" s="28">
        <v>0</v>
      </c>
      <c r="U46" s="28">
        <v>1</v>
      </c>
      <c r="V46" s="28">
        <v>0</v>
      </c>
      <c r="W46" s="28">
        <v>0</v>
      </c>
      <c r="X46" s="28">
        <v>0</v>
      </c>
      <c r="Y46" s="28">
        <v>0</v>
      </c>
      <c r="Z46" s="28">
        <v>1</v>
      </c>
      <c r="AA46" s="28">
        <v>0</v>
      </c>
      <c r="AB46" s="28">
        <v>0</v>
      </c>
      <c r="AC46" s="28">
        <v>1</v>
      </c>
      <c r="AD46" s="28">
        <v>1</v>
      </c>
      <c r="AE46" s="28">
        <v>0</v>
      </c>
      <c r="AF46" s="28">
        <v>0</v>
      </c>
      <c r="AG46" s="28">
        <v>0</v>
      </c>
      <c r="AH46" s="28">
        <v>0</v>
      </c>
      <c r="AI46" s="28">
        <v>0</v>
      </c>
      <c r="AJ46" s="9">
        <f t="shared" si="4"/>
        <v>1</v>
      </c>
      <c r="AK46" s="9">
        <f t="shared" si="5"/>
        <v>0</v>
      </c>
      <c r="AL46" s="9">
        <f t="shared" si="6"/>
        <v>1</v>
      </c>
      <c r="AM46" s="9">
        <f t="shared" si="7"/>
        <v>1</v>
      </c>
      <c r="AN46" s="29" t="s">
        <v>2138</v>
      </c>
    </row>
    <row r="47" spans="1:40" x14ac:dyDescent="0.25">
      <c r="A47" s="28">
        <v>1226</v>
      </c>
      <c r="B47" s="29" t="s">
        <v>2139</v>
      </c>
      <c r="C47" s="29" t="s">
        <v>2140</v>
      </c>
      <c r="D47" s="29" t="s">
        <v>2141</v>
      </c>
      <c r="E47" s="42">
        <v>37712</v>
      </c>
      <c r="F47" s="29" t="s">
        <v>38</v>
      </c>
      <c r="J47" s="28">
        <v>1.5</v>
      </c>
      <c r="L47" s="10" t="s">
        <v>342</v>
      </c>
      <c r="M47" s="29" t="s">
        <v>185</v>
      </c>
      <c r="N47" s="31" t="s">
        <v>48</v>
      </c>
      <c r="O47" s="28">
        <v>42</v>
      </c>
      <c r="P47" s="29" t="s">
        <v>2142</v>
      </c>
      <c r="Q47" s="31" t="s">
        <v>70</v>
      </c>
      <c r="R47" s="28">
        <v>0</v>
      </c>
      <c r="S47" s="28">
        <v>0</v>
      </c>
      <c r="T47" s="28">
        <v>0</v>
      </c>
      <c r="U47" s="28">
        <v>1</v>
      </c>
      <c r="V47" s="28">
        <v>0</v>
      </c>
      <c r="W47" s="28">
        <v>0</v>
      </c>
      <c r="X47" s="28">
        <v>0</v>
      </c>
      <c r="Y47" s="28">
        <v>0</v>
      </c>
      <c r="Z47" s="28">
        <v>1</v>
      </c>
      <c r="AA47" s="28">
        <v>0</v>
      </c>
      <c r="AB47" s="28">
        <v>0</v>
      </c>
      <c r="AC47" s="28">
        <v>0</v>
      </c>
      <c r="AD47" s="28">
        <v>1</v>
      </c>
      <c r="AE47" s="28">
        <v>0</v>
      </c>
      <c r="AF47" s="28">
        <v>0</v>
      </c>
      <c r="AG47" s="28">
        <v>0</v>
      </c>
      <c r="AH47" s="28">
        <v>0</v>
      </c>
      <c r="AI47" s="28">
        <v>0</v>
      </c>
      <c r="AJ47" s="9">
        <f t="shared" si="4"/>
        <v>0</v>
      </c>
      <c r="AK47" s="9">
        <f t="shared" si="5"/>
        <v>0</v>
      </c>
      <c r="AL47" s="9">
        <f t="shared" si="6"/>
        <v>1</v>
      </c>
      <c r="AM47" s="9">
        <f t="shared" si="7"/>
        <v>1</v>
      </c>
      <c r="AN47" s="29" t="s">
        <v>2143</v>
      </c>
    </row>
    <row r="48" spans="1:40" x14ac:dyDescent="0.25">
      <c r="A48" s="28">
        <v>1232</v>
      </c>
      <c r="B48" s="29" t="s">
        <v>2144</v>
      </c>
      <c r="C48" s="29" t="s">
        <v>2145</v>
      </c>
      <c r="D48" s="29" t="s">
        <v>2146</v>
      </c>
      <c r="E48" s="42">
        <v>41000</v>
      </c>
      <c r="F48" s="29" t="s">
        <v>38</v>
      </c>
      <c r="L48" s="10" t="s">
        <v>342</v>
      </c>
      <c r="M48" s="29" t="s">
        <v>185</v>
      </c>
      <c r="N48" s="31" t="s">
        <v>48</v>
      </c>
      <c r="O48" s="28">
        <v>0</v>
      </c>
      <c r="P48" s="29" t="s">
        <v>2147</v>
      </c>
      <c r="Q48" s="31" t="s">
        <v>15</v>
      </c>
      <c r="R48" s="28">
        <v>1</v>
      </c>
      <c r="S48" s="28">
        <v>0</v>
      </c>
      <c r="T48" s="28">
        <v>0</v>
      </c>
      <c r="U48" s="28">
        <v>1</v>
      </c>
      <c r="V48" s="28">
        <v>0</v>
      </c>
      <c r="W48" s="28">
        <v>0</v>
      </c>
      <c r="X48" s="28">
        <v>0</v>
      </c>
      <c r="Y48" s="28">
        <v>0</v>
      </c>
      <c r="Z48" s="28">
        <v>1</v>
      </c>
      <c r="AA48" s="28">
        <v>0</v>
      </c>
      <c r="AB48" s="28">
        <v>0</v>
      </c>
      <c r="AC48" s="28">
        <v>0</v>
      </c>
      <c r="AD48" s="28">
        <v>0</v>
      </c>
      <c r="AE48" s="28">
        <v>1</v>
      </c>
      <c r="AF48" s="28">
        <v>0</v>
      </c>
      <c r="AG48" s="28">
        <v>1</v>
      </c>
      <c r="AH48" s="28">
        <v>0</v>
      </c>
      <c r="AI48" s="28">
        <v>0</v>
      </c>
      <c r="AJ48" s="9">
        <f t="shared" si="4"/>
        <v>1</v>
      </c>
      <c r="AK48" s="9">
        <f t="shared" si="5"/>
        <v>1</v>
      </c>
      <c r="AL48" s="9">
        <f t="shared" si="6"/>
        <v>0</v>
      </c>
      <c r="AM48" s="9">
        <f t="shared" si="7"/>
        <v>0</v>
      </c>
      <c r="AN48" s="29" t="s">
        <v>2148</v>
      </c>
    </row>
    <row r="49" spans="1:40" x14ac:dyDescent="0.25">
      <c r="A49" s="28">
        <v>1238</v>
      </c>
      <c r="B49" s="29" t="s">
        <v>2149</v>
      </c>
      <c r="C49" s="29" t="s">
        <v>2150</v>
      </c>
      <c r="D49" s="29" t="s">
        <v>2151</v>
      </c>
      <c r="E49" s="42">
        <v>40878</v>
      </c>
      <c r="F49" s="29" t="s">
        <v>38</v>
      </c>
      <c r="J49" s="28">
        <v>0.21</v>
      </c>
      <c r="L49" s="10" t="s">
        <v>342</v>
      </c>
      <c r="M49" s="29" t="s">
        <v>185</v>
      </c>
      <c r="N49" s="31" t="s">
        <v>48</v>
      </c>
      <c r="O49" s="28">
        <v>48</v>
      </c>
      <c r="P49" s="29" t="s">
        <v>2099</v>
      </c>
      <c r="Q49" s="31" t="s">
        <v>15</v>
      </c>
      <c r="R49" s="28">
        <v>1</v>
      </c>
      <c r="S49" s="28">
        <v>0</v>
      </c>
      <c r="T49" s="28">
        <v>0</v>
      </c>
      <c r="U49" s="28">
        <v>0</v>
      </c>
      <c r="V49" s="28">
        <v>0</v>
      </c>
      <c r="W49" s="28">
        <v>0</v>
      </c>
      <c r="X49" s="28">
        <v>0</v>
      </c>
      <c r="Y49" s="28">
        <v>1</v>
      </c>
      <c r="Z49" s="28">
        <v>0</v>
      </c>
      <c r="AA49" s="28">
        <v>0</v>
      </c>
      <c r="AB49" s="28">
        <v>0</v>
      </c>
      <c r="AC49" s="28">
        <v>0</v>
      </c>
      <c r="AD49" s="28">
        <v>0</v>
      </c>
      <c r="AE49" s="28">
        <v>0</v>
      </c>
      <c r="AF49" s="28">
        <v>0</v>
      </c>
      <c r="AG49" s="28">
        <v>0</v>
      </c>
      <c r="AH49" s="28">
        <v>0</v>
      </c>
      <c r="AI49" s="28">
        <v>1</v>
      </c>
      <c r="AJ49" s="9">
        <f t="shared" si="4"/>
        <v>0</v>
      </c>
      <c r="AK49" s="9">
        <f t="shared" si="5"/>
        <v>0</v>
      </c>
      <c r="AL49" s="9">
        <f t="shared" si="6"/>
        <v>1</v>
      </c>
      <c r="AM49" s="9">
        <f t="shared" si="7"/>
        <v>0</v>
      </c>
      <c r="AN49" s="29" t="s">
        <v>2152</v>
      </c>
    </row>
    <row r="50" spans="1:40" x14ac:dyDescent="0.25">
      <c r="A50" s="28">
        <v>1244</v>
      </c>
      <c r="B50" s="29" t="s">
        <v>2153</v>
      </c>
      <c r="C50" s="29" t="s">
        <v>2154</v>
      </c>
      <c r="D50" s="29" t="s">
        <v>2155</v>
      </c>
      <c r="E50" s="42">
        <v>40664</v>
      </c>
      <c r="F50" s="29" t="s">
        <v>38</v>
      </c>
      <c r="J50" s="28">
        <v>0.38</v>
      </c>
      <c r="K50" s="28">
        <v>19.760000000000002</v>
      </c>
      <c r="L50" s="10" t="s">
        <v>342</v>
      </c>
      <c r="M50" s="29" t="s">
        <v>185</v>
      </c>
      <c r="N50" s="31" t="s">
        <v>48</v>
      </c>
      <c r="O50" s="28">
        <v>90</v>
      </c>
      <c r="P50" s="29" t="s">
        <v>367</v>
      </c>
      <c r="Q50" s="31" t="s">
        <v>15</v>
      </c>
      <c r="R50" s="28">
        <v>0</v>
      </c>
      <c r="S50" s="28">
        <v>0</v>
      </c>
      <c r="T50" s="28">
        <v>0</v>
      </c>
      <c r="U50" s="28">
        <v>1</v>
      </c>
      <c r="V50" s="28">
        <v>0</v>
      </c>
      <c r="W50" s="28">
        <v>0</v>
      </c>
      <c r="X50" s="28">
        <v>0</v>
      </c>
      <c r="Y50" s="28">
        <v>0</v>
      </c>
      <c r="Z50" s="28">
        <v>1</v>
      </c>
      <c r="AA50" s="28">
        <v>0</v>
      </c>
      <c r="AB50" s="28">
        <v>0</v>
      </c>
      <c r="AC50" s="28">
        <v>0</v>
      </c>
      <c r="AD50" s="28">
        <v>0</v>
      </c>
      <c r="AE50" s="28">
        <v>0</v>
      </c>
      <c r="AF50" s="28">
        <v>0</v>
      </c>
      <c r="AG50" s="28">
        <v>0</v>
      </c>
      <c r="AH50" s="28">
        <v>0</v>
      </c>
      <c r="AI50" s="28">
        <v>1</v>
      </c>
      <c r="AJ50" s="9">
        <f t="shared" si="4"/>
        <v>0</v>
      </c>
      <c r="AK50" s="9">
        <f t="shared" si="5"/>
        <v>0</v>
      </c>
      <c r="AL50" s="9">
        <f t="shared" si="6"/>
        <v>1</v>
      </c>
      <c r="AM50" s="9">
        <f t="shared" si="7"/>
        <v>0</v>
      </c>
      <c r="AN50" s="29" t="s">
        <v>2156</v>
      </c>
    </row>
    <row r="51" spans="1:40" x14ac:dyDescent="0.25">
      <c r="A51" s="28">
        <v>1248</v>
      </c>
      <c r="B51" s="29" t="s">
        <v>2157</v>
      </c>
      <c r="C51" s="29" t="s">
        <v>2158</v>
      </c>
      <c r="D51" s="29" t="s">
        <v>2159</v>
      </c>
      <c r="E51" s="42">
        <v>33664</v>
      </c>
      <c r="F51" s="29" t="s">
        <v>332</v>
      </c>
      <c r="I51" s="28">
        <v>50000</v>
      </c>
      <c r="L51" s="10" t="s">
        <v>342</v>
      </c>
      <c r="M51" s="29" t="s">
        <v>136</v>
      </c>
      <c r="N51" s="31" t="s">
        <v>40</v>
      </c>
      <c r="O51" s="28">
        <v>0.5</v>
      </c>
      <c r="P51" s="29" t="s">
        <v>2099</v>
      </c>
      <c r="Q51" s="31" t="s">
        <v>15</v>
      </c>
      <c r="R51" s="28">
        <v>1</v>
      </c>
      <c r="S51" s="28">
        <v>0</v>
      </c>
      <c r="T51" s="28">
        <v>0</v>
      </c>
      <c r="U51" s="28">
        <v>0</v>
      </c>
      <c r="V51" s="28">
        <v>0</v>
      </c>
      <c r="W51" s="28">
        <v>0</v>
      </c>
      <c r="X51" s="28">
        <v>0</v>
      </c>
      <c r="Y51" s="28">
        <v>1</v>
      </c>
      <c r="Z51" s="28">
        <v>0</v>
      </c>
      <c r="AA51" s="28">
        <v>0</v>
      </c>
      <c r="AB51" s="28">
        <v>0</v>
      </c>
      <c r="AC51" s="28">
        <v>0</v>
      </c>
      <c r="AD51" s="28">
        <v>0</v>
      </c>
      <c r="AE51" s="28">
        <v>0</v>
      </c>
      <c r="AF51" s="28">
        <v>0</v>
      </c>
      <c r="AG51" s="28">
        <v>0</v>
      </c>
      <c r="AH51" s="28">
        <v>0</v>
      </c>
      <c r="AI51" s="28">
        <v>1</v>
      </c>
      <c r="AJ51" s="9">
        <f t="shared" si="4"/>
        <v>0</v>
      </c>
      <c r="AK51" s="9">
        <f t="shared" si="5"/>
        <v>0</v>
      </c>
      <c r="AL51" s="9">
        <f t="shared" si="6"/>
        <v>1</v>
      </c>
      <c r="AM51" s="9">
        <f t="shared" si="7"/>
        <v>0</v>
      </c>
      <c r="AN51" s="29" t="s">
        <v>2160</v>
      </c>
    </row>
    <row r="52" spans="1:40" x14ac:dyDescent="0.25">
      <c r="A52" s="28">
        <v>1272</v>
      </c>
      <c r="B52" s="29" t="s">
        <v>2161</v>
      </c>
      <c r="C52" s="29" t="s">
        <v>2162</v>
      </c>
      <c r="D52" s="29" t="s">
        <v>2163</v>
      </c>
      <c r="E52" s="42">
        <v>36892</v>
      </c>
      <c r="F52" s="29" t="s">
        <v>38</v>
      </c>
      <c r="K52" s="28">
        <v>18</v>
      </c>
      <c r="L52" s="10" t="s">
        <v>341</v>
      </c>
      <c r="M52" s="29" t="s">
        <v>200</v>
      </c>
      <c r="N52" s="31" t="s">
        <v>48</v>
      </c>
      <c r="O52" s="28">
        <v>2520</v>
      </c>
      <c r="P52" s="29" t="s">
        <v>2164</v>
      </c>
      <c r="Q52" s="31" t="s">
        <v>15</v>
      </c>
      <c r="R52" s="28">
        <v>1</v>
      </c>
      <c r="S52" s="28">
        <v>0</v>
      </c>
      <c r="T52" s="28">
        <v>0</v>
      </c>
      <c r="U52" s="28">
        <v>1</v>
      </c>
      <c r="V52" s="28">
        <v>0</v>
      </c>
      <c r="W52" s="28">
        <v>0</v>
      </c>
      <c r="X52" s="28">
        <v>0</v>
      </c>
      <c r="Y52" s="28">
        <v>0</v>
      </c>
      <c r="Z52" s="28">
        <v>1</v>
      </c>
      <c r="AA52" s="28">
        <v>0</v>
      </c>
      <c r="AB52" s="28">
        <v>0</v>
      </c>
      <c r="AC52" s="28">
        <v>0</v>
      </c>
      <c r="AD52" s="28">
        <v>0</v>
      </c>
      <c r="AE52" s="28">
        <v>0</v>
      </c>
      <c r="AF52" s="28">
        <v>0</v>
      </c>
      <c r="AG52" s="28">
        <v>0</v>
      </c>
      <c r="AH52" s="28">
        <v>0</v>
      </c>
      <c r="AI52" s="28">
        <v>1</v>
      </c>
      <c r="AJ52" s="9">
        <f t="shared" si="4"/>
        <v>0</v>
      </c>
      <c r="AK52" s="9">
        <f t="shared" si="5"/>
        <v>0</v>
      </c>
      <c r="AL52" s="9">
        <f t="shared" si="6"/>
        <v>1</v>
      </c>
      <c r="AM52" s="9">
        <f t="shared" si="7"/>
        <v>0</v>
      </c>
      <c r="AN52" s="29" t="s">
        <v>2165</v>
      </c>
    </row>
    <row r="53" spans="1:40" x14ac:dyDescent="0.25">
      <c r="A53" s="28">
        <v>1278</v>
      </c>
      <c r="B53" s="29" t="s">
        <v>2166</v>
      </c>
      <c r="C53" s="29" t="s">
        <v>2167</v>
      </c>
      <c r="D53" s="29" t="s">
        <v>2168</v>
      </c>
      <c r="E53" s="42">
        <v>41061</v>
      </c>
      <c r="F53" s="29" t="s">
        <v>38</v>
      </c>
      <c r="J53" s="28">
        <v>6</v>
      </c>
      <c r="L53" s="10" t="s">
        <v>341</v>
      </c>
      <c r="M53" s="29" t="s">
        <v>151</v>
      </c>
      <c r="N53" s="31" t="s">
        <v>48</v>
      </c>
      <c r="O53" s="28">
        <v>0.25</v>
      </c>
      <c r="P53" s="29" t="s">
        <v>195</v>
      </c>
      <c r="Q53" s="31" t="s">
        <v>15</v>
      </c>
      <c r="R53" s="28">
        <v>1</v>
      </c>
      <c r="S53" s="28">
        <v>0</v>
      </c>
      <c r="T53" s="28">
        <v>0</v>
      </c>
      <c r="U53" s="28">
        <v>1</v>
      </c>
      <c r="V53" s="28">
        <v>0</v>
      </c>
      <c r="W53" s="28">
        <v>0</v>
      </c>
      <c r="X53" s="28">
        <v>0</v>
      </c>
      <c r="Y53" s="28">
        <v>0</v>
      </c>
      <c r="Z53" s="28">
        <v>1</v>
      </c>
      <c r="AA53" s="28">
        <v>0</v>
      </c>
      <c r="AB53" s="28">
        <v>0</v>
      </c>
      <c r="AC53" s="28">
        <v>1</v>
      </c>
      <c r="AD53" s="28">
        <v>0</v>
      </c>
      <c r="AE53" s="28">
        <v>0</v>
      </c>
      <c r="AF53" s="28">
        <v>0</v>
      </c>
      <c r="AG53" s="28">
        <v>0</v>
      </c>
      <c r="AH53" s="28">
        <v>0</v>
      </c>
      <c r="AI53" s="28">
        <v>0</v>
      </c>
      <c r="AJ53" s="9">
        <f t="shared" si="4"/>
        <v>1</v>
      </c>
      <c r="AK53" s="9">
        <f t="shared" si="5"/>
        <v>0</v>
      </c>
      <c r="AL53" s="9">
        <f t="shared" si="6"/>
        <v>0</v>
      </c>
      <c r="AM53" s="9">
        <f t="shared" si="7"/>
        <v>0</v>
      </c>
      <c r="AN53" s="29" t="s">
        <v>2169</v>
      </c>
    </row>
    <row r="54" spans="1:40" x14ac:dyDescent="0.25">
      <c r="A54" s="28">
        <v>1290</v>
      </c>
      <c r="B54" s="29" t="s">
        <v>2170</v>
      </c>
      <c r="C54" s="29" t="s">
        <v>2171</v>
      </c>
      <c r="D54" s="29" t="s">
        <v>2172</v>
      </c>
      <c r="E54" s="42">
        <v>40233</v>
      </c>
      <c r="F54" s="29" t="s">
        <v>38</v>
      </c>
      <c r="I54" s="28">
        <v>12</v>
      </c>
      <c r="L54" s="10" t="s">
        <v>342</v>
      </c>
      <c r="M54" s="29" t="s">
        <v>2173</v>
      </c>
      <c r="O54" s="28">
        <v>14</v>
      </c>
      <c r="P54" s="29" t="s">
        <v>2174</v>
      </c>
      <c r="Q54" s="31" t="s">
        <v>15</v>
      </c>
      <c r="R54" s="28">
        <v>1</v>
      </c>
      <c r="S54" s="28">
        <v>0</v>
      </c>
      <c r="T54" s="28">
        <v>0</v>
      </c>
      <c r="U54" s="28">
        <v>1</v>
      </c>
      <c r="V54" s="28">
        <v>0</v>
      </c>
      <c r="W54" s="28">
        <v>0</v>
      </c>
      <c r="X54" s="28">
        <v>0</v>
      </c>
      <c r="Y54" s="28">
        <v>0</v>
      </c>
      <c r="Z54" s="28">
        <v>1</v>
      </c>
      <c r="AA54" s="28">
        <v>0</v>
      </c>
      <c r="AB54" s="28">
        <v>0</v>
      </c>
      <c r="AC54" s="28">
        <v>1</v>
      </c>
      <c r="AD54" s="28">
        <v>0</v>
      </c>
      <c r="AE54" s="28">
        <v>0</v>
      </c>
      <c r="AF54" s="28">
        <v>0</v>
      </c>
      <c r="AG54" s="28">
        <v>0</v>
      </c>
      <c r="AH54" s="28">
        <v>0</v>
      </c>
      <c r="AI54" s="28">
        <v>0</v>
      </c>
      <c r="AJ54" s="9">
        <f t="shared" si="4"/>
        <v>1</v>
      </c>
      <c r="AK54" s="9">
        <f t="shared" si="5"/>
        <v>0</v>
      </c>
      <c r="AL54" s="9">
        <f t="shared" si="6"/>
        <v>0</v>
      </c>
      <c r="AM54" s="9">
        <f t="shared" si="7"/>
        <v>0</v>
      </c>
      <c r="AN54" s="29" t="s">
        <v>2175</v>
      </c>
    </row>
    <row r="55" spans="1:40" x14ac:dyDescent="0.25">
      <c r="A55" s="28">
        <v>1293</v>
      </c>
      <c r="B55" s="29" t="s">
        <v>2176</v>
      </c>
      <c r="C55" s="29" t="s">
        <v>2177</v>
      </c>
      <c r="D55" s="29" t="s">
        <v>2178</v>
      </c>
      <c r="E55" s="42">
        <v>39264</v>
      </c>
      <c r="F55" s="29" t="s">
        <v>38</v>
      </c>
      <c r="I55" s="28">
        <v>120</v>
      </c>
      <c r="L55" s="10" t="s">
        <v>342</v>
      </c>
      <c r="M55" s="29" t="s">
        <v>136</v>
      </c>
      <c r="N55" s="31" t="s">
        <v>40</v>
      </c>
      <c r="O55" s="28">
        <v>14</v>
      </c>
      <c r="P55" s="29" t="s">
        <v>2174</v>
      </c>
      <c r="Q55" s="31" t="s">
        <v>15</v>
      </c>
      <c r="R55" s="28">
        <v>0</v>
      </c>
      <c r="S55" s="28">
        <v>0</v>
      </c>
      <c r="T55" s="28">
        <v>0</v>
      </c>
      <c r="U55" s="28">
        <v>1</v>
      </c>
      <c r="V55" s="28">
        <v>0</v>
      </c>
      <c r="W55" s="28">
        <v>0</v>
      </c>
      <c r="X55" s="28">
        <v>0</v>
      </c>
      <c r="Y55" s="28">
        <v>0</v>
      </c>
      <c r="Z55" s="28">
        <v>1</v>
      </c>
      <c r="AA55" s="28">
        <v>0</v>
      </c>
      <c r="AB55" s="28">
        <v>0</v>
      </c>
      <c r="AC55" s="28">
        <v>1</v>
      </c>
      <c r="AD55" s="28">
        <v>0</v>
      </c>
      <c r="AE55" s="28">
        <v>0</v>
      </c>
      <c r="AF55" s="28">
        <v>0</v>
      </c>
      <c r="AG55" s="28">
        <v>0</v>
      </c>
      <c r="AH55" s="28">
        <v>0</v>
      </c>
      <c r="AI55" s="28">
        <v>0</v>
      </c>
      <c r="AJ55" s="9">
        <f t="shared" si="4"/>
        <v>1</v>
      </c>
      <c r="AK55" s="9">
        <f t="shared" si="5"/>
        <v>0</v>
      </c>
      <c r="AL55" s="9">
        <f t="shared" si="6"/>
        <v>0</v>
      </c>
      <c r="AM55" s="9">
        <f t="shared" si="7"/>
        <v>0</v>
      </c>
      <c r="AN55" s="29" t="s">
        <v>2179</v>
      </c>
    </row>
    <row r="56" spans="1:40" x14ac:dyDescent="0.25">
      <c r="A56" s="28">
        <v>1295</v>
      </c>
      <c r="B56" s="29" t="s">
        <v>2180</v>
      </c>
      <c r="C56" s="29" t="s">
        <v>2181</v>
      </c>
      <c r="D56" s="29" t="s">
        <v>2182</v>
      </c>
      <c r="E56" s="42">
        <v>40057</v>
      </c>
      <c r="F56" s="29" t="s">
        <v>38</v>
      </c>
      <c r="I56" s="28">
        <v>1200</v>
      </c>
      <c r="L56" s="10" t="s">
        <v>342</v>
      </c>
      <c r="M56" s="29" t="s">
        <v>2183</v>
      </c>
      <c r="O56" s="28">
        <v>0</v>
      </c>
      <c r="P56" s="29" t="s">
        <v>2184</v>
      </c>
      <c r="Q56" s="31" t="s">
        <v>15</v>
      </c>
      <c r="R56" s="28">
        <v>1</v>
      </c>
      <c r="S56" s="28">
        <v>0</v>
      </c>
      <c r="T56" s="28">
        <v>0</v>
      </c>
      <c r="U56" s="28">
        <v>1</v>
      </c>
      <c r="V56" s="28">
        <v>0</v>
      </c>
      <c r="W56" s="28">
        <v>0</v>
      </c>
      <c r="X56" s="28">
        <v>0</v>
      </c>
      <c r="Y56" s="28">
        <v>0</v>
      </c>
      <c r="Z56" s="28">
        <v>1</v>
      </c>
      <c r="AA56" s="28">
        <v>0</v>
      </c>
      <c r="AB56" s="28">
        <v>0</v>
      </c>
      <c r="AC56" s="28">
        <v>1</v>
      </c>
      <c r="AD56" s="28">
        <v>0</v>
      </c>
      <c r="AE56" s="28">
        <v>0</v>
      </c>
      <c r="AF56" s="28">
        <v>0</v>
      </c>
      <c r="AG56" s="28">
        <v>0</v>
      </c>
      <c r="AH56" s="28">
        <v>0</v>
      </c>
      <c r="AI56" s="28">
        <v>0</v>
      </c>
      <c r="AJ56" s="9">
        <f t="shared" si="4"/>
        <v>1</v>
      </c>
      <c r="AK56" s="9">
        <f t="shared" si="5"/>
        <v>0</v>
      </c>
      <c r="AL56" s="9">
        <f t="shared" si="6"/>
        <v>0</v>
      </c>
      <c r="AM56" s="9">
        <f t="shared" si="7"/>
        <v>0</v>
      </c>
      <c r="AN56" s="29" t="s">
        <v>2185</v>
      </c>
    </row>
    <row r="57" spans="1:40" x14ac:dyDescent="0.25">
      <c r="A57" s="28">
        <v>1332</v>
      </c>
      <c r="B57" s="29" t="s">
        <v>2186</v>
      </c>
      <c r="C57" s="29" t="s">
        <v>2187</v>
      </c>
      <c r="D57" s="29" t="s">
        <v>2188</v>
      </c>
      <c r="E57" s="42">
        <v>36892</v>
      </c>
      <c r="F57" s="29" t="s">
        <v>332</v>
      </c>
      <c r="I57" s="28">
        <v>26500</v>
      </c>
      <c r="J57" s="28">
        <v>1.8</v>
      </c>
      <c r="L57" s="10" t="s">
        <v>342</v>
      </c>
      <c r="M57" s="29" t="s">
        <v>136</v>
      </c>
      <c r="N57" s="31" t="s">
        <v>219</v>
      </c>
      <c r="O57" s="28">
        <v>21</v>
      </c>
      <c r="P57" s="29" t="s">
        <v>367</v>
      </c>
      <c r="Q57" s="31" t="s">
        <v>15</v>
      </c>
      <c r="R57" s="28">
        <v>0</v>
      </c>
      <c r="S57" s="28">
        <v>0</v>
      </c>
      <c r="T57" s="28">
        <v>0</v>
      </c>
      <c r="U57" s="28">
        <v>1</v>
      </c>
      <c r="V57" s="28">
        <v>0</v>
      </c>
      <c r="W57" s="28">
        <v>0</v>
      </c>
      <c r="X57" s="28">
        <v>0</v>
      </c>
      <c r="Y57" s="28">
        <v>0</v>
      </c>
      <c r="Z57" s="28">
        <v>1</v>
      </c>
      <c r="AA57" s="28">
        <v>0</v>
      </c>
      <c r="AB57" s="28">
        <v>0</v>
      </c>
      <c r="AC57" s="28">
        <v>0</v>
      </c>
      <c r="AD57" s="28">
        <v>0</v>
      </c>
      <c r="AE57" s="28">
        <v>0</v>
      </c>
      <c r="AF57" s="28">
        <v>0</v>
      </c>
      <c r="AG57" s="28">
        <v>0</v>
      </c>
      <c r="AH57" s="28">
        <v>0</v>
      </c>
      <c r="AI57" s="28">
        <v>1</v>
      </c>
      <c r="AJ57" s="9">
        <f t="shared" si="4"/>
        <v>0</v>
      </c>
      <c r="AK57" s="9">
        <f t="shared" si="5"/>
        <v>0</v>
      </c>
      <c r="AL57" s="9">
        <f t="shared" si="6"/>
        <v>1</v>
      </c>
      <c r="AM57" s="9">
        <f t="shared" si="7"/>
        <v>0</v>
      </c>
      <c r="AN57" s="29" t="s">
        <v>2189</v>
      </c>
    </row>
    <row r="58" spans="1:40" x14ac:dyDescent="0.25">
      <c r="A58" s="28">
        <v>1343</v>
      </c>
      <c r="B58" s="29" t="s">
        <v>2190</v>
      </c>
      <c r="C58" s="29" t="s">
        <v>2191</v>
      </c>
      <c r="D58" s="29" t="s">
        <v>2192</v>
      </c>
      <c r="E58" s="42">
        <v>40118</v>
      </c>
      <c r="F58" s="29" t="s">
        <v>38</v>
      </c>
      <c r="I58" s="28">
        <v>5000</v>
      </c>
      <c r="J58" s="28">
        <v>0.16</v>
      </c>
      <c r="L58" s="10" t="s">
        <v>342</v>
      </c>
      <c r="M58" s="29" t="s">
        <v>598</v>
      </c>
      <c r="N58" s="31" t="s">
        <v>40</v>
      </c>
      <c r="O58" s="28">
        <v>150</v>
      </c>
      <c r="P58" s="29" t="s">
        <v>1225</v>
      </c>
      <c r="Q58" s="31" t="s">
        <v>70</v>
      </c>
      <c r="R58" s="28">
        <v>0</v>
      </c>
      <c r="S58" s="28">
        <v>0</v>
      </c>
      <c r="T58" s="28">
        <v>0</v>
      </c>
      <c r="U58" s="28">
        <v>1</v>
      </c>
      <c r="V58" s="28">
        <v>0</v>
      </c>
      <c r="W58" s="28">
        <v>0</v>
      </c>
      <c r="X58" s="28">
        <v>0</v>
      </c>
      <c r="Y58" s="28">
        <v>0</v>
      </c>
      <c r="Z58" s="28">
        <v>1</v>
      </c>
      <c r="AA58" s="28">
        <v>0</v>
      </c>
      <c r="AB58" s="28">
        <v>0</v>
      </c>
      <c r="AC58" s="28">
        <v>0</v>
      </c>
      <c r="AD58" s="28">
        <v>1</v>
      </c>
      <c r="AE58" s="28">
        <v>0</v>
      </c>
      <c r="AF58" s="28">
        <v>0</v>
      </c>
      <c r="AG58" s="28">
        <v>0</v>
      </c>
      <c r="AH58" s="28">
        <v>0</v>
      </c>
      <c r="AI58" s="28">
        <v>0</v>
      </c>
      <c r="AJ58" s="9">
        <f t="shared" si="4"/>
        <v>0</v>
      </c>
      <c r="AK58" s="9">
        <f t="shared" si="5"/>
        <v>0</v>
      </c>
      <c r="AL58" s="9">
        <f t="shared" si="6"/>
        <v>1</v>
      </c>
      <c r="AM58" s="9">
        <f t="shared" si="7"/>
        <v>1</v>
      </c>
      <c r="AN58" s="29" t="s">
        <v>2193</v>
      </c>
    </row>
    <row r="59" spans="1:40" x14ac:dyDescent="0.25">
      <c r="A59" s="28">
        <v>1371</v>
      </c>
      <c r="B59" s="29" t="s">
        <v>2194</v>
      </c>
      <c r="C59" s="29" t="s">
        <v>2195</v>
      </c>
      <c r="D59" s="29" t="s">
        <v>2196</v>
      </c>
      <c r="E59" s="42">
        <v>40330</v>
      </c>
      <c r="F59" s="29" t="s">
        <v>38</v>
      </c>
      <c r="I59" s="28">
        <v>350</v>
      </c>
      <c r="J59" s="28">
        <v>2.9</v>
      </c>
      <c r="K59" s="28"/>
      <c r="L59" s="10" t="s">
        <v>341</v>
      </c>
      <c r="M59" s="29" t="s">
        <v>200</v>
      </c>
      <c r="N59" s="31" t="s">
        <v>48</v>
      </c>
      <c r="O59" s="28">
        <v>0.25</v>
      </c>
      <c r="P59" s="29" t="s">
        <v>377</v>
      </c>
      <c r="Q59" s="31" t="s">
        <v>15</v>
      </c>
      <c r="R59" s="28">
        <v>1</v>
      </c>
      <c r="S59" s="28">
        <v>0</v>
      </c>
      <c r="T59" s="28">
        <v>0</v>
      </c>
      <c r="U59" s="28">
        <v>1</v>
      </c>
      <c r="V59" s="28">
        <v>0</v>
      </c>
      <c r="W59" s="28">
        <v>0</v>
      </c>
      <c r="X59" s="28">
        <v>0</v>
      </c>
      <c r="Y59" s="28">
        <v>0</v>
      </c>
      <c r="Z59" s="28">
        <v>1</v>
      </c>
      <c r="AA59" s="28">
        <v>0</v>
      </c>
      <c r="AB59" s="28">
        <v>0</v>
      </c>
      <c r="AC59" s="28">
        <v>0</v>
      </c>
      <c r="AD59" s="28">
        <v>0</v>
      </c>
      <c r="AE59" s="28">
        <v>0</v>
      </c>
      <c r="AF59" s="28">
        <v>0</v>
      </c>
      <c r="AG59" s="28">
        <v>0</v>
      </c>
      <c r="AH59" s="28">
        <v>0</v>
      </c>
      <c r="AI59" s="28">
        <v>1</v>
      </c>
      <c r="AJ59" s="9">
        <f t="shared" si="4"/>
        <v>0</v>
      </c>
      <c r="AK59" s="9">
        <f t="shared" si="5"/>
        <v>0</v>
      </c>
      <c r="AL59" s="9">
        <f t="shared" si="6"/>
        <v>1</v>
      </c>
      <c r="AM59" s="9">
        <f t="shared" si="7"/>
        <v>0</v>
      </c>
      <c r="AN59" s="29" t="s">
        <v>2197</v>
      </c>
    </row>
    <row r="60" spans="1:40" x14ac:dyDescent="0.25">
      <c r="A60" s="28">
        <v>1372</v>
      </c>
      <c r="B60" s="29" t="s">
        <v>2198</v>
      </c>
      <c r="C60" s="29" t="s">
        <v>2199</v>
      </c>
      <c r="D60" s="29" t="s">
        <v>2200</v>
      </c>
      <c r="E60" s="42">
        <v>39417</v>
      </c>
      <c r="F60" s="29" t="s">
        <v>38</v>
      </c>
      <c r="J60" s="28">
        <v>0.25</v>
      </c>
      <c r="L60" s="10" t="s">
        <v>341</v>
      </c>
      <c r="M60" s="29" t="s">
        <v>151</v>
      </c>
      <c r="N60" s="31" t="s">
        <v>48</v>
      </c>
      <c r="O60" s="28">
        <v>1</v>
      </c>
      <c r="P60" s="29" t="s">
        <v>589</v>
      </c>
      <c r="Q60" s="31" t="s">
        <v>15</v>
      </c>
      <c r="R60" s="28">
        <v>0</v>
      </c>
      <c r="S60" s="28">
        <v>0</v>
      </c>
      <c r="T60" s="28">
        <v>0</v>
      </c>
      <c r="U60" s="28">
        <v>1</v>
      </c>
      <c r="V60" s="28">
        <v>0</v>
      </c>
      <c r="W60" s="28">
        <v>0</v>
      </c>
      <c r="X60" s="28">
        <v>0</v>
      </c>
      <c r="Y60" s="28">
        <v>0</v>
      </c>
      <c r="Z60" s="28">
        <v>1</v>
      </c>
      <c r="AA60" s="28">
        <v>0</v>
      </c>
      <c r="AB60" s="28">
        <v>0</v>
      </c>
      <c r="AC60" s="28">
        <v>0</v>
      </c>
      <c r="AD60" s="28">
        <v>0</v>
      </c>
      <c r="AE60" s="28">
        <v>0</v>
      </c>
      <c r="AF60" s="28">
        <v>0</v>
      </c>
      <c r="AG60" s="28">
        <v>0</v>
      </c>
      <c r="AH60" s="28">
        <v>0</v>
      </c>
      <c r="AI60" s="28">
        <v>1</v>
      </c>
      <c r="AJ60" s="9">
        <f t="shared" si="4"/>
        <v>0</v>
      </c>
      <c r="AK60" s="9">
        <f t="shared" si="5"/>
        <v>0</v>
      </c>
      <c r="AL60" s="9">
        <f t="shared" si="6"/>
        <v>1</v>
      </c>
      <c r="AM60" s="9">
        <f t="shared" si="7"/>
        <v>0</v>
      </c>
      <c r="AN60" s="29" t="s">
        <v>2201</v>
      </c>
    </row>
    <row r="61" spans="1:40" x14ac:dyDescent="0.25">
      <c r="A61" s="28">
        <v>1406</v>
      </c>
      <c r="B61" s="29" t="s">
        <v>2202</v>
      </c>
      <c r="C61" s="29" t="s">
        <v>2203</v>
      </c>
      <c r="D61" s="29" t="s">
        <v>2204</v>
      </c>
      <c r="E61" s="42">
        <v>37653</v>
      </c>
      <c r="F61" s="29" t="s">
        <v>332</v>
      </c>
      <c r="I61" s="28">
        <v>1500</v>
      </c>
      <c r="L61" s="10" t="s">
        <v>342</v>
      </c>
      <c r="M61" s="29" t="s">
        <v>1869</v>
      </c>
      <c r="N61" s="31" t="s">
        <v>219</v>
      </c>
      <c r="O61" s="28">
        <v>0.33333333333333331</v>
      </c>
      <c r="P61" s="29" t="s">
        <v>2205</v>
      </c>
      <c r="Q61" s="31" t="s">
        <v>15</v>
      </c>
      <c r="R61" s="28">
        <v>1</v>
      </c>
      <c r="S61" s="28">
        <v>0</v>
      </c>
      <c r="T61" s="28">
        <v>0</v>
      </c>
      <c r="U61" s="28">
        <v>1</v>
      </c>
      <c r="V61" s="28">
        <v>0</v>
      </c>
      <c r="W61" s="28">
        <v>0</v>
      </c>
      <c r="X61" s="28">
        <v>0</v>
      </c>
      <c r="Y61" s="28">
        <v>0</v>
      </c>
      <c r="Z61" s="28">
        <v>1</v>
      </c>
      <c r="AA61" s="28">
        <v>0</v>
      </c>
      <c r="AB61" s="28">
        <v>0</v>
      </c>
      <c r="AC61" s="28">
        <v>0</v>
      </c>
      <c r="AD61" s="28">
        <v>0</v>
      </c>
      <c r="AE61" s="28">
        <v>0</v>
      </c>
      <c r="AF61" s="28">
        <v>0</v>
      </c>
      <c r="AG61" s="28">
        <v>0</v>
      </c>
      <c r="AH61" s="28">
        <v>0</v>
      </c>
      <c r="AI61" s="28">
        <v>1</v>
      </c>
      <c r="AJ61" s="9">
        <f t="shared" si="4"/>
        <v>0</v>
      </c>
      <c r="AK61" s="9">
        <f t="shared" si="5"/>
        <v>0</v>
      </c>
      <c r="AL61" s="9">
        <f t="shared" si="6"/>
        <v>1</v>
      </c>
      <c r="AM61" s="9">
        <f t="shared" si="7"/>
        <v>0</v>
      </c>
      <c r="AN61" s="29" t="s">
        <v>2206</v>
      </c>
    </row>
    <row r="62" spans="1:40" x14ac:dyDescent="0.25">
      <c r="A62" s="28">
        <v>1407</v>
      </c>
      <c r="B62" s="29" t="s">
        <v>2207</v>
      </c>
      <c r="C62" s="29" t="s">
        <v>2208</v>
      </c>
      <c r="D62" s="29" t="s">
        <v>2209</v>
      </c>
      <c r="E62" s="42">
        <v>39022</v>
      </c>
      <c r="F62" s="29" t="s">
        <v>332</v>
      </c>
      <c r="I62" s="28">
        <v>1000</v>
      </c>
      <c r="L62" s="10" t="s">
        <v>342</v>
      </c>
      <c r="M62" s="29" t="s">
        <v>136</v>
      </c>
      <c r="N62" s="31" t="s">
        <v>219</v>
      </c>
      <c r="O62" s="28">
        <v>0.33333333333333331</v>
      </c>
      <c r="P62" s="29" t="s">
        <v>2210</v>
      </c>
      <c r="Q62" s="31" t="s">
        <v>15</v>
      </c>
      <c r="R62" s="28">
        <v>1</v>
      </c>
      <c r="S62" s="28">
        <v>0</v>
      </c>
      <c r="T62" s="28">
        <v>0</v>
      </c>
      <c r="U62" s="28">
        <v>1</v>
      </c>
      <c r="V62" s="28">
        <v>0</v>
      </c>
      <c r="W62" s="28">
        <v>0</v>
      </c>
      <c r="X62" s="28">
        <v>0</v>
      </c>
      <c r="Y62" s="28">
        <v>0</v>
      </c>
      <c r="Z62" s="28">
        <v>1</v>
      </c>
      <c r="AA62" s="28">
        <v>0</v>
      </c>
      <c r="AB62" s="28">
        <v>0</v>
      </c>
      <c r="AC62" s="28">
        <v>0</v>
      </c>
      <c r="AD62" s="28">
        <v>0</v>
      </c>
      <c r="AE62" s="28">
        <v>0</v>
      </c>
      <c r="AF62" s="28">
        <v>0</v>
      </c>
      <c r="AG62" s="28">
        <v>0</v>
      </c>
      <c r="AH62" s="28">
        <v>0</v>
      </c>
      <c r="AI62" s="28">
        <v>1</v>
      </c>
      <c r="AJ62" s="9">
        <f t="shared" si="4"/>
        <v>0</v>
      </c>
      <c r="AK62" s="9">
        <f t="shared" si="5"/>
        <v>0</v>
      </c>
      <c r="AL62" s="9">
        <f t="shared" si="6"/>
        <v>1</v>
      </c>
      <c r="AM62" s="9">
        <f t="shared" si="7"/>
        <v>0</v>
      </c>
      <c r="AN62" s="29" t="s">
        <v>2211</v>
      </c>
    </row>
    <row r="63" spans="1:40" x14ac:dyDescent="0.25">
      <c r="A63" s="28">
        <v>1408</v>
      </c>
      <c r="B63" s="29" t="s">
        <v>2212</v>
      </c>
      <c r="C63" s="29" t="s">
        <v>2213</v>
      </c>
      <c r="D63" s="29" t="s">
        <v>2214</v>
      </c>
      <c r="E63" s="42">
        <v>40725</v>
      </c>
      <c r="F63" s="29" t="s">
        <v>332</v>
      </c>
      <c r="I63" s="28">
        <v>1000</v>
      </c>
      <c r="L63" s="10" t="s">
        <v>342</v>
      </c>
      <c r="M63" s="29" t="s">
        <v>136</v>
      </c>
      <c r="N63" s="31" t="s">
        <v>219</v>
      </c>
      <c r="O63" s="28">
        <v>0.33333333333333331</v>
      </c>
      <c r="P63" s="29" t="s">
        <v>2215</v>
      </c>
      <c r="Q63" s="31" t="s">
        <v>15</v>
      </c>
      <c r="R63" s="28">
        <v>1</v>
      </c>
      <c r="S63" s="28">
        <v>0</v>
      </c>
      <c r="T63" s="28">
        <v>0</v>
      </c>
      <c r="U63" s="28">
        <v>0</v>
      </c>
      <c r="V63" s="28">
        <v>0</v>
      </c>
      <c r="W63" s="28">
        <v>0</v>
      </c>
      <c r="X63" s="28">
        <v>0</v>
      </c>
      <c r="Y63" s="28">
        <v>0</v>
      </c>
      <c r="Z63" s="28">
        <v>1</v>
      </c>
      <c r="AA63" s="28">
        <v>0</v>
      </c>
      <c r="AB63" s="28">
        <v>0</v>
      </c>
      <c r="AC63" s="28">
        <v>0</v>
      </c>
      <c r="AD63" s="28">
        <v>0</v>
      </c>
      <c r="AE63" s="28">
        <v>0</v>
      </c>
      <c r="AF63" s="28">
        <v>0</v>
      </c>
      <c r="AG63" s="28">
        <v>0</v>
      </c>
      <c r="AH63" s="28">
        <v>0</v>
      </c>
      <c r="AI63" s="28">
        <v>1</v>
      </c>
      <c r="AJ63" s="9">
        <f t="shared" si="4"/>
        <v>0</v>
      </c>
      <c r="AK63" s="9">
        <f t="shared" si="5"/>
        <v>0</v>
      </c>
      <c r="AL63" s="9">
        <f t="shared" si="6"/>
        <v>1</v>
      </c>
      <c r="AM63" s="9">
        <f t="shared" si="7"/>
        <v>0</v>
      </c>
      <c r="AN63" s="29" t="s">
        <v>2216</v>
      </c>
    </row>
    <row r="64" spans="1:40" x14ac:dyDescent="0.25">
      <c r="A64" s="28">
        <v>1409</v>
      </c>
      <c r="B64" s="29" t="s">
        <v>2217</v>
      </c>
      <c r="C64" s="29" t="s">
        <v>2218</v>
      </c>
      <c r="D64" s="29" t="s">
        <v>2219</v>
      </c>
      <c r="E64" s="42">
        <v>40514</v>
      </c>
      <c r="F64" s="29" t="s">
        <v>332</v>
      </c>
      <c r="I64" s="28">
        <v>1000</v>
      </c>
      <c r="J64" s="28">
        <v>1.5</v>
      </c>
      <c r="L64" s="10" t="s">
        <v>342</v>
      </c>
      <c r="M64" s="29" t="s">
        <v>136</v>
      </c>
      <c r="N64" s="31" t="s">
        <v>40</v>
      </c>
      <c r="O64" s="28">
        <v>0.33333333333333331</v>
      </c>
      <c r="P64" s="29" t="s">
        <v>2220</v>
      </c>
      <c r="Q64" s="31" t="s">
        <v>15</v>
      </c>
      <c r="R64" s="28">
        <v>1</v>
      </c>
      <c r="S64" s="28">
        <v>0</v>
      </c>
      <c r="T64" s="28">
        <v>0</v>
      </c>
      <c r="U64" s="28">
        <v>1</v>
      </c>
      <c r="V64" s="28">
        <v>0</v>
      </c>
      <c r="W64" s="28">
        <v>0</v>
      </c>
      <c r="X64" s="28">
        <v>0</v>
      </c>
      <c r="Y64" s="28">
        <v>0</v>
      </c>
      <c r="Z64" s="28">
        <v>1</v>
      </c>
      <c r="AA64" s="28">
        <v>0</v>
      </c>
      <c r="AB64" s="28">
        <v>0</v>
      </c>
      <c r="AC64" s="28">
        <v>1</v>
      </c>
      <c r="AD64" s="28">
        <v>0</v>
      </c>
      <c r="AE64" s="28">
        <v>0</v>
      </c>
      <c r="AF64" s="28">
        <v>0</v>
      </c>
      <c r="AG64" s="28">
        <v>0</v>
      </c>
      <c r="AH64" s="28">
        <v>0</v>
      </c>
      <c r="AI64" s="28">
        <v>0</v>
      </c>
      <c r="AJ64" s="9">
        <f t="shared" si="4"/>
        <v>1</v>
      </c>
      <c r="AK64" s="9">
        <f t="shared" si="5"/>
        <v>0</v>
      </c>
      <c r="AL64" s="9">
        <f t="shared" si="6"/>
        <v>0</v>
      </c>
      <c r="AM64" s="9">
        <f t="shared" si="7"/>
        <v>0</v>
      </c>
      <c r="AN64" s="29" t="s">
        <v>2221</v>
      </c>
    </row>
    <row r="65" spans="1:40" x14ac:dyDescent="0.25">
      <c r="A65" s="28">
        <v>1410</v>
      </c>
      <c r="B65" s="29" t="s">
        <v>2222</v>
      </c>
      <c r="C65" s="29" t="s">
        <v>2223</v>
      </c>
      <c r="D65" s="29" t="s">
        <v>2224</v>
      </c>
      <c r="E65" s="42">
        <v>39414</v>
      </c>
      <c r="F65" s="29" t="s">
        <v>332</v>
      </c>
      <c r="G65" s="28">
        <v>70000</v>
      </c>
      <c r="H65" s="28">
        <v>37500</v>
      </c>
      <c r="I65" s="28">
        <v>1000</v>
      </c>
      <c r="J65" s="28">
        <v>1.5</v>
      </c>
      <c r="L65" s="10" t="s">
        <v>342</v>
      </c>
      <c r="M65" s="29" t="s">
        <v>136</v>
      </c>
      <c r="N65" s="31" t="s">
        <v>40</v>
      </c>
      <c r="O65" s="28">
        <v>0.33333333333333331</v>
      </c>
      <c r="P65" s="29" t="s">
        <v>2210</v>
      </c>
      <c r="Q65" s="31" t="s">
        <v>15</v>
      </c>
      <c r="R65" s="28">
        <v>1</v>
      </c>
      <c r="S65" s="28">
        <v>0</v>
      </c>
      <c r="T65" s="28">
        <v>0</v>
      </c>
      <c r="U65" s="28">
        <v>1</v>
      </c>
      <c r="V65" s="28">
        <v>0</v>
      </c>
      <c r="W65" s="28">
        <v>0</v>
      </c>
      <c r="X65" s="28">
        <v>0</v>
      </c>
      <c r="Y65" s="28">
        <v>0</v>
      </c>
      <c r="Z65" s="28">
        <v>1</v>
      </c>
      <c r="AA65" s="28">
        <v>0</v>
      </c>
      <c r="AB65" s="28">
        <v>0</v>
      </c>
      <c r="AC65" s="28">
        <v>1</v>
      </c>
      <c r="AD65" s="28">
        <v>0</v>
      </c>
      <c r="AE65" s="28">
        <v>0</v>
      </c>
      <c r="AF65" s="28">
        <v>0</v>
      </c>
      <c r="AG65" s="28">
        <v>0</v>
      </c>
      <c r="AH65" s="28">
        <v>0</v>
      </c>
      <c r="AI65" s="28">
        <v>0</v>
      </c>
      <c r="AJ65" s="9">
        <f t="shared" si="4"/>
        <v>1</v>
      </c>
      <c r="AK65" s="9">
        <f t="shared" si="5"/>
        <v>0</v>
      </c>
      <c r="AL65" s="9">
        <f t="shared" si="6"/>
        <v>0</v>
      </c>
      <c r="AM65" s="9">
        <f t="shared" si="7"/>
        <v>0</v>
      </c>
      <c r="AN65" s="29" t="s">
        <v>2225</v>
      </c>
    </row>
    <row r="66" spans="1:40" s="21" customFormat="1" x14ac:dyDescent="0.25">
      <c r="A66" s="32">
        <v>1420</v>
      </c>
      <c r="B66" s="33" t="s">
        <v>2226</v>
      </c>
      <c r="C66" s="33" t="s">
        <v>2227</v>
      </c>
      <c r="D66" s="33" t="s">
        <v>2228</v>
      </c>
      <c r="E66" s="44">
        <v>37926</v>
      </c>
      <c r="F66" s="33" t="s">
        <v>38</v>
      </c>
      <c r="G66" s="19"/>
      <c r="H66" s="19"/>
      <c r="I66" s="19"/>
      <c r="J66" s="32">
        <v>1</v>
      </c>
      <c r="K66" s="19"/>
      <c r="L66" s="19" t="s">
        <v>341</v>
      </c>
      <c r="M66" s="33" t="s">
        <v>200</v>
      </c>
      <c r="N66" s="35" t="s">
        <v>48</v>
      </c>
      <c r="O66" s="32">
        <v>56</v>
      </c>
      <c r="P66" s="33" t="s">
        <v>2164</v>
      </c>
      <c r="Q66" s="35" t="s">
        <v>55</v>
      </c>
      <c r="R66" s="37">
        <v>0</v>
      </c>
      <c r="S66" s="32">
        <v>0</v>
      </c>
      <c r="T66" s="32">
        <v>0</v>
      </c>
      <c r="U66" s="32">
        <v>1</v>
      </c>
      <c r="V66" s="32">
        <v>0</v>
      </c>
      <c r="W66" s="32">
        <v>0</v>
      </c>
      <c r="X66" s="32">
        <v>0</v>
      </c>
      <c r="Y66" s="32">
        <v>0</v>
      </c>
      <c r="Z66" s="32">
        <v>1</v>
      </c>
      <c r="AA66" s="32">
        <v>0</v>
      </c>
      <c r="AB66" s="32">
        <v>0</v>
      </c>
      <c r="AC66" s="32">
        <v>0</v>
      </c>
      <c r="AD66" s="32">
        <v>0</v>
      </c>
      <c r="AE66" s="32">
        <v>1</v>
      </c>
      <c r="AF66" s="32">
        <v>0</v>
      </c>
      <c r="AG66" s="32">
        <v>0</v>
      </c>
      <c r="AH66" s="32">
        <v>0</v>
      </c>
      <c r="AI66" s="32">
        <v>0</v>
      </c>
      <c r="AJ66" s="9">
        <f t="shared" si="4"/>
        <v>1</v>
      </c>
      <c r="AK66" s="9">
        <f t="shared" si="5"/>
        <v>0</v>
      </c>
      <c r="AL66" s="9">
        <f t="shared" si="6"/>
        <v>0</v>
      </c>
      <c r="AM66" s="9">
        <f t="shared" si="7"/>
        <v>0</v>
      </c>
      <c r="AN66" s="22" t="s">
        <v>2229</v>
      </c>
    </row>
    <row r="67" spans="1:40" x14ac:dyDescent="0.25">
      <c r="A67" s="28">
        <v>1425</v>
      </c>
      <c r="B67" s="29" t="s">
        <v>2230</v>
      </c>
      <c r="C67" s="29" t="s">
        <v>2231</v>
      </c>
      <c r="D67" s="29" t="s">
        <v>2232</v>
      </c>
      <c r="E67" s="42">
        <v>40848</v>
      </c>
      <c r="F67" s="29" t="s">
        <v>38</v>
      </c>
      <c r="I67" s="28">
        <v>5000</v>
      </c>
      <c r="O67" s="28">
        <v>0</v>
      </c>
      <c r="P67" s="29" t="s">
        <v>589</v>
      </c>
      <c r="Q67" s="31" t="s">
        <v>15</v>
      </c>
      <c r="R67" s="28">
        <v>1</v>
      </c>
      <c r="S67" s="28">
        <v>0</v>
      </c>
      <c r="T67" s="28">
        <v>0</v>
      </c>
      <c r="U67" s="28">
        <v>1</v>
      </c>
      <c r="V67" s="28">
        <v>0</v>
      </c>
      <c r="W67" s="28">
        <v>0</v>
      </c>
      <c r="X67" s="28">
        <v>0</v>
      </c>
      <c r="Y67" s="28">
        <v>0</v>
      </c>
      <c r="Z67" s="28">
        <v>1</v>
      </c>
      <c r="AA67" s="28">
        <v>0</v>
      </c>
      <c r="AB67" s="28">
        <v>0</v>
      </c>
      <c r="AC67" s="28">
        <v>0</v>
      </c>
      <c r="AD67" s="28">
        <v>0</v>
      </c>
      <c r="AE67" s="28">
        <v>0</v>
      </c>
      <c r="AF67" s="28">
        <v>0</v>
      </c>
      <c r="AG67" s="28">
        <v>0</v>
      </c>
      <c r="AH67" s="28">
        <v>0</v>
      </c>
      <c r="AI67" s="28">
        <v>1</v>
      </c>
      <c r="AJ67" s="9">
        <f t="shared" si="4"/>
        <v>0</v>
      </c>
      <c r="AK67" s="9">
        <f t="shared" si="5"/>
        <v>0</v>
      </c>
      <c r="AL67" s="9">
        <f t="shared" si="6"/>
        <v>1</v>
      </c>
      <c r="AM67" s="9">
        <f t="shared" si="7"/>
        <v>0</v>
      </c>
      <c r="AN67" s="29" t="s">
        <v>2233</v>
      </c>
    </row>
    <row r="68" spans="1:40" x14ac:dyDescent="0.25">
      <c r="A68" s="28">
        <v>1426</v>
      </c>
      <c r="B68" s="29" t="s">
        <v>2234</v>
      </c>
      <c r="C68" s="29" t="s">
        <v>2235</v>
      </c>
      <c r="D68" s="29" t="s">
        <v>2236</v>
      </c>
      <c r="E68" s="42">
        <v>40179</v>
      </c>
      <c r="F68" s="29" t="s">
        <v>38</v>
      </c>
      <c r="I68" s="28">
        <v>5000</v>
      </c>
      <c r="J68" s="28">
        <v>0.16</v>
      </c>
      <c r="L68" s="10" t="s">
        <v>342</v>
      </c>
      <c r="M68" s="29" t="s">
        <v>136</v>
      </c>
      <c r="N68" s="31" t="s">
        <v>40</v>
      </c>
      <c r="O68" s="28">
        <v>210</v>
      </c>
      <c r="P68" s="29" t="s">
        <v>589</v>
      </c>
      <c r="Q68" s="31" t="s">
        <v>15</v>
      </c>
      <c r="R68" s="28">
        <v>1</v>
      </c>
      <c r="S68" s="28">
        <v>0</v>
      </c>
      <c r="T68" s="28">
        <v>0</v>
      </c>
      <c r="U68" s="28">
        <v>1</v>
      </c>
      <c r="V68" s="28">
        <v>0</v>
      </c>
      <c r="W68" s="28">
        <v>0</v>
      </c>
      <c r="X68" s="28">
        <v>0</v>
      </c>
      <c r="Y68" s="28">
        <v>0</v>
      </c>
      <c r="Z68" s="28">
        <v>1</v>
      </c>
      <c r="AA68" s="28">
        <v>0</v>
      </c>
      <c r="AB68" s="28">
        <v>0</v>
      </c>
      <c r="AC68" s="28">
        <v>0</v>
      </c>
      <c r="AD68" s="28">
        <v>0</v>
      </c>
      <c r="AE68" s="28">
        <v>0</v>
      </c>
      <c r="AF68" s="28">
        <v>0</v>
      </c>
      <c r="AG68" s="28">
        <v>0</v>
      </c>
      <c r="AH68" s="28">
        <v>1</v>
      </c>
      <c r="AI68" s="28">
        <v>0</v>
      </c>
      <c r="AJ68" s="9">
        <f t="shared" si="4"/>
        <v>0</v>
      </c>
      <c r="AK68" s="9">
        <f t="shared" si="5"/>
        <v>0</v>
      </c>
      <c r="AL68" s="9">
        <f t="shared" si="6"/>
        <v>1</v>
      </c>
      <c r="AM68" s="9">
        <f t="shared" si="7"/>
        <v>1</v>
      </c>
      <c r="AN68" s="29" t="s">
        <v>2237</v>
      </c>
    </row>
    <row r="69" spans="1:40" x14ac:dyDescent="0.25">
      <c r="A69" s="28">
        <v>1427</v>
      </c>
      <c r="B69" s="29" t="s">
        <v>2238</v>
      </c>
      <c r="C69" s="29" t="s">
        <v>2239</v>
      </c>
      <c r="D69" s="29" t="s">
        <v>2240</v>
      </c>
      <c r="E69" s="42">
        <v>40513</v>
      </c>
      <c r="F69" s="29" t="s">
        <v>38</v>
      </c>
      <c r="I69" s="28">
        <v>5000</v>
      </c>
      <c r="J69" s="28">
        <v>0.16</v>
      </c>
      <c r="L69" s="10" t="s">
        <v>342</v>
      </c>
      <c r="M69" s="29" t="s">
        <v>136</v>
      </c>
      <c r="N69" s="31" t="s">
        <v>40</v>
      </c>
      <c r="O69" s="28">
        <v>150</v>
      </c>
      <c r="P69" s="29" t="s">
        <v>377</v>
      </c>
      <c r="Q69" s="31" t="s">
        <v>15</v>
      </c>
      <c r="R69" s="28">
        <v>1</v>
      </c>
      <c r="S69" s="28">
        <v>0</v>
      </c>
      <c r="T69" s="28">
        <v>0</v>
      </c>
      <c r="U69" s="28">
        <v>1</v>
      </c>
      <c r="V69" s="28">
        <v>0</v>
      </c>
      <c r="W69" s="28">
        <v>0</v>
      </c>
      <c r="X69" s="28">
        <v>0</v>
      </c>
      <c r="Y69" s="28">
        <v>0</v>
      </c>
      <c r="Z69" s="28">
        <v>1</v>
      </c>
      <c r="AA69" s="28">
        <v>0</v>
      </c>
      <c r="AB69" s="28">
        <v>0</v>
      </c>
      <c r="AC69" s="28">
        <v>0</v>
      </c>
      <c r="AD69" s="28">
        <v>1</v>
      </c>
      <c r="AE69" s="28">
        <v>0</v>
      </c>
      <c r="AF69" s="28">
        <v>0</v>
      </c>
      <c r="AG69" s="28">
        <v>0</v>
      </c>
      <c r="AH69" s="28">
        <v>0</v>
      </c>
      <c r="AI69" s="28">
        <v>0</v>
      </c>
      <c r="AJ69" s="9">
        <f t="shared" si="4"/>
        <v>0</v>
      </c>
      <c r="AK69" s="9">
        <f t="shared" si="5"/>
        <v>0</v>
      </c>
      <c r="AL69" s="9">
        <f t="shared" si="6"/>
        <v>1</v>
      </c>
      <c r="AM69" s="9">
        <f t="shared" si="7"/>
        <v>1</v>
      </c>
      <c r="AN69" s="29" t="s">
        <v>2241</v>
      </c>
    </row>
    <row r="70" spans="1:40" x14ac:dyDescent="0.25">
      <c r="A70" s="28">
        <v>1458</v>
      </c>
      <c r="B70" s="29" t="s">
        <v>2242</v>
      </c>
      <c r="C70" s="29" t="s">
        <v>2243</v>
      </c>
      <c r="D70" s="29" t="s">
        <v>2244</v>
      </c>
      <c r="E70" s="42">
        <v>37653</v>
      </c>
      <c r="F70" s="29" t="s">
        <v>38</v>
      </c>
      <c r="I70" s="28">
        <v>200</v>
      </c>
      <c r="L70" s="10" t="s">
        <v>342</v>
      </c>
      <c r="M70" s="29" t="s">
        <v>691</v>
      </c>
      <c r="N70" s="31" t="s">
        <v>48</v>
      </c>
      <c r="O70" s="28">
        <v>0.5</v>
      </c>
      <c r="P70" s="29" t="s">
        <v>589</v>
      </c>
      <c r="Q70" s="31" t="s">
        <v>15</v>
      </c>
      <c r="R70" s="28">
        <v>0</v>
      </c>
      <c r="S70" s="28">
        <v>0</v>
      </c>
      <c r="T70" s="28">
        <v>0</v>
      </c>
      <c r="U70" s="28">
        <v>1</v>
      </c>
      <c r="V70" s="28">
        <v>0</v>
      </c>
      <c r="W70" s="28">
        <v>0</v>
      </c>
      <c r="X70" s="28">
        <v>0</v>
      </c>
      <c r="Y70" s="28">
        <v>0</v>
      </c>
      <c r="Z70" s="28">
        <v>1</v>
      </c>
      <c r="AA70" s="28">
        <v>0</v>
      </c>
      <c r="AB70" s="28">
        <v>0</v>
      </c>
      <c r="AC70" s="28">
        <v>0</v>
      </c>
      <c r="AD70" s="28">
        <v>0</v>
      </c>
      <c r="AE70" s="28">
        <v>0</v>
      </c>
      <c r="AF70" s="28">
        <v>0</v>
      </c>
      <c r="AG70" s="28">
        <v>0</v>
      </c>
      <c r="AH70" s="28">
        <v>0</v>
      </c>
      <c r="AI70" s="28">
        <v>1</v>
      </c>
      <c r="AJ70" s="9">
        <f t="shared" si="4"/>
        <v>0</v>
      </c>
      <c r="AK70" s="9">
        <f t="shared" si="5"/>
        <v>0</v>
      </c>
      <c r="AL70" s="9">
        <f t="shared" si="6"/>
        <v>1</v>
      </c>
      <c r="AM70" s="9">
        <f t="shared" si="7"/>
        <v>0</v>
      </c>
      <c r="AN70" s="29" t="s">
        <v>2245</v>
      </c>
    </row>
    <row r="71" spans="1:40" x14ac:dyDescent="0.25">
      <c r="A71" s="28">
        <v>1460</v>
      </c>
      <c r="B71" s="29" t="s">
        <v>2246</v>
      </c>
      <c r="C71" s="29" t="s">
        <v>2247</v>
      </c>
      <c r="D71" s="29" t="s">
        <v>2248</v>
      </c>
      <c r="E71" s="42">
        <v>40631</v>
      </c>
      <c r="F71" s="29" t="s">
        <v>38</v>
      </c>
      <c r="I71" s="28">
        <v>5000</v>
      </c>
      <c r="J71" s="28">
        <v>0.16</v>
      </c>
      <c r="L71" s="10" t="s">
        <v>342</v>
      </c>
      <c r="M71" s="29" t="s">
        <v>136</v>
      </c>
      <c r="N71" s="31" t="s">
        <v>40</v>
      </c>
      <c r="O71" s="28">
        <v>210</v>
      </c>
      <c r="P71" s="29" t="s">
        <v>377</v>
      </c>
      <c r="Q71" s="31" t="s">
        <v>15</v>
      </c>
      <c r="R71" s="28">
        <v>1</v>
      </c>
      <c r="S71" s="28">
        <v>0</v>
      </c>
      <c r="T71" s="28">
        <v>0</v>
      </c>
      <c r="U71" s="28">
        <v>1</v>
      </c>
      <c r="V71" s="28">
        <v>0</v>
      </c>
      <c r="W71" s="28">
        <v>0</v>
      </c>
      <c r="X71" s="28">
        <v>0</v>
      </c>
      <c r="Y71" s="28">
        <v>0</v>
      </c>
      <c r="Z71" s="28">
        <v>1</v>
      </c>
      <c r="AA71" s="28">
        <v>0</v>
      </c>
      <c r="AB71" s="28">
        <v>0</v>
      </c>
      <c r="AC71" s="28">
        <v>0</v>
      </c>
      <c r="AD71" s="28">
        <v>0</v>
      </c>
      <c r="AE71" s="28">
        <v>0</v>
      </c>
      <c r="AF71" s="28">
        <v>0</v>
      </c>
      <c r="AG71" s="28">
        <v>0</v>
      </c>
      <c r="AH71" s="28">
        <v>0</v>
      </c>
      <c r="AI71" s="28">
        <v>1</v>
      </c>
      <c r="AJ71" s="9">
        <f t="shared" si="4"/>
        <v>0</v>
      </c>
      <c r="AK71" s="9">
        <f t="shared" si="5"/>
        <v>0</v>
      </c>
      <c r="AL71" s="9">
        <f t="shared" si="6"/>
        <v>1</v>
      </c>
      <c r="AM71" s="9">
        <f t="shared" si="7"/>
        <v>0</v>
      </c>
      <c r="AN71" s="29" t="s">
        <v>2249</v>
      </c>
    </row>
    <row r="72" spans="1:40" x14ac:dyDescent="0.25">
      <c r="A72" s="28">
        <v>1502</v>
      </c>
      <c r="B72" s="29" t="s">
        <v>2250</v>
      </c>
      <c r="C72" s="29" t="s">
        <v>2251</v>
      </c>
      <c r="D72" s="29" t="s">
        <v>2252</v>
      </c>
      <c r="E72" s="42">
        <v>37257</v>
      </c>
      <c r="F72" s="29" t="s">
        <v>332</v>
      </c>
      <c r="I72" s="28">
        <v>1500</v>
      </c>
      <c r="L72" s="10" t="s">
        <v>342</v>
      </c>
      <c r="M72" s="29" t="s">
        <v>136</v>
      </c>
      <c r="N72" s="31" t="s">
        <v>219</v>
      </c>
      <c r="O72" s="28">
        <v>1.65</v>
      </c>
      <c r="P72" s="29" t="s">
        <v>817</v>
      </c>
      <c r="Q72" s="31" t="s">
        <v>15</v>
      </c>
      <c r="R72" s="28">
        <v>1</v>
      </c>
      <c r="S72" s="28">
        <v>0</v>
      </c>
      <c r="T72" s="28">
        <v>0</v>
      </c>
      <c r="U72" s="28">
        <v>1</v>
      </c>
      <c r="V72" s="28">
        <v>0</v>
      </c>
      <c r="W72" s="28">
        <v>0</v>
      </c>
      <c r="X72" s="28">
        <v>0</v>
      </c>
      <c r="Y72" s="28">
        <v>0</v>
      </c>
      <c r="Z72" s="28">
        <v>1</v>
      </c>
      <c r="AA72" s="28">
        <v>0</v>
      </c>
      <c r="AB72" s="28">
        <v>0</v>
      </c>
      <c r="AC72" s="28">
        <v>1</v>
      </c>
      <c r="AD72" s="28">
        <v>0</v>
      </c>
      <c r="AE72" s="28">
        <v>0</v>
      </c>
      <c r="AF72" s="28">
        <v>0</v>
      </c>
      <c r="AG72" s="28">
        <v>0</v>
      </c>
      <c r="AH72" s="28">
        <v>0</v>
      </c>
      <c r="AI72" s="28">
        <v>0</v>
      </c>
      <c r="AJ72" s="9">
        <f t="shared" si="4"/>
        <v>1</v>
      </c>
      <c r="AK72" s="9">
        <f t="shared" si="5"/>
        <v>0</v>
      </c>
      <c r="AL72" s="9">
        <f t="shared" si="6"/>
        <v>0</v>
      </c>
      <c r="AM72" s="9">
        <f t="shared" si="7"/>
        <v>0</v>
      </c>
      <c r="AN72" s="29" t="s">
        <v>2253</v>
      </c>
    </row>
    <row r="73" spans="1:40" x14ac:dyDescent="0.25">
      <c r="A73" s="28">
        <v>1512</v>
      </c>
      <c r="B73" s="29" t="s">
        <v>2254</v>
      </c>
      <c r="C73" s="29" t="s">
        <v>2255</v>
      </c>
      <c r="D73" s="29" t="s">
        <v>2072</v>
      </c>
      <c r="E73" s="42">
        <v>41153</v>
      </c>
      <c r="F73" s="29" t="s">
        <v>332</v>
      </c>
      <c r="I73" s="28">
        <v>2140</v>
      </c>
      <c r="J73" s="28">
        <v>1.4E-2</v>
      </c>
      <c r="L73" s="10" t="s">
        <v>342</v>
      </c>
      <c r="M73" s="29" t="s">
        <v>136</v>
      </c>
      <c r="N73" s="31" t="s">
        <v>40</v>
      </c>
      <c r="O73" s="28">
        <v>90</v>
      </c>
      <c r="P73" s="29" t="s">
        <v>526</v>
      </c>
      <c r="Q73" s="31" t="s">
        <v>15</v>
      </c>
      <c r="R73" s="28">
        <v>1</v>
      </c>
      <c r="S73" s="28">
        <v>0</v>
      </c>
      <c r="T73" s="28">
        <v>0</v>
      </c>
      <c r="U73" s="28">
        <v>1</v>
      </c>
      <c r="V73" s="28">
        <v>0</v>
      </c>
      <c r="W73" s="28">
        <v>0</v>
      </c>
      <c r="X73" s="28">
        <v>0</v>
      </c>
      <c r="Y73" s="28">
        <v>0</v>
      </c>
      <c r="Z73" s="28">
        <v>1</v>
      </c>
      <c r="AA73" s="28">
        <v>0</v>
      </c>
      <c r="AB73" s="28">
        <v>0</v>
      </c>
      <c r="AC73" s="28">
        <v>0</v>
      </c>
      <c r="AD73" s="28">
        <v>0</v>
      </c>
      <c r="AE73" s="28">
        <v>0</v>
      </c>
      <c r="AF73" s="28">
        <v>0</v>
      </c>
      <c r="AG73" s="28">
        <v>0</v>
      </c>
      <c r="AH73" s="28">
        <v>0</v>
      </c>
      <c r="AI73" s="28">
        <v>1</v>
      </c>
      <c r="AJ73" s="9">
        <f t="shared" si="4"/>
        <v>0</v>
      </c>
      <c r="AK73" s="9">
        <f t="shared" si="5"/>
        <v>0</v>
      </c>
      <c r="AL73" s="9">
        <f t="shared" si="6"/>
        <v>1</v>
      </c>
      <c r="AM73" s="9">
        <f t="shared" si="7"/>
        <v>0</v>
      </c>
      <c r="AN73" s="29" t="s">
        <v>2256</v>
      </c>
    </row>
    <row r="74" spans="1:40" s="21" customFormat="1" x14ac:dyDescent="0.25">
      <c r="A74" s="32">
        <v>1523</v>
      </c>
      <c r="B74" s="33" t="s">
        <v>2257</v>
      </c>
      <c r="C74" s="33" t="s">
        <v>2258</v>
      </c>
      <c r="D74" s="33" t="s">
        <v>2259</v>
      </c>
      <c r="E74" s="44">
        <v>41032</v>
      </c>
      <c r="F74" s="33" t="s">
        <v>38</v>
      </c>
      <c r="G74" s="32">
        <v>2473</v>
      </c>
      <c r="H74" s="32">
        <v>2451</v>
      </c>
      <c r="I74" s="19"/>
      <c r="J74" s="32">
        <v>4</v>
      </c>
      <c r="K74" s="19"/>
      <c r="L74" s="19" t="s">
        <v>342</v>
      </c>
      <c r="M74" s="33" t="s">
        <v>963</v>
      </c>
      <c r="N74" s="35" t="s">
        <v>48</v>
      </c>
      <c r="O74" s="32">
        <v>28</v>
      </c>
      <c r="P74" s="33" t="s">
        <v>2260</v>
      </c>
      <c r="Q74" s="35" t="s">
        <v>55</v>
      </c>
      <c r="R74" s="32">
        <v>1</v>
      </c>
      <c r="S74" s="32">
        <v>0</v>
      </c>
      <c r="T74" s="32">
        <v>0</v>
      </c>
      <c r="U74" s="32">
        <v>1</v>
      </c>
      <c r="V74" s="32">
        <v>0</v>
      </c>
      <c r="W74" s="32">
        <v>0</v>
      </c>
      <c r="X74" s="32">
        <v>0</v>
      </c>
      <c r="Y74" s="32">
        <v>0</v>
      </c>
      <c r="Z74" s="32">
        <v>1</v>
      </c>
      <c r="AA74" s="32">
        <v>0</v>
      </c>
      <c r="AB74" s="32">
        <v>0</v>
      </c>
      <c r="AC74" s="32">
        <v>0</v>
      </c>
      <c r="AD74" s="32">
        <v>0</v>
      </c>
      <c r="AE74" s="32">
        <v>1</v>
      </c>
      <c r="AF74" s="32">
        <v>0</v>
      </c>
      <c r="AG74" s="32">
        <v>0</v>
      </c>
      <c r="AH74" s="32">
        <v>0</v>
      </c>
      <c r="AI74" s="32">
        <v>0</v>
      </c>
      <c r="AJ74" s="9">
        <f t="shared" si="4"/>
        <v>1</v>
      </c>
      <c r="AK74" s="9">
        <f t="shared" si="5"/>
        <v>0</v>
      </c>
      <c r="AL74" s="9">
        <f t="shared" si="6"/>
        <v>0</v>
      </c>
      <c r="AM74" s="9">
        <f t="shared" si="7"/>
        <v>0</v>
      </c>
      <c r="AN74" s="22" t="s">
        <v>2261</v>
      </c>
    </row>
    <row r="75" spans="1:40" x14ac:dyDescent="0.25">
      <c r="A75" s="28">
        <v>1540</v>
      </c>
      <c r="B75" s="29" t="s">
        <v>2262</v>
      </c>
      <c r="C75" s="29" t="s">
        <v>2263</v>
      </c>
      <c r="D75" s="29" t="s">
        <v>2264</v>
      </c>
      <c r="E75" s="42">
        <v>37591</v>
      </c>
      <c r="F75" s="29" t="s">
        <v>332</v>
      </c>
      <c r="I75" s="28">
        <v>310000</v>
      </c>
      <c r="J75" s="28">
        <v>622</v>
      </c>
      <c r="L75" s="10" t="s">
        <v>342</v>
      </c>
      <c r="M75" s="29" t="s">
        <v>136</v>
      </c>
      <c r="N75" s="31" t="s">
        <v>40</v>
      </c>
      <c r="O75" s="28">
        <v>1.5</v>
      </c>
      <c r="P75" s="29" t="s">
        <v>2220</v>
      </c>
      <c r="Q75" s="31" t="s">
        <v>70</v>
      </c>
      <c r="R75" s="28">
        <v>0</v>
      </c>
      <c r="S75" s="28">
        <v>0</v>
      </c>
      <c r="T75" s="28">
        <v>0</v>
      </c>
      <c r="U75" s="28">
        <v>1</v>
      </c>
      <c r="V75" s="28">
        <v>0</v>
      </c>
      <c r="W75" s="28">
        <v>0</v>
      </c>
      <c r="X75" s="28">
        <v>0</v>
      </c>
      <c r="Y75" s="28">
        <v>0</v>
      </c>
      <c r="Z75" s="28">
        <v>1</v>
      </c>
      <c r="AA75" s="28">
        <v>0</v>
      </c>
      <c r="AB75" s="28">
        <v>0</v>
      </c>
      <c r="AC75" s="28">
        <v>1</v>
      </c>
      <c r="AD75" s="28">
        <v>0</v>
      </c>
      <c r="AE75" s="28">
        <v>0</v>
      </c>
      <c r="AF75" s="28">
        <v>0</v>
      </c>
      <c r="AG75" s="28">
        <v>0</v>
      </c>
      <c r="AH75" s="28">
        <v>0</v>
      </c>
      <c r="AI75" s="28">
        <v>0</v>
      </c>
      <c r="AJ75" s="9">
        <f t="shared" si="4"/>
        <v>1</v>
      </c>
      <c r="AK75" s="9">
        <f t="shared" si="5"/>
        <v>0</v>
      </c>
      <c r="AL75" s="9">
        <f t="shared" si="6"/>
        <v>0</v>
      </c>
      <c r="AM75" s="9">
        <f t="shared" si="7"/>
        <v>0</v>
      </c>
      <c r="AN75" s="29" t="s">
        <v>2265</v>
      </c>
    </row>
    <row r="76" spans="1:40" x14ac:dyDescent="0.25">
      <c r="A76" s="28">
        <v>1543</v>
      </c>
      <c r="B76" s="29" t="s">
        <v>2266</v>
      </c>
      <c r="C76" s="29" t="s">
        <v>2267</v>
      </c>
      <c r="D76" s="29" t="s">
        <v>2268</v>
      </c>
      <c r="E76" s="42">
        <v>38838</v>
      </c>
      <c r="F76" s="29" t="s">
        <v>332</v>
      </c>
      <c r="I76" s="28">
        <v>365000</v>
      </c>
      <c r="J76" s="28">
        <v>730</v>
      </c>
      <c r="L76" s="10" t="s">
        <v>342</v>
      </c>
      <c r="M76" s="29" t="s">
        <v>136</v>
      </c>
      <c r="N76" s="31" t="s">
        <v>40</v>
      </c>
      <c r="O76" s="28">
        <v>0.5</v>
      </c>
      <c r="P76" s="29" t="s">
        <v>1323</v>
      </c>
      <c r="Q76" s="31" t="s">
        <v>15</v>
      </c>
      <c r="R76" s="28">
        <v>1</v>
      </c>
      <c r="S76" s="28">
        <v>0</v>
      </c>
      <c r="T76" s="28">
        <v>0</v>
      </c>
      <c r="U76" s="28">
        <v>1</v>
      </c>
      <c r="V76" s="28">
        <v>0</v>
      </c>
      <c r="W76" s="28">
        <v>0</v>
      </c>
      <c r="X76" s="28">
        <v>0</v>
      </c>
      <c r="Y76" s="28">
        <v>0</v>
      </c>
      <c r="Z76" s="28">
        <v>1</v>
      </c>
      <c r="AA76" s="28">
        <v>0</v>
      </c>
      <c r="AB76" s="28">
        <v>0</v>
      </c>
      <c r="AC76" s="28">
        <v>1</v>
      </c>
      <c r="AD76" s="28">
        <v>0</v>
      </c>
      <c r="AE76" s="28">
        <v>0</v>
      </c>
      <c r="AF76" s="28">
        <v>0</v>
      </c>
      <c r="AG76" s="28">
        <v>0</v>
      </c>
      <c r="AH76" s="28">
        <v>0</v>
      </c>
      <c r="AI76" s="28">
        <v>0</v>
      </c>
      <c r="AJ76" s="9">
        <f t="shared" si="4"/>
        <v>1</v>
      </c>
      <c r="AK76" s="9">
        <f t="shared" si="5"/>
        <v>0</v>
      </c>
      <c r="AL76" s="9">
        <f t="shared" si="6"/>
        <v>0</v>
      </c>
      <c r="AM76" s="9">
        <f t="shared" si="7"/>
        <v>0</v>
      </c>
      <c r="AN76" s="29" t="s">
        <v>2269</v>
      </c>
    </row>
    <row r="77" spans="1:40" x14ac:dyDescent="0.25">
      <c r="A77" s="28">
        <v>1553</v>
      </c>
      <c r="B77" s="29" t="s">
        <v>2270</v>
      </c>
      <c r="C77" s="29" t="s">
        <v>2271</v>
      </c>
      <c r="D77" s="29" t="s">
        <v>2272</v>
      </c>
      <c r="E77" s="42">
        <v>37073</v>
      </c>
      <c r="F77" s="29" t="s">
        <v>332</v>
      </c>
      <c r="I77" s="28">
        <v>1500</v>
      </c>
      <c r="L77" s="10" t="s">
        <v>342</v>
      </c>
      <c r="M77" s="29" t="s">
        <v>136</v>
      </c>
      <c r="N77" s="31" t="s">
        <v>219</v>
      </c>
      <c r="O77" s="28">
        <v>0.66600000000000004</v>
      </c>
      <c r="P77" s="29" t="s">
        <v>2210</v>
      </c>
      <c r="Q77" s="31" t="s">
        <v>15</v>
      </c>
      <c r="R77" s="28">
        <v>1</v>
      </c>
      <c r="S77" s="28">
        <v>0</v>
      </c>
      <c r="T77" s="28">
        <v>0</v>
      </c>
      <c r="U77" s="28">
        <v>1</v>
      </c>
      <c r="V77" s="28">
        <v>0</v>
      </c>
      <c r="W77" s="28">
        <v>0</v>
      </c>
      <c r="X77" s="28">
        <v>0</v>
      </c>
      <c r="Y77" s="28">
        <v>0</v>
      </c>
      <c r="Z77" s="28">
        <v>1</v>
      </c>
      <c r="AA77" s="28">
        <v>0</v>
      </c>
      <c r="AB77" s="28">
        <v>0</v>
      </c>
      <c r="AC77" s="28">
        <v>0</v>
      </c>
      <c r="AD77" s="28">
        <v>0</v>
      </c>
      <c r="AE77" s="28">
        <v>0</v>
      </c>
      <c r="AF77" s="28">
        <v>0</v>
      </c>
      <c r="AG77" s="28">
        <v>0</v>
      </c>
      <c r="AH77" s="28">
        <v>0</v>
      </c>
      <c r="AI77" s="28">
        <v>1</v>
      </c>
      <c r="AJ77" s="9">
        <f t="shared" si="4"/>
        <v>0</v>
      </c>
      <c r="AK77" s="9">
        <f t="shared" si="5"/>
        <v>0</v>
      </c>
      <c r="AL77" s="9">
        <f t="shared" si="6"/>
        <v>1</v>
      </c>
      <c r="AM77" s="9">
        <f t="shared" si="7"/>
        <v>0</v>
      </c>
      <c r="AN77" s="29" t="s">
        <v>2273</v>
      </c>
    </row>
    <row r="78" spans="1:40" x14ac:dyDescent="0.25">
      <c r="A78" s="28">
        <v>1556</v>
      </c>
      <c r="B78" s="29" t="s">
        <v>2274</v>
      </c>
      <c r="C78" s="29" t="s">
        <v>2275</v>
      </c>
      <c r="D78" s="29" t="s">
        <v>2276</v>
      </c>
      <c r="E78" s="42">
        <v>37788</v>
      </c>
      <c r="F78" s="29" t="s">
        <v>332</v>
      </c>
      <c r="I78" s="28">
        <v>310000</v>
      </c>
      <c r="J78" s="28">
        <v>622</v>
      </c>
      <c r="L78" s="10" t="s">
        <v>342</v>
      </c>
      <c r="M78" s="29" t="s">
        <v>2055</v>
      </c>
      <c r="N78" s="31" t="s">
        <v>48</v>
      </c>
      <c r="O78" s="28">
        <v>1.5</v>
      </c>
      <c r="P78" s="29" t="s">
        <v>2220</v>
      </c>
      <c r="Q78" s="31" t="s">
        <v>15</v>
      </c>
      <c r="R78" s="28">
        <v>1</v>
      </c>
      <c r="S78" s="28">
        <v>0</v>
      </c>
      <c r="T78" s="28">
        <v>0</v>
      </c>
      <c r="U78" s="28">
        <v>1</v>
      </c>
      <c r="V78" s="28">
        <v>0</v>
      </c>
      <c r="W78" s="28">
        <v>0</v>
      </c>
      <c r="X78" s="28">
        <v>0</v>
      </c>
      <c r="Y78" s="28">
        <v>0</v>
      </c>
      <c r="Z78" s="28">
        <v>1</v>
      </c>
      <c r="AA78" s="28">
        <v>0</v>
      </c>
      <c r="AB78" s="28">
        <v>0</v>
      </c>
      <c r="AC78" s="28">
        <v>1</v>
      </c>
      <c r="AD78" s="28">
        <v>0</v>
      </c>
      <c r="AE78" s="28">
        <v>0</v>
      </c>
      <c r="AF78" s="28">
        <v>0</v>
      </c>
      <c r="AG78" s="28">
        <v>0</v>
      </c>
      <c r="AH78" s="28">
        <v>0</v>
      </c>
      <c r="AI78" s="28">
        <v>0</v>
      </c>
      <c r="AJ78" s="9">
        <f t="shared" si="4"/>
        <v>1</v>
      </c>
      <c r="AK78" s="9">
        <f t="shared" si="5"/>
        <v>0</v>
      </c>
      <c r="AL78" s="9">
        <f t="shared" si="6"/>
        <v>0</v>
      </c>
      <c r="AM78" s="9">
        <f t="shared" si="7"/>
        <v>0</v>
      </c>
      <c r="AN78" s="29" t="s">
        <v>2277</v>
      </c>
    </row>
    <row r="79" spans="1:40" x14ac:dyDescent="0.25">
      <c r="A79" s="28">
        <v>1558</v>
      </c>
      <c r="B79" s="29" t="s">
        <v>2278</v>
      </c>
      <c r="C79" s="29" t="s">
        <v>2279</v>
      </c>
      <c r="D79" s="29" t="s">
        <v>2280</v>
      </c>
      <c r="E79" s="42">
        <v>38353</v>
      </c>
      <c r="F79" s="29" t="s">
        <v>332</v>
      </c>
      <c r="I79" s="28">
        <v>310000</v>
      </c>
      <c r="J79" s="28">
        <v>622</v>
      </c>
      <c r="L79" s="10" t="s">
        <v>342</v>
      </c>
      <c r="M79" s="29" t="s">
        <v>136</v>
      </c>
      <c r="N79" s="31" t="s">
        <v>1257</v>
      </c>
      <c r="O79" s="28">
        <v>1.5</v>
      </c>
      <c r="P79" s="29" t="s">
        <v>817</v>
      </c>
      <c r="Q79" s="31" t="s">
        <v>15</v>
      </c>
      <c r="R79" s="28">
        <v>1</v>
      </c>
      <c r="S79" s="28">
        <v>0</v>
      </c>
      <c r="T79" s="28">
        <v>0</v>
      </c>
      <c r="U79" s="28">
        <v>1</v>
      </c>
      <c r="V79" s="28">
        <v>0</v>
      </c>
      <c r="W79" s="28">
        <v>0</v>
      </c>
      <c r="X79" s="28">
        <v>0</v>
      </c>
      <c r="Y79" s="28">
        <v>0</v>
      </c>
      <c r="Z79" s="28">
        <v>1</v>
      </c>
      <c r="AA79" s="28">
        <v>0</v>
      </c>
      <c r="AB79" s="28">
        <v>0</v>
      </c>
      <c r="AC79" s="28">
        <v>1</v>
      </c>
      <c r="AD79" s="28">
        <v>0</v>
      </c>
      <c r="AE79" s="28">
        <v>0</v>
      </c>
      <c r="AF79" s="28">
        <v>0</v>
      </c>
      <c r="AG79" s="28">
        <v>0</v>
      </c>
      <c r="AH79" s="28">
        <v>0</v>
      </c>
      <c r="AI79" s="28">
        <v>0</v>
      </c>
      <c r="AJ79" s="9">
        <f t="shared" si="4"/>
        <v>1</v>
      </c>
      <c r="AK79" s="9">
        <f t="shared" si="5"/>
        <v>0</v>
      </c>
      <c r="AL79" s="9">
        <f t="shared" si="6"/>
        <v>0</v>
      </c>
      <c r="AM79" s="9">
        <f t="shared" si="7"/>
        <v>0</v>
      </c>
      <c r="AN79" s="29" t="s">
        <v>2281</v>
      </c>
    </row>
    <row r="80" spans="1:40" x14ac:dyDescent="0.25">
      <c r="A80" s="28">
        <v>1571</v>
      </c>
      <c r="B80" s="29" t="s">
        <v>2282</v>
      </c>
      <c r="C80" s="29" t="s">
        <v>2283</v>
      </c>
      <c r="D80" s="29" t="s">
        <v>2284</v>
      </c>
      <c r="E80" s="42">
        <v>40459</v>
      </c>
      <c r="F80" s="29" t="s">
        <v>38</v>
      </c>
      <c r="L80" s="10" t="s">
        <v>341</v>
      </c>
      <c r="M80" s="29" t="s">
        <v>200</v>
      </c>
      <c r="N80" s="31" t="s">
        <v>48</v>
      </c>
      <c r="O80" s="28">
        <v>45.625</v>
      </c>
      <c r="P80" s="29" t="s">
        <v>41</v>
      </c>
      <c r="Q80" s="31" t="s">
        <v>15</v>
      </c>
      <c r="R80" s="28">
        <v>0</v>
      </c>
      <c r="S80" s="28">
        <v>0</v>
      </c>
      <c r="T80" s="28">
        <v>0</v>
      </c>
      <c r="U80" s="28">
        <v>1</v>
      </c>
      <c r="V80" s="28">
        <v>0</v>
      </c>
      <c r="W80" s="28">
        <v>0</v>
      </c>
      <c r="X80" s="28">
        <v>0</v>
      </c>
      <c r="Y80" s="28">
        <v>0</v>
      </c>
      <c r="Z80" s="28">
        <v>1</v>
      </c>
      <c r="AA80" s="28">
        <v>0</v>
      </c>
      <c r="AB80" s="28">
        <v>0</v>
      </c>
      <c r="AC80" s="28">
        <v>0</v>
      </c>
      <c r="AD80" s="28">
        <v>0</v>
      </c>
      <c r="AE80" s="28">
        <v>1</v>
      </c>
      <c r="AF80" s="28">
        <v>0</v>
      </c>
      <c r="AG80" s="28">
        <v>0</v>
      </c>
      <c r="AH80" s="28">
        <v>0</v>
      </c>
      <c r="AI80" s="28">
        <v>0</v>
      </c>
      <c r="AJ80" s="9">
        <f t="shared" ref="AJ80:AJ143" si="8">IF(OR(AC80=1,AE80=1),1,0)</f>
        <v>1</v>
      </c>
      <c r="AK80" s="9">
        <f t="shared" ref="AK80:AK143" si="9">IF(OR(AF80=1,AG80=1),1,0)</f>
        <v>0</v>
      </c>
      <c r="AL80" s="9">
        <f t="shared" ref="AL80:AL143" si="10">IF(OR(AD80=1,AH80=1,AI80=1),1,0)</f>
        <v>0</v>
      </c>
      <c r="AM80" s="9">
        <f t="shared" ref="AM80:AM143" si="11">IF(OR(AD80=1,AH80=1),1,0)</f>
        <v>0</v>
      </c>
      <c r="AN80" s="29" t="s">
        <v>2285</v>
      </c>
    </row>
    <row r="81" spans="1:40" x14ac:dyDescent="0.25">
      <c r="A81" s="28">
        <v>1581</v>
      </c>
      <c r="B81" s="29" t="s">
        <v>595</v>
      </c>
      <c r="C81" s="29" t="s">
        <v>596</v>
      </c>
      <c r="D81" s="29" t="s">
        <v>597</v>
      </c>
      <c r="E81" s="42">
        <v>37647</v>
      </c>
      <c r="F81" s="29" t="s">
        <v>38</v>
      </c>
      <c r="I81" s="28">
        <v>6000</v>
      </c>
      <c r="J81" s="28">
        <v>0.4</v>
      </c>
      <c r="L81" s="10" t="s">
        <v>342</v>
      </c>
      <c r="M81" s="29" t="s">
        <v>598</v>
      </c>
      <c r="N81" s="31" t="s">
        <v>40</v>
      </c>
      <c r="O81" s="28">
        <v>1.5</v>
      </c>
      <c r="P81" s="29" t="s">
        <v>367</v>
      </c>
      <c r="Q81" s="31" t="s">
        <v>15</v>
      </c>
      <c r="R81" s="28">
        <v>1</v>
      </c>
      <c r="S81" s="28">
        <v>0</v>
      </c>
      <c r="T81" s="28">
        <v>0</v>
      </c>
      <c r="U81" s="28">
        <v>1</v>
      </c>
      <c r="V81" s="28">
        <v>0</v>
      </c>
      <c r="W81" s="28">
        <v>0</v>
      </c>
      <c r="X81" s="28">
        <v>0</v>
      </c>
      <c r="Y81" s="28">
        <v>0</v>
      </c>
      <c r="Z81" s="28">
        <v>1</v>
      </c>
      <c r="AA81" s="28">
        <v>0</v>
      </c>
      <c r="AB81" s="28">
        <v>0</v>
      </c>
      <c r="AC81" s="28">
        <v>1</v>
      </c>
      <c r="AD81" s="28">
        <v>0</v>
      </c>
      <c r="AE81" s="28">
        <v>0</v>
      </c>
      <c r="AF81" s="28">
        <v>0</v>
      </c>
      <c r="AG81" s="28">
        <v>0</v>
      </c>
      <c r="AH81" s="28">
        <v>0</v>
      </c>
      <c r="AI81" s="28">
        <v>0</v>
      </c>
      <c r="AJ81" s="9">
        <f t="shared" si="8"/>
        <v>1</v>
      </c>
      <c r="AK81" s="9">
        <f t="shared" si="9"/>
        <v>0</v>
      </c>
      <c r="AL81" s="9">
        <f t="shared" si="10"/>
        <v>0</v>
      </c>
      <c r="AM81" s="9">
        <f t="shared" si="11"/>
        <v>0</v>
      </c>
      <c r="AN81" s="29" t="s">
        <v>599</v>
      </c>
    </row>
    <row r="82" spans="1:40" x14ac:dyDescent="0.25">
      <c r="A82" s="28">
        <v>1584</v>
      </c>
      <c r="B82" s="29" t="s">
        <v>2286</v>
      </c>
      <c r="C82" s="29" t="s">
        <v>2287</v>
      </c>
      <c r="D82" s="29" t="s">
        <v>2288</v>
      </c>
      <c r="E82" s="42">
        <v>38719</v>
      </c>
      <c r="F82" s="29" t="s">
        <v>38</v>
      </c>
      <c r="J82" s="28">
        <v>2</v>
      </c>
      <c r="L82" s="10" t="s">
        <v>342</v>
      </c>
      <c r="M82" s="29" t="s">
        <v>575</v>
      </c>
      <c r="O82" s="28">
        <v>0</v>
      </c>
      <c r="P82" s="29" t="s">
        <v>817</v>
      </c>
      <c r="Q82" s="31" t="s">
        <v>70</v>
      </c>
      <c r="R82" s="28">
        <v>0</v>
      </c>
      <c r="S82" s="28">
        <v>0</v>
      </c>
      <c r="T82" s="28">
        <v>0</v>
      </c>
      <c r="U82" s="28">
        <v>1</v>
      </c>
      <c r="V82" s="28">
        <v>0</v>
      </c>
      <c r="W82" s="28">
        <v>0</v>
      </c>
      <c r="X82" s="28">
        <v>0</v>
      </c>
      <c r="Y82" s="28">
        <v>0</v>
      </c>
      <c r="Z82" s="28">
        <v>1</v>
      </c>
      <c r="AA82" s="28">
        <v>0</v>
      </c>
      <c r="AB82" s="28">
        <v>0</v>
      </c>
      <c r="AC82" s="28">
        <v>1</v>
      </c>
      <c r="AD82" s="28">
        <v>0</v>
      </c>
      <c r="AE82" s="28">
        <v>0</v>
      </c>
      <c r="AF82" s="28">
        <v>0</v>
      </c>
      <c r="AG82" s="28">
        <v>0</v>
      </c>
      <c r="AH82" s="28">
        <v>0</v>
      </c>
      <c r="AI82" s="28">
        <v>0</v>
      </c>
      <c r="AJ82" s="9">
        <f t="shared" si="8"/>
        <v>1</v>
      </c>
      <c r="AK82" s="9">
        <f t="shared" si="9"/>
        <v>0</v>
      </c>
      <c r="AL82" s="9">
        <f t="shared" si="10"/>
        <v>0</v>
      </c>
      <c r="AM82" s="9">
        <f t="shared" si="11"/>
        <v>0</v>
      </c>
      <c r="AN82" s="29" t="s">
        <v>2289</v>
      </c>
    </row>
    <row r="83" spans="1:40" x14ac:dyDescent="0.25">
      <c r="A83" s="28">
        <v>1593</v>
      </c>
      <c r="B83" s="29" t="s">
        <v>2290</v>
      </c>
      <c r="C83" s="29" t="s">
        <v>2291</v>
      </c>
      <c r="D83" s="29" t="s">
        <v>2292</v>
      </c>
      <c r="E83" s="42">
        <v>37987</v>
      </c>
      <c r="F83" s="29" t="s">
        <v>332</v>
      </c>
      <c r="G83" s="28">
        <v>18000</v>
      </c>
      <c r="H83" s="28">
        <v>8150</v>
      </c>
      <c r="I83" s="28">
        <v>10</v>
      </c>
      <c r="J83" s="28">
        <v>5.0000000000000001E-3</v>
      </c>
      <c r="L83" s="10" t="s">
        <v>342</v>
      </c>
      <c r="M83" s="29" t="s">
        <v>136</v>
      </c>
      <c r="N83" s="31" t="s">
        <v>40</v>
      </c>
      <c r="O83" s="28">
        <v>10.5</v>
      </c>
      <c r="P83" s="29" t="s">
        <v>2293</v>
      </c>
      <c r="Q83" s="31" t="s">
        <v>15</v>
      </c>
      <c r="R83" s="28">
        <v>1</v>
      </c>
      <c r="S83" s="28">
        <v>0</v>
      </c>
      <c r="T83" s="28">
        <v>0</v>
      </c>
      <c r="U83" s="28">
        <v>1</v>
      </c>
      <c r="V83" s="28">
        <v>0</v>
      </c>
      <c r="W83" s="28">
        <v>0</v>
      </c>
      <c r="X83" s="28">
        <v>0</v>
      </c>
      <c r="Y83" s="28">
        <v>0</v>
      </c>
      <c r="Z83" s="28">
        <v>1</v>
      </c>
      <c r="AA83" s="28">
        <v>0</v>
      </c>
      <c r="AB83" s="28">
        <v>0</v>
      </c>
      <c r="AC83" s="28">
        <v>1</v>
      </c>
      <c r="AD83" s="28">
        <v>0</v>
      </c>
      <c r="AE83" s="28">
        <v>0</v>
      </c>
      <c r="AF83" s="28">
        <v>0</v>
      </c>
      <c r="AG83" s="28">
        <v>0</v>
      </c>
      <c r="AH83" s="28">
        <v>0</v>
      </c>
      <c r="AI83" s="28">
        <v>0</v>
      </c>
      <c r="AJ83" s="9">
        <f t="shared" si="8"/>
        <v>1</v>
      </c>
      <c r="AK83" s="9">
        <f t="shared" si="9"/>
        <v>0</v>
      </c>
      <c r="AL83" s="9">
        <f t="shared" si="10"/>
        <v>0</v>
      </c>
      <c r="AM83" s="9">
        <f t="shared" si="11"/>
        <v>0</v>
      </c>
      <c r="AN83" s="29" t="s">
        <v>2294</v>
      </c>
    </row>
    <row r="84" spans="1:40" x14ac:dyDescent="0.25">
      <c r="A84" s="28">
        <v>1594</v>
      </c>
      <c r="B84" s="29" t="s">
        <v>2295</v>
      </c>
      <c r="C84" s="29" t="s">
        <v>2296</v>
      </c>
      <c r="D84" s="29" t="s">
        <v>2297</v>
      </c>
      <c r="E84" s="42">
        <v>36892</v>
      </c>
      <c r="F84" s="29" t="s">
        <v>332</v>
      </c>
      <c r="G84" s="28">
        <v>18000</v>
      </c>
      <c r="H84" s="28">
        <v>8150</v>
      </c>
      <c r="I84" s="28">
        <v>10</v>
      </c>
      <c r="L84" s="10" t="s">
        <v>342</v>
      </c>
      <c r="M84" s="29" t="s">
        <v>136</v>
      </c>
      <c r="N84" s="31" t="s">
        <v>219</v>
      </c>
      <c r="O84" s="28">
        <v>10.5</v>
      </c>
      <c r="P84" s="29" t="s">
        <v>817</v>
      </c>
      <c r="Q84" s="31" t="s">
        <v>15</v>
      </c>
      <c r="R84" s="28">
        <v>1</v>
      </c>
      <c r="S84" s="28">
        <v>0</v>
      </c>
      <c r="T84" s="28">
        <v>0</v>
      </c>
      <c r="U84" s="28">
        <v>1</v>
      </c>
      <c r="V84" s="28">
        <v>0</v>
      </c>
      <c r="W84" s="28">
        <v>0</v>
      </c>
      <c r="X84" s="28">
        <v>0</v>
      </c>
      <c r="Y84" s="28">
        <v>0</v>
      </c>
      <c r="Z84" s="28">
        <v>1</v>
      </c>
      <c r="AA84" s="28">
        <v>0</v>
      </c>
      <c r="AB84" s="28">
        <v>0</v>
      </c>
      <c r="AC84" s="28">
        <v>0</v>
      </c>
      <c r="AD84" s="28">
        <v>0</v>
      </c>
      <c r="AE84" s="28">
        <v>0</v>
      </c>
      <c r="AF84" s="28">
        <v>0</v>
      </c>
      <c r="AG84" s="28">
        <v>0</v>
      </c>
      <c r="AH84" s="28">
        <v>0</v>
      </c>
      <c r="AI84" s="28">
        <v>1</v>
      </c>
      <c r="AJ84" s="9">
        <f t="shared" si="8"/>
        <v>0</v>
      </c>
      <c r="AK84" s="9">
        <f t="shared" si="9"/>
        <v>0</v>
      </c>
      <c r="AL84" s="9">
        <f t="shared" si="10"/>
        <v>1</v>
      </c>
      <c r="AM84" s="9">
        <f t="shared" si="11"/>
        <v>0</v>
      </c>
      <c r="AN84" s="29" t="s">
        <v>2298</v>
      </c>
    </row>
    <row r="85" spans="1:40" x14ac:dyDescent="0.25">
      <c r="A85" s="28">
        <v>1631</v>
      </c>
      <c r="B85" s="29" t="s">
        <v>2299</v>
      </c>
      <c r="C85" s="29" t="s">
        <v>2300</v>
      </c>
      <c r="D85" s="29" t="s">
        <v>2301</v>
      </c>
      <c r="E85" s="42">
        <v>39783</v>
      </c>
      <c r="F85" s="29" t="s">
        <v>38</v>
      </c>
      <c r="J85" s="28">
        <v>2</v>
      </c>
      <c r="L85" s="10" t="s">
        <v>342</v>
      </c>
      <c r="M85" s="29" t="s">
        <v>185</v>
      </c>
      <c r="N85" s="31" t="s">
        <v>48</v>
      </c>
      <c r="O85" s="28">
        <v>0</v>
      </c>
      <c r="P85" s="29" t="s">
        <v>2302</v>
      </c>
      <c r="Q85" s="31" t="s">
        <v>70</v>
      </c>
      <c r="R85" s="28">
        <v>0</v>
      </c>
      <c r="S85" s="28">
        <v>0</v>
      </c>
      <c r="T85" s="28">
        <v>0</v>
      </c>
      <c r="U85" s="28">
        <v>1</v>
      </c>
      <c r="V85" s="28">
        <v>0</v>
      </c>
      <c r="W85" s="28">
        <v>0</v>
      </c>
      <c r="X85" s="28">
        <v>0</v>
      </c>
      <c r="Y85" s="28">
        <v>0</v>
      </c>
      <c r="Z85" s="28">
        <v>1</v>
      </c>
      <c r="AA85" s="28">
        <v>0</v>
      </c>
      <c r="AB85" s="28">
        <v>0</v>
      </c>
      <c r="AC85" s="28">
        <v>0</v>
      </c>
      <c r="AD85" s="28">
        <v>0</v>
      </c>
      <c r="AE85" s="28">
        <v>0</v>
      </c>
      <c r="AF85" s="28">
        <v>0</v>
      </c>
      <c r="AG85" s="28">
        <v>0</v>
      </c>
      <c r="AH85" s="28">
        <v>0</v>
      </c>
      <c r="AI85" s="28">
        <v>1</v>
      </c>
      <c r="AJ85" s="9">
        <f t="shared" si="8"/>
        <v>0</v>
      </c>
      <c r="AK85" s="9">
        <f t="shared" si="9"/>
        <v>0</v>
      </c>
      <c r="AL85" s="9">
        <f t="shared" si="10"/>
        <v>1</v>
      </c>
      <c r="AM85" s="9">
        <f t="shared" si="11"/>
        <v>0</v>
      </c>
      <c r="AN85" s="29" t="s">
        <v>2303</v>
      </c>
    </row>
    <row r="86" spans="1:40" x14ac:dyDescent="0.25">
      <c r="A86" s="28">
        <v>1648</v>
      </c>
      <c r="B86" s="29" t="s">
        <v>2304</v>
      </c>
      <c r="C86" s="29" t="s">
        <v>2305</v>
      </c>
      <c r="D86" s="29" t="s">
        <v>2306</v>
      </c>
      <c r="E86" s="42">
        <v>40513</v>
      </c>
      <c r="F86" s="29" t="s">
        <v>38</v>
      </c>
      <c r="G86" s="28">
        <v>2473</v>
      </c>
      <c r="H86" s="28">
        <v>2450</v>
      </c>
      <c r="J86" s="28">
        <v>4</v>
      </c>
      <c r="L86" s="10" t="s">
        <v>342</v>
      </c>
      <c r="M86" s="29" t="s">
        <v>963</v>
      </c>
      <c r="N86" s="31" t="s">
        <v>48</v>
      </c>
      <c r="O86" s="28">
        <v>28</v>
      </c>
      <c r="P86" s="29" t="s">
        <v>2307</v>
      </c>
      <c r="Q86" s="31" t="s">
        <v>70</v>
      </c>
      <c r="R86" s="28">
        <v>0</v>
      </c>
      <c r="S86" s="28">
        <v>0</v>
      </c>
      <c r="T86" s="28">
        <v>0</v>
      </c>
      <c r="U86" s="28">
        <v>1</v>
      </c>
      <c r="V86" s="28">
        <v>0</v>
      </c>
      <c r="W86" s="28">
        <v>0</v>
      </c>
      <c r="X86" s="28">
        <v>0</v>
      </c>
      <c r="Y86" s="28">
        <v>0</v>
      </c>
      <c r="Z86" s="28">
        <v>1</v>
      </c>
      <c r="AA86" s="28">
        <v>0</v>
      </c>
      <c r="AB86" s="28">
        <v>0</v>
      </c>
      <c r="AC86" s="28">
        <v>0</v>
      </c>
      <c r="AD86" s="28">
        <v>0</v>
      </c>
      <c r="AE86" s="28">
        <v>1</v>
      </c>
      <c r="AF86" s="28">
        <v>0</v>
      </c>
      <c r="AG86" s="28">
        <v>0</v>
      </c>
      <c r="AH86" s="28">
        <v>0</v>
      </c>
      <c r="AI86" s="28">
        <v>0</v>
      </c>
      <c r="AJ86" s="9">
        <f t="shared" si="8"/>
        <v>1</v>
      </c>
      <c r="AK86" s="9">
        <f t="shared" si="9"/>
        <v>0</v>
      </c>
      <c r="AL86" s="9">
        <f t="shared" si="10"/>
        <v>0</v>
      </c>
      <c r="AM86" s="9">
        <f t="shared" si="11"/>
        <v>0</v>
      </c>
      <c r="AN86" s="29" t="s">
        <v>2308</v>
      </c>
    </row>
    <row r="87" spans="1:40" s="21" customFormat="1" x14ac:dyDescent="0.25">
      <c r="A87" s="32">
        <v>1649</v>
      </c>
      <c r="B87" s="33" t="s">
        <v>2309</v>
      </c>
      <c r="C87" s="33" t="s">
        <v>2310</v>
      </c>
      <c r="D87" s="33" t="s">
        <v>2311</v>
      </c>
      <c r="E87" s="44">
        <v>40878</v>
      </c>
      <c r="F87" s="33" t="s">
        <v>38</v>
      </c>
      <c r="G87" s="32">
        <v>2473</v>
      </c>
      <c r="H87" s="32">
        <v>2451</v>
      </c>
      <c r="I87" s="19"/>
      <c r="J87" s="32">
        <v>0.08</v>
      </c>
      <c r="K87" s="19"/>
      <c r="L87" s="19" t="s">
        <v>341</v>
      </c>
      <c r="M87" s="33" t="s">
        <v>283</v>
      </c>
      <c r="N87" s="35" t="s">
        <v>48</v>
      </c>
      <c r="O87" s="32">
        <v>50</v>
      </c>
      <c r="P87" s="33" t="s">
        <v>1323</v>
      </c>
      <c r="Q87" s="35" t="s">
        <v>55</v>
      </c>
      <c r="R87" s="32">
        <v>1</v>
      </c>
      <c r="S87" s="32">
        <v>0</v>
      </c>
      <c r="T87" s="32">
        <v>0</v>
      </c>
      <c r="U87" s="32">
        <v>1</v>
      </c>
      <c r="V87" s="32">
        <v>0</v>
      </c>
      <c r="W87" s="32">
        <v>0</v>
      </c>
      <c r="X87" s="32">
        <v>0</v>
      </c>
      <c r="Y87" s="32">
        <v>0</v>
      </c>
      <c r="Z87" s="32">
        <v>1</v>
      </c>
      <c r="AA87" s="32">
        <v>0</v>
      </c>
      <c r="AB87" s="32">
        <v>0</v>
      </c>
      <c r="AC87" s="32">
        <v>0</v>
      </c>
      <c r="AD87" s="32">
        <v>0</v>
      </c>
      <c r="AE87" s="32">
        <v>1</v>
      </c>
      <c r="AF87" s="32">
        <v>0</v>
      </c>
      <c r="AG87" s="32">
        <v>0</v>
      </c>
      <c r="AH87" s="32">
        <v>0</v>
      </c>
      <c r="AI87" s="32">
        <v>0</v>
      </c>
      <c r="AJ87" s="9">
        <f t="shared" si="8"/>
        <v>1</v>
      </c>
      <c r="AK87" s="9">
        <f t="shared" si="9"/>
        <v>0</v>
      </c>
      <c r="AL87" s="9">
        <f t="shared" si="10"/>
        <v>0</v>
      </c>
      <c r="AM87" s="9">
        <f t="shared" si="11"/>
        <v>0</v>
      </c>
      <c r="AN87" s="22" t="s">
        <v>2312</v>
      </c>
    </row>
    <row r="88" spans="1:40" x14ac:dyDescent="0.25">
      <c r="A88" s="28">
        <v>1682</v>
      </c>
      <c r="B88" s="29" t="s">
        <v>2313</v>
      </c>
      <c r="C88" s="29" t="s">
        <v>2314</v>
      </c>
      <c r="D88" s="29" t="s">
        <v>2315</v>
      </c>
      <c r="E88" s="42">
        <v>40001</v>
      </c>
      <c r="F88" s="29" t="s">
        <v>38</v>
      </c>
      <c r="I88" s="28">
        <v>1930</v>
      </c>
      <c r="J88" s="28">
        <v>2.4E-2</v>
      </c>
      <c r="K88" s="28">
        <v>27</v>
      </c>
      <c r="L88" s="10" t="s">
        <v>342</v>
      </c>
      <c r="M88" s="29" t="s">
        <v>691</v>
      </c>
      <c r="N88" s="31" t="s">
        <v>48</v>
      </c>
      <c r="O88" s="28">
        <v>0.75</v>
      </c>
      <c r="P88" s="29" t="s">
        <v>2316</v>
      </c>
      <c r="Q88" s="31" t="s">
        <v>15</v>
      </c>
      <c r="R88" s="28">
        <v>1</v>
      </c>
      <c r="S88" s="28">
        <v>0</v>
      </c>
      <c r="T88" s="28">
        <v>0</v>
      </c>
      <c r="U88" s="28">
        <v>0</v>
      </c>
      <c r="V88" s="28">
        <v>0</v>
      </c>
      <c r="W88" s="28">
        <v>0</v>
      </c>
      <c r="X88" s="28">
        <v>0</v>
      </c>
      <c r="Y88" s="28">
        <v>1</v>
      </c>
      <c r="Z88" s="28">
        <v>0</v>
      </c>
      <c r="AA88" s="28">
        <v>0</v>
      </c>
      <c r="AB88" s="28">
        <v>0</v>
      </c>
      <c r="AC88" s="28">
        <v>0</v>
      </c>
      <c r="AD88" s="28">
        <v>0</v>
      </c>
      <c r="AE88" s="28">
        <v>0</v>
      </c>
      <c r="AF88" s="28">
        <v>0</v>
      </c>
      <c r="AG88" s="28">
        <v>0</v>
      </c>
      <c r="AH88" s="28">
        <v>0</v>
      </c>
      <c r="AI88" s="28">
        <v>1</v>
      </c>
      <c r="AJ88" s="9">
        <f t="shared" si="8"/>
        <v>0</v>
      </c>
      <c r="AK88" s="9">
        <f t="shared" si="9"/>
        <v>0</v>
      </c>
      <c r="AL88" s="9">
        <f t="shared" si="10"/>
        <v>1</v>
      </c>
      <c r="AM88" s="9">
        <f t="shared" si="11"/>
        <v>0</v>
      </c>
      <c r="AN88" s="29" t="s">
        <v>2317</v>
      </c>
    </row>
    <row r="89" spans="1:40" x14ac:dyDescent="0.25">
      <c r="A89" s="28">
        <v>1687</v>
      </c>
      <c r="B89" s="29" t="s">
        <v>2318</v>
      </c>
      <c r="C89" s="29" t="s">
        <v>2319</v>
      </c>
      <c r="D89" s="29" t="s">
        <v>2320</v>
      </c>
      <c r="E89" s="42">
        <v>40494</v>
      </c>
      <c r="F89" s="29" t="s">
        <v>332</v>
      </c>
      <c r="I89" s="28">
        <v>750000</v>
      </c>
      <c r="L89" s="10" t="s">
        <v>341</v>
      </c>
      <c r="M89" s="29" t="s">
        <v>566</v>
      </c>
      <c r="N89" s="31" t="s">
        <v>40</v>
      </c>
      <c r="O89" s="28">
        <v>0.76666666666666672</v>
      </c>
      <c r="P89" s="29" t="s">
        <v>225</v>
      </c>
      <c r="Q89" s="31" t="s">
        <v>15</v>
      </c>
      <c r="R89" s="28">
        <v>1</v>
      </c>
      <c r="S89" s="28">
        <v>0</v>
      </c>
      <c r="T89" s="28">
        <v>0</v>
      </c>
      <c r="U89" s="28">
        <v>1</v>
      </c>
      <c r="V89" s="28">
        <v>0</v>
      </c>
      <c r="W89" s="28">
        <v>0</v>
      </c>
      <c r="X89" s="28">
        <v>0</v>
      </c>
      <c r="Y89" s="28">
        <v>0</v>
      </c>
      <c r="Z89" s="28">
        <v>1</v>
      </c>
      <c r="AA89" s="28">
        <v>0</v>
      </c>
      <c r="AB89" s="28">
        <v>0</v>
      </c>
      <c r="AC89" s="28">
        <v>1</v>
      </c>
      <c r="AD89" s="28">
        <v>1</v>
      </c>
      <c r="AE89" s="28">
        <v>0</v>
      </c>
      <c r="AF89" s="28">
        <v>0</v>
      </c>
      <c r="AG89" s="28">
        <v>0</v>
      </c>
      <c r="AH89" s="28">
        <v>0</v>
      </c>
      <c r="AI89" s="28">
        <v>0</v>
      </c>
      <c r="AJ89" s="9">
        <f t="shared" si="8"/>
        <v>1</v>
      </c>
      <c r="AK89" s="9">
        <f t="shared" si="9"/>
        <v>0</v>
      </c>
      <c r="AL89" s="9">
        <f t="shared" si="10"/>
        <v>1</v>
      </c>
      <c r="AM89" s="9">
        <f t="shared" si="11"/>
        <v>1</v>
      </c>
      <c r="AN89" s="29" t="s">
        <v>2321</v>
      </c>
    </row>
    <row r="90" spans="1:40" x14ac:dyDescent="0.25">
      <c r="A90" s="28">
        <v>1844</v>
      </c>
      <c r="B90" s="29" t="s">
        <v>676</v>
      </c>
      <c r="C90" s="29" t="s">
        <v>677</v>
      </c>
      <c r="D90" s="29" t="s">
        <v>678</v>
      </c>
      <c r="E90" s="42">
        <v>37591</v>
      </c>
      <c r="F90" s="29" t="s">
        <v>38</v>
      </c>
      <c r="L90" s="10" t="s">
        <v>341</v>
      </c>
      <c r="M90" s="29" t="s">
        <v>54</v>
      </c>
      <c r="N90" s="31" t="s">
        <v>48</v>
      </c>
      <c r="O90" s="28">
        <v>1</v>
      </c>
      <c r="P90" s="29" t="s">
        <v>111</v>
      </c>
      <c r="Q90" s="31" t="s">
        <v>15</v>
      </c>
      <c r="R90" s="28">
        <v>1</v>
      </c>
      <c r="S90" s="28">
        <v>0</v>
      </c>
      <c r="T90" s="28">
        <v>0</v>
      </c>
      <c r="U90" s="28">
        <v>0</v>
      </c>
      <c r="V90" s="28">
        <v>0</v>
      </c>
      <c r="W90" s="28">
        <v>0</v>
      </c>
      <c r="X90" s="28">
        <v>0</v>
      </c>
      <c r="Y90" s="28">
        <v>0</v>
      </c>
      <c r="Z90" s="28">
        <v>0</v>
      </c>
      <c r="AA90" s="28">
        <v>1</v>
      </c>
      <c r="AB90" s="28">
        <v>0</v>
      </c>
      <c r="AC90" s="28">
        <v>0</v>
      </c>
      <c r="AD90" s="28">
        <v>0</v>
      </c>
      <c r="AE90" s="28">
        <v>0</v>
      </c>
      <c r="AF90" s="28">
        <v>0</v>
      </c>
      <c r="AG90" s="28">
        <v>0</v>
      </c>
      <c r="AH90" s="28">
        <v>0</v>
      </c>
      <c r="AI90" s="28">
        <v>1</v>
      </c>
      <c r="AJ90" s="9">
        <f t="shared" si="8"/>
        <v>0</v>
      </c>
      <c r="AK90" s="9">
        <f t="shared" si="9"/>
        <v>0</v>
      </c>
      <c r="AL90" s="9">
        <f t="shared" si="10"/>
        <v>1</v>
      </c>
      <c r="AM90" s="9">
        <f t="shared" si="11"/>
        <v>0</v>
      </c>
      <c r="AN90" s="29" t="s">
        <v>679</v>
      </c>
    </row>
    <row r="91" spans="1:40" x14ac:dyDescent="0.25">
      <c r="A91" s="28">
        <v>1845</v>
      </c>
      <c r="B91" s="29" t="s">
        <v>2322</v>
      </c>
      <c r="C91" s="29" t="s">
        <v>2323</v>
      </c>
      <c r="D91" s="29" t="s">
        <v>2107</v>
      </c>
      <c r="E91" s="42">
        <v>38478</v>
      </c>
      <c r="F91" s="29" t="s">
        <v>38</v>
      </c>
      <c r="J91" s="28">
        <v>1.62</v>
      </c>
      <c r="L91" s="10" t="s">
        <v>341</v>
      </c>
      <c r="M91" s="29" t="s">
        <v>696</v>
      </c>
      <c r="N91" s="31" t="s">
        <v>48</v>
      </c>
      <c r="O91" s="28">
        <v>0.5</v>
      </c>
      <c r="P91" s="29" t="s">
        <v>111</v>
      </c>
      <c r="Q91" s="31" t="s">
        <v>15</v>
      </c>
      <c r="R91" s="28">
        <v>1</v>
      </c>
      <c r="S91" s="28">
        <v>0</v>
      </c>
      <c r="T91" s="28">
        <v>0</v>
      </c>
      <c r="U91" s="28">
        <v>0</v>
      </c>
      <c r="V91" s="28">
        <v>0</v>
      </c>
      <c r="W91" s="28">
        <v>0</v>
      </c>
      <c r="X91" s="28">
        <v>0</v>
      </c>
      <c r="Y91" s="28">
        <v>0</v>
      </c>
      <c r="Z91" s="28">
        <v>0</v>
      </c>
      <c r="AA91" s="28">
        <v>1</v>
      </c>
      <c r="AB91" s="28">
        <v>0</v>
      </c>
      <c r="AC91" s="28">
        <v>0</v>
      </c>
      <c r="AD91" s="28">
        <v>0</v>
      </c>
      <c r="AE91" s="28">
        <v>0</v>
      </c>
      <c r="AF91" s="28">
        <v>0</v>
      </c>
      <c r="AG91" s="28">
        <v>0</v>
      </c>
      <c r="AH91" s="28">
        <v>0</v>
      </c>
      <c r="AI91" s="28">
        <v>1</v>
      </c>
      <c r="AJ91" s="9">
        <f t="shared" si="8"/>
        <v>0</v>
      </c>
      <c r="AK91" s="9">
        <f t="shared" si="9"/>
        <v>0</v>
      </c>
      <c r="AL91" s="9">
        <f t="shared" si="10"/>
        <v>1</v>
      </c>
      <c r="AM91" s="9">
        <f t="shared" si="11"/>
        <v>0</v>
      </c>
      <c r="AN91" s="29" t="s">
        <v>2324</v>
      </c>
    </row>
    <row r="92" spans="1:40" x14ac:dyDescent="0.25">
      <c r="A92" s="28">
        <v>1907</v>
      </c>
      <c r="B92" s="29" t="s">
        <v>2325</v>
      </c>
      <c r="C92" s="29" t="s">
        <v>2326</v>
      </c>
      <c r="D92" s="29" t="s">
        <v>2327</v>
      </c>
      <c r="E92" s="42">
        <v>36986</v>
      </c>
      <c r="F92" s="29" t="s">
        <v>38</v>
      </c>
      <c r="I92" s="28">
        <v>1000</v>
      </c>
      <c r="J92" s="28">
        <v>2.5000000000000001E-2</v>
      </c>
      <c r="L92" s="10" t="s">
        <v>342</v>
      </c>
      <c r="M92" s="29" t="s">
        <v>691</v>
      </c>
      <c r="N92" s="31" t="s">
        <v>48</v>
      </c>
      <c r="O92" s="28">
        <v>4</v>
      </c>
      <c r="P92" s="29" t="s">
        <v>111</v>
      </c>
      <c r="Q92" s="31" t="s">
        <v>70</v>
      </c>
      <c r="R92" s="28">
        <v>0</v>
      </c>
      <c r="S92" s="28">
        <v>0</v>
      </c>
      <c r="T92" s="28">
        <v>0</v>
      </c>
      <c r="U92" s="28">
        <v>0</v>
      </c>
      <c r="V92" s="28">
        <v>0</v>
      </c>
      <c r="W92" s="28">
        <v>0</v>
      </c>
      <c r="X92" s="28">
        <v>0</v>
      </c>
      <c r="Y92" s="28">
        <v>0</v>
      </c>
      <c r="Z92" s="28">
        <v>0</v>
      </c>
      <c r="AA92" s="28">
        <v>1</v>
      </c>
      <c r="AB92" s="28">
        <v>0</v>
      </c>
      <c r="AC92" s="28">
        <v>0</v>
      </c>
      <c r="AD92" s="28">
        <v>1</v>
      </c>
      <c r="AE92" s="28">
        <v>0</v>
      </c>
      <c r="AF92" s="28">
        <v>0</v>
      </c>
      <c r="AG92" s="28">
        <v>0</v>
      </c>
      <c r="AH92" s="28">
        <v>0</v>
      </c>
      <c r="AI92" s="28">
        <v>0</v>
      </c>
      <c r="AJ92" s="9">
        <f t="shared" si="8"/>
        <v>0</v>
      </c>
      <c r="AK92" s="9">
        <f t="shared" si="9"/>
        <v>0</v>
      </c>
      <c r="AL92" s="9">
        <f t="shared" si="10"/>
        <v>1</v>
      </c>
      <c r="AM92" s="9">
        <f t="shared" si="11"/>
        <v>1</v>
      </c>
      <c r="AN92" s="29" t="s">
        <v>2328</v>
      </c>
    </row>
    <row r="93" spans="1:40" x14ac:dyDescent="0.25">
      <c r="A93" s="28">
        <v>1959</v>
      </c>
      <c r="B93" s="29" t="s">
        <v>2329</v>
      </c>
      <c r="C93" s="29" t="s">
        <v>2330</v>
      </c>
      <c r="D93" s="29" t="s">
        <v>2331</v>
      </c>
      <c r="E93" s="42">
        <v>39814</v>
      </c>
      <c r="F93" s="29" t="s">
        <v>38</v>
      </c>
      <c r="K93" s="28">
        <v>48.3</v>
      </c>
      <c r="L93" s="10" t="s">
        <v>341</v>
      </c>
      <c r="M93" s="29" t="s">
        <v>151</v>
      </c>
      <c r="N93" s="31" t="s">
        <v>48</v>
      </c>
      <c r="O93" s="28">
        <v>2</v>
      </c>
      <c r="P93" s="29" t="s">
        <v>2332</v>
      </c>
      <c r="Q93" s="31" t="s">
        <v>15</v>
      </c>
      <c r="R93" s="28">
        <v>1</v>
      </c>
      <c r="S93" s="28">
        <v>0</v>
      </c>
      <c r="T93" s="28">
        <v>0</v>
      </c>
      <c r="U93" s="28">
        <v>0</v>
      </c>
      <c r="V93" s="28">
        <v>0</v>
      </c>
      <c r="W93" s="28">
        <v>0</v>
      </c>
      <c r="X93" s="28">
        <v>0</v>
      </c>
      <c r="Y93" s="28">
        <v>1</v>
      </c>
      <c r="Z93" s="28">
        <v>0</v>
      </c>
      <c r="AA93" s="28">
        <v>0</v>
      </c>
      <c r="AB93" s="28">
        <v>0</v>
      </c>
      <c r="AC93" s="28">
        <v>0</v>
      </c>
      <c r="AD93" s="28">
        <v>0</v>
      </c>
      <c r="AE93" s="28">
        <v>0</v>
      </c>
      <c r="AF93" s="28">
        <v>0</v>
      </c>
      <c r="AG93" s="28">
        <v>0</v>
      </c>
      <c r="AH93" s="28">
        <v>0</v>
      </c>
      <c r="AI93" s="28">
        <v>1</v>
      </c>
      <c r="AJ93" s="9">
        <f t="shared" si="8"/>
        <v>0</v>
      </c>
      <c r="AK93" s="9">
        <f t="shared" si="9"/>
        <v>0</v>
      </c>
      <c r="AL93" s="9">
        <f t="shared" si="10"/>
        <v>1</v>
      </c>
      <c r="AM93" s="9">
        <f t="shared" si="11"/>
        <v>0</v>
      </c>
      <c r="AN93" s="29" t="s">
        <v>2333</v>
      </c>
    </row>
    <row r="94" spans="1:40" x14ac:dyDescent="0.25">
      <c r="A94" s="28">
        <v>1987</v>
      </c>
      <c r="B94" s="29" t="s">
        <v>2334</v>
      </c>
      <c r="C94" s="29" t="s">
        <v>2335</v>
      </c>
      <c r="D94" s="29" t="s">
        <v>2336</v>
      </c>
      <c r="E94" s="42">
        <v>38847</v>
      </c>
      <c r="F94" s="29" t="s">
        <v>38</v>
      </c>
      <c r="J94" s="28">
        <v>2</v>
      </c>
      <c r="L94" s="10" t="s">
        <v>342</v>
      </c>
      <c r="M94" s="29" t="s">
        <v>185</v>
      </c>
      <c r="N94" s="31" t="s">
        <v>48</v>
      </c>
      <c r="O94" s="28">
        <v>0</v>
      </c>
      <c r="P94" s="29" t="s">
        <v>2332</v>
      </c>
      <c r="Q94" s="31" t="s">
        <v>15</v>
      </c>
      <c r="R94" s="28">
        <v>1</v>
      </c>
      <c r="S94" s="28">
        <v>0</v>
      </c>
      <c r="T94" s="28">
        <v>0</v>
      </c>
      <c r="U94" s="28">
        <v>0</v>
      </c>
      <c r="V94" s="28">
        <v>0</v>
      </c>
      <c r="W94" s="28">
        <v>0</v>
      </c>
      <c r="X94" s="28">
        <v>0</v>
      </c>
      <c r="Y94" s="28">
        <v>1</v>
      </c>
      <c r="Z94" s="28">
        <v>0</v>
      </c>
      <c r="AA94" s="28">
        <v>0</v>
      </c>
      <c r="AB94" s="28">
        <v>0</v>
      </c>
      <c r="AC94" s="28">
        <v>1</v>
      </c>
      <c r="AD94" s="28">
        <v>0</v>
      </c>
      <c r="AE94" s="28">
        <v>0</v>
      </c>
      <c r="AF94" s="28">
        <v>0</v>
      </c>
      <c r="AG94" s="28">
        <v>0</v>
      </c>
      <c r="AH94" s="28">
        <v>0</v>
      </c>
      <c r="AI94" s="28">
        <v>0</v>
      </c>
      <c r="AJ94" s="9">
        <f t="shared" si="8"/>
        <v>1</v>
      </c>
      <c r="AK94" s="9">
        <f t="shared" si="9"/>
        <v>0</v>
      </c>
      <c r="AL94" s="9">
        <f t="shared" si="10"/>
        <v>0</v>
      </c>
      <c r="AM94" s="9">
        <f t="shared" si="11"/>
        <v>0</v>
      </c>
      <c r="AN94" s="29" t="s">
        <v>2337</v>
      </c>
    </row>
    <row r="95" spans="1:40" x14ac:dyDescent="0.25">
      <c r="A95" s="28">
        <v>1996</v>
      </c>
      <c r="B95" s="29" t="s">
        <v>2338</v>
      </c>
      <c r="C95" s="29" t="s">
        <v>2339</v>
      </c>
      <c r="D95" s="29" t="s">
        <v>2340</v>
      </c>
      <c r="E95" s="42">
        <v>39083</v>
      </c>
      <c r="F95" s="29" t="s">
        <v>38</v>
      </c>
      <c r="J95" s="28">
        <v>1</v>
      </c>
      <c r="L95" s="10" t="s">
        <v>342</v>
      </c>
      <c r="M95" s="29" t="s">
        <v>136</v>
      </c>
      <c r="N95" s="31" t="s">
        <v>48</v>
      </c>
      <c r="O95" s="28">
        <v>2</v>
      </c>
      <c r="P95" s="29" t="s">
        <v>2341</v>
      </c>
      <c r="Q95" s="31" t="s">
        <v>70</v>
      </c>
      <c r="R95" s="28">
        <v>0</v>
      </c>
      <c r="S95" s="28">
        <v>0</v>
      </c>
      <c r="T95" s="28">
        <v>0</v>
      </c>
      <c r="U95" s="28">
        <v>0</v>
      </c>
      <c r="V95" s="28">
        <v>0</v>
      </c>
      <c r="W95" s="28">
        <v>0</v>
      </c>
      <c r="X95" s="28">
        <v>0</v>
      </c>
      <c r="Y95" s="28">
        <v>1</v>
      </c>
      <c r="Z95" s="28">
        <v>0</v>
      </c>
      <c r="AA95" s="28">
        <v>0</v>
      </c>
      <c r="AB95" s="28">
        <v>0</v>
      </c>
      <c r="AC95" s="28">
        <v>1</v>
      </c>
      <c r="AD95" s="28">
        <v>0</v>
      </c>
      <c r="AE95" s="28">
        <v>0</v>
      </c>
      <c r="AF95" s="28">
        <v>0</v>
      </c>
      <c r="AG95" s="28">
        <v>0</v>
      </c>
      <c r="AH95" s="28">
        <v>0</v>
      </c>
      <c r="AI95" s="28">
        <v>0</v>
      </c>
      <c r="AJ95" s="9">
        <f t="shared" si="8"/>
        <v>1</v>
      </c>
      <c r="AK95" s="9">
        <f t="shared" si="9"/>
        <v>0</v>
      </c>
      <c r="AL95" s="9">
        <f t="shared" si="10"/>
        <v>0</v>
      </c>
      <c r="AM95" s="9">
        <f t="shared" si="11"/>
        <v>0</v>
      </c>
      <c r="AN95" s="29" t="s">
        <v>2342</v>
      </c>
    </row>
    <row r="96" spans="1:40" x14ac:dyDescent="0.25">
      <c r="A96" s="28">
        <v>2014</v>
      </c>
      <c r="B96" s="29" t="s">
        <v>2343</v>
      </c>
      <c r="C96" s="29" t="s">
        <v>2344</v>
      </c>
      <c r="D96" s="29" t="s">
        <v>2345</v>
      </c>
      <c r="E96" s="42">
        <v>37740</v>
      </c>
      <c r="F96" s="29" t="s">
        <v>38</v>
      </c>
      <c r="I96" s="28">
        <v>10000</v>
      </c>
      <c r="J96" s="28">
        <v>0.18</v>
      </c>
      <c r="K96" s="28">
        <v>61.4</v>
      </c>
      <c r="L96" s="10" t="s">
        <v>342</v>
      </c>
      <c r="M96" s="29" t="s">
        <v>224</v>
      </c>
      <c r="N96" s="31" t="s">
        <v>48</v>
      </c>
      <c r="O96" s="28">
        <v>1</v>
      </c>
      <c r="P96" s="29" t="s">
        <v>2099</v>
      </c>
      <c r="Q96" s="31" t="s">
        <v>15</v>
      </c>
      <c r="R96" s="28">
        <v>1</v>
      </c>
      <c r="S96" s="28">
        <v>0</v>
      </c>
      <c r="T96" s="28">
        <v>0</v>
      </c>
      <c r="U96" s="28">
        <v>0</v>
      </c>
      <c r="V96" s="28">
        <v>0</v>
      </c>
      <c r="W96" s="28">
        <v>0</v>
      </c>
      <c r="X96" s="28">
        <v>0</v>
      </c>
      <c r="Y96" s="28">
        <v>1</v>
      </c>
      <c r="Z96" s="28">
        <v>0</v>
      </c>
      <c r="AA96" s="28">
        <v>0</v>
      </c>
      <c r="AB96" s="28">
        <v>0</v>
      </c>
      <c r="AC96" s="28">
        <v>0</v>
      </c>
      <c r="AD96" s="28">
        <v>0</v>
      </c>
      <c r="AE96" s="28">
        <v>0</v>
      </c>
      <c r="AF96" s="28">
        <v>0</v>
      </c>
      <c r="AG96" s="28">
        <v>0</v>
      </c>
      <c r="AH96" s="28">
        <v>0</v>
      </c>
      <c r="AI96" s="28">
        <v>1</v>
      </c>
      <c r="AJ96" s="9">
        <f t="shared" si="8"/>
        <v>0</v>
      </c>
      <c r="AK96" s="9">
        <f t="shared" si="9"/>
        <v>0</v>
      </c>
      <c r="AL96" s="9">
        <f t="shared" si="10"/>
        <v>1</v>
      </c>
      <c r="AM96" s="9">
        <f t="shared" si="11"/>
        <v>0</v>
      </c>
      <c r="AN96" s="29" t="s">
        <v>2346</v>
      </c>
    </row>
    <row r="97" spans="1:40" x14ac:dyDescent="0.25">
      <c r="A97" s="28">
        <v>2030</v>
      </c>
      <c r="B97" s="29" t="s">
        <v>2347</v>
      </c>
      <c r="C97" s="29" t="s">
        <v>2348</v>
      </c>
      <c r="D97" s="29" t="s">
        <v>2349</v>
      </c>
      <c r="E97" s="42">
        <v>39508</v>
      </c>
      <c r="F97" s="29" t="s">
        <v>38</v>
      </c>
      <c r="O97" s="28">
        <v>6</v>
      </c>
      <c r="P97" s="29" t="s">
        <v>2350</v>
      </c>
      <c r="Q97" s="31" t="s">
        <v>15</v>
      </c>
      <c r="R97" s="28">
        <v>1</v>
      </c>
      <c r="S97" s="28">
        <v>0</v>
      </c>
      <c r="T97" s="28">
        <v>0</v>
      </c>
      <c r="U97" s="28">
        <v>0</v>
      </c>
      <c r="V97" s="28">
        <v>0</v>
      </c>
      <c r="W97" s="28">
        <v>0</v>
      </c>
      <c r="X97" s="28">
        <v>0</v>
      </c>
      <c r="Y97" s="28">
        <v>1</v>
      </c>
      <c r="Z97" s="28">
        <v>0</v>
      </c>
      <c r="AA97" s="28">
        <v>0</v>
      </c>
      <c r="AB97" s="28">
        <v>0</v>
      </c>
      <c r="AC97" s="28">
        <v>0</v>
      </c>
      <c r="AD97" s="28">
        <v>0</v>
      </c>
      <c r="AE97" s="28">
        <v>0</v>
      </c>
      <c r="AF97" s="28">
        <v>0</v>
      </c>
      <c r="AG97" s="28">
        <v>0</v>
      </c>
      <c r="AH97" s="28">
        <v>0</v>
      </c>
      <c r="AI97" s="28">
        <v>1</v>
      </c>
      <c r="AJ97" s="9">
        <f t="shared" si="8"/>
        <v>0</v>
      </c>
      <c r="AK97" s="9">
        <f t="shared" si="9"/>
        <v>0</v>
      </c>
      <c r="AL97" s="9">
        <f t="shared" si="10"/>
        <v>1</v>
      </c>
      <c r="AM97" s="9">
        <f t="shared" si="11"/>
        <v>0</v>
      </c>
      <c r="AN97" s="29" t="s">
        <v>2351</v>
      </c>
    </row>
    <row r="98" spans="1:40" x14ac:dyDescent="0.25">
      <c r="A98" s="28">
        <v>2053</v>
      </c>
      <c r="B98" s="29" t="s">
        <v>2352</v>
      </c>
      <c r="C98" s="29" t="s">
        <v>2353</v>
      </c>
      <c r="D98" s="29" t="s">
        <v>2354</v>
      </c>
      <c r="E98" s="42">
        <v>40191</v>
      </c>
      <c r="F98" s="29" t="s">
        <v>38</v>
      </c>
      <c r="J98" s="28">
        <v>6.2</v>
      </c>
      <c r="L98" s="10" t="s">
        <v>342</v>
      </c>
      <c r="M98" s="29" t="s">
        <v>136</v>
      </c>
      <c r="N98" s="31" t="s">
        <v>48</v>
      </c>
      <c r="O98" s="28">
        <v>0.33333333333333331</v>
      </c>
      <c r="P98" s="29" t="s">
        <v>2355</v>
      </c>
      <c r="Q98" s="31" t="s">
        <v>15</v>
      </c>
      <c r="R98" s="28">
        <v>1</v>
      </c>
      <c r="S98" s="28">
        <v>0</v>
      </c>
      <c r="T98" s="28">
        <v>0</v>
      </c>
      <c r="U98" s="28">
        <v>0</v>
      </c>
      <c r="V98" s="28">
        <v>0</v>
      </c>
      <c r="W98" s="28">
        <v>0</v>
      </c>
      <c r="X98" s="28">
        <v>0</v>
      </c>
      <c r="Y98" s="28">
        <v>1</v>
      </c>
      <c r="Z98" s="28">
        <v>0</v>
      </c>
      <c r="AA98" s="28">
        <v>0</v>
      </c>
      <c r="AB98" s="28">
        <v>0</v>
      </c>
      <c r="AC98" s="28">
        <v>1</v>
      </c>
      <c r="AD98" s="28">
        <v>0</v>
      </c>
      <c r="AE98" s="28">
        <v>0</v>
      </c>
      <c r="AF98" s="28">
        <v>0</v>
      </c>
      <c r="AG98" s="28">
        <v>0</v>
      </c>
      <c r="AH98" s="28">
        <v>0</v>
      </c>
      <c r="AI98" s="28">
        <v>0</v>
      </c>
      <c r="AJ98" s="9">
        <f t="shared" si="8"/>
        <v>1</v>
      </c>
      <c r="AK98" s="9">
        <f t="shared" si="9"/>
        <v>0</v>
      </c>
      <c r="AL98" s="9">
        <f t="shared" si="10"/>
        <v>0</v>
      </c>
      <c r="AM98" s="9">
        <f t="shared" si="11"/>
        <v>0</v>
      </c>
      <c r="AN98" s="29" t="s">
        <v>2356</v>
      </c>
    </row>
    <row r="99" spans="1:40" x14ac:dyDescent="0.25">
      <c r="A99" s="28">
        <v>2057</v>
      </c>
      <c r="B99" s="29" t="s">
        <v>280</v>
      </c>
      <c r="C99" s="29" t="s">
        <v>281</v>
      </c>
      <c r="D99" s="29" t="s">
        <v>282</v>
      </c>
      <c r="E99" s="42">
        <v>42550</v>
      </c>
      <c r="F99" s="29" t="s">
        <v>38</v>
      </c>
      <c r="L99" s="10" t="s">
        <v>341</v>
      </c>
      <c r="M99" s="29" t="s">
        <v>283</v>
      </c>
      <c r="N99" s="31" t="s">
        <v>48</v>
      </c>
      <c r="O99" s="28">
        <v>0</v>
      </c>
      <c r="P99" s="29" t="s">
        <v>170</v>
      </c>
      <c r="Q99" s="31" t="s">
        <v>55</v>
      </c>
      <c r="R99" s="28">
        <v>0</v>
      </c>
      <c r="S99" s="28">
        <v>0</v>
      </c>
      <c r="T99" s="28">
        <v>0</v>
      </c>
      <c r="U99" s="28">
        <v>0</v>
      </c>
      <c r="V99" s="28">
        <v>0</v>
      </c>
      <c r="W99" s="28">
        <v>0</v>
      </c>
      <c r="X99" s="28">
        <v>0</v>
      </c>
      <c r="Y99" s="28">
        <v>0</v>
      </c>
      <c r="Z99" s="28">
        <v>0</v>
      </c>
      <c r="AA99" s="28">
        <v>1</v>
      </c>
      <c r="AB99" s="28">
        <v>0</v>
      </c>
      <c r="AC99" s="28">
        <v>1</v>
      </c>
      <c r="AD99" s="28">
        <v>0</v>
      </c>
      <c r="AE99" s="28">
        <v>1</v>
      </c>
      <c r="AF99" s="28">
        <v>0</v>
      </c>
      <c r="AG99" s="28">
        <v>0</v>
      </c>
      <c r="AH99" s="28">
        <v>0</v>
      </c>
      <c r="AI99" s="28">
        <v>0</v>
      </c>
      <c r="AJ99" s="9">
        <f t="shared" si="8"/>
        <v>1</v>
      </c>
      <c r="AK99" s="9">
        <f t="shared" si="9"/>
        <v>0</v>
      </c>
      <c r="AL99" s="9">
        <f t="shared" si="10"/>
        <v>0</v>
      </c>
      <c r="AM99" s="9">
        <f t="shared" si="11"/>
        <v>0</v>
      </c>
      <c r="AN99" s="29" t="s">
        <v>284</v>
      </c>
    </row>
    <row r="100" spans="1:40" x14ac:dyDescent="0.25">
      <c r="A100" s="28">
        <v>2098</v>
      </c>
      <c r="B100" s="29" t="s">
        <v>2357</v>
      </c>
      <c r="C100" s="29" t="s">
        <v>2358</v>
      </c>
      <c r="D100" s="29" t="s">
        <v>2359</v>
      </c>
      <c r="E100" s="42">
        <v>40336</v>
      </c>
      <c r="F100" s="29" t="s">
        <v>38</v>
      </c>
      <c r="L100" s="10" t="s">
        <v>342</v>
      </c>
      <c r="M100" s="29" t="s">
        <v>224</v>
      </c>
      <c r="N100" s="31" t="s">
        <v>2360</v>
      </c>
      <c r="O100" s="28">
        <v>4</v>
      </c>
      <c r="P100" s="29" t="s">
        <v>2361</v>
      </c>
      <c r="Q100" s="31" t="s">
        <v>15</v>
      </c>
      <c r="R100" s="28">
        <v>0</v>
      </c>
      <c r="S100" s="28">
        <v>0</v>
      </c>
      <c r="T100" s="28">
        <v>0</v>
      </c>
      <c r="U100" s="28">
        <v>0</v>
      </c>
      <c r="V100" s="28">
        <v>0</v>
      </c>
      <c r="W100" s="28">
        <v>0</v>
      </c>
      <c r="X100" s="28">
        <v>0</v>
      </c>
      <c r="Y100" s="28">
        <v>1</v>
      </c>
      <c r="Z100" s="28">
        <v>0</v>
      </c>
      <c r="AA100" s="28">
        <v>0</v>
      </c>
      <c r="AB100" s="28">
        <v>0</v>
      </c>
      <c r="AC100" s="28">
        <v>1</v>
      </c>
      <c r="AD100" s="28">
        <v>0</v>
      </c>
      <c r="AE100" s="28">
        <v>0</v>
      </c>
      <c r="AF100" s="28">
        <v>0</v>
      </c>
      <c r="AG100" s="28">
        <v>0</v>
      </c>
      <c r="AH100" s="28">
        <v>0</v>
      </c>
      <c r="AI100" s="28">
        <v>0</v>
      </c>
      <c r="AJ100" s="9">
        <f t="shared" si="8"/>
        <v>1</v>
      </c>
      <c r="AK100" s="9">
        <f t="shared" si="9"/>
        <v>0</v>
      </c>
      <c r="AL100" s="9">
        <f t="shared" si="10"/>
        <v>0</v>
      </c>
      <c r="AM100" s="9">
        <f t="shared" si="11"/>
        <v>0</v>
      </c>
      <c r="AN100" s="29" t="s">
        <v>2362</v>
      </c>
    </row>
    <row r="101" spans="1:40" x14ac:dyDescent="0.25">
      <c r="A101" s="28">
        <v>2110</v>
      </c>
      <c r="B101" s="29" t="s">
        <v>2363</v>
      </c>
      <c r="C101" s="29" t="s">
        <v>2364</v>
      </c>
      <c r="D101" s="29" t="s">
        <v>2365</v>
      </c>
      <c r="E101" s="42">
        <v>41244</v>
      </c>
      <c r="F101" s="29" t="s">
        <v>38</v>
      </c>
      <c r="L101" s="10" t="s">
        <v>342</v>
      </c>
      <c r="M101" s="29" t="s">
        <v>224</v>
      </c>
      <c r="O101" s="28">
        <v>0</v>
      </c>
      <c r="P101" s="29" t="s">
        <v>2366</v>
      </c>
      <c r="Q101" s="31" t="s">
        <v>15</v>
      </c>
      <c r="R101" s="28">
        <v>1</v>
      </c>
      <c r="S101" s="28">
        <v>0</v>
      </c>
      <c r="T101" s="28">
        <v>0</v>
      </c>
      <c r="U101" s="28">
        <v>0</v>
      </c>
      <c r="V101" s="28">
        <v>0</v>
      </c>
      <c r="W101" s="28">
        <v>0</v>
      </c>
      <c r="X101" s="28">
        <v>0</v>
      </c>
      <c r="Y101" s="28">
        <v>1</v>
      </c>
      <c r="Z101" s="28">
        <v>0</v>
      </c>
      <c r="AA101" s="28">
        <v>0</v>
      </c>
      <c r="AB101" s="28">
        <v>0</v>
      </c>
      <c r="AC101" s="28">
        <v>0</v>
      </c>
      <c r="AD101" s="28">
        <v>0</v>
      </c>
      <c r="AE101" s="28">
        <v>0</v>
      </c>
      <c r="AF101" s="28">
        <v>0</v>
      </c>
      <c r="AG101" s="28">
        <v>0</v>
      </c>
      <c r="AH101" s="28">
        <v>0</v>
      </c>
      <c r="AI101" s="28">
        <v>1</v>
      </c>
      <c r="AJ101" s="9">
        <f t="shared" si="8"/>
        <v>0</v>
      </c>
      <c r="AK101" s="9">
        <f t="shared" si="9"/>
        <v>0</v>
      </c>
      <c r="AL101" s="9">
        <f t="shared" si="10"/>
        <v>1</v>
      </c>
      <c r="AM101" s="9">
        <f t="shared" si="11"/>
        <v>0</v>
      </c>
      <c r="AN101" s="29" t="s">
        <v>2367</v>
      </c>
    </row>
    <row r="102" spans="1:40" x14ac:dyDescent="0.25">
      <c r="A102" s="28">
        <v>2117</v>
      </c>
      <c r="B102" s="29" t="s">
        <v>2368</v>
      </c>
      <c r="C102" s="29" t="s">
        <v>2369</v>
      </c>
      <c r="D102" s="29" t="s">
        <v>2370</v>
      </c>
      <c r="E102" s="42">
        <v>41275</v>
      </c>
      <c r="F102" s="29" t="s">
        <v>38</v>
      </c>
      <c r="J102" s="28">
        <v>20</v>
      </c>
      <c r="L102" s="10" t="s">
        <v>341</v>
      </c>
      <c r="M102" s="29" t="s">
        <v>151</v>
      </c>
      <c r="N102" s="31" t="s">
        <v>48</v>
      </c>
      <c r="O102" s="28">
        <v>112</v>
      </c>
      <c r="P102" s="29" t="s">
        <v>2371</v>
      </c>
      <c r="Q102" s="31" t="s">
        <v>15</v>
      </c>
      <c r="R102" s="28">
        <v>0</v>
      </c>
      <c r="S102" s="28">
        <v>0</v>
      </c>
      <c r="T102" s="28">
        <v>0</v>
      </c>
      <c r="U102" s="28">
        <v>0</v>
      </c>
      <c r="V102" s="28">
        <v>0</v>
      </c>
      <c r="W102" s="28">
        <v>0</v>
      </c>
      <c r="X102" s="28">
        <v>0</v>
      </c>
      <c r="Y102" s="28">
        <v>1</v>
      </c>
      <c r="Z102" s="28">
        <v>0</v>
      </c>
      <c r="AA102" s="28">
        <v>0</v>
      </c>
      <c r="AB102" s="28">
        <v>0</v>
      </c>
      <c r="AC102" s="28">
        <v>1</v>
      </c>
      <c r="AD102" s="28">
        <v>0</v>
      </c>
      <c r="AE102" s="28">
        <v>0</v>
      </c>
      <c r="AF102" s="28">
        <v>0</v>
      </c>
      <c r="AG102" s="28">
        <v>0</v>
      </c>
      <c r="AH102" s="28">
        <v>0</v>
      </c>
      <c r="AI102" s="28">
        <v>0</v>
      </c>
      <c r="AJ102" s="9">
        <f t="shared" si="8"/>
        <v>1</v>
      </c>
      <c r="AK102" s="9">
        <f t="shared" si="9"/>
        <v>0</v>
      </c>
      <c r="AL102" s="9">
        <f t="shared" si="10"/>
        <v>0</v>
      </c>
      <c r="AM102" s="9">
        <f t="shared" si="11"/>
        <v>0</v>
      </c>
      <c r="AN102" s="29" t="s">
        <v>2372</v>
      </c>
    </row>
    <row r="103" spans="1:40" x14ac:dyDescent="0.25">
      <c r="A103" s="28">
        <v>2132</v>
      </c>
      <c r="B103" s="29" t="s">
        <v>2373</v>
      </c>
      <c r="C103" s="29" t="s">
        <v>2374</v>
      </c>
      <c r="D103" s="29" t="s">
        <v>2375</v>
      </c>
      <c r="E103" s="42">
        <v>40919</v>
      </c>
      <c r="F103" s="29" t="s">
        <v>38</v>
      </c>
      <c r="J103" s="28">
        <v>1.6</v>
      </c>
      <c r="L103" s="10" t="s">
        <v>342</v>
      </c>
      <c r="M103" s="29" t="s">
        <v>136</v>
      </c>
      <c r="N103" s="31" t="s">
        <v>219</v>
      </c>
      <c r="O103" s="28">
        <v>0</v>
      </c>
      <c r="P103" s="29" t="s">
        <v>2376</v>
      </c>
      <c r="Q103" s="31" t="s">
        <v>15</v>
      </c>
      <c r="R103" s="28">
        <v>0</v>
      </c>
      <c r="S103" s="28">
        <v>0</v>
      </c>
      <c r="T103" s="28">
        <v>0</v>
      </c>
      <c r="U103" s="28">
        <v>1</v>
      </c>
      <c r="V103" s="28">
        <v>0</v>
      </c>
      <c r="W103" s="28">
        <v>0</v>
      </c>
      <c r="X103" s="28">
        <v>0</v>
      </c>
      <c r="Y103" s="28">
        <v>1</v>
      </c>
      <c r="Z103" s="28">
        <v>0</v>
      </c>
      <c r="AA103" s="28">
        <v>0</v>
      </c>
      <c r="AB103" s="28">
        <v>0</v>
      </c>
      <c r="AC103" s="28">
        <v>0</v>
      </c>
      <c r="AD103" s="28">
        <v>1</v>
      </c>
      <c r="AE103" s="28">
        <v>0</v>
      </c>
      <c r="AF103" s="28">
        <v>0</v>
      </c>
      <c r="AG103" s="28">
        <v>0</v>
      </c>
      <c r="AH103" s="28">
        <v>0</v>
      </c>
      <c r="AI103" s="28">
        <v>0</v>
      </c>
      <c r="AJ103" s="9">
        <f t="shared" si="8"/>
        <v>0</v>
      </c>
      <c r="AK103" s="9">
        <f t="shared" si="9"/>
        <v>0</v>
      </c>
      <c r="AL103" s="9">
        <f t="shared" si="10"/>
        <v>1</v>
      </c>
      <c r="AM103" s="9">
        <f t="shared" si="11"/>
        <v>1</v>
      </c>
      <c r="AN103" s="29" t="s">
        <v>2377</v>
      </c>
    </row>
    <row r="104" spans="1:40" x14ac:dyDescent="0.25">
      <c r="A104" s="28">
        <v>2152</v>
      </c>
      <c r="B104" s="29" t="s">
        <v>2378</v>
      </c>
      <c r="C104" s="29" t="s">
        <v>2379</v>
      </c>
      <c r="D104" s="29" t="s">
        <v>2380</v>
      </c>
      <c r="E104" s="42">
        <v>37377</v>
      </c>
      <c r="F104" s="29" t="s">
        <v>332</v>
      </c>
      <c r="I104" s="28">
        <v>50000</v>
      </c>
      <c r="J104" s="28">
        <v>10.8</v>
      </c>
      <c r="L104" s="10" t="s">
        <v>342</v>
      </c>
      <c r="M104" s="29" t="s">
        <v>136</v>
      </c>
      <c r="N104" s="31" t="s">
        <v>48</v>
      </c>
      <c r="O104" s="28">
        <v>1.5</v>
      </c>
      <c r="P104" s="29" t="s">
        <v>2381</v>
      </c>
      <c r="Q104" s="31" t="s">
        <v>15</v>
      </c>
      <c r="R104" s="28">
        <v>1</v>
      </c>
      <c r="S104" s="28">
        <v>0</v>
      </c>
      <c r="T104" s="28">
        <v>0</v>
      </c>
      <c r="U104" s="28">
        <v>0</v>
      </c>
      <c r="V104" s="28">
        <v>0</v>
      </c>
      <c r="W104" s="28">
        <v>0</v>
      </c>
      <c r="X104" s="28">
        <v>0</v>
      </c>
      <c r="Y104" s="28">
        <v>1</v>
      </c>
      <c r="Z104" s="28">
        <v>0</v>
      </c>
      <c r="AA104" s="28">
        <v>0</v>
      </c>
      <c r="AB104" s="28">
        <v>0</v>
      </c>
      <c r="AC104" s="28">
        <v>1</v>
      </c>
      <c r="AD104" s="28">
        <v>0</v>
      </c>
      <c r="AE104" s="28">
        <v>0</v>
      </c>
      <c r="AF104" s="28">
        <v>0</v>
      </c>
      <c r="AG104" s="28">
        <v>0</v>
      </c>
      <c r="AH104" s="28">
        <v>0</v>
      </c>
      <c r="AI104" s="28">
        <v>0</v>
      </c>
      <c r="AJ104" s="9">
        <f t="shared" si="8"/>
        <v>1</v>
      </c>
      <c r="AK104" s="9">
        <f t="shared" si="9"/>
        <v>0</v>
      </c>
      <c r="AL104" s="9">
        <f t="shared" si="10"/>
        <v>0</v>
      </c>
      <c r="AM104" s="9">
        <f t="shared" si="11"/>
        <v>0</v>
      </c>
      <c r="AN104" s="29" t="s">
        <v>2382</v>
      </c>
    </row>
    <row r="105" spans="1:40" x14ac:dyDescent="0.25">
      <c r="A105" s="28">
        <v>2157</v>
      </c>
      <c r="B105" s="29" t="s">
        <v>2383</v>
      </c>
      <c r="C105" s="29" t="s">
        <v>2384</v>
      </c>
      <c r="D105" s="29" t="s">
        <v>2385</v>
      </c>
      <c r="E105" s="42">
        <v>39417</v>
      </c>
      <c r="F105" s="29" t="s">
        <v>38</v>
      </c>
      <c r="J105" s="28">
        <v>2.4</v>
      </c>
      <c r="L105" s="10" t="s">
        <v>342</v>
      </c>
      <c r="M105" s="29" t="s">
        <v>185</v>
      </c>
      <c r="N105" s="31" t="s">
        <v>48</v>
      </c>
      <c r="O105" s="28">
        <v>1.5</v>
      </c>
      <c r="P105" s="29" t="s">
        <v>2386</v>
      </c>
      <c r="Q105" s="31" t="s">
        <v>15</v>
      </c>
      <c r="R105" s="28">
        <v>0</v>
      </c>
      <c r="S105" s="28">
        <v>0</v>
      </c>
      <c r="T105" s="28">
        <v>0</v>
      </c>
      <c r="U105" s="28">
        <v>1</v>
      </c>
      <c r="V105" s="28">
        <v>0</v>
      </c>
      <c r="W105" s="28">
        <v>0</v>
      </c>
      <c r="X105" s="28">
        <v>0</v>
      </c>
      <c r="Y105" s="28">
        <v>1</v>
      </c>
      <c r="Z105" s="28">
        <v>0</v>
      </c>
      <c r="AA105" s="28">
        <v>0</v>
      </c>
      <c r="AB105" s="28">
        <v>0</v>
      </c>
      <c r="AC105" s="28">
        <v>1</v>
      </c>
      <c r="AD105" s="28">
        <v>0</v>
      </c>
      <c r="AE105" s="28">
        <v>0</v>
      </c>
      <c r="AF105" s="28">
        <v>0</v>
      </c>
      <c r="AG105" s="28">
        <v>0</v>
      </c>
      <c r="AH105" s="28">
        <v>0</v>
      </c>
      <c r="AI105" s="28">
        <v>0</v>
      </c>
      <c r="AJ105" s="9">
        <f t="shared" si="8"/>
        <v>1</v>
      </c>
      <c r="AK105" s="9">
        <f t="shared" si="9"/>
        <v>0</v>
      </c>
      <c r="AL105" s="9">
        <f t="shared" si="10"/>
        <v>0</v>
      </c>
      <c r="AM105" s="9">
        <f t="shared" si="11"/>
        <v>0</v>
      </c>
      <c r="AN105" s="29" t="s">
        <v>2387</v>
      </c>
    </row>
    <row r="106" spans="1:40" x14ac:dyDescent="0.25">
      <c r="A106" s="28">
        <v>2177</v>
      </c>
      <c r="B106" s="29" t="s">
        <v>2388</v>
      </c>
      <c r="C106" s="29" t="s">
        <v>2389</v>
      </c>
      <c r="D106" s="29" t="s">
        <v>2390</v>
      </c>
      <c r="E106" s="42">
        <v>39661</v>
      </c>
      <c r="F106" s="29" t="s">
        <v>38</v>
      </c>
      <c r="J106" s="28">
        <v>0.12</v>
      </c>
      <c r="K106" s="28">
        <v>8.1999999999999993</v>
      </c>
      <c r="L106" s="10" t="s">
        <v>342</v>
      </c>
      <c r="M106" s="29" t="s">
        <v>575</v>
      </c>
      <c r="N106" s="31" t="s">
        <v>219</v>
      </c>
      <c r="O106" s="28">
        <v>3</v>
      </c>
      <c r="P106" s="29" t="s">
        <v>2391</v>
      </c>
      <c r="Q106" s="31" t="s">
        <v>15</v>
      </c>
      <c r="R106" s="28">
        <v>0</v>
      </c>
      <c r="S106" s="28">
        <v>0</v>
      </c>
      <c r="T106" s="28">
        <v>0</v>
      </c>
      <c r="U106" s="28">
        <v>1</v>
      </c>
      <c r="V106" s="28">
        <v>0</v>
      </c>
      <c r="W106" s="28">
        <v>0</v>
      </c>
      <c r="X106" s="28">
        <v>0</v>
      </c>
      <c r="Y106" s="28">
        <v>1</v>
      </c>
      <c r="Z106" s="28">
        <v>0</v>
      </c>
      <c r="AA106" s="28">
        <v>0</v>
      </c>
      <c r="AB106" s="28">
        <v>0</v>
      </c>
      <c r="AC106" s="28">
        <v>1</v>
      </c>
      <c r="AD106" s="28">
        <v>0</v>
      </c>
      <c r="AE106" s="28">
        <v>0</v>
      </c>
      <c r="AF106" s="28">
        <v>0</v>
      </c>
      <c r="AG106" s="28">
        <v>0</v>
      </c>
      <c r="AH106" s="28">
        <v>0</v>
      </c>
      <c r="AI106" s="28">
        <v>0</v>
      </c>
      <c r="AJ106" s="9">
        <f t="shared" si="8"/>
        <v>1</v>
      </c>
      <c r="AK106" s="9">
        <f t="shared" si="9"/>
        <v>0</v>
      </c>
      <c r="AL106" s="9">
        <f t="shared" si="10"/>
        <v>0</v>
      </c>
      <c r="AM106" s="9">
        <f t="shared" si="11"/>
        <v>0</v>
      </c>
      <c r="AN106" s="29" t="s">
        <v>2392</v>
      </c>
    </row>
    <row r="107" spans="1:40" x14ac:dyDescent="0.25">
      <c r="A107" s="28">
        <v>2203</v>
      </c>
      <c r="B107" s="29" t="s">
        <v>2393</v>
      </c>
      <c r="C107" s="29" t="s">
        <v>2394</v>
      </c>
      <c r="D107" s="29" t="s">
        <v>2395</v>
      </c>
      <c r="E107" s="42">
        <v>37551</v>
      </c>
      <c r="F107" s="29" t="s">
        <v>332</v>
      </c>
      <c r="I107" s="28">
        <v>195</v>
      </c>
      <c r="J107" s="28">
        <v>0.45</v>
      </c>
      <c r="L107" s="10" t="s">
        <v>342</v>
      </c>
      <c r="M107" s="29" t="s">
        <v>2396</v>
      </c>
      <c r="N107" s="31" t="s">
        <v>40</v>
      </c>
      <c r="O107" s="28">
        <v>0.33333333333333331</v>
      </c>
      <c r="P107" s="29" t="s">
        <v>2397</v>
      </c>
      <c r="Q107" s="31" t="s">
        <v>15</v>
      </c>
      <c r="R107" s="28">
        <v>1</v>
      </c>
      <c r="S107" s="28">
        <v>0</v>
      </c>
      <c r="T107" s="28">
        <v>0</v>
      </c>
      <c r="U107" s="28">
        <v>1</v>
      </c>
      <c r="V107" s="28">
        <v>0</v>
      </c>
      <c r="W107" s="28">
        <v>0</v>
      </c>
      <c r="X107" s="28">
        <v>0</v>
      </c>
      <c r="Y107" s="28">
        <v>1</v>
      </c>
      <c r="Z107" s="28">
        <v>0</v>
      </c>
      <c r="AA107" s="28">
        <v>0</v>
      </c>
      <c r="AB107" s="28">
        <v>0</v>
      </c>
      <c r="AC107" s="28">
        <v>1</v>
      </c>
      <c r="AD107" s="28">
        <v>0</v>
      </c>
      <c r="AE107" s="28">
        <v>0</v>
      </c>
      <c r="AF107" s="28">
        <v>0</v>
      </c>
      <c r="AG107" s="28">
        <v>1</v>
      </c>
      <c r="AH107" s="28">
        <v>0</v>
      </c>
      <c r="AI107" s="28">
        <v>0</v>
      </c>
      <c r="AJ107" s="9">
        <f t="shared" si="8"/>
        <v>1</v>
      </c>
      <c r="AK107" s="9">
        <f t="shared" si="9"/>
        <v>1</v>
      </c>
      <c r="AL107" s="9">
        <f t="shared" si="10"/>
        <v>0</v>
      </c>
      <c r="AM107" s="9">
        <f t="shared" si="11"/>
        <v>0</v>
      </c>
      <c r="AN107" s="29" t="s">
        <v>2398</v>
      </c>
    </row>
    <row r="108" spans="1:40" x14ac:dyDescent="0.25">
      <c r="A108" s="28">
        <v>2217</v>
      </c>
      <c r="B108" s="29" t="s">
        <v>2399</v>
      </c>
      <c r="C108" s="29" t="s">
        <v>2400</v>
      </c>
      <c r="D108" s="29" t="s">
        <v>2401</v>
      </c>
      <c r="E108" s="42">
        <v>36708</v>
      </c>
      <c r="F108" s="29" t="s">
        <v>38</v>
      </c>
      <c r="J108" s="28">
        <v>0.3</v>
      </c>
      <c r="L108" s="10" t="s">
        <v>342</v>
      </c>
      <c r="M108" s="29" t="s">
        <v>185</v>
      </c>
      <c r="N108" s="31" t="s">
        <v>48</v>
      </c>
      <c r="O108" s="28">
        <v>96</v>
      </c>
      <c r="P108" s="29" t="s">
        <v>2361</v>
      </c>
      <c r="Q108" s="31" t="s">
        <v>15</v>
      </c>
      <c r="R108" s="28">
        <v>0</v>
      </c>
      <c r="S108" s="28">
        <v>0</v>
      </c>
      <c r="T108" s="28">
        <v>0</v>
      </c>
      <c r="U108" s="28">
        <v>0</v>
      </c>
      <c r="V108" s="28">
        <v>0</v>
      </c>
      <c r="W108" s="28">
        <v>0</v>
      </c>
      <c r="X108" s="28">
        <v>0</v>
      </c>
      <c r="Y108" s="28">
        <v>1</v>
      </c>
      <c r="Z108" s="28">
        <v>0</v>
      </c>
      <c r="AA108" s="28">
        <v>0</v>
      </c>
      <c r="AB108" s="28">
        <v>0</v>
      </c>
      <c r="AC108" s="28">
        <v>1</v>
      </c>
      <c r="AD108" s="28">
        <v>1</v>
      </c>
      <c r="AE108" s="28">
        <v>0</v>
      </c>
      <c r="AF108" s="28">
        <v>0</v>
      </c>
      <c r="AG108" s="28">
        <v>0</v>
      </c>
      <c r="AH108" s="28">
        <v>0</v>
      </c>
      <c r="AI108" s="28">
        <v>0</v>
      </c>
      <c r="AJ108" s="9">
        <f t="shared" si="8"/>
        <v>1</v>
      </c>
      <c r="AK108" s="9">
        <f t="shared" si="9"/>
        <v>0</v>
      </c>
      <c r="AL108" s="9">
        <f t="shared" si="10"/>
        <v>1</v>
      </c>
      <c r="AM108" s="9">
        <f t="shared" si="11"/>
        <v>1</v>
      </c>
      <c r="AN108" s="29" t="s">
        <v>2402</v>
      </c>
    </row>
    <row r="109" spans="1:40" x14ac:dyDescent="0.25">
      <c r="A109" s="28">
        <v>2223</v>
      </c>
      <c r="B109" s="29" t="s">
        <v>2403</v>
      </c>
      <c r="C109" s="29" t="s">
        <v>2404</v>
      </c>
      <c r="D109" s="29" t="s">
        <v>2405</v>
      </c>
      <c r="E109" s="42">
        <v>40940</v>
      </c>
      <c r="F109" s="29" t="s">
        <v>38</v>
      </c>
      <c r="J109" s="28">
        <v>0.69</v>
      </c>
      <c r="L109" s="10" t="s">
        <v>341</v>
      </c>
      <c r="M109" s="29" t="s">
        <v>151</v>
      </c>
      <c r="N109" s="31" t="s">
        <v>48</v>
      </c>
      <c r="O109" s="28">
        <v>0.33333333333333331</v>
      </c>
      <c r="P109" s="29" t="s">
        <v>2406</v>
      </c>
      <c r="Q109" s="31" t="s">
        <v>15</v>
      </c>
      <c r="R109" s="28">
        <v>0</v>
      </c>
      <c r="S109" s="28">
        <v>0</v>
      </c>
      <c r="T109" s="28">
        <v>0</v>
      </c>
      <c r="U109" s="28">
        <v>0</v>
      </c>
      <c r="V109" s="28">
        <v>0</v>
      </c>
      <c r="W109" s="28">
        <v>0</v>
      </c>
      <c r="X109" s="28">
        <v>0</v>
      </c>
      <c r="Y109" s="28">
        <v>1</v>
      </c>
      <c r="Z109" s="28">
        <v>0</v>
      </c>
      <c r="AA109" s="28">
        <v>0</v>
      </c>
      <c r="AB109" s="28">
        <v>0</v>
      </c>
      <c r="AC109" s="28">
        <v>0</v>
      </c>
      <c r="AD109" s="28">
        <v>0</v>
      </c>
      <c r="AE109" s="28">
        <v>0</v>
      </c>
      <c r="AF109" s="28">
        <v>0</v>
      </c>
      <c r="AG109" s="28">
        <v>0</v>
      </c>
      <c r="AH109" s="28">
        <v>0</v>
      </c>
      <c r="AI109" s="28">
        <v>1</v>
      </c>
      <c r="AJ109" s="9">
        <f t="shared" si="8"/>
        <v>0</v>
      </c>
      <c r="AK109" s="9">
        <f t="shared" si="9"/>
        <v>0</v>
      </c>
      <c r="AL109" s="9">
        <f t="shared" si="10"/>
        <v>1</v>
      </c>
      <c r="AM109" s="9">
        <f t="shared" si="11"/>
        <v>0</v>
      </c>
      <c r="AN109" s="29" t="s">
        <v>2407</v>
      </c>
    </row>
    <row r="110" spans="1:40" x14ac:dyDescent="0.25">
      <c r="A110" s="28">
        <v>2249</v>
      </c>
      <c r="B110" s="29" t="s">
        <v>2408</v>
      </c>
      <c r="C110" s="29" t="s">
        <v>2409</v>
      </c>
      <c r="D110" s="29" t="s">
        <v>2410</v>
      </c>
      <c r="E110" s="42">
        <v>40890</v>
      </c>
      <c r="F110" s="29" t="s">
        <v>38</v>
      </c>
      <c r="J110" s="28">
        <v>0.25</v>
      </c>
      <c r="L110" s="10" t="s">
        <v>342</v>
      </c>
      <c r="M110" s="29" t="s">
        <v>185</v>
      </c>
      <c r="N110" s="31" t="s">
        <v>48</v>
      </c>
      <c r="O110" s="28">
        <v>24</v>
      </c>
      <c r="P110" s="29" t="s">
        <v>2411</v>
      </c>
      <c r="Q110" s="31" t="s">
        <v>15</v>
      </c>
      <c r="R110" s="28">
        <v>0</v>
      </c>
      <c r="S110" s="28">
        <v>0</v>
      </c>
      <c r="T110" s="28">
        <v>0</v>
      </c>
      <c r="U110" s="28">
        <v>0</v>
      </c>
      <c r="V110" s="28">
        <v>0</v>
      </c>
      <c r="W110" s="28">
        <v>0</v>
      </c>
      <c r="X110" s="28">
        <v>0</v>
      </c>
      <c r="Y110" s="28">
        <v>1</v>
      </c>
      <c r="Z110" s="28">
        <v>0</v>
      </c>
      <c r="AA110" s="28">
        <v>0</v>
      </c>
      <c r="AB110" s="28">
        <v>0</v>
      </c>
      <c r="AC110" s="28">
        <v>0</v>
      </c>
      <c r="AD110" s="28">
        <v>1</v>
      </c>
      <c r="AE110" s="28">
        <v>0</v>
      </c>
      <c r="AF110" s="28">
        <v>0</v>
      </c>
      <c r="AG110" s="28">
        <v>1</v>
      </c>
      <c r="AH110" s="28">
        <v>0</v>
      </c>
      <c r="AI110" s="28">
        <v>0</v>
      </c>
      <c r="AJ110" s="9">
        <f t="shared" si="8"/>
        <v>0</v>
      </c>
      <c r="AK110" s="9">
        <f t="shared" si="9"/>
        <v>1</v>
      </c>
      <c r="AL110" s="9">
        <f t="shared" si="10"/>
        <v>1</v>
      </c>
      <c r="AM110" s="9">
        <f t="shared" si="11"/>
        <v>1</v>
      </c>
      <c r="AN110" s="29" t="s">
        <v>2412</v>
      </c>
    </row>
    <row r="111" spans="1:40" x14ac:dyDescent="0.25">
      <c r="A111" s="28">
        <v>2251</v>
      </c>
      <c r="B111" s="29" t="s">
        <v>2413</v>
      </c>
      <c r="C111" s="29" t="s">
        <v>2414</v>
      </c>
      <c r="D111" s="29" t="s">
        <v>2415</v>
      </c>
      <c r="E111" s="42">
        <v>38930</v>
      </c>
      <c r="F111" s="29" t="s">
        <v>38</v>
      </c>
      <c r="J111" s="28">
        <v>3.1</v>
      </c>
      <c r="L111" s="10" t="s">
        <v>342</v>
      </c>
      <c r="M111" s="29" t="s">
        <v>185</v>
      </c>
      <c r="N111" s="31" t="s">
        <v>48</v>
      </c>
      <c r="O111" s="28">
        <v>0</v>
      </c>
      <c r="P111" s="29" t="s">
        <v>2416</v>
      </c>
      <c r="Q111" s="31" t="s">
        <v>70</v>
      </c>
      <c r="R111" s="28">
        <v>0</v>
      </c>
      <c r="S111" s="28">
        <v>0</v>
      </c>
      <c r="T111" s="28">
        <v>0</v>
      </c>
      <c r="U111" s="28">
        <v>0</v>
      </c>
      <c r="V111" s="28">
        <v>0</v>
      </c>
      <c r="W111" s="28">
        <v>0</v>
      </c>
      <c r="X111" s="28">
        <v>0</v>
      </c>
      <c r="Y111" s="28">
        <v>1</v>
      </c>
      <c r="Z111" s="28">
        <v>0</v>
      </c>
      <c r="AA111" s="28">
        <v>0</v>
      </c>
      <c r="AB111" s="28">
        <v>0</v>
      </c>
      <c r="AC111" s="28">
        <v>1</v>
      </c>
      <c r="AD111" s="28">
        <v>0</v>
      </c>
      <c r="AE111" s="28">
        <v>1</v>
      </c>
      <c r="AF111" s="28">
        <v>0</v>
      </c>
      <c r="AG111" s="28">
        <v>0</v>
      </c>
      <c r="AH111" s="28">
        <v>0</v>
      </c>
      <c r="AI111" s="28">
        <v>0</v>
      </c>
      <c r="AJ111" s="9">
        <f t="shared" si="8"/>
        <v>1</v>
      </c>
      <c r="AK111" s="9">
        <f t="shared" si="9"/>
        <v>0</v>
      </c>
      <c r="AL111" s="9">
        <f t="shared" si="10"/>
        <v>0</v>
      </c>
      <c r="AM111" s="9">
        <f t="shared" si="11"/>
        <v>0</v>
      </c>
      <c r="AN111" s="29" t="s">
        <v>2417</v>
      </c>
    </row>
    <row r="112" spans="1:40" x14ac:dyDescent="0.25">
      <c r="A112" s="28">
        <v>2259</v>
      </c>
      <c r="B112" s="29" t="s">
        <v>2418</v>
      </c>
      <c r="C112" s="29" t="s">
        <v>2419</v>
      </c>
      <c r="D112" s="29" t="s">
        <v>2420</v>
      </c>
      <c r="E112" s="42">
        <v>39873</v>
      </c>
      <c r="F112" s="29" t="s">
        <v>38</v>
      </c>
      <c r="J112" s="28">
        <v>0.12</v>
      </c>
      <c r="K112" s="28">
        <v>8.1999999999999993</v>
      </c>
      <c r="L112" s="10" t="s">
        <v>342</v>
      </c>
      <c r="M112" s="29" t="s">
        <v>136</v>
      </c>
      <c r="N112" s="31" t="s">
        <v>40</v>
      </c>
      <c r="O112" s="28">
        <v>0</v>
      </c>
      <c r="P112" s="29" t="s">
        <v>2391</v>
      </c>
      <c r="Q112" s="31" t="s">
        <v>15</v>
      </c>
      <c r="R112" s="28">
        <v>0</v>
      </c>
      <c r="S112" s="28">
        <v>0</v>
      </c>
      <c r="T112" s="28">
        <v>0</v>
      </c>
      <c r="U112" s="28">
        <v>1</v>
      </c>
      <c r="V112" s="28">
        <v>0</v>
      </c>
      <c r="W112" s="28">
        <v>0</v>
      </c>
      <c r="X112" s="28">
        <v>0</v>
      </c>
      <c r="Y112" s="28">
        <v>1</v>
      </c>
      <c r="Z112" s="28">
        <v>0</v>
      </c>
      <c r="AA112" s="28">
        <v>0</v>
      </c>
      <c r="AB112" s="28">
        <v>0</v>
      </c>
      <c r="AC112" s="28">
        <v>1</v>
      </c>
      <c r="AD112" s="28">
        <v>0</v>
      </c>
      <c r="AE112" s="28">
        <v>0</v>
      </c>
      <c r="AF112" s="28">
        <v>0</v>
      </c>
      <c r="AG112" s="28">
        <v>0</v>
      </c>
      <c r="AH112" s="28">
        <v>0</v>
      </c>
      <c r="AI112" s="28">
        <v>0</v>
      </c>
      <c r="AJ112" s="9">
        <f t="shared" si="8"/>
        <v>1</v>
      </c>
      <c r="AK112" s="9">
        <f t="shared" si="9"/>
        <v>0</v>
      </c>
      <c r="AL112" s="9">
        <f t="shared" si="10"/>
        <v>0</v>
      </c>
      <c r="AM112" s="9">
        <f t="shared" si="11"/>
        <v>0</v>
      </c>
      <c r="AN112" s="29" t="s">
        <v>2421</v>
      </c>
    </row>
    <row r="113" spans="1:40" x14ac:dyDescent="0.25">
      <c r="A113" s="28">
        <v>2260</v>
      </c>
      <c r="B113" s="29" t="s">
        <v>2422</v>
      </c>
      <c r="C113" s="29" t="s">
        <v>2423</v>
      </c>
      <c r="D113" s="29" t="s">
        <v>2424</v>
      </c>
      <c r="E113" s="42">
        <v>38808</v>
      </c>
      <c r="F113" s="29" t="s">
        <v>38</v>
      </c>
      <c r="J113" s="28">
        <v>1</v>
      </c>
      <c r="L113" s="10" t="s">
        <v>342</v>
      </c>
      <c r="M113" s="29" t="s">
        <v>185</v>
      </c>
      <c r="N113" s="31" t="s">
        <v>48</v>
      </c>
      <c r="O113" s="28">
        <v>8</v>
      </c>
      <c r="P113" s="29" t="s">
        <v>2099</v>
      </c>
      <c r="Q113" s="31" t="s">
        <v>70</v>
      </c>
      <c r="R113" s="28">
        <v>0</v>
      </c>
      <c r="S113" s="28">
        <v>0</v>
      </c>
      <c r="T113" s="28">
        <v>0</v>
      </c>
      <c r="U113" s="28">
        <v>0</v>
      </c>
      <c r="V113" s="28">
        <v>0</v>
      </c>
      <c r="W113" s="28">
        <v>0</v>
      </c>
      <c r="X113" s="28">
        <v>0</v>
      </c>
      <c r="Y113" s="28">
        <v>1</v>
      </c>
      <c r="Z113" s="28">
        <v>0</v>
      </c>
      <c r="AA113" s="28">
        <v>0</v>
      </c>
      <c r="AB113" s="28">
        <v>0</v>
      </c>
      <c r="AC113" s="28">
        <v>1</v>
      </c>
      <c r="AD113" s="28">
        <v>0</v>
      </c>
      <c r="AE113" s="28">
        <v>0</v>
      </c>
      <c r="AF113" s="28">
        <v>0</v>
      </c>
      <c r="AG113" s="28">
        <v>0</v>
      </c>
      <c r="AH113" s="28">
        <v>0</v>
      </c>
      <c r="AI113" s="28">
        <v>0</v>
      </c>
      <c r="AJ113" s="9">
        <f t="shared" si="8"/>
        <v>1</v>
      </c>
      <c r="AK113" s="9">
        <f t="shared" si="9"/>
        <v>0</v>
      </c>
      <c r="AL113" s="9">
        <f t="shared" si="10"/>
        <v>0</v>
      </c>
      <c r="AM113" s="9">
        <f t="shared" si="11"/>
        <v>0</v>
      </c>
      <c r="AN113" s="29" t="s">
        <v>2425</v>
      </c>
    </row>
    <row r="114" spans="1:40" x14ac:dyDescent="0.25">
      <c r="A114" s="28">
        <v>2275</v>
      </c>
      <c r="B114" s="29" t="s">
        <v>2426</v>
      </c>
      <c r="C114" s="29" t="s">
        <v>2427</v>
      </c>
      <c r="D114" s="29" t="s">
        <v>2428</v>
      </c>
      <c r="E114" s="42">
        <v>38412</v>
      </c>
      <c r="F114" s="29" t="s">
        <v>38</v>
      </c>
      <c r="J114" s="28">
        <v>3.22</v>
      </c>
      <c r="L114" s="10" t="s">
        <v>342</v>
      </c>
      <c r="M114" s="29" t="s">
        <v>136</v>
      </c>
      <c r="N114" s="31" t="s">
        <v>40</v>
      </c>
      <c r="O114" s="28">
        <v>72</v>
      </c>
      <c r="P114" s="29" t="s">
        <v>2411</v>
      </c>
      <c r="Q114" s="31" t="s">
        <v>15</v>
      </c>
      <c r="R114" s="28">
        <v>0</v>
      </c>
      <c r="S114" s="28">
        <v>0</v>
      </c>
      <c r="T114" s="28">
        <v>0</v>
      </c>
      <c r="U114" s="28">
        <v>1</v>
      </c>
      <c r="V114" s="28">
        <v>0</v>
      </c>
      <c r="W114" s="28">
        <v>0</v>
      </c>
      <c r="X114" s="28">
        <v>0</v>
      </c>
      <c r="Y114" s="28">
        <v>1</v>
      </c>
      <c r="Z114" s="28">
        <v>0</v>
      </c>
      <c r="AA114" s="28">
        <v>0</v>
      </c>
      <c r="AB114" s="28">
        <v>0</v>
      </c>
      <c r="AC114" s="28">
        <v>0</v>
      </c>
      <c r="AD114" s="28">
        <v>0</v>
      </c>
      <c r="AE114" s="28">
        <v>0</v>
      </c>
      <c r="AF114" s="28">
        <v>0</v>
      </c>
      <c r="AG114" s="28">
        <v>0</v>
      </c>
      <c r="AH114" s="28">
        <v>0</v>
      </c>
      <c r="AI114" s="28">
        <v>1</v>
      </c>
      <c r="AJ114" s="9">
        <f t="shared" si="8"/>
        <v>0</v>
      </c>
      <c r="AK114" s="9">
        <f t="shared" si="9"/>
        <v>0</v>
      </c>
      <c r="AL114" s="9">
        <f t="shared" si="10"/>
        <v>1</v>
      </c>
      <c r="AM114" s="9">
        <f t="shared" si="11"/>
        <v>0</v>
      </c>
      <c r="AN114" s="29" t="s">
        <v>2429</v>
      </c>
    </row>
    <row r="115" spans="1:40" x14ac:dyDescent="0.25">
      <c r="A115" s="28">
        <v>2286</v>
      </c>
      <c r="B115" s="29" t="s">
        <v>2430</v>
      </c>
      <c r="C115" s="29" t="s">
        <v>2431</v>
      </c>
      <c r="D115" s="29" t="s">
        <v>2432</v>
      </c>
      <c r="E115" s="42">
        <v>40906</v>
      </c>
      <c r="F115" s="29" t="s">
        <v>38</v>
      </c>
      <c r="I115" s="28">
        <v>1000000</v>
      </c>
      <c r="L115" s="10" t="s">
        <v>341</v>
      </c>
      <c r="M115" s="29" t="s">
        <v>566</v>
      </c>
      <c r="O115" s="28">
        <v>6.6666666666666693E-2</v>
      </c>
      <c r="P115" s="29" t="s">
        <v>2433</v>
      </c>
      <c r="Q115" s="31" t="s">
        <v>15</v>
      </c>
      <c r="R115" s="28">
        <v>0</v>
      </c>
      <c r="S115" s="28">
        <v>0</v>
      </c>
      <c r="T115" s="28">
        <v>0</v>
      </c>
      <c r="U115" s="28">
        <v>1</v>
      </c>
      <c r="V115" s="28">
        <v>0</v>
      </c>
      <c r="W115" s="28">
        <v>0</v>
      </c>
      <c r="X115" s="28">
        <v>0</v>
      </c>
      <c r="Y115" s="28">
        <v>1</v>
      </c>
      <c r="Z115" s="28">
        <v>0</v>
      </c>
      <c r="AA115" s="28">
        <v>0</v>
      </c>
      <c r="AB115" s="28">
        <v>0</v>
      </c>
      <c r="AC115" s="28">
        <v>1</v>
      </c>
      <c r="AD115" s="28">
        <v>0</v>
      </c>
      <c r="AE115" s="28">
        <v>1</v>
      </c>
      <c r="AF115" s="28">
        <v>0</v>
      </c>
      <c r="AG115" s="28">
        <v>0</v>
      </c>
      <c r="AH115" s="28">
        <v>0</v>
      </c>
      <c r="AI115" s="28">
        <v>0</v>
      </c>
      <c r="AJ115" s="9">
        <f t="shared" si="8"/>
        <v>1</v>
      </c>
      <c r="AK115" s="9">
        <f t="shared" si="9"/>
        <v>0</v>
      </c>
      <c r="AL115" s="9">
        <f t="shared" si="10"/>
        <v>0</v>
      </c>
      <c r="AM115" s="9">
        <f t="shared" si="11"/>
        <v>0</v>
      </c>
      <c r="AN115" s="29" t="s">
        <v>2434</v>
      </c>
    </row>
    <row r="116" spans="1:40" x14ac:dyDescent="0.25">
      <c r="A116" s="28">
        <v>2313</v>
      </c>
      <c r="B116" s="29" t="s">
        <v>2435</v>
      </c>
      <c r="C116" s="29" t="s">
        <v>2436</v>
      </c>
      <c r="D116" s="29" t="s">
        <v>2437</v>
      </c>
      <c r="E116" s="42">
        <v>39448</v>
      </c>
      <c r="F116" s="29" t="s">
        <v>38</v>
      </c>
      <c r="J116" s="28">
        <v>4</v>
      </c>
      <c r="L116" s="10" t="s">
        <v>342</v>
      </c>
      <c r="M116" s="29" t="s">
        <v>691</v>
      </c>
      <c r="N116" s="31" t="s">
        <v>48</v>
      </c>
      <c r="O116" s="28">
        <v>0</v>
      </c>
      <c r="P116" s="29" t="s">
        <v>2438</v>
      </c>
      <c r="Q116" s="31" t="s">
        <v>15</v>
      </c>
      <c r="R116" s="28">
        <v>1</v>
      </c>
      <c r="S116" s="28">
        <v>0</v>
      </c>
      <c r="T116" s="28">
        <v>0</v>
      </c>
      <c r="U116" s="28">
        <v>0</v>
      </c>
      <c r="V116" s="28">
        <v>0</v>
      </c>
      <c r="W116" s="28">
        <v>0</v>
      </c>
      <c r="X116" s="28">
        <v>0</v>
      </c>
      <c r="Y116" s="28">
        <v>1</v>
      </c>
      <c r="Z116" s="28">
        <v>0</v>
      </c>
      <c r="AA116" s="28">
        <v>0</v>
      </c>
      <c r="AB116" s="28">
        <v>0</v>
      </c>
      <c r="AC116" s="28">
        <v>0</v>
      </c>
      <c r="AD116" s="28">
        <v>0</v>
      </c>
      <c r="AE116" s="28">
        <v>0</v>
      </c>
      <c r="AF116" s="28">
        <v>0</v>
      </c>
      <c r="AG116" s="28">
        <v>0</v>
      </c>
      <c r="AH116" s="28">
        <v>0</v>
      </c>
      <c r="AI116" s="28">
        <v>1</v>
      </c>
      <c r="AJ116" s="9">
        <f t="shared" si="8"/>
        <v>0</v>
      </c>
      <c r="AK116" s="9">
        <f t="shared" si="9"/>
        <v>0</v>
      </c>
      <c r="AL116" s="9">
        <f t="shared" si="10"/>
        <v>1</v>
      </c>
      <c r="AM116" s="9">
        <f t="shared" si="11"/>
        <v>0</v>
      </c>
      <c r="AN116" s="29" t="s">
        <v>2439</v>
      </c>
    </row>
    <row r="117" spans="1:40" x14ac:dyDescent="0.25">
      <c r="A117" s="28">
        <v>2353</v>
      </c>
      <c r="B117" s="29" t="s">
        <v>2440</v>
      </c>
      <c r="C117" s="29" t="s">
        <v>2441</v>
      </c>
      <c r="D117" s="29" t="s">
        <v>2442</v>
      </c>
      <c r="E117" s="42">
        <v>42755</v>
      </c>
      <c r="F117" s="29" t="s">
        <v>38</v>
      </c>
      <c r="J117" s="28">
        <v>4</v>
      </c>
      <c r="L117" s="10" t="s">
        <v>342</v>
      </c>
      <c r="M117" s="29" t="s">
        <v>39</v>
      </c>
      <c r="N117" s="31" t="s">
        <v>40</v>
      </c>
      <c r="O117" s="28">
        <v>420</v>
      </c>
      <c r="P117" s="29" t="s">
        <v>2443</v>
      </c>
      <c r="Q117" s="31" t="s">
        <v>15</v>
      </c>
      <c r="R117" s="28">
        <v>0</v>
      </c>
      <c r="S117" s="28">
        <v>0</v>
      </c>
      <c r="T117" s="28">
        <v>0</v>
      </c>
      <c r="U117" s="28">
        <v>1</v>
      </c>
      <c r="V117" s="28">
        <v>0</v>
      </c>
      <c r="W117" s="28">
        <v>0</v>
      </c>
      <c r="X117" s="28">
        <v>0</v>
      </c>
      <c r="Y117" s="28">
        <v>0</v>
      </c>
      <c r="Z117" s="28">
        <v>1</v>
      </c>
      <c r="AA117" s="28">
        <v>0</v>
      </c>
      <c r="AB117" s="28">
        <v>0</v>
      </c>
      <c r="AC117" s="28">
        <v>1</v>
      </c>
      <c r="AD117" s="28">
        <v>0</v>
      </c>
      <c r="AE117" s="28">
        <v>0</v>
      </c>
      <c r="AF117" s="28">
        <v>0</v>
      </c>
      <c r="AG117" s="28">
        <v>0</v>
      </c>
      <c r="AH117" s="28">
        <v>0</v>
      </c>
      <c r="AI117" s="28">
        <v>0</v>
      </c>
      <c r="AJ117" s="9">
        <f t="shared" si="8"/>
        <v>1</v>
      </c>
      <c r="AK117" s="9">
        <f t="shared" si="9"/>
        <v>0</v>
      </c>
      <c r="AL117" s="9">
        <f t="shared" si="10"/>
        <v>0</v>
      </c>
      <c r="AM117" s="9">
        <f t="shared" si="11"/>
        <v>0</v>
      </c>
      <c r="AN117" s="29" t="s">
        <v>2444</v>
      </c>
    </row>
    <row r="118" spans="1:40" x14ac:dyDescent="0.25">
      <c r="A118" s="28">
        <v>2362</v>
      </c>
      <c r="B118" s="29" t="s">
        <v>271</v>
      </c>
      <c r="C118" s="29" t="s">
        <v>272</v>
      </c>
      <c r="D118" s="29" t="s">
        <v>273</v>
      </c>
      <c r="E118" s="42">
        <v>42675</v>
      </c>
      <c r="F118" s="29" t="s">
        <v>38</v>
      </c>
      <c r="L118" s="10" t="s">
        <v>342</v>
      </c>
      <c r="M118" s="29" t="s">
        <v>274</v>
      </c>
      <c r="N118" s="31" t="s">
        <v>48</v>
      </c>
      <c r="O118" s="28">
        <v>720</v>
      </c>
      <c r="P118" s="29" t="s">
        <v>41</v>
      </c>
      <c r="Q118" s="31" t="s">
        <v>15</v>
      </c>
      <c r="R118" s="28">
        <v>0</v>
      </c>
      <c r="S118" s="28">
        <v>0</v>
      </c>
      <c r="T118" s="28">
        <v>0</v>
      </c>
      <c r="U118" s="28">
        <v>1</v>
      </c>
      <c r="V118" s="28">
        <v>0</v>
      </c>
      <c r="W118" s="28">
        <v>0</v>
      </c>
      <c r="X118" s="28">
        <v>0</v>
      </c>
      <c r="Y118" s="28">
        <v>0</v>
      </c>
      <c r="Z118" s="28">
        <v>1</v>
      </c>
      <c r="AA118" s="28">
        <v>0</v>
      </c>
      <c r="AB118" s="28">
        <v>0</v>
      </c>
      <c r="AC118" s="28">
        <v>0</v>
      </c>
      <c r="AD118" s="28">
        <v>0</v>
      </c>
      <c r="AE118" s="28">
        <v>0</v>
      </c>
      <c r="AF118" s="28">
        <v>0</v>
      </c>
      <c r="AG118" s="28">
        <v>0</v>
      </c>
      <c r="AH118" s="28">
        <v>0</v>
      </c>
      <c r="AI118" s="28">
        <v>1</v>
      </c>
      <c r="AJ118" s="9">
        <f t="shared" si="8"/>
        <v>0</v>
      </c>
      <c r="AK118" s="9">
        <f t="shared" si="9"/>
        <v>0</v>
      </c>
      <c r="AL118" s="9">
        <f t="shared" si="10"/>
        <v>1</v>
      </c>
      <c r="AM118" s="9">
        <f t="shared" si="11"/>
        <v>0</v>
      </c>
      <c r="AN118" s="29" t="s">
        <v>275</v>
      </c>
    </row>
    <row r="119" spans="1:40" x14ac:dyDescent="0.25">
      <c r="A119" s="28">
        <v>2411</v>
      </c>
      <c r="B119" s="29" t="s">
        <v>2445</v>
      </c>
      <c r="C119" s="29" t="s">
        <v>2446</v>
      </c>
      <c r="D119" s="29" t="s">
        <v>2447</v>
      </c>
      <c r="E119" s="42">
        <v>42889</v>
      </c>
      <c r="F119" s="29" t="s">
        <v>38</v>
      </c>
      <c r="J119" s="28">
        <v>2.9</v>
      </c>
      <c r="L119" s="10" t="s">
        <v>342</v>
      </c>
      <c r="M119" s="29" t="s">
        <v>424</v>
      </c>
      <c r="N119" s="31" t="s">
        <v>48</v>
      </c>
      <c r="O119" s="28">
        <v>2</v>
      </c>
      <c r="P119" s="29" t="s">
        <v>377</v>
      </c>
      <c r="Q119" s="31" t="s">
        <v>15</v>
      </c>
      <c r="R119" s="28">
        <v>0</v>
      </c>
      <c r="S119" s="28">
        <v>0</v>
      </c>
      <c r="T119" s="28">
        <v>0</v>
      </c>
      <c r="U119" s="28">
        <v>1</v>
      </c>
      <c r="V119" s="28">
        <v>0</v>
      </c>
      <c r="W119" s="28">
        <v>0</v>
      </c>
      <c r="X119" s="28">
        <v>0</v>
      </c>
      <c r="Y119" s="28">
        <v>0</v>
      </c>
      <c r="Z119" s="28">
        <v>1</v>
      </c>
      <c r="AA119" s="28">
        <v>0</v>
      </c>
      <c r="AB119" s="28">
        <v>0</v>
      </c>
      <c r="AC119" s="28">
        <v>1</v>
      </c>
      <c r="AD119" s="28">
        <v>0</v>
      </c>
      <c r="AE119" s="28">
        <v>1</v>
      </c>
      <c r="AF119" s="28">
        <v>0</v>
      </c>
      <c r="AG119" s="28">
        <v>0</v>
      </c>
      <c r="AH119" s="28">
        <v>0</v>
      </c>
      <c r="AI119" s="28">
        <v>0</v>
      </c>
      <c r="AJ119" s="9">
        <f t="shared" si="8"/>
        <v>1</v>
      </c>
      <c r="AK119" s="9">
        <f t="shared" si="9"/>
        <v>0</v>
      </c>
      <c r="AL119" s="9">
        <f t="shared" si="10"/>
        <v>0</v>
      </c>
      <c r="AM119" s="9">
        <f t="shared" si="11"/>
        <v>0</v>
      </c>
      <c r="AN119" s="29" t="s">
        <v>2448</v>
      </c>
    </row>
    <row r="120" spans="1:40" x14ac:dyDescent="0.25">
      <c r="A120" s="28">
        <v>2415</v>
      </c>
      <c r="B120" s="29" t="s">
        <v>2449</v>
      </c>
      <c r="C120" s="29" t="s">
        <v>2450</v>
      </c>
      <c r="D120" s="29" t="s">
        <v>2451</v>
      </c>
      <c r="E120" s="42">
        <v>42153</v>
      </c>
      <c r="F120" s="29" t="s">
        <v>38</v>
      </c>
      <c r="J120" s="28">
        <v>2</v>
      </c>
      <c r="L120" s="10" t="s">
        <v>342</v>
      </c>
      <c r="M120" s="29" t="s">
        <v>274</v>
      </c>
      <c r="N120" s="31" t="s">
        <v>48</v>
      </c>
      <c r="O120" s="28">
        <v>24</v>
      </c>
      <c r="P120" s="29" t="s">
        <v>2452</v>
      </c>
      <c r="Q120" s="31" t="s">
        <v>15</v>
      </c>
      <c r="R120" s="28">
        <v>0</v>
      </c>
      <c r="S120" s="28">
        <v>0</v>
      </c>
      <c r="T120" s="28">
        <v>0</v>
      </c>
      <c r="U120" s="28">
        <v>0</v>
      </c>
      <c r="V120" s="28">
        <v>0</v>
      </c>
      <c r="W120" s="28">
        <v>0</v>
      </c>
      <c r="X120" s="28">
        <v>0</v>
      </c>
      <c r="Y120" s="28">
        <v>1</v>
      </c>
      <c r="Z120" s="28">
        <v>0</v>
      </c>
      <c r="AA120" s="28">
        <v>0</v>
      </c>
      <c r="AB120" s="28">
        <v>0</v>
      </c>
      <c r="AC120" s="28">
        <v>1</v>
      </c>
      <c r="AD120" s="28">
        <v>0</v>
      </c>
      <c r="AE120" s="28">
        <v>0</v>
      </c>
      <c r="AF120" s="28">
        <v>0</v>
      </c>
      <c r="AG120" s="28">
        <v>0</v>
      </c>
      <c r="AH120" s="28">
        <v>0</v>
      </c>
      <c r="AI120" s="28">
        <v>0</v>
      </c>
      <c r="AJ120" s="9">
        <f t="shared" si="8"/>
        <v>1</v>
      </c>
      <c r="AK120" s="9">
        <f t="shared" si="9"/>
        <v>0</v>
      </c>
      <c r="AL120" s="9">
        <f t="shared" si="10"/>
        <v>0</v>
      </c>
      <c r="AM120" s="9">
        <f t="shared" si="11"/>
        <v>0</v>
      </c>
      <c r="AN120" s="29" t="s">
        <v>2453</v>
      </c>
    </row>
    <row r="121" spans="1:40" x14ac:dyDescent="0.25">
      <c r="A121" s="28">
        <v>2711</v>
      </c>
      <c r="B121" s="29" t="s">
        <v>2454</v>
      </c>
      <c r="C121" s="29" t="s">
        <v>2455</v>
      </c>
      <c r="D121" s="29" t="s">
        <v>2456</v>
      </c>
      <c r="E121" s="42">
        <v>42979</v>
      </c>
      <c r="F121" s="29" t="s">
        <v>332</v>
      </c>
      <c r="G121" s="28">
        <v>18000</v>
      </c>
      <c r="H121" s="28">
        <v>8500</v>
      </c>
      <c r="I121" s="28">
        <v>10</v>
      </c>
      <c r="L121" s="10" t="s">
        <v>342</v>
      </c>
      <c r="M121" s="29" t="s">
        <v>136</v>
      </c>
      <c r="N121" s="31" t="s">
        <v>219</v>
      </c>
      <c r="O121" s="28">
        <v>1</v>
      </c>
      <c r="P121" s="29" t="s">
        <v>2457</v>
      </c>
      <c r="Q121" s="31" t="s">
        <v>15</v>
      </c>
      <c r="R121" s="28">
        <v>1</v>
      </c>
      <c r="S121" s="28">
        <v>0</v>
      </c>
      <c r="T121" s="28">
        <v>0</v>
      </c>
      <c r="U121" s="28">
        <v>0</v>
      </c>
      <c r="V121" s="28">
        <v>0</v>
      </c>
      <c r="W121" s="28">
        <v>0</v>
      </c>
      <c r="X121" s="28">
        <v>0</v>
      </c>
      <c r="Y121" s="28">
        <v>1</v>
      </c>
      <c r="Z121" s="28">
        <v>0</v>
      </c>
      <c r="AA121" s="28">
        <v>0</v>
      </c>
      <c r="AB121" s="28">
        <v>0</v>
      </c>
      <c r="AC121" s="28">
        <v>1</v>
      </c>
      <c r="AD121" s="28">
        <v>0</v>
      </c>
      <c r="AE121" s="28">
        <v>0</v>
      </c>
      <c r="AF121" s="28">
        <v>0</v>
      </c>
      <c r="AG121" s="28">
        <v>0</v>
      </c>
      <c r="AH121" s="28">
        <v>0</v>
      </c>
      <c r="AI121" s="28">
        <v>0</v>
      </c>
      <c r="AJ121" s="9">
        <f t="shared" si="8"/>
        <v>1</v>
      </c>
      <c r="AK121" s="9">
        <f t="shared" si="9"/>
        <v>0</v>
      </c>
      <c r="AL121" s="9">
        <f t="shared" si="10"/>
        <v>0</v>
      </c>
      <c r="AM121" s="9">
        <f t="shared" si="11"/>
        <v>0</v>
      </c>
      <c r="AN121" s="29" t="s">
        <v>2458</v>
      </c>
    </row>
    <row r="122" spans="1:40" x14ac:dyDescent="0.25">
      <c r="A122" s="28">
        <v>2727</v>
      </c>
      <c r="B122" s="29" t="s">
        <v>2459</v>
      </c>
      <c r="C122" s="29" t="s">
        <v>2460</v>
      </c>
      <c r="D122" s="29" t="s">
        <v>2461</v>
      </c>
      <c r="E122" s="42">
        <v>42005</v>
      </c>
      <c r="F122" s="29" t="s">
        <v>38</v>
      </c>
      <c r="G122" s="28">
        <v>2100</v>
      </c>
      <c r="H122" s="28">
        <v>900</v>
      </c>
      <c r="J122" s="28">
        <v>1</v>
      </c>
      <c r="L122" s="10" t="s">
        <v>341</v>
      </c>
      <c r="M122" s="29" t="s">
        <v>2462</v>
      </c>
      <c r="N122" s="31" t="s">
        <v>48</v>
      </c>
      <c r="O122" s="28">
        <v>10.5</v>
      </c>
      <c r="P122" s="29" t="s">
        <v>2463</v>
      </c>
      <c r="Q122" s="31" t="s">
        <v>15</v>
      </c>
      <c r="R122" s="28">
        <v>0</v>
      </c>
      <c r="S122" s="28">
        <v>0</v>
      </c>
      <c r="T122" s="28">
        <v>0</v>
      </c>
      <c r="U122" s="28">
        <v>1</v>
      </c>
      <c r="V122" s="28">
        <v>0</v>
      </c>
      <c r="W122" s="28">
        <v>0</v>
      </c>
      <c r="X122" s="28">
        <v>0</v>
      </c>
      <c r="Y122" s="28">
        <v>0</v>
      </c>
      <c r="Z122" s="28">
        <v>1</v>
      </c>
      <c r="AA122" s="28">
        <v>0</v>
      </c>
      <c r="AB122" s="28">
        <v>0</v>
      </c>
      <c r="AC122" s="28">
        <v>0</v>
      </c>
      <c r="AD122" s="28">
        <v>0</v>
      </c>
      <c r="AE122" s="28">
        <v>0</v>
      </c>
      <c r="AF122" s="28">
        <v>0</v>
      </c>
      <c r="AG122" s="28">
        <v>0</v>
      </c>
      <c r="AH122" s="28">
        <v>0</v>
      </c>
      <c r="AI122" s="28">
        <v>1</v>
      </c>
      <c r="AJ122" s="9">
        <f t="shared" si="8"/>
        <v>0</v>
      </c>
      <c r="AK122" s="9">
        <f t="shared" si="9"/>
        <v>0</v>
      </c>
      <c r="AL122" s="9">
        <f t="shared" si="10"/>
        <v>1</v>
      </c>
      <c r="AM122" s="9">
        <f t="shared" si="11"/>
        <v>0</v>
      </c>
      <c r="AN122" s="29" t="s">
        <v>2464</v>
      </c>
    </row>
    <row r="123" spans="1:40" x14ac:dyDescent="0.25">
      <c r="A123" s="28">
        <v>2733</v>
      </c>
      <c r="B123" s="29" t="s">
        <v>2465</v>
      </c>
      <c r="C123" s="29" t="s">
        <v>2466</v>
      </c>
      <c r="D123" s="29" t="s">
        <v>2467</v>
      </c>
      <c r="E123" s="42">
        <v>43053</v>
      </c>
      <c r="F123" s="29" t="s">
        <v>38</v>
      </c>
      <c r="I123" s="28">
        <v>7880</v>
      </c>
      <c r="L123" s="10" t="s">
        <v>342</v>
      </c>
      <c r="M123" s="29" t="s">
        <v>136</v>
      </c>
      <c r="N123" s="31" t="s">
        <v>219</v>
      </c>
      <c r="O123" s="28">
        <v>180</v>
      </c>
      <c r="P123" s="29" t="s">
        <v>891</v>
      </c>
      <c r="Q123" s="31" t="s">
        <v>15</v>
      </c>
      <c r="R123" s="28">
        <v>0</v>
      </c>
      <c r="S123" s="28">
        <v>0</v>
      </c>
      <c r="T123" s="28">
        <v>0</v>
      </c>
      <c r="U123" s="28">
        <v>1</v>
      </c>
      <c r="V123" s="28">
        <v>0</v>
      </c>
      <c r="W123" s="28">
        <v>0</v>
      </c>
      <c r="X123" s="28">
        <v>0</v>
      </c>
      <c r="Y123" s="28">
        <v>0</v>
      </c>
      <c r="Z123" s="28">
        <v>1</v>
      </c>
      <c r="AA123" s="28">
        <v>0</v>
      </c>
      <c r="AB123" s="28">
        <v>0</v>
      </c>
      <c r="AC123" s="28">
        <v>0</v>
      </c>
      <c r="AD123" s="28">
        <v>0</v>
      </c>
      <c r="AE123" s="28">
        <v>1</v>
      </c>
      <c r="AF123" s="28">
        <v>0</v>
      </c>
      <c r="AG123" s="28">
        <v>0</v>
      </c>
      <c r="AH123" s="28">
        <v>0</v>
      </c>
      <c r="AI123" s="28">
        <v>0</v>
      </c>
      <c r="AJ123" s="9">
        <f t="shared" si="8"/>
        <v>1</v>
      </c>
      <c r="AK123" s="9">
        <f t="shared" si="9"/>
        <v>0</v>
      </c>
      <c r="AL123" s="9">
        <f t="shared" si="10"/>
        <v>0</v>
      </c>
      <c r="AM123" s="9">
        <f t="shared" si="11"/>
        <v>0</v>
      </c>
      <c r="AN123" s="29" t="s">
        <v>2468</v>
      </c>
    </row>
    <row r="124" spans="1:40" x14ac:dyDescent="0.25">
      <c r="A124" s="28">
        <v>2743</v>
      </c>
      <c r="B124" s="29" t="s">
        <v>2469</v>
      </c>
      <c r="C124" s="29" t="s">
        <v>2470</v>
      </c>
      <c r="D124" s="29" t="s">
        <v>2471</v>
      </c>
      <c r="E124" s="42">
        <v>42917</v>
      </c>
      <c r="F124" s="29" t="s">
        <v>38</v>
      </c>
      <c r="J124" s="28">
        <v>0.05</v>
      </c>
      <c r="L124" s="10" t="s">
        <v>342</v>
      </c>
      <c r="M124" s="29" t="s">
        <v>136</v>
      </c>
      <c r="N124" s="31" t="s">
        <v>48</v>
      </c>
      <c r="O124" s="28">
        <v>90</v>
      </c>
      <c r="P124" s="29" t="s">
        <v>225</v>
      </c>
      <c r="Q124" s="31" t="s">
        <v>15</v>
      </c>
      <c r="R124" s="28">
        <v>0</v>
      </c>
      <c r="S124" s="28">
        <v>0</v>
      </c>
      <c r="T124" s="28">
        <v>0</v>
      </c>
      <c r="U124" s="28">
        <v>1</v>
      </c>
      <c r="V124" s="28">
        <v>0</v>
      </c>
      <c r="W124" s="28">
        <v>0</v>
      </c>
      <c r="X124" s="28">
        <v>0</v>
      </c>
      <c r="Y124" s="28">
        <v>0</v>
      </c>
      <c r="Z124" s="28">
        <v>1</v>
      </c>
      <c r="AA124" s="28">
        <v>0</v>
      </c>
      <c r="AB124" s="28">
        <v>0</v>
      </c>
      <c r="AC124" s="28">
        <v>0</v>
      </c>
      <c r="AD124" s="28">
        <v>0</v>
      </c>
      <c r="AE124" s="28">
        <v>0</v>
      </c>
      <c r="AF124" s="28">
        <v>0</v>
      </c>
      <c r="AG124" s="28">
        <v>0</v>
      </c>
      <c r="AH124" s="28">
        <v>0</v>
      </c>
      <c r="AI124" s="28">
        <v>1</v>
      </c>
      <c r="AJ124" s="9">
        <f t="shared" si="8"/>
        <v>0</v>
      </c>
      <c r="AK124" s="9">
        <f t="shared" si="9"/>
        <v>0</v>
      </c>
      <c r="AL124" s="9">
        <f t="shared" si="10"/>
        <v>1</v>
      </c>
      <c r="AM124" s="9">
        <f t="shared" si="11"/>
        <v>0</v>
      </c>
      <c r="AN124" s="29" t="s">
        <v>2472</v>
      </c>
    </row>
    <row r="125" spans="1:40" x14ac:dyDescent="0.25">
      <c r="A125" s="28">
        <v>2746</v>
      </c>
      <c r="B125" s="29" t="s">
        <v>2473</v>
      </c>
      <c r="C125" s="29" t="s">
        <v>2474</v>
      </c>
      <c r="D125" s="29" t="s">
        <v>2475</v>
      </c>
      <c r="E125" s="42">
        <v>42856</v>
      </c>
      <c r="F125" s="29" t="s">
        <v>38</v>
      </c>
      <c r="L125" s="10" t="s">
        <v>342</v>
      </c>
      <c r="M125" s="29" t="s">
        <v>185</v>
      </c>
      <c r="N125" s="31" t="s">
        <v>48</v>
      </c>
      <c r="O125" s="28">
        <v>42</v>
      </c>
      <c r="P125" s="29" t="s">
        <v>2476</v>
      </c>
      <c r="Q125" s="31" t="s">
        <v>15</v>
      </c>
      <c r="R125" s="28">
        <v>0</v>
      </c>
      <c r="S125" s="28">
        <v>0</v>
      </c>
      <c r="T125" s="28">
        <v>0</v>
      </c>
      <c r="U125" s="28">
        <v>1</v>
      </c>
      <c r="V125" s="28">
        <v>0</v>
      </c>
      <c r="W125" s="28">
        <v>0</v>
      </c>
      <c r="X125" s="28">
        <v>0</v>
      </c>
      <c r="Y125" s="28">
        <v>0</v>
      </c>
      <c r="Z125" s="28">
        <v>1</v>
      </c>
      <c r="AA125" s="28">
        <v>0</v>
      </c>
      <c r="AB125" s="28">
        <v>0</v>
      </c>
      <c r="AC125" s="28">
        <v>0</v>
      </c>
      <c r="AD125" s="28">
        <v>0</v>
      </c>
      <c r="AE125" s="28">
        <v>1</v>
      </c>
      <c r="AF125" s="28">
        <v>0</v>
      </c>
      <c r="AG125" s="28">
        <v>0</v>
      </c>
      <c r="AH125" s="28">
        <v>0</v>
      </c>
      <c r="AI125" s="28">
        <v>0</v>
      </c>
      <c r="AJ125" s="9">
        <f t="shared" si="8"/>
        <v>1</v>
      </c>
      <c r="AK125" s="9">
        <f t="shared" si="9"/>
        <v>0</v>
      </c>
      <c r="AL125" s="9">
        <f t="shared" si="10"/>
        <v>0</v>
      </c>
      <c r="AM125" s="9">
        <f t="shared" si="11"/>
        <v>0</v>
      </c>
      <c r="AN125" s="29" t="s">
        <v>2477</v>
      </c>
    </row>
    <row r="126" spans="1:40" x14ac:dyDescent="0.25">
      <c r="A126" s="28">
        <v>2793</v>
      </c>
      <c r="B126" s="29" t="s">
        <v>2478</v>
      </c>
      <c r="C126" s="29" t="s">
        <v>2479</v>
      </c>
      <c r="D126" s="29" t="s">
        <v>2480</v>
      </c>
      <c r="E126" s="42">
        <v>43101</v>
      </c>
      <c r="F126" s="29" t="s">
        <v>38</v>
      </c>
      <c r="J126" s="28">
        <v>4</v>
      </c>
      <c r="L126" s="10" t="s">
        <v>342</v>
      </c>
      <c r="M126" s="29" t="s">
        <v>185</v>
      </c>
      <c r="N126" s="31" t="s">
        <v>48</v>
      </c>
      <c r="O126" s="28">
        <v>24.083333333333332</v>
      </c>
      <c r="P126" s="29" t="s">
        <v>2416</v>
      </c>
      <c r="Q126" s="31" t="s">
        <v>15</v>
      </c>
      <c r="R126" s="28">
        <v>0</v>
      </c>
      <c r="S126" s="28">
        <v>0</v>
      </c>
      <c r="T126" s="28">
        <v>0</v>
      </c>
      <c r="U126" s="28">
        <v>0</v>
      </c>
      <c r="V126" s="28">
        <v>0</v>
      </c>
      <c r="W126" s="28">
        <v>0</v>
      </c>
      <c r="X126" s="28">
        <v>0</v>
      </c>
      <c r="Y126" s="28">
        <v>1</v>
      </c>
      <c r="Z126" s="28">
        <v>0</v>
      </c>
      <c r="AA126" s="28">
        <v>0</v>
      </c>
      <c r="AB126" s="28">
        <v>0</v>
      </c>
      <c r="AC126" s="28">
        <v>1</v>
      </c>
      <c r="AD126" s="28">
        <v>0</v>
      </c>
      <c r="AE126" s="28">
        <v>0</v>
      </c>
      <c r="AF126" s="28">
        <v>0</v>
      </c>
      <c r="AG126" s="28">
        <v>0</v>
      </c>
      <c r="AH126" s="28">
        <v>0</v>
      </c>
      <c r="AI126" s="28">
        <v>0</v>
      </c>
      <c r="AJ126" s="9">
        <f t="shared" si="8"/>
        <v>1</v>
      </c>
      <c r="AK126" s="9">
        <f t="shared" si="9"/>
        <v>0</v>
      </c>
      <c r="AL126" s="9">
        <f t="shared" si="10"/>
        <v>0</v>
      </c>
      <c r="AM126" s="9">
        <f t="shared" si="11"/>
        <v>0</v>
      </c>
      <c r="AN126" s="29" t="s">
        <v>2481</v>
      </c>
    </row>
    <row r="127" spans="1:40" x14ac:dyDescent="0.25">
      <c r="A127" s="28">
        <v>2795</v>
      </c>
      <c r="B127" s="29" t="s">
        <v>2482</v>
      </c>
      <c r="C127" s="29" t="s">
        <v>2483</v>
      </c>
      <c r="D127" s="29" t="s">
        <v>2484</v>
      </c>
      <c r="E127" s="42">
        <v>38292</v>
      </c>
      <c r="F127" s="29" t="s">
        <v>38</v>
      </c>
      <c r="G127" s="28">
        <v>1800</v>
      </c>
      <c r="H127" s="28">
        <v>900</v>
      </c>
      <c r="L127" s="10" t="s">
        <v>341</v>
      </c>
      <c r="M127" s="29" t="s">
        <v>151</v>
      </c>
      <c r="N127" s="31" t="s">
        <v>48</v>
      </c>
      <c r="O127" s="28">
        <v>4</v>
      </c>
      <c r="P127" s="29" t="s">
        <v>2485</v>
      </c>
      <c r="Q127" s="31" t="s">
        <v>15</v>
      </c>
      <c r="R127" s="28">
        <v>1</v>
      </c>
      <c r="S127" s="28">
        <v>0</v>
      </c>
      <c r="T127" s="28">
        <v>0</v>
      </c>
      <c r="U127" s="28">
        <v>0</v>
      </c>
      <c r="V127" s="28">
        <v>0</v>
      </c>
      <c r="W127" s="28">
        <v>0</v>
      </c>
      <c r="X127" s="28">
        <v>0</v>
      </c>
      <c r="Y127" s="28">
        <v>0</v>
      </c>
      <c r="Z127" s="28">
        <v>0</v>
      </c>
      <c r="AA127" s="28">
        <v>1</v>
      </c>
      <c r="AB127" s="28">
        <v>0</v>
      </c>
      <c r="AC127" s="28">
        <v>0</v>
      </c>
      <c r="AD127" s="28">
        <v>0</v>
      </c>
      <c r="AE127" s="28">
        <v>0</v>
      </c>
      <c r="AF127" s="28">
        <v>0</v>
      </c>
      <c r="AG127" s="28">
        <v>0</v>
      </c>
      <c r="AH127" s="28">
        <v>0</v>
      </c>
      <c r="AI127" s="28">
        <v>1</v>
      </c>
      <c r="AJ127" s="9">
        <f t="shared" si="8"/>
        <v>0</v>
      </c>
      <c r="AK127" s="9">
        <f t="shared" si="9"/>
        <v>0</v>
      </c>
      <c r="AL127" s="9">
        <f t="shared" si="10"/>
        <v>1</v>
      </c>
      <c r="AM127" s="9">
        <f t="shared" si="11"/>
        <v>0</v>
      </c>
      <c r="AN127" s="29" t="s">
        <v>2486</v>
      </c>
    </row>
    <row r="128" spans="1:40" x14ac:dyDescent="0.25">
      <c r="A128" s="28">
        <v>2808</v>
      </c>
      <c r="B128" s="29" t="s">
        <v>2487</v>
      </c>
      <c r="C128" s="29" t="s">
        <v>2488</v>
      </c>
      <c r="D128" s="29" t="s">
        <v>2489</v>
      </c>
      <c r="E128" s="42">
        <v>42355</v>
      </c>
      <c r="F128" s="29" t="s">
        <v>38</v>
      </c>
      <c r="J128" s="28">
        <v>1.07</v>
      </c>
      <c r="L128" s="10" t="s">
        <v>341</v>
      </c>
      <c r="M128" s="29" t="s">
        <v>151</v>
      </c>
      <c r="N128" s="31" t="s">
        <v>48</v>
      </c>
      <c r="O128" s="28">
        <v>0.16666666666666671</v>
      </c>
      <c r="P128" s="29" t="s">
        <v>1323</v>
      </c>
      <c r="Q128" s="31" t="s">
        <v>15</v>
      </c>
      <c r="R128" s="28">
        <v>0</v>
      </c>
      <c r="S128" s="28">
        <v>0</v>
      </c>
      <c r="T128" s="28">
        <v>0</v>
      </c>
      <c r="U128" s="28">
        <v>1</v>
      </c>
      <c r="V128" s="28">
        <v>0</v>
      </c>
      <c r="W128" s="28">
        <v>0</v>
      </c>
      <c r="X128" s="28">
        <v>0</v>
      </c>
      <c r="Y128" s="28">
        <v>0</v>
      </c>
      <c r="Z128" s="28">
        <v>1</v>
      </c>
      <c r="AA128" s="28">
        <v>0</v>
      </c>
      <c r="AB128" s="28">
        <v>0</v>
      </c>
      <c r="AC128" s="28">
        <v>1</v>
      </c>
      <c r="AD128" s="28">
        <v>0</v>
      </c>
      <c r="AE128" s="28">
        <v>0</v>
      </c>
      <c r="AF128" s="28">
        <v>0</v>
      </c>
      <c r="AG128" s="28">
        <v>0</v>
      </c>
      <c r="AH128" s="28">
        <v>0</v>
      </c>
      <c r="AI128" s="28">
        <v>0</v>
      </c>
      <c r="AJ128" s="9">
        <f t="shared" si="8"/>
        <v>1</v>
      </c>
      <c r="AK128" s="9">
        <f t="shared" si="9"/>
        <v>0</v>
      </c>
      <c r="AL128" s="9">
        <f t="shared" si="10"/>
        <v>0</v>
      </c>
      <c r="AM128" s="9">
        <f t="shared" si="11"/>
        <v>0</v>
      </c>
      <c r="AN128" s="29" t="s">
        <v>2490</v>
      </c>
    </row>
    <row r="129" spans="1:40" x14ac:dyDescent="0.25">
      <c r="A129" s="28">
        <v>2809</v>
      </c>
      <c r="B129" s="29" t="s">
        <v>2491</v>
      </c>
      <c r="C129" s="29" t="s">
        <v>2492</v>
      </c>
      <c r="D129" s="29" t="s">
        <v>2493</v>
      </c>
      <c r="E129" s="42">
        <v>42095</v>
      </c>
      <c r="F129" s="29" t="s">
        <v>38</v>
      </c>
      <c r="J129" s="28">
        <v>4</v>
      </c>
      <c r="L129" s="10" t="s">
        <v>342</v>
      </c>
      <c r="M129" s="29" t="s">
        <v>185</v>
      </c>
      <c r="N129" s="31" t="s">
        <v>48</v>
      </c>
      <c r="O129" s="28">
        <v>12480</v>
      </c>
      <c r="P129" s="29" t="s">
        <v>817</v>
      </c>
      <c r="Q129" s="31" t="s">
        <v>70</v>
      </c>
      <c r="R129" s="28">
        <v>0</v>
      </c>
      <c r="S129" s="28">
        <v>0</v>
      </c>
      <c r="T129" s="28">
        <v>0</v>
      </c>
      <c r="U129" s="28">
        <v>1</v>
      </c>
      <c r="V129" s="28">
        <v>0</v>
      </c>
      <c r="W129" s="28">
        <v>0</v>
      </c>
      <c r="X129" s="28">
        <v>0</v>
      </c>
      <c r="Y129" s="28">
        <v>0</v>
      </c>
      <c r="Z129" s="28">
        <v>1</v>
      </c>
      <c r="AA129" s="28">
        <v>0</v>
      </c>
      <c r="AB129" s="28">
        <v>0</v>
      </c>
      <c r="AC129" s="28">
        <v>1</v>
      </c>
      <c r="AD129" s="28">
        <v>1</v>
      </c>
      <c r="AE129" s="28">
        <v>0</v>
      </c>
      <c r="AF129" s="28">
        <v>0</v>
      </c>
      <c r="AG129" s="28">
        <v>0</v>
      </c>
      <c r="AH129" s="28">
        <v>0</v>
      </c>
      <c r="AI129" s="28">
        <v>0</v>
      </c>
      <c r="AJ129" s="9">
        <f t="shared" si="8"/>
        <v>1</v>
      </c>
      <c r="AK129" s="9">
        <f t="shared" si="9"/>
        <v>0</v>
      </c>
      <c r="AL129" s="9">
        <f t="shared" si="10"/>
        <v>1</v>
      </c>
      <c r="AM129" s="9">
        <f t="shared" si="11"/>
        <v>1</v>
      </c>
      <c r="AN129" s="29" t="s">
        <v>2494</v>
      </c>
    </row>
    <row r="130" spans="1:40" x14ac:dyDescent="0.25">
      <c r="A130" s="28">
        <v>2817</v>
      </c>
      <c r="B130" s="29" t="s">
        <v>2495</v>
      </c>
      <c r="C130" s="29" t="s">
        <v>2496</v>
      </c>
      <c r="D130" s="29" t="s">
        <v>2497</v>
      </c>
      <c r="E130" s="42">
        <v>42675</v>
      </c>
      <c r="F130" s="29" t="s">
        <v>38</v>
      </c>
      <c r="J130" s="28">
        <v>6</v>
      </c>
      <c r="L130" s="10" t="s">
        <v>341</v>
      </c>
      <c r="M130" s="29" t="s">
        <v>54</v>
      </c>
      <c r="N130" s="31" t="s">
        <v>48</v>
      </c>
      <c r="O130" s="28">
        <v>0</v>
      </c>
      <c r="P130" s="29" t="s">
        <v>2355</v>
      </c>
      <c r="Q130" s="31" t="s">
        <v>15</v>
      </c>
      <c r="R130" s="28">
        <v>1</v>
      </c>
      <c r="S130" s="28">
        <v>0</v>
      </c>
      <c r="T130" s="28">
        <v>0</v>
      </c>
      <c r="U130" s="28">
        <v>0</v>
      </c>
      <c r="V130" s="28">
        <v>0</v>
      </c>
      <c r="W130" s="28">
        <v>0</v>
      </c>
      <c r="X130" s="28">
        <v>0</v>
      </c>
      <c r="Y130" s="28">
        <v>1</v>
      </c>
      <c r="Z130" s="28">
        <v>0</v>
      </c>
      <c r="AA130" s="28">
        <v>0</v>
      </c>
      <c r="AB130" s="28">
        <v>0</v>
      </c>
      <c r="AC130" s="28">
        <v>1</v>
      </c>
      <c r="AD130" s="28">
        <v>0</v>
      </c>
      <c r="AE130" s="28">
        <v>0</v>
      </c>
      <c r="AF130" s="28">
        <v>0</v>
      </c>
      <c r="AG130" s="28">
        <v>0</v>
      </c>
      <c r="AH130" s="28">
        <v>0</v>
      </c>
      <c r="AI130" s="28">
        <v>0</v>
      </c>
      <c r="AJ130" s="9">
        <f t="shared" si="8"/>
        <v>1</v>
      </c>
      <c r="AK130" s="9">
        <f t="shared" si="9"/>
        <v>0</v>
      </c>
      <c r="AL130" s="9">
        <f t="shared" si="10"/>
        <v>0</v>
      </c>
      <c r="AM130" s="9">
        <f t="shared" si="11"/>
        <v>0</v>
      </c>
      <c r="AN130" s="29" t="s">
        <v>2498</v>
      </c>
    </row>
    <row r="131" spans="1:40" x14ac:dyDescent="0.25">
      <c r="A131" s="28">
        <v>2818</v>
      </c>
      <c r="B131" s="29" t="s">
        <v>2499</v>
      </c>
      <c r="C131" s="29" t="s">
        <v>2500</v>
      </c>
      <c r="D131" s="29" t="s">
        <v>2501</v>
      </c>
      <c r="E131" s="42">
        <v>41609</v>
      </c>
      <c r="F131" s="29" t="s">
        <v>38</v>
      </c>
      <c r="L131" s="10" t="s">
        <v>342</v>
      </c>
      <c r="M131" s="29" t="s">
        <v>185</v>
      </c>
      <c r="N131" s="31" t="s">
        <v>40</v>
      </c>
      <c r="O131" s="28">
        <v>8</v>
      </c>
      <c r="P131" s="29" t="s">
        <v>539</v>
      </c>
      <c r="Q131" s="31" t="s">
        <v>15</v>
      </c>
      <c r="R131" s="28">
        <v>0</v>
      </c>
      <c r="S131" s="28">
        <v>0</v>
      </c>
      <c r="T131" s="28">
        <v>0</v>
      </c>
      <c r="U131" s="28">
        <v>1</v>
      </c>
      <c r="V131" s="28">
        <v>0</v>
      </c>
      <c r="W131" s="28">
        <v>0</v>
      </c>
      <c r="X131" s="28">
        <v>0</v>
      </c>
      <c r="Y131" s="28">
        <v>0</v>
      </c>
      <c r="Z131" s="28">
        <v>1</v>
      </c>
      <c r="AA131" s="28">
        <v>0</v>
      </c>
      <c r="AB131" s="28">
        <v>0</v>
      </c>
      <c r="AC131" s="28">
        <v>0</v>
      </c>
      <c r="AD131" s="28">
        <v>0</v>
      </c>
      <c r="AE131" s="28">
        <v>0</v>
      </c>
      <c r="AF131" s="28">
        <v>0</v>
      </c>
      <c r="AG131" s="28">
        <v>0</v>
      </c>
      <c r="AH131" s="28">
        <v>0</v>
      </c>
      <c r="AI131" s="28">
        <v>1</v>
      </c>
      <c r="AJ131" s="9">
        <f t="shared" si="8"/>
        <v>0</v>
      </c>
      <c r="AK131" s="9">
        <f t="shared" si="9"/>
        <v>0</v>
      </c>
      <c r="AL131" s="9">
        <f t="shared" si="10"/>
        <v>1</v>
      </c>
      <c r="AM131" s="9">
        <f t="shared" si="11"/>
        <v>0</v>
      </c>
      <c r="AN131" s="29" t="s">
        <v>2502</v>
      </c>
    </row>
    <row r="132" spans="1:40" x14ac:dyDescent="0.25">
      <c r="A132" s="28">
        <v>2853</v>
      </c>
      <c r="B132" s="29" t="s">
        <v>2503</v>
      </c>
      <c r="C132" s="29" t="s">
        <v>2504</v>
      </c>
      <c r="D132" s="29" t="s">
        <v>2505</v>
      </c>
      <c r="E132" s="42">
        <v>42614</v>
      </c>
      <c r="F132" s="29" t="s">
        <v>38</v>
      </c>
      <c r="J132" s="28">
        <v>1.1599999999999999</v>
      </c>
      <c r="L132" s="10" t="s">
        <v>342</v>
      </c>
      <c r="M132" s="29" t="s">
        <v>2506</v>
      </c>
      <c r="N132" s="31" t="s">
        <v>219</v>
      </c>
      <c r="O132" s="28">
        <v>24</v>
      </c>
      <c r="P132" s="29" t="s">
        <v>2507</v>
      </c>
      <c r="Q132" s="31" t="s">
        <v>15</v>
      </c>
      <c r="R132" s="28">
        <v>0</v>
      </c>
      <c r="S132" s="28">
        <v>0</v>
      </c>
      <c r="T132" s="28">
        <v>0</v>
      </c>
      <c r="U132" s="28">
        <v>1</v>
      </c>
      <c r="V132" s="28">
        <v>0</v>
      </c>
      <c r="W132" s="28">
        <v>0</v>
      </c>
      <c r="X132" s="28">
        <v>0</v>
      </c>
      <c r="Y132" s="28">
        <v>0</v>
      </c>
      <c r="Z132" s="28">
        <v>1</v>
      </c>
      <c r="AA132" s="28">
        <v>0</v>
      </c>
      <c r="AB132" s="28">
        <v>0</v>
      </c>
      <c r="AC132" s="28">
        <v>1</v>
      </c>
      <c r="AD132" s="28">
        <v>0</v>
      </c>
      <c r="AE132" s="28">
        <v>0</v>
      </c>
      <c r="AF132" s="28">
        <v>0</v>
      </c>
      <c r="AG132" s="28">
        <v>1</v>
      </c>
      <c r="AH132" s="28">
        <v>0</v>
      </c>
      <c r="AI132" s="28">
        <v>0</v>
      </c>
      <c r="AJ132" s="9">
        <f t="shared" si="8"/>
        <v>1</v>
      </c>
      <c r="AK132" s="9">
        <f t="shared" si="9"/>
        <v>1</v>
      </c>
      <c r="AL132" s="9">
        <f t="shared" si="10"/>
        <v>0</v>
      </c>
      <c r="AM132" s="9">
        <f t="shared" si="11"/>
        <v>0</v>
      </c>
      <c r="AN132" s="29" t="s">
        <v>2508</v>
      </c>
    </row>
    <row r="133" spans="1:40" x14ac:dyDescent="0.25">
      <c r="A133" s="28">
        <v>2856</v>
      </c>
      <c r="B133" s="29" t="s">
        <v>2509</v>
      </c>
      <c r="C133" s="29" t="s">
        <v>2510</v>
      </c>
      <c r="D133" s="29" t="s">
        <v>2511</v>
      </c>
      <c r="E133" s="42">
        <v>40422</v>
      </c>
      <c r="F133" s="29" t="s">
        <v>38</v>
      </c>
      <c r="J133" s="28">
        <v>6</v>
      </c>
      <c r="L133" s="10" t="s">
        <v>341</v>
      </c>
      <c r="M133" s="29" t="s">
        <v>54</v>
      </c>
      <c r="N133" s="31" t="s">
        <v>48</v>
      </c>
      <c r="O133" s="28">
        <v>0.33333333333333331</v>
      </c>
      <c r="P133" s="29" t="s">
        <v>2355</v>
      </c>
      <c r="Q133" s="31" t="s">
        <v>15</v>
      </c>
      <c r="R133" s="28">
        <v>1</v>
      </c>
      <c r="S133" s="28">
        <v>0</v>
      </c>
      <c r="T133" s="28">
        <v>0</v>
      </c>
      <c r="U133" s="28">
        <v>0</v>
      </c>
      <c r="V133" s="28">
        <v>0</v>
      </c>
      <c r="W133" s="28">
        <v>0</v>
      </c>
      <c r="X133" s="28">
        <v>0</v>
      </c>
      <c r="Y133" s="28">
        <v>1</v>
      </c>
      <c r="Z133" s="28">
        <v>0</v>
      </c>
      <c r="AA133" s="28">
        <v>0</v>
      </c>
      <c r="AB133" s="28">
        <v>0</v>
      </c>
      <c r="AC133" s="28">
        <v>1</v>
      </c>
      <c r="AD133" s="28">
        <v>0</v>
      </c>
      <c r="AE133" s="28">
        <v>0</v>
      </c>
      <c r="AF133" s="28">
        <v>0</v>
      </c>
      <c r="AG133" s="28">
        <v>0</v>
      </c>
      <c r="AH133" s="28">
        <v>0</v>
      </c>
      <c r="AI133" s="28">
        <v>0</v>
      </c>
      <c r="AJ133" s="9">
        <f t="shared" si="8"/>
        <v>1</v>
      </c>
      <c r="AK133" s="9">
        <f t="shared" si="9"/>
        <v>0</v>
      </c>
      <c r="AL133" s="9">
        <f t="shared" si="10"/>
        <v>0</v>
      </c>
      <c r="AM133" s="9">
        <f t="shared" si="11"/>
        <v>0</v>
      </c>
      <c r="AN133" s="29" t="s">
        <v>2512</v>
      </c>
    </row>
    <row r="134" spans="1:40" x14ac:dyDescent="0.25">
      <c r="A134" s="28">
        <v>2980</v>
      </c>
      <c r="B134" s="29" t="s">
        <v>2513</v>
      </c>
      <c r="C134" s="29" t="s">
        <v>2514</v>
      </c>
      <c r="D134" s="29" t="s">
        <v>2515</v>
      </c>
      <c r="E134" s="42">
        <v>40664</v>
      </c>
      <c r="F134" s="29" t="s">
        <v>38</v>
      </c>
      <c r="I134" s="28">
        <v>300000</v>
      </c>
      <c r="L134" s="10" t="s">
        <v>341</v>
      </c>
      <c r="M134" s="29" t="s">
        <v>566</v>
      </c>
      <c r="O134" s="28">
        <v>0.25</v>
      </c>
      <c r="P134" s="29" t="s">
        <v>589</v>
      </c>
      <c r="Q134" s="31" t="s">
        <v>15</v>
      </c>
      <c r="R134" s="28">
        <v>0</v>
      </c>
      <c r="S134" s="28">
        <v>0</v>
      </c>
      <c r="T134" s="28">
        <v>0</v>
      </c>
      <c r="U134" s="28">
        <v>1</v>
      </c>
      <c r="V134" s="28">
        <v>0</v>
      </c>
      <c r="W134" s="28">
        <v>0</v>
      </c>
      <c r="X134" s="28">
        <v>0</v>
      </c>
      <c r="Y134" s="28">
        <v>0</v>
      </c>
      <c r="Z134" s="28">
        <v>1</v>
      </c>
      <c r="AA134" s="28">
        <v>0</v>
      </c>
      <c r="AB134" s="28">
        <v>0</v>
      </c>
      <c r="AC134" s="28">
        <v>0</v>
      </c>
      <c r="AD134" s="28">
        <v>0</v>
      </c>
      <c r="AE134" s="28">
        <v>0</v>
      </c>
      <c r="AF134" s="28">
        <v>0</v>
      </c>
      <c r="AG134" s="28">
        <v>0</v>
      </c>
      <c r="AH134" s="28">
        <v>0</v>
      </c>
      <c r="AI134" s="28">
        <v>1</v>
      </c>
      <c r="AJ134" s="9">
        <f t="shared" si="8"/>
        <v>0</v>
      </c>
      <c r="AK134" s="9">
        <f t="shared" si="9"/>
        <v>0</v>
      </c>
      <c r="AL134" s="9">
        <f t="shared" si="10"/>
        <v>1</v>
      </c>
      <c r="AM134" s="9">
        <f t="shared" si="11"/>
        <v>0</v>
      </c>
      <c r="AN134" s="29" t="s">
        <v>2516</v>
      </c>
    </row>
    <row r="135" spans="1:40" x14ac:dyDescent="0.25">
      <c r="A135" s="28">
        <v>3024</v>
      </c>
      <c r="B135" s="29" t="s">
        <v>2517</v>
      </c>
      <c r="C135" s="29" t="s">
        <v>2518</v>
      </c>
      <c r="D135" s="29" t="s">
        <v>2519</v>
      </c>
      <c r="E135" s="42">
        <v>41996</v>
      </c>
      <c r="F135" s="29" t="s">
        <v>38</v>
      </c>
      <c r="L135" s="10" t="s">
        <v>341</v>
      </c>
      <c r="M135" s="29" t="s">
        <v>54</v>
      </c>
      <c r="N135" s="31" t="s">
        <v>48</v>
      </c>
      <c r="O135" s="28">
        <v>56</v>
      </c>
      <c r="P135" s="29" t="s">
        <v>377</v>
      </c>
      <c r="Q135" s="31" t="s">
        <v>15</v>
      </c>
      <c r="R135" s="28">
        <v>0</v>
      </c>
      <c r="S135" s="28">
        <v>0</v>
      </c>
      <c r="T135" s="28">
        <v>0</v>
      </c>
      <c r="U135" s="28">
        <v>1</v>
      </c>
      <c r="V135" s="28">
        <v>0</v>
      </c>
      <c r="W135" s="28">
        <v>0</v>
      </c>
      <c r="X135" s="28">
        <v>0</v>
      </c>
      <c r="Y135" s="28">
        <v>0</v>
      </c>
      <c r="Z135" s="28">
        <v>1</v>
      </c>
      <c r="AA135" s="28">
        <v>0</v>
      </c>
      <c r="AB135" s="28">
        <v>0</v>
      </c>
      <c r="AC135" s="28">
        <v>0</v>
      </c>
      <c r="AD135" s="28">
        <v>0</v>
      </c>
      <c r="AE135" s="28">
        <v>1</v>
      </c>
      <c r="AF135" s="28">
        <v>0</v>
      </c>
      <c r="AG135" s="28">
        <v>0</v>
      </c>
      <c r="AH135" s="28">
        <v>0</v>
      </c>
      <c r="AI135" s="28">
        <v>0</v>
      </c>
      <c r="AJ135" s="9">
        <f t="shared" si="8"/>
        <v>1</v>
      </c>
      <c r="AK135" s="9">
        <f t="shared" si="9"/>
        <v>0</v>
      </c>
      <c r="AL135" s="9">
        <f t="shared" si="10"/>
        <v>0</v>
      </c>
      <c r="AM135" s="9">
        <f t="shared" si="11"/>
        <v>0</v>
      </c>
      <c r="AN135" s="29" t="s">
        <v>2520</v>
      </c>
    </row>
    <row r="136" spans="1:40" x14ac:dyDescent="0.25">
      <c r="A136" s="28">
        <v>3044</v>
      </c>
      <c r="B136" s="29" t="s">
        <v>2521</v>
      </c>
      <c r="C136" s="29" t="s">
        <v>2522</v>
      </c>
      <c r="D136" s="29" t="s">
        <v>2523</v>
      </c>
      <c r="E136" s="42">
        <v>43221</v>
      </c>
      <c r="F136" s="29" t="s">
        <v>38</v>
      </c>
      <c r="G136" s="28">
        <v>939</v>
      </c>
      <c r="H136" s="28">
        <v>829</v>
      </c>
      <c r="J136" s="28">
        <v>4</v>
      </c>
      <c r="L136" s="10" t="s">
        <v>342</v>
      </c>
      <c r="M136" s="29" t="s">
        <v>185</v>
      </c>
      <c r="N136" s="31" t="s">
        <v>40</v>
      </c>
      <c r="O136" s="28">
        <v>140</v>
      </c>
      <c r="P136" s="29" t="s">
        <v>1323</v>
      </c>
      <c r="Q136" s="31" t="s">
        <v>15</v>
      </c>
      <c r="R136" s="28">
        <v>0</v>
      </c>
      <c r="S136" s="28">
        <v>0</v>
      </c>
      <c r="T136" s="28">
        <v>0</v>
      </c>
      <c r="U136" s="28">
        <v>1</v>
      </c>
      <c r="V136" s="28">
        <v>0</v>
      </c>
      <c r="W136" s="28">
        <v>0</v>
      </c>
      <c r="X136" s="28">
        <v>0</v>
      </c>
      <c r="Y136" s="28">
        <v>0</v>
      </c>
      <c r="Z136" s="28">
        <v>1</v>
      </c>
      <c r="AA136" s="28">
        <v>0</v>
      </c>
      <c r="AB136" s="28">
        <v>0</v>
      </c>
      <c r="AC136" s="28">
        <v>1</v>
      </c>
      <c r="AD136" s="28">
        <v>0</v>
      </c>
      <c r="AE136" s="28">
        <v>0</v>
      </c>
      <c r="AF136" s="28">
        <v>0</v>
      </c>
      <c r="AG136" s="28">
        <v>0</v>
      </c>
      <c r="AH136" s="28">
        <v>0</v>
      </c>
      <c r="AI136" s="28">
        <v>0</v>
      </c>
      <c r="AJ136" s="9">
        <f t="shared" si="8"/>
        <v>1</v>
      </c>
      <c r="AK136" s="9">
        <f t="shared" si="9"/>
        <v>0</v>
      </c>
      <c r="AL136" s="9">
        <f t="shared" si="10"/>
        <v>0</v>
      </c>
      <c r="AM136" s="9">
        <f t="shared" si="11"/>
        <v>0</v>
      </c>
      <c r="AN136" s="29" t="s">
        <v>2524</v>
      </c>
    </row>
    <row r="137" spans="1:40" x14ac:dyDescent="0.25">
      <c r="A137" s="28">
        <v>3098</v>
      </c>
      <c r="B137" s="29" t="s">
        <v>2525</v>
      </c>
      <c r="C137" s="29" t="s">
        <v>2526</v>
      </c>
      <c r="D137" s="29" t="s">
        <v>2527</v>
      </c>
      <c r="E137" s="42">
        <v>43252</v>
      </c>
      <c r="F137" s="29" t="s">
        <v>38</v>
      </c>
      <c r="J137" s="28">
        <v>0.2467</v>
      </c>
      <c r="L137" s="10" t="s">
        <v>342</v>
      </c>
      <c r="M137" s="29" t="s">
        <v>1977</v>
      </c>
      <c r="N137" s="31" t="s">
        <v>1346</v>
      </c>
      <c r="O137" s="28">
        <v>72</v>
      </c>
      <c r="P137" s="29" t="s">
        <v>2457</v>
      </c>
      <c r="Q137" s="31" t="s">
        <v>15</v>
      </c>
      <c r="R137" s="28">
        <v>1</v>
      </c>
      <c r="S137" s="28">
        <v>0</v>
      </c>
      <c r="T137" s="28">
        <v>0</v>
      </c>
      <c r="U137" s="28">
        <v>0</v>
      </c>
      <c r="V137" s="28">
        <v>0</v>
      </c>
      <c r="W137" s="28">
        <v>0</v>
      </c>
      <c r="X137" s="28">
        <v>0</v>
      </c>
      <c r="Y137" s="28">
        <v>1</v>
      </c>
      <c r="Z137" s="28">
        <v>0</v>
      </c>
      <c r="AA137" s="28">
        <v>0</v>
      </c>
      <c r="AB137" s="28">
        <v>0</v>
      </c>
      <c r="AC137" s="28">
        <v>1</v>
      </c>
      <c r="AD137" s="28">
        <v>0</v>
      </c>
      <c r="AE137" s="28">
        <v>0</v>
      </c>
      <c r="AF137" s="28">
        <v>0</v>
      </c>
      <c r="AG137" s="28">
        <v>0</v>
      </c>
      <c r="AH137" s="28">
        <v>0</v>
      </c>
      <c r="AI137" s="28">
        <v>0</v>
      </c>
      <c r="AJ137" s="9">
        <f t="shared" si="8"/>
        <v>1</v>
      </c>
      <c r="AK137" s="9">
        <f t="shared" si="9"/>
        <v>0</v>
      </c>
      <c r="AL137" s="9">
        <f t="shared" si="10"/>
        <v>0</v>
      </c>
      <c r="AM137" s="9">
        <f t="shared" si="11"/>
        <v>0</v>
      </c>
      <c r="AN137" s="29" t="s">
        <v>2528</v>
      </c>
    </row>
    <row r="138" spans="1:40" x14ac:dyDescent="0.25">
      <c r="A138" s="28">
        <v>3111</v>
      </c>
      <c r="B138" s="29" t="s">
        <v>2529</v>
      </c>
      <c r="C138" s="29" t="s">
        <v>2530</v>
      </c>
      <c r="D138" s="29" t="s">
        <v>2531</v>
      </c>
      <c r="E138" s="42">
        <v>42856</v>
      </c>
      <c r="F138" s="29" t="s">
        <v>332</v>
      </c>
      <c r="G138" s="28">
        <v>18000</v>
      </c>
      <c r="H138" s="28">
        <v>8150</v>
      </c>
      <c r="I138" s="28">
        <v>10</v>
      </c>
      <c r="L138" s="10" t="s">
        <v>342</v>
      </c>
      <c r="M138" s="29" t="s">
        <v>136</v>
      </c>
      <c r="O138" s="28">
        <v>1</v>
      </c>
      <c r="P138" s="29" t="s">
        <v>2220</v>
      </c>
      <c r="Q138" s="31" t="s">
        <v>15</v>
      </c>
      <c r="R138" s="28">
        <v>1</v>
      </c>
      <c r="S138" s="28">
        <v>0</v>
      </c>
      <c r="T138" s="28">
        <v>0</v>
      </c>
      <c r="U138" s="28">
        <v>1</v>
      </c>
      <c r="V138" s="28">
        <v>0</v>
      </c>
      <c r="W138" s="28">
        <v>0</v>
      </c>
      <c r="X138" s="28">
        <v>0</v>
      </c>
      <c r="Y138" s="28">
        <v>0</v>
      </c>
      <c r="Z138" s="28">
        <v>1</v>
      </c>
      <c r="AA138" s="28">
        <v>0</v>
      </c>
      <c r="AB138" s="28">
        <v>0</v>
      </c>
      <c r="AC138" s="28">
        <v>1</v>
      </c>
      <c r="AD138" s="28">
        <v>0</v>
      </c>
      <c r="AE138" s="28">
        <v>0</v>
      </c>
      <c r="AF138" s="28">
        <v>0</v>
      </c>
      <c r="AG138" s="28">
        <v>0</v>
      </c>
      <c r="AH138" s="28">
        <v>0</v>
      </c>
      <c r="AI138" s="28">
        <v>0</v>
      </c>
      <c r="AJ138" s="9">
        <f t="shared" si="8"/>
        <v>1</v>
      </c>
      <c r="AK138" s="9">
        <f t="shared" si="9"/>
        <v>0</v>
      </c>
      <c r="AL138" s="9">
        <f t="shared" si="10"/>
        <v>0</v>
      </c>
      <c r="AM138" s="9">
        <f t="shared" si="11"/>
        <v>0</v>
      </c>
      <c r="AN138" s="29" t="s">
        <v>2532</v>
      </c>
    </row>
    <row r="139" spans="1:40" x14ac:dyDescent="0.25">
      <c r="A139" s="28">
        <v>3114</v>
      </c>
      <c r="B139" s="29" t="s">
        <v>1423</v>
      </c>
      <c r="C139" s="29" t="s">
        <v>1424</v>
      </c>
      <c r="D139" s="29" t="s">
        <v>1425</v>
      </c>
      <c r="E139" s="42">
        <v>41487</v>
      </c>
      <c r="F139" s="29" t="s">
        <v>38</v>
      </c>
      <c r="L139" s="25" t="s">
        <v>341</v>
      </c>
      <c r="M139" s="38" t="s">
        <v>8020</v>
      </c>
      <c r="N139" s="36" t="s">
        <v>48</v>
      </c>
      <c r="Q139" s="31" t="s">
        <v>15</v>
      </c>
      <c r="R139" s="28">
        <v>1</v>
      </c>
      <c r="S139" s="28">
        <v>0</v>
      </c>
      <c r="T139" s="28">
        <v>0</v>
      </c>
      <c r="U139" s="28">
        <v>0</v>
      </c>
      <c r="V139" s="28">
        <v>0</v>
      </c>
      <c r="W139" s="28">
        <v>0</v>
      </c>
      <c r="X139" s="28">
        <v>0</v>
      </c>
      <c r="Y139" s="28">
        <v>0</v>
      </c>
      <c r="Z139" s="28">
        <v>1</v>
      </c>
      <c r="AA139" s="28">
        <v>0</v>
      </c>
      <c r="AB139" s="28">
        <v>1</v>
      </c>
      <c r="AC139" s="28">
        <v>0</v>
      </c>
      <c r="AD139" s="28">
        <v>0</v>
      </c>
      <c r="AE139" s="28">
        <v>0</v>
      </c>
      <c r="AF139" s="28">
        <v>0</v>
      </c>
      <c r="AG139" s="28">
        <v>0</v>
      </c>
      <c r="AH139" s="28">
        <v>0</v>
      </c>
      <c r="AI139" s="28">
        <v>1</v>
      </c>
      <c r="AJ139" s="9">
        <f t="shared" si="8"/>
        <v>0</v>
      </c>
      <c r="AK139" s="9">
        <f t="shared" si="9"/>
        <v>0</v>
      </c>
      <c r="AL139" s="9">
        <f t="shared" si="10"/>
        <v>1</v>
      </c>
      <c r="AM139" s="9">
        <f t="shared" si="11"/>
        <v>0</v>
      </c>
      <c r="AN139" s="29" t="s">
        <v>1426</v>
      </c>
    </row>
    <row r="140" spans="1:40" x14ac:dyDescent="0.25">
      <c r="A140" s="28">
        <v>3217</v>
      </c>
      <c r="B140" s="29" t="s">
        <v>814</v>
      </c>
      <c r="C140" s="29" t="s">
        <v>815</v>
      </c>
      <c r="D140" s="29" t="s">
        <v>816</v>
      </c>
      <c r="E140" s="42">
        <v>44264</v>
      </c>
      <c r="F140" s="29" t="s">
        <v>38</v>
      </c>
      <c r="I140" s="28">
        <v>37.54</v>
      </c>
      <c r="J140" s="28">
        <v>1.2999999999999999E-2</v>
      </c>
      <c r="K140" s="28">
        <v>3.7</v>
      </c>
      <c r="L140" s="10" t="s">
        <v>341</v>
      </c>
      <c r="M140" s="29" t="s">
        <v>47</v>
      </c>
      <c r="N140" s="31" t="s">
        <v>48</v>
      </c>
      <c r="O140" s="28">
        <v>270</v>
      </c>
      <c r="P140" s="29" t="s">
        <v>817</v>
      </c>
      <c r="Q140" s="31" t="s">
        <v>15</v>
      </c>
      <c r="R140" s="28">
        <v>1</v>
      </c>
      <c r="S140" s="28">
        <v>0</v>
      </c>
      <c r="T140" s="28">
        <v>0</v>
      </c>
      <c r="U140" s="28">
        <v>1</v>
      </c>
      <c r="V140" s="28">
        <v>0</v>
      </c>
      <c r="W140" s="28">
        <v>0</v>
      </c>
      <c r="X140" s="28">
        <v>0</v>
      </c>
      <c r="Y140" s="28">
        <v>0</v>
      </c>
      <c r="Z140" s="28">
        <v>1</v>
      </c>
      <c r="AA140" s="28">
        <v>0</v>
      </c>
      <c r="AB140" s="28">
        <v>0</v>
      </c>
      <c r="AC140" s="28">
        <v>1</v>
      </c>
      <c r="AD140" s="28">
        <v>0</v>
      </c>
      <c r="AE140" s="28">
        <v>1</v>
      </c>
      <c r="AF140" s="28">
        <v>0</v>
      </c>
      <c r="AG140" s="28">
        <v>0</v>
      </c>
      <c r="AH140" s="28">
        <v>0</v>
      </c>
      <c r="AI140" s="28">
        <v>0</v>
      </c>
      <c r="AJ140" s="9">
        <f t="shared" si="8"/>
        <v>1</v>
      </c>
      <c r="AK140" s="9">
        <f t="shared" si="9"/>
        <v>0</v>
      </c>
      <c r="AL140" s="9">
        <f t="shared" si="10"/>
        <v>0</v>
      </c>
      <c r="AM140" s="9">
        <f t="shared" si="11"/>
        <v>0</v>
      </c>
      <c r="AN140" s="29" t="s">
        <v>818</v>
      </c>
    </row>
    <row r="141" spans="1:40" x14ac:dyDescent="0.25">
      <c r="A141" s="28">
        <v>3243</v>
      </c>
      <c r="B141" s="29" t="s">
        <v>2533</v>
      </c>
      <c r="C141" s="29" t="s">
        <v>2534</v>
      </c>
      <c r="D141" s="29" t="s">
        <v>2535</v>
      </c>
      <c r="E141" s="42">
        <v>43416</v>
      </c>
      <c r="F141" s="29" t="s">
        <v>38</v>
      </c>
      <c r="J141" s="28">
        <v>0.25</v>
      </c>
      <c r="L141" s="10" t="s">
        <v>342</v>
      </c>
      <c r="M141" s="29" t="s">
        <v>185</v>
      </c>
      <c r="N141" s="31" t="s">
        <v>48</v>
      </c>
      <c r="O141" s="28">
        <v>155.15625</v>
      </c>
      <c r="P141" s="29" t="s">
        <v>377</v>
      </c>
      <c r="Q141" s="31" t="s">
        <v>15</v>
      </c>
      <c r="R141" s="28">
        <v>0</v>
      </c>
      <c r="S141" s="28">
        <v>0</v>
      </c>
      <c r="T141" s="28">
        <v>0</v>
      </c>
      <c r="U141" s="28">
        <v>1</v>
      </c>
      <c r="V141" s="28">
        <v>0</v>
      </c>
      <c r="W141" s="28">
        <v>0</v>
      </c>
      <c r="X141" s="28">
        <v>0</v>
      </c>
      <c r="Y141" s="28">
        <v>0</v>
      </c>
      <c r="Z141" s="28">
        <v>1</v>
      </c>
      <c r="AA141" s="28">
        <v>0</v>
      </c>
      <c r="AB141" s="28">
        <v>0</v>
      </c>
      <c r="AC141" s="28">
        <v>1</v>
      </c>
      <c r="AD141" s="28">
        <v>0</v>
      </c>
      <c r="AE141" s="28">
        <v>0</v>
      </c>
      <c r="AF141" s="28">
        <v>0</v>
      </c>
      <c r="AG141" s="28">
        <v>0</v>
      </c>
      <c r="AH141" s="28">
        <v>0</v>
      </c>
      <c r="AI141" s="28">
        <v>0</v>
      </c>
      <c r="AJ141" s="9">
        <f t="shared" si="8"/>
        <v>1</v>
      </c>
      <c r="AK141" s="9">
        <f t="shared" si="9"/>
        <v>0</v>
      </c>
      <c r="AL141" s="9">
        <f t="shared" si="10"/>
        <v>0</v>
      </c>
      <c r="AM141" s="9">
        <f t="shared" si="11"/>
        <v>0</v>
      </c>
      <c r="AN141" s="29" t="s">
        <v>2536</v>
      </c>
    </row>
    <row r="142" spans="1:40" s="21" customFormat="1" x14ac:dyDescent="0.25">
      <c r="A142" s="32">
        <v>3308</v>
      </c>
      <c r="B142" s="33" t="s">
        <v>2537</v>
      </c>
      <c r="C142" s="33" t="s">
        <v>2538</v>
      </c>
      <c r="D142" s="33" t="s">
        <v>2535</v>
      </c>
      <c r="E142" s="44">
        <v>43446</v>
      </c>
      <c r="F142" s="33" t="s">
        <v>38</v>
      </c>
      <c r="G142" s="19"/>
      <c r="H142" s="19"/>
      <c r="I142" s="19"/>
      <c r="J142" s="32">
        <v>0.25</v>
      </c>
      <c r="K142" s="19"/>
      <c r="L142" s="19" t="s">
        <v>341</v>
      </c>
      <c r="M142" s="33" t="s">
        <v>151</v>
      </c>
      <c r="N142" s="35" t="s">
        <v>48</v>
      </c>
      <c r="O142" s="32">
        <v>32.142857142857146</v>
      </c>
      <c r="P142" s="33" t="s">
        <v>367</v>
      </c>
      <c r="Q142" s="35" t="s">
        <v>55</v>
      </c>
      <c r="R142" s="32">
        <v>1</v>
      </c>
      <c r="S142" s="32">
        <v>0</v>
      </c>
      <c r="T142" s="32">
        <v>0</v>
      </c>
      <c r="U142" s="32">
        <v>1</v>
      </c>
      <c r="V142" s="32">
        <v>0</v>
      </c>
      <c r="W142" s="32">
        <v>0</v>
      </c>
      <c r="X142" s="32">
        <v>0</v>
      </c>
      <c r="Y142" s="32">
        <v>0</v>
      </c>
      <c r="Z142" s="32">
        <v>1</v>
      </c>
      <c r="AA142" s="32">
        <v>0</v>
      </c>
      <c r="AB142" s="32">
        <v>0</v>
      </c>
      <c r="AC142" s="32">
        <v>1</v>
      </c>
      <c r="AD142" s="32">
        <v>0</v>
      </c>
      <c r="AE142" s="32">
        <v>0</v>
      </c>
      <c r="AF142" s="32">
        <v>0</v>
      </c>
      <c r="AG142" s="32">
        <v>0</v>
      </c>
      <c r="AH142" s="32">
        <v>0</v>
      </c>
      <c r="AI142" s="32">
        <v>0</v>
      </c>
      <c r="AJ142" s="9">
        <f t="shared" si="8"/>
        <v>1</v>
      </c>
      <c r="AK142" s="9">
        <f t="shared" si="9"/>
        <v>0</v>
      </c>
      <c r="AL142" s="9">
        <f t="shared" si="10"/>
        <v>0</v>
      </c>
      <c r="AM142" s="9">
        <f t="shared" si="11"/>
        <v>0</v>
      </c>
      <c r="AN142" s="22" t="s">
        <v>2539</v>
      </c>
    </row>
    <row r="143" spans="1:40" x14ac:dyDescent="0.25">
      <c r="A143" s="28">
        <v>3333</v>
      </c>
      <c r="B143" s="29" t="s">
        <v>2540</v>
      </c>
      <c r="C143" s="29" t="s">
        <v>2541</v>
      </c>
      <c r="D143" s="29" t="s">
        <v>2542</v>
      </c>
      <c r="E143" s="42">
        <v>43482</v>
      </c>
      <c r="F143" s="29" t="s">
        <v>38</v>
      </c>
      <c r="K143" s="28">
        <v>1</v>
      </c>
      <c r="L143" s="10" t="s">
        <v>342</v>
      </c>
      <c r="M143" s="29" t="s">
        <v>185</v>
      </c>
      <c r="N143" s="31" t="s">
        <v>48</v>
      </c>
      <c r="O143" s="28">
        <v>8.3333333333333301E-2</v>
      </c>
      <c r="P143" s="29" t="s">
        <v>2543</v>
      </c>
      <c r="Q143" s="31" t="s">
        <v>70</v>
      </c>
      <c r="R143" s="28">
        <v>0</v>
      </c>
      <c r="S143" s="28">
        <v>0</v>
      </c>
      <c r="T143" s="28">
        <v>0</v>
      </c>
      <c r="U143" s="28">
        <v>0</v>
      </c>
      <c r="V143" s="28">
        <v>0</v>
      </c>
      <c r="W143" s="28">
        <v>0</v>
      </c>
      <c r="X143" s="28">
        <v>0</v>
      </c>
      <c r="Y143" s="28">
        <v>0</v>
      </c>
      <c r="Z143" s="28">
        <v>0</v>
      </c>
      <c r="AA143" s="28">
        <v>1</v>
      </c>
      <c r="AB143" s="28">
        <v>0</v>
      </c>
      <c r="AC143" s="28">
        <v>1</v>
      </c>
      <c r="AD143" s="28">
        <v>0</v>
      </c>
      <c r="AE143" s="28">
        <v>0</v>
      </c>
      <c r="AF143" s="28">
        <v>0</v>
      </c>
      <c r="AG143" s="28">
        <v>0</v>
      </c>
      <c r="AH143" s="28">
        <v>0</v>
      </c>
      <c r="AI143" s="28">
        <v>0</v>
      </c>
      <c r="AJ143" s="9">
        <f t="shared" si="8"/>
        <v>1</v>
      </c>
      <c r="AK143" s="9">
        <f t="shared" si="9"/>
        <v>0</v>
      </c>
      <c r="AL143" s="9">
        <f t="shared" si="10"/>
        <v>0</v>
      </c>
      <c r="AM143" s="9">
        <f t="shared" si="11"/>
        <v>0</v>
      </c>
      <c r="AN143" s="29" t="s">
        <v>2544</v>
      </c>
    </row>
    <row r="144" spans="1:40" x14ac:dyDescent="0.25">
      <c r="A144" s="28">
        <v>3339</v>
      </c>
      <c r="B144" s="29" t="s">
        <v>2545</v>
      </c>
      <c r="C144" s="29" t="s">
        <v>2546</v>
      </c>
      <c r="D144" s="29" t="s">
        <v>2547</v>
      </c>
      <c r="E144" s="42">
        <v>42096</v>
      </c>
      <c r="F144" s="29" t="s">
        <v>38</v>
      </c>
      <c r="J144" s="28">
        <v>0.2</v>
      </c>
      <c r="L144" s="10" t="s">
        <v>342</v>
      </c>
      <c r="M144" s="29" t="s">
        <v>501</v>
      </c>
      <c r="N144" s="31" t="s">
        <v>40</v>
      </c>
      <c r="O144" s="28">
        <v>1260</v>
      </c>
      <c r="P144" s="29" t="s">
        <v>539</v>
      </c>
      <c r="Q144" s="31" t="s">
        <v>70</v>
      </c>
      <c r="R144" s="28">
        <v>0</v>
      </c>
      <c r="S144" s="28">
        <v>0</v>
      </c>
      <c r="T144" s="28">
        <v>0</v>
      </c>
      <c r="U144" s="28">
        <v>1</v>
      </c>
      <c r="V144" s="28">
        <v>0</v>
      </c>
      <c r="W144" s="28">
        <v>0</v>
      </c>
      <c r="X144" s="28">
        <v>0</v>
      </c>
      <c r="Y144" s="28">
        <v>0</v>
      </c>
      <c r="Z144" s="28">
        <v>1</v>
      </c>
      <c r="AA144" s="28">
        <v>0</v>
      </c>
      <c r="AB144" s="28">
        <v>0</v>
      </c>
      <c r="AC144" s="28">
        <v>1</v>
      </c>
      <c r="AD144" s="28">
        <v>0</v>
      </c>
      <c r="AE144" s="28">
        <v>0</v>
      </c>
      <c r="AF144" s="28">
        <v>0</v>
      </c>
      <c r="AG144" s="28">
        <v>0</v>
      </c>
      <c r="AH144" s="28">
        <v>0</v>
      </c>
      <c r="AI144" s="28">
        <v>0</v>
      </c>
      <c r="AJ144" s="9">
        <f t="shared" ref="AJ144:AJ194" si="12">IF(OR(AC144=1,AE144=1),1,0)</f>
        <v>1</v>
      </c>
      <c r="AK144" s="9">
        <f t="shared" ref="AK144:AK194" si="13">IF(OR(AF144=1,AG144=1),1,0)</f>
        <v>0</v>
      </c>
      <c r="AL144" s="9">
        <f t="shared" ref="AL144:AL194" si="14">IF(OR(AD144=1,AH144=1,AI144=1),1,0)</f>
        <v>0</v>
      </c>
      <c r="AM144" s="9">
        <f t="shared" ref="AM144:AM194" si="15">IF(OR(AD144=1,AH144=1),1,0)</f>
        <v>0</v>
      </c>
      <c r="AN144" s="29" t="s">
        <v>2548</v>
      </c>
    </row>
    <row r="145" spans="1:40" x14ac:dyDescent="0.25">
      <c r="A145" s="28">
        <v>3541</v>
      </c>
      <c r="B145" s="29" t="s">
        <v>2549</v>
      </c>
      <c r="C145" s="29" t="s">
        <v>2550</v>
      </c>
      <c r="D145" s="29" t="s">
        <v>2551</v>
      </c>
      <c r="E145" s="42">
        <v>43811</v>
      </c>
      <c r="F145" s="29" t="s">
        <v>38</v>
      </c>
      <c r="J145" s="28">
        <v>2.4E-2</v>
      </c>
      <c r="K145" s="28">
        <v>20</v>
      </c>
      <c r="L145" s="10" t="s">
        <v>342</v>
      </c>
      <c r="M145" s="29" t="s">
        <v>39</v>
      </c>
      <c r="N145" s="31" t="s">
        <v>48</v>
      </c>
      <c r="O145" s="28">
        <v>0.25</v>
      </c>
      <c r="P145" s="29" t="s">
        <v>2332</v>
      </c>
      <c r="Q145" s="31" t="s">
        <v>55</v>
      </c>
      <c r="R145" s="28">
        <v>0</v>
      </c>
      <c r="S145" s="28">
        <v>0</v>
      </c>
      <c r="T145" s="28">
        <v>0</v>
      </c>
      <c r="U145" s="28">
        <v>0</v>
      </c>
      <c r="V145" s="28">
        <v>0</v>
      </c>
      <c r="W145" s="28">
        <v>0</v>
      </c>
      <c r="X145" s="28">
        <v>0</v>
      </c>
      <c r="Y145" s="28">
        <v>1</v>
      </c>
      <c r="Z145" s="28">
        <v>0</v>
      </c>
      <c r="AA145" s="28">
        <v>0</v>
      </c>
      <c r="AB145" s="28">
        <v>0</v>
      </c>
      <c r="AC145" s="28">
        <v>1</v>
      </c>
      <c r="AD145" s="28">
        <v>0</v>
      </c>
      <c r="AE145" s="28">
        <v>0</v>
      </c>
      <c r="AF145" s="28">
        <v>0</v>
      </c>
      <c r="AG145" s="28">
        <v>0</v>
      </c>
      <c r="AH145" s="28">
        <v>0</v>
      </c>
      <c r="AI145" s="28">
        <v>0</v>
      </c>
      <c r="AJ145" s="9">
        <f t="shared" si="12"/>
        <v>1</v>
      </c>
      <c r="AK145" s="9">
        <f t="shared" si="13"/>
        <v>0</v>
      </c>
      <c r="AL145" s="9">
        <f t="shared" si="14"/>
        <v>0</v>
      </c>
      <c r="AM145" s="9">
        <f t="shared" si="15"/>
        <v>0</v>
      </c>
      <c r="AN145" s="29" t="s">
        <v>2552</v>
      </c>
    </row>
    <row r="146" spans="1:40" x14ac:dyDescent="0.25">
      <c r="A146" s="28">
        <v>3554</v>
      </c>
      <c r="B146" s="29" t="s">
        <v>2553</v>
      </c>
      <c r="C146" s="29" t="s">
        <v>2554</v>
      </c>
      <c r="D146" s="29" t="s">
        <v>2555</v>
      </c>
      <c r="E146" s="42">
        <v>42705</v>
      </c>
      <c r="F146" s="29" t="s">
        <v>38</v>
      </c>
      <c r="J146" s="28">
        <v>2</v>
      </c>
      <c r="L146" s="10" t="s">
        <v>341</v>
      </c>
      <c r="M146" s="29" t="s">
        <v>2556</v>
      </c>
      <c r="N146" s="31" t="s">
        <v>48</v>
      </c>
      <c r="O146" s="28">
        <v>42</v>
      </c>
      <c r="P146" s="29" t="s">
        <v>891</v>
      </c>
      <c r="Q146" s="31" t="s">
        <v>15</v>
      </c>
      <c r="R146" s="28">
        <v>0</v>
      </c>
      <c r="S146" s="28">
        <v>0</v>
      </c>
      <c r="T146" s="28">
        <v>0</v>
      </c>
      <c r="U146" s="28">
        <v>1</v>
      </c>
      <c r="V146" s="28">
        <v>0</v>
      </c>
      <c r="W146" s="28">
        <v>0</v>
      </c>
      <c r="X146" s="28">
        <v>0</v>
      </c>
      <c r="Y146" s="28">
        <v>0</v>
      </c>
      <c r="Z146" s="28">
        <v>1</v>
      </c>
      <c r="AA146" s="28">
        <v>0</v>
      </c>
      <c r="AB146" s="28">
        <v>0</v>
      </c>
      <c r="AC146" s="28">
        <v>0</v>
      </c>
      <c r="AD146" s="28">
        <v>0</v>
      </c>
      <c r="AE146" s="28">
        <v>1</v>
      </c>
      <c r="AF146" s="28">
        <v>0</v>
      </c>
      <c r="AG146" s="28">
        <v>0</v>
      </c>
      <c r="AH146" s="28">
        <v>0</v>
      </c>
      <c r="AI146" s="28">
        <v>0</v>
      </c>
      <c r="AJ146" s="9">
        <f t="shared" si="12"/>
        <v>1</v>
      </c>
      <c r="AK146" s="9">
        <f t="shared" si="13"/>
        <v>0</v>
      </c>
      <c r="AL146" s="9">
        <f t="shared" si="14"/>
        <v>0</v>
      </c>
      <c r="AM146" s="9">
        <f t="shared" si="15"/>
        <v>0</v>
      </c>
      <c r="AN146" s="29" t="s">
        <v>2557</v>
      </c>
    </row>
    <row r="147" spans="1:40" x14ac:dyDescent="0.25">
      <c r="A147" s="28">
        <v>3630</v>
      </c>
      <c r="B147" s="29" t="s">
        <v>2558</v>
      </c>
      <c r="C147" s="29" t="s">
        <v>2559</v>
      </c>
      <c r="D147" s="29" t="s">
        <v>2560</v>
      </c>
      <c r="E147" s="42">
        <v>43914</v>
      </c>
      <c r="F147" s="29" t="s">
        <v>38</v>
      </c>
      <c r="I147" s="28">
        <v>40000</v>
      </c>
      <c r="J147" s="28">
        <v>0.36</v>
      </c>
      <c r="L147" s="10" t="s">
        <v>341</v>
      </c>
      <c r="M147" s="29" t="s">
        <v>151</v>
      </c>
      <c r="N147" s="31" t="s">
        <v>48</v>
      </c>
      <c r="O147" s="28">
        <v>224</v>
      </c>
      <c r="P147" s="29" t="s">
        <v>367</v>
      </c>
      <c r="Q147" s="31" t="s">
        <v>15</v>
      </c>
      <c r="R147" s="28">
        <v>0</v>
      </c>
      <c r="S147" s="28">
        <v>0</v>
      </c>
      <c r="T147" s="28">
        <v>0</v>
      </c>
      <c r="U147" s="28">
        <v>1</v>
      </c>
      <c r="V147" s="28">
        <v>0</v>
      </c>
      <c r="W147" s="28">
        <v>0</v>
      </c>
      <c r="X147" s="28">
        <v>0</v>
      </c>
      <c r="Y147" s="28">
        <v>0</v>
      </c>
      <c r="Z147" s="28">
        <v>1</v>
      </c>
      <c r="AA147" s="28">
        <v>0</v>
      </c>
      <c r="AB147" s="28">
        <v>0</v>
      </c>
      <c r="AC147" s="28">
        <v>1</v>
      </c>
      <c r="AD147" s="28">
        <v>0</v>
      </c>
      <c r="AE147" s="28">
        <v>1</v>
      </c>
      <c r="AF147" s="28">
        <v>0</v>
      </c>
      <c r="AG147" s="28">
        <v>0</v>
      </c>
      <c r="AH147" s="28">
        <v>0</v>
      </c>
      <c r="AI147" s="28">
        <v>0</v>
      </c>
      <c r="AJ147" s="9">
        <f t="shared" si="12"/>
        <v>1</v>
      </c>
      <c r="AK147" s="9">
        <f t="shared" si="13"/>
        <v>0</v>
      </c>
      <c r="AL147" s="9">
        <f t="shared" si="14"/>
        <v>0</v>
      </c>
      <c r="AM147" s="9">
        <f t="shared" si="15"/>
        <v>0</v>
      </c>
      <c r="AN147" s="29" t="s">
        <v>2561</v>
      </c>
    </row>
    <row r="148" spans="1:40" s="21" customFormat="1" x14ac:dyDescent="0.25">
      <c r="A148" s="32">
        <v>3644</v>
      </c>
      <c r="B148" s="33" t="s">
        <v>2562</v>
      </c>
      <c r="C148" s="33" t="s">
        <v>2563</v>
      </c>
      <c r="D148" s="33" t="s">
        <v>2564</v>
      </c>
      <c r="E148" s="44">
        <v>35065</v>
      </c>
      <c r="F148" s="33" t="s">
        <v>38</v>
      </c>
      <c r="G148" s="19"/>
      <c r="H148" s="19"/>
      <c r="I148" s="32">
        <v>1000</v>
      </c>
      <c r="J148" s="32">
        <v>0.14000000000000001</v>
      </c>
      <c r="K148" s="19"/>
      <c r="L148" s="19" t="s">
        <v>342</v>
      </c>
      <c r="M148" s="33" t="s">
        <v>2565</v>
      </c>
      <c r="N148" s="35" t="s">
        <v>2360</v>
      </c>
      <c r="O148" s="32">
        <v>18</v>
      </c>
      <c r="P148" s="33" t="s">
        <v>2220</v>
      </c>
      <c r="Q148" s="36" t="s">
        <v>15</v>
      </c>
      <c r="R148" s="32">
        <v>1</v>
      </c>
      <c r="S148" s="32">
        <v>0</v>
      </c>
      <c r="T148" s="32">
        <v>0</v>
      </c>
      <c r="U148" s="32">
        <v>1</v>
      </c>
      <c r="V148" s="32">
        <v>0</v>
      </c>
      <c r="W148" s="32">
        <v>0</v>
      </c>
      <c r="X148" s="32">
        <v>0</v>
      </c>
      <c r="Y148" s="32">
        <v>0</v>
      </c>
      <c r="Z148" s="32">
        <v>1</v>
      </c>
      <c r="AA148" s="32">
        <v>0</v>
      </c>
      <c r="AB148" s="32">
        <v>0</v>
      </c>
      <c r="AC148" s="32">
        <v>1</v>
      </c>
      <c r="AD148" s="32">
        <v>0</v>
      </c>
      <c r="AE148" s="32">
        <v>0</v>
      </c>
      <c r="AF148" s="32">
        <v>0</v>
      </c>
      <c r="AG148" s="32">
        <v>0</v>
      </c>
      <c r="AH148" s="32">
        <v>0</v>
      </c>
      <c r="AI148" s="32">
        <v>0</v>
      </c>
      <c r="AJ148" s="9">
        <f t="shared" si="12"/>
        <v>1</v>
      </c>
      <c r="AK148" s="9">
        <f t="shared" si="13"/>
        <v>0</v>
      </c>
      <c r="AL148" s="9">
        <f t="shared" si="14"/>
        <v>0</v>
      </c>
      <c r="AM148" s="9">
        <f t="shared" si="15"/>
        <v>0</v>
      </c>
      <c r="AN148" s="22" t="s">
        <v>2566</v>
      </c>
    </row>
    <row r="149" spans="1:40" x14ac:dyDescent="0.25">
      <c r="A149" s="28">
        <v>3645</v>
      </c>
      <c r="B149" s="29" t="s">
        <v>2567</v>
      </c>
      <c r="C149" s="29" t="s">
        <v>2568</v>
      </c>
      <c r="D149" s="29" t="s">
        <v>2569</v>
      </c>
      <c r="E149" s="42">
        <v>40725</v>
      </c>
      <c r="F149" s="29" t="s">
        <v>38</v>
      </c>
      <c r="I149" s="28">
        <v>1000</v>
      </c>
      <c r="J149" s="28">
        <v>1.25</v>
      </c>
      <c r="L149" s="10" t="s">
        <v>341</v>
      </c>
      <c r="M149" s="29" t="s">
        <v>151</v>
      </c>
      <c r="N149" s="31" t="s">
        <v>48</v>
      </c>
      <c r="O149" s="28">
        <v>0.25</v>
      </c>
      <c r="P149" s="29" t="s">
        <v>2570</v>
      </c>
      <c r="Q149" s="31" t="s">
        <v>15</v>
      </c>
      <c r="R149" s="28">
        <v>1</v>
      </c>
      <c r="S149" s="28">
        <v>0</v>
      </c>
      <c r="T149" s="28">
        <v>0</v>
      </c>
      <c r="U149" s="28">
        <v>0</v>
      </c>
      <c r="V149" s="28">
        <v>0</v>
      </c>
      <c r="W149" s="28">
        <v>0</v>
      </c>
      <c r="X149" s="28">
        <v>0</v>
      </c>
      <c r="Y149" s="28">
        <v>0</v>
      </c>
      <c r="Z149" s="28">
        <v>0</v>
      </c>
      <c r="AA149" s="28">
        <v>0</v>
      </c>
      <c r="AB149" s="28">
        <v>0</v>
      </c>
      <c r="AC149" s="28">
        <v>0</v>
      </c>
      <c r="AD149" s="28">
        <v>0</v>
      </c>
      <c r="AE149" s="28">
        <v>0</v>
      </c>
      <c r="AF149" s="28">
        <v>0</v>
      </c>
      <c r="AG149" s="28">
        <v>0</v>
      </c>
      <c r="AH149" s="28">
        <v>0</v>
      </c>
      <c r="AI149" s="28">
        <v>1</v>
      </c>
      <c r="AJ149" s="9">
        <f t="shared" si="12"/>
        <v>0</v>
      </c>
      <c r="AK149" s="9">
        <f t="shared" si="13"/>
        <v>0</v>
      </c>
      <c r="AL149" s="9">
        <f t="shared" si="14"/>
        <v>1</v>
      </c>
      <c r="AM149" s="9">
        <f t="shared" si="15"/>
        <v>0</v>
      </c>
      <c r="AN149" s="29" t="s">
        <v>2571</v>
      </c>
    </row>
    <row r="150" spans="1:40" x14ac:dyDescent="0.25">
      <c r="A150" s="28">
        <v>3646</v>
      </c>
      <c r="B150" s="29" t="s">
        <v>2572</v>
      </c>
      <c r="C150" s="29" t="s">
        <v>2573</v>
      </c>
      <c r="D150" s="29" t="s">
        <v>2574</v>
      </c>
      <c r="E150" s="42">
        <v>36434</v>
      </c>
      <c r="F150" s="29" t="s">
        <v>332</v>
      </c>
      <c r="I150" s="28">
        <v>10</v>
      </c>
      <c r="L150" s="10" t="s">
        <v>342</v>
      </c>
      <c r="M150" s="29" t="s">
        <v>136</v>
      </c>
      <c r="N150" s="31" t="s">
        <v>40</v>
      </c>
      <c r="O150" s="28">
        <v>15</v>
      </c>
      <c r="P150" s="29" t="s">
        <v>2210</v>
      </c>
      <c r="Q150" s="31" t="s">
        <v>15</v>
      </c>
      <c r="R150" s="28">
        <v>1</v>
      </c>
      <c r="S150" s="28">
        <v>0</v>
      </c>
      <c r="T150" s="28">
        <v>0</v>
      </c>
      <c r="U150" s="28">
        <v>1</v>
      </c>
      <c r="V150" s="28">
        <v>0</v>
      </c>
      <c r="W150" s="28">
        <v>0</v>
      </c>
      <c r="X150" s="28">
        <v>0</v>
      </c>
      <c r="Y150" s="28">
        <v>0</v>
      </c>
      <c r="Z150" s="28">
        <v>1</v>
      </c>
      <c r="AA150" s="28">
        <v>0</v>
      </c>
      <c r="AB150" s="28">
        <v>0</v>
      </c>
      <c r="AC150" s="28">
        <v>1</v>
      </c>
      <c r="AD150" s="28">
        <v>0</v>
      </c>
      <c r="AE150" s="28">
        <v>1</v>
      </c>
      <c r="AF150" s="28">
        <v>1</v>
      </c>
      <c r="AG150" s="28">
        <v>0</v>
      </c>
      <c r="AH150" s="28">
        <v>0</v>
      </c>
      <c r="AI150" s="28">
        <v>0</v>
      </c>
      <c r="AJ150" s="9">
        <f t="shared" si="12"/>
        <v>1</v>
      </c>
      <c r="AK150" s="9">
        <f t="shared" si="13"/>
        <v>1</v>
      </c>
      <c r="AL150" s="9">
        <f t="shared" si="14"/>
        <v>0</v>
      </c>
      <c r="AM150" s="9">
        <f t="shared" si="15"/>
        <v>0</v>
      </c>
      <c r="AN150" s="29" t="s">
        <v>2575</v>
      </c>
    </row>
    <row r="151" spans="1:40" x14ac:dyDescent="0.25">
      <c r="A151" s="28">
        <v>3650</v>
      </c>
      <c r="B151" s="29" t="s">
        <v>2576</v>
      </c>
      <c r="C151" s="29" t="s">
        <v>2577</v>
      </c>
      <c r="D151" s="29" t="s">
        <v>2578</v>
      </c>
      <c r="E151" s="42">
        <v>35674</v>
      </c>
      <c r="F151" s="29" t="s">
        <v>38</v>
      </c>
      <c r="I151" s="28">
        <v>100000</v>
      </c>
      <c r="J151" s="28">
        <v>2</v>
      </c>
      <c r="L151" s="10" t="s">
        <v>342</v>
      </c>
      <c r="M151" s="29" t="s">
        <v>598</v>
      </c>
      <c r="N151" s="31" t="s">
        <v>219</v>
      </c>
      <c r="O151" s="28">
        <v>1.5</v>
      </c>
      <c r="P151" s="29" t="s">
        <v>231</v>
      </c>
      <c r="Q151" s="31" t="s">
        <v>15</v>
      </c>
      <c r="R151" s="28">
        <v>1</v>
      </c>
      <c r="S151" s="28">
        <v>0</v>
      </c>
      <c r="T151" s="28">
        <v>0</v>
      </c>
      <c r="U151" s="28">
        <v>1</v>
      </c>
      <c r="V151" s="28">
        <v>0</v>
      </c>
      <c r="W151" s="28">
        <v>0</v>
      </c>
      <c r="X151" s="28">
        <v>0</v>
      </c>
      <c r="Y151" s="28">
        <v>0</v>
      </c>
      <c r="Z151" s="28">
        <v>1</v>
      </c>
      <c r="AA151" s="28">
        <v>0</v>
      </c>
      <c r="AB151" s="28">
        <v>0</v>
      </c>
      <c r="AC151" s="28">
        <v>1</v>
      </c>
      <c r="AD151" s="28">
        <v>0</v>
      </c>
      <c r="AE151" s="28">
        <v>0</v>
      </c>
      <c r="AF151" s="28">
        <v>0</v>
      </c>
      <c r="AG151" s="28">
        <v>0</v>
      </c>
      <c r="AH151" s="28">
        <v>0</v>
      </c>
      <c r="AI151" s="28">
        <v>0</v>
      </c>
      <c r="AJ151" s="9">
        <f t="shared" si="12"/>
        <v>1</v>
      </c>
      <c r="AK151" s="9">
        <f t="shared" si="13"/>
        <v>0</v>
      </c>
      <c r="AL151" s="9">
        <f t="shared" si="14"/>
        <v>0</v>
      </c>
      <c r="AM151" s="9">
        <f t="shared" si="15"/>
        <v>0</v>
      </c>
      <c r="AN151" s="29" t="s">
        <v>2579</v>
      </c>
    </row>
    <row r="152" spans="1:40" x14ac:dyDescent="0.25">
      <c r="A152" s="28">
        <v>3651</v>
      </c>
      <c r="B152" s="29" t="s">
        <v>2580</v>
      </c>
      <c r="C152" s="29" t="s">
        <v>2581</v>
      </c>
      <c r="D152" s="29" t="s">
        <v>2582</v>
      </c>
      <c r="E152" s="42">
        <v>36434</v>
      </c>
      <c r="F152" s="29" t="s">
        <v>332</v>
      </c>
      <c r="G152" s="28">
        <v>18000</v>
      </c>
      <c r="H152" s="28">
        <v>8150</v>
      </c>
      <c r="I152" s="28">
        <v>10</v>
      </c>
      <c r="L152" s="10" t="s">
        <v>342</v>
      </c>
      <c r="M152" s="29" t="s">
        <v>136</v>
      </c>
      <c r="O152" s="28">
        <v>5</v>
      </c>
      <c r="P152" s="29" t="s">
        <v>2583</v>
      </c>
      <c r="Q152" s="31" t="s">
        <v>15</v>
      </c>
      <c r="R152" s="28">
        <v>1</v>
      </c>
      <c r="S152" s="28">
        <v>0</v>
      </c>
      <c r="T152" s="28">
        <v>0</v>
      </c>
      <c r="U152" s="28">
        <v>1</v>
      </c>
      <c r="V152" s="28">
        <v>0</v>
      </c>
      <c r="W152" s="28">
        <v>0</v>
      </c>
      <c r="X152" s="28">
        <v>0</v>
      </c>
      <c r="Y152" s="28">
        <v>0</v>
      </c>
      <c r="Z152" s="28">
        <v>1</v>
      </c>
      <c r="AA152" s="28">
        <v>0</v>
      </c>
      <c r="AB152" s="28">
        <v>0</v>
      </c>
      <c r="AC152" s="28">
        <v>1</v>
      </c>
      <c r="AD152" s="28">
        <v>0</v>
      </c>
      <c r="AE152" s="28">
        <v>0</v>
      </c>
      <c r="AF152" s="28">
        <v>0</v>
      </c>
      <c r="AG152" s="28">
        <v>0</v>
      </c>
      <c r="AH152" s="28">
        <v>0</v>
      </c>
      <c r="AI152" s="28">
        <v>0</v>
      </c>
      <c r="AJ152" s="9">
        <f t="shared" si="12"/>
        <v>1</v>
      </c>
      <c r="AK152" s="9">
        <f t="shared" si="13"/>
        <v>0</v>
      </c>
      <c r="AL152" s="9">
        <f t="shared" si="14"/>
        <v>0</v>
      </c>
      <c r="AM152" s="9">
        <f t="shared" si="15"/>
        <v>0</v>
      </c>
      <c r="AN152" s="29" t="s">
        <v>2584</v>
      </c>
    </row>
    <row r="153" spans="1:40" x14ac:dyDescent="0.25">
      <c r="A153" s="28">
        <v>3652</v>
      </c>
      <c r="B153" s="29" t="s">
        <v>2585</v>
      </c>
      <c r="C153" s="29" t="s">
        <v>2586</v>
      </c>
      <c r="D153" s="29" t="s">
        <v>2587</v>
      </c>
      <c r="E153" s="42">
        <v>36100</v>
      </c>
      <c r="F153" s="29" t="s">
        <v>332</v>
      </c>
      <c r="G153" s="28">
        <v>18000</v>
      </c>
      <c r="H153" s="28">
        <v>8150</v>
      </c>
      <c r="I153" s="28">
        <v>10</v>
      </c>
      <c r="L153" s="10" t="s">
        <v>342</v>
      </c>
      <c r="M153" s="29" t="s">
        <v>1462</v>
      </c>
      <c r="N153" s="31" t="s">
        <v>219</v>
      </c>
      <c r="O153" s="28">
        <v>0</v>
      </c>
      <c r="P153" s="29" t="s">
        <v>2210</v>
      </c>
      <c r="Q153" s="31" t="s">
        <v>15</v>
      </c>
      <c r="R153" s="28">
        <v>1</v>
      </c>
      <c r="S153" s="28">
        <v>0</v>
      </c>
      <c r="T153" s="28">
        <v>0</v>
      </c>
      <c r="U153" s="28">
        <v>0</v>
      </c>
      <c r="V153" s="28">
        <v>0</v>
      </c>
      <c r="W153" s="28">
        <v>0</v>
      </c>
      <c r="X153" s="28">
        <v>0</v>
      </c>
      <c r="Y153" s="28">
        <v>1</v>
      </c>
      <c r="Z153" s="28">
        <v>0</v>
      </c>
      <c r="AA153" s="28">
        <v>0</v>
      </c>
      <c r="AB153" s="28">
        <v>0</v>
      </c>
      <c r="AC153" s="28">
        <v>1</v>
      </c>
      <c r="AD153" s="28">
        <v>0</v>
      </c>
      <c r="AE153" s="28">
        <v>0</v>
      </c>
      <c r="AF153" s="28">
        <v>0</v>
      </c>
      <c r="AG153" s="28">
        <v>0</v>
      </c>
      <c r="AH153" s="28">
        <v>0</v>
      </c>
      <c r="AI153" s="28">
        <v>0</v>
      </c>
      <c r="AJ153" s="9">
        <f t="shared" si="12"/>
        <v>1</v>
      </c>
      <c r="AK153" s="9">
        <f t="shared" si="13"/>
        <v>0</v>
      </c>
      <c r="AL153" s="9">
        <f t="shared" si="14"/>
        <v>0</v>
      </c>
      <c r="AM153" s="9">
        <f t="shared" si="15"/>
        <v>0</v>
      </c>
      <c r="AN153" s="29" t="s">
        <v>2588</v>
      </c>
    </row>
    <row r="154" spans="1:40" x14ac:dyDescent="0.25">
      <c r="A154" s="28">
        <v>3653</v>
      </c>
      <c r="B154" s="29" t="s">
        <v>2589</v>
      </c>
      <c r="C154" s="29" t="s">
        <v>2590</v>
      </c>
      <c r="D154" s="29" t="s">
        <v>2591</v>
      </c>
      <c r="E154" s="42">
        <v>33239</v>
      </c>
      <c r="F154" s="29" t="s">
        <v>332</v>
      </c>
      <c r="I154" s="28">
        <v>300</v>
      </c>
      <c r="J154" s="28">
        <v>1.4999999999999999E-2</v>
      </c>
      <c r="L154" s="10" t="s">
        <v>342</v>
      </c>
      <c r="M154" s="29" t="s">
        <v>2592</v>
      </c>
      <c r="N154" s="31" t="s">
        <v>2360</v>
      </c>
      <c r="O154" s="28">
        <v>50</v>
      </c>
      <c r="P154" s="29" t="s">
        <v>2220</v>
      </c>
      <c r="Q154" s="31" t="s">
        <v>15</v>
      </c>
      <c r="R154" s="28">
        <v>1</v>
      </c>
      <c r="S154" s="28">
        <v>0</v>
      </c>
      <c r="T154" s="28">
        <v>0</v>
      </c>
      <c r="U154" s="28">
        <v>1</v>
      </c>
      <c r="V154" s="28">
        <v>0</v>
      </c>
      <c r="W154" s="28">
        <v>0</v>
      </c>
      <c r="X154" s="28">
        <v>0</v>
      </c>
      <c r="Y154" s="28">
        <v>0</v>
      </c>
      <c r="Z154" s="28">
        <v>1</v>
      </c>
      <c r="AA154" s="28">
        <v>0</v>
      </c>
      <c r="AB154" s="28">
        <v>0</v>
      </c>
      <c r="AC154" s="28">
        <v>1</v>
      </c>
      <c r="AD154" s="28">
        <v>0</v>
      </c>
      <c r="AE154" s="28">
        <v>1</v>
      </c>
      <c r="AF154" s="28">
        <v>0</v>
      </c>
      <c r="AG154" s="28">
        <v>0</v>
      </c>
      <c r="AH154" s="28">
        <v>0</v>
      </c>
      <c r="AI154" s="28">
        <v>0</v>
      </c>
      <c r="AJ154" s="9">
        <f t="shared" si="12"/>
        <v>1</v>
      </c>
      <c r="AK154" s="9">
        <f t="shared" si="13"/>
        <v>0</v>
      </c>
      <c r="AL154" s="9">
        <f t="shared" si="14"/>
        <v>0</v>
      </c>
      <c r="AM154" s="9">
        <f t="shared" si="15"/>
        <v>0</v>
      </c>
      <c r="AN154" s="29" t="s">
        <v>2593</v>
      </c>
    </row>
    <row r="155" spans="1:40" x14ac:dyDescent="0.25">
      <c r="A155" s="28">
        <v>3658</v>
      </c>
      <c r="B155" s="29" t="s">
        <v>2594</v>
      </c>
      <c r="C155" s="29" t="s">
        <v>2595</v>
      </c>
      <c r="D155" s="29" t="s">
        <v>2596</v>
      </c>
      <c r="E155" s="42">
        <v>43943</v>
      </c>
      <c r="F155" s="29" t="s">
        <v>38</v>
      </c>
      <c r="J155" s="28">
        <v>0.47799999999999998</v>
      </c>
      <c r="L155" s="10" t="s">
        <v>341</v>
      </c>
      <c r="M155" s="29" t="s">
        <v>283</v>
      </c>
      <c r="N155" s="31" t="s">
        <v>48</v>
      </c>
      <c r="O155" s="28">
        <v>36</v>
      </c>
      <c r="P155" s="29" t="s">
        <v>817</v>
      </c>
      <c r="Q155" s="31" t="s">
        <v>15</v>
      </c>
      <c r="R155" s="28">
        <v>1</v>
      </c>
      <c r="S155" s="28">
        <v>0</v>
      </c>
      <c r="T155" s="28">
        <v>0</v>
      </c>
      <c r="U155" s="28">
        <v>1</v>
      </c>
      <c r="V155" s="28">
        <v>0</v>
      </c>
      <c r="W155" s="28">
        <v>0</v>
      </c>
      <c r="X155" s="28">
        <v>0</v>
      </c>
      <c r="Y155" s="28">
        <v>0</v>
      </c>
      <c r="Z155" s="28">
        <v>1</v>
      </c>
      <c r="AA155" s="28">
        <v>0</v>
      </c>
      <c r="AB155" s="28">
        <v>0</v>
      </c>
      <c r="AC155" s="28">
        <v>0</v>
      </c>
      <c r="AD155" s="28">
        <v>0</v>
      </c>
      <c r="AE155" s="28">
        <v>1</v>
      </c>
      <c r="AF155" s="28">
        <v>0</v>
      </c>
      <c r="AG155" s="28">
        <v>0</v>
      </c>
      <c r="AH155" s="28">
        <v>0</v>
      </c>
      <c r="AI155" s="28">
        <v>0</v>
      </c>
      <c r="AJ155" s="9">
        <f t="shared" si="12"/>
        <v>1</v>
      </c>
      <c r="AK155" s="9">
        <f t="shared" si="13"/>
        <v>0</v>
      </c>
      <c r="AL155" s="9">
        <f t="shared" si="14"/>
        <v>0</v>
      </c>
      <c r="AM155" s="9">
        <f t="shared" si="15"/>
        <v>0</v>
      </c>
      <c r="AN155" s="29" t="s">
        <v>2597</v>
      </c>
    </row>
    <row r="156" spans="1:40" x14ac:dyDescent="0.25">
      <c r="A156" s="28">
        <v>3699</v>
      </c>
      <c r="B156" s="29" t="s">
        <v>2598</v>
      </c>
      <c r="C156" s="29" t="s">
        <v>2599</v>
      </c>
      <c r="D156" s="29" t="s">
        <v>2600</v>
      </c>
      <c r="E156" s="42">
        <v>43929</v>
      </c>
      <c r="F156" s="29" t="s">
        <v>332</v>
      </c>
      <c r="J156" s="28">
        <v>0.34</v>
      </c>
      <c r="K156" s="28">
        <v>1000000</v>
      </c>
      <c r="L156" s="10" t="s">
        <v>342</v>
      </c>
      <c r="M156" s="29" t="s">
        <v>2055</v>
      </c>
      <c r="N156" s="31" t="s">
        <v>48</v>
      </c>
      <c r="O156" s="28">
        <v>3.3333333333333298E-2</v>
      </c>
      <c r="P156" s="29" t="s">
        <v>225</v>
      </c>
      <c r="Q156" s="31" t="s">
        <v>15</v>
      </c>
      <c r="R156" s="28">
        <v>1</v>
      </c>
      <c r="S156" s="28">
        <v>0</v>
      </c>
      <c r="T156" s="28">
        <v>0</v>
      </c>
      <c r="U156" s="28">
        <v>1</v>
      </c>
      <c r="V156" s="28">
        <v>0</v>
      </c>
      <c r="W156" s="28">
        <v>0</v>
      </c>
      <c r="X156" s="28">
        <v>0</v>
      </c>
      <c r="Y156" s="28">
        <v>0</v>
      </c>
      <c r="Z156" s="28">
        <v>1</v>
      </c>
      <c r="AA156" s="28">
        <v>0</v>
      </c>
      <c r="AB156" s="28">
        <v>0</v>
      </c>
      <c r="AC156" s="28">
        <v>1</v>
      </c>
      <c r="AD156" s="28">
        <v>0</v>
      </c>
      <c r="AE156" s="28">
        <v>1</v>
      </c>
      <c r="AF156" s="28">
        <v>0</v>
      </c>
      <c r="AG156" s="28">
        <v>0</v>
      </c>
      <c r="AH156" s="28">
        <v>0</v>
      </c>
      <c r="AI156" s="28">
        <v>0</v>
      </c>
      <c r="AJ156" s="9">
        <f t="shared" si="12"/>
        <v>1</v>
      </c>
      <c r="AK156" s="9">
        <f t="shared" si="13"/>
        <v>0</v>
      </c>
      <c r="AL156" s="9">
        <f t="shared" si="14"/>
        <v>0</v>
      </c>
      <c r="AM156" s="9">
        <f t="shared" si="15"/>
        <v>0</v>
      </c>
      <c r="AN156" s="29" t="s">
        <v>2601</v>
      </c>
    </row>
    <row r="157" spans="1:40" x14ac:dyDescent="0.25">
      <c r="A157" s="28">
        <v>3732</v>
      </c>
      <c r="B157" s="29" t="s">
        <v>2602</v>
      </c>
      <c r="C157" s="29" t="s">
        <v>2603</v>
      </c>
      <c r="D157" s="29" t="s">
        <v>2604</v>
      </c>
      <c r="E157" s="42">
        <v>43952</v>
      </c>
      <c r="F157" s="29" t="s">
        <v>38</v>
      </c>
      <c r="J157" s="28">
        <v>5.5700000000000003E-3</v>
      </c>
      <c r="L157" s="10" t="s">
        <v>341</v>
      </c>
      <c r="M157" s="29" t="s">
        <v>151</v>
      </c>
      <c r="N157" s="31" t="s">
        <v>48</v>
      </c>
      <c r="O157" s="28">
        <v>168</v>
      </c>
      <c r="P157" s="29" t="s">
        <v>367</v>
      </c>
      <c r="Q157" s="31" t="s">
        <v>15</v>
      </c>
      <c r="R157" s="28">
        <v>1</v>
      </c>
      <c r="S157" s="28">
        <v>0</v>
      </c>
      <c r="T157" s="28">
        <v>0</v>
      </c>
      <c r="U157" s="28">
        <v>1</v>
      </c>
      <c r="V157" s="28">
        <v>0</v>
      </c>
      <c r="W157" s="28">
        <v>0</v>
      </c>
      <c r="X157" s="28">
        <v>0</v>
      </c>
      <c r="Y157" s="28">
        <v>0</v>
      </c>
      <c r="Z157" s="28">
        <v>1</v>
      </c>
      <c r="AA157" s="28">
        <v>0</v>
      </c>
      <c r="AB157" s="28">
        <v>0</v>
      </c>
      <c r="AC157" s="28">
        <v>0</v>
      </c>
      <c r="AD157" s="28">
        <v>0</v>
      </c>
      <c r="AE157" s="28">
        <v>1</v>
      </c>
      <c r="AF157" s="28">
        <v>0</v>
      </c>
      <c r="AG157" s="28">
        <v>0</v>
      </c>
      <c r="AH157" s="28">
        <v>0</v>
      </c>
      <c r="AI157" s="28">
        <v>0</v>
      </c>
      <c r="AJ157" s="9">
        <f t="shared" si="12"/>
        <v>1</v>
      </c>
      <c r="AK157" s="9">
        <f t="shared" si="13"/>
        <v>0</v>
      </c>
      <c r="AL157" s="9">
        <f t="shared" si="14"/>
        <v>0</v>
      </c>
      <c r="AM157" s="9">
        <f t="shared" si="15"/>
        <v>0</v>
      </c>
      <c r="AN157" s="29" t="s">
        <v>2605</v>
      </c>
    </row>
    <row r="158" spans="1:40" x14ac:dyDescent="0.25">
      <c r="A158" s="28">
        <v>3756</v>
      </c>
      <c r="B158" s="29" t="s">
        <v>2606</v>
      </c>
      <c r="C158" s="29" t="s">
        <v>2607</v>
      </c>
      <c r="D158" s="29" t="s">
        <v>2608</v>
      </c>
      <c r="E158" s="42">
        <v>44108</v>
      </c>
      <c r="F158" s="29" t="s">
        <v>38</v>
      </c>
      <c r="I158" s="28">
        <v>28000</v>
      </c>
      <c r="J158" s="28">
        <v>0.40600000000000003</v>
      </c>
      <c r="K158" s="28">
        <v>102.8</v>
      </c>
      <c r="L158" s="10" t="s">
        <v>342</v>
      </c>
      <c r="M158" s="29" t="s">
        <v>2609</v>
      </c>
      <c r="N158" s="31" t="s">
        <v>1346</v>
      </c>
      <c r="O158" s="28">
        <v>24</v>
      </c>
      <c r="P158" s="29" t="s">
        <v>2457</v>
      </c>
      <c r="Q158" s="31" t="s">
        <v>15</v>
      </c>
      <c r="R158" s="28">
        <v>1</v>
      </c>
      <c r="S158" s="28">
        <v>0</v>
      </c>
      <c r="T158" s="28">
        <v>0</v>
      </c>
      <c r="U158" s="28">
        <v>0</v>
      </c>
      <c r="V158" s="28">
        <v>0</v>
      </c>
      <c r="W158" s="28">
        <v>0</v>
      </c>
      <c r="X158" s="28">
        <v>0</v>
      </c>
      <c r="Y158" s="28">
        <v>1</v>
      </c>
      <c r="Z158" s="28">
        <v>0</v>
      </c>
      <c r="AA158" s="28">
        <v>0</v>
      </c>
      <c r="AB158" s="28">
        <v>0</v>
      </c>
      <c r="AC158" s="28">
        <v>1</v>
      </c>
      <c r="AD158" s="28">
        <v>0</v>
      </c>
      <c r="AE158" s="28">
        <v>1</v>
      </c>
      <c r="AF158" s="28">
        <v>0</v>
      </c>
      <c r="AG158" s="28">
        <v>0</v>
      </c>
      <c r="AH158" s="28">
        <v>0</v>
      </c>
      <c r="AI158" s="28">
        <v>0</v>
      </c>
      <c r="AJ158" s="9">
        <f t="shared" si="12"/>
        <v>1</v>
      </c>
      <c r="AK158" s="9">
        <f t="shared" si="13"/>
        <v>0</v>
      </c>
      <c r="AL158" s="9">
        <f t="shared" si="14"/>
        <v>0</v>
      </c>
      <c r="AM158" s="9">
        <f t="shared" si="15"/>
        <v>0</v>
      </c>
      <c r="AN158" s="29" t="s">
        <v>2610</v>
      </c>
    </row>
    <row r="159" spans="1:40" x14ac:dyDescent="0.25">
      <c r="A159" s="28">
        <v>3836</v>
      </c>
      <c r="B159" s="29" t="s">
        <v>2611</v>
      </c>
      <c r="C159" s="29" t="s">
        <v>2612</v>
      </c>
      <c r="D159" s="29" t="s">
        <v>2613</v>
      </c>
      <c r="E159" s="42">
        <v>44176</v>
      </c>
      <c r="F159" s="29" t="s">
        <v>38</v>
      </c>
      <c r="I159" s="28">
        <v>349</v>
      </c>
      <c r="J159" s="28"/>
      <c r="L159" s="10" t="s">
        <v>342</v>
      </c>
      <c r="M159" s="29" t="s">
        <v>185</v>
      </c>
      <c r="N159" s="31" t="s">
        <v>48</v>
      </c>
      <c r="O159" s="28">
        <v>0.16666666666666671</v>
      </c>
      <c r="P159" s="29" t="s">
        <v>2614</v>
      </c>
      <c r="Q159" s="31" t="s">
        <v>55</v>
      </c>
      <c r="R159" s="28">
        <v>0</v>
      </c>
      <c r="S159" s="28">
        <v>0</v>
      </c>
      <c r="T159" s="28">
        <v>0</v>
      </c>
      <c r="U159" s="28">
        <v>0</v>
      </c>
      <c r="V159" s="28">
        <v>0</v>
      </c>
      <c r="W159" s="28">
        <v>0</v>
      </c>
      <c r="X159" s="28">
        <v>0</v>
      </c>
      <c r="Y159" s="28">
        <v>1</v>
      </c>
      <c r="Z159" s="28">
        <v>0</v>
      </c>
      <c r="AA159" s="28">
        <v>0</v>
      </c>
      <c r="AB159" s="28">
        <v>0</v>
      </c>
      <c r="AC159" s="28">
        <v>0</v>
      </c>
      <c r="AD159" s="28">
        <v>0</v>
      </c>
      <c r="AE159" s="28">
        <v>1</v>
      </c>
      <c r="AF159" s="28">
        <v>0</v>
      </c>
      <c r="AG159" s="28">
        <v>0</v>
      </c>
      <c r="AH159" s="28">
        <v>0</v>
      </c>
      <c r="AI159" s="28">
        <v>0</v>
      </c>
      <c r="AJ159" s="9">
        <f t="shared" si="12"/>
        <v>1</v>
      </c>
      <c r="AK159" s="9">
        <f t="shared" si="13"/>
        <v>0</v>
      </c>
      <c r="AL159" s="9">
        <f t="shared" si="14"/>
        <v>0</v>
      </c>
      <c r="AM159" s="9">
        <f t="shared" si="15"/>
        <v>0</v>
      </c>
      <c r="AN159" s="29" t="s">
        <v>2615</v>
      </c>
    </row>
    <row r="160" spans="1:40" x14ac:dyDescent="0.25">
      <c r="A160" s="28">
        <v>3976</v>
      </c>
      <c r="B160" s="29" t="s">
        <v>2616</v>
      </c>
      <c r="C160" s="29" t="s">
        <v>2617</v>
      </c>
      <c r="D160" s="29" t="s">
        <v>2618</v>
      </c>
      <c r="E160" s="42">
        <v>34121</v>
      </c>
      <c r="F160" s="29" t="s">
        <v>332</v>
      </c>
      <c r="I160" s="28">
        <v>200</v>
      </c>
      <c r="L160" s="10" t="s">
        <v>342</v>
      </c>
      <c r="M160" s="29" t="s">
        <v>136</v>
      </c>
      <c r="N160" s="31" t="s">
        <v>48</v>
      </c>
      <c r="O160" s="28">
        <v>170</v>
      </c>
      <c r="P160" s="29" t="s">
        <v>2619</v>
      </c>
      <c r="Q160" s="31" t="s">
        <v>15</v>
      </c>
      <c r="R160" s="28">
        <v>1</v>
      </c>
      <c r="S160" s="28">
        <v>0</v>
      </c>
      <c r="T160" s="28">
        <v>0</v>
      </c>
      <c r="U160" s="28">
        <v>1</v>
      </c>
      <c r="V160" s="28">
        <v>0</v>
      </c>
      <c r="W160" s="28">
        <v>0</v>
      </c>
      <c r="X160" s="28">
        <v>0</v>
      </c>
      <c r="Y160" s="28">
        <v>0</v>
      </c>
      <c r="Z160" s="28">
        <v>1</v>
      </c>
      <c r="AA160" s="28">
        <v>0</v>
      </c>
      <c r="AB160" s="28">
        <v>0</v>
      </c>
      <c r="AC160" s="28">
        <v>1</v>
      </c>
      <c r="AD160" s="28">
        <v>0</v>
      </c>
      <c r="AE160" s="28">
        <v>0</v>
      </c>
      <c r="AF160" s="28">
        <v>0</v>
      </c>
      <c r="AG160" s="28">
        <v>0</v>
      </c>
      <c r="AH160" s="28">
        <v>0</v>
      </c>
      <c r="AI160" s="28">
        <v>0</v>
      </c>
      <c r="AJ160" s="9">
        <f t="shared" si="12"/>
        <v>1</v>
      </c>
      <c r="AK160" s="9">
        <f t="shared" si="13"/>
        <v>0</v>
      </c>
      <c r="AL160" s="9">
        <f t="shared" si="14"/>
        <v>0</v>
      </c>
      <c r="AM160" s="9">
        <f t="shared" si="15"/>
        <v>0</v>
      </c>
      <c r="AN160" s="29" t="s">
        <v>2620</v>
      </c>
    </row>
    <row r="161" spans="1:40" x14ac:dyDescent="0.25">
      <c r="A161" s="28">
        <v>3978</v>
      </c>
      <c r="B161" s="29" t="s">
        <v>2621</v>
      </c>
      <c r="C161" s="29" t="s">
        <v>2622</v>
      </c>
      <c r="D161" s="29" t="s">
        <v>2623</v>
      </c>
      <c r="E161" s="42">
        <v>44363</v>
      </c>
      <c r="F161" s="29" t="s">
        <v>38</v>
      </c>
      <c r="G161" s="28">
        <v>1224</v>
      </c>
      <c r="H161" s="28">
        <v>720</v>
      </c>
      <c r="I161" s="28">
        <v>95</v>
      </c>
      <c r="K161" s="28">
        <v>3</v>
      </c>
      <c r="L161" s="10" t="s">
        <v>342</v>
      </c>
      <c r="M161" s="29" t="s">
        <v>224</v>
      </c>
      <c r="N161" s="31" t="s">
        <v>219</v>
      </c>
      <c r="O161" s="28">
        <v>48</v>
      </c>
      <c r="P161" s="29" t="s">
        <v>2624</v>
      </c>
      <c r="Q161" s="31" t="s">
        <v>15</v>
      </c>
      <c r="R161" s="28">
        <v>1</v>
      </c>
      <c r="S161" s="28">
        <v>0</v>
      </c>
      <c r="T161" s="28">
        <v>0</v>
      </c>
      <c r="U161" s="28">
        <v>0</v>
      </c>
      <c r="V161" s="28">
        <v>0</v>
      </c>
      <c r="W161" s="28">
        <v>0</v>
      </c>
      <c r="X161" s="28">
        <v>0</v>
      </c>
      <c r="Y161" s="28">
        <v>1</v>
      </c>
      <c r="Z161" s="28">
        <v>0</v>
      </c>
      <c r="AA161" s="28">
        <v>0</v>
      </c>
      <c r="AB161" s="28">
        <v>0</v>
      </c>
      <c r="AC161" s="28">
        <v>1</v>
      </c>
      <c r="AD161" s="28">
        <v>0</v>
      </c>
      <c r="AE161" s="28">
        <v>1</v>
      </c>
      <c r="AF161" s="28">
        <v>0</v>
      </c>
      <c r="AG161" s="28">
        <v>0</v>
      </c>
      <c r="AH161" s="28">
        <v>0</v>
      </c>
      <c r="AI161" s="28">
        <v>0</v>
      </c>
      <c r="AJ161" s="9">
        <f t="shared" si="12"/>
        <v>1</v>
      </c>
      <c r="AK161" s="9">
        <f t="shared" si="13"/>
        <v>0</v>
      </c>
      <c r="AL161" s="9">
        <f t="shared" si="14"/>
        <v>0</v>
      </c>
      <c r="AM161" s="9">
        <f t="shared" si="15"/>
        <v>0</v>
      </c>
      <c r="AN161" s="29" t="s">
        <v>2625</v>
      </c>
    </row>
    <row r="162" spans="1:40" x14ac:dyDescent="0.25">
      <c r="A162" s="28">
        <v>3995</v>
      </c>
      <c r="B162" s="29" t="s">
        <v>2626</v>
      </c>
      <c r="C162" s="29" t="s">
        <v>2627</v>
      </c>
      <c r="D162" s="29" t="s">
        <v>2628</v>
      </c>
      <c r="E162" s="42">
        <v>35765</v>
      </c>
      <c r="F162" s="29" t="s">
        <v>38</v>
      </c>
      <c r="G162" s="28">
        <v>9150</v>
      </c>
      <c r="H162" s="28">
        <v>8900</v>
      </c>
      <c r="J162" s="28">
        <v>0.3</v>
      </c>
      <c r="L162" s="10" t="s">
        <v>341</v>
      </c>
      <c r="M162" s="29" t="s">
        <v>2629</v>
      </c>
      <c r="N162" s="31" t="s">
        <v>48</v>
      </c>
      <c r="O162" s="28">
        <v>4</v>
      </c>
      <c r="P162" s="29" t="s">
        <v>377</v>
      </c>
      <c r="Q162" s="31" t="s">
        <v>15</v>
      </c>
      <c r="R162" s="28">
        <v>0</v>
      </c>
      <c r="S162" s="28">
        <v>0</v>
      </c>
      <c r="T162" s="28">
        <v>0</v>
      </c>
      <c r="U162" s="28">
        <v>1</v>
      </c>
      <c r="V162" s="28">
        <v>0</v>
      </c>
      <c r="W162" s="28">
        <v>0</v>
      </c>
      <c r="X162" s="28">
        <v>0</v>
      </c>
      <c r="Y162" s="28">
        <v>1</v>
      </c>
      <c r="Z162" s="28">
        <v>0</v>
      </c>
      <c r="AA162" s="28">
        <v>0</v>
      </c>
      <c r="AB162" s="28">
        <v>0</v>
      </c>
      <c r="AC162" s="28">
        <v>0</v>
      </c>
      <c r="AD162" s="28">
        <v>1</v>
      </c>
      <c r="AE162" s="28">
        <v>0</v>
      </c>
      <c r="AF162" s="28">
        <v>0</v>
      </c>
      <c r="AG162" s="28">
        <v>0</v>
      </c>
      <c r="AH162" s="28">
        <v>0</v>
      </c>
      <c r="AI162" s="28">
        <v>0</v>
      </c>
      <c r="AJ162" s="9">
        <f t="shared" si="12"/>
        <v>0</v>
      </c>
      <c r="AK162" s="9">
        <f t="shared" si="13"/>
        <v>0</v>
      </c>
      <c r="AL162" s="9">
        <f t="shared" si="14"/>
        <v>1</v>
      </c>
      <c r="AM162" s="9">
        <f t="shared" si="15"/>
        <v>1</v>
      </c>
      <c r="AN162" s="29" t="s">
        <v>2630</v>
      </c>
    </row>
    <row r="163" spans="1:40" x14ac:dyDescent="0.25">
      <c r="A163" s="28">
        <v>3996</v>
      </c>
      <c r="B163" s="29" t="s">
        <v>2631</v>
      </c>
      <c r="C163" s="29" t="s">
        <v>2632</v>
      </c>
      <c r="D163" s="29" t="s">
        <v>2633</v>
      </c>
      <c r="E163" s="42">
        <v>43983</v>
      </c>
      <c r="F163" s="29" t="s">
        <v>38</v>
      </c>
      <c r="L163" s="10" t="s">
        <v>342</v>
      </c>
      <c r="M163" s="29" t="s">
        <v>224</v>
      </c>
      <c r="N163" s="31" t="s">
        <v>1346</v>
      </c>
      <c r="O163" s="28">
        <v>0.25</v>
      </c>
      <c r="P163" s="29" t="s">
        <v>111</v>
      </c>
      <c r="Q163" s="31" t="s">
        <v>15</v>
      </c>
      <c r="R163" s="28">
        <v>1</v>
      </c>
      <c r="S163" s="28">
        <v>0</v>
      </c>
      <c r="T163" s="28">
        <v>0</v>
      </c>
      <c r="U163" s="28">
        <v>0</v>
      </c>
      <c r="V163" s="28">
        <v>0</v>
      </c>
      <c r="W163" s="28">
        <v>0</v>
      </c>
      <c r="X163" s="28">
        <v>0</v>
      </c>
      <c r="Y163" s="28">
        <v>1</v>
      </c>
      <c r="Z163" s="28">
        <v>0</v>
      </c>
      <c r="AA163" s="28">
        <v>0</v>
      </c>
      <c r="AB163" s="28">
        <v>0</v>
      </c>
      <c r="AC163" s="28">
        <v>0</v>
      </c>
      <c r="AD163" s="28">
        <v>0</v>
      </c>
      <c r="AE163" s="28">
        <v>0</v>
      </c>
      <c r="AF163" s="28">
        <v>0</v>
      </c>
      <c r="AG163" s="28">
        <v>0</v>
      </c>
      <c r="AH163" s="28">
        <v>0</v>
      </c>
      <c r="AI163" s="28">
        <v>1</v>
      </c>
      <c r="AJ163" s="9">
        <f t="shared" si="12"/>
        <v>0</v>
      </c>
      <c r="AK163" s="9">
        <f t="shared" si="13"/>
        <v>0</v>
      </c>
      <c r="AL163" s="9">
        <f t="shared" si="14"/>
        <v>1</v>
      </c>
      <c r="AM163" s="9">
        <f t="shared" si="15"/>
        <v>0</v>
      </c>
      <c r="AN163" s="29" t="s">
        <v>2634</v>
      </c>
    </row>
    <row r="164" spans="1:40" x14ac:dyDescent="0.25">
      <c r="A164" s="28">
        <v>3998</v>
      </c>
      <c r="B164" s="29" t="s">
        <v>2635</v>
      </c>
      <c r="C164" s="29" t="s">
        <v>2636</v>
      </c>
      <c r="D164" s="29" t="s">
        <v>2637</v>
      </c>
      <c r="E164" s="42">
        <v>43983</v>
      </c>
      <c r="F164" s="29" t="s">
        <v>38</v>
      </c>
      <c r="J164" s="28">
        <v>3.22</v>
      </c>
      <c r="L164" s="10" t="s">
        <v>342</v>
      </c>
      <c r="M164" s="29" t="s">
        <v>185</v>
      </c>
      <c r="N164" s="31" t="s">
        <v>48</v>
      </c>
      <c r="O164" s="28">
        <v>2</v>
      </c>
      <c r="P164" s="29" t="s">
        <v>2638</v>
      </c>
      <c r="Q164" s="31" t="s">
        <v>15</v>
      </c>
      <c r="R164" s="28">
        <v>0</v>
      </c>
      <c r="S164" s="28">
        <v>0</v>
      </c>
      <c r="T164" s="28">
        <v>0</v>
      </c>
      <c r="U164" s="28">
        <v>1</v>
      </c>
      <c r="V164" s="28">
        <v>0</v>
      </c>
      <c r="W164" s="28">
        <v>0</v>
      </c>
      <c r="X164" s="28">
        <v>0</v>
      </c>
      <c r="Y164" s="28">
        <v>0</v>
      </c>
      <c r="Z164" s="28">
        <v>1</v>
      </c>
      <c r="AA164" s="28">
        <v>0</v>
      </c>
      <c r="AB164" s="28">
        <v>0</v>
      </c>
      <c r="AC164" s="28">
        <v>1</v>
      </c>
      <c r="AD164" s="28">
        <v>0</v>
      </c>
      <c r="AE164" s="28">
        <v>1</v>
      </c>
      <c r="AF164" s="28">
        <v>0</v>
      </c>
      <c r="AG164" s="28">
        <v>0</v>
      </c>
      <c r="AH164" s="28">
        <v>0</v>
      </c>
      <c r="AI164" s="28">
        <v>0</v>
      </c>
      <c r="AJ164" s="9">
        <f t="shared" si="12"/>
        <v>1</v>
      </c>
      <c r="AK164" s="9">
        <f t="shared" si="13"/>
        <v>0</v>
      </c>
      <c r="AL164" s="9">
        <f t="shared" si="14"/>
        <v>0</v>
      </c>
      <c r="AM164" s="9">
        <f t="shared" si="15"/>
        <v>0</v>
      </c>
      <c r="AN164" s="29" t="s">
        <v>2639</v>
      </c>
    </row>
    <row r="165" spans="1:40" x14ac:dyDescent="0.25">
      <c r="A165" s="28">
        <v>4013</v>
      </c>
      <c r="B165" s="29" t="s">
        <v>2640</v>
      </c>
      <c r="C165" s="29" t="s">
        <v>2641</v>
      </c>
      <c r="D165" s="29" t="s">
        <v>2642</v>
      </c>
      <c r="E165" s="42">
        <v>44317</v>
      </c>
      <c r="F165" s="29" t="s">
        <v>38</v>
      </c>
      <c r="J165" s="28">
        <v>8.6999999999999994E-2</v>
      </c>
      <c r="L165" s="10" t="s">
        <v>341</v>
      </c>
      <c r="M165" s="29" t="s">
        <v>151</v>
      </c>
      <c r="N165" s="31" t="s">
        <v>48</v>
      </c>
      <c r="O165" s="28">
        <v>39.96</v>
      </c>
      <c r="P165" s="29" t="s">
        <v>923</v>
      </c>
      <c r="Q165" s="31" t="s">
        <v>15</v>
      </c>
      <c r="R165" s="28">
        <v>1</v>
      </c>
      <c r="S165" s="28">
        <v>0</v>
      </c>
      <c r="T165" s="28">
        <v>0</v>
      </c>
      <c r="U165" s="28">
        <v>1</v>
      </c>
      <c r="V165" s="28">
        <v>0</v>
      </c>
      <c r="W165" s="28">
        <v>0</v>
      </c>
      <c r="X165" s="28">
        <v>0</v>
      </c>
      <c r="Y165" s="28">
        <v>1</v>
      </c>
      <c r="Z165" s="28">
        <v>0</v>
      </c>
      <c r="AA165" s="28">
        <v>0</v>
      </c>
      <c r="AB165" s="28">
        <v>0</v>
      </c>
      <c r="AC165" s="28">
        <v>0</v>
      </c>
      <c r="AD165" s="28">
        <v>0</v>
      </c>
      <c r="AE165" s="28">
        <v>1</v>
      </c>
      <c r="AF165" s="28">
        <v>0</v>
      </c>
      <c r="AG165" s="28">
        <v>0</v>
      </c>
      <c r="AH165" s="28">
        <v>0</v>
      </c>
      <c r="AI165" s="28">
        <v>0</v>
      </c>
      <c r="AJ165" s="9">
        <f t="shared" si="12"/>
        <v>1</v>
      </c>
      <c r="AK165" s="9">
        <f t="shared" si="13"/>
        <v>0</v>
      </c>
      <c r="AL165" s="9">
        <f t="shared" si="14"/>
        <v>0</v>
      </c>
      <c r="AM165" s="9">
        <f t="shared" si="15"/>
        <v>0</v>
      </c>
      <c r="AN165" s="29" t="s">
        <v>2643</v>
      </c>
    </row>
    <row r="166" spans="1:40" x14ac:dyDescent="0.25">
      <c r="A166" s="28">
        <v>4030</v>
      </c>
      <c r="B166" s="29" t="s">
        <v>2644</v>
      </c>
      <c r="C166" s="29" t="s">
        <v>2645</v>
      </c>
      <c r="D166" s="29" t="s">
        <v>2646</v>
      </c>
      <c r="E166" s="42">
        <v>43586</v>
      </c>
      <c r="F166" s="29" t="s">
        <v>38</v>
      </c>
      <c r="I166" s="28">
        <v>200</v>
      </c>
      <c r="J166" s="28">
        <v>1.075</v>
      </c>
      <c r="L166" s="10" t="s">
        <v>342</v>
      </c>
      <c r="M166" s="29" t="s">
        <v>136</v>
      </c>
      <c r="N166" s="31" t="s">
        <v>219</v>
      </c>
      <c r="O166" s="28">
        <v>112</v>
      </c>
      <c r="P166" s="29" t="s">
        <v>377</v>
      </c>
      <c r="Q166" s="31" t="s">
        <v>15</v>
      </c>
      <c r="R166" s="28">
        <v>0</v>
      </c>
      <c r="S166" s="28">
        <v>0</v>
      </c>
      <c r="T166" s="28">
        <v>0</v>
      </c>
      <c r="U166" s="28">
        <v>1</v>
      </c>
      <c r="V166" s="28">
        <v>0</v>
      </c>
      <c r="W166" s="28">
        <v>0</v>
      </c>
      <c r="X166" s="28">
        <v>0</v>
      </c>
      <c r="Y166" s="28">
        <v>0</v>
      </c>
      <c r="Z166" s="28">
        <v>1</v>
      </c>
      <c r="AA166" s="28">
        <v>0</v>
      </c>
      <c r="AB166" s="28">
        <v>0</v>
      </c>
      <c r="AC166" s="28">
        <v>0</v>
      </c>
      <c r="AD166" s="28">
        <v>0</v>
      </c>
      <c r="AE166" s="28">
        <v>0</v>
      </c>
      <c r="AF166" s="28">
        <v>1</v>
      </c>
      <c r="AG166" s="28">
        <v>0</v>
      </c>
      <c r="AH166" s="28">
        <v>0</v>
      </c>
      <c r="AI166" s="28">
        <v>0</v>
      </c>
      <c r="AJ166" s="9">
        <f t="shared" si="12"/>
        <v>0</v>
      </c>
      <c r="AK166" s="9">
        <f t="shared" si="13"/>
        <v>1</v>
      </c>
      <c r="AL166" s="9">
        <f t="shared" si="14"/>
        <v>0</v>
      </c>
      <c r="AM166" s="9">
        <f t="shared" si="15"/>
        <v>0</v>
      </c>
      <c r="AN166" s="29" t="s">
        <v>2647</v>
      </c>
    </row>
    <row r="167" spans="1:40" x14ac:dyDescent="0.25">
      <c r="A167" s="28">
        <v>4033</v>
      </c>
      <c r="B167" s="29" t="s">
        <v>2648</v>
      </c>
      <c r="C167" s="29" t="s">
        <v>2649</v>
      </c>
      <c r="D167" s="29" t="s">
        <v>2650</v>
      </c>
      <c r="E167" s="42">
        <v>28430</v>
      </c>
      <c r="F167" s="29" t="s">
        <v>38</v>
      </c>
      <c r="I167" s="28">
        <v>50000</v>
      </c>
      <c r="L167" s="10" t="s">
        <v>342</v>
      </c>
      <c r="M167" s="29" t="s">
        <v>136</v>
      </c>
      <c r="N167" s="31" t="s">
        <v>40</v>
      </c>
      <c r="O167" s="28">
        <v>1.25</v>
      </c>
      <c r="P167" s="29" t="s">
        <v>2651</v>
      </c>
      <c r="Q167" s="31" t="s">
        <v>15</v>
      </c>
      <c r="R167" s="28">
        <v>1</v>
      </c>
      <c r="S167" s="28">
        <v>0</v>
      </c>
      <c r="T167" s="28">
        <v>0</v>
      </c>
      <c r="U167" s="28">
        <v>1</v>
      </c>
      <c r="V167" s="28">
        <v>0</v>
      </c>
      <c r="W167" s="28">
        <v>0</v>
      </c>
      <c r="X167" s="28">
        <v>0</v>
      </c>
      <c r="Y167" s="28">
        <v>0</v>
      </c>
      <c r="Z167" s="28">
        <v>1</v>
      </c>
      <c r="AA167" s="28">
        <v>0</v>
      </c>
      <c r="AB167" s="28">
        <v>0</v>
      </c>
      <c r="AC167" s="28">
        <v>1</v>
      </c>
      <c r="AD167" s="28">
        <v>0</v>
      </c>
      <c r="AE167" s="28">
        <v>0</v>
      </c>
      <c r="AF167" s="28">
        <v>0</v>
      </c>
      <c r="AG167" s="28">
        <v>0</v>
      </c>
      <c r="AH167" s="28">
        <v>0</v>
      </c>
      <c r="AI167" s="28">
        <v>0</v>
      </c>
      <c r="AJ167" s="9">
        <f t="shared" si="12"/>
        <v>1</v>
      </c>
      <c r="AK167" s="9">
        <f t="shared" si="13"/>
        <v>0</v>
      </c>
      <c r="AL167" s="9">
        <f t="shared" si="14"/>
        <v>0</v>
      </c>
      <c r="AM167" s="9">
        <f t="shared" si="15"/>
        <v>0</v>
      </c>
      <c r="AN167" s="29" t="s">
        <v>2652</v>
      </c>
    </row>
    <row r="168" spans="1:40" x14ac:dyDescent="0.25">
      <c r="A168" s="28">
        <v>4052</v>
      </c>
      <c r="B168" s="29" t="s">
        <v>2653</v>
      </c>
      <c r="C168" s="29" t="s">
        <v>2654</v>
      </c>
      <c r="D168" s="29" t="s">
        <v>2655</v>
      </c>
      <c r="E168" s="42">
        <v>40179</v>
      </c>
      <c r="F168" s="29" t="s">
        <v>38</v>
      </c>
      <c r="O168" s="28">
        <v>0</v>
      </c>
      <c r="P168" s="29" t="s">
        <v>367</v>
      </c>
      <c r="Q168" s="31" t="s">
        <v>15</v>
      </c>
      <c r="R168" s="28">
        <v>0</v>
      </c>
      <c r="S168" s="28">
        <v>0</v>
      </c>
      <c r="T168" s="28">
        <v>0</v>
      </c>
      <c r="U168" s="28">
        <v>1</v>
      </c>
      <c r="V168" s="28">
        <v>0</v>
      </c>
      <c r="W168" s="28">
        <v>0</v>
      </c>
      <c r="X168" s="28">
        <v>0</v>
      </c>
      <c r="Y168" s="28">
        <v>0</v>
      </c>
      <c r="Z168" s="28">
        <v>1</v>
      </c>
      <c r="AA168" s="28">
        <v>0</v>
      </c>
      <c r="AB168" s="28">
        <v>0</v>
      </c>
      <c r="AC168" s="28">
        <v>0</v>
      </c>
      <c r="AD168" s="28">
        <v>0</v>
      </c>
      <c r="AE168" s="28">
        <v>0</v>
      </c>
      <c r="AF168" s="28">
        <v>0</v>
      </c>
      <c r="AG168" s="28">
        <v>0</v>
      </c>
      <c r="AH168" s="28">
        <v>1</v>
      </c>
      <c r="AI168" s="28">
        <v>0</v>
      </c>
      <c r="AJ168" s="9">
        <f t="shared" si="12"/>
        <v>0</v>
      </c>
      <c r="AK168" s="9">
        <f t="shared" si="13"/>
        <v>0</v>
      </c>
      <c r="AL168" s="9">
        <f t="shared" si="14"/>
        <v>1</v>
      </c>
      <c r="AM168" s="9">
        <f t="shared" si="15"/>
        <v>1</v>
      </c>
      <c r="AN168" s="29" t="s">
        <v>2656</v>
      </c>
    </row>
    <row r="169" spans="1:40" x14ac:dyDescent="0.25">
      <c r="A169" s="28">
        <v>4075</v>
      </c>
      <c r="B169" s="29" t="s">
        <v>2657</v>
      </c>
      <c r="C169" s="29" t="s">
        <v>2658</v>
      </c>
      <c r="D169" s="29" t="s">
        <v>2659</v>
      </c>
      <c r="E169" s="42">
        <v>33604</v>
      </c>
      <c r="F169" s="29" t="s">
        <v>38</v>
      </c>
      <c r="J169" s="28">
        <v>12.3</v>
      </c>
      <c r="L169" s="10" t="s">
        <v>342</v>
      </c>
      <c r="M169" s="29" t="s">
        <v>224</v>
      </c>
      <c r="N169" s="31" t="s">
        <v>40</v>
      </c>
      <c r="O169" s="28">
        <v>120</v>
      </c>
      <c r="P169" s="29" t="s">
        <v>2660</v>
      </c>
      <c r="Q169" s="31" t="s">
        <v>15</v>
      </c>
      <c r="R169" s="28">
        <v>1</v>
      </c>
      <c r="S169" s="28">
        <v>0</v>
      </c>
      <c r="T169" s="28">
        <v>0</v>
      </c>
      <c r="U169" s="28">
        <v>0</v>
      </c>
      <c r="V169" s="28">
        <v>0</v>
      </c>
      <c r="W169" s="28">
        <v>0</v>
      </c>
      <c r="X169" s="28">
        <v>0</v>
      </c>
      <c r="Y169" s="28">
        <v>1</v>
      </c>
      <c r="Z169" s="28">
        <v>0</v>
      </c>
      <c r="AA169" s="28">
        <v>0</v>
      </c>
      <c r="AB169" s="28">
        <v>0</v>
      </c>
      <c r="AC169" s="28">
        <v>1</v>
      </c>
      <c r="AD169" s="28">
        <v>0</v>
      </c>
      <c r="AE169" s="28">
        <v>0</v>
      </c>
      <c r="AF169" s="28">
        <v>0</v>
      </c>
      <c r="AG169" s="28">
        <v>0</v>
      </c>
      <c r="AH169" s="28">
        <v>0</v>
      </c>
      <c r="AI169" s="28">
        <v>0</v>
      </c>
      <c r="AJ169" s="9">
        <f t="shared" si="12"/>
        <v>1</v>
      </c>
      <c r="AK169" s="9">
        <f t="shared" si="13"/>
        <v>0</v>
      </c>
      <c r="AL169" s="9">
        <f t="shared" si="14"/>
        <v>0</v>
      </c>
      <c r="AM169" s="9">
        <f t="shared" si="15"/>
        <v>0</v>
      </c>
      <c r="AN169" s="29" t="s">
        <v>2661</v>
      </c>
    </row>
    <row r="170" spans="1:40" x14ac:dyDescent="0.25">
      <c r="A170" s="28">
        <v>4078</v>
      </c>
      <c r="B170" s="29" t="s">
        <v>2662</v>
      </c>
      <c r="C170" s="29" t="s">
        <v>2663</v>
      </c>
      <c r="D170" s="29" t="s">
        <v>2664</v>
      </c>
      <c r="E170" s="42">
        <v>43322</v>
      </c>
      <c r="F170" s="29" t="s">
        <v>38</v>
      </c>
      <c r="J170" s="28">
        <v>1.55</v>
      </c>
      <c r="L170" s="10" t="s">
        <v>342</v>
      </c>
      <c r="M170" s="29" t="s">
        <v>185</v>
      </c>
      <c r="N170" s="31" t="s">
        <v>48</v>
      </c>
      <c r="O170" s="28">
        <v>2</v>
      </c>
      <c r="P170" s="29" t="s">
        <v>377</v>
      </c>
      <c r="Q170" s="31" t="s">
        <v>15</v>
      </c>
      <c r="R170" s="28">
        <v>1</v>
      </c>
      <c r="S170" s="28">
        <v>0</v>
      </c>
      <c r="T170" s="28">
        <v>0</v>
      </c>
      <c r="U170" s="28">
        <v>1</v>
      </c>
      <c r="V170" s="28">
        <v>0</v>
      </c>
      <c r="W170" s="28">
        <v>0</v>
      </c>
      <c r="X170" s="28">
        <v>0</v>
      </c>
      <c r="Y170" s="28">
        <v>0</v>
      </c>
      <c r="Z170" s="28">
        <v>1</v>
      </c>
      <c r="AA170" s="28">
        <v>0</v>
      </c>
      <c r="AB170" s="28">
        <v>0</v>
      </c>
      <c r="AC170" s="28">
        <v>1</v>
      </c>
      <c r="AD170" s="28">
        <v>0</v>
      </c>
      <c r="AE170" s="28">
        <v>1</v>
      </c>
      <c r="AF170" s="28">
        <v>0</v>
      </c>
      <c r="AG170" s="28">
        <v>0</v>
      </c>
      <c r="AH170" s="28">
        <v>0</v>
      </c>
      <c r="AI170" s="28">
        <v>0</v>
      </c>
      <c r="AJ170" s="9">
        <f t="shared" si="12"/>
        <v>1</v>
      </c>
      <c r="AK170" s="9">
        <f t="shared" si="13"/>
        <v>0</v>
      </c>
      <c r="AL170" s="9">
        <f t="shared" si="14"/>
        <v>0</v>
      </c>
      <c r="AM170" s="9">
        <f t="shared" si="15"/>
        <v>0</v>
      </c>
      <c r="AN170" s="29" t="s">
        <v>2665</v>
      </c>
    </row>
    <row r="171" spans="1:40" x14ac:dyDescent="0.25">
      <c r="A171" s="28">
        <v>4136</v>
      </c>
      <c r="B171" s="29" t="s">
        <v>2666</v>
      </c>
      <c r="C171" s="29" t="s">
        <v>2667</v>
      </c>
      <c r="D171" s="29" t="s">
        <v>2668</v>
      </c>
      <c r="E171" s="42">
        <v>40057</v>
      </c>
      <c r="F171" s="29" t="s">
        <v>332</v>
      </c>
      <c r="I171" s="28">
        <v>700</v>
      </c>
      <c r="L171" s="10" t="s">
        <v>342</v>
      </c>
      <c r="M171" s="29" t="s">
        <v>2669</v>
      </c>
      <c r="N171" s="31" t="s">
        <v>40</v>
      </c>
      <c r="O171" s="28">
        <v>0.33333333333333331</v>
      </c>
      <c r="P171" s="29" t="s">
        <v>2210</v>
      </c>
      <c r="Q171" s="31" t="s">
        <v>15</v>
      </c>
      <c r="R171" s="28">
        <v>1</v>
      </c>
      <c r="S171" s="28">
        <v>0</v>
      </c>
      <c r="T171" s="28">
        <v>0</v>
      </c>
      <c r="U171" s="28">
        <v>1</v>
      </c>
      <c r="V171" s="28">
        <v>0</v>
      </c>
      <c r="W171" s="28">
        <v>0</v>
      </c>
      <c r="X171" s="28">
        <v>0</v>
      </c>
      <c r="Y171" s="28">
        <v>0</v>
      </c>
      <c r="Z171" s="28">
        <v>1</v>
      </c>
      <c r="AA171" s="28">
        <v>0</v>
      </c>
      <c r="AB171" s="28">
        <v>0</v>
      </c>
      <c r="AC171" s="28">
        <v>1</v>
      </c>
      <c r="AD171" s="28">
        <v>0</v>
      </c>
      <c r="AE171" s="28">
        <v>0</v>
      </c>
      <c r="AF171" s="28">
        <v>1</v>
      </c>
      <c r="AG171" s="28">
        <v>0</v>
      </c>
      <c r="AH171" s="28">
        <v>0</v>
      </c>
      <c r="AI171" s="28">
        <v>0</v>
      </c>
      <c r="AJ171" s="9">
        <f t="shared" si="12"/>
        <v>1</v>
      </c>
      <c r="AK171" s="9">
        <f t="shared" si="13"/>
        <v>1</v>
      </c>
      <c r="AL171" s="9">
        <f t="shared" si="14"/>
        <v>0</v>
      </c>
      <c r="AM171" s="9">
        <f t="shared" si="15"/>
        <v>0</v>
      </c>
      <c r="AN171" s="29" t="s">
        <v>2670</v>
      </c>
    </row>
    <row r="172" spans="1:40" x14ac:dyDescent="0.25">
      <c r="A172" s="28">
        <v>4165</v>
      </c>
      <c r="B172" s="29" t="s">
        <v>2671</v>
      </c>
      <c r="C172" s="29" t="s">
        <v>2672</v>
      </c>
      <c r="D172" s="29" t="s">
        <v>2673</v>
      </c>
      <c r="E172" s="42">
        <v>43115</v>
      </c>
      <c r="F172" s="29" t="s">
        <v>38</v>
      </c>
      <c r="I172" s="28">
        <v>300000</v>
      </c>
      <c r="L172" s="10" t="s">
        <v>342</v>
      </c>
      <c r="M172" s="29" t="s">
        <v>224</v>
      </c>
      <c r="O172" s="28">
        <v>1.5</v>
      </c>
      <c r="P172" s="29" t="s">
        <v>367</v>
      </c>
      <c r="Q172" s="31" t="s">
        <v>15</v>
      </c>
      <c r="R172" s="28">
        <v>0</v>
      </c>
      <c r="S172" s="28">
        <v>0</v>
      </c>
      <c r="T172" s="28">
        <v>0</v>
      </c>
      <c r="U172" s="28">
        <v>1</v>
      </c>
      <c r="V172" s="28">
        <v>0</v>
      </c>
      <c r="W172" s="28">
        <v>0</v>
      </c>
      <c r="X172" s="28">
        <v>0</v>
      </c>
      <c r="Y172" s="28">
        <v>0</v>
      </c>
      <c r="Z172" s="28">
        <v>1</v>
      </c>
      <c r="AA172" s="28">
        <v>0</v>
      </c>
      <c r="AB172" s="28">
        <v>0</v>
      </c>
      <c r="AC172" s="28">
        <v>1</v>
      </c>
      <c r="AD172" s="28">
        <v>0</v>
      </c>
      <c r="AE172" s="28">
        <v>0</v>
      </c>
      <c r="AF172" s="28">
        <v>0</v>
      </c>
      <c r="AG172" s="28">
        <v>0</v>
      </c>
      <c r="AH172" s="28">
        <v>0</v>
      </c>
      <c r="AI172" s="28">
        <v>0</v>
      </c>
      <c r="AJ172" s="9">
        <f t="shared" si="12"/>
        <v>1</v>
      </c>
      <c r="AK172" s="9">
        <f t="shared" si="13"/>
        <v>0</v>
      </c>
      <c r="AL172" s="9">
        <f t="shared" si="14"/>
        <v>0</v>
      </c>
      <c r="AM172" s="9">
        <f t="shared" si="15"/>
        <v>0</v>
      </c>
      <c r="AN172" s="29" t="s">
        <v>2674</v>
      </c>
    </row>
    <row r="173" spans="1:40" x14ac:dyDescent="0.25">
      <c r="A173" s="28">
        <v>4212</v>
      </c>
      <c r="B173" s="29" t="s">
        <v>2675</v>
      </c>
      <c r="C173" s="29" t="s">
        <v>2676</v>
      </c>
      <c r="D173" s="29" t="s">
        <v>2677</v>
      </c>
      <c r="E173" s="42">
        <v>42736</v>
      </c>
      <c r="F173" s="29" t="s">
        <v>38</v>
      </c>
      <c r="I173" s="28">
        <v>2.34</v>
      </c>
      <c r="J173" s="28">
        <v>0.54</v>
      </c>
      <c r="L173" s="10" t="s">
        <v>341</v>
      </c>
      <c r="M173" s="29" t="s">
        <v>230</v>
      </c>
      <c r="N173" s="31" t="s">
        <v>48</v>
      </c>
      <c r="O173" s="28">
        <v>0.25</v>
      </c>
      <c r="P173" s="29" t="s">
        <v>157</v>
      </c>
      <c r="Q173" s="31" t="s">
        <v>15</v>
      </c>
      <c r="R173" s="28">
        <v>1</v>
      </c>
      <c r="S173" s="28">
        <v>0</v>
      </c>
      <c r="T173" s="28">
        <v>0</v>
      </c>
      <c r="U173" s="28">
        <v>0</v>
      </c>
      <c r="V173" s="28">
        <v>0</v>
      </c>
      <c r="W173" s="28">
        <v>0</v>
      </c>
      <c r="X173" s="28">
        <v>0</v>
      </c>
      <c r="Y173" s="28">
        <v>0</v>
      </c>
      <c r="Z173" s="28">
        <v>0</v>
      </c>
      <c r="AA173" s="28">
        <v>1</v>
      </c>
      <c r="AB173" s="28">
        <v>0</v>
      </c>
      <c r="AC173" s="28">
        <v>0</v>
      </c>
      <c r="AD173" s="28">
        <v>0</v>
      </c>
      <c r="AE173" s="28">
        <v>0</v>
      </c>
      <c r="AF173" s="28">
        <v>0</v>
      </c>
      <c r="AG173" s="28">
        <v>0</v>
      </c>
      <c r="AH173" s="28">
        <v>0</v>
      </c>
      <c r="AI173" s="28">
        <v>0</v>
      </c>
      <c r="AJ173" s="9">
        <f t="shared" si="12"/>
        <v>0</v>
      </c>
      <c r="AK173" s="9">
        <f t="shared" si="13"/>
        <v>0</v>
      </c>
      <c r="AL173" s="9">
        <f t="shared" si="14"/>
        <v>0</v>
      </c>
      <c r="AM173" s="9">
        <f t="shared" si="15"/>
        <v>0</v>
      </c>
      <c r="AN173" s="29" t="s">
        <v>2678</v>
      </c>
    </row>
    <row r="174" spans="1:40" x14ac:dyDescent="0.25">
      <c r="A174" s="28">
        <v>4234</v>
      </c>
      <c r="B174" s="29" t="s">
        <v>2679</v>
      </c>
      <c r="C174" s="29" t="s">
        <v>2680</v>
      </c>
      <c r="D174" s="29" t="s">
        <v>2681</v>
      </c>
      <c r="E174" s="42">
        <v>42826</v>
      </c>
      <c r="F174" s="29" t="s">
        <v>328</v>
      </c>
      <c r="J174" s="28">
        <v>3.8000000000000002E-4</v>
      </c>
      <c r="K174" s="28">
        <v>3</v>
      </c>
      <c r="L174" s="10" t="s">
        <v>342</v>
      </c>
      <c r="M174" s="29" t="s">
        <v>185</v>
      </c>
      <c r="N174" s="31" t="s">
        <v>48</v>
      </c>
      <c r="O174" s="28">
        <v>504</v>
      </c>
      <c r="P174" s="29" t="s">
        <v>2682</v>
      </c>
      <c r="Q174" s="31" t="s">
        <v>55</v>
      </c>
      <c r="R174" s="28">
        <v>0</v>
      </c>
      <c r="S174" s="28">
        <v>0</v>
      </c>
      <c r="T174" s="28">
        <v>0</v>
      </c>
      <c r="U174" s="28">
        <v>1</v>
      </c>
      <c r="V174" s="28">
        <v>0</v>
      </c>
      <c r="W174" s="28">
        <v>0</v>
      </c>
      <c r="X174" s="28">
        <v>0</v>
      </c>
      <c r="Y174" s="28">
        <v>0</v>
      </c>
      <c r="Z174" s="28">
        <v>1</v>
      </c>
      <c r="AA174" s="28">
        <v>0</v>
      </c>
      <c r="AB174" s="28">
        <v>0</v>
      </c>
      <c r="AC174" s="28">
        <v>1</v>
      </c>
      <c r="AD174" s="28">
        <v>0</v>
      </c>
      <c r="AE174" s="28">
        <v>0</v>
      </c>
      <c r="AF174" s="28">
        <v>0</v>
      </c>
      <c r="AG174" s="28">
        <v>0</v>
      </c>
      <c r="AH174" s="28">
        <v>0</v>
      </c>
      <c r="AI174" s="28">
        <v>0</v>
      </c>
      <c r="AJ174" s="9">
        <f t="shared" si="12"/>
        <v>1</v>
      </c>
      <c r="AK174" s="9">
        <f t="shared" si="13"/>
        <v>0</v>
      </c>
      <c r="AL174" s="9">
        <f t="shared" si="14"/>
        <v>0</v>
      </c>
      <c r="AM174" s="9">
        <f t="shared" si="15"/>
        <v>0</v>
      </c>
      <c r="AN174" s="29" t="s">
        <v>2683</v>
      </c>
    </row>
    <row r="175" spans="1:40" x14ac:dyDescent="0.25">
      <c r="A175" s="28">
        <v>4263</v>
      </c>
      <c r="B175" s="29" t="s">
        <v>2684</v>
      </c>
      <c r="C175" s="29" t="s">
        <v>2685</v>
      </c>
      <c r="D175" s="29" t="s">
        <v>2686</v>
      </c>
      <c r="E175" s="42">
        <v>43405</v>
      </c>
      <c r="F175" s="29" t="s">
        <v>38</v>
      </c>
      <c r="J175" s="28">
        <v>2.3300000000000001E-2</v>
      </c>
      <c r="K175" s="28">
        <v>3.7</v>
      </c>
      <c r="L175" s="10" t="s">
        <v>342</v>
      </c>
      <c r="M175" s="29" t="s">
        <v>136</v>
      </c>
      <c r="N175" s="31" t="s">
        <v>40</v>
      </c>
      <c r="O175" s="28">
        <v>30</v>
      </c>
      <c r="P175" s="29" t="s">
        <v>377</v>
      </c>
      <c r="Q175" s="31" t="s">
        <v>15</v>
      </c>
      <c r="R175" s="28">
        <v>1</v>
      </c>
      <c r="S175" s="28">
        <v>0</v>
      </c>
      <c r="T175" s="28">
        <v>0</v>
      </c>
      <c r="U175" s="28">
        <v>1</v>
      </c>
      <c r="V175" s="28">
        <v>0</v>
      </c>
      <c r="W175" s="28">
        <v>0</v>
      </c>
      <c r="X175" s="28">
        <v>0</v>
      </c>
      <c r="Y175" s="28">
        <v>0</v>
      </c>
      <c r="Z175" s="28">
        <v>1</v>
      </c>
      <c r="AA175" s="28">
        <v>0</v>
      </c>
      <c r="AB175" s="28">
        <v>0</v>
      </c>
      <c r="AC175" s="28">
        <v>0</v>
      </c>
      <c r="AD175" s="28">
        <v>0</v>
      </c>
      <c r="AE175" s="28">
        <v>0</v>
      </c>
      <c r="AF175" s="28">
        <v>0</v>
      </c>
      <c r="AG175" s="28">
        <v>0</v>
      </c>
      <c r="AH175" s="28">
        <v>0</v>
      </c>
      <c r="AI175" s="28">
        <v>1</v>
      </c>
      <c r="AJ175" s="9">
        <f t="shared" si="12"/>
        <v>0</v>
      </c>
      <c r="AK175" s="9">
        <f t="shared" si="13"/>
        <v>0</v>
      </c>
      <c r="AL175" s="9">
        <f t="shared" si="14"/>
        <v>1</v>
      </c>
      <c r="AM175" s="9">
        <f t="shared" si="15"/>
        <v>0</v>
      </c>
      <c r="AN175" s="29" t="s">
        <v>2687</v>
      </c>
    </row>
    <row r="176" spans="1:40" x14ac:dyDescent="0.25">
      <c r="A176" s="28">
        <v>4277</v>
      </c>
      <c r="B176" s="29" t="s">
        <v>2688</v>
      </c>
      <c r="C176" s="29" t="s">
        <v>2689</v>
      </c>
      <c r="D176" s="29" t="s">
        <v>2690</v>
      </c>
      <c r="E176" s="42">
        <v>36100</v>
      </c>
      <c r="F176" s="29" t="s">
        <v>38</v>
      </c>
      <c r="I176" s="28">
        <v>20000</v>
      </c>
      <c r="J176" s="28">
        <v>0.44</v>
      </c>
      <c r="L176" s="10" t="s">
        <v>342</v>
      </c>
      <c r="M176" s="29" t="s">
        <v>598</v>
      </c>
      <c r="N176" s="31" t="s">
        <v>219</v>
      </c>
      <c r="O176" s="28">
        <v>1.5</v>
      </c>
      <c r="P176" s="29" t="s">
        <v>738</v>
      </c>
      <c r="Q176" s="31" t="s">
        <v>15</v>
      </c>
      <c r="R176" s="28">
        <v>1</v>
      </c>
      <c r="S176" s="28">
        <v>0</v>
      </c>
      <c r="T176" s="28">
        <v>0</v>
      </c>
      <c r="U176" s="28">
        <v>1</v>
      </c>
      <c r="V176" s="28">
        <v>0</v>
      </c>
      <c r="W176" s="28">
        <v>0</v>
      </c>
      <c r="X176" s="28">
        <v>0</v>
      </c>
      <c r="Y176" s="28">
        <v>0</v>
      </c>
      <c r="Z176" s="28">
        <v>1</v>
      </c>
      <c r="AA176" s="28">
        <v>0</v>
      </c>
      <c r="AB176" s="28">
        <v>0</v>
      </c>
      <c r="AC176" s="28">
        <v>1</v>
      </c>
      <c r="AD176" s="28">
        <v>0</v>
      </c>
      <c r="AE176" s="28">
        <v>0</v>
      </c>
      <c r="AF176" s="28">
        <v>0</v>
      </c>
      <c r="AG176" s="28">
        <v>0</v>
      </c>
      <c r="AH176" s="28">
        <v>0</v>
      </c>
      <c r="AI176" s="28">
        <v>0</v>
      </c>
      <c r="AJ176" s="9">
        <f t="shared" si="12"/>
        <v>1</v>
      </c>
      <c r="AK176" s="9">
        <f t="shared" si="13"/>
        <v>0</v>
      </c>
      <c r="AL176" s="9">
        <f t="shared" si="14"/>
        <v>0</v>
      </c>
      <c r="AM176" s="9">
        <f t="shared" si="15"/>
        <v>0</v>
      </c>
      <c r="AN176" s="29" t="s">
        <v>2691</v>
      </c>
    </row>
    <row r="177" spans="1:40" x14ac:dyDescent="0.25">
      <c r="A177" s="28">
        <v>4326</v>
      </c>
      <c r="B177" s="29" t="s">
        <v>2692</v>
      </c>
      <c r="C177" s="29" t="s">
        <v>2693</v>
      </c>
      <c r="D177" s="29" t="s">
        <v>2613</v>
      </c>
      <c r="E177" s="42">
        <v>44528</v>
      </c>
      <c r="F177" s="29" t="s">
        <v>38</v>
      </c>
      <c r="J177" s="28">
        <v>2</v>
      </c>
      <c r="L177" s="10" t="s">
        <v>342</v>
      </c>
      <c r="M177" s="29" t="s">
        <v>185</v>
      </c>
      <c r="N177" s="31" t="s">
        <v>48</v>
      </c>
      <c r="O177" s="28">
        <v>3.984</v>
      </c>
      <c r="P177" s="29" t="s">
        <v>2694</v>
      </c>
      <c r="Q177" s="31" t="s">
        <v>70</v>
      </c>
      <c r="R177" s="28">
        <v>0</v>
      </c>
      <c r="S177" s="28">
        <v>0</v>
      </c>
      <c r="T177" s="28">
        <v>0</v>
      </c>
      <c r="U177" s="28">
        <v>1</v>
      </c>
      <c r="V177" s="28">
        <v>0</v>
      </c>
      <c r="W177" s="28">
        <v>0</v>
      </c>
      <c r="X177" s="28">
        <v>0</v>
      </c>
      <c r="Y177" s="28">
        <v>0</v>
      </c>
      <c r="Z177" s="28">
        <v>1</v>
      </c>
      <c r="AA177" s="28">
        <v>0</v>
      </c>
      <c r="AB177" s="28">
        <v>0</v>
      </c>
      <c r="AC177" s="28">
        <v>0</v>
      </c>
      <c r="AD177" s="28">
        <v>0</v>
      </c>
      <c r="AE177" s="28">
        <v>1</v>
      </c>
      <c r="AF177" s="28">
        <v>0</v>
      </c>
      <c r="AG177" s="28">
        <v>0</v>
      </c>
      <c r="AH177" s="28">
        <v>0</v>
      </c>
      <c r="AI177" s="28">
        <v>0</v>
      </c>
      <c r="AJ177" s="9">
        <f t="shared" si="12"/>
        <v>1</v>
      </c>
      <c r="AK177" s="9">
        <f t="shared" si="13"/>
        <v>0</v>
      </c>
      <c r="AL177" s="9">
        <f t="shared" si="14"/>
        <v>0</v>
      </c>
      <c r="AM177" s="9">
        <f t="shared" si="15"/>
        <v>0</v>
      </c>
      <c r="AN177" s="29" t="s">
        <v>2695</v>
      </c>
    </row>
    <row r="178" spans="1:40" x14ac:dyDescent="0.25">
      <c r="A178" s="28">
        <v>4333</v>
      </c>
      <c r="B178" s="29" t="s">
        <v>2696</v>
      </c>
      <c r="C178" s="29" t="s">
        <v>2697</v>
      </c>
      <c r="D178" s="29" t="s">
        <v>2698</v>
      </c>
      <c r="E178" s="42">
        <v>35975</v>
      </c>
      <c r="F178" s="29" t="s">
        <v>38</v>
      </c>
      <c r="J178" s="28">
        <v>1</v>
      </c>
      <c r="L178" s="10" t="s">
        <v>342</v>
      </c>
      <c r="M178" s="29" t="s">
        <v>136</v>
      </c>
      <c r="N178" s="31" t="s">
        <v>40</v>
      </c>
      <c r="O178" s="28">
        <v>10920</v>
      </c>
      <c r="P178" s="29" t="s">
        <v>2699</v>
      </c>
      <c r="Q178" s="31" t="s">
        <v>55</v>
      </c>
      <c r="R178" s="28">
        <v>0</v>
      </c>
      <c r="S178" s="28">
        <v>0</v>
      </c>
      <c r="T178" s="28">
        <v>0</v>
      </c>
      <c r="U178" s="28">
        <v>1</v>
      </c>
      <c r="V178" s="28">
        <v>0</v>
      </c>
      <c r="W178" s="28">
        <v>0</v>
      </c>
      <c r="X178" s="28">
        <v>0</v>
      </c>
      <c r="Y178" s="28">
        <v>0</v>
      </c>
      <c r="Z178" s="28">
        <v>1</v>
      </c>
      <c r="AA178" s="28">
        <v>0</v>
      </c>
      <c r="AB178" s="28">
        <v>0</v>
      </c>
      <c r="AC178" s="28">
        <v>1</v>
      </c>
      <c r="AD178" s="28">
        <v>0</v>
      </c>
      <c r="AE178" s="28">
        <v>0</v>
      </c>
      <c r="AF178" s="28">
        <v>0</v>
      </c>
      <c r="AG178" s="28">
        <v>0</v>
      </c>
      <c r="AH178" s="28">
        <v>0</v>
      </c>
      <c r="AI178" s="28">
        <v>0</v>
      </c>
      <c r="AJ178" s="9">
        <f t="shared" si="12"/>
        <v>1</v>
      </c>
      <c r="AK178" s="9">
        <f t="shared" si="13"/>
        <v>0</v>
      </c>
      <c r="AL178" s="9">
        <f t="shared" si="14"/>
        <v>0</v>
      </c>
      <c r="AM178" s="9">
        <f t="shared" si="15"/>
        <v>0</v>
      </c>
      <c r="AN178" s="29" t="s">
        <v>2700</v>
      </c>
    </row>
    <row r="179" spans="1:40" x14ac:dyDescent="0.25">
      <c r="A179" s="28">
        <v>4346</v>
      </c>
      <c r="B179" s="29" t="s">
        <v>2701</v>
      </c>
      <c r="C179" s="29" t="s">
        <v>2702</v>
      </c>
      <c r="D179" s="29" t="s">
        <v>2703</v>
      </c>
      <c r="E179" s="42">
        <v>42005</v>
      </c>
      <c r="F179" s="29" t="s">
        <v>38</v>
      </c>
      <c r="J179" s="28">
        <v>2</v>
      </c>
      <c r="L179" s="10" t="s">
        <v>342</v>
      </c>
      <c r="M179" s="29" t="s">
        <v>136</v>
      </c>
      <c r="N179" s="31" t="s">
        <v>219</v>
      </c>
      <c r="O179" s="28">
        <v>4</v>
      </c>
      <c r="P179" s="29" t="s">
        <v>2704</v>
      </c>
      <c r="Q179" s="31" t="s">
        <v>70</v>
      </c>
      <c r="R179" s="28">
        <v>0</v>
      </c>
      <c r="S179" s="28">
        <v>0</v>
      </c>
      <c r="T179" s="28">
        <v>0</v>
      </c>
      <c r="U179" s="28">
        <v>0</v>
      </c>
      <c r="V179" s="28">
        <v>0</v>
      </c>
      <c r="W179" s="28">
        <v>0</v>
      </c>
      <c r="X179" s="28">
        <v>0</v>
      </c>
      <c r="Y179" s="28">
        <v>1</v>
      </c>
      <c r="Z179" s="28">
        <v>0</v>
      </c>
      <c r="AA179" s="28">
        <v>0</v>
      </c>
      <c r="AB179" s="28">
        <v>0</v>
      </c>
      <c r="AC179" s="28">
        <v>1</v>
      </c>
      <c r="AD179" s="28">
        <v>0</v>
      </c>
      <c r="AE179" s="28">
        <v>1</v>
      </c>
      <c r="AF179" s="28">
        <v>0</v>
      </c>
      <c r="AG179" s="28">
        <v>0</v>
      </c>
      <c r="AH179" s="28">
        <v>0</v>
      </c>
      <c r="AI179" s="28">
        <v>0</v>
      </c>
      <c r="AJ179" s="9">
        <f t="shared" si="12"/>
        <v>1</v>
      </c>
      <c r="AK179" s="9">
        <f t="shared" si="13"/>
        <v>0</v>
      </c>
      <c r="AL179" s="9">
        <f t="shared" si="14"/>
        <v>0</v>
      </c>
      <c r="AM179" s="9">
        <f t="shared" si="15"/>
        <v>0</v>
      </c>
      <c r="AN179" s="29" t="s">
        <v>2705</v>
      </c>
    </row>
    <row r="180" spans="1:40" x14ac:dyDescent="0.25">
      <c r="A180" s="28">
        <v>4349</v>
      </c>
      <c r="B180" s="29" t="s">
        <v>1839</v>
      </c>
      <c r="C180" s="29" t="s">
        <v>1840</v>
      </c>
      <c r="D180" s="29" t="s">
        <v>1841</v>
      </c>
      <c r="E180" s="42">
        <v>43647</v>
      </c>
      <c r="F180" s="29" t="s">
        <v>38</v>
      </c>
      <c r="J180" s="28">
        <v>0.79</v>
      </c>
      <c r="L180" s="10" t="s">
        <v>342</v>
      </c>
      <c r="M180" s="29" t="s">
        <v>1842</v>
      </c>
      <c r="N180" s="31" t="s">
        <v>40</v>
      </c>
      <c r="O180" s="28">
        <v>0.5</v>
      </c>
      <c r="P180" s="29" t="s">
        <v>891</v>
      </c>
      <c r="Q180" s="31" t="s">
        <v>15</v>
      </c>
      <c r="R180" s="28">
        <v>1</v>
      </c>
      <c r="S180" s="28">
        <v>0</v>
      </c>
      <c r="T180" s="28">
        <v>0</v>
      </c>
      <c r="U180" s="28">
        <v>0</v>
      </c>
      <c r="V180" s="28">
        <v>0</v>
      </c>
      <c r="W180" s="28">
        <v>0</v>
      </c>
      <c r="X180" s="28">
        <v>0</v>
      </c>
      <c r="Y180" s="28">
        <v>0</v>
      </c>
      <c r="Z180" s="28">
        <v>0</v>
      </c>
      <c r="AA180" s="28">
        <v>0</v>
      </c>
      <c r="AB180" s="28">
        <v>0</v>
      </c>
      <c r="AC180" s="28">
        <v>1</v>
      </c>
      <c r="AD180" s="28">
        <v>0</v>
      </c>
      <c r="AE180" s="28">
        <v>0</v>
      </c>
      <c r="AF180" s="28">
        <v>0</v>
      </c>
      <c r="AG180" s="28">
        <v>0</v>
      </c>
      <c r="AH180" s="28">
        <v>0</v>
      </c>
      <c r="AI180" s="28">
        <v>0</v>
      </c>
      <c r="AJ180" s="9">
        <f t="shared" si="12"/>
        <v>1</v>
      </c>
      <c r="AK180" s="9">
        <f t="shared" si="13"/>
        <v>0</v>
      </c>
      <c r="AL180" s="9">
        <f t="shared" si="14"/>
        <v>0</v>
      </c>
      <c r="AM180" s="9">
        <f t="shared" si="15"/>
        <v>0</v>
      </c>
      <c r="AN180" s="29" t="s">
        <v>1843</v>
      </c>
    </row>
    <row r="181" spans="1:40" x14ac:dyDescent="0.25">
      <c r="A181" s="28">
        <v>4366</v>
      </c>
      <c r="B181" s="29" t="s">
        <v>2706</v>
      </c>
      <c r="C181" s="29" t="s">
        <v>2707</v>
      </c>
      <c r="D181" s="29" t="s">
        <v>2708</v>
      </c>
      <c r="E181" s="42">
        <v>30286</v>
      </c>
      <c r="F181" s="29" t="s">
        <v>38</v>
      </c>
      <c r="I181" s="28">
        <v>50000</v>
      </c>
      <c r="J181" s="28">
        <v>2</v>
      </c>
      <c r="L181" s="10" t="s">
        <v>342</v>
      </c>
      <c r="M181" s="29" t="s">
        <v>136</v>
      </c>
      <c r="N181" s="31" t="s">
        <v>219</v>
      </c>
      <c r="O181" s="28">
        <v>312.85714285714283</v>
      </c>
      <c r="P181" s="29" t="s">
        <v>2709</v>
      </c>
      <c r="Q181" s="31" t="s">
        <v>15</v>
      </c>
      <c r="R181" s="28">
        <v>1</v>
      </c>
      <c r="S181" s="28">
        <v>0</v>
      </c>
      <c r="T181" s="28">
        <v>0</v>
      </c>
      <c r="U181" s="28">
        <v>1</v>
      </c>
      <c r="V181" s="28">
        <v>0</v>
      </c>
      <c r="W181" s="28">
        <v>0</v>
      </c>
      <c r="X181" s="28">
        <v>0</v>
      </c>
      <c r="Y181" s="28">
        <v>0</v>
      </c>
      <c r="Z181" s="28">
        <v>1</v>
      </c>
      <c r="AA181" s="28">
        <v>0</v>
      </c>
      <c r="AB181" s="28">
        <v>0</v>
      </c>
      <c r="AC181" s="28">
        <v>0</v>
      </c>
      <c r="AD181" s="28">
        <v>0</v>
      </c>
      <c r="AE181" s="28">
        <v>0</v>
      </c>
      <c r="AF181" s="28">
        <v>0</v>
      </c>
      <c r="AG181" s="28">
        <v>0</v>
      </c>
      <c r="AH181" s="28">
        <v>0</v>
      </c>
      <c r="AI181" s="28">
        <v>1</v>
      </c>
      <c r="AJ181" s="9">
        <f t="shared" si="12"/>
        <v>0</v>
      </c>
      <c r="AK181" s="9">
        <f t="shared" si="13"/>
        <v>0</v>
      </c>
      <c r="AL181" s="9">
        <f t="shared" si="14"/>
        <v>1</v>
      </c>
      <c r="AM181" s="9">
        <f t="shared" si="15"/>
        <v>0</v>
      </c>
      <c r="AN181" s="29" t="s">
        <v>2710</v>
      </c>
    </row>
    <row r="182" spans="1:40" x14ac:dyDescent="0.25">
      <c r="A182" s="28">
        <v>4368</v>
      </c>
      <c r="B182" s="29" t="s">
        <v>2711</v>
      </c>
      <c r="C182" s="29" t="s">
        <v>2712</v>
      </c>
      <c r="D182" s="29" t="s">
        <v>2713</v>
      </c>
      <c r="E182" s="42">
        <v>44562</v>
      </c>
      <c r="F182" s="29" t="s">
        <v>38</v>
      </c>
      <c r="I182" s="28">
        <v>7380</v>
      </c>
      <c r="J182" s="28">
        <v>2.7</v>
      </c>
      <c r="L182" s="10" t="s">
        <v>341</v>
      </c>
      <c r="M182" s="29" t="s">
        <v>151</v>
      </c>
      <c r="N182" s="31" t="s">
        <v>48</v>
      </c>
      <c r="O182" s="28">
        <v>39.6</v>
      </c>
      <c r="P182" s="29" t="s">
        <v>923</v>
      </c>
      <c r="Q182" s="31" t="s">
        <v>15</v>
      </c>
      <c r="R182" s="28">
        <v>1</v>
      </c>
      <c r="S182" s="28">
        <v>0</v>
      </c>
      <c r="T182" s="28">
        <v>0</v>
      </c>
      <c r="U182" s="28">
        <v>1</v>
      </c>
      <c r="V182" s="28">
        <v>0</v>
      </c>
      <c r="W182" s="28">
        <v>0</v>
      </c>
      <c r="X182" s="28">
        <v>0</v>
      </c>
      <c r="Y182" s="28">
        <v>0</v>
      </c>
      <c r="Z182" s="28">
        <v>1</v>
      </c>
      <c r="AA182" s="28">
        <v>0</v>
      </c>
      <c r="AB182" s="28">
        <v>0</v>
      </c>
      <c r="AC182" s="28">
        <v>1</v>
      </c>
      <c r="AD182" s="28">
        <v>0</v>
      </c>
      <c r="AE182" s="28">
        <v>1</v>
      </c>
      <c r="AF182" s="28">
        <v>0</v>
      </c>
      <c r="AG182" s="28">
        <v>0</v>
      </c>
      <c r="AH182" s="28">
        <v>0</v>
      </c>
      <c r="AI182" s="28">
        <v>0</v>
      </c>
      <c r="AJ182" s="9">
        <f t="shared" si="12"/>
        <v>1</v>
      </c>
      <c r="AK182" s="9">
        <f t="shared" si="13"/>
        <v>0</v>
      </c>
      <c r="AL182" s="9">
        <f t="shared" si="14"/>
        <v>0</v>
      </c>
      <c r="AM182" s="9">
        <f t="shared" si="15"/>
        <v>0</v>
      </c>
      <c r="AN182" s="29" t="s">
        <v>2714</v>
      </c>
    </row>
    <row r="183" spans="1:40" s="21" customFormat="1" x14ac:dyDescent="0.25">
      <c r="A183" s="32">
        <v>4471</v>
      </c>
      <c r="B183" s="33" t="s">
        <v>2715</v>
      </c>
      <c r="C183" s="33" t="s">
        <v>2716</v>
      </c>
      <c r="D183" s="33" t="s">
        <v>2717</v>
      </c>
      <c r="E183" s="44">
        <v>44745</v>
      </c>
      <c r="F183" s="33" t="s">
        <v>38</v>
      </c>
      <c r="G183" s="19"/>
      <c r="H183" s="19"/>
      <c r="I183" s="19"/>
      <c r="J183" s="32">
        <v>0.186</v>
      </c>
      <c r="K183" s="19"/>
      <c r="L183" s="19" t="s">
        <v>342</v>
      </c>
      <c r="M183" s="33" t="s">
        <v>963</v>
      </c>
      <c r="N183" s="35" t="s">
        <v>40</v>
      </c>
      <c r="O183" s="32">
        <v>336</v>
      </c>
      <c r="P183" s="33" t="s">
        <v>41</v>
      </c>
      <c r="Q183" s="36" t="s">
        <v>15</v>
      </c>
      <c r="R183" s="32">
        <v>1</v>
      </c>
      <c r="S183" s="32">
        <v>0</v>
      </c>
      <c r="T183" s="32">
        <v>0</v>
      </c>
      <c r="U183" s="32">
        <v>0</v>
      </c>
      <c r="V183" s="32">
        <v>0</v>
      </c>
      <c r="W183" s="32">
        <v>0</v>
      </c>
      <c r="X183" s="32">
        <v>0</v>
      </c>
      <c r="Y183" s="32">
        <v>0</v>
      </c>
      <c r="Z183" s="32">
        <v>1</v>
      </c>
      <c r="AA183" s="32">
        <v>0</v>
      </c>
      <c r="AB183" s="32">
        <v>0</v>
      </c>
      <c r="AC183" s="32">
        <v>0</v>
      </c>
      <c r="AD183" s="32">
        <v>0</v>
      </c>
      <c r="AE183" s="32">
        <v>1</v>
      </c>
      <c r="AF183" s="32">
        <v>0</v>
      </c>
      <c r="AG183" s="32">
        <v>0</v>
      </c>
      <c r="AH183" s="32">
        <v>0</v>
      </c>
      <c r="AI183" s="32">
        <v>0</v>
      </c>
      <c r="AJ183" s="9">
        <f t="shared" si="12"/>
        <v>1</v>
      </c>
      <c r="AK183" s="9">
        <f t="shared" si="13"/>
        <v>0</v>
      </c>
      <c r="AL183" s="9">
        <f t="shared" si="14"/>
        <v>0</v>
      </c>
      <c r="AM183" s="9">
        <f t="shared" si="15"/>
        <v>0</v>
      </c>
      <c r="AN183" s="22" t="s">
        <v>2718</v>
      </c>
    </row>
    <row r="184" spans="1:40" x14ac:dyDescent="0.25">
      <c r="A184" s="28">
        <v>4630</v>
      </c>
      <c r="B184" s="29" t="s">
        <v>2719</v>
      </c>
      <c r="C184" s="29" t="s">
        <v>2720</v>
      </c>
      <c r="D184" s="29" t="s">
        <v>2721</v>
      </c>
      <c r="E184" s="42">
        <v>45063</v>
      </c>
      <c r="F184" s="29" t="s">
        <v>38</v>
      </c>
      <c r="I184" s="28">
        <v>224</v>
      </c>
      <c r="J184" s="28">
        <v>0.5</v>
      </c>
      <c r="L184" s="10" t="s">
        <v>341</v>
      </c>
      <c r="M184" s="29" t="s">
        <v>2722</v>
      </c>
      <c r="N184" s="31" t="s">
        <v>48</v>
      </c>
      <c r="O184" s="28">
        <v>0.25</v>
      </c>
      <c r="P184" s="29" t="s">
        <v>2723</v>
      </c>
      <c r="Q184" s="31" t="s">
        <v>15</v>
      </c>
      <c r="R184" s="28">
        <v>1</v>
      </c>
      <c r="S184" s="28">
        <v>0</v>
      </c>
      <c r="T184" s="28">
        <v>0</v>
      </c>
      <c r="U184" s="28">
        <v>0</v>
      </c>
      <c r="V184" s="28">
        <v>0</v>
      </c>
      <c r="W184" s="28">
        <v>0</v>
      </c>
      <c r="X184" s="28">
        <v>0</v>
      </c>
      <c r="Y184" s="28">
        <v>1</v>
      </c>
      <c r="Z184" s="28">
        <v>0</v>
      </c>
      <c r="AA184" s="28">
        <v>0</v>
      </c>
      <c r="AB184" s="28">
        <v>0</v>
      </c>
      <c r="AC184" s="28">
        <v>1</v>
      </c>
      <c r="AD184" s="28">
        <v>0</v>
      </c>
      <c r="AE184" s="28">
        <v>0</v>
      </c>
      <c r="AF184" s="28">
        <v>0</v>
      </c>
      <c r="AG184" s="28">
        <v>0</v>
      </c>
      <c r="AH184" s="28">
        <v>0</v>
      </c>
      <c r="AI184" s="28">
        <v>0</v>
      </c>
      <c r="AJ184" s="9">
        <f t="shared" si="12"/>
        <v>1</v>
      </c>
      <c r="AK184" s="9">
        <f t="shared" si="13"/>
        <v>0</v>
      </c>
      <c r="AL184" s="9">
        <f t="shared" si="14"/>
        <v>0</v>
      </c>
      <c r="AM184" s="9">
        <f t="shared" si="15"/>
        <v>0</v>
      </c>
      <c r="AN184" s="29" t="s">
        <v>2724</v>
      </c>
    </row>
    <row r="185" spans="1:40" x14ac:dyDescent="0.25">
      <c r="A185" s="28">
        <v>4654</v>
      </c>
      <c r="B185" s="29" t="s">
        <v>893</v>
      </c>
      <c r="C185" s="29" t="s">
        <v>894</v>
      </c>
      <c r="D185" s="29" t="s">
        <v>895</v>
      </c>
      <c r="E185" s="42">
        <v>43970</v>
      </c>
      <c r="F185" s="29" t="s">
        <v>38</v>
      </c>
      <c r="J185" s="28">
        <v>1</v>
      </c>
      <c r="L185" s="10" t="s">
        <v>341</v>
      </c>
      <c r="M185" s="29" t="s">
        <v>151</v>
      </c>
      <c r="N185" s="31" t="s">
        <v>48</v>
      </c>
      <c r="O185" s="28">
        <v>576</v>
      </c>
      <c r="P185" s="29" t="s">
        <v>552</v>
      </c>
      <c r="Q185" s="31" t="s">
        <v>15</v>
      </c>
      <c r="R185" s="28">
        <v>1</v>
      </c>
      <c r="S185" s="28">
        <v>0</v>
      </c>
      <c r="T185" s="28">
        <v>0</v>
      </c>
      <c r="U185" s="28">
        <v>1</v>
      </c>
      <c r="V185" s="28">
        <v>0</v>
      </c>
      <c r="W185" s="28">
        <v>0</v>
      </c>
      <c r="X185" s="28">
        <v>0</v>
      </c>
      <c r="Y185" s="28">
        <v>0</v>
      </c>
      <c r="Z185" s="28">
        <v>1</v>
      </c>
      <c r="AA185" s="28">
        <v>0</v>
      </c>
      <c r="AB185" s="28">
        <v>0</v>
      </c>
      <c r="AC185" s="28">
        <v>1</v>
      </c>
      <c r="AD185" s="28">
        <v>0</v>
      </c>
      <c r="AE185" s="28">
        <v>0</v>
      </c>
      <c r="AF185" s="28">
        <v>0</v>
      </c>
      <c r="AG185" s="28">
        <v>0</v>
      </c>
      <c r="AH185" s="28">
        <v>0</v>
      </c>
      <c r="AI185" s="28">
        <v>0</v>
      </c>
      <c r="AJ185" s="9">
        <f t="shared" si="12"/>
        <v>1</v>
      </c>
      <c r="AK185" s="9">
        <f t="shared" si="13"/>
        <v>0</v>
      </c>
      <c r="AL185" s="9">
        <f t="shared" si="14"/>
        <v>0</v>
      </c>
      <c r="AM185" s="9">
        <f t="shared" si="15"/>
        <v>0</v>
      </c>
      <c r="AN185" s="29" t="s">
        <v>896</v>
      </c>
    </row>
    <row r="186" spans="1:40" x14ac:dyDescent="0.25">
      <c r="A186" s="28">
        <v>4736</v>
      </c>
      <c r="B186" s="29" t="s">
        <v>2725</v>
      </c>
      <c r="C186" s="29" t="s">
        <v>2726</v>
      </c>
      <c r="D186" s="29" t="s">
        <v>2727</v>
      </c>
      <c r="E186" s="42">
        <v>39335</v>
      </c>
      <c r="F186" s="29" t="s">
        <v>332</v>
      </c>
      <c r="L186" s="10" t="s">
        <v>342</v>
      </c>
      <c r="M186" s="29" t="s">
        <v>136</v>
      </c>
      <c r="N186" s="31" t="s">
        <v>48</v>
      </c>
      <c r="O186" s="28">
        <v>0.66666666666666674</v>
      </c>
      <c r="P186" s="29" t="s">
        <v>2728</v>
      </c>
      <c r="Q186" s="31" t="s">
        <v>15</v>
      </c>
      <c r="R186" s="28">
        <v>1</v>
      </c>
      <c r="S186" s="28">
        <v>0</v>
      </c>
      <c r="T186" s="28">
        <v>0</v>
      </c>
      <c r="U186" s="28">
        <v>1</v>
      </c>
      <c r="V186" s="28">
        <v>0</v>
      </c>
      <c r="W186" s="28">
        <v>0</v>
      </c>
      <c r="X186" s="28">
        <v>0</v>
      </c>
      <c r="Y186" s="28">
        <v>1</v>
      </c>
      <c r="Z186" s="28">
        <v>0</v>
      </c>
      <c r="AA186" s="28">
        <v>0</v>
      </c>
      <c r="AB186" s="28">
        <v>0</v>
      </c>
      <c r="AC186" s="28">
        <v>0</v>
      </c>
      <c r="AD186" s="28">
        <v>0</v>
      </c>
      <c r="AE186" s="28">
        <v>0</v>
      </c>
      <c r="AF186" s="28">
        <v>0</v>
      </c>
      <c r="AG186" s="28">
        <v>0</v>
      </c>
      <c r="AH186" s="28">
        <v>0</v>
      </c>
      <c r="AI186" s="28">
        <v>1</v>
      </c>
      <c r="AJ186" s="9">
        <f t="shared" si="12"/>
        <v>0</v>
      </c>
      <c r="AK186" s="9">
        <f t="shared" si="13"/>
        <v>0</v>
      </c>
      <c r="AL186" s="9">
        <f t="shared" si="14"/>
        <v>1</v>
      </c>
      <c r="AM186" s="9">
        <f t="shared" si="15"/>
        <v>0</v>
      </c>
      <c r="AN186" s="29" t="s">
        <v>2729</v>
      </c>
    </row>
    <row r="187" spans="1:40" x14ac:dyDescent="0.25">
      <c r="A187" s="28">
        <v>5055</v>
      </c>
      <c r="B187" s="29" t="s">
        <v>2730</v>
      </c>
      <c r="C187" s="29" t="s">
        <v>2731</v>
      </c>
      <c r="D187" s="29" t="s">
        <v>2732</v>
      </c>
      <c r="E187" s="42">
        <v>45421</v>
      </c>
      <c r="F187" s="29" t="s">
        <v>38</v>
      </c>
      <c r="G187" s="28">
        <v>2650</v>
      </c>
      <c r="H187" s="28">
        <v>900</v>
      </c>
      <c r="J187" s="28">
        <v>4</v>
      </c>
      <c r="O187" s="28">
        <v>56</v>
      </c>
      <c r="P187" s="29" t="s">
        <v>817</v>
      </c>
      <c r="Q187" s="31" t="s">
        <v>15</v>
      </c>
      <c r="R187" s="28">
        <v>1</v>
      </c>
      <c r="S187" s="28">
        <v>0</v>
      </c>
      <c r="T187" s="28">
        <v>0</v>
      </c>
      <c r="U187" s="28">
        <v>1</v>
      </c>
      <c r="V187" s="28">
        <v>0</v>
      </c>
      <c r="W187" s="28">
        <v>0</v>
      </c>
      <c r="X187" s="28">
        <v>0</v>
      </c>
      <c r="Y187" s="28">
        <v>0</v>
      </c>
      <c r="Z187" s="28">
        <v>1</v>
      </c>
      <c r="AA187" s="28">
        <v>0</v>
      </c>
      <c r="AB187" s="28">
        <v>0</v>
      </c>
      <c r="AC187" s="28">
        <v>0</v>
      </c>
      <c r="AD187" s="28">
        <v>0</v>
      </c>
      <c r="AE187" s="28">
        <v>0</v>
      </c>
      <c r="AF187" s="28">
        <v>0</v>
      </c>
      <c r="AG187" s="28">
        <v>0</v>
      </c>
      <c r="AH187" s="28">
        <v>0</v>
      </c>
      <c r="AI187" s="28">
        <v>0</v>
      </c>
      <c r="AJ187" s="9">
        <f t="shared" si="12"/>
        <v>0</v>
      </c>
      <c r="AK187" s="9">
        <f t="shared" si="13"/>
        <v>0</v>
      </c>
      <c r="AL187" s="9">
        <f t="shared" si="14"/>
        <v>0</v>
      </c>
      <c r="AM187" s="9">
        <f t="shared" si="15"/>
        <v>0</v>
      </c>
      <c r="AN187" s="29" t="s">
        <v>2733</v>
      </c>
    </row>
    <row r="188" spans="1:40" x14ac:dyDescent="0.25">
      <c r="A188" s="28">
        <v>5071</v>
      </c>
      <c r="B188" s="29" t="s">
        <v>2734</v>
      </c>
      <c r="C188" s="29" t="s">
        <v>2735</v>
      </c>
      <c r="D188" s="29" t="s">
        <v>2736</v>
      </c>
      <c r="E188" s="42">
        <v>45474</v>
      </c>
      <c r="F188" s="29" t="s">
        <v>38</v>
      </c>
      <c r="J188" s="28">
        <v>7.5</v>
      </c>
      <c r="L188" s="10" t="s">
        <v>342</v>
      </c>
      <c r="M188" s="29" t="s">
        <v>39</v>
      </c>
      <c r="N188" s="31" t="s">
        <v>40</v>
      </c>
      <c r="O188" s="28">
        <v>14</v>
      </c>
      <c r="P188" s="29" t="s">
        <v>2164</v>
      </c>
      <c r="Q188" s="31" t="s">
        <v>15</v>
      </c>
      <c r="R188" s="28">
        <v>1</v>
      </c>
      <c r="S188" s="28">
        <v>0</v>
      </c>
      <c r="T188" s="28">
        <v>0</v>
      </c>
      <c r="U188" s="28">
        <v>1</v>
      </c>
      <c r="V188" s="28">
        <v>0</v>
      </c>
      <c r="W188" s="28">
        <v>0</v>
      </c>
      <c r="X188" s="28">
        <v>0</v>
      </c>
      <c r="Y188" s="28">
        <v>1</v>
      </c>
      <c r="Z188" s="28">
        <v>1</v>
      </c>
      <c r="AA188" s="28">
        <v>0</v>
      </c>
      <c r="AB188" s="28">
        <v>0</v>
      </c>
      <c r="AC188" s="28">
        <v>1</v>
      </c>
      <c r="AD188" s="28">
        <v>0</v>
      </c>
      <c r="AE188" s="28">
        <v>1</v>
      </c>
      <c r="AF188" s="28">
        <v>0</v>
      </c>
      <c r="AG188" s="28">
        <v>0</v>
      </c>
      <c r="AH188" s="28">
        <v>0</v>
      </c>
      <c r="AI188" s="28">
        <v>0</v>
      </c>
      <c r="AJ188" s="9">
        <f t="shared" si="12"/>
        <v>1</v>
      </c>
      <c r="AK188" s="9">
        <f t="shared" si="13"/>
        <v>0</v>
      </c>
      <c r="AL188" s="9">
        <f t="shared" si="14"/>
        <v>0</v>
      </c>
      <c r="AM188" s="9">
        <f t="shared" si="15"/>
        <v>0</v>
      </c>
      <c r="AN188" s="29" t="s">
        <v>2737</v>
      </c>
    </row>
    <row r="189" spans="1:40" x14ac:dyDescent="0.25">
      <c r="A189" s="28">
        <v>5181</v>
      </c>
      <c r="B189" s="29" t="s">
        <v>951</v>
      </c>
      <c r="C189" s="29" t="s">
        <v>952</v>
      </c>
      <c r="D189" s="29" t="s">
        <v>953</v>
      </c>
      <c r="E189" s="42">
        <v>45261</v>
      </c>
      <c r="F189" s="29" t="s">
        <v>38</v>
      </c>
      <c r="G189" s="28">
        <v>2450</v>
      </c>
      <c r="H189" s="28">
        <v>900</v>
      </c>
      <c r="L189" s="10" t="s">
        <v>341</v>
      </c>
      <c r="M189" s="29" t="s">
        <v>954</v>
      </c>
      <c r="N189" s="31" t="s">
        <v>48</v>
      </c>
      <c r="O189" s="28">
        <v>0</v>
      </c>
      <c r="P189" s="29" t="s">
        <v>49</v>
      </c>
      <c r="Q189" s="31" t="s">
        <v>70</v>
      </c>
      <c r="R189" s="28">
        <v>0</v>
      </c>
      <c r="S189" s="28">
        <v>0</v>
      </c>
      <c r="T189" s="28">
        <v>0</v>
      </c>
      <c r="U189" s="28">
        <v>0</v>
      </c>
      <c r="V189" s="28">
        <v>0</v>
      </c>
      <c r="W189" s="28">
        <v>0</v>
      </c>
      <c r="X189" s="28">
        <v>0</v>
      </c>
      <c r="Y189" s="28">
        <v>0</v>
      </c>
      <c r="Z189" s="28">
        <v>0</v>
      </c>
      <c r="AA189" s="28">
        <v>0</v>
      </c>
      <c r="AB189" s="28">
        <v>1</v>
      </c>
      <c r="AC189" s="28">
        <v>0</v>
      </c>
      <c r="AD189" s="28">
        <v>0</v>
      </c>
      <c r="AE189" s="28">
        <v>0</v>
      </c>
      <c r="AF189" s="28">
        <v>0</v>
      </c>
      <c r="AG189" s="28">
        <v>0</v>
      </c>
      <c r="AH189" s="28">
        <v>0</v>
      </c>
      <c r="AI189" s="28">
        <v>0</v>
      </c>
      <c r="AJ189" s="9">
        <f t="shared" si="12"/>
        <v>0</v>
      </c>
      <c r="AK189" s="9">
        <f t="shared" si="13"/>
        <v>0</v>
      </c>
      <c r="AL189" s="9">
        <f t="shared" si="14"/>
        <v>0</v>
      </c>
      <c r="AM189" s="9">
        <f t="shared" si="15"/>
        <v>0</v>
      </c>
      <c r="AN189" s="29" t="s">
        <v>955</v>
      </c>
    </row>
    <row r="190" spans="1:40" x14ac:dyDescent="0.25">
      <c r="A190" s="28">
        <v>5202</v>
      </c>
      <c r="B190" s="29" t="s">
        <v>2738</v>
      </c>
      <c r="C190" s="29" t="s">
        <v>2739</v>
      </c>
      <c r="D190" s="29" t="s">
        <v>2740</v>
      </c>
      <c r="E190" s="42">
        <v>45784</v>
      </c>
      <c r="F190" s="29" t="s">
        <v>38</v>
      </c>
      <c r="I190" s="28">
        <v>8000</v>
      </c>
      <c r="L190" s="10" t="s">
        <v>342</v>
      </c>
      <c r="M190" s="29" t="s">
        <v>1800</v>
      </c>
      <c r="N190" s="31" t="s">
        <v>219</v>
      </c>
      <c r="O190" s="28">
        <v>168</v>
      </c>
      <c r="P190" s="29" t="s">
        <v>2741</v>
      </c>
      <c r="Q190" s="31" t="s">
        <v>15</v>
      </c>
      <c r="R190" s="28">
        <v>0</v>
      </c>
      <c r="S190" s="28">
        <v>0</v>
      </c>
      <c r="T190" s="28">
        <v>0</v>
      </c>
      <c r="U190" s="28">
        <v>1</v>
      </c>
      <c r="V190" s="28">
        <v>0</v>
      </c>
      <c r="W190" s="28">
        <v>0</v>
      </c>
      <c r="X190" s="28">
        <v>0</v>
      </c>
      <c r="Y190" s="28">
        <v>1</v>
      </c>
      <c r="Z190" s="28">
        <v>0</v>
      </c>
      <c r="AA190" s="28">
        <v>0</v>
      </c>
      <c r="AB190" s="28">
        <v>0</v>
      </c>
      <c r="AC190" s="28">
        <v>1</v>
      </c>
      <c r="AD190" s="28">
        <v>0</v>
      </c>
      <c r="AE190" s="28">
        <v>1</v>
      </c>
      <c r="AF190" s="28">
        <v>0</v>
      </c>
      <c r="AG190" s="28">
        <v>0</v>
      </c>
      <c r="AH190" s="28">
        <v>0</v>
      </c>
      <c r="AI190" s="28">
        <v>0</v>
      </c>
      <c r="AJ190" s="9">
        <f t="shared" si="12"/>
        <v>1</v>
      </c>
      <c r="AK190" s="9">
        <f t="shared" si="13"/>
        <v>0</v>
      </c>
      <c r="AL190" s="9">
        <f t="shared" si="14"/>
        <v>0</v>
      </c>
      <c r="AM190" s="9">
        <f t="shared" si="15"/>
        <v>0</v>
      </c>
      <c r="AN190" s="29" t="s">
        <v>2742</v>
      </c>
    </row>
    <row r="191" spans="1:40" x14ac:dyDescent="0.25">
      <c r="A191" s="28">
        <v>5213</v>
      </c>
      <c r="B191" s="29" t="s">
        <v>1967</v>
      </c>
      <c r="C191" s="29" t="s">
        <v>1968</v>
      </c>
      <c r="D191" s="29" t="s">
        <v>1969</v>
      </c>
      <c r="E191" s="42">
        <v>45816</v>
      </c>
      <c r="F191" s="29" t="s">
        <v>38</v>
      </c>
      <c r="Q191" s="31" t="s">
        <v>15</v>
      </c>
      <c r="R191" s="28">
        <v>0</v>
      </c>
      <c r="S191" s="28">
        <v>0</v>
      </c>
      <c r="T191" s="28">
        <v>0</v>
      </c>
      <c r="U191" s="28">
        <v>0</v>
      </c>
      <c r="V191" s="28">
        <v>0</v>
      </c>
      <c r="W191" s="28">
        <v>0</v>
      </c>
      <c r="X191" s="28">
        <v>0</v>
      </c>
      <c r="Y191" s="28">
        <v>0</v>
      </c>
      <c r="Z191" s="28">
        <v>0</v>
      </c>
      <c r="AA191" s="28">
        <v>0</v>
      </c>
      <c r="AB191" s="28">
        <v>1</v>
      </c>
      <c r="AC191" s="28">
        <v>0</v>
      </c>
      <c r="AD191" s="28">
        <v>0</v>
      </c>
      <c r="AE191" s="28">
        <v>1</v>
      </c>
      <c r="AF191" s="28">
        <v>0</v>
      </c>
      <c r="AG191" s="28">
        <v>0</v>
      </c>
      <c r="AH191" s="28">
        <v>0</v>
      </c>
      <c r="AI191" s="28">
        <v>0</v>
      </c>
      <c r="AJ191" s="9">
        <f t="shared" si="12"/>
        <v>1</v>
      </c>
      <c r="AK191" s="9">
        <f t="shared" si="13"/>
        <v>0</v>
      </c>
      <c r="AL191" s="9">
        <f t="shared" si="14"/>
        <v>0</v>
      </c>
      <c r="AM191" s="9">
        <f t="shared" si="15"/>
        <v>0</v>
      </c>
      <c r="AN191" s="29" t="s">
        <v>1970</v>
      </c>
    </row>
    <row r="192" spans="1:40" x14ac:dyDescent="0.25">
      <c r="A192" s="28">
        <v>5258</v>
      </c>
      <c r="B192" s="29" t="s">
        <v>2743</v>
      </c>
      <c r="C192" s="29" t="s">
        <v>2744</v>
      </c>
      <c r="D192" s="29" t="s">
        <v>2745</v>
      </c>
      <c r="E192" s="42">
        <v>40060</v>
      </c>
      <c r="F192" s="29" t="s">
        <v>328</v>
      </c>
      <c r="I192" s="28">
        <v>2006</v>
      </c>
      <c r="J192" s="28">
        <v>0.14000000000000001</v>
      </c>
      <c r="L192" s="10" t="s">
        <v>342</v>
      </c>
      <c r="M192" s="29" t="s">
        <v>136</v>
      </c>
      <c r="N192" s="31" t="s">
        <v>40</v>
      </c>
      <c r="O192" s="28">
        <v>1274</v>
      </c>
      <c r="P192" s="29" t="s">
        <v>526</v>
      </c>
      <c r="Q192" s="31" t="s">
        <v>15</v>
      </c>
      <c r="R192" s="28">
        <v>1</v>
      </c>
      <c r="S192" s="28">
        <v>0</v>
      </c>
      <c r="T192" s="28">
        <v>0</v>
      </c>
      <c r="U192" s="28">
        <v>1</v>
      </c>
      <c r="V192" s="28">
        <v>0</v>
      </c>
      <c r="W192" s="28">
        <v>0</v>
      </c>
      <c r="X192" s="28">
        <v>0</v>
      </c>
      <c r="Y192" s="28">
        <v>0</v>
      </c>
      <c r="Z192" s="28">
        <v>1</v>
      </c>
      <c r="AA192" s="28">
        <v>0</v>
      </c>
      <c r="AB192" s="28">
        <v>0</v>
      </c>
      <c r="AC192" s="28">
        <v>0</v>
      </c>
      <c r="AD192" s="28">
        <v>0</v>
      </c>
      <c r="AE192" s="28">
        <v>0</v>
      </c>
      <c r="AF192" s="28">
        <v>0</v>
      </c>
      <c r="AG192" s="28">
        <v>0</v>
      </c>
      <c r="AH192" s="28">
        <v>0</v>
      </c>
      <c r="AI192" s="28">
        <v>1</v>
      </c>
      <c r="AJ192" s="9">
        <f t="shared" si="12"/>
        <v>0</v>
      </c>
      <c r="AK192" s="9">
        <f t="shared" si="13"/>
        <v>0</v>
      </c>
      <c r="AL192" s="9">
        <f t="shared" si="14"/>
        <v>1</v>
      </c>
      <c r="AM192" s="9">
        <f t="shared" si="15"/>
        <v>0</v>
      </c>
      <c r="AN192" s="29" t="s">
        <v>2746</v>
      </c>
    </row>
    <row r="193" spans="1:46" x14ac:dyDescent="0.25">
      <c r="A193" s="28">
        <v>5289</v>
      </c>
      <c r="B193" s="29" t="s">
        <v>2747</v>
      </c>
      <c r="C193" s="29" t="s">
        <v>2748</v>
      </c>
      <c r="D193" s="29" t="s">
        <v>2749</v>
      </c>
      <c r="E193" s="42">
        <v>45941</v>
      </c>
      <c r="F193" s="29" t="s">
        <v>332</v>
      </c>
      <c r="L193" s="10" t="s">
        <v>342</v>
      </c>
      <c r="M193" s="29" t="s">
        <v>1869</v>
      </c>
      <c r="O193" s="28">
        <v>60</v>
      </c>
      <c r="P193" s="29" t="s">
        <v>225</v>
      </c>
      <c r="Q193" s="31" t="s">
        <v>15</v>
      </c>
      <c r="R193" s="28">
        <v>0</v>
      </c>
      <c r="S193" s="28">
        <v>0</v>
      </c>
      <c r="T193" s="28">
        <v>0</v>
      </c>
      <c r="U193" s="28">
        <v>1</v>
      </c>
      <c r="V193" s="28">
        <v>0</v>
      </c>
      <c r="W193" s="28">
        <v>0</v>
      </c>
      <c r="X193" s="28">
        <v>0</v>
      </c>
      <c r="Y193" s="28">
        <v>0</v>
      </c>
      <c r="Z193" s="28">
        <v>1</v>
      </c>
      <c r="AA193" s="28">
        <v>0</v>
      </c>
      <c r="AB193" s="28">
        <v>0</v>
      </c>
      <c r="AC193" s="28">
        <v>1</v>
      </c>
      <c r="AD193" s="28">
        <v>0</v>
      </c>
      <c r="AE193" s="28">
        <v>0</v>
      </c>
      <c r="AF193" s="28">
        <v>0</v>
      </c>
      <c r="AG193" s="28">
        <v>0</v>
      </c>
      <c r="AH193" s="28">
        <v>0</v>
      </c>
      <c r="AI193" s="28">
        <v>0</v>
      </c>
      <c r="AJ193" s="9">
        <f t="shared" si="12"/>
        <v>1</v>
      </c>
      <c r="AK193" s="9">
        <f t="shared" si="13"/>
        <v>0</v>
      </c>
      <c r="AL193" s="9">
        <f t="shared" si="14"/>
        <v>0</v>
      </c>
      <c r="AM193" s="9">
        <f t="shared" si="15"/>
        <v>0</v>
      </c>
      <c r="AN193" s="29" t="s">
        <v>2750</v>
      </c>
    </row>
    <row r="194" spans="1:46" x14ac:dyDescent="0.25">
      <c r="A194" s="28">
        <v>5327</v>
      </c>
      <c r="B194" s="29" t="s">
        <v>2751</v>
      </c>
      <c r="C194" s="29" t="s">
        <v>2752</v>
      </c>
      <c r="D194" s="29" t="s">
        <v>2753</v>
      </c>
      <c r="E194" s="42">
        <v>46059</v>
      </c>
      <c r="F194" s="29" t="s">
        <v>38</v>
      </c>
      <c r="O194" s="28">
        <v>0</v>
      </c>
      <c r="P194" s="29" t="s">
        <v>60</v>
      </c>
      <c r="Q194" s="31" t="s">
        <v>15</v>
      </c>
      <c r="R194" s="28">
        <v>0</v>
      </c>
      <c r="S194" s="28">
        <v>0</v>
      </c>
      <c r="T194" s="28">
        <v>0</v>
      </c>
      <c r="U194" s="28">
        <v>0</v>
      </c>
      <c r="V194" s="28">
        <v>0</v>
      </c>
      <c r="W194" s="28">
        <v>0</v>
      </c>
      <c r="X194" s="28">
        <v>0</v>
      </c>
      <c r="Y194" s="28">
        <v>0</v>
      </c>
      <c r="Z194" s="28">
        <v>1</v>
      </c>
      <c r="AA194" s="28">
        <v>0</v>
      </c>
      <c r="AB194" s="28">
        <v>0</v>
      </c>
      <c r="AC194" s="28">
        <v>1</v>
      </c>
      <c r="AD194" s="28">
        <v>0</v>
      </c>
      <c r="AE194" s="28">
        <v>1</v>
      </c>
      <c r="AF194" s="28">
        <v>0</v>
      </c>
      <c r="AG194" s="28">
        <v>0</v>
      </c>
      <c r="AH194" s="28">
        <v>0</v>
      </c>
      <c r="AI194" s="28">
        <v>0</v>
      </c>
      <c r="AJ194" s="9">
        <f t="shared" si="12"/>
        <v>1</v>
      </c>
      <c r="AK194" s="9">
        <f t="shared" si="13"/>
        <v>0</v>
      </c>
      <c r="AL194" s="9">
        <f t="shared" si="14"/>
        <v>0</v>
      </c>
      <c r="AM194" s="9">
        <f t="shared" si="15"/>
        <v>0</v>
      </c>
      <c r="AN194" s="29" t="s">
        <v>2754</v>
      </c>
    </row>
    <row r="196" spans="1:46" x14ac:dyDescent="0.25">
      <c r="AN196" s="100" t="s">
        <v>8024</v>
      </c>
      <c r="AO196" s="101">
        <f>COUNTIF(AD2:AD194,"=1")</f>
        <v>14</v>
      </c>
      <c r="AP196" s="19" t="s">
        <v>343</v>
      </c>
      <c r="AR196" s="100" t="s">
        <v>8808</v>
      </c>
      <c r="AS196" s="101">
        <f>COUNTIF(AE2:AE194,"=1")</f>
        <v>41</v>
      </c>
      <c r="AT196" s="19" t="s">
        <v>343</v>
      </c>
    </row>
    <row r="197" spans="1:46" x14ac:dyDescent="0.25">
      <c r="AN197" s="21" t="s">
        <v>15</v>
      </c>
      <c r="AO197" s="19">
        <f>COUNTIFS(AD2:AD194,"=1",R2:R194,"=1")</f>
        <v>2</v>
      </c>
      <c r="AP197" s="102">
        <f>AO197/AO196*100</f>
        <v>14.285714285714285</v>
      </c>
      <c r="AR197" s="21" t="s">
        <v>15</v>
      </c>
      <c r="AS197" s="19">
        <f>COUNTIFS(AE2:AE194,"=1",R2:R194,"=1")</f>
        <v>20</v>
      </c>
      <c r="AT197" s="102">
        <f>AS197/AS196*100</f>
        <v>48.780487804878049</v>
      </c>
    </row>
    <row r="198" spans="1:46" x14ac:dyDescent="0.25">
      <c r="L198" s="65"/>
      <c r="M198" s="65"/>
      <c r="N198" s="65" t="s">
        <v>4092</v>
      </c>
      <c r="P198" s="15" t="s">
        <v>2755</v>
      </c>
      <c r="Q198" s="10">
        <f>SUM(Q199:Q200)</f>
        <v>193</v>
      </c>
      <c r="R198" s="10" t="s">
        <v>343</v>
      </c>
      <c r="AN198" s="21" t="s">
        <v>340</v>
      </c>
      <c r="AO198" s="19">
        <f>COUNTIFS(AD2:AD194,"=1",R2:R194,"=0")</f>
        <v>12</v>
      </c>
      <c r="AP198" s="102">
        <f>AO198/AO196*100</f>
        <v>85.714285714285708</v>
      </c>
      <c r="AR198" s="21" t="s">
        <v>340</v>
      </c>
      <c r="AS198" s="19">
        <f>COUNTIFS(AE2:AE194,"=1",R2:R194,"=0")</f>
        <v>21</v>
      </c>
      <c r="AT198" s="102">
        <f>AS198/AS196*100</f>
        <v>51.219512195121951</v>
      </c>
    </row>
    <row r="199" spans="1:46" x14ac:dyDescent="0.25">
      <c r="L199" s="65" t="s">
        <v>15</v>
      </c>
      <c r="M199" s="65">
        <f>COUNTIFS(Q2:Q195,"Effect")</f>
        <v>163</v>
      </c>
      <c r="N199" s="66">
        <f>M199/M203</f>
        <v>0.84455958549222798</v>
      </c>
      <c r="P199" t="s">
        <v>15</v>
      </c>
      <c r="Q199" s="10">
        <f>COUNTIF(R2:R195,"=1")</f>
        <v>104</v>
      </c>
      <c r="R199" s="13">
        <f>Q199/Q198*100</f>
        <v>53.8860103626943</v>
      </c>
      <c r="AO199" s="87"/>
      <c r="AP199" s="87"/>
    </row>
    <row r="200" spans="1:46" x14ac:dyDescent="0.25">
      <c r="L200" s="65" t="s">
        <v>70</v>
      </c>
      <c r="M200" s="65">
        <f>COUNTIFS(Q2:Q195,"No Effect")</f>
        <v>20</v>
      </c>
      <c r="N200" s="66">
        <f>M200/M203</f>
        <v>0.10362694300518134</v>
      </c>
      <c r="P200" t="s">
        <v>340</v>
      </c>
      <c r="Q200" s="10">
        <f>COUNTIF(R2:R195,"=0")</f>
        <v>89</v>
      </c>
      <c r="R200" s="13">
        <f>Q200/Q198*100</f>
        <v>46.1139896373057</v>
      </c>
      <c r="AN200" s="100" t="s">
        <v>8386</v>
      </c>
      <c r="AO200" s="101">
        <f>COUNTIF(AJ2:AJ194,"=1")</f>
        <v>121</v>
      </c>
      <c r="AP200" s="19" t="s">
        <v>343</v>
      </c>
    </row>
    <row r="201" spans="1:46" x14ac:dyDescent="0.25">
      <c r="L201" s="65" t="s">
        <v>55</v>
      </c>
      <c r="M201" s="65">
        <f>COUNTIFS(Q2:Q195,"Uncertain Effect")</f>
        <v>10</v>
      </c>
      <c r="N201" s="66">
        <f>M201/M203</f>
        <v>5.181347150259067E-2</v>
      </c>
      <c r="AN201" s="21" t="s">
        <v>15</v>
      </c>
      <c r="AO201" s="19">
        <f>COUNTIFS(AJ2:AJ194,"=1",R2:R194,"=1")</f>
        <v>63</v>
      </c>
      <c r="AP201" s="102">
        <f>AO201/AO200*100</f>
        <v>52.066115702479344</v>
      </c>
    </row>
    <row r="202" spans="1:46" x14ac:dyDescent="0.25">
      <c r="L202" s="65"/>
      <c r="M202" s="65"/>
      <c r="N202" s="65"/>
      <c r="P202" s="15" t="s">
        <v>341</v>
      </c>
      <c r="Q202" s="10">
        <f>COUNTIF(L2:L195,"=Real")</f>
        <v>56</v>
      </c>
      <c r="R202" s="10" t="s">
        <v>343</v>
      </c>
      <c r="AN202" s="21" t="s">
        <v>340</v>
      </c>
      <c r="AO202" s="19">
        <f>COUNTIFS(AJ2:AJ194,"=1",R2:R194,"=0")</f>
        <v>58</v>
      </c>
      <c r="AP202" s="102">
        <f>AO202/AO200*100</f>
        <v>47.933884297520663</v>
      </c>
    </row>
    <row r="203" spans="1:46" x14ac:dyDescent="0.25">
      <c r="L203" s="65" t="s">
        <v>4093</v>
      </c>
      <c r="M203" s="65">
        <f>SUM(M199:M201)</f>
        <v>193</v>
      </c>
      <c r="N203" s="65"/>
      <c r="P203" t="s">
        <v>15</v>
      </c>
      <c r="Q203" s="10">
        <f>COUNTIFS(L2:L195,"=Real",R2:R195,"=1")</f>
        <v>37</v>
      </c>
      <c r="R203" s="13">
        <f>Q203/Q202*100</f>
        <v>66.071428571428569</v>
      </c>
    </row>
    <row r="204" spans="1:46" x14ac:dyDescent="0.25">
      <c r="P204" t="s">
        <v>340</v>
      </c>
      <c r="Q204" s="10">
        <f>COUNTIFS(L2:L195,"=Real",R2:R195,"=0")</f>
        <v>19</v>
      </c>
      <c r="R204" s="13">
        <f>Q204/Q202*100</f>
        <v>33.928571428571431</v>
      </c>
      <c r="AN204" s="15" t="s">
        <v>8026</v>
      </c>
      <c r="AO204" s="46">
        <f>COUNTIF(AK2:AK194,"=1")</f>
        <v>9</v>
      </c>
      <c r="AP204" s="87" t="s">
        <v>343</v>
      </c>
    </row>
    <row r="205" spans="1:46" x14ac:dyDescent="0.25">
      <c r="AN205" t="s">
        <v>15</v>
      </c>
      <c r="AO205" s="87">
        <f>COUNTIFS(AK2:AK194,"=1",R2:R194,"=1")</f>
        <v>5</v>
      </c>
      <c r="AP205" s="13">
        <f>AO205/AO204*100</f>
        <v>55.555555555555557</v>
      </c>
    </row>
    <row r="206" spans="1:46" x14ac:dyDescent="0.25">
      <c r="P206" s="15" t="s">
        <v>342</v>
      </c>
      <c r="Q206" s="10">
        <f>COUNTIF(L2:L195,"=Simulated")</f>
        <v>129</v>
      </c>
      <c r="R206" s="10" t="s">
        <v>343</v>
      </c>
      <c r="AN206" t="s">
        <v>340</v>
      </c>
      <c r="AO206" s="87">
        <f>COUNTIFS(AK2:AK194,"=1",R2:R194,"=0")</f>
        <v>4</v>
      </c>
      <c r="AP206" s="13">
        <f>AO206/AO204*100</f>
        <v>44.444444444444443</v>
      </c>
    </row>
    <row r="207" spans="1:46" x14ac:dyDescent="0.25">
      <c r="P207" t="s">
        <v>15</v>
      </c>
      <c r="Q207" s="10">
        <f>COUNTIFS(L2:L195,"=Simulated",R2:R195,"=1")</f>
        <v>64</v>
      </c>
      <c r="R207" s="13">
        <f>Q207/Q206*100</f>
        <v>49.612403100775197</v>
      </c>
    </row>
    <row r="208" spans="1:46" x14ac:dyDescent="0.25">
      <c r="P208" t="s">
        <v>340</v>
      </c>
      <c r="Q208" s="10">
        <f>COUNTIFS(L2:L195,"=Simulated",R2:R195,"=0")</f>
        <v>65</v>
      </c>
      <c r="R208" s="13">
        <f>Q208/Q206*100</f>
        <v>50.387596899224803</v>
      </c>
      <c r="AN208" s="15" t="s">
        <v>8382</v>
      </c>
      <c r="AO208" s="46">
        <f>COUNTIF(AL2:AL194,"=1")</f>
        <v>72</v>
      </c>
      <c r="AP208" s="87" t="s">
        <v>343</v>
      </c>
    </row>
    <row r="209" spans="16:42" x14ac:dyDescent="0.25">
      <c r="AN209" t="s">
        <v>15</v>
      </c>
      <c r="AO209" s="87">
        <f>COUNTIFS(AL2:AL194,"=1",R2:R194,"=1")</f>
        <v>39</v>
      </c>
      <c r="AP209" s="13">
        <f>AO209/AO208*100</f>
        <v>54.166666666666664</v>
      </c>
    </row>
    <row r="210" spans="16:42" x14ac:dyDescent="0.25">
      <c r="P210" s="15" t="s">
        <v>48</v>
      </c>
      <c r="Q210" s="10">
        <f>COUNTIFS(N2:N195,"=Pulsed")</f>
        <v>95</v>
      </c>
      <c r="R210" s="10" t="s">
        <v>343</v>
      </c>
      <c r="AN210" t="s">
        <v>340</v>
      </c>
      <c r="AO210" s="87">
        <f>COUNTIFS(AL2:AL194,"=1",R2:R194,"=0")</f>
        <v>33</v>
      </c>
      <c r="AP210" s="13">
        <f>AO210/AO208*100</f>
        <v>45.833333333333329</v>
      </c>
    </row>
    <row r="211" spans="16:42" x14ac:dyDescent="0.25">
      <c r="P211" t="s">
        <v>15</v>
      </c>
      <c r="Q211" s="10">
        <f>COUNTIFS(N2:N195,"=Pulsed",R2:R195,"=1")</f>
        <v>47</v>
      </c>
      <c r="R211" s="13">
        <f>Q211/Q210*100</f>
        <v>49.473684210526315</v>
      </c>
    </row>
    <row r="212" spans="16:42" x14ac:dyDescent="0.25">
      <c r="P212" t="s">
        <v>340</v>
      </c>
      <c r="Q212" s="10">
        <f>COUNTIFS(N2:N195,"=Pulsed",R2:R195,"=0")</f>
        <v>48</v>
      </c>
      <c r="R212" s="13">
        <f>Q212/Q210*100</f>
        <v>50.526315789473685</v>
      </c>
      <c r="AN212" s="15" t="s">
        <v>8387</v>
      </c>
      <c r="AO212" s="46">
        <f>COUNTIF(AM2:AM194,"=1")</f>
        <v>16</v>
      </c>
      <c r="AP212" s="87" t="s">
        <v>343</v>
      </c>
    </row>
    <row r="213" spans="16:42" x14ac:dyDescent="0.25">
      <c r="AN213" t="s">
        <v>15</v>
      </c>
      <c r="AO213" s="87">
        <f>COUNTIFS(AM2:AM194,"=1",R2:R194,"=1")</f>
        <v>3</v>
      </c>
      <c r="AP213" s="13">
        <f>AO213/AO212*100</f>
        <v>18.75</v>
      </c>
    </row>
    <row r="214" spans="16:42" x14ac:dyDescent="0.25">
      <c r="P214" s="15" t="s">
        <v>7985</v>
      </c>
      <c r="Q214" s="46">
        <f>COUNTIFS(N2:N194,"=Continuous")</f>
        <v>36</v>
      </c>
      <c r="R214" s="10" t="s">
        <v>343</v>
      </c>
      <c r="AN214" t="s">
        <v>340</v>
      </c>
      <c r="AO214" s="87">
        <f>COUNTIFS(AM2:AM194,"=1",R2:R194,"=0")</f>
        <v>13</v>
      </c>
      <c r="AP214" s="13">
        <f>AO214/AO212*100</f>
        <v>81.25</v>
      </c>
    </row>
    <row r="215" spans="16:42" x14ac:dyDescent="0.25">
      <c r="P215" t="s">
        <v>15</v>
      </c>
      <c r="Q215" s="10">
        <f>COUNTIFS(N2:N195,"=Continuous",R2:R195,"=1")</f>
        <v>22</v>
      </c>
      <c r="R215" s="13">
        <f>Q215/Q214*100</f>
        <v>61.111111111111114</v>
      </c>
    </row>
    <row r="216" spans="16:42" x14ac:dyDescent="0.25">
      <c r="P216" t="s">
        <v>340</v>
      </c>
      <c r="Q216" s="10">
        <f>COUNTIFS(N2:N195,"=Continuous",R2:R195,"=0")</f>
        <v>14</v>
      </c>
      <c r="R216" s="13">
        <f>Q216/Q214*100</f>
        <v>38.888888888888893</v>
      </c>
      <c r="AN216" s="15" t="s">
        <v>8028</v>
      </c>
      <c r="AO216" s="46">
        <f>COUNTIF(AF2:AF194,"=1")</f>
        <v>5</v>
      </c>
      <c r="AP216" s="87" t="s">
        <v>343</v>
      </c>
    </row>
    <row r="217" spans="16:42" x14ac:dyDescent="0.25">
      <c r="AN217" t="s">
        <v>15</v>
      </c>
      <c r="AO217" s="87">
        <f>COUNTIFS(AF2:AF194,"=1",R2:R194,"=1")</f>
        <v>3</v>
      </c>
      <c r="AP217" s="13">
        <f>AO217/AO216*100</f>
        <v>60</v>
      </c>
    </row>
    <row r="218" spans="16:42" x14ac:dyDescent="0.25">
      <c r="AN218" t="s">
        <v>340</v>
      </c>
      <c r="AO218" s="87">
        <f>COUNTIFS(AF2:AF194,"=1",R2:R194,"=0")</f>
        <v>2</v>
      </c>
      <c r="AP218" s="13">
        <f>AO218/AO216*100</f>
        <v>40</v>
      </c>
    </row>
    <row r="220" spans="16:42" x14ac:dyDescent="0.25">
      <c r="AN220" s="100" t="s">
        <v>8427</v>
      </c>
      <c r="AO220" s="101">
        <f>COUNTIF(AI2:AI194,"=1")</f>
        <v>56</v>
      </c>
      <c r="AP220" s="19" t="s">
        <v>343</v>
      </c>
    </row>
    <row r="221" spans="16:42" x14ac:dyDescent="0.25">
      <c r="AN221" s="21" t="s">
        <v>15</v>
      </c>
      <c r="AO221" s="19">
        <f>COUNTIFS(AI2:AI194,"=1",R2:R194,"=1")</f>
        <v>36</v>
      </c>
      <c r="AP221" s="102">
        <f>AO221/AO220*100</f>
        <v>64.285714285714292</v>
      </c>
    </row>
    <row r="222" spans="16:42" x14ac:dyDescent="0.25">
      <c r="AN222" s="21" t="s">
        <v>340</v>
      </c>
      <c r="AO222" s="19">
        <f>COUNTIFS(AI2:AI194,"=1",R2:R194,"=0")</f>
        <v>20</v>
      </c>
      <c r="AP222" s="102">
        <f>AO222/AO220*100</f>
        <v>35.714285714285715</v>
      </c>
    </row>
  </sheetData>
  <autoFilter ref="A1:AN194" xr:uid="{E56E06D6-9290-4618-93D0-339286B6EAE3}"/>
  <hyperlinks>
    <hyperlink ref="AN66" r:id="rId1" xr:uid="{CAE6A861-02E6-4229-B7CD-2875A45CF155}"/>
    <hyperlink ref="AN74" r:id="rId2" xr:uid="{40524D82-D706-4578-B74B-2D5DE476F1B8}"/>
    <hyperlink ref="AN26" r:id="rId3" xr:uid="{1EF39A3E-86BE-40C5-B034-4D7C5977B3E0}"/>
    <hyperlink ref="AN87" r:id="rId4" xr:uid="{E80FBF50-7CA5-44C6-BE29-AC07B62D24D5}"/>
    <hyperlink ref="AN142" r:id="rId5" xr:uid="{35201581-A687-489F-BB48-E04F1FEA3936}"/>
    <hyperlink ref="AN148" r:id="rId6" xr:uid="{784F7E87-020F-4FA4-B104-9CD640E77447}"/>
    <hyperlink ref="AN183" r:id="rId7" xr:uid="{DD3FA1F5-CDD8-4FC2-9AB6-8D74EBC313D8}"/>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224DE-3FE4-4AE8-8667-4FD1458E1EB8}">
  <dimension ref="A1:AT59"/>
  <sheetViews>
    <sheetView topLeftCell="AD30" workbookViewId="0">
      <selection activeCell="AS51" sqref="AS51"/>
    </sheetView>
  </sheetViews>
  <sheetFormatPr defaultColWidth="21.7109375" defaultRowHeight="13.6" x14ac:dyDescent="0.25"/>
  <cols>
    <col min="1" max="1" width="7.28515625" style="10" bestFit="1" customWidth="1"/>
    <col min="5" max="5" width="10.42578125" style="10" bestFit="1" customWidth="1"/>
    <col min="6" max="6" width="23.140625" bestFit="1" customWidth="1"/>
    <col min="7" max="7" width="14.5703125" style="10" bestFit="1" customWidth="1"/>
    <col min="8" max="8" width="14.28515625" style="10" bestFit="1" customWidth="1"/>
    <col min="9" max="9" width="20.140625" style="10" bestFit="1" customWidth="1"/>
    <col min="10" max="11" width="14.85546875" style="10" bestFit="1" customWidth="1"/>
    <col min="12" max="12" width="14.85546875" style="10" customWidth="1"/>
    <col min="14" max="14" width="17.42578125" style="10" bestFit="1" customWidth="1"/>
    <col min="15" max="15" width="17" style="10" bestFit="1" customWidth="1"/>
    <col min="17" max="17" width="13.140625" style="10" bestFit="1" customWidth="1"/>
    <col min="18" max="19" width="6.140625" style="10" customWidth="1"/>
    <col min="20" max="20" width="6.85546875" style="10" bestFit="1" customWidth="1"/>
    <col min="21" max="21" width="6.42578125" style="10" bestFit="1" customWidth="1"/>
    <col min="22" max="22" width="6.140625" style="10" customWidth="1"/>
    <col min="23" max="23" width="8.28515625" style="10" bestFit="1" customWidth="1"/>
    <col min="24" max="26" width="6.140625" style="10" customWidth="1"/>
    <col min="27" max="27" width="9.85546875" style="10" bestFit="1" customWidth="1"/>
    <col min="28" max="28" width="11.7109375" style="10" bestFit="1" customWidth="1"/>
    <col min="29" max="32" width="6.140625" style="10" customWidth="1"/>
    <col min="33" max="33" width="8" style="10" bestFit="1" customWidth="1"/>
    <col min="34" max="34" width="7.28515625" style="10" bestFit="1" customWidth="1"/>
    <col min="35" max="35" width="8" style="10" bestFit="1" customWidth="1"/>
    <col min="36" max="39" width="8" style="87" customWidth="1"/>
  </cols>
  <sheetData>
    <row r="1" spans="1:40" x14ac:dyDescent="0.25">
      <c r="A1" s="27" t="s">
        <v>0</v>
      </c>
      <c r="B1" s="27" t="s">
        <v>1</v>
      </c>
      <c r="C1" s="27" t="s">
        <v>2</v>
      </c>
      <c r="D1" s="27" t="s">
        <v>3</v>
      </c>
      <c r="E1" s="27" t="s">
        <v>4</v>
      </c>
      <c r="F1" s="27" t="s">
        <v>5</v>
      </c>
      <c r="G1" s="27" t="s">
        <v>6</v>
      </c>
      <c r="H1" s="27" t="s">
        <v>7</v>
      </c>
      <c r="I1" s="27" t="s">
        <v>8</v>
      </c>
      <c r="J1" s="27" t="s">
        <v>9</v>
      </c>
      <c r="K1" s="27" t="s">
        <v>10</v>
      </c>
      <c r="L1" s="27" t="s">
        <v>338</v>
      </c>
      <c r="M1" s="27" t="s">
        <v>11</v>
      </c>
      <c r="N1" s="27" t="s">
        <v>12</v>
      </c>
      <c r="O1" s="27" t="s">
        <v>13</v>
      </c>
      <c r="P1" s="27" t="s">
        <v>14</v>
      </c>
      <c r="Q1" s="27" t="s">
        <v>15</v>
      </c>
      <c r="R1" s="27" t="s">
        <v>2756</v>
      </c>
      <c r="S1" s="27" t="s">
        <v>17</v>
      </c>
      <c r="T1" s="27" t="s">
        <v>18</v>
      </c>
      <c r="U1" s="27" t="s">
        <v>19</v>
      </c>
      <c r="V1" s="27" t="s">
        <v>20</v>
      </c>
      <c r="W1" s="27" t="s">
        <v>21</v>
      </c>
      <c r="X1" s="27" t="s">
        <v>22</v>
      </c>
      <c r="Y1" s="27" t="s">
        <v>23</v>
      </c>
      <c r="Z1" s="27" t="s">
        <v>24</v>
      </c>
      <c r="AA1" s="27" t="s">
        <v>25</v>
      </c>
      <c r="AB1" s="27" t="s">
        <v>26</v>
      </c>
      <c r="AC1" s="27" t="s">
        <v>27</v>
      </c>
      <c r="AD1" s="27" t="s">
        <v>28</v>
      </c>
      <c r="AE1" s="27" t="s">
        <v>29</v>
      </c>
      <c r="AF1" s="27" t="s">
        <v>30</v>
      </c>
      <c r="AG1" s="27" t="s">
        <v>31</v>
      </c>
      <c r="AH1" s="27" t="s">
        <v>32</v>
      </c>
      <c r="AI1" s="27" t="s">
        <v>33</v>
      </c>
      <c r="AJ1" s="1" t="s">
        <v>8023</v>
      </c>
      <c r="AK1" s="1" t="s">
        <v>8027</v>
      </c>
      <c r="AL1" s="1" t="s">
        <v>8384</v>
      </c>
      <c r="AM1" s="1" t="s">
        <v>8385</v>
      </c>
      <c r="AN1" s="27" t="s">
        <v>34</v>
      </c>
    </row>
    <row r="2" spans="1:40" x14ac:dyDescent="0.25">
      <c r="A2" s="28">
        <v>68</v>
      </c>
      <c r="B2" s="29" t="s">
        <v>1993</v>
      </c>
      <c r="C2" s="29" t="s">
        <v>1994</v>
      </c>
      <c r="D2" s="29" t="s">
        <v>1995</v>
      </c>
      <c r="E2" s="30">
        <v>41452</v>
      </c>
      <c r="F2" s="29" t="s">
        <v>38</v>
      </c>
      <c r="J2" s="28">
        <v>1.52</v>
      </c>
      <c r="L2" s="10" t="s">
        <v>341</v>
      </c>
      <c r="M2" s="29" t="s">
        <v>54</v>
      </c>
      <c r="N2" s="31" t="s">
        <v>48</v>
      </c>
      <c r="O2" s="28">
        <v>160</v>
      </c>
      <c r="P2" s="29" t="s">
        <v>41</v>
      </c>
      <c r="Q2" s="31" t="s">
        <v>15</v>
      </c>
      <c r="R2" s="28">
        <v>1</v>
      </c>
      <c r="S2" s="28">
        <v>0</v>
      </c>
      <c r="T2" s="28">
        <v>0</v>
      </c>
      <c r="U2" s="28">
        <v>1</v>
      </c>
      <c r="V2" s="28">
        <v>0</v>
      </c>
      <c r="W2" s="28">
        <v>0</v>
      </c>
      <c r="X2" s="28">
        <v>0</v>
      </c>
      <c r="Y2" s="28">
        <v>0</v>
      </c>
      <c r="Z2" s="28">
        <v>1</v>
      </c>
      <c r="AA2" s="28">
        <v>0</v>
      </c>
      <c r="AB2" s="28">
        <v>0</v>
      </c>
      <c r="AC2" s="28">
        <v>0</v>
      </c>
      <c r="AD2" s="28">
        <v>0</v>
      </c>
      <c r="AE2" s="28">
        <v>0</v>
      </c>
      <c r="AF2" s="28">
        <v>0</v>
      </c>
      <c r="AG2" s="28">
        <v>0</v>
      </c>
      <c r="AH2" s="28">
        <v>0</v>
      </c>
      <c r="AI2" s="28">
        <v>1</v>
      </c>
      <c r="AJ2" s="9">
        <f>IF(OR(AC2=1,AE2=1),1,0)</f>
        <v>0</v>
      </c>
      <c r="AK2" s="9">
        <f>IF(OR(AF2=1,AG2=1),1,0)</f>
        <v>0</v>
      </c>
      <c r="AL2" s="9">
        <f>IF(OR(AD2=1,AH2=1,AI2=1),1,0)</f>
        <v>1</v>
      </c>
      <c r="AM2" s="9">
        <f>IF(OR(AD2=1,AH2=1),1,0)</f>
        <v>0</v>
      </c>
      <c r="AN2" s="29" t="s">
        <v>1996</v>
      </c>
    </row>
    <row r="3" spans="1:40" x14ac:dyDescent="0.25">
      <c r="A3" s="28">
        <v>88</v>
      </c>
      <c r="B3" s="29" t="s">
        <v>1997</v>
      </c>
      <c r="C3" s="29" t="s">
        <v>1998</v>
      </c>
      <c r="D3" s="29" t="s">
        <v>1999</v>
      </c>
      <c r="E3" s="30">
        <v>41913</v>
      </c>
      <c r="F3" s="29" t="s">
        <v>38</v>
      </c>
      <c r="J3" s="28">
        <v>2</v>
      </c>
      <c r="L3" s="10" t="s">
        <v>342</v>
      </c>
      <c r="M3" s="29" t="s">
        <v>39</v>
      </c>
      <c r="N3" s="31" t="s">
        <v>48</v>
      </c>
      <c r="O3" s="28">
        <v>0.33333333333333331</v>
      </c>
      <c r="P3" s="29" t="s">
        <v>2000</v>
      </c>
      <c r="Q3" s="31" t="s">
        <v>15</v>
      </c>
      <c r="R3" s="28">
        <v>1</v>
      </c>
      <c r="S3" s="28">
        <v>0</v>
      </c>
      <c r="T3" s="28">
        <v>0</v>
      </c>
      <c r="U3" s="28">
        <v>1</v>
      </c>
      <c r="V3" s="28">
        <v>0</v>
      </c>
      <c r="W3" s="28">
        <v>0</v>
      </c>
      <c r="X3" s="28">
        <v>0</v>
      </c>
      <c r="Y3" s="28">
        <v>1</v>
      </c>
      <c r="Z3" s="28">
        <v>0</v>
      </c>
      <c r="AA3" s="28">
        <v>0</v>
      </c>
      <c r="AB3" s="28">
        <v>0</v>
      </c>
      <c r="AC3" s="28">
        <v>1</v>
      </c>
      <c r="AD3" s="28">
        <v>0</v>
      </c>
      <c r="AE3" s="28">
        <v>0</v>
      </c>
      <c r="AF3" s="28">
        <v>0</v>
      </c>
      <c r="AG3" s="28">
        <v>0</v>
      </c>
      <c r="AH3" s="28">
        <v>0</v>
      </c>
      <c r="AI3" s="28">
        <v>0</v>
      </c>
      <c r="AJ3" s="9">
        <f t="shared" ref="AJ3:AJ15" si="0">IF(OR(AC3=1,AE3=1),1,0)</f>
        <v>1</v>
      </c>
      <c r="AK3" s="9">
        <f t="shared" ref="AK3:AK15" si="1">IF(OR(AF3=1,AG3=1),1,0)</f>
        <v>0</v>
      </c>
      <c r="AL3" s="9">
        <f>IF(OR(AD3=1,AH3=1,AI3=1),1,0)</f>
        <v>0</v>
      </c>
      <c r="AM3" s="9">
        <f>IF(OR(AD3=1,AH3=1),1,0)</f>
        <v>0</v>
      </c>
      <c r="AN3" s="29" t="s">
        <v>2001</v>
      </c>
    </row>
    <row r="4" spans="1:40" x14ac:dyDescent="0.25">
      <c r="A4" s="28">
        <v>94</v>
      </c>
      <c r="B4" s="29" t="s">
        <v>2757</v>
      </c>
      <c r="C4" s="29" t="s">
        <v>2758</v>
      </c>
      <c r="D4" s="29" t="s">
        <v>2759</v>
      </c>
      <c r="E4" s="30">
        <v>42229</v>
      </c>
      <c r="F4" s="29" t="s">
        <v>38</v>
      </c>
      <c r="J4" s="28">
        <v>3.21</v>
      </c>
      <c r="L4" s="10" t="s">
        <v>342</v>
      </c>
      <c r="M4" s="29" t="s">
        <v>136</v>
      </c>
      <c r="N4" s="31" t="s">
        <v>48</v>
      </c>
      <c r="O4" s="28">
        <v>90</v>
      </c>
      <c r="P4" s="29" t="s">
        <v>225</v>
      </c>
      <c r="Q4" s="31" t="s">
        <v>15</v>
      </c>
      <c r="R4" s="28">
        <v>1</v>
      </c>
      <c r="S4" s="28">
        <v>0</v>
      </c>
      <c r="T4" s="28">
        <v>0</v>
      </c>
      <c r="U4" s="28">
        <v>1</v>
      </c>
      <c r="V4" s="28">
        <v>0</v>
      </c>
      <c r="W4" s="28">
        <v>0</v>
      </c>
      <c r="X4" s="28">
        <v>0</v>
      </c>
      <c r="Y4" s="28">
        <v>0</v>
      </c>
      <c r="Z4" s="28">
        <v>1</v>
      </c>
      <c r="AA4" s="28">
        <v>0</v>
      </c>
      <c r="AB4" s="28">
        <v>0</v>
      </c>
      <c r="AC4" s="28">
        <v>0</v>
      </c>
      <c r="AD4" s="28">
        <v>0</v>
      </c>
      <c r="AE4" s="28">
        <v>1</v>
      </c>
      <c r="AF4" s="28">
        <v>0</v>
      </c>
      <c r="AG4" s="28">
        <v>0</v>
      </c>
      <c r="AH4" s="28">
        <v>0</v>
      </c>
      <c r="AI4" s="28">
        <v>0</v>
      </c>
      <c r="AJ4" s="9">
        <f>IF(OR(AC4=1,AE4=1),1,0)</f>
        <v>1</v>
      </c>
      <c r="AK4" s="9">
        <f>IF(OR(AF4=1,AG4=1),1,0)</f>
        <v>0</v>
      </c>
      <c r="AL4" s="9">
        <f>IF(OR(AD4=1,AH4=1,AI4=1),1,0)</f>
        <v>0</v>
      </c>
      <c r="AM4" s="9">
        <f>IF(OR(AD4=1,AH4=1),1,0)</f>
        <v>0</v>
      </c>
      <c r="AN4" s="29" t="s">
        <v>2760</v>
      </c>
    </row>
    <row r="5" spans="1:40" x14ac:dyDescent="0.25">
      <c r="A5" s="28">
        <v>97</v>
      </c>
      <c r="B5" s="29" t="s">
        <v>364</v>
      </c>
      <c r="C5" s="29" t="s">
        <v>365</v>
      </c>
      <c r="D5" s="29" t="s">
        <v>366</v>
      </c>
      <c r="E5" s="30">
        <v>41929</v>
      </c>
      <c r="F5" s="29" t="s">
        <v>38</v>
      </c>
      <c r="I5" s="28">
        <v>28000</v>
      </c>
      <c r="J5" s="28"/>
      <c r="L5" s="10" t="s">
        <v>342</v>
      </c>
      <c r="M5" s="29" t="s">
        <v>136</v>
      </c>
      <c r="N5" s="31" t="s">
        <v>48</v>
      </c>
      <c r="O5" s="28">
        <v>63</v>
      </c>
      <c r="P5" s="29" t="s">
        <v>367</v>
      </c>
      <c r="Q5" s="31" t="s">
        <v>15</v>
      </c>
      <c r="R5" s="28">
        <v>1</v>
      </c>
      <c r="S5" s="28">
        <v>0</v>
      </c>
      <c r="T5" s="28">
        <v>0</v>
      </c>
      <c r="U5" s="28">
        <v>1</v>
      </c>
      <c r="V5" s="28">
        <v>0</v>
      </c>
      <c r="W5" s="28">
        <v>0</v>
      </c>
      <c r="X5" s="28">
        <v>0</v>
      </c>
      <c r="Y5" s="28">
        <v>0</v>
      </c>
      <c r="Z5" s="28">
        <v>1</v>
      </c>
      <c r="AA5" s="28">
        <v>0</v>
      </c>
      <c r="AB5" s="28">
        <v>0</v>
      </c>
      <c r="AC5" s="28">
        <v>1</v>
      </c>
      <c r="AD5" s="28">
        <v>0</v>
      </c>
      <c r="AE5" s="28">
        <v>0</v>
      </c>
      <c r="AF5" s="28">
        <v>0</v>
      </c>
      <c r="AG5" s="28">
        <v>0</v>
      </c>
      <c r="AH5" s="28">
        <v>0</v>
      </c>
      <c r="AI5" s="28">
        <v>0</v>
      </c>
      <c r="AJ5" s="9">
        <f t="shared" si="0"/>
        <v>1</v>
      </c>
      <c r="AK5" s="9">
        <f t="shared" si="1"/>
        <v>0</v>
      </c>
      <c r="AL5" s="9">
        <f t="shared" ref="AL5:AL15" si="2">IF(OR(AD5=1,AH5=1,AI5=1),1,0)</f>
        <v>0</v>
      </c>
      <c r="AM5" s="9">
        <f t="shared" ref="AM5:AM15" si="3">IF(OR(AD5=1,AH5=1),1,0)</f>
        <v>0</v>
      </c>
      <c r="AN5" s="29" t="s">
        <v>368</v>
      </c>
    </row>
    <row r="6" spans="1:40" x14ac:dyDescent="0.25">
      <c r="A6" s="28">
        <v>153</v>
      </c>
      <c r="B6" s="29" t="s">
        <v>2011</v>
      </c>
      <c r="C6" s="29" t="s">
        <v>2012</v>
      </c>
      <c r="D6" s="29" t="s">
        <v>2013</v>
      </c>
      <c r="E6" s="30">
        <v>41821</v>
      </c>
      <c r="F6" s="29" t="s">
        <v>38</v>
      </c>
      <c r="J6" s="28">
        <v>1.52</v>
      </c>
      <c r="L6" s="10" t="s">
        <v>341</v>
      </c>
      <c r="M6" s="29" t="s">
        <v>54</v>
      </c>
      <c r="N6" s="31" t="s">
        <v>48</v>
      </c>
      <c r="O6" s="28">
        <v>160</v>
      </c>
      <c r="P6" s="29" t="s">
        <v>589</v>
      </c>
      <c r="Q6" s="31" t="s">
        <v>15</v>
      </c>
      <c r="R6" s="28">
        <v>1</v>
      </c>
      <c r="S6" s="28">
        <v>0</v>
      </c>
      <c r="T6" s="28">
        <v>0</v>
      </c>
      <c r="U6" s="28">
        <v>1</v>
      </c>
      <c r="V6" s="28">
        <v>0</v>
      </c>
      <c r="W6" s="28">
        <v>0</v>
      </c>
      <c r="X6" s="28">
        <v>0</v>
      </c>
      <c r="Y6" s="28">
        <v>0</v>
      </c>
      <c r="Z6" s="28">
        <v>1</v>
      </c>
      <c r="AA6" s="28">
        <v>0</v>
      </c>
      <c r="AB6" s="28">
        <v>0</v>
      </c>
      <c r="AC6" s="28">
        <v>0</v>
      </c>
      <c r="AD6" s="28">
        <v>0</v>
      </c>
      <c r="AE6" s="28">
        <v>0</v>
      </c>
      <c r="AF6" s="28">
        <v>0</v>
      </c>
      <c r="AG6" s="28">
        <v>0</v>
      </c>
      <c r="AH6" s="28">
        <v>0</v>
      </c>
      <c r="AI6" s="28">
        <v>1</v>
      </c>
      <c r="AJ6" s="9">
        <f t="shared" si="0"/>
        <v>0</v>
      </c>
      <c r="AK6" s="9">
        <f t="shared" si="1"/>
        <v>0</v>
      </c>
      <c r="AL6" s="9">
        <f t="shared" si="2"/>
        <v>1</v>
      </c>
      <c r="AM6" s="9">
        <f t="shared" si="3"/>
        <v>0</v>
      </c>
      <c r="AN6" s="29" t="s">
        <v>2014</v>
      </c>
    </row>
    <row r="7" spans="1:40" x14ac:dyDescent="0.25">
      <c r="A7" s="28">
        <v>196</v>
      </c>
      <c r="B7" s="29" t="s">
        <v>2019</v>
      </c>
      <c r="C7" s="29" t="s">
        <v>2020</v>
      </c>
      <c r="D7" s="29" t="s">
        <v>2021</v>
      </c>
      <c r="E7" s="30">
        <v>38412</v>
      </c>
      <c r="F7" s="29" t="s">
        <v>38</v>
      </c>
      <c r="G7" s="28">
        <v>1800</v>
      </c>
      <c r="H7" s="28">
        <v>900</v>
      </c>
      <c r="L7" s="10" t="s">
        <v>341</v>
      </c>
      <c r="M7" s="29" t="s">
        <v>151</v>
      </c>
      <c r="N7" s="31" t="s">
        <v>48</v>
      </c>
      <c r="O7" s="28">
        <v>0</v>
      </c>
      <c r="P7" s="29" t="s">
        <v>170</v>
      </c>
      <c r="Q7" s="31" t="s">
        <v>15</v>
      </c>
      <c r="R7" s="28">
        <v>1</v>
      </c>
      <c r="S7" s="28">
        <v>0</v>
      </c>
      <c r="T7" s="28">
        <v>0</v>
      </c>
      <c r="U7" s="28">
        <v>0</v>
      </c>
      <c r="V7" s="28">
        <v>0</v>
      </c>
      <c r="W7" s="28">
        <v>0</v>
      </c>
      <c r="X7" s="28">
        <v>0</v>
      </c>
      <c r="Y7" s="28">
        <v>0</v>
      </c>
      <c r="Z7" s="28">
        <v>0</v>
      </c>
      <c r="AA7" s="28">
        <v>0</v>
      </c>
      <c r="AB7" s="28">
        <v>1</v>
      </c>
      <c r="AC7" s="28">
        <v>0</v>
      </c>
      <c r="AD7" s="28">
        <v>0</v>
      </c>
      <c r="AE7" s="28">
        <v>0</v>
      </c>
      <c r="AF7" s="28">
        <v>0</v>
      </c>
      <c r="AG7" s="28">
        <v>0</v>
      </c>
      <c r="AH7" s="28">
        <v>0</v>
      </c>
      <c r="AI7" s="28">
        <v>1</v>
      </c>
      <c r="AJ7" s="9">
        <f t="shared" si="0"/>
        <v>0</v>
      </c>
      <c r="AK7" s="9">
        <f t="shared" si="1"/>
        <v>0</v>
      </c>
      <c r="AL7" s="9">
        <f t="shared" si="2"/>
        <v>1</v>
      </c>
      <c r="AM7" s="9">
        <f t="shared" si="3"/>
        <v>0</v>
      </c>
      <c r="AN7" s="29" t="s">
        <v>2022</v>
      </c>
    </row>
    <row r="8" spans="1:40" x14ac:dyDescent="0.25">
      <c r="A8" s="28">
        <v>641</v>
      </c>
      <c r="B8" s="29" t="s">
        <v>2061</v>
      </c>
      <c r="C8" s="29" t="s">
        <v>2062</v>
      </c>
      <c r="D8" s="29" t="s">
        <v>2063</v>
      </c>
      <c r="E8" s="30">
        <v>41244</v>
      </c>
      <c r="F8" s="29" t="s">
        <v>38</v>
      </c>
      <c r="I8" s="28">
        <v>1680</v>
      </c>
      <c r="J8" s="28">
        <v>5.953E-4</v>
      </c>
      <c r="L8" s="10" t="s">
        <v>342</v>
      </c>
      <c r="M8" s="29" t="s">
        <v>39</v>
      </c>
      <c r="N8" s="31" t="s">
        <v>219</v>
      </c>
      <c r="O8" s="28">
        <v>42.857142857142854</v>
      </c>
      <c r="P8" s="29" t="s">
        <v>1153</v>
      </c>
      <c r="Q8" s="31" t="s">
        <v>15</v>
      </c>
      <c r="R8" s="28">
        <v>1</v>
      </c>
      <c r="S8" s="28">
        <v>0</v>
      </c>
      <c r="T8" s="28">
        <v>0</v>
      </c>
      <c r="U8" s="28">
        <v>1</v>
      </c>
      <c r="V8" s="28">
        <v>0</v>
      </c>
      <c r="W8" s="28">
        <v>0</v>
      </c>
      <c r="X8" s="28">
        <v>0</v>
      </c>
      <c r="Y8" s="28">
        <v>0</v>
      </c>
      <c r="Z8" s="28">
        <v>1</v>
      </c>
      <c r="AA8" s="28">
        <v>0</v>
      </c>
      <c r="AB8" s="28">
        <v>0</v>
      </c>
      <c r="AC8" s="28">
        <v>1</v>
      </c>
      <c r="AD8" s="28">
        <v>0</v>
      </c>
      <c r="AE8" s="28">
        <v>0</v>
      </c>
      <c r="AF8" s="28">
        <v>0</v>
      </c>
      <c r="AG8" s="28">
        <v>0</v>
      </c>
      <c r="AH8" s="28">
        <v>0</v>
      </c>
      <c r="AI8" s="28">
        <v>0</v>
      </c>
      <c r="AJ8" s="9">
        <f t="shared" si="0"/>
        <v>1</v>
      </c>
      <c r="AK8" s="9">
        <f t="shared" si="1"/>
        <v>0</v>
      </c>
      <c r="AL8" s="9">
        <f t="shared" si="2"/>
        <v>0</v>
      </c>
      <c r="AM8" s="9">
        <f t="shared" si="3"/>
        <v>0</v>
      </c>
      <c r="AN8" s="29" t="s">
        <v>2064</v>
      </c>
    </row>
    <row r="9" spans="1:40" x14ac:dyDescent="0.25">
      <c r="A9" s="28">
        <v>678</v>
      </c>
      <c r="B9" s="29" t="s">
        <v>2065</v>
      </c>
      <c r="C9" s="29" t="s">
        <v>2066</v>
      </c>
      <c r="D9" s="29" t="s">
        <v>2067</v>
      </c>
      <c r="E9" s="30">
        <v>41236</v>
      </c>
      <c r="F9" s="29" t="s">
        <v>38</v>
      </c>
      <c r="J9" s="28">
        <v>0.08</v>
      </c>
      <c r="L9" s="10" t="s">
        <v>342</v>
      </c>
      <c r="M9" s="29" t="s">
        <v>2068</v>
      </c>
      <c r="N9" s="31" t="s">
        <v>48</v>
      </c>
      <c r="O9" s="28">
        <v>30.857142857142858</v>
      </c>
      <c r="P9" s="29" t="s">
        <v>1225</v>
      </c>
      <c r="Q9" s="31" t="s">
        <v>70</v>
      </c>
      <c r="R9" s="28">
        <v>0</v>
      </c>
      <c r="S9" s="28">
        <v>0</v>
      </c>
      <c r="T9" s="28">
        <v>0</v>
      </c>
      <c r="U9" s="28">
        <v>1</v>
      </c>
      <c r="V9" s="28">
        <v>0</v>
      </c>
      <c r="W9" s="28">
        <v>0</v>
      </c>
      <c r="X9" s="28">
        <v>0</v>
      </c>
      <c r="Y9" s="28">
        <v>0</v>
      </c>
      <c r="Z9" s="28">
        <v>1</v>
      </c>
      <c r="AA9" s="28">
        <v>0</v>
      </c>
      <c r="AB9" s="28">
        <v>0</v>
      </c>
      <c r="AC9" s="28">
        <v>1</v>
      </c>
      <c r="AD9" s="28">
        <v>0</v>
      </c>
      <c r="AE9" s="28">
        <v>0</v>
      </c>
      <c r="AF9" s="28">
        <v>0</v>
      </c>
      <c r="AG9" s="28">
        <v>0</v>
      </c>
      <c r="AH9" s="28">
        <v>0</v>
      </c>
      <c r="AI9" s="28">
        <v>0</v>
      </c>
      <c r="AJ9" s="9">
        <f t="shared" si="0"/>
        <v>1</v>
      </c>
      <c r="AK9" s="9">
        <f t="shared" si="1"/>
        <v>0</v>
      </c>
      <c r="AL9" s="9">
        <f t="shared" si="2"/>
        <v>0</v>
      </c>
      <c r="AM9" s="9">
        <f t="shared" si="3"/>
        <v>0</v>
      </c>
      <c r="AN9" s="29" t="s">
        <v>2069</v>
      </c>
    </row>
    <row r="10" spans="1:40" x14ac:dyDescent="0.25">
      <c r="A10" s="28">
        <v>1408</v>
      </c>
      <c r="B10" s="29" t="s">
        <v>2212</v>
      </c>
      <c r="C10" s="29" t="s">
        <v>2213</v>
      </c>
      <c r="D10" s="29" t="s">
        <v>2214</v>
      </c>
      <c r="E10" s="30">
        <v>40725</v>
      </c>
      <c r="F10" s="29" t="s">
        <v>332</v>
      </c>
      <c r="I10" s="28">
        <v>1000</v>
      </c>
      <c r="L10" s="10" t="s">
        <v>342</v>
      </c>
      <c r="M10" s="29" t="s">
        <v>136</v>
      </c>
      <c r="N10" s="31" t="s">
        <v>219</v>
      </c>
      <c r="O10" s="28">
        <v>0.33333333333333331</v>
      </c>
      <c r="P10" s="29" t="s">
        <v>2215</v>
      </c>
      <c r="Q10" s="31" t="s">
        <v>15</v>
      </c>
      <c r="R10" s="28">
        <v>0</v>
      </c>
      <c r="S10" s="28">
        <v>0</v>
      </c>
      <c r="T10" s="28">
        <v>0</v>
      </c>
      <c r="U10" s="28">
        <v>0</v>
      </c>
      <c r="V10" s="28">
        <v>0</v>
      </c>
      <c r="W10" s="28">
        <v>0</v>
      </c>
      <c r="X10" s="28">
        <v>0</v>
      </c>
      <c r="Y10" s="28">
        <v>0</v>
      </c>
      <c r="Z10" s="28">
        <v>1</v>
      </c>
      <c r="AA10" s="28">
        <v>0</v>
      </c>
      <c r="AB10" s="28">
        <v>0</v>
      </c>
      <c r="AC10" s="28">
        <v>0</v>
      </c>
      <c r="AD10" s="28">
        <v>0</v>
      </c>
      <c r="AE10" s="28">
        <v>0</v>
      </c>
      <c r="AF10" s="28">
        <v>0</v>
      </c>
      <c r="AG10" s="28">
        <v>0</v>
      </c>
      <c r="AH10" s="28">
        <v>0</v>
      </c>
      <c r="AI10" s="28">
        <v>1</v>
      </c>
      <c r="AJ10" s="9">
        <f t="shared" si="0"/>
        <v>0</v>
      </c>
      <c r="AK10" s="9">
        <f t="shared" si="1"/>
        <v>0</v>
      </c>
      <c r="AL10" s="9">
        <f t="shared" si="2"/>
        <v>1</v>
      </c>
      <c r="AM10" s="9">
        <f t="shared" si="3"/>
        <v>0</v>
      </c>
      <c r="AN10" s="29" t="s">
        <v>2216</v>
      </c>
    </row>
    <row r="11" spans="1:40" x14ac:dyDescent="0.25">
      <c r="A11" s="28">
        <v>1410</v>
      </c>
      <c r="B11" s="29" t="s">
        <v>2222</v>
      </c>
      <c r="C11" s="29" t="s">
        <v>2223</v>
      </c>
      <c r="D11" s="29" t="s">
        <v>2224</v>
      </c>
      <c r="E11" s="30">
        <v>39414</v>
      </c>
      <c r="F11" s="29" t="s">
        <v>332</v>
      </c>
      <c r="G11" s="28">
        <v>70000</v>
      </c>
      <c r="H11" s="28">
        <v>37500</v>
      </c>
      <c r="I11" s="28">
        <v>1000</v>
      </c>
      <c r="J11" s="28">
        <v>1.5</v>
      </c>
      <c r="L11" s="10" t="s">
        <v>342</v>
      </c>
      <c r="M11" s="29" t="s">
        <v>136</v>
      </c>
      <c r="N11" s="31" t="s">
        <v>40</v>
      </c>
      <c r="O11" s="28">
        <v>0.33333333333333331</v>
      </c>
      <c r="P11" s="29" t="s">
        <v>2210</v>
      </c>
      <c r="Q11" s="31" t="s">
        <v>15</v>
      </c>
      <c r="R11" s="28">
        <v>0</v>
      </c>
      <c r="S11" s="28">
        <v>0</v>
      </c>
      <c r="T11" s="28">
        <v>0</v>
      </c>
      <c r="U11" s="28">
        <v>1</v>
      </c>
      <c r="V11" s="28">
        <v>0</v>
      </c>
      <c r="W11" s="28">
        <v>0</v>
      </c>
      <c r="X11" s="28">
        <v>0</v>
      </c>
      <c r="Y11" s="28">
        <v>0</v>
      </c>
      <c r="Z11" s="28">
        <v>1</v>
      </c>
      <c r="AA11" s="28">
        <v>0</v>
      </c>
      <c r="AB11" s="28">
        <v>0</v>
      </c>
      <c r="AC11" s="28">
        <v>1</v>
      </c>
      <c r="AD11" s="28">
        <v>0</v>
      </c>
      <c r="AE11" s="28">
        <v>0</v>
      </c>
      <c r="AF11" s="28">
        <v>0</v>
      </c>
      <c r="AG11" s="28">
        <v>0</v>
      </c>
      <c r="AH11" s="28">
        <v>0</v>
      </c>
      <c r="AI11" s="28">
        <v>0</v>
      </c>
      <c r="AJ11" s="9">
        <f t="shared" si="0"/>
        <v>1</v>
      </c>
      <c r="AK11" s="9">
        <f t="shared" si="1"/>
        <v>0</v>
      </c>
      <c r="AL11" s="9">
        <f t="shared" si="2"/>
        <v>0</v>
      </c>
      <c r="AM11" s="9">
        <f t="shared" si="3"/>
        <v>0</v>
      </c>
      <c r="AN11" s="29" t="s">
        <v>2225</v>
      </c>
    </row>
    <row r="12" spans="1:40" x14ac:dyDescent="0.25">
      <c r="A12" s="28">
        <v>1497</v>
      </c>
      <c r="B12" s="29" t="s">
        <v>2762</v>
      </c>
      <c r="C12" s="29" t="s">
        <v>2763</v>
      </c>
      <c r="D12" s="29" t="s">
        <v>2764</v>
      </c>
      <c r="E12" s="30">
        <v>38473</v>
      </c>
      <c r="F12" s="29" t="s">
        <v>332</v>
      </c>
      <c r="L12" s="10" t="s">
        <v>342</v>
      </c>
      <c r="M12" s="29" t="s">
        <v>136</v>
      </c>
      <c r="N12" s="31" t="s">
        <v>219</v>
      </c>
      <c r="O12" s="28">
        <v>0.05</v>
      </c>
      <c r="P12" s="29" t="s">
        <v>799</v>
      </c>
      <c r="Q12" s="31" t="s">
        <v>15</v>
      </c>
      <c r="R12" s="28">
        <v>1</v>
      </c>
      <c r="S12" s="28">
        <v>0</v>
      </c>
      <c r="T12" s="28">
        <v>0</v>
      </c>
      <c r="U12" s="28">
        <v>1</v>
      </c>
      <c r="V12" s="28">
        <v>0</v>
      </c>
      <c r="W12" s="28">
        <v>0</v>
      </c>
      <c r="X12" s="28">
        <v>0</v>
      </c>
      <c r="Y12" s="28">
        <v>0</v>
      </c>
      <c r="Z12" s="28">
        <v>1</v>
      </c>
      <c r="AA12" s="28">
        <v>0</v>
      </c>
      <c r="AB12" s="28">
        <v>0</v>
      </c>
      <c r="AC12" s="28">
        <v>0</v>
      </c>
      <c r="AD12" s="28">
        <v>0</v>
      </c>
      <c r="AE12" s="28">
        <v>0</v>
      </c>
      <c r="AF12" s="28">
        <v>0</v>
      </c>
      <c r="AG12" s="28">
        <v>1</v>
      </c>
      <c r="AH12" s="28">
        <v>0</v>
      </c>
      <c r="AI12" s="28">
        <v>1</v>
      </c>
      <c r="AJ12" s="9">
        <f t="shared" si="0"/>
        <v>0</v>
      </c>
      <c r="AK12" s="9">
        <f>IF(OR(AF12=1,AG12=1),1,0)</f>
        <v>1</v>
      </c>
      <c r="AL12" s="9">
        <f t="shared" si="2"/>
        <v>1</v>
      </c>
      <c r="AM12" s="9">
        <f t="shared" si="3"/>
        <v>0</v>
      </c>
      <c r="AN12" s="29" t="s">
        <v>2765</v>
      </c>
    </row>
    <row r="13" spans="1:40" x14ac:dyDescent="0.25">
      <c r="A13" s="28">
        <v>1500</v>
      </c>
      <c r="B13" s="29" t="s">
        <v>2766</v>
      </c>
      <c r="C13" s="29" t="s">
        <v>2767</v>
      </c>
      <c r="D13" s="29" t="s">
        <v>2768</v>
      </c>
      <c r="E13" s="30">
        <v>40057</v>
      </c>
      <c r="F13" s="29" t="s">
        <v>332</v>
      </c>
      <c r="I13" s="28">
        <v>18980000</v>
      </c>
      <c r="L13" s="10" t="s">
        <v>342</v>
      </c>
      <c r="M13" s="29" t="s">
        <v>136</v>
      </c>
      <c r="N13" s="31" t="s">
        <v>40</v>
      </c>
      <c r="O13" s="28">
        <v>0.1</v>
      </c>
      <c r="P13" s="29" t="s">
        <v>2769</v>
      </c>
      <c r="Q13" s="31" t="s">
        <v>15</v>
      </c>
      <c r="R13" s="28">
        <v>1</v>
      </c>
      <c r="S13" s="28">
        <v>0</v>
      </c>
      <c r="T13" s="28">
        <v>0</v>
      </c>
      <c r="U13" s="28">
        <v>1</v>
      </c>
      <c r="V13" s="28">
        <v>0</v>
      </c>
      <c r="W13" s="28">
        <v>0</v>
      </c>
      <c r="X13" s="28">
        <v>0</v>
      </c>
      <c r="Y13" s="28">
        <v>0</v>
      </c>
      <c r="Z13" s="28">
        <v>1</v>
      </c>
      <c r="AA13" s="28">
        <v>0</v>
      </c>
      <c r="AB13" s="28">
        <v>0</v>
      </c>
      <c r="AC13" s="28">
        <v>1</v>
      </c>
      <c r="AD13" s="28">
        <v>0</v>
      </c>
      <c r="AE13" s="28">
        <v>0</v>
      </c>
      <c r="AF13" s="28">
        <v>0</v>
      </c>
      <c r="AG13" s="28">
        <v>0</v>
      </c>
      <c r="AH13" s="28">
        <v>0</v>
      </c>
      <c r="AI13" s="28">
        <v>0</v>
      </c>
      <c r="AJ13" s="9">
        <f t="shared" si="0"/>
        <v>1</v>
      </c>
      <c r="AK13" s="9">
        <f>IF(OR(AF13=1,AG13=1),1,0)</f>
        <v>0</v>
      </c>
      <c r="AL13" s="9">
        <f t="shared" si="2"/>
        <v>0</v>
      </c>
      <c r="AM13" s="9">
        <f t="shared" si="3"/>
        <v>0</v>
      </c>
      <c r="AN13" s="29" t="s">
        <v>2770</v>
      </c>
    </row>
    <row r="14" spans="1:40" x14ac:dyDescent="0.25">
      <c r="A14" s="28">
        <v>1501</v>
      </c>
      <c r="B14" s="29" t="s">
        <v>2771</v>
      </c>
      <c r="C14" s="29" t="s">
        <v>2772</v>
      </c>
      <c r="D14" s="29" t="s">
        <v>2773</v>
      </c>
      <c r="E14" s="30">
        <v>38078</v>
      </c>
      <c r="F14" s="29" t="s">
        <v>38</v>
      </c>
      <c r="I14" s="28">
        <v>3000000</v>
      </c>
      <c r="J14" s="28">
        <v>108</v>
      </c>
      <c r="L14" s="10" t="s">
        <v>342</v>
      </c>
      <c r="M14" s="29" t="s">
        <v>2774</v>
      </c>
      <c r="N14" s="31" t="s">
        <v>219</v>
      </c>
      <c r="O14" s="28">
        <v>1</v>
      </c>
      <c r="P14" s="29" t="s">
        <v>2769</v>
      </c>
      <c r="Q14" s="31" t="s">
        <v>15</v>
      </c>
      <c r="R14" s="28">
        <v>1</v>
      </c>
      <c r="S14" s="28">
        <v>0</v>
      </c>
      <c r="T14" s="28">
        <v>0</v>
      </c>
      <c r="U14" s="28">
        <v>1</v>
      </c>
      <c r="V14" s="28">
        <v>0</v>
      </c>
      <c r="W14" s="28">
        <v>0</v>
      </c>
      <c r="X14" s="28">
        <v>0</v>
      </c>
      <c r="Y14" s="28">
        <v>0</v>
      </c>
      <c r="Z14" s="28">
        <v>1</v>
      </c>
      <c r="AA14" s="28">
        <v>0</v>
      </c>
      <c r="AB14" s="28">
        <v>0</v>
      </c>
      <c r="AC14" s="28">
        <v>1</v>
      </c>
      <c r="AD14" s="28">
        <v>0</v>
      </c>
      <c r="AE14" s="28">
        <v>0</v>
      </c>
      <c r="AF14" s="28">
        <v>0</v>
      </c>
      <c r="AG14" s="28">
        <v>0</v>
      </c>
      <c r="AH14" s="28">
        <v>0</v>
      </c>
      <c r="AI14" s="28">
        <v>0</v>
      </c>
      <c r="AJ14" s="9">
        <f t="shared" si="0"/>
        <v>1</v>
      </c>
      <c r="AK14" s="9">
        <f t="shared" si="1"/>
        <v>0</v>
      </c>
      <c r="AL14" s="9">
        <f t="shared" si="2"/>
        <v>0</v>
      </c>
      <c r="AM14" s="9">
        <f t="shared" si="3"/>
        <v>0</v>
      </c>
      <c r="AN14" s="29" t="s">
        <v>2775</v>
      </c>
    </row>
    <row r="15" spans="1:40" x14ac:dyDescent="0.25">
      <c r="A15" s="28">
        <v>1540</v>
      </c>
      <c r="B15" s="29" t="s">
        <v>2262</v>
      </c>
      <c r="C15" s="29" t="s">
        <v>2263</v>
      </c>
      <c r="D15" s="29" t="s">
        <v>2264</v>
      </c>
      <c r="E15" s="30">
        <v>37591</v>
      </c>
      <c r="F15" s="29" t="s">
        <v>332</v>
      </c>
      <c r="I15" s="28">
        <v>310000</v>
      </c>
      <c r="J15" s="28">
        <v>622</v>
      </c>
      <c r="L15" s="10" t="s">
        <v>342</v>
      </c>
      <c r="M15" s="29" t="s">
        <v>136</v>
      </c>
      <c r="N15" s="31" t="s">
        <v>40</v>
      </c>
      <c r="O15" s="28">
        <v>1.5</v>
      </c>
      <c r="P15" s="29" t="s">
        <v>2220</v>
      </c>
      <c r="Q15" s="31" t="s">
        <v>70</v>
      </c>
      <c r="R15" s="28">
        <v>0</v>
      </c>
      <c r="S15" s="28">
        <v>0</v>
      </c>
      <c r="T15" s="28">
        <v>0</v>
      </c>
      <c r="U15" s="28">
        <v>1</v>
      </c>
      <c r="V15" s="28">
        <v>0</v>
      </c>
      <c r="W15" s="28">
        <v>0</v>
      </c>
      <c r="X15" s="28">
        <v>0</v>
      </c>
      <c r="Y15" s="28">
        <v>0</v>
      </c>
      <c r="Z15" s="28">
        <v>1</v>
      </c>
      <c r="AA15" s="28">
        <v>0</v>
      </c>
      <c r="AB15" s="28">
        <v>0</v>
      </c>
      <c r="AC15" s="28">
        <v>1</v>
      </c>
      <c r="AD15" s="28">
        <v>0</v>
      </c>
      <c r="AE15" s="28">
        <v>0</v>
      </c>
      <c r="AF15" s="28">
        <v>0</v>
      </c>
      <c r="AG15" s="28">
        <v>0</v>
      </c>
      <c r="AH15" s="28">
        <v>0</v>
      </c>
      <c r="AI15" s="28">
        <v>0</v>
      </c>
      <c r="AJ15" s="9">
        <f t="shared" si="0"/>
        <v>1</v>
      </c>
      <c r="AK15" s="9">
        <f t="shared" si="1"/>
        <v>0</v>
      </c>
      <c r="AL15" s="9">
        <f t="shared" si="2"/>
        <v>0</v>
      </c>
      <c r="AM15" s="9">
        <f t="shared" si="3"/>
        <v>0</v>
      </c>
      <c r="AN15" s="29" t="s">
        <v>2265</v>
      </c>
    </row>
    <row r="16" spans="1:40" x14ac:dyDescent="0.25">
      <c r="A16" s="28">
        <v>1554</v>
      </c>
      <c r="B16" s="29" t="s">
        <v>2776</v>
      </c>
      <c r="C16" s="29" t="s">
        <v>2777</v>
      </c>
      <c r="D16" s="29" t="s">
        <v>2778</v>
      </c>
      <c r="E16" s="30">
        <v>38078</v>
      </c>
      <c r="F16" s="29" t="s">
        <v>332</v>
      </c>
      <c r="I16" s="28">
        <v>1000</v>
      </c>
      <c r="L16" s="10" t="s">
        <v>342</v>
      </c>
      <c r="M16" s="29" t="s">
        <v>136</v>
      </c>
      <c r="N16" s="31" t="s">
        <v>40</v>
      </c>
      <c r="O16" s="28">
        <v>0.33333333333333331</v>
      </c>
      <c r="P16" s="29" t="s">
        <v>2210</v>
      </c>
      <c r="Q16" s="31" t="s">
        <v>15</v>
      </c>
      <c r="R16" s="28">
        <v>0</v>
      </c>
      <c r="S16" s="28">
        <v>0</v>
      </c>
      <c r="T16" s="28">
        <v>0</v>
      </c>
      <c r="U16" s="28">
        <v>1</v>
      </c>
      <c r="V16" s="28">
        <v>0</v>
      </c>
      <c r="W16" s="28">
        <v>0</v>
      </c>
      <c r="X16" s="28">
        <v>0</v>
      </c>
      <c r="Y16" s="28">
        <v>0</v>
      </c>
      <c r="Z16" s="28">
        <v>1</v>
      </c>
      <c r="AA16" s="28">
        <v>0</v>
      </c>
      <c r="AB16" s="28">
        <v>0</v>
      </c>
      <c r="AC16" s="28">
        <v>1</v>
      </c>
      <c r="AD16" s="28">
        <v>0</v>
      </c>
      <c r="AE16" s="28">
        <v>0</v>
      </c>
      <c r="AF16" s="28">
        <v>0</v>
      </c>
      <c r="AG16" s="28">
        <v>0</v>
      </c>
      <c r="AH16" s="28">
        <v>0</v>
      </c>
      <c r="AI16" s="28">
        <v>0</v>
      </c>
      <c r="AJ16" s="9">
        <f>IF(OR(AC16=1,AE16=1),1,0)</f>
        <v>1</v>
      </c>
      <c r="AK16" s="9">
        <f>IF(OR(AF16=1,AG16=1),1,0)</f>
        <v>0</v>
      </c>
      <c r="AL16" s="9">
        <f>IF(OR(AD16=1,AH16=1,AI16=1),1,0)</f>
        <v>0</v>
      </c>
      <c r="AM16" s="9">
        <f>IF(OR(AD16=1,AH16=1),1,0)</f>
        <v>0</v>
      </c>
      <c r="AN16" s="29" t="s">
        <v>2779</v>
      </c>
    </row>
    <row r="17" spans="1:40" x14ac:dyDescent="0.25">
      <c r="A17" s="28">
        <v>1571</v>
      </c>
      <c r="B17" s="29" t="s">
        <v>2282</v>
      </c>
      <c r="C17" s="29" t="s">
        <v>2283</v>
      </c>
      <c r="D17" s="29" t="s">
        <v>2284</v>
      </c>
      <c r="E17" s="30">
        <v>40459</v>
      </c>
      <c r="F17" s="29" t="s">
        <v>38</v>
      </c>
      <c r="L17" s="10" t="s">
        <v>341</v>
      </c>
      <c r="M17" s="29" t="s">
        <v>200</v>
      </c>
      <c r="N17" s="31" t="s">
        <v>48</v>
      </c>
      <c r="O17" s="28">
        <v>45.625</v>
      </c>
      <c r="P17" s="29" t="s">
        <v>41</v>
      </c>
      <c r="Q17" s="31" t="s">
        <v>15</v>
      </c>
      <c r="R17" s="28">
        <v>1</v>
      </c>
      <c r="S17" s="28">
        <v>0</v>
      </c>
      <c r="T17" s="28">
        <v>0</v>
      </c>
      <c r="U17" s="28">
        <v>1</v>
      </c>
      <c r="V17" s="28">
        <v>0</v>
      </c>
      <c r="W17" s="28">
        <v>0</v>
      </c>
      <c r="X17" s="28">
        <v>0</v>
      </c>
      <c r="Y17" s="28">
        <v>0</v>
      </c>
      <c r="Z17" s="28">
        <v>1</v>
      </c>
      <c r="AA17" s="28">
        <v>0</v>
      </c>
      <c r="AB17" s="28">
        <v>0</v>
      </c>
      <c r="AC17" s="28">
        <v>0</v>
      </c>
      <c r="AD17" s="28">
        <v>0</v>
      </c>
      <c r="AE17" s="28">
        <v>1</v>
      </c>
      <c r="AF17" s="28">
        <v>0</v>
      </c>
      <c r="AG17" s="28">
        <v>0</v>
      </c>
      <c r="AH17" s="28">
        <v>0</v>
      </c>
      <c r="AI17" s="28">
        <v>0</v>
      </c>
      <c r="AJ17" s="9">
        <f t="shared" ref="AJ17:AJ26" si="4">IF(OR(AC17=1,AE17=1),1,0)</f>
        <v>1</v>
      </c>
      <c r="AK17" s="9">
        <f t="shared" ref="AK17:AK26" si="5">IF(OR(AF17=1,AG17=1),1,0)</f>
        <v>0</v>
      </c>
      <c r="AL17" s="9">
        <f t="shared" ref="AL17:AL26" si="6">IF(OR(AD17=1,AH17=1,AI17=1),1,0)</f>
        <v>0</v>
      </c>
      <c r="AM17" s="9">
        <f t="shared" ref="AM17:AM26" si="7">IF(OR(AD17=1,AH17=1),1,0)</f>
        <v>0</v>
      </c>
      <c r="AN17" s="29" t="s">
        <v>2285</v>
      </c>
    </row>
    <row r="18" spans="1:40" x14ac:dyDescent="0.25">
      <c r="A18" s="28">
        <v>2030</v>
      </c>
      <c r="B18" s="29" t="s">
        <v>2347</v>
      </c>
      <c r="C18" s="29" t="s">
        <v>2348</v>
      </c>
      <c r="D18" s="29" t="s">
        <v>2349</v>
      </c>
      <c r="E18" s="30">
        <v>39508</v>
      </c>
      <c r="F18" s="29" t="s">
        <v>38</v>
      </c>
      <c r="O18" s="28">
        <v>6</v>
      </c>
      <c r="P18" s="29" t="s">
        <v>2350</v>
      </c>
      <c r="Q18" s="31" t="s">
        <v>15</v>
      </c>
      <c r="R18" s="28">
        <v>1</v>
      </c>
      <c r="S18" s="28">
        <v>0</v>
      </c>
      <c r="T18" s="28">
        <v>0</v>
      </c>
      <c r="U18" s="28">
        <v>0</v>
      </c>
      <c r="V18" s="28">
        <v>0</v>
      </c>
      <c r="W18" s="28">
        <v>0</v>
      </c>
      <c r="X18" s="28">
        <v>0</v>
      </c>
      <c r="Y18" s="28">
        <v>1</v>
      </c>
      <c r="Z18" s="28">
        <v>0</v>
      </c>
      <c r="AA18" s="28">
        <v>0</v>
      </c>
      <c r="AB18" s="28">
        <v>0</v>
      </c>
      <c r="AC18" s="28">
        <v>0</v>
      </c>
      <c r="AD18" s="28">
        <v>0</v>
      </c>
      <c r="AE18" s="28">
        <v>0</v>
      </c>
      <c r="AF18" s="28">
        <v>0</v>
      </c>
      <c r="AG18" s="28">
        <v>0</v>
      </c>
      <c r="AH18" s="28">
        <v>0</v>
      </c>
      <c r="AI18" s="28">
        <v>1</v>
      </c>
      <c r="AJ18" s="9">
        <f t="shared" si="4"/>
        <v>0</v>
      </c>
      <c r="AK18" s="9">
        <f t="shared" si="5"/>
        <v>0</v>
      </c>
      <c r="AL18" s="9">
        <f t="shared" si="6"/>
        <v>1</v>
      </c>
      <c r="AM18" s="9">
        <f t="shared" si="7"/>
        <v>0</v>
      </c>
      <c r="AN18" s="29" t="s">
        <v>2351</v>
      </c>
    </row>
    <row r="19" spans="1:40" x14ac:dyDescent="0.25">
      <c r="A19" s="28">
        <v>2743</v>
      </c>
      <c r="B19" s="29" t="s">
        <v>2469</v>
      </c>
      <c r="C19" s="29" t="s">
        <v>2470</v>
      </c>
      <c r="D19" s="29" t="s">
        <v>2471</v>
      </c>
      <c r="E19" s="30">
        <v>42917</v>
      </c>
      <c r="F19" s="29" t="s">
        <v>38</v>
      </c>
      <c r="J19" s="28">
        <v>0.05</v>
      </c>
      <c r="L19" s="10" t="s">
        <v>342</v>
      </c>
      <c r="M19" s="29" t="s">
        <v>136</v>
      </c>
      <c r="N19" s="31" t="s">
        <v>48</v>
      </c>
      <c r="O19" s="28">
        <v>90</v>
      </c>
      <c r="P19" s="29" t="s">
        <v>225</v>
      </c>
      <c r="Q19" s="31" t="s">
        <v>15</v>
      </c>
      <c r="R19" s="28">
        <v>0</v>
      </c>
      <c r="S19" s="28">
        <v>0</v>
      </c>
      <c r="T19" s="28">
        <v>0</v>
      </c>
      <c r="U19" s="28">
        <v>1</v>
      </c>
      <c r="V19" s="28">
        <v>0</v>
      </c>
      <c r="W19" s="28">
        <v>0</v>
      </c>
      <c r="X19" s="28">
        <v>0</v>
      </c>
      <c r="Y19" s="28">
        <v>0</v>
      </c>
      <c r="Z19" s="28">
        <v>1</v>
      </c>
      <c r="AA19" s="28">
        <v>0</v>
      </c>
      <c r="AB19" s="28">
        <v>0</v>
      </c>
      <c r="AC19" s="28">
        <v>0</v>
      </c>
      <c r="AD19" s="28">
        <v>0</v>
      </c>
      <c r="AE19" s="28">
        <v>0</v>
      </c>
      <c r="AF19" s="28">
        <v>0</v>
      </c>
      <c r="AG19" s="28">
        <v>0</v>
      </c>
      <c r="AH19" s="28">
        <v>0</v>
      </c>
      <c r="AI19" s="28">
        <v>1</v>
      </c>
      <c r="AJ19" s="9">
        <f t="shared" si="4"/>
        <v>0</v>
      </c>
      <c r="AK19" s="9">
        <f t="shared" si="5"/>
        <v>0</v>
      </c>
      <c r="AL19" s="9">
        <f t="shared" si="6"/>
        <v>1</v>
      </c>
      <c r="AM19" s="9">
        <f t="shared" si="7"/>
        <v>0</v>
      </c>
      <c r="AN19" s="29" t="s">
        <v>2472</v>
      </c>
    </row>
    <row r="20" spans="1:40" x14ac:dyDescent="0.25">
      <c r="A20" s="28">
        <v>2856</v>
      </c>
      <c r="B20" s="29" t="s">
        <v>2509</v>
      </c>
      <c r="C20" s="29" t="s">
        <v>2510</v>
      </c>
      <c r="D20" s="29" t="s">
        <v>2511</v>
      </c>
      <c r="E20" s="30">
        <v>40422</v>
      </c>
      <c r="F20" s="29" t="s">
        <v>38</v>
      </c>
      <c r="J20" s="28">
        <v>6</v>
      </c>
      <c r="L20" s="10" t="s">
        <v>341</v>
      </c>
      <c r="M20" s="29" t="s">
        <v>54</v>
      </c>
      <c r="N20" s="31" t="s">
        <v>48</v>
      </c>
      <c r="O20" s="28">
        <v>0.33333333333333331</v>
      </c>
      <c r="P20" s="29" t="s">
        <v>2355</v>
      </c>
      <c r="Q20" s="31" t="s">
        <v>15</v>
      </c>
      <c r="R20" s="28">
        <v>1</v>
      </c>
      <c r="S20" s="28">
        <v>0</v>
      </c>
      <c r="T20" s="28">
        <v>0</v>
      </c>
      <c r="U20" s="28">
        <v>0</v>
      </c>
      <c r="V20" s="28">
        <v>0</v>
      </c>
      <c r="W20" s="28">
        <v>0</v>
      </c>
      <c r="X20" s="28">
        <v>0</v>
      </c>
      <c r="Y20" s="28">
        <v>1</v>
      </c>
      <c r="Z20" s="28">
        <v>0</v>
      </c>
      <c r="AA20" s="28">
        <v>0</v>
      </c>
      <c r="AB20" s="28">
        <v>0</v>
      </c>
      <c r="AC20" s="28">
        <v>1</v>
      </c>
      <c r="AD20" s="28">
        <v>0</v>
      </c>
      <c r="AE20" s="28">
        <v>0</v>
      </c>
      <c r="AF20" s="28">
        <v>0</v>
      </c>
      <c r="AG20" s="28">
        <v>0</v>
      </c>
      <c r="AH20" s="28">
        <v>0</v>
      </c>
      <c r="AI20" s="28">
        <v>0</v>
      </c>
      <c r="AJ20" s="9">
        <f t="shared" si="4"/>
        <v>1</v>
      </c>
      <c r="AK20" s="9">
        <f t="shared" si="5"/>
        <v>0</v>
      </c>
      <c r="AL20" s="9">
        <f t="shared" si="6"/>
        <v>0</v>
      </c>
      <c r="AM20" s="9">
        <f t="shared" si="7"/>
        <v>0</v>
      </c>
      <c r="AN20" s="29" t="s">
        <v>2512</v>
      </c>
    </row>
    <row r="21" spans="1:40" x14ac:dyDescent="0.25">
      <c r="A21" s="28">
        <v>3537</v>
      </c>
      <c r="B21" s="29" t="s">
        <v>2780</v>
      </c>
      <c r="C21" s="29" t="s">
        <v>2781</v>
      </c>
      <c r="D21" s="29" t="s">
        <v>2782</v>
      </c>
      <c r="E21" s="30">
        <v>42552</v>
      </c>
      <c r="F21" s="29" t="s">
        <v>38</v>
      </c>
      <c r="J21" s="28">
        <v>0.97399999999999998</v>
      </c>
      <c r="L21" s="10" t="s">
        <v>342</v>
      </c>
      <c r="M21" s="29" t="s">
        <v>185</v>
      </c>
      <c r="N21" s="31" t="s">
        <v>48</v>
      </c>
      <c r="O21" s="28">
        <v>60</v>
      </c>
      <c r="P21" s="29" t="s">
        <v>891</v>
      </c>
      <c r="Q21" s="31" t="s">
        <v>15</v>
      </c>
      <c r="R21" s="28">
        <v>1</v>
      </c>
      <c r="S21" s="28">
        <v>0</v>
      </c>
      <c r="T21" s="28">
        <v>0</v>
      </c>
      <c r="U21" s="28">
        <v>1</v>
      </c>
      <c r="V21" s="28">
        <v>0</v>
      </c>
      <c r="W21" s="28">
        <v>0</v>
      </c>
      <c r="X21" s="28">
        <v>0</v>
      </c>
      <c r="Y21" s="28">
        <v>0</v>
      </c>
      <c r="Z21" s="28">
        <v>1</v>
      </c>
      <c r="AA21" s="28">
        <v>0</v>
      </c>
      <c r="AB21" s="28">
        <v>0</v>
      </c>
      <c r="AC21" s="28">
        <v>0</v>
      </c>
      <c r="AD21" s="28">
        <v>0</v>
      </c>
      <c r="AE21" s="28">
        <v>1</v>
      </c>
      <c r="AF21" s="28">
        <v>0</v>
      </c>
      <c r="AG21" s="28">
        <v>0</v>
      </c>
      <c r="AH21" s="28">
        <v>0</v>
      </c>
      <c r="AI21" s="28">
        <v>0</v>
      </c>
      <c r="AJ21" s="9">
        <f t="shared" si="4"/>
        <v>1</v>
      </c>
      <c r="AK21" s="9">
        <f t="shared" si="5"/>
        <v>0</v>
      </c>
      <c r="AL21" s="9">
        <f t="shared" si="6"/>
        <v>0</v>
      </c>
      <c r="AM21" s="9">
        <f t="shared" si="7"/>
        <v>0</v>
      </c>
      <c r="AN21" s="29" t="s">
        <v>2783</v>
      </c>
    </row>
    <row r="22" spans="1:40" x14ac:dyDescent="0.25">
      <c r="A22" s="28">
        <v>3554</v>
      </c>
      <c r="B22" s="29" t="s">
        <v>2553</v>
      </c>
      <c r="C22" s="29" t="s">
        <v>2554</v>
      </c>
      <c r="D22" s="29" t="s">
        <v>2555</v>
      </c>
      <c r="E22" s="30">
        <v>42705</v>
      </c>
      <c r="F22" s="29" t="s">
        <v>38</v>
      </c>
      <c r="J22" s="28">
        <v>2</v>
      </c>
      <c r="L22" s="10" t="s">
        <v>341</v>
      </c>
      <c r="M22" s="29" t="s">
        <v>2556</v>
      </c>
      <c r="N22" s="31" t="s">
        <v>48</v>
      </c>
      <c r="O22" s="28">
        <v>42</v>
      </c>
      <c r="P22" s="29" t="s">
        <v>891</v>
      </c>
      <c r="Q22" s="31" t="s">
        <v>15</v>
      </c>
      <c r="R22" s="28">
        <v>0</v>
      </c>
      <c r="S22" s="28">
        <v>0</v>
      </c>
      <c r="T22" s="28">
        <v>0</v>
      </c>
      <c r="U22" s="28">
        <v>1</v>
      </c>
      <c r="V22" s="28">
        <v>0</v>
      </c>
      <c r="W22" s="28">
        <v>0</v>
      </c>
      <c r="X22" s="28">
        <v>0</v>
      </c>
      <c r="Y22" s="28">
        <v>0</v>
      </c>
      <c r="Z22" s="28">
        <v>1</v>
      </c>
      <c r="AA22" s="28">
        <v>0</v>
      </c>
      <c r="AB22" s="28">
        <v>0</v>
      </c>
      <c r="AC22" s="28">
        <v>0</v>
      </c>
      <c r="AD22" s="28">
        <v>0</v>
      </c>
      <c r="AE22" s="28">
        <v>1</v>
      </c>
      <c r="AF22" s="28">
        <v>0</v>
      </c>
      <c r="AG22" s="28">
        <v>0</v>
      </c>
      <c r="AH22" s="28">
        <v>0</v>
      </c>
      <c r="AI22" s="28">
        <v>0</v>
      </c>
      <c r="AJ22" s="9">
        <f t="shared" si="4"/>
        <v>1</v>
      </c>
      <c r="AK22" s="9">
        <f t="shared" si="5"/>
        <v>0</v>
      </c>
      <c r="AL22" s="9">
        <f t="shared" si="6"/>
        <v>0</v>
      </c>
      <c r="AM22" s="9">
        <f t="shared" si="7"/>
        <v>0</v>
      </c>
      <c r="AN22" s="29" t="s">
        <v>2557</v>
      </c>
    </row>
    <row r="23" spans="1:40" x14ac:dyDescent="0.25">
      <c r="A23" s="28">
        <v>3699</v>
      </c>
      <c r="B23" s="29" t="s">
        <v>2598</v>
      </c>
      <c r="C23" s="29" t="s">
        <v>2599</v>
      </c>
      <c r="D23" s="29" t="s">
        <v>2600</v>
      </c>
      <c r="E23" s="30">
        <v>43929</v>
      </c>
      <c r="F23" s="29" t="s">
        <v>332</v>
      </c>
      <c r="J23" s="28">
        <v>0.34</v>
      </c>
      <c r="K23" s="28">
        <v>1000000</v>
      </c>
      <c r="L23" s="10" t="s">
        <v>342</v>
      </c>
      <c r="M23" s="29" t="s">
        <v>2055</v>
      </c>
      <c r="N23" s="31" t="s">
        <v>48</v>
      </c>
      <c r="O23" s="28">
        <v>3.3333333333333298E-2</v>
      </c>
      <c r="P23" s="29" t="s">
        <v>225</v>
      </c>
      <c r="Q23" s="31" t="s">
        <v>15</v>
      </c>
      <c r="R23" s="28">
        <v>1</v>
      </c>
      <c r="S23" s="28">
        <v>0</v>
      </c>
      <c r="T23" s="28">
        <v>0</v>
      </c>
      <c r="U23" s="28">
        <v>1</v>
      </c>
      <c r="V23" s="28">
        <v>0</v>
      </c>
      <c r="W23" s="28">
        <v>0</v>
      </c>
      <c r="X23" s="28">
        <v>0</v>
      </c>
      <c r="Y23" s="28">
        <v>0</v>
      </c>
      <c r="Z23" s="28">
        <v>1</v>
      </c>
      <c r="AA23" s="28">
        <v>0</v>
      </c>
      <c r="AB23" s="28">
        <v>0</v>
      </c>
      <c r="AC23" s="28">
        <v>1</v>
      </c>
      <c r="AD23" s="28">
        <v>0</v>
      </c>
      <c r="AE23" s="28">
        <v>1</v>
      </c>
      <c r="AF23" s="28">
        <v>0</v>
      </c>
      <c r="AG23" s="28">
        <v>0</v>
      </c>
      <c r="AH23" s="28">
        <v>0</v>
      </c>
      <c r="AI23" s="28">
        <v>0</v>
      </c>
      <c r="AJ23" s="9">
        <f t="shared" si="4"/>
        <v>1</v>
      </c>
      <c r="AK23" s="9">
        <f t="shared" si="5"/>
        <v>0</v>
      </c>
      <c r="AL23" s="9">
        <f t="shared" si="6"/>
        <v>0</v>
      </c>
      <c r="AM23" s="9">
        <f t="shared" si="7"/>
        <v>0</v>
      </c>
      <c r="AN23" s="29" t="s">
        <v>2601</v>
      </c>
    </row>
    <row r="24" spans="1:40" x14ac:dyDescent="0.25">
      <c r="A24" s="28">
        <v>3732</v>
      </c>
      <c r="B24" s="29" t="s">
        <v>2602</v>
      </c>
      <c r="C24" s="29" t="s">
        <v>2603</v>
      </c>
      <c r="D24" s="29" t="s">
        <v>2604</v>
      </c>
      <c r="E24" s="30">
        <v>43952</v>
      </c>
      <c r="F24" s="29" t="s">
        <v>38</v>
      </c>
      <c r="J24" s="28">
        <v>5.5700000000000003E-3</v>
      </c>
      <c r="L24" s="10" t="s">
        <v>341</v>
      </c>
      <c r="M24" s="29" t="s">
        <v>151</v>
      </c>
      <c r="N24" s="31" t="s">
        <v>48</v>
      </c>
      <c r="O24" s="28">
        <v>168</v>
      </c>
      <c r="P24" s="29" t="s">
        <v>367</v>
      </c>
      <c r="Q24" s="31" t="s">
        <v>15</v>
      </c>
      <c r="R24" s="28">
        <v>1</v>
      </c>
      <c r="S24" s="28">
        <v>0</v>
      </c>
      <c r="T24" s="28">
        <v>0</v>
      </c>
      <c r="U24" s="28">
        <v>1</v>
      </c>
      <c r="V24" s="28">
        <v>0</v>
      </c>
      <c r="W24" s="28">
        <v>0</v>
      </c>
      <c r="X24" s="28">
        <v>0</v>
      </c>
      <c r="Y24" s="28">
        <v>0</v>
      </c>
      <c r="Z24" s="28">
        <v>1</v>
      </c>
      <c r="AA24" s="28">
        <v>0</v>
      </c>
      <c r="AB24" s="28">
        <v>0</v>
      </c>
      <c r="AC24" s="28">
        <v>0</v>
      </c>
      <c r="AD24" s="28">
        <v>0</v>
      </c>
      <c r="AE24" s="28">
        <v>1</v>
      </c>
      <c r="AF24" s="28">
        <v>0</v>
      </c>
      <c r="AG24" s="28">
        <v>0</v>
      </c>
      <c r="AH24" s="28">
        <v>0</v>
      </c>
      <c r="AI24" s="28">
        <v>0</v>
      </c>
      <c r="AJ24" s="9">
        <f>IF(OR(AC24=1,AE24=1),1,0)</f>
        <v>1</v>
      </c>
      <c r="AK24" s="9">
        <f>IF(OR(AF24=1,AG24=1),1,0)</f>
        <v>0</v>
      </c>
      <c r="AL24" s="9">
        <f>IF(OR(AD24=1,AH24=1,AI24=1),1,0)</f>
        <v>0</v>
      </c>
      <c r="AM24" s="9">
        <f>IF(OR(AD24=1,AH24=1),1,0)</f>
        <v>0</v>
      </c>
      <c r="AN24" s="29" t="s">
        <v>2605</v>
      </c>
    </row>
    <row r="25" spans="1:40" x14ac:dyDescent="0.25">
      <c r="A25" s="28">
        <v>3794</v>
      </c>
      <c r="B25" s="29" t="s">
        <v>2784</v>
      </c>
      <c r="C25" s="29" t="s">
        <v>2785</v>
      </c>
      <c r="D25" s="29" t="s">
        <v>2786</v>
      </c>
      <c r="E25" s="30">
        <v>44133</v>
      </c>
      <c r="F25" s="29" t="s">
        <v>38</v>
      </c>
      <c r="G25" s="28">
        <v>1800</v>
      </c>
      <c r="H25" s="28">
        <v>900</v>
      </c>
      <c r="J25" s="28">
        <v>5.7000000000000002E-3</v>
      </c>
      <c r="L25" s="10" t="s">
        <v>341</v>
      </c>
      <c r="M25" s="29" t="s">
        <v>54</v>
      </c>
      <c r="N25" s="31" t="s">
        <v>48</v>
      </c>
      <c r="O25" s="28">
        <v>168</v>
      </c>
      <c r="P25" s="29" t="s">
        <v>377</v>
      </c>
      <c r="Q25" s="31" t="s">
        <v>15</v>
      </c>
      <c r="R25" s="28">
        <v>0</v>
      </c>
      <c r="S25" s="28">
        <v>0</v>
      </c>
      <c r="T25" s="28">
        <v>0</v>
      </c>
      <c r="U25" s="28">
        <v>0</v>
      </c>
      <c r="V25" s="28">
        <v>0</v>
      </c>
      <c r="W25" s="28">
        <v>0</v>
      </c>
      <c r="X25" s="28">
        <v>0</v>
      </c>
      <c r="Y25" s="28">
        <v>0</v>
      </c>
      <c r="Z25" s="28">
        <v>0</v>
      </c>
      <c r="AA25" s="28">
        <v>0</v>
      </c>
      <c r="AB25" s="28">
        <v>0</v>
      </c>
      <c r="AC25" s="28">
        <v>0</v>
      </c>
      <c r="AD25" s="28">
        <v>0</v>
      </c>
      <c r="AE25" s="28">
        <v>1</v>
      </c>
      <c r="AF25" s="28">
        <v>0</v>
      </c>
      <c r="AG25" s="28">
        <v>0</v>
      </c>
      <c r="AH25" s="28">
        <v>0</v>
      </c>
      <c r="AI25" s="28">
        <v>0</v>
      </c>
      <c r="AJ25" s="9">
        <f t="shared" si="4"/>
        <v>1</v>
      </c>
      <c r="AK25" s="9">
        <f t="shared" si="5"/>
        <v>0</v>
      </c>
      <c r="AL25" s="9">
        <f t="shared" si="6"/>
        <v>0</v>
      </c>
      <c r="AM25" s="9">
        <f t="shared" si="7"/>
        <v>0</v>
      </c>
      <c r="AN25" s="29" t="s">
        <v>2787</v>
      </c>
    </row>
    <row r="26" spans="1:40" x14ac:dyDescent="0.25">
      <c r="A26" s="28">
        <v>4030</v>
      </c>
      <c r="B26" s="29" t="s">
        <v>2644</v>
      </c>
      <c r="C26" s="29" t="s">
        <v>2645</v>
      </c>
      <c r="D26" s="29" t="s">
        <v>2646</v>
      </c>
      <c r="E26" s="30">
        <v>43586</v>
      </c>
      <c r="F26" s="29" t="s">
        <v>38</v>
      </c>
      <c r="I26" s="28">
        <v>200</v>
      </c>
      <c r="J26" s="28">
        <v>1.075</v>
      </c>
      <c r="L26" s="10" t="s">
        <v>342</v>
      </c>
      <c r="M26" s="29" t="s">
        <v>136</v>
      </c>
      <c r="N26" s="31" t="s">
        <v>219</v>
      </c>
      <c r="O26" s="28">
        <v>112</v>
      </c>
      <c r="P26" s="29" t="s">
        <v>377</v>
      </c>
      <c r="Q26" s="31" t="s">
        <v>15</v>
      </c>
      <c r="R26" s="28">
        <v>0</v>
      </c>
      <c r="S26" s="28">
        <v>0</v>
      </c>
      <c r="T26" s="28">
        <v>0</v>
      </c>
      <c r="U26" s="28">
        <v>1</v>
      </c>
      <c r="V26" s="28">
        <v>0</v>
      </c>
      <c r="W26" s="28">
        <v>0</v>
      </c>
      <c r="X26" s="28">
        <v>0</v>
      </c>
      <c r="Y26" s="28">
        <v>0</v>
      </c>
      <c r="Z26" s="28">
        <v>1</v>
      </c>
      <c r="AA26" s="28">
        <v>0</v>
      </c>
      <c r="AB26" s="28">
        <v>0</v>
      </c>
      <c r="AC26" s="28">
        <v>0</v>
      </c>
      <c r="AD26" s="28">
        <v>0</v>
      </c>
      <c r="AE26" s="28">
        <v>0</v>
      </c>
      <c r="AF26" s="28">
        <v>1</v>
      </c>
      <c r="AG26" s="28">
        <v>0</v>
      </c>
      <c r="AH26" s="28">
        <v>0</v>
      </c>
      <c r="AI26" s="28">
        <v>0</v>
      </c>
      <c r="AJ26" s="9">
        <f t="shared" si="4"/>
        <v>0</v>
      </c>
      <c r="AK26" s="9">
        <f t="shared" si="5"/>
        <v>1</v>
      </c>
      <c r="AL26" s="9">
        <f t="shared" si="6"/>
        <v>0</v>
      </c>
      <c r="AM26" s="9">
        <f t="shared" si="7"/>
        <v>0</v>
      </c>
      <c r="AN26" s="29" t="s">
        <v>2647</v>
      </c>
    </row>
    <row r="27" spans="1:40" s="54" customFormat="1" x14ac:dyDescent="0.25">
      <c r="A27" s="48">
        <v>4333</v>
      </c>
      <c r="B27" s="49" t="s">
        <v>2696</v>
      </c>
      <c r="C27" s="49" t="s">
        <v>2697</v>
      </c>
      <c r="D27" s="49" t="s">
        <v>2698</v>
      </c>
      <c r="E27" s="50">
        <v>35975</v>
      </c>
      <c r="F27" s="49" t="s">
        <v>38</v>
      </c>
      <c r="G27" s="51"/>
      <c r="H27" s="51"/>
      <c r="I27" s="51"/>
      <c r="J27" s="48">
        <v>1</v>
      </c>
      <c r="K27" s="51"/>
      <c r="L27" s="51" t="s">
        <v>342</v>
      </c>
      <c r="M27" s="49" t="s">
        <v>136</v>
      </c>
      <c r="N27" s="52" t="s">
        <v>40</v>
      </c>
      <c r="O27" s="48">
        <v>10920</v>
      </c>
      <c r="P27" s="49" t="s">
        <v>2699</v>
      </c>
      <c r="Q27" s="52" t="s">
        <v>55</v>
      </c>
      <c r="R27" s="48">
        <v>1</v>
      </c>
      <c r="S27" s="48">
        <v>0</v>
      </c>
      <c r="T27" s="48">
        <v>0</v>
      </c>
      <c r="U27" s="48">
        <v>1</v>
      </c>
      <c r="V27" s="48">
        <v>0</v>
      </c>
      <c r="W27" s="48">
        <v>0</v>
      </c>
      <c r="X27" s="48">
        <v>0</v>
      </c>
      <c r="Y27" s="48">
        <v>0</v>
      </c>
      <c r="Z27" s="48">
        <v>1</v>
      </c>
      <c r="AA27" s="48">
        <v>0</v>
      </c>
      <c r="AB27" s="48">
        <v>0</v>
      </c>
      <c r="AC27" s="48">
        <v>1</v>
      </c>
      <c r="AD27" s="48">
        <v>0</v>
      </c>
      <c r="AE27" s="48">
        <v>0</v>
      </c>
      <c r="AF27" s="48">
        <v>0</v>
      </c>
      <c r="AG27" s="48">
        <v>0</v>
      </c>
      <c r="AH27" s="48">
        <v>0</v>
      </c>
      <c r="AI27" s="48">
        <v>0</v>
      </c>
      <c r="AJ27" s="9">
        <f t="shared" ref="AJ27:AJ31" si="8">IF(OR(AC27=1,AE27=1),1,0)</f>
        <v>1</v>
      </c>
      <c r="AK27" s="9">
        <f t="shared" ref="AK27:AK31" si="9">IF(OR(AF27=1,AG27=1),1,0)</f>
        <v>0</v>
      </c>
      <c r="AL27" s="9">
        <f t="shared" ref="AL27:AL31" si="10">IF(OR(AD27=1,AH27=1,AI27=1),1,0)</f>
        <v>0</v>
      </c>
      <c r="AM27" s="9">
        <f t="shared" ref="AM27:AM31" si="11">IF(OR(AD27=1,AH27=1),1,0)</f>
        <v>0</v>
      </c>
      <c r="AN27" s="53" t="s">
        <v>2700</v>
      </c>
    </row>
    <row r="28" spans="1:40" x14ac:dyDescent="0.25">
      <c r="A28" s="28">
        <v>4654</v>
      </c>
      <c r="B28" s="29" t="s">
        <v>893</v>
      </c>
      <c r="C28" s="29" t="s">
        <v>894</v>
      </c>
      <c r="D28" s="29" t="s">
        <v>895</v>
      </c>
      <c r="E28" s="30">
        <v>43970</v>
      </c>
      <c r="F28" s="29" t="s">
        <v>38</v>
      </c>
      <c r="J28" s="28">
        <v>1</v>
      </c>
      <c r="L28" s="10" t="s">
        <v>341</v>
      </c>
      <c r="M28" s="29" t="s">
        <v>151</v>
      </c>
      <c r="N28" s="31" t="s">
        <v>48</v>
      </c>
      <c r="O28" s="28">
        <v>576</v>
      </c>
      <c r="P28" s="29" t="s">
        <v>552</v>
      </c>
      <c r="Q28" s="31" t="s">
        <v>15</v>
      </c>
      <c r="R28" s="28">
        <v>1</v>
      </c>
      <c r="S28" s="28">
        <v>0</v>
      </c>
      <c r="T28" s="28">
        <v>0</v>
      </c>
      <c r="U28" s="28">
        <v>1</v>
      </c>
      <c r="V28" s="28">
        <v>0</v>
      </c>
      <c r="W28" s="28">
        <v>0</v>
      </c>
      <c r="X28" s="28">
        <v>0</v>
      </c>
      <c r="Y28" s="28">
        <v>0</v>
      </c>
      <c r="Z28" s="28">
        <v>1</v>
      </c>
      <c r="AA28" s="28">
        <v>0</v>
      </c>
      <c r="AB28" s="28">
        <v>0</v>
      </c>
      <c r="AC28" s="28">
        <v>1</v>
      </c>
      <c r="AD28" s="28">
        <v>0</v>
      </c>
      <c r="AE28" s="28">
        <v>0</v>
      </c>
      <c r="AF28" s="28">
        <v>0</v>
      </c>
      <c r="AG28" s="28">
        <v>0</v>
      </c>
      <c r="AH28" s="28">
        <v>0</v>
      </c>
      <c r="AI28" s="28">
        <v>0</v>
      </c>
      <c r="AJ28" s="9">
        <f t="shared" si="8"/>
        <v>1</v>
      </c>
      <c r="AK28" s="9">
        <f t="shared" si="9"/>
        <v>0</v>
      </c>
      <c r="AL28" s="9">
        <f t="shared" si="10"/>
        <v>0</v>
      </c>
      <c r="AM28" s="9">
        <f t="shared" si="11"/>
        <v>0</v>
      </c>
      <c r="AN28" s="29" t="s">
        <v>896</v>
      </c>
    </row>
    <row r="29" spans="1:40" x14ac:dyDescent="0.25">
      <c r="A29" s="28">
        <v>5055</v>
      </c>
      <c r="B29" s="29" t="s">
        <v>2730</v>
      </c>
      <c r="C29" s="29" t="s">
        <v>2731</v>
      </c>
      <c r="D29" s="29" t="s">
        <v>2732</v>
      </c>
      <c r="E29" s="30">
        <v>45421</v>
      </c>
      <c r="F29" s="29" t="s">
        <v>38</v>
      </c>
      <c r="G29" s="28">
        <v>2650</v>
      </c>
      <c r="H29" s="28">
        <v>900</v>
      </c>
      <c r="J29" s="28">
        <v>4</v>
      </c>
      <c r="O29" s="28">
        <v>56</v>
      </c>
      <c r="P29" s="29" t="s">
        <v>817</v>
      </c>
      <c r="Q29" s="31" t="s">
        <v>15</v>
      </c>
      <c r="R29" s="28">
        <v>0</v>
      </c>
      <c r="S29" s="28">
        <v>0</v>
      </c>
      <c r="T29" s="28">
        <v>0</v>
      </c>
      <c r="U29" s="28">
        <v>1</v>
      </c>
      <c r="V29" s="28">
        <v>0</v>
      </c>
      <c r="W29" s="28">
        <v>0</v>
      </c>
      <c r="X29" s="28">
        <v>0</v>
      </c>
      <c r="Y29" s="28">
        <v>0</v>
      </c>
      <c r="Z29" s="28">
        <v>1</v>
      </c>
      <c r="AA29" s="28">
        <v>0</v>
      </c>
      <c r="AB29" s="28">
        <v>0</v>
      </c>
      <c r="AC29" s="28">
        <v>0</v>
      </c>
      <c r="AD29" s="28">
        <v>0</v>
      </c>
      <c r="AE29" s="28">
        <v>0</v>
      </c>
      <c r="AF29" s="28">
        <v>0</v>
      </c>
      <c r="AG29" s="28">
        <v>0</v>
      </c>
      <c r="AH29" s="28">
        <v>0</v>
      </c>
      <c r="AI29" s="28">
        <v>0</v>
      </c>
      <c r="AJ29" s="9">
        <f t="shared" si="8"/>
        <v>0</v>
      </c>
      <c r="AK29" s="9">
        <f t="shared" si="9"/>
        <v>0</v>
      </c>
      <c r="AL29" s="9">
        <f t="shared" si="10"/>
        <v>0</v>
      </c>
      <c r="AM29" s="9">
        <f t="shared" si="11"/>
        <v>0</v>
      </c>
      <c r="AN29" s="29" t="s">
        <v>2733</v>
      </c>
    </row>
    <row r="30" spans="1:40" x14ac:dyDescent="0.25">
      <c r="A30" s="28">
        <v>5213</v>
      </c>
      <c r="B30" s="29" t="s">
        <v>1967</v>
      </c>
      <c r="C30" s="29" t="s">
        <v>1968</v>
      </c>
      <c r="D30" s="29" t="s">
        <v>1969</v>
      </c>
      <c r="E30" s="30">
        <v>45816</v>
      </c>
      <c r="F30" s="29" t="s">
        <v>38</v>
      </c>
      <c r="Q30" s="31" t="s">
        <v>15</v>
      </c>
      <c r="R30" s="28">
        <v>0</v>
      </c>
      <c r="S30" s="28">
        <v>0</v>
      </c>
      <c r="T30" s="28">
        <v>0</v>
      </c>
      <c r="U30" s="28">
        <v>0</v>
      </c>
      <c r="V30" s="28">
        <v>0</v>
      </c>
      <c r="W30" s="28">
        <v>0</v>
      </c>
      <c r="X30" s="28">
        <v>0</v>
      </c>
      <c r="Y30" s="28">
        <v>0</v>
      </c>
      <c r="Z30" s="28">
        <v>0</v>
      </c>
      <c r="AA30" s="28">
        <v>0</v>
      </c>
      <c r="AB30" s="28">
        <v>1</v>
      </c>
      <c r="AC30" s="28">
        <v>0</v>
      </c>
      <c r="AD30" s="28">
        <v>0</v>
      </c>
      <c r="AE30" s="28">
        <v>1</v>
      </c>
      <c r="AF30" s="28">
        <v>0</v>
      </c>
      <c r="AG30" s="28">
        <v>0</v>
      </c>
      <c r="AH30" s="28">
        <v>0</v>
      </c>
      <c r="AI30" s="28">
        <v>0</v>
      </c>
      <c r="AJ30" s="9">
        <f t="shared" si="8"/>
        <v>1</v>
      </c>
      <c r="AK30" s="9">
        <f t="shared" si="9"/>
        <v>0</v>
      </c>
      <c r="AL30" s="9">
        <f t="shared" si="10"/>
        <v>0</v>
      </c>
      <c r="AM30" s="9">
        <f t="shared" si="11"/>
        <v>0</v>
      </c>
      <c r="AN30" s="29" t="s">
        <v>1970</v>
      </c>
    </row>
    <row r="31" spans="1:40" x14ac:dyDescent="0.25">
      <c r="A31" s="28">
        <v>5327</v>
      </c>
      <c r="B31" s="29" t="s">
        <v>2751</v>
      </c>
      <c r="C31" s="29" t="s">
        <v>2752</v>
      </c>
      <c r="D31" s="29" t="s">
        <v>2753</v>
      </c>
      <c r="E31" s="30">
        <v>46059</v>
      </c>
      <c r="F31" s="29" t="s">
        <v>38</v>
      </c>
      <c r="O31" s="28">
        <v>0</v>
      </c>
      <c r="P31" s="29" t="s">
        <v>60</v>
      </c>
      <c r="Q31" s="31" t="s">
        <v>15</v>
      </c>
      <c r="R31" s="28">
        <v>1</v>
      </c>
      <c r="S31" s="28">
        <v>0</v>
      </c>
      <c r="T31" s="28">
        <v>0</v>
      </c>
      <c r="U31" s="28">
        <v>0</v>
      </c>
      <c r="V31" s="28">
        <v>0</v>
      </c>
      <c r="W31" s="28">
        <v>0</v>
      </c>
      <c r="X31" s="28">
        <v>0</v>
      </c>
      <c r="Y31" s="28">
        <v>0</v>
      </c>
      <c r="Z31" s="28">
        <v>1</v>
      </c>
      <c r="AA31" s="28">
        <v>0</v>
      </c>
      <c r="AB31" s="28">
        <v>0</v>
      </c>
      <c r="AC31" s="28">
        <v>1</v>
      </c>
      <c r="AD31" s="28">
        <v>0</v>
      </c>
      <c r="AE31" s="28">
        <v>1</v>
      </c>
      <c r="AF31" s="28">
        <v>0</v>
      </c>
      <c r="AG31" s="28">
        <v>0</v>
      </c>
      <c r="AH31" s="28">
        <v>0</v>
      </c>
      <c r="AI31" s="28">
        <v>0</v>
      </c>
      <c r="AJ31" s="9">
        <f t="shared" si="8"/>
        <v>1</v>
      </c>
      <c r="AK31" s="9">
        <f t="shared" si="9"/>
        <v>0</v>
      </c>
      <c r="AL31" s="9">
        <f t="shared" si="10"/>
        <v>0</v>
      </c>
      <c r="AM31" s="9">
        <f t="shared" si="11"/>
        <v>0</v>
      </c>
      <c r="AN31" s="29" t="s">
        <v>2754</v>
      </c>
    </row>
    <row r="33" spans="12:46" x14ac:dyDescent="0.25">
      <c r="AN33" s="100" t="s">
        <v>8024</v>
      </c>
      <c r="AO33" s="101">
        <f>COUNTIF(AD2:AD31,"=1")</f>
        <v>0</v>
      </c>
      <c r="AP33" s="19" t="s">
        <v>343</v>
      </c>
      <c r="AR33" s="100" t="s">
        <v>8808</v>
      </c>
      <c r="AS33" s="101">
        <f>COUNTIF(AE2:AE31,"=1")</f>
        <v>9</v>
      </c>
      <c r="AT33" s="19" t="s">
        <v>343</v>
      </c>
    </row>
    <row r="34" spans="12:46" x14ac:dyDescent="0.25">
      <c r="AN34" s="21" t="s">
        <v>15</v>
      </c>
      <c r="AO34" s="19">
        <f>COUNTIFS(AD2:AD31,"=1",R2:R31,"=1")</f>
        <v>0</v>
      </c>
      <c r="AP34" s="102" t="e">
        <f>AO34/AO33*100</f>
        <v>#DIV/0!</v>
      </c>
      <c r="AR34" s="21" t="s">
        <v>15</v>
      </c>
      <c r="AS34" s="19">
        <f>COUNTIFS(AE2:AE31,"=1",R2:R31,"=1")</f>
        <v>6</v>
      </c>
      <c r="AT34" s="102">
        <f>AS34/AS33*100</f>
        <v>66.666666666666657</v>
      </c>
    </row>
    <row r="35" spans="12:46" x14ac:dyDescent="0.25">
      <c r="L35" s="65"/>
      <c r="M35" s="65"/>
      <c r="N35" s="65" t="s">
        <v>4092</v>
      </c>
      <c r="P35" s="15" t="s">
        <v>2788</v>
      </c>
      <c r="Q35" s="46">
        <f>SUM(Q36:Q37)</f>
        <v>30</v>
      </c>
      <c r="R35" s="10" t="s">
        <v>343</v>
      </c>
      <c r="AN35" s="21" t="s">
        <v>340</v>
      </c>
      <c r="AO35" s="19">
        <f>COUNTIFS(AD2:AD31,"=1",R2:R31,"=0")</f>
        <v>0</v>
      </c>
      <c r="AP35" s="102" t="e">
        <f>AO35/AO33*100</f>
        <v>#DIV/0!</v>
      </c>
      <c r="AR35" s="21" t="s">
        <v>340</v>
      </c>
      <c r="AS35" s="19">
        <f>COUNTIFS(AE2:AE31,"=1",R2:R31,"=0")</f>
        <v>3</v>
      </c>
      <c r="AT35" s="102">
        <f>AS35/AS33*100</f>
        <v>33.333333333333329</v>
      </c>
    </row>
    <row r="36" spans="12:46" x14ac:dyDescent="0.25">
      <c r="L36" s="65" t="s">
        <v>15</v>
      </c>
      <c r="M36" s="65">
        <f>COUNTIFS(Q2:Q31,"Effect")</f>
        <v>27</v>
      </c>
      <c r="N36" s="66">
        <f>M36/M40</f>
        <v>0.9</v>
      </c>
      <c r="P36" t="s">
        <v>15</v>
      </c>
      <c r="Q36" s="10">
        <f>COUNTIF(R2:R31,"=1")</f>
        <v>19</v>
      </c>
      <c r="R36" s="13">
        <f>Q36/Q35*100</f>
        <v>63.333333333333329</v>
      </c>
      <c r="AO36" s="87"/>
      <c r="AP36" s="87"/>
    </row>
    <row r="37" spans="12:46" x14ac:dyDescent="0.25">
      <c r="L37" s="65" t="s">
        <v>70</v>
      </c>
      <c r="M37" s="65">
        <f>COUNTIFS(Q2:Q31,"No Effect")</f>
        <v>2</v>
      </c>
      <c r="N37" s="66">
        <f>M37/M40</f>
        <v>6.6666666666666666E-2</v>
      </c>
      <c r="P37" t="s">
        <v>340</v>
      </c>
      <c r="Q37" s="10">
        <f>COUNTIF(R2:R31,"=0")</f>
        <v>11</v>
      </c>
      <c r="R37" s="13">
        <f>Q37/Q35*100</f>
        <v>36.666666666666664</v>
      </c>
      <c r="AN37" s="100" t="s">
        <v>8386</v>
      </c>
      <c r="AO37" s="101">
        <f>COUNTIF(AJ2:AJ31,"=1")</f>
        <v>21</v>
      </c>
      <c r="AP37" s="19" t="s">
        <v>343</v>
      </c>
    </row>
    <row r="38" spans="12:46" x14ac:dyDescent="0.25">
      <c r="L38" s="65" t="s">
        <v>55</v>
      </c>
      <c r="M38" s="65">
        <f>COUNTIFS(Q2:Q31,"Uncertain Effect")</f>
        <v>1</v>
      </c>
      <c r="N38" s="66">
        <f>M38/M40</f>
        <v>3.3333333333333333E-2</v>
      </c>
      <c r="AN38" s="21" t="s">
        <v>15</v>
      </c>
      <c r="AO38" s="19">
        <f>COUNTIFS(AJ2:AJ31,"=1",R2:R31,"=1")</f>
        <v>14</v>
      </c>
      <c r="AP38" s="102">
        <f>AO38/AO37*100</f>
        <v>66.666666666666657</v>
      </c>
    </row>
    <row r="39" spans="12:46" x14ac:dyDescent="0.25">
      <c r="L39" s="65"/>
      <c r="M39" s="65"/>
      <c r="N39" s="65"/>
      <c r="P39" s="15" t="s">
        <v>341</v>
      </c>
      <c r="Q39" s="10">
        <f>COUNTIFS(L2:L31,"=Real")</f>
        <v>9</v>
      </c>
      <c r="R39" s="10" t="s">
        <v>343</v>
      </c>
      <c r="AN39" s="21" t="s">
        <v>340</v>
      </c>
      <c r="AO39" s="19">
        <f>COUNTIFS(AJ2:AJ31,"=1",R2:R31,"=0")</f>
        <v>7</v>
      </c>
      <c r="AP39" s="102">
        <f>AO39/AO37*100</f>
        <v>33.333333333333329</v>
      </c>
    </row>
    <row r="40" spans="12:46" x14ac:dyDescent="0.25">
      <c r="L40" s="65" t="s">
        <v>4093</v>
      </c>
      <c r="M40" s="65">
        <f>SUM(M36:M38)</f>
        <v>30</v>
      </c>
      <c r="N40" s="65"/>
      <c r="P40" t="s">
        <v>15</v>
      </c>
      <c r="Q40" s="10">
        <f>COUNTIFS(L2:L31,"=Real",R2:R31,"=1")</f>
        <v>7</v>
      </c>
      <c r="R40" s="13">
        <f>Q40/Q39*100</f>
        <v>77.777777777777786</v>
      </c>
    </row>
    <row r="41" spans="12:46" x14ac:dyDescent="0.25">
      <c r="P41" t="s">
        <v>340</v>
      </c>
      <c r="Q41" s="10">
        <f>COUNTIFS(L2:L31,"=Real",R2:R31,"=0")</f>
        <v>2</v>
      </c>
      <c r="R41" s="13">
        <f>Q41/Q39*100</f>
        <v>22.222222222222221</v>
      </c>
      <c r="AN41" s="15" t="s">
        <v>8026</v>
      </c>
      <c r="AO41" s="46">
        <f>COUNTIF(AK2:AK31,"=1")</f>
        <v>2</v>
      </c>
      <c r="AP41" s="87" t="s">
        <v>343</v>
      </c>
    </row>
    <row r="42" spans="12:46" x14ac:dyDescent="0.25">
      <c r="AN42" t="s">
        <v>15</v>
      </c>
      <c r="AO42" s="87">
        <f>COUNTIFS(AK2:AK31,"=1",R2:R31,"=1")</f>
        <v>1</v>
      </c>
      <c r="AP42" s="13">
        <f>AO42/AO41*100</f>
        <v>50</v>
      </c>
    </row>
    <row r="43" spans="12:46" x14ac:dyDescent="0.25">
      <c r="P43" s="15" t="s">
        <v>342</v>
      </c>
      <c r="Q43" s="10">
        <f>COUNTIFS(L2:L31,"=Simulated")</f>
        <v>17</v>
      </c>
      <c r="R43" s="10" t="s">
        <v>343</v>
      </c>
      <c r="AN43" t="s">
        <v>340</v>
      </c>
      <c r="AO43" s="87">
        <f>COUNTIFS(AK2:AK31,"=1",R2:R31,"=0")</f>
        <v>1</v>
      </c>
      <c r="AP43" s="13">
        <f>AO43/AO41*100</f>
        <v>50</v>
      </c>
    </row>
    <row r="44" spans="12:46" x14ac:dyDescent="0.25">
      <c r="P44" t="s">
        <v>15</v>
      </c>
      <c r="Q44" s="10">
        <f>COUNTIFS(L2:L31,"=Simulated",R2:R31,"=1")</f>
        <v>10</v>
      </c>
      <c r="R44" s="13">
        <f>Q44/Q43*100</f>
        <v>58.82352941176471</v>
      </c>
    </row>
    <row r="45" spans="12:46" x14ac:dyDescent="0.25">
      <c r="P45" t="s">
        <v>340</v>
      </c>
      <c r="Q45" s="10">
        <f>COUNTIFS(L2:L31,"=Simulated",R2:R31,"=0")</f>
        <v>7</v>
      </c>
      <c r="R45" s="13">
        <f>Q45/Q43*100</f>
        <v>41.17647058823529</v>
      </c>
      <c r="AN45" s="15" t="s">
        <v>8382</v>
      </c>
      <c r="AO45" s="46">
        <f>COUNTIF(AL2:AL31,"=1")</f>
        <v>7</v>
      </c>
      <c r="AP45" s="87" t="s">
        <v>343</v>
      </c>
    </row>
    <row r="46" spans="12:46" x14ac:dyDescent="0.25">
      <c r="AN46" t="s">
        <v>15</v>
      </c>
      <c r="AO46" s="87">
        <f>COUNTIFS(AL2:AL31,"=1",R2:R31,"=1")</f>
        <v>5</v>
      </c>
      <c r="AP46" s="13">
        <f>AO46/AO45*100</f>
        <v>71.428571428571431</v>
      </c>
    </row>
    <row r="47" spans="12:46" x14ac:dyDescent="0.25">
      <c r="P47" s="15" t="s">
        <v>48</v>
      </c>
      <c r="Q47" s="10">
        <f>COUNTIFS(N2:N31,"=Pulsed")</f>
        <v>16</v>
      </c>
      <c r="R47" s="10" t="s">
        <v>343</v>
      </c>
      <c r="AN47" t="s">
        <v>340</v>
      </c>
      <c r="AO47" s="87">
        <f>COUNTIFS(AL2:AL31,"=1",R2:R31,"=0")</f>
        <v>2</v>
      </c>
      <c r="AP47" s="13">
        <f>AO47/AO45*100</f>
        <v>28.571428571428569</v>
      </c>
    </row>
    <row r="48" spans="12:46" x14ac:dyDescent="0.25">
      <c r="P48" t="s">
        <v>15</v>
      </c>
      <c r="Q48" s="10">
        <f>COUNTIFS(N2:N31,"=Pulsed",R2:R31,"=1")</f>
        <v>12</v>
      </c>
      <c r="R48" s="13">
        <f>Q48/Q47*100</f>
        <v>75</v>
      </c>
    </row>
    <row r="49" spans="16:42" x14ac:dyDescent="0.25">
      <c r="P49" t="s">
        <v>340</v>
      </c>
      <c r="Q49" s="10">
        <f>COUNTIFS(N2:N31,"=Pulsed",R2:R31,"=0")</f>
        <v>4</v>
      </c>
      <c r="R49" s="13">
        <f>Q49/Q47*100</f>
        <v>25</v>
      </c>
      <c r="AN49" s="15" t="s">
        <v>8387</v>
      </c>
      <c r="AO49" s="46">
        <f>COUNTIF(AM2:AM31,"=1")</f>
        <v>0</v>
      </c>
      <c r="AP49" s="87" t="s">
        <v>343</v>
      </c>
    </row>
    <row r="50" spans="16:42" x14ac:dyDescent="0.25">
      <c r="AN50" t="s">
        <v>15</v>
      </c>
      <c r="AO50" s="87">
        <f>COUNTIFS(AM2:AM31,"=1",R2:R31,"=1")</f>
        <v>0</v>
      </c>
      <c r="AP50" s="13" t="e">
        <f>AO50/AO49*100</f>
        <v>#DIV/0!</v>
      </c>
    </row>
    <row r="51" spans="16:42" x14ac:dyDescent="0.25">
      <c r="P51" s="15" t="s">
        <v>7985</v>
      </c>
      <c r="Q51" s="46">
        <f>COUNTIFS(N2:N31,"=Continuous")</f>
        <v>5</v>
      </c>
      <c r="R51" s="10" t="s">
        <v>343</v>
      </c>
      <c r="AN51" t="s">
        <v>340</v>
      </c>
      <c r="AO51" s="87">
        <f>COUNTIFS(AM2:AM31,"=1",R2:R31,"=0")</f>
        <v>0</v>
      </c>
      <c r="AP51" s="13" t="e">
        <f>AO51/AO49*100</f>
        <v>#DIV/0!</v>
      </c>
    </row>
    <row r="52" spans="16:42" x14ac:dyDescent="0.25">
      <c r="P52" t="s">
        <v>15</v>
      </c>
      <c r="Q52" s="10">
        <f>COUNTIFS(N2:N31,"=Continuous",R2:R31,"=1")</f>
        <v>2</v>
      </c>
      <c r="R52" s="13">
        <f>Q52/Q51*100</f>
        <v>40</v>
      </c>
    </row>
    <row r="53" spans="16:42" x14ac:dyDescent="0.25">
      <c r="P53" t="s">
        <v>340</v>
      </c>
      <c r="Q53" s="10">
        <f>COUNTIFS(N2:N31,"=Continuous",R2:R31,"=0")</f>
        <v>3</v>
      </c>
      <c r="R53" s="13">
        <f>Q53/Q51*100</f>
        <v>60</v>
      </c>
      <c r="AN53" s="15" t="s">
        <v>8028</v>
      </c>
      <c r="AO53" s="46">
        <f>COUNTIF(AF2:AF31,"=1")</f>
        <v>1</v>
      </c>
      <c r="AP53" s="87" t="s">
        <v>343</v>
      </c>
    </row>
    <row r="54" spans="16:42" x14ac:dyDescent="0.25">
      <c r="AN54" t="s">
        <v>15</v>
      </c>
      <c r="AO54" s="87">
        <f>COUNTIFS(AF2:AF31,"=1",R2:R31,"=1")</f>
        <v>0</v>
      </c>
      <c r="AP54" s="13">
        <f>AO54/AO53*100</f>
        <v>0</v>
      </c>
    </row>
    <row r="55" spans="16:42" x14ac:dyDescent="0.25">
      <c r="AN55" t="s">
        <v>340</v>
      </c>
      <c r="AO55" s="87">
        <f>COUNTIFS(AF2:AF31,"=1",R2:R31,"=0")</f>
        <v>1</v>
      </c>
      <c r="AP55" s="13">
        <f>AO55/AO53*100</f>
        <v>100</v>
      </c>
    </row>
    <row r="57" spans="16:42" x14ac:dyDescent="0.25">
      <c r="AN57" s="100" t="s">
        <v>8427</v>
      </c>
      <c r="AO57" s="101">
        <f>COUNTIF(AI2:AI31,"=1")</f>
        <v>7</v>
      </c>
      <c r="AP57" s="19" t="s">
        <v>343</v>
      </c>
    </row>
    <row r="58" spans="16:42" x14ac:dyDescent="0.25">
      <c r="AN58" s="21" t="s">
        <v>15</v>
      </c>
      <c r="AO58" s="19">
        <f>COUNTIFS(AI2:AI31,"=1",R2:R31,"=1")</f>
        <v>5</v>
      </c>
      <c r="AP58" s="102">
        <f>AO58/AO57*100</f>
        <v>71.428571428571431</v>
      </c>
    </row>
    <row r="59" spans="16:42" x14ac:dyDescent="0.25">
      <c r="AN59" s="21" t="s">
        <v>340</v>
      </c>
      <c r="AO59" s="19">
        <f>COUNTIFS(AI2:AI31,"=1",R2:R31,"=0")</f>
        <v>2</v>
      </c>
      <c r="AP59" s="102">
        <f>AO59/AO57*100</f>
        <v>28.571428571428569</v>
      </c>
    </row>
  </sheetData>
  <hyperlinks>
    <hyperlink ref="AN27" r:id="rId1" xr:uid="{E08F22AA-B142-4C55-9C7B-0FCF249B8F84}"/>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85C36-1576-4BD5-B172-E2DDD3BED1E8}">
  <dimension ref="A1:AT185"/>
  <sheetViews>
    <sheetView topLeftCell="AH157" workbookViewId="0">
      <selection activeCell="AR169" sqref="AR169"/>
    </sheetView>
  </sheetViews>
  <sheetFormatPr defaultColWidth="21.7109375" defaultRowHeight="13.6" x14ac:dyDescent="0.25"/>
  <cols>
    <col min="1" max="1" width="7.140625" style="10" bestFit="1" customWidth="1"/>
    <col min="6" max="6" width="27.42578125" customWidth="1"/>
    <col min="7" max="7" width="14.5703125" style="10" bestFit="1" customWidth="1"/>
    <col min="8" max="8" width="14.28515625" style="10" bestFit="1" customWidth="1"/>
    <col min="9" max="9" width="20.140625" style="10" bestFit="1" customWidth="1"/>
    <col min="10" max="10" width="14.7109375" style="10" bestFit="1" customWidth="1"/>
    <col min="11" max="11" width="14.85546875" style="10" bestFit="1" customWidth="1"/>
    <col min="12" max="12" width="14.85546875" style="10" customWidth="1"/>
    <col min="14" max="14" width="22" style="10" bestFit="1" customWidth="1"/>
    <col min="15" max="15" width="21.42578125" style="10" bestFit="1" customWidth="1"/>
    <col min="17" max="17" width="13.140625" style="10" bestFit="1" customWidth="1"/>
    <col min="18" max="18" width="8" style="10" bestFit="1" customWidth="1"/>
    <col min="19" max="19" width="9.42578125" style="10" bestFit="1" customWidth="1"/>
    <col min="20" max="20" width="11.28515625" style="10" bestFit="1" customWidth="1"/>
    <col min="21" max="21" width="10.85546875" style="10" bestFit="1" customWidth="1"/>
    <col min="22" max="22" width="10.42578125" style="10" bestFit="1" customWidth="1"/>
    <col min="23" max="23" width="12.7109375" style="10" bestFit="1" customWidth="1"/>
    <col min="24" max="24" width="10.85546875" style="10" bestFit="1" customWidth="1"/>
    <col min="25" max="25" width="10.7109375" style="10" bestFit="1" customWidth="1"/>
    <col min="26" max="26" width="10.42578125" style="10" bestFit="1" customWidth="1"/>
    <col min="27" max="27" width="14.28515625" style="10" bestFit="1" customWidth="1"/>
    <col min="28" max="28" width="16.140625" style="10" bestFit="1" customWidth="1"/>
    <col min="29" max="29" width="10.5703125" style="10" bestFit="1" customWidth="1"/>
    <col min="30" max="30" width="12" style="10" bestFit="1" customWidth="1"/>
    <col min="31" max="31" width="12.42578125" style="10" bestFit="1" customWidth="1"/>
    <col min="32" max="32" width="10.42578125" style="10" bestFit="1" customWidth="1"/>
    <col min="33" max="33" width="12.42578125" style="10" bestFit="1" customWidth="1"/>
    <col min="34" max="34" width="11.7109375" style="10" bestFit="1" customWidth="1"/>
    <col min="35" max="35" width="12.42578125" style="10" bestFit="1" customWidth="1"/>
    <col min="36" max="39" width="12.42578125" style="87" customWidth="1"/>
  </cols>
  <sheetData>
    <row r="1" spans="1:40" x14ac:dyDescent="0.25">
      <c r="A1" s="27" t="s">
        <v>0</v>
      </c>
      <c r="B1" s="27" t="s">
        <v>1</v>
      </c>
      <c r="C1" s="27" t="s">
        <v>2</v>
      </c>
      <c r="D1" s="27" t="s">
        <v>3</v>
      </c>
      <c r="E1" s="27" t="s">
        <v>4</v>
      </c>
      <c r="F1" s="27" t="s">
        <v>5</v>
      </c>
      <c r="G1" s="27" t="s">
        <v>6</v>
      </c>
      <c r="H1" s="27" t="s">
        <v>7</v>
      </c>
      <c r="I1" s="27" t="s">
        <v>8</v>
      </c>
      <c r="J1" s="27" t="s">
        <v>9</v>
      </c>
      <c r="K1" s="27" t="s">
        <v>10</v>
      </c>
      <c r="L1" s="27" t="s">
        <v>338</v>
      </c>
      <c r="M1" s="27" t="s">
        <v>11</v>
      </c>
      <c r="N1" s="27" t="s">
        <v>12</v>
      </c>
      <c r="O1" s="27" t="s">
        <v>13</v>
      </c>
      <c r="P1" s="27" t="s">
        <v>14</v>
      </c>
      <c r="Q1" s="27" t="s">
        <v>15</v>
      </c>
      <c r="R1" s="27" t="s">
        <v>2789</v>
      </c>
      <c r="S1" s="27" t="s">
        <v>17</v>
      </c>
      <c r="T1" s="27" t="s">
        <v>18</v>
      </c>
      <c r="U1" s="27" t="s">
        <v>19</v>
      </c>
      <c r="V1" s="27" t="s">
        <v>20</v>
      </c>
      <c r="W1" s="27" t="s">
        <v>21</v>
      </c>
      <c r="X1" s="27" t="s">
        <v>22</v>
      </c>
      <c r="Y1" s="27" t="s">
        <v>23</v>
      </c>
      <c r="Z1" s="27" t="s">
        <v>24</v>
      </c>
      <c r="AA1" s="27" t="s">
        <v>25</v>
      </c>
      <c r="AB1" s="27" t="s">
        <v>26</v>
      </c>
      <c r="AC1" s="27" t="s">
        <v>27</v>
      </c>
      <c r="AD1" s="27" t="s">
        <v>28</v>
      </c>
      <c r="AE1" s="27" t="s">
        <v>29</v>
      </c>
      <c r="AF1" s="27" t="s">
        <v>30</v>
      </c>
      <c r="AG1" s="27" t="s">
        <v>31</v>
      </c>
      <c r="AH1" s="27" t="s">
        <v>32</v>
      </c>
      <c r="AI1" s="27" t="s">
        <v>33</v>
      </c>
      <c r="AJ1" s="1" t="s">
        <v>8023</v>
      </c>
      <c r="AK1" s="1" t="s">
        <v>8027</v>
      </c>
      <c r="AL1" s="1" t="s">
        <v>8384</v>
      </c>
      <c r="AM1" s="1" t="s">
        <v>8385</v>
      </c>
      <c r="AN1" s="27" t="s">
        <v>34</v>
      </c>
    </row>
    <row r="2" spans="1:40" x14ac:dyDescent="0.25">
      <c r="A2" s="28">
        <v>13</v>
      </c>
      <c r="B2" s="29" t="s">
        <v>346</v>
      </c>
      <c r="C2" s="29" t="s">
        <v>347</v>
      </c>
      <c r="D2" s="29" t="s">
        <v>348</v>
      </c>
      <c r="E2" s="42">
        <v>42221</v>
      </c>
      <c r="F2" s="29" t="s">
        <v>46</v>
      </c>
      <c r="G2" s="28">
        <v>2100</v>
      </c>
      <c r="H2" s="28">
        <v>800</v>
      </c>
      <c r="I2" s="28">
        <v>12.2</v>
      </c>
      <c r="L2" s="10" t="s">
        <v>341</v>
      </c>
      <c r="M2" s="29" t="s">
        <v>47</v>
      </c>
      <c r="N2" s="31" t="s">
        <v>48</v>
      </c>
      <c r="O2" s="28">
        <v>37960</v>
      </c>
      <c r="P2" s="29" t="s">
        <v>157</v>
      </c>
      <c r="Q2" s="31" t="s">
        <v>15</v>
      </c>
      <c r="R2" s="28">
        <v>1</v>
      </c>
      <c r="S2" s="28">
        <v>0</v>
      </c>
      <c r="T2" s="28">
        <v>0</v>
      </c>
      <c r="U2" s="28">
        <v>0</v>
      </c>
      <c r="V2" s="28">
        <v>0</v>
      </c>
      <c r="W2" s="28">
        <v>0</v>
      </c>
      <c r="X2" s="28">
        <v>0</v>
      </c>
      <c r="Y2" s="28">
        <v>0</v>
      </c>
      <c r="Z2" s="28">
        <v>0</v>
      </c>
      <c r="AA2" s="28">
        <v>0</v>
      </c>
      <c r="AB2" s="28">
        <v>1</v>
      </c>
      <c r="AC2" s="28">
        <v>0</v>
      </c>
      <c r="AD2" s="28">
        <v>0</v>
      </c>
      <c r="AE2" s="28">
        <v>1</v>
      </c>
      <c r="AF2" s="28">
        <v>0</v>
      </c>
      <c r="AG2" s="28">
        <v>0</v>
      </c>
      <c r="AH2" s="28">
        <v>0</v>
      </c>
      <c r="AI2" s="28">
        <v>0</v>
      </c>
      <c r="AJ2" s="9">
        <f>IF(OR(AC2=1,AE2=1),1,0)</f>
        <v>1</v>
      </c>
      <c r="AK2" s="9">
        <f>IF(OR(AF2=1,AG2=1),1,0)</f>
        <v>0</v>
      </c>
      <c r="AL2" s="9">
        <f>IF(OR(AD2=1,AH2=1,AI2=1),1,0)</f>
        <v>0</v>
      </c>
      <c r="AM2" s="9">
        <f>IF(OR(AD2=1,AH2=1),1,0)</f>
        <v>0</v>
      </c>
      <c r="AN2" s="29" t="s">
        <v>349</v>
      </c>
    </row>
    <row r="3" spans="1:40" x14ac:dyDescent="0.25">
      <c r="A3" s="28">
        <v>18</v>
      </c>
      <c r="B3" s="29" t="s">
        <v>2790</v>
      </c>
      <c r="C3" s="29" t="s">
        <v>2791</v>
      </c>
      <c r="D3" s="29" t="s">
        <v>2792</v>
      </c>
      <c r="E3" s="42">
        <v>42146</v>
      </c>
      <c r="F3" s="29" t="s">
        <v>38</v>
      </c>
      <c r="I3" s="28">
        <v>14.66</v>
      </c>
      <c r="J3" s="28">
        <v>1.1499999999999999</v>
      </c>
      <c r="L3" s="10" t="s">
        <v>341</v>
      </c>
      <c r="M3" s="29" t="s">
        <v>54</v>
      </c>
      <c r="N3" s="31" t="s">
        <v>48</v>
      </c>
      <c r="O3" s="28">
        <v>28</v>
      </c>
      <c r="P3" s="29" t="s">
        <v>367</v>
      </c>
      <c r="Q3" s="31" t="s">
        <v>15</v>
      </c>
      <c r="R3" s="28">
        <v>1</v>
      </c>
      <c r="S3" s="28">
        <v>0</v>
      </c>
      <c r="T3" s="28">
        <v>0</v>
      </c>
      <c r="U3" s="28">
        <v>1</v>
      </c>
      <c r="V3" s="28">
        <v>0</v>
      </c>
      <c r="W3" s="28">
        <v>0</v>
      </c>
      <c r="X3" s="28">
        <v>0</v>
      </c>
      <c r="Y3" s="28">
        <v>0</v>
      </c>
      <c r="Z3" s="28">
        <v>1</v>
      </c>
      <c r="AA3" s="28">
        <v>0</v>
      </c>
      <c r="AB3" s="28">
        <v>0</v>
      </c>
      <c r="AC3" s="28">
        <v>1</v>
      </c>
      <c r="AD3" s="28">
        <v>0</v>
      </c>
      <c r="AE3" s="28">
        <v>0</v>
      </c>
      <c r="AF3" s="28">
        <v>0</v>
      </c>
      <c r="AG3" s="28">
        <v>0</v>
      </c>
      <c r="AH3" s="28">
        <v>0</v>
      </c>
      <c r="AI3" s="28">
        <v>0</v>
      </c>
      <c r="AJ3" s="9">
        <f t="shared" ref="AJ3:AJ15" si="0">IF(OR(AC3=1,AE3=1),1,0)</f>
        <v>1</v>
      </c>
      <c r="AK3" s="9">
        <f t="shared" ref="AK3:AK15" si="1">IF(OR(AF3=1,AG3=1),1,0)</f>
        <v>0</v>
      </c>
      <c r="AL3" s="9">
        <f>IF(OR(AD3=1,AH3=1,AI3=1),1,0)</f>
        <v>0</v>
      </c>
      <c r="AM3" s="9">
        <f>IF(OR(AD3=1,AH3=1),1,0)</f>
        <v>0</v>
      </c>
      <c r="AN3" s="29" t="s">
        <v>2793</v>
      </c>
    </row>
    <row r="4" spans="1:40" x14ac:dyDescent="0.25">
      <c r="A4" s="28">
        <v>25</v>
      </c>
      <c r="B4" s="29" t="s">
        <v>2794</v>
      </c>
      <c r="C4" s="29" t="s">
        <v>2795</v>
      </c>
      <c r="D4" s="29" t="s">
        <v>2796</v>
      </c>
      <c r="E4" s="42">
        <v>42068</v>
      </c>
      <c r="F4" s="29" t="s">
        <v>38</v>
      </c>
      <c r="J4" s="28">
        <v>5.953E-4</v>
      </c>
      <c r="L4" s="10" t="s">
        <v>342</v>
      </c>
      <c r="M4" s="29" t="s">
        <v>2797</v>
      </c>
      <c r="N4" s="31" t="s">
        <v>219</v>
      </c>
      <c r="O4" s="28">
        <v>257.14285714285717</v>
      </c>
      <c r="P4" s="29" t="s">
        <v>1153</v>
      </c>
      <c r="Q4" s="31" t="s">
        <v>15</v>
      </c>
      <c r="R4" s="28">
        <v>1</v>
      </c>
      <c r="S4" s="28">
        <v>0</v>
      </c>
      <c r="T4" s="28">
        <v>0</v>
      </c>
      <c r="U4" s="28">
        <v>1</v>
      </c>
      <c r="V4" s="28">
        <v>0</v>
      </c>
      <c r="W4" s="28">
        <v>0</v>
      </c>
      <c r="X4" s="28">
        <v>0</v>
      </c>
      <c r="Y4" s="28">
        <v>0</v>
      </c>
      <c r="Z4" s="28">
        <v>1</v>
      </c>
      <c r="AA4" s="28">
        <v>0</v>
      </c>
      <c r="AB4" s="28">
        <v>0</v>
      </c>
      <c r="AC4" s="28">
        <v>1</v>
      </c>
      <c r="AD4" s="28">
        <v>0</v>
      </c>
      <c r="AE4" s="28">
        <v>0</v>
      </c>
      <c r="AF4" s="28">
        <v>0</v>
      </c>
      <c r="AG4" s="28">
        <v>0</v>
      </c>
      <c r="AH4" s="28">
        <v>0</v>
      </c>
      <c r="AI4" s="28">
        <v>0</v>
      </c>
      <c r="AJ4" s="9">
        <f>IF(OR(AC4=1,AE4=1),1,0)</f>
        <v>1</v>
      </c>
      <c r="AK4" s="9">
        <f>IF(OR(AF4=1,AG4=1),1,0)</f>
        <v>0</v>
      </c>
      <c r="AL4" s="9">
        <f>IF(OR(AD4=1,AH4=1,AI4=1),1,0)</f>
        <v>0</v>
      </c>
      <c r="AM4" s="9">
        <f>IF(OR(AD4=1,AH4=1),1,0)</f>
        <v>0</v>
      </c>
      <c r="AN4" s="29" t="s">
        <v>2798</v>
      </c>
    </row>
    <row r="5" spans="1:40" x14ac:dyDescent="0.25">
      <c r="A5" s="28">
        <v>31</v>
      </c>
      <c r="B5" s="29" t="s">
        <v>2799</v>
      </c>
      <c r="C5" s="29" t="s">
        <v>2800</v>
      </c>
      <c r="D5" s="29" t="s">
        <v>2801</v>
      </c>
      <c r="E5" s="42">
        <v>42019</v>
      </c>
      <c r="F5" s="29" t="s">
        <v>38</v>
      </c>
      <c r="J5" s="28">
        <v>2</v>
      </c>
      <c r="L5" s="10" t="s">
        <v>342</v>
      </c>
      <c r="M5" s="29" t="s">
        <v>2173</v>
      </c>
      <c r="N5" s="31" t="s">
        <v>40</v>
      </c>
      <c r="O5" s="28">
        <v>42</v>
      </c>
      <c r="P5" s="29" t="s">
        <v>195</v>
      </c>
      <c r="Q5" s="31" t="s">
        <v>15</v>
      </c>
      <c r="R5" s="28">
        <v>1</v>
      </c>
      <c r="S5" s="28">
        <v>0</v>
      </c>
      <c r="T5" s="28">
        <v>0</v>
      </c>
      <c r="U5" s="28">
        <v>1</v>
      </c>
      <c r="V5" s="28">
        <v>0</v>
      </c>
      <c r="W5" s="28">
        <v>0</v>
      </c>
      <c r="X5" s="28">
        <v>0</v>
      </c>
      <c r="Y5" s="28">
        <v>0</v>
      </c>
      <c r="Z5" s="28">
        <v>1</v>
      </c>
      <c r="AA5" s="28">
        <v>0</v>
      </c>
      <c r="AB5" s="28">
        <v>0</v>
      </c>
      <c r="AC5" s="28">
        <v>1</v>
      </c>
      <c r="AD5" s="28">
        <v>0</v>
      </c>
      <c r="AE5" s="28">
        <v>0</v>
      </c>
      <c r="AF5" s="28">
        <v>0</v>
      </c>
      <c r="AG5" s="28">
        <v>0</v>
      </c>
      <c r="AH5" s="28">
        <v>0</v>
      </c>
      <c r="AI5" s="28">
        <v>0</v>
      </c>
      <c r="AJ5" s="9">
        <f t="shared" si="0"/>
        <v>1</v>
      </c>
      <c r="AK5" s="9">
        <f t="shared" si="1"/>
        <v>0</v>
      </c>
      <c r="AL5" s="9">
        <f t="shared" ref="AL5:AL15" si="2">IF(OR(AD5=1,AH5=1,AI5=1),1,0)</f>
        <v>0</v>
      </c>
      <c r="AM5" s="9">
        <f t="shared" ref="AM5:AM15" si="3">IF(OR(AD5=1,AH5=1),1,0)</f>
        <v>0</v>
      </c>
      <c r="AN5" s="29" t="s">
        <v>2802</v>
      </c>
    </row>
    <row r="6" spans="1:40" x14ac:dyDescent="0.25">
      <c r="A6" s="28">
        <v>53</v>
      </c>
      <c r="B6" s="29" t="s">
        <v>2803</v>
      </c>
      <c r="C6" s="29" t="s">
        <v>2804</v>
      </c>
      <c r="D6" s="29" t="s">
        <v>2805</v>
      </c>
      <c r="E6" s="42">
        <v>41974</v>
      </c>
      <c r="F6" s="29" t="s">
        <v>38</v>
      </c>
      <c r="J6" s="28">
        <v>0.99</v>
      </c>
      <c r="L6" s="10" t="s">
        <v>341</v>
      </c>
      <c r="M6" s="29" t="s">
        <v>54</v>
      </c>
      <c r="N6" s="31" t="s">
        <v>48</v>
      </c>
      <c r="O6" s="28">
        <v>60</v>
      </c>
      <c r="P6" s="29" t="s">
        <v>377</v>
      </c>
      <c r="Q6" s="31" t="s">
        <v>15</v>
      </c>
      <c r="R6" s="28">
        <v>1</v>
      </c>
      <c r="S6" s="28">
        <v>0</v>
      </c>
      <c r="T6" s="28">
        <v>0</v>
      </c>
      <c r="U6" s="28">
        <v>1</v>
      </c>
      <c r="V6" s="28">
        <v>0</v>
      </c>
      <c r="W6" s="28">
        <v>0</v>
      </c>
      <c r="X6" s="28">
        <v>0</v>
      </c>
      <c r="Y6" s="28">
        <v>0</v>
      </c>
      <c r="Z6" s="28">
        <v>1</v>
      </c>
      <c r="AA6" s="28">
        <v>0</v>
      </c>
      <c r="AB6" s="28">
        <v>0</v>
      </c>
      <c r="AC6" s="28">
        <v>1</v>
      </c>
      <c r="AD6" s="28">
        <v>0</v>
      </c>
      <c r="AE6" s="28">
        <v>0</v>
      </c>
      <c r="AF6" s="28">
        <v>0</v>
      </c>
      <c r="AG6" s="28">
        <v>0</v>
      </c>
      <c r="AH6" s="28">
        <v>0</v>
      </c>
      <c r="AI6" s="28">
        <v>0</v>
      </c>
      <c r="AJ6" s="9">
        <f t="shared" si="0"/>
        <v>1</v>
      </c>
      <c r="AK6" s="9">
        <f t="shared" si="1"/>
        <v>0</v>
      </c>
      <c r="AL6" s="9">
        <f t="shared" si="2"/>
        <v>0</v>
      </c>
      <c r="AM6" s="9">
        <f t="shared" si="3"/>
        <v>0</v>
      </c>
      <c r="AN6" s="29" t="s">
        <v>2806</v>
      </c>
    </row>
    <row r="7" spans="1:40" x14ac:dyDescent="0.25">
      <c r="A7" s="28">
        <v>60</v>
      </c>
      <c r="B7" s="29" t="s">
        <v>2807</v>
      </c>
      <c r="C7" s="29" t="s">
        <v>2808</v>
      </c>
      <c r="D7" s="29" t="s">
        <v>2809</v>
      </c>
      <c r="E7" s="42">
        <v>41704</v>
      </c>
      <c r="F7" s="29" t="s">
        <v>38</v>
      </c>
      <c r="J7" s="28">
        <v>0.9</v>
      </c>
      <c r="L7" s="10" t="s">
        <v>341</v>
      </c>
      <c r="M7" s="29" t="s">
        <v>54</v>
      </c>
      <c r="N7" s="31" t="s">
        <v>48</v>
      </c>
      <c r="O7" s="28">
        <v>966</v>
      </c>
      <c r="P7" s="29" t="s">
        <v>1225</v>
      </c>
      <c r="Q7" s="31" t="s">
        <v>15</v>
      </c>
      <c r="R7" s="28">
        <v>1</v>
      </c>
      <c r="S7" s="28">
        <v>0</v>
      </c>
      <c r="T7" s="28">
        <v>0</v>
      </c>
      <c r="U7" s="28">
        <v>1</v>
      </c>
      <c r="V7" s="28">
        <v>0</v>
      </c>
      <c r="W7" s="28">
        <v>0</v>
      </c>
      <c r="X7" s="28">
        <v>0</v>
      </c>
      <c r="Y7" s="28">
        <v>0</v>
      </c>
      <c r="Z7" s="28">
        <v>1</v>
      </c>
      <c r="AA7" s="28">
        <v>0</v>
      </c>
      <c r="AB7" s="28">
        <v>0</v>
      </c>
      <c r="AC7" s="28">
        <v>0</v>
      </c>
      <c r="AD7" s="28">
        <v>0</v>
      </c>
      <c r="AE7" s="28">
        <v>1</v>
      </c>
      <c r="AF7" s="28">
        <v>0</v>
      </c>
      <c r="AG7" s="28">
        <v>0</v>
      </c>
      <c r="AH7" s="28">
        <v>0</v>
      </c>
      <c r="AI7" s="28">
        <v>0</v>
      </c>
      <c r="AJ7" s="9">
        <f t="shared" si="0"/>
        <v>1</v>
      </c>
      <c r="AK7" s="9">
        <f t="shared" si="1"/>
        <v>0</v>
      </c>
      <c r="AL7" s="9">
        <f t="shared" si="2"/>
        <v>0</v>
      </c>
      <c r="AM7" s="9">
        <f t="shared" si="3"/>
        <v>0</v>
      </c>
      <c r="AN7" s="29" t="s">
        <v>2810</v>
      </c>
    </row>
    <row r="8" spans="1:40" x14ac:dyDescent="0.25">
      <c r="A8" s="28">
        <v>61</v>
      </c>
      <c r="B8" s="29" t="s">
        <v>2811</v>
      </c>
      <c r="C8" s="29" t="s">
        <v>2812</v>
      </c>
      <c r="D8" s="29" t="s">
        <v>2813</v>
      </c>
      <c r="E8" s="42">
        <v>41640</v>
      </c>
      <c r="F8" s="29" t="s">
        <v>38</v>
      </c>
      <c r="J8" s="28">
        <v>0.18</v>
      </c>
      <c r="L8" s="10" t="s">
        <v>342</v>
      </c>
      <c r="M8" s="29" t="s">
        <v>2814</v>
      </c>
      <c r="N8" s="31" t="s">
        <v>219</v>
      </c>
      <c r="O8" s="28">
        <v>21</v>
      </c>
      <c r="P8" s="29" t="s">
        <v>589</v>
      </c>
      <c r="Q8" s="31" t="s">
        <v>15</v>
      </c>
      <c r="R8" s="28">
        <v>1</v>
      </c>
      <c r="S8" s="28">
        <v>0</v>
      </c>
      <c r="T8" s="28">
        <v>0</v>
      </c>
      <c r="U8" s="28">
        <v>1</v>
      </c>
      <c r="V8" s="28">
        <v>0</v>
      </c>
      <c r="W8" s="28">
        <v>0</v>
      </c>
      <c r="X8" s="28">
        <v>0</v>
      </c>
      <c r="Y8" s="28">
        <v>0</v>
      </c>
      <c r="Z8" s="28">
        <v>1</v>
      </c>
      <c r="AA8" s="28">
        <v>0</v>
      </c>
      <c r="AB8" s="28">
        <v>0</v>
      </c>
      <c r="AC8" s="28">
        <v>0</v>
      </c>
      <c r="AD8" s="28">
        <v>0</v>
      </c>
      <c r="AE8" s="28">
        <v>1</v>
      </c>
      <c r="AF8" s="28">
        <v>0</v>
      </c>
      <c r="AG8" s="28">
        <v>0</v>
      </c>
      <c r="AH8" s="28">
        <v>0</v>
      </c>
      <c r="AI8" s="28">
        <v>0</v>
      </c>
      <c r="AJ8" s="9">
        <f t="shared" si="0"/>
        <v>1</v>
      </c>
      <c r="AK8" s="9">
        <f t="shared" si="1"/>
        <v>0</v>
      </c>
      <c r="AL8" s="9">
        <f t="shared" si="2"/>
        <v>0</v>
      </c>
      <c r="AM8" s="9">
        <f t="shared" si="3"/>
        <v>0</v>
      </c>
      <c r="AN8" s="29" t="s">
        <v>2815</v>
      </c>
    </row>
    <row r="9" spans="1:40" x14ac:dyDescent="0.25">
      <c r="A9" s="28">
        <v>67</v>
      </c>
      <c r="B9" s="29" t="s">
        <v>1988</v>
      </c>
      <c r="C9" s="29" t="s">
        <v>1989</v>
      </c>
      <c r="D9" s="29" t="s">
        <v>1990</v>
      </c>
      <c r="E9" s="42">
        <v>41365</v>
      </c>
      <c r="F9" s="29" t="s">
        <v>38</v>
      </c>
      <c r="J9" s="28">
        <v>8.4738000000000001E-5</v>
      </c>
      <c r="L9" s="10" t="s">
        <v>342</v>
      </c>
      <c r="M9" s="29" t="s">
        <v>575</v>
      </c>
      <c r="N9" s="31" t="s">
        <v>219</v>
      </c>
      <c r="O9" s="28">
        <v>42.857142857142854</v>
      </c>
      <c r="P9" s="29" t="s">
        <v>1991</v>
      </c>
      <c r="Q9" s="31" t="s">
        <v>15</v>
      </c>
      <c r="R9" s="28">
        <v>1</v>
      </c>
      <c r="S9" s="28">
        <v>0</v>
      </c>
      <c r="T9" s="28">
        <v>0</v>
      </c>
      <c r="U9" s="28">
        <v>1</v>
      </c>
      <c r="V9" s="28">
        <v>0</v>
      </c>
      <c r="W9" s="28">
        <v>0</v>
      </c>
      <c r="X9" s="28">
        <v>0</v>
      </c>
      <c r="Y9" s="28">
        <v>0</v>
      </c>
      <c r="Z9" s="28">
        <v>1</v>
      </c>
      <c r="AA9" s="28">
        <v>0</v>
      </c>
      <c r="AB9" s="28">
        <v>0</v>
      </c>
      <c r="AC9" s="28">
        <v>1</v>
      </c>
      <c r="AD9" s="28">
        <v>0</v>
      </c>
      <c r="AE9" s="28">
        <v>0</v>
      </c>
      <c r="AF9" s="28">
        <v>0</v>
      </c>
      <c r="AG9" s="28">
        <v>0</v>
      </c>
      <c r="AH9" s="28">
        <v>0</v>
      </c>
      <c r="AI9" s="28">
        <v>0</v>
      </c>
      <c r="AJ9" s="9">
        <f t="shared" si="0"/>
        <v>1</v>
      </c>
      <c r="AK9" s="9">
        <f t="shared" si="1"/>
        <v>0</v>
      </c>
      <c r="AL9" s="9">
        <f t="shared" si="2"/>
        <v>0</v>
      </c>
      <c r="AM9" s="9">
        <f t="shared" si="3"/>
        <v>0</v>
      </c>
      <c r="AN9" s="29" t="s">
        <v>1992</v>
      </c>
    </row>
    <row r="10" spans="1:40" x14ac:dyDescent="0.25">
      <c r="A10" s="28">
        <v>86</v>
      </c>
      <c r="B10" s="29" t="s">
        <v>2816</v>
      </c>
      <c r="C10" s="29" t="s">
        <v>2817</v>
      </c>
      <c r="D10" s="29" t="s">
        <v>2818</v>
      </c>
      <c r="E10" s="42">
        <v>41334</v>
      </c>
      <c r="F10" s="29" t="s">
        <v>38</v>
      </c>
      <c r="J10" s="28">
        <v>0.11</v>
      </c>
      <c r="K10" s="28">
        <v>12</v>
      </c>
      <c r="L10" s="10" t="s">
        <v>341</v>
      </c>
      <c r="M10" s="29" t="s">
        <v>54</v>
      </c>
      <c r="N10" s="31" t="s">
        <v>48</v>
      </c>
      <c r="O10" s="28">
        <v>99</v>
      </c>
      <c r="P10" s="29" t="s">
        <v>817</v>
      </c>
      <c r="Q10" s="31" t="s">
        <v>15</v>
      </c>
      <c r="R10" s="28">
        <v>1</v>
      </c>
      <c r="S10" s="28">
        <v>0</v>
      </c>
      <c r="T10" s="28">
        <v>0</v>
      </c>
      <c r="U10" s="28">
        <v>1</v>
      </c>
      <c r="V10" s="28">
        <v>0</v>
      </c>
      <c r="W10" s="28">
        <v>0</v>
      </c>
      <c r="X10" s="28">
        <v>0</v>
      </c>
      <c r="Y10" s="28">
        <v>0</v>
      </c>
      <c r="Z10" s="28">
        <v>1</v>
      </c>
      <c r="AA10" s="28">
        <v>0</v>
      </c>
      <c r="AB10" s="28">
        <v>0</v>
      </c>
      <c r="AC10" s="28">
        <v>1</v>
      </c>
      <c r="AD10" s="28">
        <v>0</v>
      </c>
      <c r="AE10" s="28">
        <v>0</v>
      </c>
      <c r="AF10" s="28">
        <v>0</v>
      </c>
      <c r="AG10" s="28">
        <v>0</v>
      </c>
      <c r="AH10" s="28">
        <v>0</v>
      </c>
      <c r="AI10" s="28">
        <v>0</v>
      </c>
      <c r="AJ10" s="9">
        <f t="shared" si="0"/>
        <v>1</v>
      </c>
      <c r="AK10" s="9">
        <f t="shared" si="1"/>
        <v>0</v>
      </c>
      <c r="AL10" s="9">
        <f t="shared" si="2"/>
        <v>0</v>
      </c>
      <c r="AM10" s="9">
        <f t="shared" si="3"/>
        <v>0</v>
      </c>
      <c r="AN10" s="29" t="s">
        <v>2819</v>
      </c>
    </row>
    <row r="11" spans="1:40" x14ac:dyDescent="0.25">
      <c r="A11" s="28">
        <v>109</v>
      </c>
      <c r="B11" s="29" t="s">
        <v>2820</v>
      </c>
      <c r="C11" s="29" t="s">
        <v>2821</v>
      </c>
      <c r="D11" s="29" t="s">
        <v>2822</v>
      </c>
      <c r="E11" s="42">
        <v>42290</v>
      </c>
      <c r="F11" s="29" t="s">
        <v>46</v>
      </c>
      <c r="G11" s="28">
        <v>2450</v>
      </c>
      <c r="H11" s="28">
        <v>800</v>
      </c>
      <c r="L11" s="10" t="s">
        <v>341</v>
      </c>
      <c r="M11" s="29" t="s">
        <v>145</v>
      </c>
      <c r="N11" s="31" t="s">
        <v>48</v>
      </c>
      <c r="O11" s="28">
        <v>0</v>
      </c>
      <c r="P11" s="29" t="s">
        <v>170</v>
      </c>
      <c r="Q11" s="31" t="s">
        <v>15</v>
      </c>
      <c r="R11" s="28">
        <v>1</v>
      </c>
      <c r="S11" s="28">
        <v>0</v>
      </c>
      <c r="T11" s="28">
        <v>0</v>
      </c>
      <c r="U11" s="28">
        <v>0</v>
      </c>
      <c r="V11" s="28">
        <v>0</v>
      </c>
      <c r="W11" s="28">
        <v>0</v>
      </c>
      <c r="X11" s="28">
        <v>0</v>
      </c>
      <c r="Y11" s="28">
        <v>0</v>
      </c>
      <c r="Z11" s="28">
        <v>0</v>
      </c>
      <c r="AA11" s="28">
        <v>0</v>
      </c>
      <c r="AB11" s="28">
        <v>1</v>
      </c>
      <c r="AC11" s="28">
        <v>1</v>
      </c>
      <c r="AD11" s="28">
        <v>0</v>
      </c>
      <c r="AE11" s="28">
        <v>0</v>
      </c>
      <c r="AF11" s="28">
        <v>0</v>
      </c>
      <c r="AG11" s="28">
        <v>0</v>
      </c>
      <c r="AH11" s="28">
        <v>0</v>
      </c>
      <c r="AI11" s="28">
        <v>0</v>
      </c>
      <c r="AJ11" s="9">
        <f t="shared" si="0"/>
        <v>1</v>
      </c>
      <c r="AK11" s="9">
        <f t="shared" si="1"/>
        <v>0</v>
      </c>
      <c r="AL11" s="9">
        <f t="shared" si="2"/>
        <v>0</v>
      </c>
      <c r="AM11" s="9">
        <f t="shared" si="3"/>
        <v>0</v>
      </c>
      <c r="AN11" s="29" t="s">
        <v>2823</v>
      </c>
    </row>
    <row r="12" spans="1:40" x14ac:dyDescent="0.25">
      <c r="A12" s="28">
        <v>129</v>
      </c>
      <c r="B12" s="29" t="s">
        <v>43</v>
      </c>
      <c r="C12" s="29" t="s">
        <v>44</v>
      </c>
      <c r="D12" s="29" t="s">
        <v>45</v>
      </c>
      <c r="E12" s="42">
        <v>41518</v>
      </c>
      <c r="F12" s="29" t="s">
        <v>46</v>
      </c>
      <c r="G12" s="28">
        <v>2100</v>
      </c>
      <c r="H12" s="28">
        <v>800</v>
      </c>
      <c r="L12" s="10" t="s">
        <v>341</v>
      </c>
      <c r="M12" s="29" t="s">
        <v>47</v>
      </c>
      <c r="N12" s="31" t="s">
        <v>48</v>
      </c>
      <c r="O12" s="28">
        <v>0</v>
      </c>
      <c r="P12" s="29" t="s">
        <v>49</v>
      </c>
      <c r="Q12" s="31" t="s">
        <v>15</v>
      </c>
      <c r="R12" s="28">
        <v>1</v>
      </c>
      <c r="S12" s="28">
        <v>0</v>
      </c>
      <c r="T12" s="28">
        <v>0</v>
      </c>
      <c r="U12" s="28">
        <v>0</v>
      </c>
      <c r="V12" s="28">
        <v>0</v>
      </c>
      <c r="W12" s="28">
        <v>0</v>
      </c>
      <c r="X12" s="28">
        <v>0</v>
      </c>
      <c r="Y12" s="28">
        <v>0</v>
      </c>
      <c r="Z12" s="28">
        <v>0</v>
      </c>
      <c r="AA12" s="28">
        <v>0</v>
      </c>
      <c r="AB12" s="28">
        <v>1</v>
      </c>
      <c r="AC12" s="28">
        <v>0</v>
      </c>
      <c r="AD12" s="28">
        <v>0</v>
      </c>
      <c r="AE12" s="28">
        <v>0</v>
      </c>
      <c r="AF12" s="28">
        <v>0</v>
      </c>
      <c r="AG12" s="28">
        <v>0</v>
      </c>
      <c r="AH12" s="28">
        <v>0</v>
      </c>
      <c r="AI12" s="28">
        <v>1</v>
      </c>
      <c r="AJ12" s="9">
        <f t="shared" si="0"/>
        <v>0</v>
      </c>
      <c r="AK12" s="9">
        <f>IF(OR(AF12=1,AG12=1),1,0)</f>
        <v>0</v>
      </c>
      <c r="AL12" s="9">
        <f t="shared" si="2"/>
        <v>1</v>
      </c>
      <c r="AM12" s="9">
        <f t="shared" si="3"/>
        <v>0</v>
      </c>
      <c r="AN12" s="29" t="s">
        <v>50</v>
      </c>
    </row>
    <row r="13" spans="1:40" x14ac:dyDescent="0.25">
      <c r="A13" s="28">
        <v>145</v>
      </c>
      <c r="B13" s="29" t="s">
        <v>1459</v>
      </c>
      <c r="C13" s="29" t="s">
        <v>1460</v>
      </c>
      <c r="D13" s="29" t="s">
        <v>1461</v>
      </c>
      <c r="E13" s="42">
        <v>41997</v>
      </c>
      <c r="F13" s="29" t="s">
        <v>38</v>
      </c>
      <c r="I13" s="28">
        <v>50000</v>
      </c>
      <c r="L13" s="10" t="s">
        <v>342</v>
      </c>
      <c r="M13" s="29" t="s">
        <v>1462</v>
      </c>
      <c r="N13" s="31" t="s">
        <v>48</v>
      </c>
      <c r="O13" s="28">
        <v>1.8</v>
      </c>
      <c r="P13" s="29" t="s">
        <v>367</v>
      </c>
      <c r="Q13" s="31" t="s">
        <v>15</v>
      </c>
      <c r="R13" s="28">
        <v>1</v>
      </c>
      <c r="S13" s="28">
        <v>0</v>
      </c>
      <c r="T13" s="28">
        <v>0</v>
      </c>
      <c r="U13" s="28">
        <v>1</v>
      </c>
      <c r="V13" s="28">
        <v>0</v>
      </c>
      <c r="W13" s="28">
        <v>0</v>
      </c>
      <c r="X13" s="28">
        <v>0</v>
      </c>
      <c r="Y13" s="28">
        <v>0</v>
      </c>
      <c r="Z13" s="28">
        <v>1</v>
      </c>
      <c r="AA13" s="28">
        <v>0</v>
      </c>
      <c r="AB13" s="28">
        <v>0</v>
      </c>
      <c r="AC13" s="28">
        <v>1</v>
      </c>
      <c r="AD13" s="28">
        <v>0</v>
      </c>
      <c r="AE13" s="28">
        <v>0</v>
      </c>
      <c r="AF13" s="28">
        <v>0</v>
      </c>
      <c r="AG13" s="28">
        <v>0</v>
      </c>
      <c r="AH13" s="28">
        <v>0</v>
      </c>
      <c r="AI13" s="28">
        <v>0</v>
      </c>
      <c r="AJ13" s="9">
        <f>IF(OR(AC13=1,AE13=1),1,0)</f>
        <v>1</v>
      </c>
      <c r="AK13" s="9">
        <f>IF(OR(AF13=1,AG13=1),1,0)</f>
        <v>0</v>
      </c>
      <c r="AL13" s="9">
        <f>IF(OR(AD13=1,AH13=1,AI13=1),1,0)</f>
        <v>0</v>
      </c>
      <c r="AM13" s="9">
        <f>IF(OR(AD13=1,AH13=1),1,0)</f>
        <v>0</v>
      </c>
      <c r="AN13" s="29" t="s">
        <v>1463</v>
      </c>
    </row>
    <row r="14" spans="1:40" x14ac:dyDescent="0.25">
      <c r="A14" s="28">
        <v>148</v>
      </c>
      <c r="B14" s="29" t="s">
        <v>2824</v>
      </c>
      <c r="C14" s="29" t="s">
        <v>2825</v>
      </c>
      <c r="D14" s="29" t="s">
        <v>2826</v>
      </c>
      <c r="E14" s="42">
        <v>41609</v>
      </c>
      <c r="F14" s="29" t="s">
        <v>38</v>
      </c>
      <c r="I14" s="28">
        <v>50000</v>
      </c>
      <c r="J14" s="28">
        <v>3.5</v>
      </c>
      <c r="L14" s="10" t="s">
        <v>342</v>
      </c>
      <c r="M14" s="29" t="s">
        <v>136</v>
      </c>
      <c r="N14" s="31" t="s">
        <v>48</v>
      </c>
      <c r="O14" s="28">
        <v>0.1</v>
      </c>
      <c r="P14" s="29" t="s">
        <v>367</v>
      </c>
      <c r="Q14" s="31" t="s">
        <v>15</v>
      </c>
      <c r="R14" s="28">
        <v>1</v>
      </c>
      <c r="S14" s="28">
        <v>0</v>
      </c>
      <c r="T14" s="28">
        <v>0</v>
      </c>
      <c r="U14" s="28">
        <v>1</v>
      </c>
      <c r="V14" s="28">
        <v>0</v>
      </c>
      <c r="W14" s="28">
        <v>0</v>
      </c>
      <c r="X14" s="28">
        <v>0</v>
      </c>
      <c r="Y14" s="28">
        <v>0</v>
      </c>
      <c r="Z14" s="28">
        <v>1</v>
      </c>
      <c r="AA14" s="28">
        <v>0</v>
      </c>
      <c r="AB14" s="28">
        <v>0</v>
      </c>
      <c r="AC14" s="28">
        <v>0</v>
      </c>
      <c r="AD14" s="28">
        <v>0</v>
      </c>
      <c r="AE14" s="28">
        <v>0</v>
      </c>
      <c r="AF14" s="28">
        <v>0</v>
      </c>
      <c r="AG14" s="28">
        <v>0</v>
      </c>
      <c r="AH14" s="28">
        <v>0</v>
      </c>
      <c r="AI14" s="28">
        <v>1</v>
      </c>
      <c r="AJ14" s="9">
        <f t="shared" si="0"/>
        <v>0</v>
      </c>
      <c r="AK14" s="9">
        <f t="shared" si="1"/>
        <v>0</v>
      </c>
      <c r="AL14" s="9">
        <f t="shared" si="2"/>
        <v>1</v>
      </c>
      <c r="AM14" s="9">
        <f t="shared" si="3"/>
        <v>0</v>
      </c>
      <c r="AN14" s="29" t="s">
        <v>2827</v>
      </c>
    </row>
    <row r="15" spans="1:40" x14ac:dyDescent="0.25">
      <c r="A15" s="28">
        <v>150</v>
      </c>
      <c r="B15" s="29" t="s">
        <v>2828</v>
      </c>
      <c r="C15" s="29" t="s">
        <v>2829</v>
      </c>
      <c r="D15" s="29" t="s">
        <v>2830</v>
      </c>
      <c r="E15" s="42">
        <v>41730</v>
      </c>
      <c r="F15" s="29" t="s">
        <v>38</v>
      </c>
      <c r="I15" s="28">
        <v>300000</v>
      </c>
      <c r="J15" s="28">
        <v>14</v>
      </c>
      <c r="L15" s="10" t="s">
        <v>342</v>
      </c>
      <c r="M15" s="29" t="s">
        <v>224</v>
      </c>
      <c r="N15" s="31" t="s">
        <v>48</v>
      </c>
      <c r="O15" s="28">
        <v>8.3333333333333301E-2</v>
      </c>
      <c r="P15" s="29" t="s">
        <v>367</v>
      </c>
      <c r="Q15" s="31" t="s">
        <v>15</v>
      </c>
      <c r="R15" s="28">
        <v>1</v>
      </c>
      <c r="S15" s="28">
        <v>0</v>
      </c>
      <c r="T15" s="28">
        <v>0</v>
      </c>
      <c r="U15" s="28">
        <v>1</v>
      </c>
      <c r="V15" s="28">
        <v>0</v>
      </c>
      <c r="W15" s="28">
        <v>0</v>
      </c>
      <c r="X15" s="28">
        <v>0</v>
      </c>
      <c r="Y15" s="28">
        <v>0</v>
      </c>
      <c r="Z15" s="28">
        <v>1</v>
      </c>
      <c r="AA15" s="28">
        <v>0</v>
      </c>
      <c r="AB15" s="28">
        <v>0</v>
      </c>
      <c r="AC15" s="28">
        <v>1</v>
      </c>
      <c r="AD15" s="28">
        <v>0</v>
      </c>
      <c r="AE15" s="28">
        <v>0</v>
      </c>
      <c r="AF15" s="28">
        <v>0</v>
      </c>
      <c r="AG15" s="28">
        <v>0</v>
      </c>
      <c r="AH15" s="28">
        <v>0</v>
      </c>
      <c r="AI15" s="28">
        <v>0</v>
      </c>
      <c r="AJ15" s="9">
        <f t="shared" si="0"/>
        <v>1</v>
      </c>
      <c r="AK15" s="9">
        <f t="shared" si="1"/>
        <v>0</v>
      </c>
      <c r="AL15" s="9">
        <f t="shared" si="2"/>
        <v>0</v>
      </c>
      <c r="AM15" s="9">
        <f t="shared" si="3"/>
        <v>0</v>
      </c>
      <c r="AN15" s="29" t="s">
        <v>2831</v>
      </c>
    </row>
    <row r="16" spans="1:40" x14ac:dyDescent="0.25">
      <c r="A16" s="28">
        <v>172</v>
      </c>
      <c r="B16" s="29" t="s">
        <v>1269</v>
      </c>
      <c r="C16" s="29" t="s">
        <v>1270</v>
      </c>
      <c r="D16" s="29" t="s">
        <v>1271</v>
      </c>
      <c r="E16" s="42">
        <v>39142</v>
      </c>
      <c r="F16" s="29" t="s">
        <v>46</v>
      </c>
      <c r="L16" s="10" t="s">
        <v>341</v>
      </c>
      <c r="M16" s="29" t="s">
        <v>47</v>
      </c>
      <c r="N16" s="31" t="s">
        <v>48</v>
      </c>
      <c r="O16" s="28">
        <v>0</v>
      </c>
      <c r="P16" s="29" t="s">
        <v>60</v>
      </c>
      <c r="Q16" s="31" t="s">
        <v>15</v>
      </c>
      <c r="R16" s="28">
        <v>1</v>
      </c>
      <c r="S16" s="28">
        <v>0</v>
      </c>
      <c r="T16" s="28">
        <v>0</v>
      </c>
      <c r="U16" s="28">
        <v>0</v>
      </c>
      <c r="V16" s="28">
        <v>0</v>
      </c>
      <c r="W16" s="28">
        <v>0</v>
      </c>
      <c r="X16" s="28">
        <v>0</v>
      </c>
      <c r="Y16" s="28">
        <v>0</v>
      </c>
      <c r="Z16" s="28">
        <v>0</v>
      </c>
      <c r="AA16" s="28">
        <v>0</v>
      </c>
      <c r="AB16" s="28">
        <v>1</v>
      </c>
      <c r="AC16" s="28">
        <v>0</v>
      </c>
      <c r="AD16" s="28">
        <v>0</v>
      </c>
      <c r="AE16" s="28">
        <v>0</v>
      </c>
      <c r="AF16" s="28">
        <v>0</v>
      </c>
      <c r="AG16" s="28">
        <v>0</v>
      </c>
      <c r="AH16" s="28">
        <v>0</v>
      </c>
      <c r="AI16" s="28">
        <v>1</v>
      </c>
      <c r="AJ16" s="9">
        <f>IF(OR(AC16=1,AE16=1),1,0)</f>
        <v>0</v>
      </c>
      <c r="AK16" s="9">
        <f>IF(OR(AF16=1,AG16=1),1,0)</f>
        <v>0</v>
      </c>
      <c r="AL16" s="9">
        <f>IF(OR(AD16=1,AH16=1,AI16=1),1,0)</f>
        <v>1</v>
      </c>
      <c r="AM16" s="9">
        <f>IF(OR(AD16=1,AH16=1),1,0)</f>
        <v>0</v>
      </c>
      <c r="AN16" s="29" t="s">
        <v>1272</v>
      </c>
    </row>
    <row r="17" spans="1:40" x14ac:dyDescent="0.25">
      <c r="A17" s="28">
        <v>180</v>
      </c>
      <c r="B17" s="29" t="s">
        <v>57</v>
      </c>
      <c r="C17" s="29" t="s">
        <v>58</v>
      </c>
      <c r="D17" s="29" t="s">
        <v>59</v>
      </c>
      <c r="E17" s="42">
        <v>39142</v>
      </c>
      <c r="F17" s="29" t="s">
        <v>38</v>
      </c>
      <c r="L17" s="10" t="s">
        <v>341</v>
      </c>
      <c r="M17" s="29" t="s">
        <v>54</v>
      </c>
      <c r="N17" s="31" t="s">
        <v>48</v>
      </c>
      <c r="O17" s="28">
        <v>0</v>
      </c>
      <c r="P17" s="29" t="s">
        <v>60</v>
      </c>
      <c r="Q17" s="31" t="s">
        <v>15</v>
      </c>
      <c r="R17" s="28">
        <v>1</v>
      </c>
      <c r="S17" s="28">
        <v>0</v>
      </c>
      <c r="T17" s="28">
        <v>0</v>
      </c>
      <c r="U17" s="28">
        <v>0</v>
      </c>
      <c r="V17" s="28">
        <v>0</v>
      </c>
      <c r="W17" s="28">
        <v>0</v>
      </c>
      <c r="X17" s="28">
        <v>0</v>
      </c>
      <c r="Y17" s="28">
        <v>0</v>
      </c>
      <c r="Z17" s="28">
        <v>0</v>
      </c>
      <c r="AA17" s="28">
        <v>0</v>
      </c>
      <c r="AB17" s="28">
        <v>1</v>
      </c>
      <c r="AC17" s="28">
        <v>0</v>
      </c>
      <c r="AD17" s="28">
        <v>0</v>
      </c>
      <c r="AE17" s="28">
        <v>0</v>
      </c>
      <c r="AF17" s="28">
        <v>0</v>
      </c>
      <c r="AG17" s="28">
        <v>0</v>
      </c>
      <c r="AH17" s="28">
        <v>0</v>
      </c>
      <c r="AI17" s="28">
        <v>1</v>
      </c>
      <c r="AJ17" s="9">
        <f t="shared" ref="AJ17:AJ20" si="4">IF(OR(AC17=1,AE17=1),1,0)</f>
        <v>0</v>
      </c>
      <c r="AK17" s="9">
        <f t="shared" ref="AK17:AK20" si="5">IF(OR(AF17=1,AG17=1),1,0)</f>
        <v>0</v>
      </c>
      <c r="AL17" s="9">
        <f t="shared" ref="AL17:AL20" si="6">IF(OR(AD17=1,AH17=1,AI17=1),1,0)</f>
        <v>1</v>
      </c>
      <c r="AM17" s="9">
        <f t="shared" ref="AM17:AM20" si="7">IF(OR(AD17=1,AH17=1),1,0)</f>
        <v>0</v>
      </c>
      <c r="AN17" s="29" t="s">
        <v>61</v>
      </c>
    </row>
    <row r="18" spans="1:40" x14ac:dyDescent="0.25">
      <c r="A18" s="28">
        <v>197</v>
      </c>
      <c r="B18" s="29" t="s">
        <v>1360</v>
      </c>
      <c r="C18" s="29" t="s">
        <v>1361</v>
      </c>
      <c r="D18" s="29" t="s">
        <v>1362</v>
      </c>
      <c r="E18" s="42">
        <v>38384</v>
      </c>
      <c r="F18" s="29" t="s">
        <v>38</v>
      </c>
      <c r="G18" s="28">
        <v>1800</v>
      </c>
      <c r="H18" s="28">
        <v>900</v>
      </c>
      <c r="L18" s="10" t="s">
        <v>341</v>
      </c>
      <c r="M18" s="29" t="s">
        <v>54</v>
      </c>
      <c r="N18" s="31" t="s">
        <v>48</v>
      </c>
      <c r="O18" s="28">
        <v>0</v>
      </c>
      <c r="P18" s="29" t="s">
        <v>60</v>
      </c>
      <c r="Q18" s="31" t="s">
        <v>15</v>
      </c>
      <c r="R18" s="28">
        <v>1</v>
      </c>
      <c r="S18" s="28">
        <v>0</v>
      </c>
      <c r="T18" s="28">
        <v>0</v>
      </c>
      <c r="U18" s="28">
        <v>0</v>
      </c>
      <c r="V18" s="28">
        <v>0</v>
      </c>
      <c r="W18" s="28">
        <v>0</v>
      </c>
      <c r="X18" s="28">
        <v>0</v>
      </c>
      <c r="Y18" s="28">
        <v>0</v>
      </c>
      <c r="Z18" s="28">
        <v>0</v>
      </c>
      <c r="AA18" s="28">
        <v>0</v>
      </c>
      <c r="AB18" s="28">
        <v>1</v>
      </c>
      <c r="AC18" s="28">
        <v>0</v>
      </c>
      <c r="AD18" s="28">
        <v>0</v>
      </c>
      <c r="AE18" s="28">
        <v>0</v>
      </c>
      <c r="AF18" s="28">
        <v>0</v>
      </c>
      <c r="AG18" s="28">
        <v>0</v>
      </c>
      <c r="AH18" s="28">
        <v>0</v>
      </c>
      <c r="AI18" s="28">
        <v>1</v>
      </c>
      <c r="AJ18" s="9">
        <f t="shared" si="4"/>
        <v>0</v>
      </c>
      <c r="AK18" s="9">
        <f t="shared" si="5"/>
        <v>0</v>
      </c>
      <c r="AL18" s="9">
        <f t="shared" si="6"/>
        <v>1</v>
      </c>
      <c r="AM18" s="9">
        <f t="shared" si="7"/>
        <v>0</v>
      </c>
      <c r="AN18" s="29" t="s">
        <v>1363</v>
      </c>
    </row>
    <row r="19" spans="1:40" x14ac:dyDescent="0.25">
      <c r="A19" s="28">
        <v>213</v>
      </c>
      <c r="B19" s="29" t="s">
        <v>62</v>
      </c>
      <c r="C19" s="29" t="s">
        <v>63</v>
      </c>
      <c r="D19" s="29" t="s">
        <v>64</v>
      </c>
      <c r="E19" s="42">
        <v>40913</v>
      </c>
      <c r="F19" s="29" t="s">
        <v>46</v>
      </c>
      <c r="G19" s="28">
        <v>2200</v>
      </c>
      <c r="H19" s="28">
        <v>800</v>
      </c>
      <c r="K19" s="28">
        <v>3.2</v>
      </c>
      <c r="L19" s="10" t="s">
        <v>341</v>
      </c>
      <c r="M19" s="29" t="s">
        <v>47</v>
      </c>
      <c r="N19" s="31" t="s">
        <v>48</v>
      </c>
      <c r="O19" s="28">
        <v>0</v>
      </c>
      <c r="P19" s="29" t="s">
        <v>60</v>
      </c>
      <c r="Q19" s="31" t="s">
        <v>15</v>
      </c>
      <c r="R19" s="28">
        <v>1</v>
      </c>
      <c r="S19" s="28">
        <v>0</v>
      </c>
      <c r="T19" s="28">
        <v>0</v>
      </c>
      <c r="U19" s="28">
        <v>0</v>
      </c>
      <c r="V19" s="28">
        <v>0</v>
      </c>
      <c r="W19" s="28">
        <v>0</v>
      </c>
      <c r="X19" s="28">
        <v>0</v>
      </c>
      <c r="Y19" s="28">
        <v>0</v>
      </c>
      <c r="Z19" s="28">
        <v>0</v>
      </c>
      <c r="AA19" s="28">
        <v>0</v>
      </c>
      <c r="AB19" s="28">
        <v>1</v>
      </c>
      <c r="AC19" s="28">
        <v>1</v>
      </c>
      <c r="AD19" s="28">
        <v>0</v>
      </c>
      <c r="AE19" s="28">
        <v>0</v>
      </c>
      <c r="AF19" s="28">
        <v>0</v>
      </c>
      <c r="AG19" s="28">
        <v>0</v>
      </c>
      <c r="AH19" s="28">
        <v>0</v>
      </c>
      <c r="AI19" s="28">
        <v>0</v>
      </c>
      <c r="AJ19" s="9">
        <f t="shared" si="4"/>
        <v>1</v>
      </c>
      <c r="AK19" s="9">
        <f t="shared" si="5"/>
        <v>0</v>
      </c>
      <c r="AL19" s="9">
        <f t="shared" si="6"/>
        <v>0</v>
      </c>
      <c r="AM19" s="9">
        <f t="shared" si="7"/>
        <v>0</v>
      </c>
      <c r="AN19" s="29" t="s">
        <v>65</v>
      </c>
    </row>
    <row r="20" spans="1:40" x14ac:dyDescent="0.25">
      <c r="A20" s="28">
        <v>225</v>
      </c>
      <c r="B20" s="29" t="s">
        <v>1368</v>
      </c>
      <c r="C20" s="29" t="s">
        <v>1369</v>
      </c>
      <c r="D20" s="29" t="s">
        <v>1370</v>
      </c>
      <c r="E20" s="42">
        <v>36831</v>
      </c>
      <c r="F20" s="29" t="s">
        <v>38</v>
      </c>
      <c r="G20" s="28">
        <v>1800</v>
      </c>
      <c r="H20" s="28">
        <v>900</v>
      </c>
      <c r="L20" s="10" t="s">
        <v>341</v>
      </c>
      <c r="M20" s="29" t="s">
        <v>151</v>
      </c>
      <c r="N20" s="31" t="s">
        <v>48</v>
      </c>
      <c r="O20" s="28">
        <v>0</v>
      </c>
      <c r="P20" s="29" t="s">
        <v>60</v>
      </c>
      <c r="Q20" s="31" t="s">
        <v>15</v>
      </c>
      <c r="R20" s="28">
        <v>0</v>
      </c>
      <c r="S20" s="28">
        <v>0</v>
      </c>
      <c r="T20" s="28">
        <v>0</v>
      </c>
      <c r="U20" s="28">
        <v>0</v>
      </c>
      <c r="V20" s="28">
        <v>0</v>
      </c>
      <c r="W20" s="28">
        <v>0</v>
      </c>
      <c r="X20" s="28">
        <v>0</v>
      </c>
      <c r="Y20" s="28">
        <v>0</v>
      </c>
      <c r="Z20" s="28">
        <v>0</v>
      </c>
      <c r="AA20" s="28">
        <v>0</v>
      </c>
      <c r="AB20" s="28">
        <v>1</v>
      </c>
      <c r="AC20" s="28">
        <v>0</v>
      </c>
      <c r="AD20" s="28">
        <v>0</v>
      </c>
      <c r="AE20" s="28">
        <v>1</v>
      </c>
      <c r="AF20" s="28">
        <v>0</v>
      </c>
      <c r="AG20" s="28">
        <v>0</v>
      </c>
      <c r="AH20" s="28">
        <v>0</v>
      </c>
      <c r="AI20" s="28">
        <v>0</v>
      </c>
      <c r="AJ20" s="9">
        <f t="shared" si="4"/>
        <v>1</v>
      </c>
      <c r="AK20" s="9">
        <f t="shared" si="5"/>
        <v>0</v>
      </c>
      <c r="AL20" s="9">
        <f t="shared" si="6"/>
        <v>0</v>
      </c>
      <c r="AM20" s="9">
        <f t="shared" si="7"/>
        <v>0</v>
      </c>
      <c r="AN20" s="29" t="s">
        <v>1371</v>
      </c>
    </row>
    <row r="21" spans="1:40" x14ac:dyDescent="0.25">
      <c r="A21" s="28">
        <v>338</v>
      </c>
      <c r="B21" s="29" t="s">
        <v>88</v>
      </c>
      <c r="C21" s="29" t="s">
        <v>89</v>
      </c>
      <c r="D21" s="29" t="s">
        <v>90</v>
      </c>
      <c r="E21" s="42">
        <v>40179</v>
      </c>
      <c r="F21" s="29" t="s">
        <v>38</v>
      </c>
      <c r="Q21" s="31" t="s">
        <v>15</v>
      </c>
      <c r="R21" s="28">
        <v>1</v>
      </c>
      <c r="S21" s="28">
        <v>0</v>
      </c>
      <c r="T21" s="28">
        <v>0</v>
      </c>
      <c r="U21" s="28">
        <v>0</v>
      </c>
      <c r="V21" s="28">
        <v>0</v>
      </c>
      <c r="W21" s="28">
        <v>0</v>
      </c>
      <c r="X21" s="28">
        <v>0</v>
      </c>
      <c r="Y21" s="28">
        <v>0</v>
      </c>
      <c r="Z21" s="28">
        <v>0</v>
      </c>
      <c r="AA21" s="28">
        <v>0</v>
      </c>
      <c r="AB21" s="28">
        <v>1</v>
      </c>
      <c r="AC21" s="28">
        <v>1</v>
      </c>
      <c r="AD21" s="28">
        <v>0</v>
      </c>
      <c r="AE21" s="28">
        <v>0</v>
      </c>
      <c r="AF21" s="28">
        <v>1</v>
      </c>
      <c r="AG21" s="28">
        <v>0</v>
      </c>
      <c r="AH21" s="28">
        <v>0</v>
      </c>
      <c r="AI21" s="28">
        <v>0</v>
      </c>
      <c r="AJ21" s="9">
        <f t="shared" ref="AJ21:AJ84" si="8">IF(OR(AC21=1,AE21=1),1,0)</f>
        <v>1</v>
      </c>
      <c r="AK21" s="9">
        <f t="shared" ref="AK21:AK84" si="9">IF(OR(AF21=1,AG21=1),1,0)</f>
        <v>1</v>
      </c>
      <c r="AL21" s="9">
        <f t="shared" ref="AL21:AL84" si="10">IF(OR(AD21=1,AH21=1,AI21=1),1,0)</f>
        <v>0</v>
      </c>
      <c r="AM21" s="9">
        <f t="shared" ref="AM21:AM84" si="11">IF(OR(AD21=1,AH21=1),1,0)</f>
        <v>0</v>
      </c>
      <c r="AN21" s="29" t="s">
        <v>91</v>
      </c>
    </row>
    <row r="22" spans="1:40" x14ac:dyDescent="0.25">
      <c r="A22" s="28">
        <v>340</v>
      </c>
      <c r="B22" s="29" t="s">
        <v>1880</v>
      </c>
      <c r="C22" s="29" t="s">
        <v>1881</v>
      </c>
      <c r="D22" s="29" t="s">
        <v>1882</v>
      </c>
      <c r="E22" s="42">
        <v>41001</v>
      </c>
      <c r="F22" s="29" t="s">
        <v>38</v>
      </c>
      <c r="Q22" s="31" t="s">
        <v>15</v>
      </c>
      <c r="R22" s="28">
        <v>1</v>
      </c>
      <c r="S22" s="28">
        <v>0</v>
      </c>
      <c r="T22" s="28">
        <v>0</v>
      </c>
      <c r="U22" s="28">
        <v>0</v>
      </c>
      <c r="V22" s="28">
        <v>0</v>
      </c>
      <c r="W22" s="28">
        <v>0</v>
      </c>
      <c r="X22" s="28">
        <v>0</v>
      </c>
      <c r="Y22" s="28">
        <v>0</v>
      </c>
      <c r="Z22" s="28">
        <v>0</v>
      </c>
      <c r="AA22" s="28">
        <v>0</v>
      </c>
      <c r="AB22" s="28">
        <v>1</v>
      </c>
      <c r="AC22" s="28">
        <v>0</v>
      </c>
      <c r="AD22" s="28">
        <v>0</v>
      </c>
      <c r="AE22" s="28">
        <v>1</v>
      </c>
      <c r="AF22" s="28">
        <v>1</v>
      </c>
      <c r="AG22" s="28">
        <v>1</v>
      </c>
      <c r="AH22" s="28">
        <v>0</v>
      </c>
      <c r="AI22" s="28">
        <v>0</v>
      </c>
      <c r="AJ22" s="9">
        <f t="shared" si="8"/>
        <v>1</v>
      </c>
      <c r="AK22" s="9">
        <f t="shared" si="9"/>
        <v>1</v>
      </c>
      <c r="AL22" s="9">
        <f t="shared" si="10"/>
        <v>0</v>
      </c>
      <c r="AM22" s="9">
        <f t="shared" si="11"/>
        <v>0</v>
      </c>
      <c r="AN22" s="29" t="s">
        <v>1883</v>
      </c>
    </row>
    <row r="23" spans="1:40" x14ac:dyDescent="0.25">
      <c r="A23" s="28">
        <v>401</v>
      </c>
      <c r="B23" s="29" t="s">
        <v>401</v>
      </c>
      <c r="C23" s="29" t="s">
        <v>402</v>
      </c>
      <c r="D23" s="29" t="s">
        <v>403</v>
      </c>
      <c r="E23" s="42">
        <v>37773</v>
      </c>
      <c r="F23" s="29" t="s">
        <v>46</v>
      </c>
      <c r="G23" s="28">
        <v>1800</v>
      </c>
      <c r="H23" s="28">
        <v>900</v>
      </c>
      <c r="I23" s="28">
        <v>1.1000000000000001E-3</v>
      </c>
      <c r="L23" s="10" t="s">
        <v>341</v>
      </c>
      <c r="M23" s="29" t="s">
        <v>47</v>
      </c>
      <c r="N23" s="31" t="s">
        <v>48</v>
      </c>
      <c r="O23" s="28">
        <v>2190</v>
      </c>
      <c r="P23" s="29" t="s">
        <v>60</v>
      </c>
      <c r="Q23" s="31" t="s">
        <v>15</v>
      </c>
      <c r="R23" s="28">
        <v>0</v>
      </c>
      <c r="S23" s="28">
        <v>0</v>
      </c>
      <c r="T23" s="28">
        <v>0</v>
      </c>
      <c r="U23" s="28">
        <v>0</v>
      </c>
      <c r="V23" s="28">
        <v>0</v>
      </c>
      <c r="W23" s="28">
        <v>0</v>
      </c>
      <c r="X23" s="28">
        <v>0</v>
      </c>
      <c r="Y23" s="28">
        <v>0</v>
      </c>
      <c r="Z23" s="28">
        <v>0</v>
      </c>
      <c r="AA23" s="28">
        <v>0</v>
      </c>
      <c r="AB23" s="28">
        <v>1</v>
      </c>
      <c r="AC23" s="28">
        <v>0</v>
      </c>
      <c r="AD23" s="28">
        <v>0</v>
      </c>
      <c r="AE23" s="28">
        <v>0</v>
      </c>
      <c r="AF23" s="28">
        <v>0</v>
      </c>
      <c r="AG23" s="28">
        <v>0</v>
      </c>
      <c r="AH23" s="28">
        <v>0</v>
      </c>
      <c r="AI23" s="28">
        <v>1</v>
      </c>
      <c r="AJ23" s="9">
        <f t="shared" si="8"/>
        <v>0</v>
      </c>
      <c r="AK23" s="9">
        <f t="shared" si="9"/>
        <v>0</v>
      </c>
      <c r="AL23" s="9">
        <f t="shared" si="10"/>
        <v>1</v>
      </c>
      <c r="AM23" s="9">
        <f t="shared" si="11"/>
        <v>0</v>
      </c>
      <c r="AN23" s="29" t="s">
        <v>404</v>
      </c>
    </row>
    <row r="24" spans="1:40" x14ac:dyDescent="0.25">
      <c r="A24" s="28">
        <v>404</v>
      </c>
      <c r="B24" s="29" t="s">
        <v>405</v>
      </c>
      <c r="C24" s="29" t="s">
        <v>406</v>
      </c>
      <c r="D24" s="29" t="s">
        <v>407</v>
      </c>
      <c r="E24" s="42">
        <v>38108</v>
      </c>
      <c r="F24" s="29" t="s">
        <v>38</v>
      </c>
      <c r="Q24" s="31" t="s">
        <v>15</v>
      </c>
      <c r="R24" s="28">
        <v>1</v>
      </c>
      <c r="S24" s="28">
        <v>0</v>
      </c>
      <c r="T24" s="28">
        <v>0</v>
      </c>
      <c r="U24" s="28">
        <v>0</v>
      </c>
      <c r="V24" s="28">
        <v>0</v>
      </c>
      <c r="W24" s="28">
        <v>0</v>
      </c>
      <c r="X24" s="28">
        <v>0</v>
      </c>
      <c r="Y24" s="28">
        <v>0</v>
      </c>
      <c r="Z24" s="28">
        <v>0</v>
      </c>
      <c r="AA24" s="28">
        <v>0</v>
      </c>
      <c r="AB24" s="28">
        <v>1</v>
      </c>
      <c r="AC24" s="28">
        <v>1</v>
      </c>
      <c r="AD24" s="28">
        <v>0</v>
      </c>
      <c r="AE24" s="28">
        <v>0</v>
      </c>
      <c r="AF24" s="28">
        <v>0</v>
      </c>
      <c r="AG24" s="28">
        <v>0</v>
      </c>
      <c r="AH24" s="28">
        <v>0</v>
      </c>
      <c r="AI24" s="28">
        <v>0</v>
      </c>
      <c r="AJ24" s="9">
        <f t="shared" si="8"/>
        <v>1</v>
      </c>
      <c r="AK24" s="9">
        <f t="shared" si="9"/>
        <v>0</v>
      </c>
      <c r="AL24" s="9">
        <f t="shared" si="10"/>
        <v>0</v>
      </c>
      <c r="AM24" s="9">
        <f t="shared" si="11"/>
        <v>0</v>
      </c>
      <c r="AN24" s="29" t="s">
        <v>408</v>
      </c>
    </row>
    <row r="25" spans="1:40" x14ac:dyDescent="0.25">
      <c r="A25" s="28">
        <v>405</v>
      </c>
      <c r="B25" s="29" t="s">
        <v>1376</v>
      </c>
      <c r="C25" s="29" t="s">
        <v>1377</v>
      </c>
      <c r="D25" s="29" t="s">
        <v>1378</v>
      </c>
      <c r="E25" s="42">
        <v>36574</v>
      </c>
      <c r="F25" s="29" t="s">
        <v>38</v>
      </c>
      <c r="L25" s="10" t="s">
        <v>341</v>
      </c>
      <c r="M25" s="29" t="s">
        <v>54</v>
      </c>
      <c r="N25" s="31" t="s">
        <v>48</v>
      </c>
      <c r="O25" s="28">
        <v>0</v>
      </c>
      <c r="P25" s="29" t="s">
        <v>60</v>
      </c>
      <c r="Q25" s="31" t="s">
        <v>15</v>
      </c>
      <c r="R25" s="28">
        <v>1</v>
      </c>
      <c r="S25" s="28">
        <v>0</v>
      </c>
      <c r="T25" s="28">
        <v>0</v>
      </c>
      <c r="U25" s="28">
        <v>0</v>
      </c>
      <c r="V25" s="28">
        <v>0</v>
      </c>
      <c r="W25" s="28">
        <v>0</v>
      </c>
      <c r="X25" s="28">
        <v>0</v>
      </c>
      <c r="Y25" s="28">
        <v>0</v>
      </c>
      <c r="Z25" s="28">
        <v>0</v>
      </c>
      <c r="AA25" s="28">
        <v>0</v>
      </c>
      <c r="AB25" s="28">
        <v>1</v>
      </c>
      <c r="AC25" s="28">
        <v>1</v>
      </c>
      <c r="AD25" s="28">
        <v>1</v>
      </c>
      <c r="AE25" s="28">
        <v>0</v>
      </c>
      <c r="AF25" s="28">
        <v>0</v>
      </c>
      <c r="AG25" s="28">
        <v>0</v>
      </c>
      <c r="AH25" s="28">
        <v>0</v>
      </c>
      <c r="AI25" s="28">
        <v>0</v>
      </c>
      <c r="AJ25" s="9">
        <f t="shared" si="8"/>
        <v>1</v>
      </c>
      <c r="AK25" s="9">
        <f t="shared" si="9"/>
        <v>0</v>
      </c>
      <c r="AL25" s="9">
        <f t="shared" si="10"/>
        <v>1</v>
      </c>
      <c r="AM25" s="9">
        <f t="shared" si="11"/>
        <v>1</v>
      </c>
      <c r="AN25" s="29" t="s">
        <v>1379</v>
      </c>
    </row>
    <row r="26" spans="1:40" x14ac:dyDescent="0.25">
      <c r="A26" s="28">
        <v>427</v>
      </c>
      <c r="B26" s="29" t="s">
        <v>1273</v>
      </c>
      <c r="C26" s="29" t="s">
        <v>1274</v>
      </c>
      <c r="D26" s="29" t="s">
        <v>1275</v>
      </c>
      <c r="E26" s="42">
        <v>37438</v>
      </c>
      <c r="F26" s="29" t="s">
        <v>46</v>
      </c>
      <c r="G26" s="28">
        <v>1800</v>
      </c>
      <c r="H26" s="28">
        <v>900</v>
      </c>
      <c r="L26" s="10" t="s">
        <v>341</v>
      </c>
      <c r="M26" s="29" t="s">
        <v>47</v>
      </c>
      <c r="N26" s="31" t="s">
        <v>48</v>
      </c>
      <c r="O26" s="28">
        <v>0</v>
      </c>
      <c r="P26" s="29" t="s">
        <v>60</v>
      </c>
      <c r="Q26" s="31" t="s">
        <v>15</v>
      </c>
      <c r="R26" s="28">
        <v>1</v>
      </c>
      <c r="S26" s="28">
        <v>0</v>
      </c>
      <c r="T26" s="28">
        <v>0</v>
      </c>
      <c r="U26" s="28">
        <v>0</v>
      </c>
      <c r="V26" s="28">
        <v>0</v>
      </c>
      <c r="W26" s="28">
        <v>0</v>
      </c>
      <c r="X26" s="28">
        <v>0</v>
      </c>
      <c r="Y26" s="28">
        <v>0</v>
      </c>
      <c r="Z26" s="28">
        <v>0</v>
      </c>
      <c r="AA26" s="28">
        <v>0</v>
      </c>
      <c r="AB26" s="28">
        <v>1</v>
      </c>
      <c r="AC26" s="28">
        <v>0</v>
      </c>
      <c r="AD26" s="28">
        <v>0</v>
      </c>
      <c r="AE26" s="28">
        <v>0</v>
      </c>
      <c r="AF26" s="28">
        <v>0</v>
      </c>
      <c r="AG26" s="28">
        <v>0</v>
      </c>
      <c r="AH26" s="28">
        <v>0</v>
      </c>
      <c r="AI26" s="28">
        <v>1</v>
      </c>
      <c r="AJ26" s="9">
        <f t="shared" si="8"/>
        <v>0</v>
      </c>
      <c r="AK26" s="9">
        <f t="shared" si="9"/>
        <v>0</v>
      </c>
      <c r="AL26" s="9">
        <f t="shared" si="10"/>
        <v>1</v>
      </c>
      <c r="AM26" s="9">
        <f t="shared" si="11"/>
        <v>0</v>
      </c>
      <c r="AN26" s="29" t="s">
        <v>1276</v>
      </c>
    </row>
    <row r="27" spans="1:40" x14ac:dyDescent="0.25">
      <c r="A27" s="28">
        <v>478</v>
      </c>
      <c r="B27" s="29" t="s">
        <v>1388</v>
      </c>
      <c r="C27" s="29" t="s">
        <v>1389</v>
      </c>
      <c r="D27" s="29" t="s">
        <v>1390</v>
      </c>
      <c r="E27" s="42">
        <v>37712</v>
      </c>
      <c r="F27" s="29" t="s">
        <v>38</v>
      </c>
      <c r="J27" s="28">
        <v>0.5</v>
      </c>
      <c r="L27" s="10" t="s">
        <v>341</v>
      </c>
      <c r="M27" s="29" t="s">
        <v>54</v>
      </c>
      <c r="N27" s="31" t="s">
        <v>48</v>
      </c>
      <c r="O27" s="28">
        <v>0</v>
      </c>
      <c r="P27" s="29" t="s">
        <v>152</v>
      </c>
      <c r="Q27" s="31" t="s">
        <v>15</v>
      </c>
      <c r="R27" s="28">
        <v>1</v>
      </c>
      <c r="S27" s="28">
        <v>0</v>
      </c>
      <c r="T27" s="28">
        <v>0</v>
      </c>
      <c r="U27" s="28">
        <v>0</v>
      </c>
      <c r="V27" s="28">
        <v>0</v>
      </c>
      <c r="W27" s="28">
        <v>0</v>
      </c>
      <c r="X27" s="28">
        <v>0</v>
      </c>
      <c r="Y27" s="28">
        <v>0</v>
      </c>
      <c r="Z27" s="28">
        <v>0</v>
      </c>
      <c r="AA27" s="28">
        <v>0</v>
      </c>
      <c r="AB27" s="28">
        <v>1</v>
      </c>
      <c r="AC27" s="28">
        <v>0</v>
      </c>
      <c r="AD27" s="28">
        <v>0</v>
      </c>
      <c r="AE27" s="28">
        <v>0</v>
      </c>
      <c r="AF27" s="28">
        <v>0</v>
      </c>
      <c r="AG27" s="28">
        <v>0</v>
      </c>
      <c r="AH27" s="28">
        <v>0</v>
      </c>
      <c r="AI27" s="28">
        <v>1</v>
      </c>
      <c r="AJ27" s="9">
        <f t="shared" si="8"/>
        <v>0</v>
      </c>
      <c r="AK27" s="9">
        <f t="shared" si="9"/>
        <v>0</v>
      </c>
      <c r="AL27" s="9">
        <f t="shared" si="10"/>
        <v>1</v>
      </c>
      <c r="AM27" s="9">
        <f t="shared" si="11"/>
        <v>0</v>
      </c>
      <c r="AN27" s="29" t="s">
        <v>1391</v>
      </c>
    </row>
    <row r="28" spans="1:40" x14ac:dyDescent="0.25">
      <c r="A28" s="28">
        <v>521</v>
      </c>
      <c r="B28" s="29" t="s">
        <v>413</v>
      </c>
      <c r="C28" s="29" t="s">
        <v>414</v>
      </c>
      <c r="D28" s="29" t="s">
        <v>415</v>
      </c>
      <c r="E28" s="42">
        <v>42235</v>
      </c>
      <c r="F28" s="29" t="s">
        <v>46</v>
      </c>
      <c r="Q28" s="31" t="s">
        <v>70</v>
      </c>
      <c r="R28" s="28">
        <v>0</v>
      </c>
      <c r="S28" s="28">
        <v>0</v>
      </c>
      <c r="T28" s="28">
        <v>0</v>
      </c>
      <c r="U28" s="28">
        <v>0</v>
      </c>
      <c r="V28" s="28">
        <v>0</v>
      </c>
      <c r="W28" s="28">
        <v>0</v>
      </c>
      <c r="X28" s="28">
        <v>0</v>
      </c>
      <c r="Y28" s="28">
        <v>0</v>
      </c>
      <c r="Z28" s="28">
        <v>0</v>
      </c>
      <c r="AA28" s="28">
        <v>0</v>
      </c>
      <c r="AB28" s="28">
        <v>1</v>
      </c>
      <c r="AC28" s="28">
        <v>0</v>
      </c>
      <c r="AD28" s="28">
        <v>1</v>
      </c>
      <c r="AE28" s="28">
        <v>0</v>
      </c>
      <c r="AF28" s="28">
        <v>0</v>
      </c>
      <c r="AG28" s="28">
        <v>0</v>
      </c>
      <c r="AH28" s="28">
        <v>0</v>
      </c>
      <c r="AI28" s="28">
        <v>0</v>
      </c>
      <c r="AJ28" s="9">
        <f t="shared" si="8"/>
        <v>0</v>
      </c>
      <c r="AK28" s="9">
        <f t="shared" si="9"/>
        <v>0</v>
      </c>
      <c r="AL28" s="9">
        <f t="shared" si="10"/>
        <v>1</v>
      </c>
      <c r="AM28" s="9">
        <f t="shared" si="11"/>
        <v>1</v>
      </c>
      <c r="AN28" s="29" t="s">
        <v>416</v>
      </c>
    </row>
    <row r="29" spans="1:40" x14ac:dyDescent="0.25">
      <c r="A29" s="28">
        <v>548</v>
      </c>
      <c r="B29" s="29" t="s">
        <v>2832</v>
      </c>
      <c r="C29" s="29" t="s">
        <v>2833</v>
      </c>
      <c r="D29" s="29" t="s">
        <v>2834</v>
      </c>
      <c r="E29" s="42">
        <v>42186</v>
      </c>
      <c r="F29" s="29" t="s">
        <v>38</v>
      </c>
      <c r="J29" s="28">
        <v>1.5</v>
      </c>
      <c r="L29" s="10" t="s">
        <v>342</v>
      </c>
      <c r="M29" s="29" t="s">
        <v>714</v>
      </c>
      <c r="N29" s="31" t="s">
        <v>48</v>
      </c>
      <c r="O29" s="28">
        <v>0</v>
      </c>
      <c r="P29" s="29" t="s">
        <v>103</v>
      </c>
      <c r="Q29" s="31" t="s">
        <v>15</v>
      </c>
      <c r="R29" s="28">
        <v>1</v>
      </c>
      <c r="S29" s="28">
        <v>0</v>
      </c>
      <c r="T29" s="28">
        <v>0</v>
      </c>
      <c r="U29" s="28">
        <v>0</v>
      </c>
      <c r="V29" s="28">
        <v>0</v>
      </c>
      <c r="W29" s="28">
        <v>0</v>
      </c>
      <c r="X29" s="28">
        <v>0</v>
      </c>
      <c r="Y29" s="28">
        <v>0</v>
      </c>
      <c r="Z29" s="28">
        <v>0</v>
      </c>
      <c r="AA29" s="28">
        <v>1</v>
      </c>
      <c r="AB29" s="28">
        <v>0</v>
      </c>
      <c r="AC29" s="28">
        <v>1</v>
      </c>
      <c r="AD29" s="28">
        <v>0</v>
      </c>
      <c r="AE29" s="28">
        <v>0</v>
      </c>
      <c r="AF29" s="28">
        <v>0</v>
      </c>
      <c r="AG29" s="28">
        <v>0</v>
      </c>
      <c r="AH29" s="28">
        <v>0</v>
      </c>
      <c r="AI29" s="28">
        <v>0</v>
      </c>
      <c r="AJ29" s="9">
        <f t="shared" si="8"/>
        <v>1</v>
      </c>
      <c r="AK29" s="9">
        <f t="shared" si="9"/>
        <v>0</v>
      </c>
      <c r="AL29" s="9">
        <f t="shared" si="10"/>
        <v>0</v>
      </c>
      <c r="AM29" s="9">
        <f t="shared" si="11"/>
        <v>0</v>
      </c>
      <c r="AN29" s="29" t="s">
        <v>2835</v>
      </c>
    </row>
    <row r="30" spans="1:40" x14ac:dyDescent="0.25">
      <c r="A30" s="28">
        <v>568</v>
      </c>
      <c r="B30" s="29" t="s">
        <v>1284</v>
      </c>
      <c r="C30" s="29" t="s">
        <v>1285</v>
      </c>
      <c r="D30" s="29" t="s">
        <v>1286</v>
      </c>
      <c r="E30" s="42">
        <v>42064</v>
      </c>
      <c r="F30" s="29" t="s">
        <v>332</v>
      </c>
      <c r="J30" s="28">
        <v>2</v>
      </c>
      <c r="K30" s="28">
        <v>200</v>
      </c>
      <c r="L30" s="10" t="s">
        <v>342</v>
      </c>
      <c r="M30" s="29" t="s">
        <v>136</v>
      </c>
      <c r="N30" s="31" t="s">
        <v>219</v>
      </c>
      <c r="O30" s="28">
        <v>174</v>
      </c>
      <c r="P30" s="29" t="s">
        <v>1287</v>
      </c>
      <c r="Q30" s="31" t="s">
        <v>15</v>
      </c>
      <c r="R30" s="28">
        <v>1</v>
      </c>
      <c r="S30" s="28">
        <v>0</v>
      </c>
      <c r="T30" s="28">
        <v>0</v>
      </c>
      <c r="U30" s="28">
        <v>1</v>
      </c>
      <c r="V30" s="28">
        <v>0</v>
      </c>
      <c r="W30" s="28">
        <v>0</v>
      </c>
      <c r="X30" s="28">
        <v>0</v>
      </c>
      <c r="Y30" s="28">
        <v>0</v>
      </c>
      <c r="Z30" s="28">
        <v>1</v>
      </c>
      <c r="AA30" s="28">
        <v>0</v>
      </c>
      <c r="AB30" s="28">
        <v>0</v>
      </c>
      <c r="AC30" s="28">
        <v>1</v>
      </c>
      <c r="AD30" s="28">
        <v>0</v>
      </c>
      <c r="AE30" s="28">
        <v>0</v>
      </c>
      <c r="AF30" s="28">
        <v>0</v>
      </c>
      <c r="AG30" s="28">
        <v>0</v>
      </c>
      <c r="AH30" s="28">
        <v>0</v>
      </c>
      <c r="AI30" s="28">
        <v>0</v>
      </c>
      <c r="AJ30" s="9">
        <f t="shared" si="8"/>
        <v>1</v>
      </c>
      <c r="AK30" s="9">
        <f t="shared" si="9"/>
        <v>0</v>
      </c>
      <c r="AL30" s="9">
        <f t="shared" si="10"/>
        <v>0</v>
      </c>
      <c r="AM30" s="9">
        <f t="shared" si="11"/>
        <v>0</v>
      </c>
      <c r="AN30" s="29" t="s">
        <v>1288</v>
      </c>
    </row>
    <row r="31" spans="1:40" x14ac:dyDescent="0.25">
      <c r="A31" s="28">
        <v>577</v>
      </c>
      <c r="B31" s="29" t="s">
        <v>2836</v>
      </c>
      <c r="C31" s="29" t="s">
        <v>2837</v>
      </c>
      <c r="D31" s="29" t="s">
        <v>2838</v>
      </c>
      <c r="E31" s="42">
        <v>41913</v>
      </c>
      <c r="F31" s="29" t="s">
        <v>38</v>
      </c>
      <c r="J31" s="28">
        <v>0.7</v>
      </c>
      <c r="L31" s="10" t="s">
        <v>342</v>
      </c>
      <c r="M31" s="29" t="s">
        <v>185</v>
      </c>
      <c r="N31" s="31" t="s">
        <v>48</v>
      </c>
      <c r="O31" s="28">
        <v>0</v>
      </c>
      <c r="P31" s="29" t="s">
        <v>738</v>
      </c>
      <c r="Q31" s="31" t="s">
        <v>70</v>
      </c>
      <c r="R31" s="28">
        <v>0</v>
      </c>
      <c r="S31" s="28">
        <v>0</v>
      </c>
      <c r="T31" s="28">
        <v>0</v>
      </c>
      <c r="U31" s="28">
        <v>1</v>
      </c>
      <c r="V31" s="28">
        <v>0</v>
      </c>
      <c r="W31" s="28">
        <v>0</v>
      </c>
      <c r="X31" s="28">
        <v>0</v>
      </c>
      <c r="Y31" s="28">
        <v>0</v>
      </c>
      <c r="Z31" s="28">
        <v>1</v>
      </c>
      <c r="AA31" s="28">
        <v>0</v>
      </c>
      <c r="AB31" s="28">
        <v>0</v>
      </c>
      <c r="AC31" s="28">
        <v>1</v>
      </c>
      <c r="AD31" s="28">
        <v>0</v>
      </c>
      <c r="AE31" s="28">
        <v>0</v>
      </c>
      <c r="AF31" s="28">
        <v>0</v>
      </c>
      <c r="AG31" s="28">
        <v>0</v>
      </c>
      <c r="AH31" s="28">
        <v>0</v>
      </c>
      <c r="AI31" s="28">
        <v>0</v>
      </c>
      <c r="AJ31" s="9">
        <f t="shared" si="8"/>
        <v>1</v>
      </c>
      <c r="AK31" s="9">
        <f t="shared" si="9"/>
        <v>0</v>
      </c>
      <c r="AL31" s="9">
        <f t="shared" si="10"/>
        <v>0</v>
      </c>
      <c r="AM31" s="9">
        <f t="shared" si="11"/>
        <v>0</v>
      </c>
      <c r="AN31" s="29" t="s">
        <v>2839</v>
      </c>
    </row>
    <row r="32" spans="1:40" x14ac:dyDescent="0.25">
      <c r="A32" s="28">
        <v>579</v>
      </c>
      <c r="B32" s="29" t="s">
        <v>970</v>
      </c>
      <c r="C32" s="29" t="s">
        <v>971</v>
      </c>
      <c r="D32" s="29" t="s">
        <v>972</v>
      </c>
      <c r="E32" s="42">
        <v>41730</v>
      </c>
      <c r="F32" s="29" t="s">
        <v>38</v>
      </c>
      <c r="J32" s="28">
        <v>1.45</v>
      </c>
      <c r="L32" s="10" t="s">
        <v>341</v>
      </c>
      <c r="M32" s="29" t="s">
        <v>151</v>
      </c>
      <c r="N32" s="31" t="s">
        <v>48</v>
      </c>
      <c r="O32" s="28">
        <v>0</v>
      </c>
      <c r="P32" s="29" t="s">
        <v>293</v>
      </c>
      <c r="Q32" s="31" t="s">
        <v>15</v>
      </c>
      <c r="R32" s="28">
        <v>0</v>
      </c>
      <c r="S32" s="28">
        <v>0</v>
      </c>
      <c r="T32" s="28">
        <v>0</v>
      </c>
      <c r="U32" s="28">
        <v>0</v>
      </c>
      <c r="V32" s="28">
        <v>0</v>
      </c>
      <c r="W32" s="28">
        <v>0</v>
      </c>
      <c r="X32" s="28">
        <v>0</v>
      </c>
      <c r="Y32" s="28">
        <v>0</v>
      </c>
      <c r="Z32" s="28">
        <v>0</v>
      </c>
      <c r="AA32" s="28">
        <v>1</v>
      </c>
      <c r="AB32" s="28">
        <v>0</v>
      </c>
      <c r="AC32" s="28">
        <v>0</v>
      </c>
      <c r="AD32" s="28">
        <v>0</v>
      </c>
      <c r="AE32" s="28">
        <v>0</v>
      </c>
      <c r="AF32" s="28">
        <v>1</v>
      </c>
      <c r="AG32" s="28">
        <v>0</v>
      </c>
      <c r="AH32" s="28">
        <v>0</v>
      </c>
      <c r="AI32" s="28">
        <v>0</v>
      </c>
      <c r="AJ32" s="9">
        <f t="shared" si="8"/>
        <v>0</v>
      </c>
      <c r="AK32" s="9">
        <f t="shared" si="9"/>
        <v>1</v>
      </c>
      <c r="AL32" s="9">
        <f t="shared" si="10"/>
        <v>0</v>
      </c>
      <c r="AM32" s="9">
        <f t="shared" si="11"/>
        <v>0</v>
      </c>
      <c r="AN32" s="29" t="s">
        <v>973</v>
      </c>
    </row>
    <row r="33" spans="1:40" x14ac:dyDescent="0.25">
      <c r="A33" s="28">
        <v>640</v>
      </c>
      <c r="B33" s="29" t="s">
        <v>1132</v>
      </c>
      <c r="C33" s="29" t="s">
        <v>1133</v>
      </c>
      <c r="D33" s="29" t="s">
        <v>1134</v>
      </c>
      <c r="E33" s="42">
        <v>41640</v>
      </c>
      <c r="F33" s="29" t="s">
        <v>332</v>
      </c>
      <c r="I33" s="28">
        <v>250</v>
      </c>
      <c r="J33" s="28">
        <v>0.17899999999999999</v>
      </c>
      <c r="L33" s="10" t="s">
        <v>342</v>
      </c>
      <c r="M33" s="29" t="s">
        <v>136</v>
      </c>
      <c r="N33" s="31" t="s">
        <v>219</v>
      </c>
      <c r="O33" s="28">
        <v>60</v>
      </c>
      <c r="P33" s="29" t="s">
        <v>1135</v>
      </c>
      <c r="Q33" s="31" t="s">
        <v>15</v>
      </c>
      <c r="R33" s="28">
        <v>1</v>
      </c>
      <c r="S33" s="28">
        <v>0</v>
      </c>
      <c r="T33" s="28">
        <v>0</v>
      </c>
      <c r="U33" s="28">
        <v>1</v>
      </c>
      <c r="V33" s="28">
        <v>0</v>
      </c>
      <c r="W33" s="28">
        <v>0</v>
      </c>
      <c r="X33" s="28">
        <v>0</v>
      </c>
      <c r="Y33" s="28">
        <v>0</v>
      </c>
      <c r="Z33" s="28">
        <v>1</v>
      </c>
      <c r="AA33" s="28">
        <v>0</v>
      </c>
      <c r="AB33" s="28">
        <v>0</v>
      </c>
      <c r="AC33" s="28">
        <v>0</v>
      </c>
      <c r="AD33" s="28">
        <v>0</v>
      </c>
      <c r="AE33" s="28">
        <v>1</v>
      </c>
      <c r="AF33" s="28">
        <v>0</v>
      </c>
      <c r="AG33" s="28">
        <v>0</v>
      </c>
      <c r="AH33" s="28">
        <v>0</v>
      </c>
      <c r="AI33" s="28">
        <v>0</v>
      </c>
      <c r="AJ33" s="9">
        <f t="shared" si="8"/>
        <v>1</v>
      </c>
      <c r="AK33" s="9">
        <f t="shared" si="9"/>
        <v>0</v>
      </c>
      <c r="AL33" s="9">
        <f t="shared" si="10"/>
        <v>0</v>
      </c>
      <c r="AM33" s="9">
        <f t="shared" si="11"/>
        <v>0</v>
      </c>
      <c r="AN33" s="29" t="s">
        <v>1136</v>
      </c>
    </row>
    <row r="34" spans="1:40" x14ac:dyDescent="0.25">
      <c r="A34" s="28">
        <v>641</v>
      </c>
      <c r="B34" s="29" t="s">
        <v>2061</v>
      </c>
      <c r="C34" s="29" t="s">
        <v>2062</v>
      </c>
      <c r="D34" s="29" t="s">
        <v>2063</v>
      </c>
      <c r="E34" s="42">
        <v>41244</v>
      </c>
      <c r="F34" s="29" t="s">
        <v>38</v>
      </c>
      <c r="I34" s="28">
        <v>1680</v>
      </c>
      <c r="J34" s="28">
        <v>5.953E-4</v>
      </c>
      <c r="L34" s="10" t="s">
        <v>342</v>
      </c>
      <c r="M34" s="29" t="s">
        <v>39</v>
      </c>
      <c r="N34" s="31" t="s">
        <v>219</v>
      </c>
      <c r="O34" s="28">
        <v>42.857142857142854</v>
      </c>
      <c r="P34" s="29" t="s">
        <v>1153</v>
      </c>
      <c r="Q34" s="31" t="s">
        <v>15</v>
      </c>
      <c r="R34" s="28">
        <v>1</v>
      </c>
      <c r="S34" s="28">
        <v>0</v>
      </c>
      <c r="T34" s="28">
        <v>0</v>
      </c>
      <c r="U34" s="28">
        <v>1</v>
      </c>
      <c r="V34" s="28">
        <v>0</v>
      </c>
      <c r="W34" s="28">
        <v>0</v>
      </c>
      <c r="X34" s="28">
        <v>0</v>
      </c>
      <c r="Y34" s="28">
        <v>0</v>
      </c>
      <c r="Z34" s="28">
        <v>1</v>
      </c>
      <c r="AA34" s="28">
        <v>0</v>
      </c>
      <c r="AB34" s="28">
        <v>0</v>
      </c>
      <c r="AC34" s="28">
        <v>1</v>
      </c>
      <c r="AD34" s="28">
        <v>0</v>
      </c>
      <c r="AE34" s="28">
        <v>0</v>
      </c>
      <c r="AF34" s="28">
        <v>0</v>
      </c>
      <c r="AG34" s="28">
        <v>0</v>
      </c>
      <c r="AH34" s="28">
        <v>0</v>
      </c>
      <c r="AI34" s="28">
        <v>0</v>
      </c>
      <c r="AJ34" s="9">
        <f t="shared" si="8"/>
        <v>1</v>
      </c>
      <c r="AK34" s="9">
        <f t="shared" si="9"/>
        <v>0</v>
      </c>
      <c r="AL34" s="9">
        <f t="shared" si="10"/>
        <v>0</v>
      </c>
      <c r="AM34" s="9">
        <f t="shared" si="11"/>
        <v>0</v>
      </c>
      <c r="AN34" s="29" t="s">
        <v>2064</v>
      </c>
    </row>
    <row r="35" spans="1:40" x14ac:dyDescent="0.25">
      <c r="A35" s="28">
        <v>742</v>
      </c>
      <c r="B35" s="29" t="s">
        <v>2840</v>
      </c>
      <c r="C35" s="29" t="s">
        <v>2841</v>
      </c>
      <c r="D35" s="29" t="s">
        <v>2842</v>
      </c>
      <c r="E35" s="42">
        <v>39567</v>
      </c>
      <c r="F35" s="29" t="s">
        <v>38</v>
      </c>
      <c r="I35" s="28">
        <v>33</v>
      </c>
      <c r="J35" s="28">
        <v>5.9999999999999995E-4</v>
      </c>
      <c r="L35" s="10" t="s">
        <v>341</v>
      </c>
      <c r="M35" s="29" t="s">
        <v>151</v>
      </c>
      <c r="N35" s="31" t="s">
        <v>48</v>
      </c>
      <c r="O35" s="28">
        <v>110.02380952380952</v>
      </c>
      <c r="P35" s="29" t="s">
        <v>1991</v>
      </c>
      <c r="Q35" s="31" t="s">
        <v>15</v>
      </c>
      <c r="R35" s="28">
        <v>1</v>
      </c>
      <c r="S35" s="28">
        <v>0</v>
      </c>
      <c r="T35" s="28">
        <v>0</v>
      </c>
      <c r="U35" s="28">
        <v>1</v>
      </c>
      <c r="V35" s="28">
        <v>0</v>
      </c>
      <c r="W35" s="28">
        <v>0</v>
      </c>
      <c r="X35" s="28">
        <v>0</v>
      </c>
      <c r="Y35" s="28">
        <v>0</v>
      </c>
      <c r="Z35" s="28">
        <v>1</v>
      </c>
      <c r="AA35" s="28">
        <v>0</v>
      </c>
      <c r="AB35" s="28">
        <v>0</v>
      </c>
      <c r="AC35" s="28">
        <v>0</v>
      </c>
      <c r="AD35" s="28">
        <v>0</v>
      </c>
      <c r="AE35" s="28">
        <v>0</v>
      </c>
      <c r="AF35" s="28">
        <v>0</v>
      </c>
      <c r="AG35" s="28">
        <v>0</v>
      </c>
      <c r="AH35" s="28">
        <v>0</v>
      </c>
      <c r="AI35" s="28">
        <v>1</v>
      </c>
      <c r="AJ35" s="9">
        <f t="shared" si="8"/>
        <v>0</v>
      </c>
      <c r="AK35" s="9">
        <f t="shared" si="9"/>
        <v>0</v>
      </c>
      <c r="AL35" s="9">
        <f t="shared" si="10"/>
        <v>1</v>
      </c>
      <c r="AM35" s="9">
        <f t="shared" si="11"/>
        <v>0</v>
      </c>
      <c r="AN35" s="29" t="s">
        <v>2843</v>
      </c>
    </row>
    <row r="36" spans="1:40" s="21" customFormat="1" x14ac:dyDescent="0.25">
      <c r="A36" s="32">
        <v>758</v>
      </c>
      <c r="B36" s="33" t="s">
        <v>2844</v>
      </c>
      <c r="C36" s="33" t="s">
        <v>2845</v>
      </c>
      <c r="D36" s="33" t="s">
        <v>2846</v>
      </c>
      <c r="E36" s="44">
        <v>42419</v>
      </c>
      <c r="F36" s="33" t="s">
        <v>38</v>
      </c>
      <c r="G36" s="32">
        <v>2450</v>
      </c>
      <c r="H36" s="32">
        <v>800</v>
      </c>
      <c r="I36" s="19"/>
      <c r="J36" s="19"/>
      <c r="K36" s="19"/>
      <c r="L36" s="19" t="s">
        <v>341</v>
      </c>
      <c r="M36" s="33" t="s">
        <v>2847</v>
      </c>
      <c r="N36" s="35" t="s">
        <v>48</v>
      </c>
      <c r="O36" s="32">
        <v>0</v>
      </c>
      <c r="P36" s="33" t="s">
        <v>146</v>
      </c>
      <c r="Q36" s="35" t="s">
        <v>55</v>
      </c>
      <c r="R36" s="32">
        <v>1</v>
      </c>
      <c r="S36" s="32">
        <v>0</v>
      </c>
      <c r="T36" s="32">
        <v>0</v>
      </c>
      <c r="U36" s="32">
        <v>0</v>
      </c>
      <c r="V36" s="32">
        <v>0</v>
      </c>
      <c r="W36" s="32">
        <v>0</v>
      </c>
      <c r="X36" s="32">
        <v>0</v>
      </c>
      <c r="Y36" s="32">
        <v>0</v>
      </c>
      <c r="Z36" s="32">
        <v>0</v>
      </c>
      <c r="AA36" s="32">
        <v>0</v>
      </c>
      <c r="AB36" s="32">
        <v>1</v>
      </c>
      <c r="AC36" s="32">
        <v>1</v>
      </c>
      <c r="AD36" s="32">
        <v>1</v>
      </c>
      <c r="AE36" s="32">
        <v>0</v>
      </c>
      <c r="AF36" s="32">
        <v>0</v>
      </c>
      <c r="AG36" s="32">
        <v>0</v>
      </c>
      <c r="AH36" s="32">
        <v>0</v>
      </c>
      <c r="AI36" s="32">
        <v>0</v>
      </c>
      <c r="AJ36" s="9">
        <f t="shared" si="8"/>
        <v>1</v>
      </c>
      <c r="AK36" s="9">
        <f t="shared" si="9"/>
        <v>0</v>
      </c>
      <c r="AL36" s="9">
        <f t="shared" si="10"/>
        <v>1</v>
      </c>
      <c r="AM36" s="9">
        <f t="shared" si="11"/>
        <v>1</v>
      </c>
      <c r="AN36" s="22" t="s">
        <v>2848</v>
      </c>
    </row>
    <row r="37" spans="1:40" x14ac:dyDescent="0.25">
      <c r="A37" s="28">
        <v>776</v>
      </c>
      <c r="B37" s="29" t="s">
        <v>2849</v>
      </c>
      <c r="C37" s="29" t="s">
        <v>2850</v>
      </c>
      <c r="D37" s="29" t="s">
        <v>2851</v>
      </c>
      <c r="E37" s="42">
        <v>35097</v>
      </c>
      <c r="F37" s="29" t="s">
        <v>2852</v>
      </c>
      <c r="G37" s="28">
        <v>162</v>
      </c>
      <c r="H37" s="28">
        <v>154</v>
      </c>
      <c r="I37" s="28">
        <v>3.2050000000000001</v>
      </c>
      <c r="L37" s="10" t="s">
        <v>342</v>
      </c>
      <c r="M37" s="29" t="s">
        <v>2853</v>
      </c>
      <c r="O37" s="28">
        <v>0</v>
      </c>
      <c r="P37" s="29" t="s">
        <v>146</v>
      </c>
      <c r="Q37" s="31" t="s">
        <v>15</v>
      </c>
      <c r="R37" s="28">
        <v>1</v>
      </c>
      <c r="S37" s="28">
        <v>0</v>
      </c>
      <c r="T37" s="28">
        <v>0</v>
      </c>
      <c r="U37" s="28">
        <v>0</v>
      </c>
      <c r="V37" s="28">
        <v>0</v>
      </c>
      <c r="W37" s="28">
        <v>0</v>
      </c>
      <c r="X37" s="28">
        <v>0</v>
      </c>
      <c r="Y37" s="28">
        <v>0</v>
      </c>
      <c r="Z37" s="28">
        <v>0</v>
      </c>
      <c r="AA37" s="28">
        <v>0</v>
      </c>
      <c r="AB37" s="28">
        <v>1</v>
      </c>
      <c r="AC37" s="28">
        <v>1</v>
      </c>
      <c r="AD37" s="28">
        <v>0</v>
      </c>
      <c r="AE37" s="28">
        <v>0</v>
      </c>
      <c r="AF37" s="28">
        <v>0</v>
      </c>
      <c r="AG37" s="28">
        <v>0</v>
      </c>
      <c r="AH37" s="28">
        <v>0</v>
      </c>
      <c r="AI37" s="28">
        <v>0</v>
      </c>
      <c r="AJ37" s="9">
        <f t="shared" si="8"/>
        <v>1</v>
      </c>
      <c r="AK37" s="9">
        <f t="shared" si="9"/>
        <v>0</v>
      </c>
      <c r="AL37" s="9">
        <f t="shared" si="10"/>
        <v>0</v>
      </c>
      <c r="AM37" s="9">
        <f t="shared" si="11"/>
        <v>0</v>
      </c>
      <c r="AN37" s="29" t="s">
        <v>2854</v>
      </c>
    </row>
    <row r="38" spans="1:40" x14ac:dyDescent="0.25">
      <c r="A38" s="28">
        <v>807</v>
      </c>
      <c r="B38" s="29" t="s">
        <v>1141</v>
      </c>
      <c r="C38" s="29" t="s">
        <v>1142</v>
      </c>
      <c r="D38" s="29" t="s">
        <v>1143</v>
      </c>
      <c r="E38" s="42">
        <v>40245</v>
      </c>
      <c r="F38" s="29" t="s">
        <v>38</v>
      </c>
      <c r="J38" s="28">
        <v>2</v>
      </c>
      <c r="L38" s="10" t="s">
        <v>342</v>
      </c>
      <c r="M38" s="29" t="s">
        <v>136</v>
      </c>
      <c r="O38" s="28">
        <v>0.75</v>
      </c>
      <c r="P38" s="29" t="s">
        <v>103</v>
      </c>
      <c r="Q38" s="31" t="s">
        <v>70</v>
      </c>
      <c r="R38" s="28">
        <v>0</v>
      </c>
      <c r="S38" s="28">
        <v>0</v>
      </c>
      <c r="T38" s="28">
        <v>0</v>
      </c>
      <c r="U38" s="28">
        <v>0</v>
      </c>
      <c r="V38" s="28">
        <v>0</v>
      </c>
      <c r="W38" s="28">
        <v>0</v>
      </c>
      <c r="X38" s="28">
        <v>0</v>
      </c>
      <c r="Y38" s="28">
        <v>0</v>
      </c>
      <c r="Z38" s="28">
        <v>0</v>
      </c>
      <c r="AA38" s="28">
        <v>1</v>
      </c>
      <c r="AB38" s="28">
        <v>0</v>
      </c>
      <c r="AC38" s="28">
        <v>1</v>
      </c>
      <c r="AD38" s="28">
        <v>0</v>
      </c>
      <c r="AE38" s="28">
        <v>0</v>
      </c>
      <c r="AF38" s="28">
        <v>0</v>
      </c>
      <c r="AG38" s="28">
        <v>0</v>
      </c>
      <c r="AH38" s="28">
        <v>0</v>
      </c>
      <c r="AI38" s="28">
        <v>0</v>
      </c>
      <c r="AJ38" s="9">
        <f t="shared" si="8"/>
        <v>1</v>
      </c>
      <c r="AK38" s="9">
        <f t="shared" si="9"/>
        <v>0</v>
      </c>
      <c r="AL38" s="9">
        <f t="shared" si="10"/>
        <v>0</v>
      </c>
      <c r="AM38" s="9">
        <f t="shared" si="11"/>
        <v>0</v>
      </c>
      <c r="AN38" s="29" t="s">
        <v>1144</v>
      </c>
    </row>
    <row r="39" spans="1:40" x14ac:dyDescent="0.25">
      <c r="A39" s="28">
        <v>833</v>
      </c>
      <c r="B39" s="29" t="s">
        <v>2855</v>
      </c>
      <c r="C39" s="29" t="s">
        <v>2856</v>
      </c>
      <c r="D39" s="29" t="s">
        <v>2857</v>
      </c>
      <c r="E39" s="42">
        <v>40479</v>
      </c>
      <c r="F39" s="29" t="s">
        <v>38</v>
      </c>
      <c r="J39" s="28">
        <v>7.82</v>
      </c>
      <c r="L39" s="10" t="s">
        <v>342</v>
      </c>
      <c r="M39" s="29" t="s">
        <v>185</v>
      </c>
      <c r="O39" s="28">
        <v>63</v>
      </c>
      <c r="P39" s="29" t="s">
        <v>103</v>
      </c>
      <c r="Q39" s="31" t="s">
        <v>70</v>
      </c>
      <c r="R39" s="28">
        <v>0</v>
      </c>
      <c r="S39" s="28">
        <v>0</v>
      </c>
      <c r="T39" s="28">
        <v>0</v>
      </c>
      <c r="U39" s="28">
        <v>0</v>
      </c>
      <c r="V39" s="28">
        <v>0</v>
      </c>
      <c r="W39" s="28">
        <v>0</v>
      </c>
      <c r="X39" s="28">
        <v>0</v>
      </c>
      <c r="Y39" s="28">
        <v>0</v>
      </c>
      <c r="Z39" s="28">
        <v>0</v>
      </c>
      <c r="AA39" s="28">
        <v>1</v>
      </c>
      <c r="AB39" s="28">
        <v>0</v>
      </c>
      <c r="AC39" s="28">
        <v>1</v>
      </c>
      <c r="AD39" s="28">
        <v>0</v>
      </c>
      <c r="AE39" s="28">
        <v>0</v>
      </c>
      <c r="AF39" s="28">
        <v>0</v>
      </c>
      <c r="AG39" s="28">
        <v>0</v>
      </c>
      <c r="AH39" s="28">
        <v>0</v>
      </c>
      <c r="AI39" s="28">
        <v>0</v>
      </c>
      <c r="AJ39" s="9">
        <f t="shared" si="8"/>
        <v>1</v>
      </c>
      <c r="AK39" s="9">
        <f t="shared" si="9"/>
        <v>0</v>
      </c>
      <c r="AL39" s="9">
        <f t="shared" si="10"/>
        <v>0</v>
      </c>
      <c r="AM39" s="9">
        <f t="shared" si="11"/>
        <v>0</v>
      </c>
      <c r="AN39" s="29" t="s">
        <v>2858</v>
      </c>
    </row>
    <row r="40" spans="1:40" x14ac:dyDescent="0.25">
      <c r="A40" s="28">
        <v>838</v>
      </c>
      <c r="B40" s="29" t="s">
        <v>2859</v>
      </c>
      <c r="C40" s="29" t="s">
        <v>2860</v>
      </c>
      <c r="D40" s="29" t="s">
        <v>2861</v>
      </c>
      <c r="E40" s="42">
        <v>40510</v>
      </c>
      <c r="F40" s="29" t="s">
        <v>38</v>
      </c>
      <c r="J40" s="28">
        <v>0.22</v>
      </c>
      <c r="K40" s="28">
        <v>17</v>
      </c>
      <c r="L40" s="10" t="s">
        <v>341</v>
      </c>
      <c r="M40" s="29" t="s">
        <v>54</v>
      </c>
      <c r="N40" s="31" t="s">
        <v>48</v>
      </c>
      <c r="O40" s="28">
        <v>4.5</v>
      </c>
      <c r="P40" s="29" t="s">
        <v>2164</v>
      </c>
      <c r="Q40" s="31" t="s">
        <v>15</v>
      </c>
      <c r="R40" s="28">
        <v>1</v>
      </c>
      <c r="S40" s="28">
        <v>0</v>
      </c>
      <c r="T40" s="28">
        <v>0</v>
      </c>
      <c r="U40" s="28">
        <v>1</v>
      </c>
      <c r="V40" s="28">
        <v>0</v>
      </c>
      <c r="W40" s="28">
        <v>0</v>
      </c>
      <c r="X40" s="28">
        <v>0</v>
      </c>
      <c r="Y40" s="28">
        <v>0</v>
      </c>
      <c r="Z40" s="28">
        <v>1</v>
      </c>
      <c r="AA40" s="28">
        <v>0</v>
      </c>
      <c r="AB40" s="28">
        <v>0</v>
      </c>
      <c r="AC40" s="28">
        <v>0</v>
      </c>
      <c r="AD40" s="28">
        <v>0</v>
      </c>
      <c r="AE40" s="28">
        <v>1</v>
      </c>
      <c r="AF40" s="28">
        <v>0</v>
      </c>
      <c r="AG40" s="28">
        <v>0</v>
      </c>
      <c r="AH40" s="28">
        <v>0</v>
      </c>
      <c r="AI40" s="28">
        <v>0</v>
      </c>
      <c r="AJ40" s="9">
        <f t="shared" si="8"/>
        <v>1</v>
      </c>
      <c r="AK40" s="9">
        <f t="shared" si="9"/>
        <v>0</v>
      </c>
      <c r="AL40" s="9">
        <f t="shared" si="10"/>
        <v>0</v>
      </c>
      <c r="AM40" s="9">
        <f t="shared" si="11"/>
        <v>0</v>
      </c>
      <c r="AN40" s="29" t="s">
        <v>2862</v>
      </c>
    </row>
    <row r="41" spans="1:40" x14ac:dyDescent="0.25">
      <c r="A41" s="28">
        <v>857</v>
      </c>
      <c r="B41" s="29" t="s">
        <v>974</v>
      </c>
      <c r="C41" s="29" t="s">
        <v>975</v>
      </c>
      <c r="D41" s="29" t="s">
        <v>976</v>
      </c>
      <c r="E41" s="42">
        <v>40645</v>
      </c>
      <c r="F41" s="29" t="s">
        <v>38</v>
      </c>
      <c r="I41" s="28">
        <v>1</v>
      </c>
      <c r="J41" s="28">
        <v>109</v>
      </c>
      <c r="L41" s="10" t="s">
        <v>341</v>
      </c>
      <c r="M41" s="29" t="s">
        <v>151</v>
      </c>
      <c r="N41" s="31" t="s">
        <v>48</v>
      </c>
      <c r="O41" s="28">
        <v>0</v>
      </c>
      <c r="P41" s="29" t="s">
        <v>103</v>
      </c>
      <c r="Q41" s="31" t="s">
        <v>55</v>
      </c>
      <c r="R41" s="28">
        <v>0</v>
      </c>
      <c r="S41" s="28">
        <v>0</v>
      </c>
      <c r="T41" s="28">
        <v>0</v>
      </c>
      <c r="U41" s="28">
        <v>0</v>
      </c>
      <c r="V41" s="28">
        <v>0</v>
      </c>
      <c r="W41" s="28">
        <v>0</v>
      </c>
      <c r="X41" s="28">
        <v>0</v>
      </c>
      <c r="Y41" s="28">
        <v>0</v>
      </c>
      <c r="Z41" s="28">
        <v>0</v>
      </c>
      <c r="AA41" s="28">
        <v>1</v>
      </c>
      <c r="AB41" s="28">
        <v>0</v>
      </c>
      <c r="AC41" s="28">
        <v>0</v>
      </c>
      <c r="AD41" s="28">
        <v>0</v>
      </c>
      <c r="AE41" s="28">
        <v>0</v>
      </c>
      <c r="AF41" s="28">
        <v>0</v>
      </c>
      <c r="AG41" s="28">
        <v>0</v>
      </c>
      <c r="AH41" s="28">
        <v>0</v>
      </c>
      <c r="AI41" s="28">
        <v>1</v>
      </c>
      <c r="AJ41" s="9">
        <f t="shared" si="8"/>
        <v>0</v>
      </c>
      <c r="AK41" s="9">
        <f t="shared" si="9"/>
        <v>0</v>
      </c>
      <c r="AL41" s="9">
        <f t="shared" si="10"/>
        <v>1</v>
      </c>
      <c r="AM41" s="9">
        <f t="shared" si="11"/>
        <v>0</v>
      </c>
      <c r="AN41" s="29" t="s">
        <v>977</v>
      </c>
    </row>
    <row r="42" spans="1:40" x14ac:dyDescent="0.25">
      <c r="A42" s="28">
        <v>902</v>
      </c>
      <c r="B42" s="29" t="s">
        <v>2863</v>
      </c>
      <c r="C42" s="29" t="s">
        <v>2864</v>
      </c>
      <c r="D42" s="29" t="s">
        <v>2865</v>
      </c>
      <c r="E42" s="42">
        <v>39904</v>
      </c>
      <c r="F42" s="29" t="s">
        <v>38</v>
      </c>
      <c r="G42" s="28">
        <v>1800</v>
      </c>
      <c r="H42" s="28">
        <v>900</v>
      </c>
      <c r="L42" s="10" t="s">
        <v>341</v>
      </c>
      <c r="M42" s="29" t="s">
        <v>200</v>
      </c>
      <c r="N42" s="31" t="s">
        <v>48</v>
      </c>
      <c r="O42" s="28">
        <v>23.323999999999998</v>
      </c>
      <c r="P42" s="29" t="s">
        <v>526</v>
      </c>
      <c r="Q42" s="31" t="s">
        <v>15</v>
      </c>
      <c r="R42" s="28">
        <v>1</v>
      </c>
      <c r="S42" s="28">
        <v>0</v>
      </c>
      <c r="T42" s="28">
        <v>0</v>
      </c>
      <c r="U42" s="28">
        <v>1</v>
      </c>
      <c r="V42" s="28">
        <v>0</v>
      </c>
      <c r="W42" s="28">
        <v>0</v>
      </c>
      <c r="X42" s="28">
        <v>0</v>
      </c>
      <c r="Y42" s="28">
        <v>0</v>
      </c>
      <c r="Z42" s="28">
        <v>1</v>
      </c>
      <c r="AA42" s="28">
        <v>0</v>
      </c>
      <c r="AB42" s="28">
        <v>0</v>
      </c>
      <c r="AC42" s="28">
        <v>0</v>
      </c>
      <c r="AD42" s="28">
        <v>0</v>
      </c>
      <c r="AE42" s="28">
        <v>0</v>
      </c>
      <c r="AF42" s="28">
        <v>0</v>
      </c>
      <c r="AG42" s="28">
        <v>0</v>
      </c>
      <c r="AH42" s="28">
        <v>0</v>
      </c>
      <c r="AI42" s="28">
        <v>1</v>
      </c>
      <c r="AJ42" s="9">
        <f t="shared" si="8"/>
        <v>0</v>
      </c>
      <c r="AK42" s="9">
        <f t="shared" si="9"/>
        <v>0</v>
      </c>
      <c r="AL42" s="9">
        <f t="shared" si="10"/>
        <v>1</v>
      </c>
      <c r="AM42" s="9">
        <f t="shared" si="11"/>
        <v>0</v>
      </c>
      <c r="AN42" s="29" t="s">
        <v>2866</v>
      </c>
    </row>
    <row r="43" spans="1:40" x14ac:dyDescent="0.25">
      <c r="A43" s="28">
        <v>933</v>
      </c>
      <c r="B43" s="29" t="s">
        <v>159</v>
      </c>
      <c r="C43" s="29" t="s">
        <v>160</v>
      </c>
      <c r="D43" s="29" t="s">
        <v>161</v>
      </c>
      <c r="E43" s="42">
        <v>39448</v>
      </c>
      <c r="F43" s="29" t="s">
        <v>38</v>
      </c>
      <c r="J43" s="28">
        <v>1</v>
      </c>
      <c r="L43" s="10" t="s">
        <v>341</v>
      </c>
      <c r="M43" s="29" t="s">
        <v>47</v>
      </c>
      <c r="N43" s="31" t="s">
        <v>48</v>
      </c>
      <c r="O43" s="28">
        <v>13.035714285714285</v>
      </c>
      <c r="P43" s="29" t="s">
        <v>157</v>
      </c>
      <c r="Q43" s="31" t="s">
        <v>70</v>
      </c>
      <c r="R43" s="28">
        <v>0</v>
      </c>
      <c r="S43" s="28">
        <v>0</v>
      </c>
      <c r="T43" s="28">
        <v>0</v>
      </c>
      <c r="U43" s="28">
        <v>0</v>
      </c>
      <c r="V43" s="28">
        <v>0</v>
      </c>
      <c r="W43" s="28">
        <v>0</v>
      </c>
      <c r="X43" s="28">
        <v>0</v>
      </c>
      <c r="Y43" s="28">
        <v>0</v>
      </c>
      <c r="Z43" s="28">
        <v>0</v>
      </c>
      <c r="AA43" s="28">
        <v>1</v>
      </c>
      <c r="AB43" s="28">
        <v>0</v>
      </c>
      <c r="AC43" s="28">
        <v>0</v>
      </c>
      <c r="AD43" s="28">
        <v>0</v>
      </c>
      <c r="AE43" s="28">
        <v>1</v>
      </c>
      <c r="AF43" s="28">
        <v>0</v>
      </c>
      <c r="AG43" s="28">
        <v>1</v>
      </c>
      <c r="AH43" s="28">
        <v>0</v>
      </c>
      <c r="AI43" s="28">
        <v>0</v>
      </c>
      <c r="AJ43" s="9">
        <f t="shared" si="8"/>
        <v>1</v>
      </c>
      <c r="AK43" s="9">
        <f t="shared" si="9"/>
        <v>1</v>
      </c>
      <c r="AL43" s="9">
        <f t="shared" si="10"/>
        <v>0</v>
      </c>
      <c r="AM43" s="9">
        <f t="shared" si="11"/>
        <v>0</v>
      </c>
      <c r="AN43" s="29" t="s">
        <v>162</v>
      </c>
    </row>
    <row r="44" spans="1:40" x14ac:dyDescent="0.25">
      <c r="A44" s="28">
        <v>966</v>
      </c>
      <c r="B44" s="29" t="s">
        <v>2867</v>
      </c>
      <c r="C44" s="29" t="s">
        <v>2868</v>
      </c>
      <c r="D44" s="29" t="s">
        <v>2869</v>
      </c>
      <c r="E44" s="42">
        <v>39692</v>
      </c>
      <c r="F44" s="29" t="s">
        <v>38</v>
      </c>
      <c r="J44" s="28">
        <v>1.4</v>
      </c>
      <c r="L44" s="10" t="s">
        <v>341</v>
      </c>
      <c r="M44" s="29" t="s">
        <v>200</v>
      </c>
      <c r="N44" s="31" t="s">
        <v>48</v>
      </c>
      <c r="O44" s="28">
        <v>2.5</v>
      </c>
      <c r="P44" s="29" t="s">
        <v>157</v>
      </c>
      <c r="Q44" s="31" t="s">
        <v>15</v>
      </c>
      <c r="R44" s="28">
        <v>0</v>
      </c>
      <c r="S44" s="28">
        <v>0</v>
      </c>
      <c r="T44" s="28">
        <v>0</v>
      </c>
      <c r="U44" s="28">
        <v>0</v>
      </c>
      <c r="V44" s="28">
        <v>0</v>
      </c>
      <c r="W44" s="28">
        <v>0</v>
      </c>
      <c r="X44" s="28">
        <v>0</v>
      </c>
      <c r="Y44" s="28">
        <v>0</v>
      </c>
      <c r="Z44" s="28">
        <v>0</v>
      </c>
      <c r="AA44" s="28">
        <v>1</v>
      </c>
      <c r="AB44" s="28">
        <v>0</v>
      </c>
      <c r="AC44" s="28">
        <v>0</v>
      </c>
      <c r="AD44" s="28">
        <v>1</v>
      </c>
      <c r="AE44" s="28">
        <v>0</v>
      </c>
      <c r="AF44" s="28">
        <v>0</v>
      </c>
      <c r="AG44" s="28">
        <v>0</v>
      </c>
      <c r="AH44" s="28">
        <v>0</v>
      </c>
      <c r="AI44" s="28">
        <v>0</v>
      </c>
      <c r="AJ44" s="9">
        <f t="shared" si="8"/>
        <v>0</v>
      </c>
      <c r="AK44" s="9">
        <f t="shared" si="9"/>
        <v>0</v>
      </c>
      <c r="AL44" s="9">
        <f t="shared" si="10"/>
        <v>1</v>
      </c>
      <c r="AM44" s="9">
        <f t="shared" si="11"/>
        <v>1</v>
      </c>
      <c r="AN44" s="29" t="s">
        <v>2870</v>
      </c>
    </row>
    <row r="45" spans="1:40" x14ac:dyDescent="0.25">
      <c r="A45" s="28">
        <v>975</v>
      </c>
      <c r="B45" s="29" t="s">
        <v>1392</v>
      </c>
      <c r="C45" s="29" t="s">
        <v>1393</v>
      </c>
      <c r="D45" s="29" t="s">
        <v>1394</v>
      </c>
      <c r="E45" s="42">
        <v>42644</v>
      </c>
      <c r="F45" s="29" t="s">
        <v>38</v>
      </c>
      <c r="Q45" s="31" t="s">
        <v>15</v>
      </c>
      <c r="R45" s="28">
        <v>0</v>
      </c>
      <c r="S45" s="28">
        <v>0</v>
      </c>
      <c r="T45" s="28">
        <v>0</v>
      </c>
      <c r="U45" s="28">
        <v>0</v>
      </c>
      <c r="V45" s="28">
        <v>0</v>
      </c>
      <c r="W45" s="28">
        <v>0</v>
      </c>
      <c r="X45" s="28">
        <v>0</v>
      </c>
      <c r="Y45" s="28">
        <v>0</v>
      </c>
      <c r="Z45" s="28">
        <v>0</v>
      </c>
      <c r="AA45" s="28">
        <v>0</v>
      </c>
      <c r="AB45" s="28">
        <v>1</v>
      </c>
      <c r="AC45" s="28">
        <v>0</v>
      </c>
      <c r="AD45" s="28">
        <v>0</v>
      </c>
      <c r="AE45" s="28">
        <v>0</v>
      </c>
      <c r="AF45" s="28">
        <v>0</v>
      </c>
      <c r="AG45" s="28">
        <v>0</v>
      </c>
      <c r="AH45" s="28">
        <v>0</v>
      </c>
      <c r="AI45" s="28">
        <v>1</v>
      </c>
      <c r="AJ45" s="9">
        <f t="shared" si="8"/>
        <v>0</v>
      </c>
      <c r="AK45" s="9">
        <f t="shared" si="9"/>
        <v>0</v>
      </c>
      <c r="AL45" s="9">
        <f t="shared" si="10"/>
        <v>1</v>
      </c>
      <c r="AM45" s="9">
        <f t="shared" si="11"/>
        <v>0</v>
      </c>
      <c r="AN45" s="29" t="s">
        <v>1395</v>
      </c>
    </row>
    <row r="46" spans="1:40" x14ac:dyDescent="0.25">
      <c r="A46" s="28">
        <v>983</v>
      </c>
      <c r="B46" s="29" t="s">
        <v>2871</v>
      </c>
      <c r="C46" s="29" t="s">
        <v>2872</v>
      </c>
      <c r="D46" s="29" t="s">
        <v>2873</v>
      </c>
      <c r="E46" s="42">
        <v>42028</v>
      </c>
      <c r="F46" s="29" t="s">
        <v>38</v>
      </c>
      <c r="I46" s="28">
        <v>50000</v>
      </c>
      <c r="L46" s="10" t="s">
        <v>342</v>
      </c>
      <c r="M46" s="29" t="s">
        <v>39</v>
      </c>
      <c r="N46" s="31" t="s">
        <v>48</v>
      </c>
      <c r="O46" s="28">
        <v>0.1</v>
      </c>
      <c r="P46" s="29" t="s">
        <v>377</v>
      </c>
      <c r="Q46" s="31" t="s">
        <v>15</v>
      </c>
      <c r="R46" s="28">
        <v>1</v>
      </c>
      <c r="S46" s="28">
        <v>0</v>
      </c>
      <c r="T46" s="28">
        <v>0</v>
      </c>
      <c r="U46" s="28">
        <v>1</v>
      </c>
      <c r="V46" s="28">
        <v>0</v>
      </c>
      <c r="W46" s="28">
        <v>0</v>
      </c>
      <c r="X46" s="28">
        <v>0</v>
      </c>
      <c r="Y46" s="28">
        <v>0</v>
      </c>
      <c r="Z46" s="28">
        <v>1</v>
      </c>
      <c r="AA46" s="28">
        <v>0</v>
      </c>
      <c r="AB46" s="28">
        <v>0</v>
      </c>
      <c r="AC46" s="28">
        <v>1</v>
      </c>
      <c r="AD46" s="28">
        <v>0</v>
      </c>
      <c r="AE46" s="28">
        <v>0</v>
      </c>
      <c r="AF46" s="28">
        <v>0</v>
      </c>
      <c r="AG46" s="28">
        <v>0</v>
      </c>
      <c r="AH46" s="28">
        <v>0</v>
      </c>
      <c r="AI46" s="28">
        <v>0</v>
      </c>
      <c r="AJ46" s="9">
        <f t="shared" si="8"/>
        <v>1</v>
      </c>
      <c r="AK46" s="9">
        <f t="shared" si="9"/>
        <v>0</v>
      </c>
      <c r="AL46" s="9">
        <f t="shared" si="10"/>
        <v>0</v>
      </c>
      <c r="AM46" s="9">
        <f t="shared" si="11"/>
        <v>0</v>
      </c>
      <c r="AN46" s="29" t="s">
        <v>2874</v>
      </c>
    </row>
    <row r="47" spans="1:40" x14ac:dyDescent="0.25">
      <c r="A47" s="28">
        <v>991</v>
      </c>
      <c r="B47" s="29" t="s">
        <v>1145</v>
      </c>
      <c r="C47" s="29" t="s">
        <v>1146</v>
      </c>
      <c r="D47" s="29" t="s">
        <v>1147</v>
      </c>
      <c r="E47" s="42">
        <v>37867</v>
      </c>
      <c r="F47" s="29" t="s">
        <v>38</v>
      </c>
      <c r="J47" s="28">
        <v>4.5000000000000003E-5</v>
      </c>
      <c r="K47" s="28">
        <v>1</v>
      </c>
      <c r="L47" s="10" t="s">
        <v>342</v>
      </c>
      <c r="M47" s="29" t="s">
        <v>39</v>
      </c>
      <c r="N47" s="31" t="s">
        <v>48</v>
      </c>
      <c r="O47" s="28">
        <v>0.33333333333333331</v>
      </c>
      <c r="P47" s="29" t="s">
        <v>111</v>
      </c>
      <c r="Q47" s="31" t="s">
        <v>15</v>
      </c>
      <c r="R47" s="28">
        <v>1</v>
      </c>
      <c r="S47" s="28">
        <v>0</v>
      </c>
      <c r="T47" s="28">
        <v>0</v>
      </c>
      <c r="U47" s="28">
        <v>0</v>
      </c>
      <c r="V47" s="28">
        <v>0</v>
      </c>
      <c r="W47" s="28">
        <v>0</v>
      </c>
      <c r="X47" s="28">
        <v>0</v>
      </c>
      <c r="Y47" s="28">
        <v>0</v>
      </c>
      <c r="Z47" s="28">
        <v>0</v>
      </c>
      <c r="AA47" s="28">
        <v>1</v>
      </c>
      <c r="AB47" s="28">
        <v>0</v>
      </c>
      <c r="AC47" s="28">
        <v>1</v>
      </c>
      <c r="AD47" s="28">
        <v>0</v>
      </c>
      <c r="AE47" s="28">
        <v>0</v>
      </c>
      <c r="AF47" s="28">
        <v>0</v>
      </c>
      <c r="AG47" s="28">
        <v>0</v>
      </c>
      <c r="AH47" s="28">
        <v>0</v>
      </c>
      <c r="AI47" s="28">
        <v>0</v>
      </c>
      <c r="AJ47" s="9">
        <f t="shared" si="8"/>
        <v>1</v>
      </c>
      <c r="AK47" s="9">
        <f t="shared" si="9"/>
        <v>0</v>
      </c>
      <c r="AL47" s="9">
        <f t="shared" si="10"/>
        <v>0</v>
      </c>
      <c r="AM47" s="9">
        <f t="shared" si="11"/>
        <v>0</v>
      </c>
      <c r="AN47" s="29" t="s">
        <v>1148</v>
      </c>
    </row>
    <row r="48" spans="1:40" x14ac:dyDescent="0.25">
      <c r="A48" s="28">
        <v>1006</v>
      </c>
      <c r="B48" s="29" t="s">
        <v>2875</v>
      </c>
      <c r="C48" s="29" t="s">
        <v>2876</v>
      </c>
      <c r="D48" s="29" t="s">
        <v>2877</v>
      </c>
      <c r="E48" s="42">
        <v>37277</v>
      </c>
      <c r="F48" s="29" t="s">
        <v>38</v>
      </c>
      <c r="J48" s="28">
        <v>1.19</v>
      </c>
      <c r="L48" s="10" t="s">
        <v>341</v>
      </c>
      <c r="M48" s="29" t="s">
        <v>54</v>
      </c>
      <c r="N48" s="31" t="s">
        <v>48</v>
      </c>
      <c r="O48" s="28">
        <v>0.5</v>
      </c>
      <c r="P48" s="29" t="s">
        <v>111</v>
      </c>
      <c r="Q48" s="31" t="s">
        <v>15</v>
      </c>
      <c r="R48" s="28">
        <v>0</v>
      </c>
      <c r="S48" s="28">
        <v>0</v>
      </c>
      <c r="T48" s="28">
        <v>0</v>
      </c>
      <c r="U48" s="28">
        <v>0</v>
      </c>
      <c r="V48" s="28">
        <v>0</v>
      </c>
      <c r="W48" s="28">
        <v>0</v>
      </c>
      <c r="X48" s="28">
        <v>0</v>
      </c>
      <c r="Y48" s="28">
        <v>0</v>
      </c>
      <c r="Z48" s="28">
        <v>0</v>
      </c>
      <c r="AA48" s="28">
        <v>1</v>
      </c>
      <c r="AB48" s="28">
        <v>0</v>
      </c>
      <c r="AC48" s="28">
        <v>0</v>
      </c>
      <c r="AD48" s="28">
        <v>0</v>
      </c>
      <c r="AE48" s="28">
        <v>0</v>
      </c>
      <c r="AF48" s="28">
        <v>0</v>
      </c>
      <c r="AG48" s="28">
        <v>0</v>
      </c>
      <c r="AH48" s="28">
        <v>0</v>
      </c>
      <c r="AI48" s="28">
        <v>1</v>
      </c>
      <c r="AJ48" s="9">
        <f t="shared" si="8"/>
        <v>0</v>
      </c>
      <c r="AK48" s="9">
        <f t="shared" si="9"/>
        <v>0</v>
      </c>
      <c r="AL48" s="9">
        <f t="shared" si="10"/>
        <v>1</v>
      </c>
      <c r="AM48" s="9">
        <f t="shared" si="11"/>
        <v>0</v>
      </c>
      <c r="AN48" s="29" t="s">
        <v>2878</v>
      </c>
    </row>
    <row r="49" spans="1:40" x14ac:dyDescent="0.25">
      <c r="A49" s="28">
        <v>1028</v>
      </c>
      <c r="B49" s="29" t="s">
        <v>465</v>
      </c>
      <c r="C49" s="29" t="s">
        <v>466</v>
      </c>
      <c r="D49" s="29" t="s">
        <v>467</v>
      </c>
      <c r="E49" s="42">
        <v>37865</v>
      </c>
      <c r="F49" s="29" t="s">
        <v>46</v>
      </c>
      <c r="L49" s="10" t="s">
        <v>341</v>
      </c>
      <c r="M49" s="29" t="s">
        <v>47</v>
      </c>
      <c r="N49" s="31" t="s">
        <v>48</v>
      </c>
      <c r="O49" s="28">
        <v>0</v>
      </c>
      <c r="P49" s="29" t="s">
        <v>170</v>
      </c>
      <c r="Q49" s="31" t="s">
        <v>15</v>
      </c>
      <c r="R49" s="28">
        <v>0</v>
      </c>
      <c r="S49" s="28">
        <v>0</v>
      </c>
      <c r="T49" s="28">
        <v>0</v>
      </c>
      <c r="U49" s="28">
        <v>0</v>
      </c>
      <c r="V49" s="28">
        <v>0</v>
      </c>
      <c r="W49" s="28">
        <v>0</v>
      </c>
      <c r="X49" s="28">
        <v>0</v>
      </c>
      <c r="Y49" s="28">
        <v>0</v>
      </c>
      <c r="Z49" s="28">
        <v>0</v>
      </c>
      <c r="AA49" s="28">
        <v>0</v>
      </c>
      <c r="AB49" s="28">
        <v>1</v>
      </c>
      <c r="AC49" s="28">
        <v>0</v>
      </c>
      <c r="AD49" s="28">
        <v>0</v>
      </c>
      <c r="AE49" s="28">
        <v>0</v>
      </c>
      <c r="AF49" s="28">
        <v>0</v>
      </c>
      <c r="AG49" s="28">
        <v>0</v>
      </c>
      <c r="AH49" s="28">
        <v>0</v>
      </c>
      <c r="AI49" s="28">
        <v>1</v>
      </c>
      <c r="AJ49" s="9">
        <f t="shared" si="8"/>
        <v>0</v>
      </c>
      <c r="AK49" s="9">
        <f t="shared" si="9"/>
        <v>0</v>
      </c>
      <c r="AL49" s="9">
        <f t="shared" si="10"/>
        <v>1</v>
      </c>
      <c r="AM49" s="9">
        <f t="shared" si="11"/>
        <v>0</v>
      </c>
      <c r="AN49" s="29" t="s">
        <v>468</v>
      </c>
    </row>
    <row r="50" spans="1:40" x14ac:dyDescent="0.25">
      <c r="A50" s="28">
        <v>1030</v>
      </c>
      <c r="B50" s="29" t="s">
        <v>167</v>
      </c>
      <c r="C50" s="29" t="s">
        <v>168</v>
      </c>
      <c r="D50" s="29" t="s">
        <v>169</v>
      </c>
      <c r="E50" s="42">
        <v>41671</v>
      </c>
      <c r="F50" s="29" t="s">
        <v>38</v>
      </c>
      <c r="L50" s="10" t="s">
        <v>341</v>
      </c>
      <c r="M50" s="29" t="s">
        <v>54</v>
      </c>
      <c r="N50" s="31" t="s">
        <v>48</v>
      </c>
      <c r="O50" s="28">
        <v>273.75</v>
      </c>
      <c r="P50" s="29" t="s">
        <v>170</v>
      </c>
      <c r="Q50" s="31" t="s">
        <v>15</v>
      </c>
      <c r="R50" s="28">
        <v>1</v>
      </c>
      <c r="S50" s="28">
        <v>0</v>
      </c>
      <c r="T50" s="28">
        <v>0</v>
      </c>
      <c r="U50" s="28">
        <v>0</v>
      </c>
      <c r="V50" s="28">
        <v>0</v>
      </c>
      <c r="W50" s="28">
        <v>0</v>
      </c>
      <c r="X50" s="28">
        <v>0</v>
      </c>
      <c r="Y50" s="28">
        <v>0</v>
      </c>
      <c r="Z50" s="28">
        <v>0</v>
      </c>
      <c r="AA50" s="28">
        <v>0</v>
      </c>
      <c r="AB50" s="28">
        <v>1</v>
      </c>
      <c r="AC50" s="28">
        <v>0</v>
      </c>
      <c r="AD50" s="28">
        <v>0</v>
      </c>
      <c r="AE50" s="28">
        <v>0</v>
      </c>
      <c r="AF50" s="28">
        <v>0</v>
      </c>
      <c r="AG50" s="28">
        <v>0</v>
      </c>
      <c r="AH50" s="28">
        <v>0</v>
      </c>
      <c r="AI50" s="28">
        <v>1</v>
      </c>
      <c r="AJ50" s="9">
        <f t="shared" si="8"/>
        <v>0</v>
      </c>
      <c r="AK50" s="9">
        <f t="shared" si="9"/>
        <v>0</v>
      </c>
      <c r="AL50" s="9">
        <f t="shared" si="10"/>
        <v>1</v>
      </c>
      <c r="AM50" s="9">
        <f t="shared" si="11"/>
        <v>0</v>
      </c>
      <c r="AN50" s="29" t="s">
        <v>171</v>
      </c>
    </row>
    <row r="51" spans="1:40" x14ac:dyDescent="0.25">
      <c r="A51" s="28">
        <v>1032</v>
      </c>
      <c r="B51" s="29" t="s">
        <v>2879</v>
      </c>
      <c r="C51" s="29" t="s">
        <v>2880</v>
      </c>
      <c r="D51" s="29" t="s">
        <v>2881</v>
      </c>
      <c r="E51" s="42">
        <v>38817</v>
      </c>
      <c r="F51" s="29" t="s">
        <v>38</v>
      </c>
      <c r="K51" s="28">
        <v>3</v>
      </c>
      <c r="L51" s="10" t="s">
        <v>341</v>
      </c>
      <c r="M51" s="29" t="s">
        <v>54</v>
      </c>
      <c r="N51" s="31" t="s">
        <v>48</v>
      </c>
      <c r="O51" s="28">
        <v>0</v>
      </c>
      <c r="P51" s="29" t="s">
        <v>111</v>
      </c>
      <c r="Q51" s="31" t="s">
        <v>15</v>
      </c>
      <c r="R51" s="28">
        <v>0</v>
      </c>
      <c r="S51" s="28">
        <v>0</v>
      </c>
      <c r="T51" s="28">
        <v>0</v>
      </c>
      <c r="U51" s="28">
        <v>0</v>
      </c>
      <c r="V51" s="28">
        <v>0</v>
      </c>
      <c r="W51" s="28">
        <v>0</v>
      </c>
      <c r="X51" s="28">
        <v>0</v>
      </c>
      <c r="Y51" s="28">
        <v>0</v>
      </c>
      <c r="Z51" s="28">
        <v>0</v>
      </c>
      <c r="AA51" s="28">
        <v>1</v>
      </c>
      <c r="AB51" s="28">
        <v>0</v>
      </c>
      <c r="AC51" s="28">
        <v>0</v>
      </c>
      <c r="AD51" s="28">
        <v>1</v>
      </c>
      <c r="AE51" s="28">
        <v>0</v>
      </c>
      <c r="AF51" s="28">
        <v>0</v>
      </c>
      <c r="AG51" s="28">
        <v>0</v>
      </c>
      <c r="AH51" s="28">
        <v>0</v>
      </c>
      <c r="AI51" s="28">
        <v>0</v>
      </c>
      <c r="AJ51" s="9">
        <f t="shared" si="8"/>
        <v>0</v>
      </c>
      <c r="AK51" s="9">
        <f t="shared" si="9"/>
        <v>0</v>
      </c>
      <c r="AL51" s="9">
        <f t="shared" si="10"/>
        <v>1</v>
      </c>
      <c r="AM51" s="9">
        <f t="shared" si="11"/>
        <v>1</v>
      </c>
      <c r="AN51" s="29" t="s">
        <v>2882</v>
      </c>
    </row>
    <row r="52" spans="1:40" x14ac:dyDescent="0.25">
      <c r="A52" s="28">
        <v>1047</v>
      </c>
      <c r="B52" s="29" t="s">
        <v>477</v>
      </c>
      <c r="C52" s="29" t="s">
        <v>478</v>
      </c>
      <c r="D52" s="29" t="s">
        <v>479</v>
      </c>
      <c r="E52" s="42">
        <v>38808</v>
      </c>
      <c r="F52" s="29" t="s">
        <v>38</v>
      </c>
      <c r="J52" s="28">
        <v>1</v>
      </c>
      <c r="L52" s="10" t="s">
        <v>342</v>
      </c>
      <c r="M52" s="29" t="s">
        <v>39</v>
      </c>
      <c r="N52" s="31" t="s">
        <v>48</v>
      </c>
      <c r="O52" s="28">
        <v>0.5</v>
      </c>
      <c r="P52" s="29" t="s">
        <v>111</v>
      </c>
      <c r="Q52" s="31" t="s">
        <v>55</v>
      </c>
      <c r="R52" s="28">
        <v>0</v>
      </c>
      <c r="S52" s="28">
        <v>0</v>
      </c>
      <c r="T52" s="28">
        <v>0</v>
      </c>
      <c r="U52" s="28">
        <v>0</v>
      </c>
      <c r="V52" s="28">
        <v>0</v>
      </c>
      <c r="W52" s="28">
        <v>0</v>
      </c>
      <c r="X52" s="28">
        <v>0</v>
      </c>
      <c r="Y52" s="28">
        <v>0</v>
      </c>
      <c r="Z52" s="28">
        <v>0</v>
      </c>
      <c r="AA52" s="28">
        <v>1</v>
      </c>
      <c r="AB52" s="28">
        <v>0</v>
      </c>
      <c r="AC52" s="28">
        <v>1</v>
      </c>
      <c r="AD52" s="28">
        <v>0</v>
      </c>
      <c r="AE52" s="28">
        <v>0</v>
      </c>
      <c r="AF52" s="28">
        <v>0</v>
      </c>
      <c r="AG52" s="28">
        <v>0</v>
      </c>
      <c r="AH52" s="28">
        <v>0</v>
      </c>
      <c r="AI52" s="28">
        <v>0</v>
      </c>
      <c r="AJ52" s="9">
        <f t="shared" si="8"/>
        <v>1</v>
      </c>
      <c r="AK52" s="9">
        <f t="shared" si="9"/>
        <v>0</v>
      </c>
      <c r="AL52" s="9">
        <f t="shared" si="10"/>
        <v>0</v>
      </c>
      <c r="AM52" s="9">
        <f t="shared" si="11"/>
        <v>0</v>
      </c>
      <c r="AN52" s="29" t="s">
        <v>480</v>
      </c>
    </row>
    <row r="53" spans="1:40" x14ac:dyDescent="0.25">
      <c r="A53" s="28">
        <v>1081</v>
      </c>
      <c r="B53" s="29" t="s">
        <v>493</v>
      </c>
      <c r="C53" s="29" t="s">
        <v>494</v>
      </c>
      <c r="D53" s="29" t="s">
        <v>495</v>
      </c>
      <c r="E53" s="42">
        <v>40700</v>
      </c>
      <c r="F53" s="29" t="s">
        <v>38</v>
      </c>
      <c r="J53" s="28">
        <v>2.7099999999999997E-4</v>
      </c>
      <c r="L53" s="10" t="s">
        <v>342</v>
      </c>
      <c r="M53" s="29" t="s">
        <v>496</v>
      </c>
      <c r="N53" s="31" t="s">
        <v>48</v>
      </c>
      <c r="O53" s="28">
        <v>1.25</v>
      </c>
      <c r="P53" s="29" t="s">
        <v>111</v>
      </c>
      <c r="Q53" s="31" t="s">
        <v>70</v>
      </c>
      <c r="R53" s="28">
        <v>0</v>
      </c>
      <c r="S53" s="28">
        <v>0</v>
      </c>
      <c r="T53" s="28">
        <v>0</v>
      </c>
      <c r="U53" s="28">
        <v>0</v>
      </c>
      <c r="V53" s="28">
        <v>0</v>
      </c>
      <c r="W53" s="28">
        <v>0</v>
      </c>
      <c r="X53" s="28">
        <v>0</v>
      </c>
      <c r="Y53" s="28">
        <v>0</v>
      </c>
      <c r="Z53" s="28">
        <v>0</v>
      </c>
      <c r="AA53" s="28">
        <v>1</v>
      </c>
      <c r="AB53" s="28">
        <v>0</v>
      </c>
      <c r="AC53" s="28">
        <v>1</v>
      </c>
      <c r="AD53" s="28">
        <v>1</v>
      </c>
      <c r="AE53" s="28">
        <v>0</v>
      </c>
      <c r="AF53" s="28">
        <v>0</v>
      </c>
      <c r="AG53" s="28">
        <v>0</v>
      </c>
      <c r="AH53" s="28">
        <v>0</v>
      </c>
      <c r="AI53" s="28">
        <v>0</v>
      </c>
      <c r="AJ53" s="9">
        <f t="shared" si="8"/>
        <v>1</v>
      </c>
      <c r="AK53" s="9">
        <f t="shared" si="9"/>
        <v>0</v>
      </c>
      <c r="AL53" s="9">
        <f t="shared" si="10"/>
        <v>1</v>
      </c>
      <c r="AM53" s="9">
        <f t="shared" si="11"/>
        <v>1</v>
      </c>
      <c r="AN53" s="29" t="s">
        <v>497</v>
      </c>
    </row>
    <row r="54" spans="1:40" x14ac:dyDescent="0.25">
      <c r="A54" s="28">
        <v>1088</v>
      </c>
      <c r="B54" s="29" t="s">
        <v>1149</v>
      </c>
      <c r="C54" s="29" t="s">
        <v>1150</v>
      </c>
      <c r="D54" s="29" t="s">
        <v>1151</v>
      </c>
      <c r="E54" s="42">
        <v>42705</v>
      </c>
      <c r="F54" s="29" t="s">
        <v>38</v>
      </c>
      <c r="J54" s="28">
        <v>5.953E-4</v>
      </c>
      <c r="L54" s="10" t="s">
        <v>342</v>
      </c>
      <c r="M54" s="29" t="s">
        <v>1152</v>
      </c>
      <c r="N54" s="31" t="s">
        <v>40</v>
      </c>
      <c r="O54" s="28">
        <v>128.57142857142858</v>
      </c>
      <c r="P54" s="29" t="s">
        <v>1153</v>
      </c>
      <c r="Q54" s="31" t="s">
        <v>15</v>
      </c>
      <c r="R54" s="28">
        <v>1</v>
      </c>
      <c r="S54" s="28">
        <v>0</v>
      </c>
      <c r="T54" s="28">
        <v>0</v>
      </c>
      <c r="U54" s="28">
        <v>1</v>
      </c>
      <c r="V54" s="28">
        <v>0</v>
      </c>
      <c r="W54" s="28">
        <v>0</v>
      </c>
      <c r="X54" s="28">
        <v>0</v>
      </c>
      <c r="Y54" s="28">
        <v>0</v>
      </c>
      <c r="Z54" s="28">
        <v>1</v>
      </c>
      <c r="AA54" s="28">
        <v>0</v>
      </c>
      <c r="AB54" s="28">
        <v>0</v>
      </c>
      <c r="AC54" s="28">
        <v>1</v>
      </c>
      <c r="AD54" s="28">
        <v>0</v>
      </c>
      <c r="AE54" s="28">
        <v>0</v>
      </c>
      <c r="AF54" s="28">
        <v>0</v>
      </c>
      <c r="AG54" s="28">
        <v>0</v>
      </c>
      <c r="AH54" s="28">
        <v>0</v>
      </c>
      <c r="AI54" s="28">
        <v>0</v>
      </c>
      <c r="AJ54" s="9">
        <f t="shared" si="8"/>
        <v>1</v>
      </c>
      <c r="AK54" s="9">
        <f t="shared" si="9"/>
        <v>0</v>
      </c>
      <c r="AL54" s="9">
        <f t="shared" si="10"/>
        <v>0</v>
      </c>
      <c r="AM54" s="9">
        <f t="shared" si="11"/>
        <v>0</v>
      </c>
      <c r="AN54" s="29" t="s">
        <v>1154</v>
      </c>
    </row>
    <row r="55" spans="1:40" x14ac:dyDescent="0.25">
      <c r="A55" s="28">
        <v>1090</v>
      </c>
      <c r="B55" s="29" t="s">
        <v>1400</v>
      </c>
      <c r="C55" s="29" t="s">
        <v>1401</v>
      </c>
      <c r="D55" s="29" t="s">
        <v>1402</v>
      </c>
      <c r="E55" s="42">
        <v>39691</v>
      </c>
      <c r="F55" s="29" t="s">
        <v>38</v>
      </c>
      <c r="J55" s="28">
        <v>1.4</v>
      </c>
      <c r="L55" s="10" t="s">
        <v>341</v>
      </c>
      <c r="M55" s="29" t="s">
        <v>200</v>
      </c>
      <c r="N55" s="31" t="s">
        <v>40</v>
      </c>
      <c r="O55" s="28">
        <v>0.66666666666666674</v>
      </c>
      <c r="P55" s="29" t="s">
        <v>111</v>
      </c>
      <c r="Q55" s="31" t="s">
        <v>55</v>
      </c>
      <c r="R55" s="28">
        <v>0</v>
      </c>
      <c r="S55" s="28">
        <v>0</v>
      </c>
      <c r="T55" s="28">
        <v>0</v>
      </c>
      <c r="U55" s="28">
        <v>0</v>
      </c>
      <c r="V55" s="28">
        <v>0</v>
      </c>
      <c r="W55" s="28">
        <v>0</v>
      </c>
      <c r="X55" s="28">
        <v>0</v>
      </c>
      <c r="Y55" s="28">
        <v>0</v>
      </c>
      <c r="Z55" s="28">
        <v>0</v>
      </c>
      <c r="AA55" s="28">
        <v>1</v>
      </c>
      <c r="AB55" s="28">
        <v>0</v>
      </c>
      <c r="AC55" s="28">
        <v>1</v>
      </c>
      <c r="AD55" s="28">
        <v>1</v>
      </c>
      <c r="AE55" s="28">
        <v>0</v>
      </c>
      <c r="AF55" s="28">
        <v>0</v>
      </c>
      <c r="AG55" s="28">
        <v>0</v>
      </c>
      <c r="AH55" s="28">
        <v>0</v>
      </c>
      <c r="AI55" s="28">
        <v>0</v>
      </c>
      <c r="AJ55" s="9">
        <f t="shared" si="8"/>
        <v>1</v>
      </c>
      <c r="AK55" s="9">
        <f t="shared" si="9"/>
        <v>0</v>
      </c>
      <c r="AL55" s="9">
        <f t="shared" si="10"/>
        <v>1</v>
      </c>
      <c r="AM55" s="9">
        <f t="shared" si="11"/>
        <v>1</v>
      </c>
      <c r="AN55" s="29" t="s">
        <v>1403</v>
      </c>
    </row>
    <row r="56" spans="1:40" x14ac:dyDescent="0.25">
      <c r="A56" s="28">
        <v>1153</v>
      </c>
      <c r="B56" s="29" t="s">
        <v>2883</v>
      </c>
      <c r="C56" s="29" t="s">
        <v>2884</v>
      </c>
      <c r="D56" s="29" t="s">
        <v>2885</v>
      </c>
      <c r="E56" s="42">
        <v>42633</v>
      </c>
      <c r="F56" s="29" t="s">
        <v>38</v>
      </c>
      <c r="Q56" s="31" t="s">
        <v>70</v>
      </c>
      <c r="R56" s="28">
        <v>0</v>
      </c>
      <c r="S56" s="28">
        <v>0</v>
      </c>
      <c r="T56" s="28">
        <v>0</v>
      </c>
      <c r="U56" s="28">
        <v>0</v>
      </c>
      <c r="V56" s="28">
        <v>0</v>
      </c>
      <c r="W56" s="28">
        <v>0</v>
      </c>
      <c r="X56" s="28">
        <v>0</v>
      </c>
      <c r="Y56" s="28">
        <v>0</v>
      </c>
      <c r="Z56" s="28">
        <v>0</v>
      </c>
      <c r="AA56" s="28">
        <v>0</v>
      </c>
      <c r="AB56" s="28">
        <v>1</v>
      </c>
      <c r="AC56" s="28">
        <v>0</v>
      </c>
      <c r="AD56" s="28">
        <v>0</v>
      </c>
      <c r="AE56" s="28">
        <v>0</v>
      </c>
      <c r="AF56" s="28">
        <v>0</v>
      </c>
      <c r="AG56" s="28">
        <v>0</v>
      </c>
      <c r="AH56" s="28">
        <v>0</v>
      </c>
      <c r="AI56" s="28">
        <v>1</v>
      </c>
      <c r="AJ56" s="9">
        <f t="shared" si="8"/>
        <v>0</v>
      </c>
      <c r="AK56" s="9">
        <f t="shared" si="9"/>
        <v>0</v>
      </c>
      <c r="AL56" s="9">
        <f t="shared" si="10"/>
        <v>1</v>
      </c>
      <c r="AM56" s="9">
        <f t="shared" si="11"/>
        <v>0</v>
      </c>
      <c r="AN56" s="29" t="s">
        <v>2886</v>
      </c>
    </row>
    <row r="57" spans="1:40" x14ac:dyDescent="0.25">
      <c r="A57" s="28">
        <v>1213</v>
      </c>
      <c r="B57" s="29" t="s">
        <v>2887</v>
      </c>
      <c r="C57" s="29" t="s">
        <v>2888</v>
      </c>
      <c r="D57" s="29" t="s">
        <v>2889</v>
      </c>
      <c r="E57" s="42">
        <v>40983</v>
      </c>
      <c r="F57" s="29" t="s">
        <v>38</v>
      </c>
      <c r="G57" s="28">
        <v>1900</v>
      </c>
      <c r="H57" s="28">
        <v>800</v>
      </c>
      <c r="J57" s="28">
        <v>1.6</v>
      </c>
      <c r="L57" s="10" t="s">
        <v>341</v>
      </c>
      <c r="M57" s="29" t="s">
        <v>200</v>
      </c>
      <c r="N57" s="31" t="s">
        <v>48</v>
      </c>
      <c r="O57" s="28">
        <v>408</v>
      </c>
      <c r="P57" s="29" t="s">
        <v>2890</v>
      </c>
      <c r="Q57" s="31" t="s">
        <v>15</v>
      </c>
      <c r="R57" s="28">
        <v>1</v>
      </c>
      <c r="S57" s="28">
        <v>0</v>
      </c>
      <c r="T57" s="28">
        <v>0</v>
      </c>
      <c r="U57" s="28">
        <v>1</v>
      </c>
      <c r="V57" s="28">
        <v>0</v>
      </c>
      <c r="W57" s="28">
        <v>0</v>
      </c>
      <c r="X57" s="28">
        <v>0</v>
      </c>
      <c r="Y57" s="28">
        <v>0</v>
      </c>
      <c r="Z57" s="28">
        <v>1</v>
      </c>
      <c r="AA57" s="28">
        <v>0</v>
      </c>
      <c r="AB57" s="28">
        <v>0</v>
      </c>
      <c r="AC57" s="28">
        <v>1</v>
      </c>
      <c r="AD57" s="28">
        <v>0</v>
      </c>
      <c r="AE57" s="28">
        <v>0</v>
      </c>
      <c r="AF57" s="28">
        <v>0</v>
      </c>
      <c r="AG57" s="28">
        <v>0</v>
      </c>
      <c r="AH57" s="28">
        <v>0</v>
      </c>
      <c r="AI57" s="28">
        <v>0</v>
      </c>
      <c r="AJ57" s="9">
        <f t="shared" si="8"/>
        <v>1</v>
      </c>
      <c r="AK57" s="9">
        <f t="shared" si="9"/>
        <v>0</v>
      </c>
      <c r="AL57" s="9">
        <f t="shared" si="10"/>
        <v>0</v>
      </c>
      <c r="AM57" s="9">
        <f t="shared" si="11"/>
        <v>0</v>
      </c>
      <c r="AN57" s="29" t="s">
        <v>2891</v>
      </c>
    </row>
    <row r="58" spans="1:40" x14ac:dyDescent="0.25">
      <c r="A58" s="28">
        <v>1219</v>
      </c>
      <c r="B58" s="29" t="s">
        <v>2892</v>
      </c>
      <c r="C58" s="29" t="s">
        <v>2893</v>
      </c>
      <c r="D58" s="29" t="s">
        <v>2894</v>
      </c>
      <c r="E58" s="42">
        <v>39997</v>
      </c>
      <c r="F58" s="29" t="s">
        <v>38</v>
      </c>
      <c r="J58" s="28">
        <v>1.5</v>
      </c>
      <c r="L58" s="10" t="s">
        <v>341</v>
      </c>
      <c r="M58" s="29" t="s">
        <v>200</v>
      </c>
      <c r="N58" s="31" t="s">
        <v>48</v>
      </c>
      <c r="O58" s="28">
        <v>30</v>
      </c>
      <c r="P58" s="29" t="s">
        <v>367</v>
      </c>
      <c r="Q58" s="31" t="s">
        <v>70</v>
      </c>
      <c r="R58" s="28">
        <v>0</v>
      </c>
      <c r="S58" s="28">
        <v>0</v>
      </c>
      <c r="T58" s="28">
        <v>0</v>
      </c>
      <c r="U58" s="28">
        <v>1</v>
      </c>
      <c r="V58" s="28">
        <v>0</v>
      </c>
      <c r="W58" s="28">
        <v>0</v>
      </c>
      <c r="X58" s="28">
        <v>0</v>
      </c>
      <c r="Y58" s="28">
        <v>0</v>
      </c>
      <c r="Z58" s="28">
        <v>1</v>
      </c>
      <c r="AA58" s="28">
        <v>0</v>
      </c>
      <c r="AB58" s="28">
        <v>0</v>
      </c>
      <c r="AC58" s="28">
        <v>1</v>
      </c>
      <c r="AD58" s="28">
        <v>1</v>
      </c>
      <c r="AE58" s="28">
        <v>0</v>
      </c>
      <c r="AF58" s="28">
        <v>0</v>
      </c>
      <c r="AG58" s="28">
        <v>0</v>
      </c>
      <c r="AH58" s="28">
        <v>0</v>
      </c>
      <c r="AI58" s="28">
        <v>0</v>
      </c>
      <c r="AJ58" s="9">
        <f t="shared" si="8"/>
        <v>1</v>
      </c>
      <c r="AK58" s="9">
        <f t="shared" si="9"/>
        <v>0</v>
      </c>
      <c r="AL58" s="9">
        <f t="shared" si="10"/>
        <v>1</v>
      </c>
      <c r="AM58" s="9">
        <f t="shared" si="11"/>
        <v>1</v>
      </c>
      <c r="AN58" s="29" t="s">
        <v>2895</v>
      </c>
    </row>
    <row r="59" spans="1:40" x14ac:dyDescent="0.25">
      <c r="A59" s="28">
        <v>1285</v>
      </c>
      <c r="B59" s="29" t="s">
        <v>2896</v>
      </c>
      <c r="C59" s="29" t="s">
        <v>2897</v>
      </c>
      <c r="D59" s="29" t="s">
        <v>2898</v>
      </c>
      <c r="E59" s="42">
        <v>41061</v>
      </c>
      <c r="F59" s="29" t="s">
        <v>38</v>
      </c>
      <c r="I59" s="28">
        <v>0.79500000000000004</v>
      </c>
      <c r="K59" s="28">
        <v>1</v>
      </c>
      <c r="L59" s="10" t="s">
        <v>342</v>
      </c>
      <c r="M59" s="29" t="s">
        <v>136</v>
      </c>
      <c r="N59" s="31" t="s">
        <v>48</v>
      </c>
      <c r="O59" s="28">
        <v>0</v>
      </c>
      <c r="P59" s="29" t="s">
        <v>2899</v>
      </c>
      <c r="Q59" s="31" t="s">
        <v>15</v>
      </c>
      <c r="R59" s="28">
        <v>1</v>
      </c>
      <c r="S59" s="28">
        <v>0</v>
      </c>
      <c r="T59" s="28">
        <v>1</v>
      </c>
      <c r="U59" s="28">
        <v>0</v>
      </c>
      <c r="V59" s="28">
        <v>0</v>
      </c>
      <c r="W59" s="28">
        <v>0</v>
      </c>
      <c r="X59" s="28">
        <v>0</v>
      </c>
      <c r="Y59" s="28">
        <v>0</v>
      </c>
      <c r="Z59" s="28">
        <v>1</v>
      </c>
      <c r="AA59" s="28">
        <v>0</v>
      </c>
      <c r="AB59" s="28">
        <v>0</v>
      </c>
      <c r="AC59" s="28">
        <v>0</v>
      </c>
      <c r="AD59" s="28">
        <v>0</v>
      </c>
      <c r="AE59" s="28">
        <v>0</v>
      </c>
      <c r="AF59" s="28">
        <v>0</v>
      </c>
      <c r="AG59" s="28">
        <v>0</v>
      </c>
      <c r="AH59" s="28">
        <v>0</v>
      </c>
      <c r="AI59" s="28">
        <v>1</v>
      </c>
      <c r="AJ59" s="9">
        <f t="shared" si="8"/>
        <v>0</v>
      </c>
      <c r="AK59" s="9">
        <f t="shared" si="9"/>
        <v>0</v>
      </c>
      <c r="AL59" s="9">
        <f t="shared" si="10"/>
        <v>1</v>
      </c>
      <c r="AM59" s="9">
        <f t="shared" si="11"/>
        <v>0</v>
      </c>
      <c r="AN59" s="29" t="s">
        <v>2900</v>
      </c>
    </row>
    <row r="60" spans="1:40" x14ac:dyDescent="0.25">
      <c r="A60" s="28">
        <v>1298</v>
      </c>
      <c r="B60" s="29" t="s">
        <v>2901</v>
      </c>
      <c r="C60" s="29" t="s">
        <v>2902</v>
      </c>
      <c r="D60" s="29" t="s">
        <v>2903</v>
      </c>
      <c r="E60" s="42">
        <v>38484</v>
      </c>
      <c r="F60" s="29" t="s">
        <v>38</v>
      </c>
      <c r="J60" s="28">
        <v>0.6</v>
      </c>
      <c r="L60" s="10" t="s">
        <v>342</v>
      </c>
      <c r="M60" s="29" t="s">
        <v>136</v>
      </c>
      <c r="N60" s="31" t="s">
        <v>48</v>
      </c>
      <c r="O60" s="28">
        <v>0.75</v>
      </c>
      <c r="P60" s="29" t="s">
        <v>195</v>
      </c>
      <c r="Q60" s="31" t="s">
        <v>70</v>
      </c>
      <c r="R60" s="28">
        <v>0</v>
      </c>
      <c r="S60" s="28">
        <v>0</v>
      </c>
      <c r="T60" s="28">
        <v>0</v>
      </c>
      <c r="U60" s="28">
        <v>1</v>
      </c>
      <c r="V60" s="28">
        <v>0</v>
      </c>
      <c r="W60" s="28">
        <v>0</v>
      </c>
      <c r="X60" s="28">
        <v>0</v>
      </c>
      <c r="Y60" s="28">
        <v>0</v>
      </c>
      <c r="Z60" s="28">
        <v>1</v>
      </c>
      <c r="AA60" s="28">
        <v>0</v>
      </c>
      <c r="AB60" s="28">
        <v>0</v>
      </c>
      <c r="AC60" s="28">
        <v>1</v>
      </c>
      <c r="AD60" s="28">
        <v>1</v>
      </c>
      <c r="AE60" s="28">
        <v>0</v>
      </c>
      <c r="AF60" s="28">
        <v>0</v>
      </c>
      <c r="AG60" s="28">
        <v>0</v>
      </c>
      <c r="AH60" s="28">
        <v>0</v>
      </c>
      <c r="AI60" s="28">
        <v>0</v>
      </c>
      <c r="AJ60" s="9">
        <f t="shared" si="8"/>
        <v>1</v>
      </c>
      <c r="AK60" s="9">
        <f t="shared" si="9"/>
        <v>0</v>
      </c>
      <c r="AL60" s="9">
        <f t="shared" si="10"/>
        <v>1</v>
      </c>
      <c r="AM60" s="9">
        <f t="shared" si="11"/>
        <v>1</v>
      </c>
      <c r="AN60" s="29" t="s">
        <v>2904</v>
      </c>
    </row>
    <row r="61" spans="1:40" x14ac:dyDescent="0.25">
      <c r="A61" s="28">
        <v>1305</v>
      </c>
      <c r="B61" s="29" t="s">
        <v>2905</v>
      </c>
      <c r="C61" s="29" t="s">
        <v>2906</v>
      </c>
      <c r="D61" s="29" t="s">
        <v>2907</v>
      </c>
      <c r="E61" s="42">
        <v>40617</v>
      </c>
      <c r="F61" s="29" t="s">
        <v>38</v>
      </c>
      <c r="I61" s="28">
        <v>256.39999999999998</v>
      </c>
      <c r="J61" s="28">
        <v>3.5999999999999997E-2</v>
      </c>
      <c r="L61" s="10" t="s">
        <v>342</v>
      </c>
      <c r="M61" s="29" t="s">
        <v>136</v>
      </c>
      <c r="N61" s="31" t="s">
        <v>40</v>
      </c>
      <c r="O61" s="28">
        <v>60</v>
      </c>
      <c r="P61" s="29" t="s">
        <v>2908</v>
      </c>
      <c r="Q61" s="31" t="s">
        <v>15</v>
      </c>
      <c r="R61" s="28">
        <v>1</v>
      </c>
      <c r="S61" s="28">
        <v>0</v>
      </c>
      <c r="T61" s="28">
        <v>0</v>
      </c>
      <c r="U61" s="28">
        <v>1</v>
      </c>
      <c r="V61" s="28">
        <v>0</v>
      </c>
      <c r="W61" s="28">
        <v>0</v>
      </c>
      <c r="X61" s="28">
        <v>0</v>
      </c>
      <c r="Y61" s="28">
        <v>0</v>
      </c>
      <c r="Z61" s="28">
        <v>1</v>
      </c>
      <c r="AA61" s="28">
        <v>0</v>
      </c>
      <c r="AB61" s="28">
        <v>0</v>
      </c>
      <c r="AC61" s="28">
        <v>1</v>
      </c>
      <c r="AD61" s="28">
        <v>0</v>
      </c>
      <c r="AE61" s="28">
        <v>0</v>
      </c>
      <c r="AF61" s="28">
        <v>0</v>
      </c>
      <c r="AG61" s="28">
        <v>0</v>
      </c>
      <c r="AH61" s="28">
        <v>0</v>
      </c>
      <c r="AI61" s="28">
        <v>0</v>
      </c>
      <c r="AJ61" s="9">
        <f t="shared" si="8"/>
        <v>1</v>
      </c>
      <c r="AK61" s="9">
        <f t="shared" si="9"/>
        <v>0</v>
      </c>
      <c r="AL61" s="9">
        <f t="shared" si="10"/>
        <v>0</v>
      </c>
      <c r="AM61" s="9">
        <f t="shared" si="11"/>
        <v>0</v>
      </c>
      <c r="AN61" s="29" t="s">
        <v>2909</v>
      </c>
    </row>
    <row r="62" spans="1:40" x14ac:dyDescent="0.25">
      <c r="A62" s="28">
        <v>1322</v>
      </c>
      <c r="B62" s="29" t="s">
        <v>2910</v>
      </c>
      <c r="C62" s="29" t="s">
        <v>2911</v>
      </c>
      <c r="D62" s="29" t="s">
        <v>2912</v>
      </c>
      <c r="E62" s="42">
        <v>37987</v>
      </c>
      <c r="F62" s="29" t="s">
        <v>38</v>
      </c>
      <c r="J62" s="28">
        <v>0.6</v>
      </c>
      <c r="L62" s="10" t="s">
        <v>342</v>
      </c>
      <c r="M62" s="29" t="s">
        <v>136</v>
      </c>
      <c r="N62" s="31" t="s">
        <v>48</v>
      </c>
      <c r="O62" s="28">
        <v>7.5</v>
      </c>
      <c r="P62" s="29" t="s">
        <v>195</v>
      </c>
      <c r="Q62" s="31" t="s">
        <v>70</v>
      </c>
      <c r="R62" s="28">
        <v>0</v>
      </c>
      <c r="S62" s="28">
        <v>0</v>
      </c>
      <c r="T62" s="28">
        <v>0</v>
      </c>
      <c r="U62" s="28">
        <v>1</v>
      </c>
      <c r="V62" s="28">
        <v>0</v>
      </c>
      <c r="W62" s="28">
        <v>0</v>
      </c>
      <c r="X62" s="28">
        <v>0</v>
      </c>
      <c r="Y62" s="28">
        <v>0</v>
      </c>
      <c r="Z62" s="28">
        <v>1</v>
      </c>
      <c r="AA62" s="28">
        <v>0</v>
      </c>
      <c r="AB62" s="28">
        <v>0</v>
      </c>
      <c r="AC62" s="28">
        <v>0</v>
      </c>
      <c r="AD62" s="28">
        <v>0</v>
      </c>
      <c r="AE62" s="28">
        <v>0</v>
      </c>
      <c r="AF62" s="28">
        <v>0</v>
      </c>
      <c r="AG62" s="28">
        <v>0</v>
      </c>
      <c r="AH62" s="28">
        <v>0</v>
      </c>
      <c r="AI62" s="28">
        <v>1</v>
      </c>
      <c r="AJ62" s="9">
        <f t="shared" si="8"/>
        <v>0</v>
      </c>
      <c r="AK62" s="9">
        <f t="shared" si="9"/>
        <v>0</v>
      </c>
      <c r="AL62" s="9">
        <f t="shared" si="10"/>
        <v>1</v>
      </c>
      <c r="AM62" s="9">
        <f t="shared" si="11"/>
        <v>0</v>
      </c>
      <c r="AN62" s="29" t="s">
        <v>2913</v>
      </c>
    </row>
    <row r="63" spans="1:40" x14ac:dyDescent="0.25">
      <c r="A63" s="28">
        <v>1327</v>
      </c>
      <c r="B63" s="29" t="s">
        <v>2914</v>
      </c>
      <c r="C63" s="29" t="s">
        <v>2915</v>
      </c>
      <c r="D63" s="29" t="s">
        <v>2916</v>
      </c>
      <c r="E63" s="42">
        <v>38434</v>
      </c>
      <c r="F63" s="29" t="s">
        <v>38</v>
      </c>
      <c r="J63" s="28">
        <v>0.6</v>
      </c>
      <c r="L63" s="10" t="s">
        <v>342</v>
      </c>
      <c r="M63" s="29" t="s">
        <v>136</v>
      </c>
      <c r="N63" s="31" t="s">
        <v>48</v>
      </c>
      <c r="O63" s="28">
        <v>0.75</v>
      </c>
      <c r="P63" s="29" t="s">
        <v>195</v>
      </c>
      <c r="Q63" s="31" t="s">
        <v>70</v>
      </c>
      <c r="R63" s="28">
        <v>0</v>
      </c>
      <c r="S63" s="28">
        <v>0</v>
      </c>
      <c r="T63" s="28">
        <v>0</v>
      </c>
      <c r="U63" s="28">
        <v>1</v>
      </c>
      <c r="V63" s="28">
        <v>0</v>
      </c>
      <c r="W63" s="28">
        <v>0</v>
      </c>
      <c r="X63" s="28">
        <v>0</v>
      </c>
      <c r="Y63" s="28">
        <v>0</v>
      </c>
      <c r="Z63" s="28">
        <v>1</v>
      </c>
      <c r="AA63" s="28">
        <v>0</v>
      </c>
      <c r="AB63" s="28">
        <v>0</v>
      </c>
      <c r="AC63" s="28">
        <v>0</v>
      </c>
      <c r="AD63" s="28">
        <v>1</v>
      </c>
      <c r="AE63" s="28">
        <v>0</v>
      </c>
      <c r="AF63" s="28">
        <v>0</v>
      </c>
      <c r="AG63" s="28">
        <v>0</v>
      </c>
      <c r="AH63" s="28">
        <v>0</v>
      </c>
      <c r="AI63" s="28">
        <v>0</v>
      </c>
      <c r="AJ63" s="9">
        <f t="shared" si="8"/>
        <v>0</v>
      </c>
      <c r="AK63" s="9">
        <f t="shared" si="9"/>
        <v>0</v>
      </c>
      <c r="AL63" s="9">
        <f t="shared" si="10"/>
        <v>1</v>
      </c>
      <c r="AM63" s="9">
        <f t="shared" si="11"/>
        <v>1</v>
      </c>
      <c r="AN63" s="29" t="s">
        <v>2917</v>
      </c>
    </row>
    <row r="64" spans="1:40" x14ac:dyDescent="0.25">
      <c r="A64" s="28">
        <v>1328</v>
      </c>
      <c r="B64" s="29" t="s">
        <v>2918</v>
      </c>
      <c r="C64" s="29" t="s">
        <v>2919</v>
      </c>
      <c r="D64" s="29" t="s">
        <v>2920</v>
      </c>
      <c r="E64" s="42">
        <v>38432</v>
      </c>
      <c r="F64" s="29" t="s">
        <v>38</v>
      </c>
      <c r="J64" s="28">
        <v>2</v>
      </c>
      <c r="L64" s="10" t="s">
        <v>342</v>
      </c>
      <c r="M64" s="29" t="s">
        <v>136</v>
      </c>
      <c r="N64" s="31" t="s">
        <v>48</v>
      </c>
      <c r="O64" s="28">
        <v>0.75</v>
      </c>
      <c r="P64" s="29" t="s">
        <v>195</v>
      </c>
      <c r="Q64" s="31" t="s">
        <v>70</v>
      </c>
      <c r="R64" s="28">
        <v>0</v>
      </c>
      <c r="S64" s="28">
        <v>0</v>
      </c>
      <c r="T64" s="28">
        <v>0</v>
      </c>
      <c r="U64" s="28">
        <v>1</v>
      </c>
      <c r="V64" s="28">
        <v>0</v>
      </c>
      <c r="W64" s="28">
        <v>0</v>
      </c>
      <c r="X64" s="28">
        <v>0</v>
      </c>
      <c r="Y64" s="28">
        <v>0</v>
      </c>
      <c r="Z64" s="28">
        <v>1</v>
      </c>
      <c r="AA64" s="28">
        <v>0</v>
      </c>
      <c r="AB64" s="28">
        <v>0</v>
      </c>
      <c r="AC64" s="28">
        <v>0</v>
      </c>
      <c r="AD64" s="28">
        <v>1</v>
      </c>
      <c r="AE64" s="28">
        <v>0</v>
      </c>
      <c r="AF64" s="28">
        <v>0</v>
      </c>
      <c r="AG64" s="28">
        <v>0</v>
      </c>
      <c r="AH64" s="28">
        <v>0</v>
      </c>
      <c r="AI64" s="28">
        <v>0</v>
      </c>
      <c r="AJ64" s="9">
        <f t="shared" si="8"/>
        <v>0</v>
      </c>
      <c r="AK64" s="9">
        <f t="shared" si="9"/>
        <v>0</v>
      </c>
      <c r="AL64" s="9">
        <f t="shared" si="10"/>
        <v>1</v>
      </c>
      <c r="AM64" s="9">
        <f t="shared" si="11"/>
        <v>1</v>
      </c>
      <c r="AN64" s="29" t="s">
        <v>2921</v>
      </c>
    </row>
    <row r="65" spans="1:40" x14ac:dyDescent="0.25">
      <c r="A65" s="28">
        <v>1330</v>
      </c>
      <c r="B65" s="29" t="s">
        <v>2922</v>
      </c>
      <c r="C65" s="29" t="s">
        <v>2923</v>
      </c>
      <c r="D65" s="29" t="s">
        <v>2924</v>
      </c>
      <c r="E65" s="42">
        <v>40099</v>
      </c>
      <c r="F65" s="29" t="s">
        <v>38</v>
      </c>
      <c r="I65" s="28">
        <v>0.06</v>
      </c>
      <c r="K65" s="28">
        <v>8.9499999999999993</v>
      </c>
      <c r="L65" s="10" t="s">
        <v>342</v>
      </c>
      <c r="M65" s="29" t="s">
        <v>136</v>
      </c>
      <c r="N65" s="31" t="s">
        <v>48</v>
      </c>
      <c r="O65" s="28">
        <v>36</v>
      </c>
      <c r="P65" s="29" t="s">
        <v>2925</v>
      </c>
      <c r="Q65" s="31" t="s">
        <v>55</v>
      </c>
      <c r="R65" s="28">
        <v>0</v>
      </c>
      <c r="S65" s="28">
        <v>0</v>
      </c>
      <c r="T65" s="28">
        <v>0</v>
      </c>
      <c r="U65" s="28">
        <v>1</v>
      </c>
      <c r="V65" s="28">
        <v>0</v>
      </c>
      <c r="W65" s="28">
        <v>0</v>
      </c>
      <c r="X65" s="28">
        <v>0</v>
      </c>
      <c r="Y65" s="28">
        <v>0</v>
      </c>
      <c r="Z65" s="28">
        <v>1</v>
      </c>
      <c r="AA65" s="28">
        <v>0</v>
      </c>
      <c r="AB65" s="28">
        <v>0</v>
      </c>
      <c r="AC65" s="28">
        <v>0</v>
      </c>
      <c r="AD65" s="28">
        <v>0</v>
      </c>
      <c r="AE65" s="28">
        <v>0</v>
      </c>
      <c r="AF65" s="28">
        <v>0</v>
      </c>
      <c r="AG65" s="28">
        <v>0</v>
      </c>
      <c r="AH65" s="28">
        <v>0</v>
      </c>
      <c r="AI65" s="28">
        <v>1</v>
      </c>
      <c r="AJ65" s="9">
        <f t="shared" si="8"/>
        <v>0</v>
      </c>
      <c r="AK65" s="9">
        <f t="shared" si="9"/>
        <v>0</v>
      </c>
      <c r="AL65" s="9">
        <f t="shared" si="10"/>
        <v>1</v>
      </c>
      <c r="AM65" s="9">
        <f t="shared" si="11"/>
        <v>0</v>
      </c>
      <c r="AN65" s="29" t="s">
        <v>2926</v>
      </c>
    </row>
    <row r="66" spans="1:40" x14ac:dyDescent="0.25">
      <c r="A66" s="28">
        <v>1364</v>
      </c>
      <c r="B66" s="29" t="s">
        <v>2927</v>
      </c>
      <c r="C66" s="29" t="s">
        <v>2928</v>
      </c>
      <c r="D66" s="29" t="s">
        <v>2929</v>
      </c>
      <c r="E66" s="42">
        <v>37099</v>
      </c>
      <c r="F66" s="29" t="s">
        <v>38</v>
      </c>
      <c r="J66" s="28">
        <v>1</v>
      </c>
      <c r="L66" s="10" t="s">
        <v>342</v>
      </c>
      <c r="M66" s="29" t="s">
        <v>185</v>
      </c>
      <c r="N66" s="31" t="s">
        <v>48</v>
      </c>
      <c r="O66" s="28">
        <v>0</v>
      </c>
      <c r="P66" s="29" t="s">
        <v>195</v>
      </c>
      <c r="Q66" s="31" t="s">
        <v>70</v>
      </c>
      <c r="R66" s="28">
        <v>0</v>
      </c>
      <c r="S66" s="28">
        <v>0</v>
      </c>
      <c r="T66" s="28">
        <v>0</v>
      </c>
      <c r="U66" s="28">
        <v>1</v>
      </c>
      <c r="V66" s="28">
        <v>0</v>
      </c>
      <c r="W66" s="28">
        <v>0</v>
      </c>
      <c r="X66" s="28">
        <v>0</v>
      </c>
      <c r="Y66" s="28">
        <v>0</v>
      </c>
      <c r="Z66" s="28">
        <v>1</v>
      </c>
      <c r="AA66" s="28">
        <v>0</v>
      </c>
      <c r="AB66" s="28">
        <v>0</v>
      </c>
      <c r="AC66" s="28">
        <v>1</v>
      </c>
      <c r="AD66" s="28">
        <v>0</v>
      </c>
      <c r="AE66" s="28">
        <v>0</v>
      </c>
      <c r="AF66" s="28">
        <v>0</v>
      </c>
      <c r="AG66" s="28">
        <v>0</v>
      </c>
      <c r="AH66" s="28">
        <v>0</v>
      </c>
      <c r="AI66" s="28">
        <v>0</v>
      </c>
      <c r="AJ66" s="9">
        <f t="shared" si="8"/>
        <v>1</v>
      </c>
      <c r="AK66" s="9">
        <f t="shared" si="9"/>
        <v>0</v>
      </c>
      <c r="AL66" s="9">
        <f t="shared" si="10"/>
        <v>0</v>
      </c>
      <c r="AM66" s="9">
        <f t="shared" si="11"/>
        <v>0</v>
      </c>
      <c r="AN66" s="29" t="s">
        <v>2930</v>
      </c>
    </row>
    <row r="67" spans="1:40" x14ac:dyDescent="0.25">
      <c r="A67" s="28">
        <v>1368</v>
      </c>
      <c r="B67" s="29" t="s">
        <v>2931</v>
      </c>
      <c r="C67" s="29" t="s">
        <v>2932</v>
      </c>
      <c r="D67" s="29" t="s">
        <v>2929</v>
      </c>
      <c r="E67" s="42">
        <v>37895</v>
      </c>
      <c r="F67" s="29" t="s">
        <v>38</v>
      </c>
      <c r="J67" s="28">
        <v>3.5</v>
      </c>
      <c r="L67" s="10" t="s">
        <v>342</v>
      </c>
      <c r="M67" s="29" t="s">
        <v>185</v>
      </c>
      <c r="N67" s="31" t="s">
        <v>48</v>
      </c>
      <c r="O67" s="28">
        <v>0</v>
      </c>
      <c r="P67" s="29" t="s">
        <v>195</v>
      </c>
      <c r="Q67" s="31" t="s">
        <v>70</v>
      </c>
      <c r="R67" s="28">
        <v>0</v>
      </c>
      <c r="S67" s="28">
        <v>0</v>
      </c>
      <c r="T67" s="28">
        <v>0</v>
      </c>
      <c r="U67" s="28">
        <v>1</v>
      </c>
      <c r="V67" s="28">
        <v>0</v>
      </c>
      <c r="W67" s="28">
        <v>0</v>
      </c>
      <c r="X67" s="28">
        <v>0</v>
      </c>
      <c r="Y67" s="28">
        <v>0</v>
      </c>
      <c r="Z67" s="28">
        <v>1</v>
      </c>
      <c r="AA67" s="28">
        <v>0</v>
      </c>
      <c r="AB67" s="28">
        <v>0</v>
      </c>
      <c r="AC67" s="28">
        <v>0</v>
      </c>
      <c r="AD67" s="28">
        <v>1</v>
      </c>
      <c r="AE67" s="28">
        <v>0</v>
      </c>
      <c r="AF67" s="28">
        <v>0</v>
      </c>
      <c r="AG67" s="28">
        <v>0</v>
      </c>
      <c r="AH67" s="28">
        <v>0</v>
      </c>
      <c r="AI67" s="28">
        <v>0</v>
      </c>
      <c r="AJ67" s="9">
        <f t="shared" si="8"/>
        <v>0</v>
      </c>
      <c r="AK67" s="9">
        <f t="shared" si="9"/>
        <v>0</v>
      </c>
      <c r="AL67" s="9">
        <f t="shared" si="10"/>
        <v>1</v>
      </c>
      <c r="AM67" s="9">
        <f t="shared" si="11"/>
        <v>1</v>
      </c>
      <c r="AN67" s="29" t="s">
        <v>2933</v>
      </c>
    </row>
    <row r="68" spans="1:40" x14ac:dyDescent="0.25">
      <c r="A68" s="28">
        <v>1396</v>
      </c>
      <c r="B68" s="29" t="s">
        <v>2934</v>
      </c>
      <c r="C68" s="29" t="s">
        <v>2935</v>
      </c>
      <c r="D68" s="29" t="s">
        <v>2936</v>
      </c>
      <c r="E68" s="42">
        <v>40330</v>
      </c>
      <c r="F68" s="29" t="s">
        <v>38</v>
      </c>
      <c r="I68" s="28">
        <v>2000</v>
      </c>
      <c r="J68" s="28">
        <v>0.98</v>
      </c>
      <c r="K68" s="28">
        <v>36</v>
      </c>
      <c r="L68" s="10" t="s">
        <v>341</v>
      </c>
      <c r="M68" s="29" t="s">
        <v>200</v>
      </c>
      <c r="N68" s="31" t="s">
        <v>48</v>
      </c>
      <c r="O68" s="28">
        <v>0</v>
      </c>
      <c r="P68" s="29" t="s">
        <v>2220</v>
      </c>
      <c r="Q68" s="31" t="s">
        <v>15</v>
      </c>
      <c r="R68" s="28">
        <v>1</v>
      </c>
      <c r="S68" s="28">
        <v>0</v>
      </c>
      <c r="T68" s="28">
        <v>0</v>
      </c>
      <c r="U68" s="28">
        <v>1</v>
      </c>
      <c r="V68" s="28">
        <v>0</v>
      </c>
      <c r="W68" s="28">
        <v>0</v>
      </c>
      <c r="X68" s="28">
        <v>0</v>
      </c>
      <c r="Y68" s="28">
        <v>0</v>
      </c>
      <c r="Z68" s="28">
        <v>1</v>
      </c>
      <c r="AA68" s="28">
        <v>0</v>
      </c>
      <c r="AB68" s="28">
        <v>0</v>
      </c>
      <c r="AC68" s="28">
        <v>0</v>
      </c>
      <c r="AD68" s="28">
        <v>0</v>
      </c>
      <c r="AE68" s="28">
        <v>1</v>
      </c>
      <c r="AF68" s="28">
        <v>0</v>
      </c>
      <c r="AG68" s="28">
        <v>0</v>
      </c>
      <c r="AH68" s="28">
        <v>0</v>
      </c>
      <c r="AI68" s="28">
        <v>0</v>
      </c>
      <c r="AJ68" s="9">
        <f t="shared" si="8"/>
        <v>1</v>
      </c>
      <c r="AK68" s="9">
        <f t="shared" si="9"/>
        <v>0</v>
      </c>
      <c r="AL68" s="9">
        <f t="shared" si="10"/>
        <v>0</v>
      </c>
      <c r="AM68" s="9">
        <f t="shared" si="11"/>
        <v>0</v>
      </c>
      <c r="AN68" s="29" t="s">
        <v>2937</v>
      </c>
    </row>
    <row r="69" spans="1:40" x14ac:dyDescent="0.25">
      <c r="A69" s="28">
        <v>1417</v>
      </c>
      <c r="B69" s="29" t="s">
        <v>2938</v>
      </c>
      <c r="C69" s="29" t="s">
        <v>2939</v>
      </c>
      <c r="D69" s="29" t="s">
        <v>2940</v>
      </c>
      <c r="E69" s="42">
        <v>41640</v>
      </c>
      <c r="F69" s="29" t="s">
        <v>38</v>
      </c>
      <c r="I69" s="28">
        <v>2080</v>
      </c>
      <c r="L69" s="10" t="s">
        <v>342</v>
      </c>
      <c r="M69" s="29" t="s">
        <v>224</v>
      </c>
      <c r="O69" s="28">
        <v>15</v>
      </c>
      <c r="P69" s="29" t="s">
        <v>1837</v>
      </c>
      <c r="Q69" s="31" t="s">
        <v>15</v>
      </c>
      <c r="R69" s="28">
        <v>1</v>
      </c>
      <c r="S69" s="28">
        <v>0</v>
      </c>
      <c r="T69" s="28">
        <v>0</v>
      </c>
      <c r="U69" s="28">
        <v>1</v>
      </c>
      <c r="V69" s="28">
        <v>0</v>
      </c>
      <c r="W69" s="28">
        <v>0</v>
      </c>
      <c r="X69" s="28">
        <v>0</v>
      </c>
      <c r="Y69" s="28">
        <v>0</v>
      </c>
      <c r="Z69" s="28">
        <v>1</v>
      </c>
      <c r="AA69" s="28">
        <v>0</v>
      </c>
      <c r="AB69" s="28">
        <v>0</v>
      </c>
      <c r="AC69" s="28">
        <v>0</v>
      </c>
      <c r="AD69" s="28">
        <v>0</v>
      </c>
      <c r="AE69" s="28">
        <v>0</v>
      </c>
      <c r="AF69" s="28">
        <v>0</v>
      </c>
      <c r="AG69" s="28">
        <v>0</v>
      </c>
      <c r="AH69" s="28">
        <v>0</v>
      </c>
      <c r="AI69" s="28">
        <v>1</v>
      </c>
      <c r="AJ69" s="9">
        <f t="shared" si="8"/>
        <v>0</v>
      </c>
      <c r="AK69" s="9">
        <f t="shared" si="9"/>
        <v>0</v>
      </c>
      <c r="AL69" s="9">
        <f t="shared" si="10"/>
        <v>1</v>
      </c>
      <c r="AM69" s="9">
        <f t="shared" si="11"/>
        <v>0</v>
      </c>
      <c r="AN69" s="29" t="s">
        <v>2941</v>
      </c>
    </row>
    <row r="70" spans="1:40" x14ac:dyDescent="0.25">
      <c r="A70" s="28">
        <v>1435</v>
      </c>
      <c r="B70" s="29" t="s">
        <v>2942</v>
      </c>
      <c r="C70" s="29" t="s">
        <v>2943</v>
      </c>
      <c r="D70" s="29" t="s">
        <v>2944</v>
      </c>
      <c r="E70" s="42">
        <v>40963</v>
      </c>
      <c r="F70" s="29" t="s">
        <v>38</v>
      </c>
      <c r="I70" s="28">
        <v>10000</v>
      </c>
      <c r="L70" s="10" t="s">
        <v>342</v>
      </c>
      <c r="M70" s="29" t="s">
        <v>185</v>
      </c>
      <c r="N70" s="31" t="s">
        <v>40</v>
      </c>
      <c r="O70" s="28">
        <v>300</v>
      </c>
      <c r="P70" s="29" t="s">
        <v>367</v>
      </c>
      <c r="Q70" s="31" t="s">
        <v>15</v>
      </c>
      <c r="R70" s="28">
        <v>1</v>
      </c>
      <c r="S70" s="28">
        <v>0</v>
      </c>
      <c r="T70" s="28">
        <v>0</v>
      </c>
      <c r="U70" s="28">
        <v>1</v>
      </c>
      <c r="V70" s="28">
        <v>0</v>
      </c>
      <c r="W70" s="28">
        <v>0</v>
      </c>
      <c r="X70" s="28">
        <v>0</v>
      </c>
      <c r="Y70" s="28">
        <v>0</v>
      </c>
      <c r="Z70" s="28">
        <v>1</v>
      </c>
      <c r="AA70" s="28">
        <v>0</v>
      </c>
      <c r="AB70" s="28">
        <v>0</v>
      </c>
      <c r="AC70" s="28">
        <v>1</v>
      </c>
      <c r="AD70" s="28">
        <v>0</v>
      </c>
      <c r="AE70" s="28">
        <v>0</v>
      </c>
      <c r="AF70" s="28">
        <v>0</v>
      </c>
      <c r="AG70" s="28">
        <v>0</v>
      </c>
      <c r="AH70" s="28">
        <v>0</v>
      </c>
      <c r="AI70" s="28">
        <v>0</v>
      </c>
      <c r="AJ70" s="9">
        <f t="shared" si="8"/>
        <v>1</v>
      </c>
      <c r="AK70" s="9">
        <f t="shared" si="9"/>
        <v>0</v>
      </c>
      <c r="AL70" s="9">
        <f t="shared" si="10"/>
        <v>0</v>
      </c>
      <c r="AM70" s="9">
        <f t="shared" si="11"/>
        <v>0</v>
      </c>
      <c r="AN70" s="29" t="s">
        <v>2945</v>
      </c>
    </row>
    <row r="71" spans="1:40" x14ac:dyDescent="0.25">
      <c r="A71" s="28">
        <v>1463</v>
      </c>
      <c r="B71" s="29" t="s">
        <v>2946</v>
      </c>
      <c r="C71" s="29" t="s">
        <v>2947</v>
      </c>
      <c r="D71" s="29" t="s">
        <v>2948</v>
      </c>
      <c r="E71" s="42">
        <v>39965</v>
      </c>
      <c r="F71" s="29" t="s">
        <v>38</v>
      </c>
      <c r="I71" s="28">
        <v>8350</v>
      </c>
      <c r="L71" s="10" t="s">
        <v>342</v>
      </c>
      <c r="M71" s="29" t="s">
        <v>691</v>
      </c>
      <c r="N71" s="31" t="s">
        <v>48</v>
      </c>
      <c r="O71" s="28">
        <v>0</v>
      </c>
      <c r="P71" s="29" t="s">
        <v>526</v>
      </c>
      <c r="Q71" s="31" t="s">
        <v>70</v>
      </c>
      <c r="R71" s="28">
        <v>0</v>
      </c>
      <c r="S71" s="28">
        <v>0</v>
      </c>
      <c r="T71" s="28">
        <v>0</v>
      </c>
      <c r="U71" s="28">
        <v>1</v>
      </c>
      <c r="V71" s="28">
        <v>0</v>
      </c>
      <c r="W71" s="28">
        <v>0</v>
      </c>
      <c r="X71" s="28">
        <v>0</v>
      </c>
      <c r="Y71" s="28">
        <v>0</v>
      </c>
      <c r="Z71" s="28">
        <v>1</v>
      </c>
      <c r="AA71" s="28">
        <v>0</v>
      </c>
      <c r="AB71" s="28">
        <v>0</v>
      </c>
      <c r="AC71" s="28">
        <v>0</v>
      </c>
      <c r="AD71" s="28">
        <v>1</v>
      </c>
      <c r="AE71" s="28">
        <v>1</v>
      </c>
      <c r="AF71" s="28">
        <v>0</v>
      </c>
      <c r="AG71" s="28">
        <v>0</v>
      </c>
      <c r="AH71" s="28">
        <v>0</v>
      </c>
      <c r="AI71" s="28">
        <v>0</v>
      </c>
      <c r="AJ71" s="9">
        <f t="shared" si="8"/>
        <v>1</v>
      </c>
      <c r="AK71" s="9">
        <f t="shared" si="9"/>
        <v>0</v>
      </c>
      <c r="AL71" s="9">
        <f t="shared" si="10"/>
        <v>1</v>
      </c>
      <c r="AM71" s="9">
        <f t="shared" si="11"/>
        <v>1</v>
      </c>
      <c r="AN71" s="29" t="s">
        <v>2949</v>
      </c>
    </row>
    <row r="72" spans="1:40" x14ac:dyDescent="0.25">
      <c r="A72" s="28">
        <v>1515</v>
      </c>
      <c r="B72" s="29" t="s">
        <v>2950</v>
      </c>
      <c r="C72" s="29" t="s">
        <v>2951</v>
      </c>
      <c r="D72" s="29" t="s">
        <v>2952</v>
      </c>
      <c r="E72" s="42">
        <v>39356</v>
      </c>
      <c r="F72" s="29" t="s">
        <v>38</v>
      </c>
      <c r="J72" s="28">
        <v>0.3</v>
      </c>
      <c r="L72" s="10" t="s">
        <v>342</v>
      </c>
      <c r="M72" s="29" t="s">
        <v>185</v>
      </c>
      <c r="N72" s="31" t="s">
        <v>48</v>
      </c>
      <c r="O72" s="28">
        <v>80</v>
      </c>
      <c r="P72" s="29" t="s">
        <v>377</v>
      </c>
      <c r="Q72" s="31" t="s">
        <v>15</v>
      </c>
      <c r="R72" s="28">
        <v>0</v>
      </c>
      <c r="S72" s="28">
        <v>0</v>
      </c>
      <c r="T72" s="28">
        <v>0</v>
      </c>
      <c r="U72" s="28">
        <v>1</v>
      </c>
      <c r="V72" s="28">
        <v>0</v>
      </c>
      <c r="W72" s="28">
        <v>0</v>
      </c>
      <c r="X72" s="28">
        <v>0</v>
      </c>
      <c r="Y72" s="28">
        <v>0</v>
      </c>
      <c r="Z72" s="28">
        <v>1</v>
      </c>
      <c r="AA72" s="28">
        <v>0</v>
      </c>
      <c r="AB72" s="28">
        <v>0</v>
      </c>
      <c r="AC72" s="28">
        <v>1</v>
      </c>
      <c r="AD72" s="28">
        <v>1</v>
      </c>
      <c r="AE72" s="28">
        <v>1</v>
      </c>
      <c r="AF72" s="28">
        <v>0</v>
      </c>
      <c r="AG72" s="28">
        <v>0</v>
      </c>
      <c r="AH72" s="28">
        <v>0</v>
      </c>
      <c r="AI72" s="28">
        <v>0</v>
      </c>
      <c r="AJ72" s="9">
        <f t="shared" si="8"/>
        <v>1</v>
      </c>
      <c r="AK72" s="9">
        <f t="shared" si="9"/>
        <v>0</v>
      </c>
      <c r="AL72" s="9">
        <f t="shared" si="10"/>
        <v>1</v>
      </c>
      <c r="AM72" s="9">
        <f t="shared" si="11"/>
        <v>1</v>
      </c>
      <c r="AN72" s="29" t="s">
        <v>2953</v>
      </c>
    </row>
    <row r="73" spans="1:40" x14ac:dyDescent="0.25">
      <c r="A73" s="28">
        <v>1535</v>
      </c>
      <c r="B73" s="29" t="s">
        <v>1155</v>
      </c>
      <c r="C73" s="29" t="s">
        <v>1156</v>
      </c>
      <c r="D73" s="29" t="s">
        <v>1157</v>
      </c>
      <c r="E73" s="42">
        <v>39508</v>
      </c>
      <c r="F73" s="29" t="s">
        <v>38</v>
      </c>
      <c r="I73" s="28">
        <v>10000</v>
      </c>
      <c r="J73" s="28">
        <v>0.2</v>
      </c>
      <c r="L73" s="10" t="s">
        <v>342</v>
      </c>
      <c r="M73" s="29" t="s">
        <v>136</v>
      </c>
      <c r="N73" s="31" t="s">
        <v>48</v>
      </c>
      <c r="O73" s="28">
        <v>90</v>
      </c>
      <c r="P73" s="29" t="s">
        <v>367</v>
      </c>
      <c r="Q73" s="31" t="s">
        <v>15</v>
      </c>
      <c r="R73" s="28">
        <v>1</v>
      </c>
      <c r="S73" s="28">
        <v>0</v>
      </c>
      <c r="T73" s="28">
        <v>0</v>
      </c>
      <c r="U73" s="28">
        <v>1</v>
      </c>
      <c r="V73" s="28">
        <v>0</v>
      </c>
      <c r="W73" s="28">
        <v>0</v>
      </c>
      <c r="X73" s="28">
        <v>0</v>
      </c>
      <c r="Y73" s="28">
        <v>0</v>
      </c>
      <c r="Z73" s="28">
        <v>1</v>
      </c>
      <c r="AA73" s="28">
        <v>0</v>
      </c>
      <c r="AB73" s="28">
        <v>0</v>
      </c>
      <c r="AC73" s="28">
        <v>1</v>
      </c>
      <c r="AD73" s="28">
        <v>0</v>
      </c>
      <c r="AE73" s="28">
        <v>0</v>
      </c>
      <c r="AF73" s="28">
        <v>0</v>
      </c>
      <c r="AG73" s="28">
        <v>0</v>
      </c>
      <c r="AH73" s="28">
        <v>0</v>
      </c>
      <c r="AI73" s="28">
        <v>0</v>
      </c>
      <c r="AJ73" s="9">
        <f t="shared" si="8"/>
        <v>1</v>
      </c>
      <c r="AK73" s="9">
        <f t="shared" si="9"/>
        <v>0</v>
      </c>
      <c r="AL73" s="9">
        <f t="shared" si="10"/>
        <v>0</v>
      </c>
      <c r="AM73" s="9">
        <f t="shared" si="11"/>
        <v>0</v>
      </c>
      <c r="AN73" s="29" t="s">
        <v>1158</v>
      </c>
    </row>
    <row r="74" spans="1:40" x14ac:dyDescent="0.25">
      <c r="A74" s="28">
        <v>1550</v>
      </c>
      <c r="B74" s="29" t="s">
        <v>1159</v>
      </c>
      <c r="C74" s="29" t="s">
        <v>1160</v>
      </c>
      <c r="D74" s="29" t="s">
        <v>1161</v>
      </c>
      <c r="E74" s="42">
        <v>41027</v>
      </c>
      <c r="F74" s="29" t="s">
        <v>38</v>
      </c>
      <c r="I74" s="28">
        <v>10000</v>
      </c>
      <c r="J74" s="28">
        <v>0.2</v>
      </c>
      <c r="L74" s="10" t="s">
        <v>342</v>
      </c>
      <c r="M74" s="29" t="s">
        <v>136</v>
      </c>
      <c r="N74" s="31" t="s">
        <v>48</v>
      </c>
      <c r="O74" s="28">
        <v>90</v>
      </c>
      <c r="P74" s="29" t="s">
        <v>377</v>
      </c>
      <c r="Q74" s="31" t="s">
        <v>15</v>
      </c>
      <c r="R74" s="28">
        <v>1</v>
      </c>
      <c r="S74" s="28">
        <v>0</v>
      </c>
      <c r="T74" s="28">
        <v>0</v>
      </c>
      <c r="U74" s="28">
        <v>1</v>
      </c>
      <c r="V74" s="28">
        <v>0</v>
      </c>
      <c r="W74" s="28">
        <v>0</v>
      </c>
      <c r="X74" s="28">
        <v>0</v>
      </c>
      <c r="Y74" s="28">
        <v>0</v>
      </c>
      <c r="Z74" s="28">
        <v>1</v>
      </c>
      <c r="AA74" s="28">
        <v>0</v>
      </c>
      <c r="AB74" s="28">
        <v>0</v>
      </c>
      <c r="AC74" s="28">
        <v>1</v>
      </c>
      <c r="AD74" s="28">
        <v>0</v>
      </c>
      <c r="AE74" s="28">
        <v>0</v>
      </c>
      <c r="AF74" s="28">
        <v>0</v>
      </c>
      <c r="AG74" s="28">
        <v>0</v>
      </c>
      <c r="AH74" s="28">
        <v>0</v>
      </c>
      <c r="AI74" s="28">
        <v>0</v>
      </c>
      <c r="AJ74" s="9">
        <f t="shared" si="8"/>
        <v>1</v>
      </c>
      <c r="AK74" s="9">
        <f t="shared" si="9"/>
        <v>0</v>
      </c>
      <c r="AL74" s="9">
        <f t="shared" si="10"/>
        <v>0</v>
      </c>
      <c r="AM74" s="9">
        <f t="shared" si="11"/>
        <v>0</v>
      </c>
      <c r="AN74" s="29" t="s">
        <v>1162</v>
      </c>
    </row>
    <row r="75" spans="1:40" x14ac:dyDescent="0.25">
      <c r="A75" s="28">
        <v>1632</v>
      </c>
      <c r="B75" s="29" t="s">
        <v>2954</v>
      </c>
      <c r="C75" s="29" t="s">
        <v>2955</v>
      </c>
      <c r="D75" s="29" t="s">
        <v>2956</v>
      </c>
      <c r="E75" s="42">
        <v>40668</v>
      </c>
      <c r="F75" s="29" t="s">
        <v>38</v>
      </c>
      <c r="J75" s="28">
        <v>2</v>
      </c>
      <c r="L75" s="10" t="s">
        <v>342</v>
      </c>
      <c r="M75" s="29" t="s">
        <v>39</v>
      </c>
      <c r="N75" s="31" t="s">
        <v>48</v>
      </c>
      <c r="O75" s="28">
        <v>0</v>
      </c>
      <c r="P75" s="29" t="s">
        <v>526</v>
      </c>
      <c r="Q75" s="31" t="s">
        <v>15</v>
      </c>
      <c r="R75" s="28">
        <v>0</v>
      </c>
      <c r="S75" s="28">
        <v>0</v>
      </c>
      <c r="T75" s="28">
        <v>0</v>
      </c>
      <c r="U75" s="28">
        <v>1</v>
      </c>
      <c r="V75" s="28">
        <v>0</v>
      </c>
      <c r="W75" s="28">
        <v>0</v>
      </c>
      <c r="X75" s="28">
        <v>0</v>
      </c>
      <c r="Y75" s="28">
        <v>0</v>
      </c>
      <c r="Z75" s="28">
        <v>1</v>
      </c>
      <c r="AA75" s="28">
        <v>0</v>
      </c>
      <c r="AB75" s="28">
        <v>0</v>
      </c>
      <c r="AC75" s="28">
        <v>0</v>
      </c>
      <c r="AD75" s="28">
        <v>0</v>
      </c>
      <c r="AE75" s="28">
        <v>0</v>
      </c>
      <c r="AF75" s="28">
        <v>0</v>
      </c>
      <c r="AG75" s="28">
        <v>0</v>
      </c>
      <c r="AH75" s="28">
        <v>0</v>
      </c>
      <c r="AI75" s="28">
        <v>1</v>
      </c>
      <c r="AJ75" s="9">
        <f t="shared" si="8"/>
        <v>0</v>
      </c>
      <c r="AK75" s="9">
        <f t="shared" si="9"/>
        <v>0</v>
      </c>
      <c r="AL75" s="9">
        <f t="shared" si="10"/>
        <v>1</v>
      </c>
      <c r="AM75" s="9">
        <f t="shared" si="11"/>
        <v>0</v>
      </c>
      <c r="AN75" s="29" t="s">
        <v>2957</v>
      </c>
    </row>
    <row r="76" spans="1:40" x14ac:dyDescent="0.25">
      <c r="A76" s="28">
        <v>1642</v>
      </c>
      <c r="B76" s="29" t="s">
        <v>2958</v>
      </c>
      <c r="C76" s="29" t="s">
        <v>2959</v>
      </c>
      <c r="D76" s="29" t="s">
        <v>2960</v>
      </c>
      <c r="E76" s="42">
        <v>39845</v>
      </c>
      <c r="F76" s="29" t="s">
        <v>38</v>
      </c>
      <c r="G76" s="28">
        <v>960</v>
      </c>
      <c r="H76" s="28">
        <v>790</v>
      </c>
      <c r="I76" s="28">
        <v>600</v>
      </c>
      <c r="L76" s="10" t="s">
        <v>342</v>
      </c>
      <c r="M76" s="29" t="s">
        <v>2961</v>
      </c>
      <c r="O76" s="28">
        <v>0</v>
      </c>
      <c r="P76" s="29" t="s">
        <v>2962</v>
      </c>
      <c r="Q76" s="31" t="s">
        <v>55</v>
      </c>
      <c r="R76" s="28">
        <v>0</v>
      </c>
      <c r="S76" s="28">
        <v>0</v>
      </c>
      <c r="T76" s="28">
        <v>0</v>
      </c>
      <c r="U76" s="28">
        <v>1</v>
      </c>
      <c r="V76" s="28">
        <v>0</v>
      </c>
      <c r="W76" s="28">
        <v>0</v>
      </c>
      <c r="X76" s="28">
        <v>0</v>
      </c>
      <c r="Y76" s="28">
        <v>0</v>
      </c>
      <c r="Z76" s="28">
        <v>1</v>
      </c>
      <c r="AA76" s="28">
        <v>0</v>
      </c>
      <c r="AB76" s="28">
        <v>0</v>
      </c>
      <c r="AC76" s="28">
        <v>1</v>
      </c>
      <c r="AD76" s="28">
        <v>0</v>
      </c>
      <c r="AE76" s="28">
        <v>0</v>
      </c>
      <c r="AF76" s="28">
        <v>0</v>
      </c>
      <c r="AG76" s="28">
        <v>0</v>
      </c>
      <c r="AH76" s="28">
        <v>0</v>
      </c>
      <c r="AI76" s="28">
        <v>0</v>
      </c>
      <c r="AJ76" s="9">
        <f t="shared" si="8"/>
        <v>1</v>
      </c>
      <c r="AK76" s="9">
        <f t="shared" si="9"/>
        <v>0</v>
      </c>
      <c r="AL76" s="9">
        <f t="shared" si="10"/>
        <v>0</v>
      </c>
      <c r="AM76" s="9">
        <f t="shared" si="11"/>
        <v>0</v>
      </c>
      <c r="AN76" s="29" t="s">
        <v>2963</v>
      </c>
    </row>
    <row r="77" spans="1:40" x14ac:dyDescent="0.25">
      <c r="A77" s="28">
        <v>1666</v>
      </c>
      <c r="B77" s="29" t="s">
        <v>2964</v>
      </c>
      <c r="C77" s="29" t="s">
        <v>2965</v>
      </c>
      <c r="D77" s="29" t="s">
        <v>2966</v>
      </c>
      <c r="E77" s="42">
        <v>36526</v>
      </c>
      <c r="F77" s="29" t="s">
        <v>332</v>
      </c>
      <c r="I77" s="28">
        <v>150</v>
      </c>
      <c r="J77" s="28">
        <v>4.4999999999999998E-2</v>
      </c>
      <c r="L77" s="10" t="s">
        <v>342</v>
      </c>
      <c r="M77" s="29" t="s">
        <v>224</v>
      </c>
      <c r="N77" s="31" t="s">
        <v>48</v>
      </c>
      <c r="O77" s="28">
        <v>0</v>
      </c>
      <c r="P77" s="29" t="s">
        <v>589</v>
      </c>
      <c r="Q77" s="31" t="s">
        <v>15</v>
      </c>
      <c r="R77" s="28">
        <v>1</v>
      </c>
      <c r="S77" s="28">
        <v>0</v>
      </c>
      <c r="T77" s="28">
        <v>0</v>
      </c>
      <c r="U77" s="28">
        <v>1</v>
      </c>
      <c r="V77" s="28">
        <v>0</v>
      </c>
      <c r="W77" s="28">
        <v>0</v>
      </c>
      <c r="X77" s="28">
        <v>0</v>
      </c>
      <c r="Y77" s="28">
        <v>0</v>
      </c>
      <c r="Z77" s="28">
        <v>1</v>
      </c>
      <c r="AA77" s="28">
        <v>0</v>
      </c>
      <c r="AB77" s="28">
        <v>0</v>
      </c>
      <c r="AC77" s="28">
        <v>1</v>
      </c>
      <c r="AD77" s="28">
        <v>0</v>
      </c>
      <c r="AE77" s="28">
        <v>0</v>
      </c>
      <c r="AF77" s="28">
        <v>0</v>
      </c>
      <c r="AG77" s="28">
        <v>0</v>
      </c>
      <c r="AH77" s="28">
        <v>0</v>
      </c>
      <c r="AI77" s="28">
        <v>0</v>
      </c>
      <c r="AJ77" s="9">
        <f t="shared" si="8"/>
        <v>1</v>
      </c>
      <c r="AK77" s="9">
        <f t="shared" si="9"/>
        <v>0</v>
      </c>
      <c r="AL77" s="9">
        <f t="shared" si="10"/>
        <v>0</v>
      </c>
      <c r="AM77" s="9">
        <f t="shared" si="11"/>
        <v>0</v>
      </c>
      <c r="AN77" s="29" t="s">
        <v>2967</v>
      </c>
    </row>
    <row r="78" spans="1:40" x14ac:dyDescent="0.25">
      <c r="A78" s="28">
        <v>1669</v>
      </c>
      <c r="B78" s="29" t="s">
        <v>2968</v>
      </c>
      <c r="C78" s="29" t="s">
        <v>2969</v>
      </c>
      <c r="D78" s="29" t="s">
        <v>2970</v>
      </c>
      <c r="E78" s="42">
        <v>36602</v>
      </c>
      <c r="F78" s="29" t="s">
        <v>38</v>
      </c>
      <c r="J78" s="28">
        <v>0.05</v>
      </c>
      <c r="K78" s="28">
        <v>45</v>
      </c>
      <c r="L78" s="10" t="s">
        <v>342</v>
      </c>
      <c r="M78" s="29" t="s">
        <v>2971</v>
      </c>
      <c r="N78" s="31" t="s">
        <v>48</v>
      </c>
      <c r="O78" s="28">
        <v>7.5</v>
      </c>
      <c r="P78" s="29" t="s">
        <v>2972</v>
      </c>
      <c r="Q78" s="31" t="s">
        <v>70</v>
      </c>
      <c r="R78" s="28">
        <v>0</v>
      </c>
      <c r="S78" s="28">
        <v>0</v>
      </c>
      <c r="T78" s="28">
        <v>0</v>
      </c>
      <c r="U78" s="28">
        <v>1</v>
      </c>
      <c r="V78" s="28">
        <v>0</v>
      </c>
      <c r="W78" s="28">
        <v>0</v>
      </c>
      <c r="X78" s="28">
        <v>0</v>
      </c>
      <c r="Y78" s="28">
        <v>0</v>
      </c>
      <c r="Z78" s="28">
        <v>1</v>
      </c>
      <c r="AA78" s="28">
        <v>0</v>
      </c>
      <c r="AB78" s="28">
        <v>0</v>
      </c>
      <c r="AC78" s="28">
        <v>1</v>
      </c>
      <c r="AD78" s="28">
        <v>0</v>
      </c>
      <c r="AE78" s="28">
        <v>0</v>
      </c>
      <c r="AF78" s="28">
        <v>0</v>
      </c>
      <c r="AG78" s="28">
        <v>0</v>
      </c>
      <c r="AH78" s="28">
        <v>0</v>
      </c>
      <c r="AI78" s="28">
        <v>0</v>
      </c>
      <c r="AJ78" s="9">
        <f t="shared" si="8"/>
        <v>1</v>
      </c>
      <c r="AK78" s="9">
        <f t="shared" si="9"/>
        <v>0</v>
      </c>
      <c r="AL78" s="9">
        <f t="shared" si="10"/>
        <v>0</v>
      </c>
      <c r="AM78" s="9">
        <f t="shared" si="11"/>
        <v>0</v>
      </c>
      <c r="AN78" s="29" t="s">
        <v>2973</v>
      </c>
    </row>
    <row r="79" spans="1:40" x14ac:dyDescent="0.25">
      <c r="A79" s="28">
        <v>1717</v>
      </c>
      <c r="B79" s="29" t="s">
        <v>2974</v>
      </c>
      <c r="C79" s="29" t="s">
        <v>2975</v>
      </c>
      <c r="D79" s="29" t="s">
        <v>2976</v>
      </c>
      <c r="E79" s="42">
        <v>39264</v>
      </c>
      <c r="F79" s="29" t="s">
        <v>38</v>
      </c>
      <c r="J79" s="28">
        <v>1.44</v>
      </c>
      <c r="L79" s="10" t="s">
        <v>342</v>
      </c>
      <c r="M79" s="29" t="s">
        <v>224</v>
      </c>
      <c r="O79" s="28">
        <v>52.5</v>
      </c>
      <c r="P79" s="29" t="s">
        <v>2977</v>
      </c>
      <c r="Q79" s="31" t="s">
        <v>55</v>
      </c>
      <c r="R79" s="28">
        <v>0</v>
      </c>
      <c r="S79" s="28">
        <v>0</v>
      </c>
      <c r="T79" s="28">
        <v>0</v>
      </c>
      <c r="U79" s="28">
        <v>1</v>
      </c>
      <c r="V79" s="28">
        <v>0</v>
      </c>
      <c r="W79" s="28">
        <v>0</v>
      </c>
      <c r="X79" s="28">
        <v>0</v>
      </c>
      <c r="Y79" s="28">
        <v>0</v>
      </c>
      <c r="Z79" s="28">
        <v>1</v>
      </c>
      <c r="AA79" s="28">
        <v>0</v>
      </c>
      <c r="AB79" s="28">
        <v>0</v>
      </c>
      <c r="AC79" s="28">
        <v>1</v>
      </c>
      <c r="AD79" s="28">
        <v>0</v>
      </c>
      <c r="AE79" s="28">
        <v>0</v>
      </c>
      <c r="AF79" s="28">
        <v>0</v>
      </c>
      <c r="AG79" s="28">
        <v>0</v>
      </c>
      <c r="AH79" s="28">
        <v>0</v>
      </c>
      <c r="AI79" s="28">
        <v>0</v>
      </c>
      <c r="AJ79" s="9">
        <f t="shared" si="8"/>
        <v>1</v>
      </c>
      <c r="AK79" s="9">
        <f t="shared" si="9"/>
        <v>0</v>
      </c>
      <c r="AL79" s="9">
        <f t="shared" si="10"/>
        <v>0</v>
      </c>
      <c r="AM79" s="9">
        <f t="shared" si="11"/>
        <v>0</v>
      </c>
      <c r="AN79" s="29" t="s">
        <v>2978</v>
      </c>
    </row>
    <row r="80" spans="1:40" x14ac:dyDescent="0.25">
      <c r="A80" s="28">
        <v>1719</v>
      </c>
      <c r="B80" s="29" t="s">
        <v>2979</v>
      </c>
      <c r="C80" s="29" t="s">
        <v>2980</v>
      </c>
      <c r="D80" s="29" t="s">
        <v>2981</v>
      </c>
      <c r="E80" s="42">
        <v>36526</v>
      </c>
      <c r="F80" s="29" t="s">
        <v>38</v>
      </c>
      <c r="I80" s="28">
        <v>20000</v>
      </c>
      <c r="J80" s="28">
        <v>1.2</v>
      </c>
      <c r="L80" s="10" t="s">
        <v>342</v>
      </c>
      <c r="M80" s="29" t="s">
        <v>136</v>
      </c>
      <c r="N80" s="31" t="s">
        <v>48</v>
      </c>
      <c r="O80" s="28">
        <v>1</v>
      </c>
      <c r="P80" s="29" t="s">
        <v>195</v>
      </c>
      <c r="Q80" s="31" t="s">
        <v>15</v>
      </c>
      <c r="R80" s="28">
        <v>1</v>
      </c>
      <c r="S80" s="28">
        <v>0</v>
      </c>
      <c r="T80" s="28">
        <v>0</v>
      </c>
      <c r="U80" s="28">
        <v>1</v>
      </c>
      <c r="V80" s="28">
        <v>0</v>
      </c>
      <c r="W80" s="28">
        <v>0</v>
      </c>
      <c r="X80" s="28">
        <v>0</v>
      </c>
      <c r="Y80" s="28">
        <v>0</v>
      </c>
      <c r="Z80" s="28">
        <v>1</v>
      </c>
      <c r="AA80" s="28">
        <v>0</v>
      </c>
      <c r="AB80" s="28">
        <v>0</v>
      </c>
      <c r="AC80" s="28">
        <v>1</v>
      </c>
      <c r="AD80" s="28">
        <v>0</v>
      </c>
      <c r="AE80" s="28">
        <v>0</v>
      </c>
      <c r="AF80" s="28">
        <v>0</v>
      </c>
      <c r="AG80" s="28">
        <v>0</v>
      </c>
      <c r="AH80" s="28">
        <v>0</v>
      </c>
      <c r="AI80" s="28">
        <v>0</v>
      </c>
      <c r="AJ80" s="9">
        <f t="shared" si="8"/>
        <v>1</v>
      </c>
      <c r="AK80" s="9">
        <f t="shared" si="9"/>
        <v>0</v>
      </c>
      <c r="AL80" s="9">
        <f t="shared" si="10"/>
        <v>0</v>
      </c>
      <c r="AM80" s="9">
        <f t="shared" si="11"/>
        <v>0</v>
      </c>
      <c r="AN80" s="29" t="s">
        <v>2982</v>
      </c>
    </row>
    <row r="81" spans="1:40" x14ac:dyDescent="0.25">
      <c r="A81" s="28">
        <v>1729</v>
      </c>
      <c r="B81" s="29" t="s">
        <v>2983</v>
      </c>
      <c r="C81" s="29" t="s">
        <v>2984</v>
      </c>
      <c r="D81" s="29" t="s">
        <v>2985</v>
      </c>
      <c r="E81" s="42">
        <v>37719</v>
      </c>
      <c r="F81" s="29" t="s">
        <v>38</v>
      </c>
      <c r="J81" s="28">
        <v>1.7</v>
      </c>
      <c r="L81" s="10" t="s">
        <v>342</v>
      </c>
      <c r="M81" s="29" t="s">
        <v>593</v>
      </c>
      <c r="N81" s="31" t="s">
        <v>48</v>
      </c>
      <c r="O81" s="28">
        <v>4</v>
      </c>
      <c r="P81" s="29" t="s">
        <v>195</v>
      </c>
      <c r="Q81" s="31" t="s">
        <v>15</v>
      </c>
      <c r="R81" s="28">
        <v>1</v>
      </c>
      <c r="S81" s="28">
        <v>0</v>
      </c>
      <c r="T81" s="28">
        <v>0</v>
      </c>
      <c r="U81" s="28">
        <v>1</v>
      </c>
      <c r="V81" s="28">
        <v>0</v>
      </c>
      <c r="W81" s="28">
        <v>0</v>
      </c>
      <c r="X81" s="28">
        <v>0</v>
      </c>
      <c r="Y81" s="28">
        <v>0</v>
      </c>
      <c r="Z81" s="28">
        <v>1</v>
      </c>
      <c r="AA81" s="28">
        <v>0</v>
      </c>
      <c r="AB81" s="28">
        <v>0</v>
      </c>
      <c r="AC81" s="28">
        <v>1</v>
      </c>
      <c r="AD81" s="28">
        <v>0</v>
      </c>
      <c r="AE81" s="28">
        <v>0</v>
      </c>
      <c r="AF81" s="28">
        <v>0</v>
      </c>
      <c r="AG81" s="28">
        <v>0</v>
      </c>
      <c r="AH81" s="28">
        <v>0</v>
      </c>
      <c r="AI81" s="28">
        <v>0</v>
      </c>
      <c r="AJ81" s="9">
        <f t="shared" si="8"/>
        <v>1</v>
      </c>
      <c r="AK81" s="9">
        <f t="shared" si="9"/>
        <v>0</v>
      </c>
      <c r="AL81" s="9">
        <f t="shared" si="10"/>
        <v>0</v>
      </c>
      <c r="AM81" s="9">
        <f t="shared" si="11"/>
        <v>0</v>
      </c>
      <c r="AN81" s="29" t="s">
        <v>2986</v>
      </c>
    </row>
    <row r="82" spans="1:40" x14ac:dyDescent="0.25">
      <c r="A82" s="28">
        <v>1782</v>
      </c>
      <c r="B82" s="29" t="s">
        <v>986</v>
      </c>
      <c r="C82" s="29" t="s">
        <v>987</v>
      </c>
      <c r="D82" s="29" t="s">
        <v>988</v>
      </c>
      <c r="E82" s="42">
        <v>39783</v>
      </c>
      <c r="F82" s="29" t="s">
        <v>38</v>
      </c>
      <c r="J82" s="28">
        <v>1.4</v>
      </c>
      <c r="L82" s="10" t="s">
        <v>341</v>
      </c>
      <c r="M82" s="29" t="s">
        <v>54</v>
      </c>
      <c r="N82" s="31" t="s">
        <v>40</v>
      </c>
      <c r="O82" s="28">
        <v>0.75</v>
      </c>
      <c r="P82" s="29" t="s">
        <v>111</v>
      </c>
      <c r="Q82" s="31" t="s">
        <v>55</v>
      </c>
      <c r="R82" s="28">
        <v>0</v>
      </c>
      <c r="S82" s="28">
        <v>0</v>
      </c>
      <c r="T82" s="28">
        <v>0</v>
      </c>
      <c r="U82" s="28">
        <v>0</v>
      </c>
      <c r="V82" s="28">
        <v>0</v>
      </c>
      <c r="W82" s="28">
        <v>0</v>
      </c>
      <c r="X82" s="28">
        <v>0</v>
      </c>
      <c r="Y82" s="28">
        <v>0</v>
      </c>
      <c r="Z82" s="28">
        <v>0</v>
      </c>
      <c r="AA82" s="28">
        <v>1</v>
      </c>
      <c r="AB82" s="28">
        <v>0</v>
      </c>
      <c r="AC82" s="28">
        <v>1</v>
      </c>
      <c r="AD82" s="28">
        <v>1</v>
      </c>
      <c r="AE82" s="28">
        <v>0</v>
      </c>
      <c r="AF82" s="28">
        <v>0</v>
      </c>
      <c r="AG82" s="28">
        <v>0</v>
      </c>
      <c r="AH82" s="28">
        <v>0</v>
      </c>
      <c r="AI82" s="28">
        <v>0</v>
      </c>
      <c r="AJ82" s="9">
        <f t="shared" si="8"/>
        <v>1</v>
      </c>
      <c r="AK82" s="9">
        <f t="shared" si="9"/>
        <v>0</v>
      </c>
      <c r="AL82" s="9">
        <f t="shared" si="10"/>
        <v>1</v>
      </c>
      <c r="AM82" s="9">
        <f t="shared" si="11"/>
        <v>1</v>
      </c>
      <c r="AN82" s="29" t="s">
        <v>989</v>
      </c>
    </row>
    <row r="83" spans="1:40" x14ac:dyDescent="0.25">
      <c r="A83" s="28">
        <v>1801</v>
      </c>
      <c r="B83" s="29" t="s">
        <v>1595</v>
      </c>
      <c r="C83" s="29" t="s">
        <v>1596</v>
      </c>
      <c r="D83" s="29" t="s">
        <v>1597</v>
      </c>
      <c r="E83" s="42">
        <v>39203</v>
      </c>
      <c r="F83" s="29" t="s">
        <v>38</v>
      </c>
      <c r="J83" s="28">
        <v>1</v>
      </c>
      <c r="L83" s="10" t="s">
        <v>342</v>
      </c>
      <c r="M83" s="29" t="s">
        <v>185</v>
      </c>
      <c r="N83" s="31" t="s">
        <v>48</v>
      </c>
      <c r="O83" s="28">
        <v>42</v>
      </c>
      <c r="P83" s="29" t="s">
        <v>111</v>
      </c>
      <c r="Q83" s="31" t="s">
        <v>70</v>
      </c>
      <c r="R83" s="28">
        <v>0</v>
      </c>
      <c r="S83" s="28">
        <v>0</v>
      </c>
      <c r="T83" s="28">
        <v>0</v>
      </c>
      <c r="U83" s="28">
        <v>0</v>
      </c>
      <c r="V83" s="28">
        <v>0</v>
      </c>
      <c r="W83" s="28">
        <v>0</v>
      </c>
      <c r="X83" s="28">
        <v>0</v>
      </c>
      <c r="Y83" s="28">
        <v>0</v>
      </c>
      <c r="Z83" s="28">
        <v>0</v>
      </c>
      <c r="AA83" s="28">
        <v>1</v>
      </c>
      <c r="AB83" s="28">
        <v>0</v>
      </c>
      <c r="AC83" s="28">
        <v>0</v>
      </c>
      <c r="AD83" s="28">
        <v>1</v>
      </c>
      <c r="AE83" s="28">
        <v>0</v>
      </c>
      <c r="AF83" s="28">
        <v>0</v>
      </c>
      <c r="AG83" s="28">
        <v>0</v>
      </c>
      <c r="AH83" s="28">
        <v>0</v>
      </c>
      <c r="AI83" s="28">
        <v>0</v>
      </c>
      <c r="AJ83" s="9">
        <f t="shared" si="8"/>
        <v>0</v>
      </c>
      <c r="AK83" s="9">
        <f t="shared" si="9"/>
        <v>0</v>
      </c>
      <c r="AL83" s="9">
        <f t="shared" si="10"/>
        <v>1</v>
      </c>
      <c r="AM83" s="9">
        <f t="shared" si="11"/>
        <v>1</v>
      </c>
      <c r="AN83" s="29" t="s">
        <v>1598</v>
      </c>
    </row>
    <row r="84" spans="1:40" x14ac:dyDescent="0.25">
      <c r="A84" s="28">
        <v>1803</v>
      </c>
      <c r="B84" s="29" t="s">
        <v>655</v>
      </c>
      <c r="C84" s="29" t="s">
        <v>656</v>
      </c>
      <c r="D84" s="29" t="s">
        <v>657</v>
      </c>
      <c r="E84" s="42">
        <v>37939</v>
      </c>
      <c r="F84" s="29" t="s">
        <v>38</v>
      </c>
      <c r="J84" s="28">
        <v>0.99299999999999999</v>
      </c>
      <c r="L84" s="10" t="s">
        <v>341</v>
      </c>
      <c r="M84" s="29" t="s">
        <v>151</v>
      </c>
      <c r="N84" s="31" t="s">
        <v>48</v>
      </c>
      <c r="O84" s="28">
        <v>0</v>
      </c>
      <c r="P84" s="29" t="s">
        <v>111</v>
      </c>
      <c r="Q84" s="31" t="s">
        <v>55</v>
      </c>
      <c r="R84" s="28">
        <v>0</v>
      </c>
      <c r="S84" s="28">
        <v>0</v>
      </c>
      <c r="T84" s="28">
        <v>0</v>
      </c>
      <c r="U84" s="28">
        <v>0</v>
      </c>
      <c r="V84" s="28">
        <v>0</v>
      </c>
      <c r="W84" s="28">
        <v>0</v>
      </c>
      <c r="X84" s="28">
        <v>0</v>
      </c>
      <c r="Y84" s="28">
        <v>0</v>
      </c>
      <c r="Z84" s="28">
        <v>0</v>
      </c>
      <c r="AA84" s="28">
        <v>1</v>
      </c>
      <c r="AB84" s="28">
        <v>0</v>
      </c>
      <c r="AC84" s="28">
        <v>1</v>
      </c>
      <c r="AD84" s="28">
        <v>1</v>
      </c>
      <c r="AE84" s="28">
        <v>1</v>
      </c>
      <c r="AF84" s="28">
        <v>0</v>
      </c>
      <c r="AG84" s="28">
        <v>0</v>
      </c>
      <c r="AH84" s="28">
        <v>0</v>
      </c>
      <c r="AI84" s="28">
        <v>0</v>
      </c>
      <c r="AJ84" s="9">
        <f t="shared" si="8"/>
        <v>1</v>
      </c>
      <c r="AK84" s="9">
        <f t="shared" si="9"/>
        <v>0</v>
      </c>
      <c r="AL84" s="9">
        <f t="shared" si="10"/>
        <v>1</v>
      </c>
      <c r="AM84" s="9">
        <f t="shared" si="11"/>
        <v>1</v>
      </c>
      <c r="AN84" s="29" t="s">
        <v>658</v>
      </c>
    </row>
    <row r="85" spans="1:40" x14ac:dyDescent="0.25">
      <c r="A85" s="28">
        <v>1804</v>
      </c>
      <c r="B85" s="29" t="s">
        <v>1021</v>
      </c>
      <c r="C85" s="29" t="s">
        <v>1022</v>
      </c>
      <c r="D85" s="29" t="s">
        <v>1023</v>
      </c>
      <c r="E85" s="42">
        <v>38562</v>
      </c>
      <c r="F85" s="29" t="s">
        <v>38</v>
      </c>
      <c r="J85" s="28">
        <v>0.99</v>
      </c>
      <c r="L85" s="10" t="s">
        <v>341</v>
      </c>
      <c r="M85" s="29" t="s">
        <v>151</v>
      </c>
      <c r="N85" s="31" t="s">
        <v>48</v>
      </c>
      <c r="O85" s="28">
        <v>1.66</v>
      </c>
      <c r="P85" s="29" t="s">
        <v>69</v>
      </c>
      <c r="Q85" s="31" t="s">
        <v>70</v>
      </c>
      <c r="R85" s="28">
        <v>0</v>
      </c>
      <c r="S85" s="28">
        <v>0</v>
      </c>
      <c r="T85" s="28">
        <v>0</v>
      </c>
      <c r="U85" s="28">
        <v>0</v>
      </c>
      <c r="V85" s="28">
        <v>0</v>
      </c>
      <c r="W85" s="28">
        <v>0</v>
      </c>
      <c r="X85" s="28">
        <v>0</v>
      </c>
      <c r="Y85" s="28">
        <v>0</v>
      </c>
      <c r="Z85" s="28">
        <v>0</v>
      </c>
      <c r="AA85" s="28">
        <v>1</v>
      </c>
      <c r="AB85" s="28">
        <v>0</v>
      </c>
      <c r="AC85" s="28">
        <v>1</v>
      </c>
      <c r="AD85" s="28">
        <v>1</v>
      </c>
      <c r="AE85" s="28">
        <v>1</v>
      </c>
      <c r="AF85" s="28">
        <v>0</v>
      </c>
      <c r="AG85" s="28">
        <v>0</v>
      </c>
      <c r="AH85" s="28">
        <v>0</v>
      </c>
      <c r="AI85" s="28">
        <v>0</v>
      </c>
      <c r="AJ85" s="9">
        <f t="shared" ref="AJ85:AJ148" si="12">IF(OR(AC85=1,AE85=1),1,0)</f>
        <v>1</v>
      </c>
      <c r="AK85" s="9">
        <f t="shared" ref="AK85:AK148" si="13">IF(OR(AF85=1,AG85=1),1,0)</f>
        <v>0</v>
      </c>
      <c r="AL85" s="9">
        <f t="shared" ref="AL85:AL148" si="14">IF(OR(AD85=1,AH85=1,AI85=1),1,0)</f>
        <v>1</v>
      </c>
      <c r="AM85" s="9">
        <f t="shared" ref="AM85:AM148" si="15">IF(OR(AD85=1,AH85=1),1,0)</f>
        <v>1</v>
      </c>
      <c r="AN85" s="29" t="s">
        <v>1024</v>
      </c>
    </row>
    <row r="86" spans="1:40" x14ac:dyDescent="0.25">
      <c r="A86" s="28">
        <v>1806</v>
      </c>
      <c r="B86" s="29" t="s">
        <v>1029</v>
      </c>
      <c r="C86" s="29" t="s">
        <v>1030</v>
      </c>
      <c r="D86" s="29" t="s">
        <v>1031</v>
      </c>
      <c r="E86" s="42">
        <v>38231</v>
      </c>
      <c r="F86" s="29" t="s">
        <v>38</v>
      </c>
      <c r="J86" s="28">
        <v>2.0699999999999998</v>
      </c>
      <c r="L86" s="10" t="s">
        <v>341</v>
      </c>
      <c r="M86" s="29" t="s">
        <v>151</v>
      </c>
      <c r="N86" s="31" t="s">
        <v>48</v>
      </c>
      <c r="O86" s="28">
        <v>2.16</v>
      </c>
      <c r="P86" s="29" t="s">
        <v>111</v>
      </c>
      <c r="Q86" s="31" t="s">
        <v>70</v>
      </c>
      <c r="R86" s="28">
        <v>0</v>
      </c>
      <c r="S86" s="28">
        <v>0</v>
      </c>
      <c r="T86" s="28">
        <v>0</v>
      </c>
      <c r="U86" s="28">
        <v>0</v>
      </c>
      <c r="V86" s="28">
        <v>0</v>
      </c>
      <c r="W86" s="28">
        <v>0</v>
      </c>
      <c r="X86" s="28">
        <v>0</v>
      </c>
      <c r="Y86" s="28">
        <v>0</v>
      </c>
      <c r="Z86" s="28">
        <v>0</v>
      </c>
      <c r="AA86" s="28">
        <v>1</v>
      </c>
      <c r="AB86" s="28">
        <v>0</v>
      </c>
      <c r="AC86" s="28">
        <v>1</v>
      </c>
      <c r="AD86" s="28">
        <v>1</v>
      </c>
      <c r="AE86" s="28">
        <v>1</v>
      </c>
      <c r="AF86" s="28">
        <v>0</v>
      </c>
      <c r="AG86" s="28">
        <v>0</v>
      </c>
      <c r="AH86" s="28">
        <v>0</v>
      </c>
      <c r="AI86" s="28">
        <v>0</v>
      </c>
      <c r="AJ86" s="9">
        <f t="shared" si="12"/>
        <v>1</v>
      </c>
      <c r="AK86" s="9">
        <f t="shared" si="13"/>
        <v>0</v>
      </c>
      <c r="AL86" s="9">
        <f t="shared" si="14"/>
        <v>1</v>
      </c>
      <c r="AM86" s="9">
        <f t="shared" si="15"/>
        <v>1</v>
      </c>
      <c r="AN86" s="29" t="s">
        <v>1032</v>
      </c>
    </row>
    <row r="87" spans="1:40" x14ac:dyDescent="0.25">
      <c r="A87" s="28">
        <v>1807</v>
      </c>
      <c r="B87" s="29" t="s">
        <v>1163</v>
      </c>
      <c r="C87" s="29" t="s">
        <v>1164</v>
      </c>
      <c r="D87" s="29" t="s">
        <v>1165</v>
      </c>
      <c r="E87" s="42">
        <v>39085</v>
      </c>
      <c r="F87" s="29" t="s">
        <v>38</v>
      </c>
      <c r="J87" s="28">
        <v>1.18</v>
      </c>
      <c r="L87" s="10" t="s">
        <v>342</v>
      </c>
      <c r="M87" s="29" t="s">
        <v>39</v>
      </c>
      <c r="N87" s="31" t="s">
        <v>40</v>
      </c>
      <c r="O87" s="28">
        <v>1.5</v>
      </c>
      <c r="P87" s="29" t="s">
        <v>111</v>
      </c>
      <c r="Q87" s="31" t="s">
        <v>70</v>
      </c>
      <c r="R87" s="28">
        <v>0</v>
      </c>
      <c r="S87" s="28">
        <v>0</v>
      </c>
      <c r="T87" s="28">
        <v>0</v>
      </c>
      <c r="U87" s="28">
        <v>0</v>
      </c>
      <c r="V87" s="28">
        <v>0</v>
      </c>
      <c r="W87" s="28">
        <v>0</v>
      </c>
      <c r="X87" s="28">
        <v>0</v>
      </c>
      <c r="Y87" s="28">
        <v>0</v>
      </c>
      <c r="Z87" s="28">
        <v>0</v>
      </c>
      <c r="AA87" s="28">
        <v>1</v>
      </c>
      <c r="AB87" s="28">
        <v>0</v>
      </c>
      <c r="AC87" s="28">
        <v>1</v>
      </c>
      <c r="AD87" s="28">
        <v>1</v>
      </c>
      <c r="AE87" s="28">
        <v>1</v>
      </c>
      <c r="AF87" s="28">
        <v>0</v>
      </c>
      <c r="AG87" s="28">
        <v>0</v>
      </c>
      <c r="AH87" s="28">
        <v>0</v>
      </c>
      <c r="AI87" s="28">
        <v>0</v>
      </c>
      <c r="AJ87" s="9">
        <f t="shared" si="12"/>
        <v>1</v>
      </c>
      <c r="AK87" s="9">
        <f t="shared" si="13"/>
        <v>0</v>
      </c>
      <c r="AL87" s="9">
        <f t="shared" si="14"/>
        <v>1</v>
      </c>
      <c r="AM87" s="9">
        <f t="shared" si="15"/>
        <v>1</v>
      </c>
      <c r="AN87" s="29" t="s">
        <v>1166</v>
      </c>
    </row>
    <row r="88" spans="1:40" x14ac:dyDescent="0.25">
      <c r="A88" s="28">
        <v>1819</v>
      </c>
      <c r="B88" s="29" t="s">
        <v>1167</v>
      </c>
      <c r="C88" s="29" t="s">
        <v>1168</v>
      </c>
      <c r="D88" s="29" t="s">
        <v>1169</v>
      </c>
      <c r="E88" s="42">
        <v>38126</v>
      </c>
      <c r="F88" s="29" t="s">
        <v>38</v>
      </c>
      <c r="J88" s="28">
        <v>0.61</v>
      </c>
      <c r="L88" s="10" t="s">
        <v>342</v>
      </c>
      <c r="M88" s="29" t="s">
        <v>39</v>
      </c>
      <c r="N88" s="31" t="s">
        <v>48</v>
      </c>
      <c r="O88" s="28">
        <v>0.5</v>
      </c>
      <c r="P88" s="29" t="s">
        <v>111</v>
      </c>
      <c r="Q88" s="31" t="s">
        <v>15</v>
      </c>
      <c r="R88" s="28">
        <v>0</v>
      </c>
      <c r="S88" s="28">
        <v>0</v>
      </c>
      <c r="T88" s="28">
        <v>0</v>
      </c>
      <c r="U88" s="28">
        <v>0</v>
      </c>
      <c r="V88" s="28">
        <v>0</v>
      </c>
      <c r="W88" s="28">
        <v>0</v>
      </c>
      <c r="X88" s="28">
        <v>0</v>
      </c>
      <c r="Y88" s="28">
        <v>0</v>
      </c>
      <c r="Z88" s="28">
        <v>0</v>
      </c>
      <c r="AA88" s="28">
        <v>1</v>
      </c>
      <c r="AB88" s="28">
        <v>0</v>
      </c>
      <c r="AC88" s="28">
        <v>0</v>
      </c>
      <c r="AD88" s="28">
        <v>1</v>
      </c>
      <c r="AE88" s="28">
        <v>0</v>
      </c>
      <c r="AF88" s="28">
        <v>0</v>
      </c>
      <c r="AG88" s="28">
        <v>0</v>
      </c>
      <c r="AH88" s="28">
        <v>0</v>
      </c>
      <c r="AI88" s="28">
        <v>0</v>
      </c>
      <c r="AJ88" s="9">
        <f t="shared" si="12"/>
        <v>0</v>
      </c>
      <c r="AK88" s="9">
        <f t="shared" si="13"/>
        <v>0</v>
      </c>
      <c r="AL88" s="9">
        <f t="shared" si="14"/>
        <v>1</v>
      </c>
      <c r="AM88" s="9">
        <f t="shared" si="15"/>
        <v>1</v>
      </c>
      <c r="AN88" s="29" t="s">
        <v>1170</v>
      </c>
    </row>
    <row r="89" spans="1:40" x14ac:dyDescent="0.25">
      <c r="A89" s="28">
        <v>1827</v>
      </c>
      <c r="B89" s="29" t="s">
        <v>1631</v>
      </c>
      <c r="C89" s="29" t="s">
        <v>1632</v>
      </c>
      <c r="D89" s="29" t="s">
        <v>1633</v>
      </c>
      <c r="E89" s="42">
        <v>39682</v>
      </c>
      <c r="F89" s="29" t="s">
        <v>38</v>
      </c>
      <c r="L89" s="10" t="s">
        <v>342</v>
      </c>
      <c r="M89" s="29" t="s">
        <v>39</v>
      </c>
      <c r="N89" s="31" t="s">
        <v>40</v>
      </c>
      <c r="O89" s="28">
        <v>0</v>
      </c>
      <c r="P89" s="29" t="s">
        <v>111</v>
      </c>
      <c r="Q89" s="31" t="s">
        <v>15</v>
      </c>
      <c r="R89" s="28">
        <v>0</v>
      </c>
      <c r="S89" s="28">
        <v>0</v>
      </c>
      <c r="T89" s="28">
        <v>0</v>
      </c>
      <c r="U89" s="28">
        <v>0</v>
      </c>
      <c r="V89" s="28">
        <v>0</v>
      </c>
      <c r="W89" s="28">
        <v>0</v>
      </c>
      <c r="X89" s="28">
        <v>0</v>
      </c>
      <c r="Y89" s="28">
        <v>0</v>
      </c>
      <c r="Z89" s="28">
        <v>0</v>
      </c>
      <c r="AA89" s="28">
        <v>1</v>
      </c>
      <c r="AB89" s="28">
        <v>0</v>
      </c>
      <c r="AC89" s="28">
        <v>1</v>
      </c>
      <c r="AD89" s="28">
        <v>0</v>
      </c>
      <c r="AE89" s="28">
        <v>0</v>
      </c>
      <c r="AF89" s="28">
        <v>0</v>
      </c>
      <c r="AG89" s="28">
        <v>0</v>
      </c>
      <c r="AH89" s="28">
        <v>0</v>
      </c>
      <c r="AI89" s="28">
        <v>0</v>
      </c>
      <c r="AJ89" s="9">
        <f t="shared" si="12"/>
        <v>1</v>
      </c>
      <c r="AK89" s="9">
        <f t="shared" si="13"/>
        <v>0</v>
      </c>
      <c r="AL89" s="9">
        <f t="shared" si="14"/>
        <v>0</v>
      </c>
      <c r="AM89" s="9">
        <f t="shared" si="15"/>
        <v>0</v>
      </c>
      <c r="AN89" s="29" t="s">
        <v>1634</v>
      </c>
    </row>
    <row r="90" spans="1:40" x14ac:dyDescent="0.25">
      <c r="A90" s="28">
        <v>1843</v>
      </c>
      <c r="B90" s="29" t="s">
        <v>1046</v>
      </c>
      <c r="C90" s="29" t="s">
        <v>1047</v>
      </c>
      <c r="D90" s="29" t="s">
        <v>1048</v>
      </c>
      <c r="E90" s="42">
        <v>38824</v>
      </c>
      <c r="F90" s="29" t="s">
        <v>38</v>
      </c>
      <c r="L90" s="10" t="s">
        <v>341</v>
      </c>
      <c r="M90" s="29" t="s">
        <v>151</v>
      </c>
      <c r="N90" s="31" t="s">
        <v>48</v>
      </c>
      <c r="O90" s="28">
        <v>1</v>
      </c>
      <c r="P90" s="29" t="s">
        <v>111</v>
      </c>
      <c r="Q90" s="31" t="s">
        <v>15</v>
      </c>
      <c r="R90" s="28">
        <v>0</v>
      </c>
      <c r="S90" s="28">
        <v>0</v>
      </c>
      <c r="T90" s="28">
        <v>0</v>
      </c>
      <c r="U90" s="28">
        <v>0</v>
      </c>
      <c r="V90" s="28">
        <v>0</v>
      </c>
      <c r="W90" s="28">
        <v>0</v>
      </c>
      <c r="X90" s="28">
        <v>0</v>
      </c>
      <c r="Y90" s="28">
        <v>0</v>
      </c>
      <c r="Z90" s="28">
        <v>0</v>
      </c>
      <c r="AA90" s="28">
        <v>1</v>
      </c>
      <c r="AB90" s="28">
        <v>0</v>
      </c>
      <c r="AC90" s="28">
        <v>1</v>
      </c>
      <c r="AD90" s="28">
        <v>1</v>
      </c>
      <c r="AE90" s="28">
        <v>0</v>
      </c>
      <c r="AF90" s="28">
        <v>0</v>
      </c>
      <c r="AG90" s="28">
        <v>0</v>
      </c>
      <c r="AH90" s="28">
        <v>0</v>
      </c>
      <c r="AI90" s="28">
        <v>0</v>
      </c>
      <c r="AJ90" s="9">
        <f t="shared" si="12"/>
        <v>1</v>
      </c>
      <c r="AK90" s="9">
        <f t="shared" si="13"/>
        <v>0</v>
      </c>
      <c r="AL90" s="9">
        <f t="shared" si="14"/>
        <v>1</v>
      </c>
      <c r="AM90" s="9">
        <f t="shared" si="15"/>
        <v>1</v>
      </c>
      <c r="AN90" s="29" t="s">
        <v>1049</v>
      </c>
    </row>
    <row r="91" spans="1:40" x14ac:dyDescent="0.25">
      <c r="A91" s="28">
        <v>1849</v>
      </c>
      <c r="B91" s="29" t="s">
        <v>1057</v>
      </c>
      <c r="C91" s="29" t="s">
        <v>1058</v>
      </c>
      <c r="D91" s="29" t="s">
        <v>1059</v>
      </c>
      <c r="E91" s="42">
        <v>36678</v>
      </c>
      <c r="F91" s="29" t="s">
        <v>38</v>
      </c>
      <c r="L91" s="10" t="s">
        <v>341</v>
      </c>
      <c r="M91" s="29" t="s">
        <v>151</v>
      </c>
      <c r="N91" s="31" t="s">
        <v>48</v>
      </c>
      <c r="O91" s="28">
        <v>0.5</v>
      </c>
      <c r="P91" s="29" t="s">
        <v>111</v>
      </c>
      <c r="Q91" s="31" t="s">
        <v>15</v>
      </c>
      <c r="R91" s="28">
        <v>0</v>
      </c>
      <c r="S91" s="28">
        <v>0</v>
      </c>
      <c r="T91" s="28">
        <v>0</v>
      </c>
      <c r="U91" s="28">
        <v>0</v>
      </c>
      <c r="V91" s="28">
        <v>0</v>
      </c>
      <c r="W91" s="28">
        <v>0</v>
      </c>
      <c r="X91" s="28">
        <v>0</v>
      </c>
      <c r="Y91" s="28">
        <v>0</v>
      </c>
      <c r="Z91" s="28">
        <v>0</v>
      </c>
      <c r="AA91" s="28">
        <v>1</v>
      </c>
      <c r="AB91" s="28">
        <v>0</v>
      </c>
      <c r="AC91" s="28">
        <v>0</v>
      </c>
      <c r="AD91" s="28">
        <v>1</v>
      </c>
      <c r="AE91" s="28">
        <v>1</v>
      </c>
      <c r="AF91" s="28">
        <v>0</v>
      </c>
      <c r="AG91" s="28">
        <v>0</v>
      </c>
      <c r="AH91" s="28">
        <v>0</v>
      </c>
      <c r="AI91" s="28">
        <v>0</v>
      </c>
      <c r="AJ91" s="9">
        <f t="shared" si="12"/>
        <v>1</v>
      </c>
      <c r="AK91" s="9">
        <f t="shared" si="13"/>
        <v>0</v>
      </c>
      <c r="AL91" s="9">
        <f t="shared" si="14"/>
        <v>1</v>
      </c>
      <c r="AM91" s="9">
        <f t="shared" si="15"/>
        <v>1</v>
      </c>
      <c r="AN91" s="29" t="s">
        <v>1060</v>
      </c>
    </row>
    <row r="92" spans="1:40" x14ac:dyDescent="0.25">
      <c r="A92" s="28">
        <v>1850</v>
      </c>
      <c r="B92" s="29" t="s">
        <v>1061</v>
      </c>
      <c r="C92" s="29" t="s">
        <v>1062</v>
      </c>
      <c r="D92" s="29" t="s">
        <v>1063</v>
      </c>
      <c r="E92" s="42">
        <v>36557</v>
      </c>
      <c r="F92" s="29" t="s">
        <v>38</v>
      </c>
      <c r="L92" s="10" t="s">
        <v>341</v>
      </c>
      <c r="M92" s="29" t="s">
        <v>151</v>
      </c>
      <c r="N92" s="31" t="s">
        <v>48</v>
      </c>
      <c r="O92" s="28">
        <v>1</v>
      </c>
      <c r="P92" s="29" t="s">
        <v>111</v>
      </c>
      <c r="Q92" s="31" t="s">
        <v>15</v>
      </c>
      <c r="R92" s="28">
        <v>0</v>
      </c>
      <c r="S92" s="28">
        <v>0</v>
      </c>
      <c r="T92" s="28">
        <v>0</v>
      </c>
      <c r="U92" s="28">
        <v>0</v>
      </c>
      <c r="V92" s="28">
        <v>0</v>
      </c>
      <c r="W92" s="28">
        <v>0</v>
      </c>
      <c r="X92" s="28">
        <v>0</v>
      </c>
      <c r="Y92" s="28">
        <v>0</v>
      </c>
      <c r="Z92" s="28">
        <v>0</v>
      </c>
      <c r="AA92" s="28">
        <v>1</v>
      </c>
      <c r="AB92" s="28">
        <v>0</v>
      </c>
      <c r="AC92" s="28">
        <v>0</v>
      </c>
      <c r="AD92" s="28">
        <v>1</v>
      </c>
      <c r="AE92" s="28">
        <v>1</v>
      </c>
      <c r="AF92" s="28">
        <v>0</v>
      </c>
      <c r="AG92" s="28">
        <v>0</v>
      </c>
      <c r="AH92" s="28">
        <v>0</v>
      </c>
      <c r="AI92" s="28">
        <v>0</v>
      </c>
      <c r="AJ92" s="9">
        <f t="shared" si="12"/>
        <v>1</v>
      </c>
      <c r="AK92" s="9">
        <f t="shared" si="13"/>
        <v>0</v>
      </c>
      <c r="AL92" s="9">
        <f t="shared" si="14"/>
        <v>1</v>
      </c>
      <c r="AM92" s="9">
        <f t="shared" si="15"/>
        <v>1</v>
      </c>
      <c r="AN92" s="29" t="s">
        <v>1064</v>
      </c>
    </row>
    <row r="93" spans="1:40" x14ac:dyDescent="0.25">
      <c r="A93" s="28">
        <v>1852</v>
      </c>
      <c r="B93" s="29" t="s">
        <v>1647</v>
      </c>
      <c r="C93" s="29" t="s">
        <v>1648</v>
      </c>
      <c r="D93" s="29" t="s">
        <v>1649</v>
      </c>
      <c r="E93" s="42">
        <v>37977</v>
      </c>
      <c r="F93" s="29" t="s">
        <v>38</v>
      </c>
      <c r="L93" s="10" t="s">
        <v>341</v>
      </c>
      <c r="M93" s="29" t="s">
        <v>151</v>
      </c>
      <c r="N93" s="31" t="s">
        <v>48</v>
      </c>
      <c r="O93" s="28">
        <v>0.5</v>
      </c>
      <c r="P93" s="29" t="s">
        <v>111</v>
      </c>
      <c r="Q93" s="31" t="s">
        <v>15</v>
      </c>
      <c r="R93" s="28">
        <v>0</v>
      </c>
      <c r="S93" s="28">
        <v>0</v>
      </c>
      <c r="T93" s="28">
        <v>0</v>
      </c>
      <c r="U93" s="28">
        <v>0</v>
      </c>
      <c r="V93" s="28">
        <v>0</v>
      </c>
      <c r="W93" s="28">
        <v>0</v>
      </c>
      <c r="X93" s="28">
        <v>0</v>
      </c>
      <c r="Y93" s="28">
        <v>0</v>
      </c>
      <c r="Z93" s="28">
        <v>0</v>
      </c>
      <c r="AA93" s="28">
        <v>1</v>
      </c>
      <c r="AB93" s="28">
        <v>0</v>
      </c>
      <c r="AC93" s="28">
        <v>1</v>
      </c>
      <c r="AD93" s="28">
        <v>1</v>
      </c>
      <c r="AE93" s="28">
        <v>0</v>
      </c>
      <c r="AF93" s="28">
        <v>0</v>
      </c>
      <c r="AG93" s="28">
        <v>0</v>
      </c>
      <c r="AH93" s="28">
        <v>0</v>
      </c>
      <c r="AI93" s="28">
        <v>0</v>
      </c>
      <c r="AJ93" s="9">
        <f t="shared" si="12"/>
        <v>1</v>
      </c>
      <c r="AK93" s="9">
        <f t="shared" si="13"/>
        <v>0</v>
      </c>
      <c r="AL93" s="9">
        <f t="shared" si="14"/>
        <v>1</v>
      </c>
      <c r="AM93" s="9">
        <f t="shared" si="15"/>
        <v>1</v>
      </c>
      <c r="AN93" s="29" t="s">
        <v>1650</v>
      </c>
    </row>
    <row r="94" spans="1:40" x14ac:dyDescent="0.25">
      <c r="A94" s="28">
        <v>1853</v>
      </c>
      <c r="B94" s="29" t="s">
        <v>2987</v>
      </c>
      <c r="C94" s="29" t="s">
        <v>2988</v>
      </c>
      <c r="D94" s="29" t="s">
        <v>2989</v>
      </c>
      <c r="E94" s="42">
        <v>39085</v>
      </c>
      <c r="F94" s="29" t="s">
        <v>38</v>
      </c>
      <c r="J94" s="28">
        <v>0.73799999999999999</v>
      </c>
      <c r="L94" s="10" t="s">
        <v>341</v>
      </c>
      <c r="M94" s="29" t="s">
        <v>151</v>
      </c>
      <c r="N94" s="31" t="s">
        <v>40</v>
      </c>
      <c r="O94" s="28">
        <v>1.3333333333333333</v>
      </c>
      <c r="P94" s="29" t="s">
        <v>111</v>
      </c>
      <c r="Q94" s="31" t="s">
        <v>70</v>
      </c>
      <c r="R94" s="28">
        <v>0</v>
      </c>
      <c r="S94" s="28">
        <v>0</v>
      </c>
      <c r="T94" s="28">
        <v>0</v>
      </c>
      <c r="U94" s="28">
        <v>0</v>
      </c>
      <c r="V94" s="28">
        <v>0</v>
      </c>
      <c r="W94" s="28">
        <v>0</v>
      </c>
      <c r="X94" s="28">
        <v>0</v>
      </c>
      <c r="Y94" s="28">
        <v>0</v>
      </c>
      <c r="Z94" s="28">
        <v>0</v>
      </c>
      <c r="AA94" s="28">
        <v>1</v>
      </c>
      <c r="AB94" s="28">
        <v>0</v>
      </c>
      <c r="AC94" s="28">
        <v>0</v>
      </c>
      <c r="AD94" s="28">
        <v>1</v>
      </c>
      <c r="AE94" s="28">
        <v>1</v>
      </c>
      <c r="AF94" s="28">
        <v>0</v>
      </c>
      <c r="AG94" s="28">
        <v>0</v>
      </c>
      <c r="AH94" s="28">
        <v>0</v>
      </c>
      <c r="AI94" s="28">
        <v>0</v>
      </c>
      <c r="AJ94" s="9">
        <f t="shared" si="12"/>
        <v>1</v>
      </c>
      <c r="AK94" s="9">
        <f t="shared" si="13"/>
        <v>0</v>
      </c>
      <c r="AL94" s="9">
        <f t="shared" si="14"/>
        <v>1</v>
      </c>
      <c r="AM94" s="9">
        <f t="shared" si="15"/>
        <v>1</v>
      </c>
      <c r="AN94" s="29" t="s">
        <v>2990</v>
      </c>
    </row>
    <row r="95" spans="1:40" x14ac:dyDescent="0.25">
      <c r="A95" s="28">
        <v>1861</v>
      </c>
      <c r="B95" s="29" t="s">
        <v>1175</v>
      </c>
      <c r="C95" s="29" t="s">
        <v>1176</v>
      </c>
      <c r="D95" s="29" t="s">
        <v>1177</v>
      </c>
      <c r="E95" s="42">
        <v>39997</v>
      </c>
      <c r="F95" s="29" t="s">
        <v>38</v>
      </c>
      <c r="I95" s="28">
        <v>1580</v>
      </c>
      <c r="J95" s="28">
        <v>9.4999999999999998E-3</v>
      </c>
      <c r="L95" s="10" t="s">
        <v>342</v>
      </c>
      <c r="M95" s="29" t="s">
        <v>224</v>
      </c>
      <c r="N95" s="31" t="s">
        <v>48</v>
      </c>
      <c r="O95" s="28">
        <v>0</v>
      </c>
      <c r="P95" s="29" t="s">
        <v>111</v>
      </c>
      <c r="Q95" s="31" t="s">
        <v>15</v>
      </c>
      <c r="R95" s="28">
        <v>0</v>
      </c>
      <c r="S95" s="28">
        <v>0</v>
      </c>
      <c r="T95" s="28">
        <v>0</v>
      </c>
      <c r="U95" s="28">
        <v>0</v>
      </c>
      <c r="V95" s="28">
        <v>0</v>
      </c>
      <c r="W95" s="28">
        <v>0</v>
      </c>
      <c r="X95" s="28">
        <v>0</v>
      </c>
      <c r="Y95" s="28">
        <v>0</v>
      </c>
      <c r="Z95" s="28">
        <v>0</v>
      </c>
      <c r="AA95" s="28">
        <v>1</v>
      </c>
      <c r="AB95" s="28">
        <v>0</v>
      </c>
      <c r="AC95" s="28">
        <v>1</v>
      </c>
      <c r="AD95" s="28">
        <v>0</v>
      </c>
      <c r="AE95" s="28">
        <v>0</v>
      </c>
      <c r="AF95" s="28">
        <v>0</v>
      </c>
      <c r="AG95" s="28">
        <v>0</v>
      </c>
      <c r="AH95" s="28">
        <v>0</v>
      </c>
      <c r="AI95" s="28">
        <v>0</v>
      </c>
      <c r="AJ95" s="9">
        <f t="shared" si="12"/>
        <v>1</v>
      </c>
      <c r="AK95" s="9">
        <f t="shared" si="13"/>
        <v>0</v>
      </c>
      <c r="AL95" s="9">
        <f t="shared" si="14"/>
        <v>0</v>
      </c>
      <c r="AM95" s="9">
        <f t="shared" si="15"/>
        <v>0</v>
      </c>
      <c r="AN95" s="29" t="s">
        <v>1178</v>
      </c>
    </row>
    <row r="96" spans="1:40" x14ac:dyDescent="0.25">
      <c r="A96" s="28">
        <v>1870</v>
      </c>
      <c r="B96" s="29" t="s">
        <v>1069</v>
      </c>
      <c r="C96" s="29" t="s">
        <v>1070</v>
      </c>
      <c r="D96" s="29" t="s">
        <v>1071</v>
      </c>
      <c r="E96" s="42">
        <v>39769</v>
      </c>
      <c r="F96" s="29" t="s">
        <v>38</v>
      </c>
      <c r="J96" s="28">
        <v>1.0900000000000001</v>
      </c>
      <c r="L96" s="10" t="s">
        <v>341</v>
      </c>
      <c r="M96" s="29" t="s">
        <v>151</v>
      </c>
      <c r="N96" s="31" t="s">
        <v>48</v>
      </c>
      <c r="O96" s="28">
        <v>1</v>
      </c>
      <c r="P96" s="29" t="s">
        <v>111</v>
      </c>
      <c r="Q96" s="31" t="s">
        <v>15</v>
      </c>
      <c r="R96" s="28">
        <v>0</v>
      </c>
      <c r="S96" s="28">
        <v>0</v>
      </c>
      <c r="T96" s="28">
        <v>0</v>
      </c>
      <c r="U96" s="28">
        <v>0</v>
      </c>
      <c r="V96" s="28">
        <v>0</v>
      </c>
      <c r="W96" s="28">
        <v>0</v>
      </c>
      <c r="X96" s="28">
        <v>0</v>
      </c>
      <c r="Y96" s="28">
        <v>0</v>
      </c>
      <c r="Z96" s="28">
        <v>0</v>
      </c>
      <c r="AA96" s="28">
        <v>1</v>
      </c>
      <c r="AB96" s="28">
        <v>0</v>
      </c>
      <c r="AC96" s="28">
        <v>0</v>
      </c>
      <c r="AD96" s="28">
        <v>0</v>
      </c>
      <c r="AE96" s="28">
        <v>0</v>
      </c>
      <c r="AF96" s="28">
        <v>0</v>
      </c>
      <c r="AG96" s="28">
        <v>0</v>
      </c>
      <c r="AH96" s="28">
        <v>0</v>
      </c>
      <c r="AI96" s="28">
        <v>1</v>
      </c>
      <c r="AJ96" s="9">
        <f t="shared" si="12"/>
        <v>0</v>
      </c>
      <c r="AK96" s="9">
        <f t="shared" si="13"/>
        <v>0</v>
      </c>
      <c r="AL96" s="9">
        <f t="shared" si="14"/>
        <v>1</v>
      </c>
      <c r="AM96" s="9">
        <f t="shared" si="15"/>
        <v>0</v>
      </c>
      <c r="AN96" s="29" t="s">
        <v>1072</v>
      </c>
    </row>
    <row r="97" spans="1:40" x14ac:dyDescent="0.25">
      <c r="A97" s="28">
        <v>1876</v>
      </c>
      <c r="B97" s="29" t="s">
        <v>2991</v>
      </c>
      <c r="C97" s="29" t="s">
        <v>2992</v>
      </c>
      <c r="D97" s="29" t="s">
        <v>2993</v>
      </c>
      <c r="E97" s="42">
        <v>38018</v>
      </c>
      <c r="F97" s="29" t="s">
        <v>38</v>
      </c>
      <c r="L97" s="10" t="s">
        <v>341</v>
      </c>
      <c r="M97" s="29" t="s">
        <v>151</v>
      </c>
      <c r="N97" s="31" t="s">
        <v>48</v>
      </c>
      <c r="O97" s="28">
        <v>0.5</v>
      </c>
      <c r="P97" s="29" t="s">
        <v>111</v>
      </c>
      <c r="Q97" s="31" t="s">
        <v>15</v>
      </c>
      <c r="R97" s="28">
        <v>1</v>
      </c>
      <c r="S97" s="28">
        <v>0</v>
      </c>
      <c r="T97" s="28">
        <v>0</v>
      </c>
      <c r="U97" s="28">
        <v>0</v>
      </c>
      <c r="V97" s="28">
        <v>0</v>
      </c>
      <c r="W97" s="28">
        <v>0</v>
      </c>
      <c r="X97" s="28">
        <v>0</v>
      </c>
      <c r="Y97" s="28">
        <v>0</v>
      </c>
      <c r="Z97" s="28">
        <v>0</v>
      </c>
      <c r="AA97" s="28">
        <v>1</v>
      </c>
      <c r="AB97" s="28">
        <v>0</v>
      </c>
      <c r="AC97" s="28">
        <v>0</v>
      </c>
      <c r="AD97" s="28">
        <v>0</v>
      </c>
      <c r="AE97" s="28">
        <v>0</v>
      </c>
      <c r="AF97" s="28">
        <v>0</v>
      </c>
      <c r="AG97" s="28">
        <v>0</v>
      </c>
      <c r="AH97" s="28">
        <v>0</v>
      </c>
      <c r="AI97" s="28">
        <v>1</v>
      </c>
      <c r="AJ97" s="9">
        <f t="shared" si="12"/>
        <v>0</v>
      </c>
      <c r="AK97" s="9">
        <f t="shared" si="13"/>
        <v>0</v>
      </c>
      <c r="AL97" s="9">
        <f t="shared" si="14"/>
        <v>1</v>
      </c>
      <c r="AM97" s="9">
        <f t="shared" si="15"/>
        <v>0</v>
      </c>
      <c r="AN97" s="29" t="s">
        <v>2994</v>
      </c>
    </row>
    <row r="98" spans="1:40" x14ac:dyDescent="0.25">
      <c r="A98" s="28">
        <v>1886</v>
      </c>
      <c r="B98" s="29" t="s">
        <v>1683</v>
      </c>
      <c r="C98" s="29" t="s">
        <v>1684</v>
      </c>
      <c r="D98" s="29" t="s">
        <v>1685</v>
      </c>
      <c r="E98" s="42">
        <v>38687</v>
      </c>
      <c r="F98" s="29" t="s">
        <v>38</v>
      </c>
      <c r="K98" s="28">
        <v>3</v>
      </c>
      <c r="L98" s="10" t="s">
        <v>342</v>
      </c>
      <c r="M98" s="29" t="s">
        <v>136</v>
      </c>
      <c r="N98" s="31" t="s">
        <v>219</v>
      </c>
      <c r="O98" s="28">
        <v>0.75</v>
      </c>
      <c r="P98" s="29" t="s">
        <v>111</v>
      </c>
      <c r="Q98" s="31" t="s">
        <v>15</v>
      </c>
      <c r="R98" s="28">
        <v>0</v>
      </c>
      <c r="S98" s="28">
        <v>0</v>
      </c>
      <c r="T98" s="28">
        <v>0</v>
      </c>
      <c r="U98" s="28">
        <v>0</v>
      </c>
      <c r="V98" s="28">
        <v>0</v>
      </c>
      <c r="W98" s="28">
        <v>0</v>
      </c>
      <c r="X98" s="28">
        <v>0</v>
      </c>
      <c r="Y98" s="28">
        <v>0</v>
      </c>
      <c r="Z98" s="28">
        <v>0</v>
      </c>
      <c r="AA98" s="28">
        <v>1</v>
      </c>
      <c r="AB98" s="28">
        <v>0</v>
      </c>
      <c r="AC98" s="28">
        <v>0</v>
      </c>
      <c r="AD98" s="28">
        <v>0</v>
      </c>
      <c r="AE98" s="28">
        <v>0</v>
      </c>
      <c r="AF98" s="28">
        <v>0</v>
      </c>
      <c r="AG98" s="28">
        <v>0</v>
      </c>
      <c r="AH98" s="28">
        <v>0</v>
      </c>
      <c r="AI98" s="28">
        <v>1</v>
      </c>
      <c r="AJ98" s="9">
        <f t="shared" si="12"/>
        <v>0</v>
      </c>
      <c r="AK98" s="9">
        <f t="shared" si="13"/>
        <v>0</v>
      </c>
      <c r="AL98" s="9">
        <f t="shared" si="14"/>
        <v>1</v>
      </c>
      <c r="AM98" s="9">
        <f t="shared" si="15"/>
        <v>0</v>
      </c>
      <c r="AN98" s="29" t="s">
        <v>1686</v>
      </c>
    </row>
    <row r="99" spans="1:40" x14ac:dyDescent="0.25">
      <c r="A99" s="28">
        <v>1896</v>
      </c>
      <c r="B99" s="29" t="s">
        <v>1179</v>
      </c>
      <c r="C99" s="29" t="s">
        <v>1180</v>
      </c>
      <c r="D99" s="29" t="s">
        <v>1181</v>
      </c>
      <c r="E99" s="42">
        <v>38292</v>
      </c>
      <c r="F99" s="29" t="s">
        <v>38</v>
      </c>
      <c r="L99" s="10" t="s">
        <v>342</v>
      </c>
      <c r="M99" s="29" t="s">
        <v>136</v>
      </c>
      <c r="N99" s="31" t="s">
        <v>219</v>
      </c>
      <c r="O99" s="28">
        <v>0.75</v>
      </c>
      <c r="P99" s="29" t="s">
        <v>111</v>
      </c>
      <c r="Q99" s="31" t="s">
        <v>15</v>
      </c>
      <c r="R99" s="28">
        <v>0</v>
      </c>
      <c r="S99" s="28">
        <v>0</v>
      </c>
      <c r="T99" s="28">
        <v>0</v>
      </c>
      <c r="U99" s="28">
        <v>0</v>
      </c>
      <c r="V99" s="28">
        <v>0</v>
      </c>
      <c r="W99" s="28">
        <v>0</v>
      </c>
      <c r="X99" s="28">
        <v>0</v>
      </c>
      <c r="Y99" s="28">
        <v>0</v>
      </c>
      <c r="Z99" s="28">
        <v>0</v>
      </c>
      <c r="AA99" s="28">
        <v>1</v>
      </c>
      <c r="AB99" s="28">
        <v>0</v>
      </c>
      <c r="AC99" s="28">
        <v>0</v>
      </c>
      <c r="AD99" s="28">
        <v>0</v>
      </c>
      <c r="AE99" s="28">
        <v>0</v>
      </c>
      <c r="AF99" s="28">
        <v>0</v>
      </c>
      <c r="AG99" s="28">
        <v>0</v>
      </c>
      <c r="AH99" s="28">
        <v>0</v>
      </c>
      <c r="AI99" s="28">
        <v>1</v>
      </c>
      <c r="AJ99" s="9">
        <f t="shared" si="12"/>
        <v>0</v>
      </c>
      <c r="AK99" s="9">
        <f t="shared" si="13"/>
        <v>0</v>
      </c>
      <c r="AL99" s="9">
        <f t="shared" si="14"/>
        <v>1</v>
      </c>
      <c r="AM99" s="9">
        <f t="shared" si="15"/>
        <v>0</v>
      </c>
      <c r="AN99" s="29" t="s">
        <v>1182</v>
      </c>
    </row>
    <row r="100" spans="1:40" x14ac:dyDescent="0.25">
      <c r="A100" s="28">
        <v>1908</v>
      </c>
      <c r="B100" s="29" t="s">
        <v>1699</v>
      </c>
      <c r="C100" s="29" t="s">
        <v>1700</v>
      </c>
      <c r="D100" s="29" t="s">
        <v>1701</v>
      </c>
      <c r="E100" s="42">
        <v>39203</v>
      </c>
      <c r="F100" s="29" t="s">
        <v>38</v>
      </c>
      <c r="J100" s="28">
        <v>1</v>
      </c>
      <c r="L100" s="10" t="s">
        <v>342</v>
      </c>
      <c r="M100" s="29" t="s">
        <v>185</v>
      </c>
      <c r="N100" s="31" t="s">
        <v>48</v>
      </c>
      <c r="O100" s="28">
        <v>0.5</v>
      </c>
      <c r="P100" s="29" t="s">
        <v>111</v>
      </c>
      <c r="Q100" s="31" t="s">
        <v>15</v>
      </c>
      <c r="R100" s="28">
        <v>0</v>
      </c>
      <c r="S100" s="28">
        <v>0</v>
      </c>
      <c r="T100" s="28">
        <v>0</v>
      </c>
      <c r="U100" s="28">
        <v>0</v>
      </c>
      <c r="V100" s="28">
        <v>0</v>
      </c>
      <c r="W100" s="28">
        <v>0</v>
      </c>
      <c r="X100" s="28">
        <v>0</v>
      </c>
      <c r="Y100" s="28">
        <v>0</v>
      </c>
      <c r="Z100" s="28">
        <v>0</v>
      </c>
      <c r="AA100" s="28">
        <v>1</v>
      </c>
      <c r="AB100" s="28">
        <v>0</v>
      </c>
      <c r="AC100" s="28">
        <v>1</v>
      </c>
      <c r="AD100" s="28">
        <v>0</v>
      </c>
      <c r="AE100" s="28">
        <v>0</v>
      </c>
      <c r="AF100" s="28">
        <v>0</v>
      </c>
      <c r="AG100" s="28">
        <v>0</v>
      </c>
      <c r="AH100" s="28">
        <v>0</v>
      </c>
      <c r="AI100" s="28">
        <v>0</v>
      </c>
      <c r="AJ100" s="9">
        <f t="shared" si="12"/>
        <v>1</v>
      </c>
      <c r="AK100" s="9">
        <f t="shared" si="13"/>
        <v>0</v>
      </c>
      <c r="AL100" s="9">
        <f t="shared" si="14"/>
        <v>0</v>
      </c>
      <c r="AM100" s="9">
        <f t="shared" si="15"/>
        <v>0</v>
      </c>
      <c r="AN100" s="29" t="s">
        <v>1702</v>
      </c>
    </row>
    <row r="101" spans="1:40" x14ac:dyDescent="0.25">
      <c r="A101" s="28">
        <v>1911</v>
      </c>
      <c r="B101" s="29" t="s">
        <v>1939</v>
      </c>
      <c r="C101" s="29" t="s">
        <v>1940</v>
      </c>
      <c r="D101" s="29" t="s">
        <v>1941</v>
      </c>
      <c r="E101" s="42">
        <v>39444</v>
      </c>
      <c r="F101" s="29" t="s">
        <v>46</v>
      </c>
      <c r="I101" s="28">
        <v>2.6</v>
      </c>
      <c r="L101" s="10" t="s">
        <v>342</v>
      </c>
      <c r="M101" s="29" t="s">
        <v>1186</v>
      </c>
      <c r="N101" s="31" t="s">
        <v>40</v>
      </c>
      <c r="O101" s="28">
        <v>0</v>
      </c>
      <c r="P101" s="29" t="s">
        <v>111</v>
      </c>
      <c r="Q101" s="31" t="s">
        <v>55</v>
      </c>
      <c r="R101" s="28">
        <v>0</v>
      </c>
      <c r="S101" s="28">
        <v>0</v>
      </c>
      <c r="T101" s="28">
        <v>0</v>
      </c>
      <c r="U101" s="28">
        <v>0</v>
      </c>
      <c r="V101" s="28">
        <v>0</v>
      </c>
      <c r="W101" s="28">
        <v>0</v>
      </c>
      <c r="X101" s="28">
        <v>0</v>
      </c>
      <c r="Y101" s="28">
        <v>0</v>
      </c>
      <c r="Z101" s="28">
        <v>0</v>
      </c>
      <c r="AA101" s="28">
        <v>1</v>
      </c>
      <c r="AB101" s="28">
        <v>0</v>
      </c>
      <c r="AC101" s="28">
        <v>1</v>
      </c>
      <c r="AD101" s="28">
        <v>0</v>
      </c>
      <c r="AE101" s="28">
        <v>0</v>
      </c>
      <c r="AF101" s="28">
        <v>0</v>
      </c>
      <c r="AG101" s="28">
        <v>0</v>
      </c>
      <c r="AH101" s="28">
        <v>0</v>
      </c>
      <c r="AI101" s="28">
        <v>0</v>
      </c>
      <c r="AJ101" s="9">
        <f t="shared" si="12"/>
        <v>1</v>
      </c>
      <c r="AK101" s="9">
        <f t="shared" si="13"/>
        <v>0</v>
      </c>
      <c r="AL101" s="9">
        <f t="shared" si="14"/>
        <v>0</v>
      </c>
      <c r="AM101" s="9">
        <f t="shared" si="15"/>
        <v>0</v>
      </c>
      <c r="AN101" s="29" t="s">
        <v>1942</v>
      </c>
    </row>
    <row r="102" spans="1:40" x14ac:dyDescent="0.25">
      <c r="A102" s="28">
        <v>1920</v>
      </c>
      <c r="B102" s="29" t="s">
        <v>2995</v>
      </c>
      <c r="C102" s="29" t="s">
        <v>2996</v>
      </c>
      <c r="D102" s="29" t="s">
        <v>2997</v>
      </c>
      <c r="E102" s="42">
        <v>37653</v>
      </c>
      <c r="F102" s="29" t="s">
        <v>38</v>
      </c>
      <c r="J102" s="28">
        <v>0.79</v>
      </c>
      <c r="L102" s="10" t="s">
        <v>341</v>
      </c>
      <c r="M102" s="29" t="s">
        <v>151</v>
      </c>
      <c r="N102" s="31" t="s">
        <v>48</v>
      </c>
      <c r="O102" s="28">
        <v>0.25</v>
      </c>
      <c r="P102" s="29" t="s">
        <v>111</v>
      </c>
      <c r="Q102" s="31" t="s">
        <v>15</v>
      </c>
      <c r="R102" s="28">
        <v>0</v>
      </c>
      <c r="S102" s="28">
        <v>0</v>
      </c>
      <c r="T102" s="28">
        <v>0</v>
      </c>
      <c r="U102" s="28">
        <v>0</v>
      </c>
      <c r="V102" s="28">
        <v>0</v>
      </c>
      <c r="W102" s="28">
        <v>0</v>
      </c>
      <c r="X102" s="28">
        <v>0</v>
      </c>
      <c r="Y102" s="28">
        <v>0</v>
      </c>
      <c r="Z102" s="28">
        <v>0</v>
      </c>
      <c r="AA102" s="28">
        <v>1</v>
      </c>
      <c r="AB102" s="28">
        <v>0</v>
      </c>
      <c r="AC102" s="28">
        <v>0</v>
      </c>
      <c r="AD102" s="28">
        <v>0</v>
      </c>
      <c r="AE102" s="28">
        <v>1</v>
      </c>
      <c r="AF102" s="28">
        <v>0</v>
      </c>
      <c r="AG102" s="28">
        <v>0</v>
      </c>
      <c r="AH102" s="28">
        <v>0</v>
      </c>
      <c r="AI102" s="28">
        <v>0</v>
      </c>
      <c r="AJ102" s="9">
        <f t="shared" si="12"/>
        <v>1</v>
      </c>
      <c r="AK102" s="9">
        <f t="shared" si="13"/>
        <v>0</v>
      </c>
      <c r="AL102" s="9">
        <f t="shared" si="14"/>
        <v>0</v>
      </c>
      <c r="AM102" s="9">
        <f t="shared" si="15"/>
        <v>0</v>
      </c>
      <c r="AN102" s="29" t="s">
        <v>2998</v>
      </c>
    </row>
    <row r="103" spans="1:40" x14ac:dyDescent="0.25">
      <c r="A103" s="28">
        <v>2057</v>
      </c>
      <c r="B103" s="29" t="s">
        <v>280</v>
      </c>
      <c r="C103" s="29" t="s">
        <v>281</v>
      </c>
      <c r="D103" s="29" t="s">
        <v>282</v>
      </c>
      <c r="E103" s="42">
        <v>42550</v>
      </c>
      <c r="F103" s="29" t="s">
        <v>38</v>
      </c>
      <c r="L103" s="10" t="s">
        <v>341</v>
      </c>
      <c r="M103" s="29" t="s">
        <v>283</v>
      </c>
      <c r="N103" s="31" t="s">
        <v>48</v>
      </c>
      <c r="O103" s="28">
        <v>0</v>
      </c>
      <c r="P103" s="29" t="s">
        <v>170</v>
      </c>
      <c r="Q103" s="31" t="s">
        <v>55</v>
      </c>
      <c r="R103" s="28">
        <v>0</v>
      </c>
      <c r="S103" s="28">
        <v>0</v>
      </c>
      <c r="T103" s="28">
        <v>0</v>
      </c>
      <c r="U103" s="28">
        <v>0</v>
      </c>
      <c r="V103" s="28">
        <v>0</v>
      </c>
      <c r="W103" s="28">
        <v>0</v>
      </c>
      <c r="X103" s="28">
        <v>0</v>
      </c>
      <c r="Y103" s="28">
        <v>0</v>
      </c>
      <c r="Z103" s="28">
        <v>0</v>
      </c>
      <c r="AA103" s="28">
        <v>1</v>
      </c>
      <c r="AB103" s="28">
        <v>0</v>
      </c>
      <c r="AC103" s="28">
        <v>1</v>
      </c>
      <c r="AD103" s="28">
        <v>0</v>
      </c>
      <c r="AE103" s="28">
        <v>1</v>
      </c>
      <c r="AF103" s="28">
        <v>0</v>
      </c>
      <c r="AG103" s="28">
        <v>0</v>
      </c>
      <c r="AH103" s="28">
        <v>0</v>
      </c>
      <c r="AI103" s="28">
        <v>0</v>
      </c>
      <c r="AJ103" s="9">
        <f t="shared" si="12"/>
        <v>1</v>
      </c>
      <c r="AK103" s="9">
        <f t="shared" si="13"/>
        <v>0</v>
      </c>
      <c r="AL103" s="9">
        <f t="shared" si="14"/>
        <v>0</v>
      </c>
      <c r="AM103" s="9">
        <f t="shared" si="15"/>
        <v>0</v>
      </c>
      <c r="AN103" s="29" t="s">
        <v>284</v>
      </c>
    </row>
    <row r="104" spans="1:40" x14ac:dyDescent="0.25">
      <c r="A104" s="28">
        <v>2345</v>
      </c>
      <c r="B104" s="29" t="s">
        <v>1918</v>
      </c>
      <c r="C104" s="29" t="s">
        <v>1919</v>
      </c>
      <c r="D104" s="29" t="s">
        <v>1912</v>
      </c>
      <c r="E104" s="42">
        <v>42214</v>
      </c>
      <c r="F104" s="29" t="s">
        <v>38</v>
      </c>
      <c r="L104" s="10" t="s">
        <v>341</v>
      </c>
      <c r="M104" s="29" t="s">
        <v>54</v>
      </c>
      <c r="N104" s="31" t="s">
        <v>48</v>
      </c>
      <c r="O104" s="28">
        <v>0</v>
      </c>
      <c r="P104" s="29" t="s">
        <v>69</v>
      </c>
      <c r="Q104" s="31" t="s">
        <v>15</v>
      </c>
      <c r="R104" s="28">
        <v>0</v>
      </c>
      <c r="S104" s="28">
        <v>0</v>
      </c>
      <c r="T104" s="28">
        <v>0</v>
      </c>
      <c r="U104" s="28">
        <v>0</v>
      </c>
      <c r="V104" s="28">
        <v>0</v>
      </c>
      <c r="W104" s="28">
        <v>0</v>
      </c>
      <c r="X104" s="28">
        <v>0</v>
      </c>
      <c r="Y104" s="28">
        <v>0</v>
      </c>
      <c r="Z104" s="28">
        <v>0</v>
      </c>
      <c r="AA104" s="28">
        <v>0</v>
      </c>
      <c r="AB104" s="28">
        <v>1</v>
      </c>
      <c r="AC104" s="28">
        <v>1</v>
      </c>
      <c r="AD104" s="28">
        <v>0</v>
      </c>
      <c r="AE104" s="28">
        <v>0</v>
      </c>
      <c r="AF104" s="28">
        <v>0</v>
      </c>
      <c r="AG104" s="28">
        <v>0</v>
      </c>
      <c r="AH104" s="28">
        <v>0</v>
      </c>
      <c r="AI104" s="28">
        <v>0</v>
      </c>
      <c r="AJ104" s="9">
        <f t="shared" si="12"/>
        <v>1</v>
      </c>
      <c r="AK104" s="9">
        <f t="shared" si="13"/>
        <v>0</v>
      </c>
      <c r="AL104" s="9">
        <f t="shared" si="14"/>
        <v>0</v>
      </c>
      <c r="AM104" s="9">
        <f t="shared" si="15"/>
        <v>0</v>
      </c>
      <c r="AN104" s="29" t="s">
        <v>1920</v>
      </c>
    </row>
    <row r="105" spans="1:40" x14ac:dyDescent="0.25">
      <c r="A105" s="28">
        <v>2372</v>
      </c>
      <c r="B105" s="29" t="s">
        <v>1210</v>
      </c>
      <c r="C105" s="29" t="s">
        <v>1211</v>
      </c>
      <c r="D105" s="29" t="s">
        <v>1212</v>
      </c>
      <c r="E105" s="42">
        <v>42644</v>
      </c>
      <c r="F105" s="29" t="s">
        <v>38</v>
      </c>
      <c r="J105" s="28">
        <v>1</v>
      </c>
      <c r="L105" s="10" t="s">
        <v>342</v>
      </c>
      <c r="M105" s="29" t="s">
        <v>424</v>
      </c>
      <c r="N105" s="31" t="s">
        <v>48</v>
      </c>
      <c r="O105" s="28">
        <v>0.5</v>
      </c>
      <c r="P105" s="29" t="s">
        <v>111</v>
      </c>
      <c r="Q105" s="31" t="s">
        <v>15</v>
      </c>
      <c r="R105" s="28">
        <v>0</v>
      </c>
      <c r="S105" s="28">
        <v>0</v>
      </c>
      <c r="T105" s="28">
        <v>0</v>
      </c>
      <c r="U105" s="28">
        <v>0</v>
      </c>
      <c r="V105" s="28">
        <v>0</v>
      </c>
      <c r="W105" s="28">
        <v>0</v>
      </c>
      <c r="X105" s="28">
        <v>0</v>
      </c>
      <c r="Y105" s="28">
        <v>0</v>
      </c>
      <c r="Z105" s="28">
        <v>0</v>
      </c>
      <c r="AA105" s="28">
        <v>1</v>
      </c>
      <c r="AB105" s="28">
        <v>0</v>
      </c>
      <c r="AC105" s="28">
        <v>1</v>
      </c>
      <c r="AD105" s="28">
        <v>1</v>
      </c>
      <c r="AE105" s="28">
        <v>0</v>
      </c>
      <c r="AF105" s="28">
        <v>0</v>
      </c>
      <c r="AG105" s="28">
        <v>0</v>
      </c>
      <c r="AH105" s="28">
        <v>0</v>
      </c>
      <c r="AI105" s="28">
        <v>0</v>
      </c>
      <c r="AJ105" s="9">
        <f t="shared" si="12"/>
        <v>1</v>
      </c>
      <c r="AK105" s="9">
        <f t="shared" si="13"/>
        <v>0</v>
      </c>
      <c r="AL105" s="9">
        <f t="shared" si="14"/>
        <v>1</v>
      </c>
      <c r="AM105" s="9">
        <f t="shared" si="15"/>
        <v>1</v>
      </c>
      <c r="AN105" s="29" t="s">
        <v>1213</v>
      </c>
    </row>
    <row r="106" spans="1:40" x14ac:dyDescent="0.25">
      <c r="A106" s="28">
        <v>2378</v>
      </c>
      <c r="B106" s="29" t="s">
        <v>1214</v>
      </c>
      <c r="C106" s="29" t="s">
        <v>1215</v>
      </c>
      <c r="D106" s="29" t="s">
        <v>1216</v>
      </c>
      <c r="E106" s="42">
        <v>42856</v>
      </c>
      <c r="F106" s="29" t="s">
        <v>332</v>
      </c>
      <c r="I106" s="28">
        <v>2500</v>
      </c>
      <c r="J106" s="28">
        <v>0.17899999999999999</v>
      </c>
      <c r="L106" s="10" t="s">
        <v>342</v>
      </c>
      <c r="M106" s="29" t="s">
        <v>136</v>
      </c>
      <c r="N106" s="31" t="s">
        <v>40</v>
      </c>
      <c r="O106" s="28">
        <v>30</v>
      </c>
      <c r="P106" s="29" t="s">
        <v>817</v>
      </c>
      <c r="Q106" s="31" t="s">
        <v>15</v>
      </c>
      <c r="R106" s="28">
        <v>1</v>
      </c>
      <c r="S106" s="28">
        <v>0</v>
      </c>
      <c r="T106" s="28">
        <v>0</v>
      </c>
      <c r="U106" s="28">
        <v>1</v>
      </c>
      <c r="V106" s="28">
        <v>0</v>
      </c>
      <c r="W106" s="28">
        <v>0</v>
      </c>
      <c r="X106" s="28">
        <v>0</v>
      </c>
      <c r="Y106" s="28">
        <v>0</v>
      </c>
      <c r="Z106" s="28">
        <v>1</v>
      </c>
      <c r="AA106" s="28">
        <v>0</v>
      </c>
      <c r="AB106" s="28">
        <v>0</v>
      </c>
      <c r="AC106" s="28">
        <v>1</v>
      </c>
      <c r="AD106" s="28">
        <v>0</v>
      </c>
      <c r="AE106" s="28">
        <v>1</v>
      </c>
      <c r="AF106" s="28">
        <v>0</v>
      </c>
      <c r="AG106" s="28">
        <v>0</v>
      </c>
      <c r="AH106" s="28">
        <v>0</v>
      </c>
      <c r="AI106" s="28">
        <v>0</v>
      </c>
      <c r="AJ106" s="9">
        <f t="shared" si="12"/>
        <v>1</v>
      </c>
      <c r="AK106" s="9">
        <f t="shared" si="13"/>
        <v>0</v>
      </c>
      <c r="AL106" s="9">
        <f t="shared" si="14"/>
        <v>0</v>
      </c>
      <c r="AM106" s="9">
        <f t="shared" si="15"/>
        <v>0</v>
      </c>
      <c r="AN106" s="29" t="s">
        <v>1217</v>
      </c>
    </row>
    <row r="107" spans="1:40" x14ac:dyDescent="0.25">
      <c r="A107" s="28">
        <v>2396</v>
      </c>
      <c r="B107" s="29" t="s">
        <v>2999</v>
      </c>
      <c r="C107" s="29" t="s">
        <v>3000</v>
      </c>
      <c r="D107" s="29" t="s">
        <v>3001</v>
      </c>
      <c r="E107" s="42">
        <v>42811</v>
      </c>
      <c r="F107" s="29" t="s">
        <v>38</v>
      </c>
      <c r="J107" s="28">
        <v>3.3</v>
      </c>
      <c r="L107" s="10" t="s">
        <v>342</v>
      </c>
      <c r="M107" s="29" t="s">
        <v>136</v>
      </c>
      <c r="N107" s="31" t="s">
        <v>219</v>
      </c>
      <c r="O107" s="28">
        <v>2</v>
      </c>
      <c r="P107" s="29" t="s">
        <v>817</v>
      </c>
      <c r="Q107" s="31" t="s">
        <v>15</v>
      </c>
      <c r="R107" s="28">
        <v>0</v>
      </c>
      <c r="S107" s="28">
        <v>0</v>
      </c>
      <c r="T107" s="28">
        <v>0</v>
      </c>
      <c r="U107" s="28">
        <v>1</v>
      </c>
      <c r="V107" s="28">
        <v>0</v>
      </c>
      <c r="W107" s="28">
        <v>0</v>
      </c>
      <c r="X107" s="28">
        <v>0</v>
      </c>
      <c r="Y107" s="28">
        <v>0</v>
      </c>
      <c r="Z107" s="28">
        <v>1</v>
      </c>
      <c r="AA107" s="28">
        <v>0</v>
      </c>
      <c r="AB107" s="28">
        <v>0</v>
      </c>
      <c r="AC107" s="28">
        <v>1</v>
      </c>
      <c r="AD107" s="28">
        <v>0</v>
      </c>
      <c r="AE107" s="28">
        <v>0</v>
      </c>
      <c r="AF107" s="28">
        <v>0</v>
      </c>
      <c r="AG107" s="28">
        <v>0</v>
      </c>
      <c r="AH107" s="28">
        <v>0</v>
      </c>
      <c r="AI107" s="28">
        <v>0</v>
      </c>
      <c r="AJ107" s="9">
        <f t="shared" si="12"/>
        <v>1</v>
      </c>
      <c r="AK107" s="9">
        <f t="shared" si="13"/>
        <v>0</v>
      </c>
      <c r="AL107" s="9">
        <f t="shared" si="14"/>
        <v>0</v>
      </c>
      <c r="AM107" s="9">
        <f t="shared" si="15"/>
        <v>0</v>
      </c>
      <c r="AN107" s="29" t="s">
        <v>3002</v>
      </c>
    </row>
    <row r="108" spans="1:40" x14ac:dyDescent="0.25">
      <c r="A108" s="28">
        <v>2437</v>
      </c>
      <c r="B108" s="29" t="s">
        <v>3003</v>
      </c>
      <c r="C108" s="29" t="s">
        <v>3004</v>
      </c>
      <c r="D108" s="29" t="s">
        <v>3005</v>
      </c>
      <c r="E108" s="42">
        <v>42064</v>
      </c>
      <c r="F108" s="29" t="s">
        <v>38</v>
      </c>
      <c r="G108" s="28">
        <v>1900</v>
      </c>
      <c r="H108" s="28">
        <v>1800</v>
      </c>
      <c r="K108" s="28">
        <v>11.13</v>
      </c>
      <c r="L108" s="10" t="s">
        <v>341</v>
      </c>
      <c r="M108" s="29" t="s">
        <v>737</v>
      </c>
      <c r="N108" s="31" t="s">
        <v>48</v>
      </c>
      <c r="O108" s="28">
        <v>24</v>
      </c>
      <c r="P108" s="29" t="s">
        <v>3006</v>
      </c>
      <c r="Q108" s="31" t="s">
        <v>70</v>
      </c>
      <c r="R108" s="28">
        <v>0</v>
      </c>
      <c r="S108" s="28">
        <v>0</v>
      </c>
      <c r="T108" s="28">
        <v>0</v>
      </c>
      <c r="U108" s="28">
        <v>1</v>
      </c>
      <c r="V108" s="28">
        <v>0</v>
      </c>
      <c r="W108" s="28">
        <v>0</v>
      </c>
      <c r="X108" s="28">
        <v>0</v>
      </c>
      <c r="Y108" s="28">
        <v>0</v>
      </c>
      <c r="Z108" s="28">
        <v>1</v>
      </c>
      <c r="AA108" s="28">
        <v>0</v>
      </c>
      <c r="AB108" s="28">
        <v>0</v>
      </c>
      <c r="AC108" s="28">
        <v>1</v>
      </c>
      <c r="AD108" s="28">
        <v>0</v>
      </c>
      <c r="AE108" s="28">
        <v>0</v>
      </c>
      <c r="AF108" s="28">
        <v>0</v>
      </c>
      <c r="AG108" s="28">
        <v>0</v>
      </c>
      <c r="AH108" s="28">
        <v>0</v>
      </c>
      <c r="AI108" s="28">
        <v>0</v>
      </c>
      <c r="AJ108" s="9">
        <f t="shared" si="12"/>
        <v>1</v>
      </c>
      <c r="AK108" s="9">
        <f t="shared" si="13"/>
        <v>0</v>
      </c>
      <c r="AL108" s="9">
        <f t="shared" si="14"/>
        <v>0</v>
      </c>
      <c r="AM108" s="9">
        <f t="shared" si="15"/>
        <v>0</v>
      </c>
      <c r="AN108" s="29" t="s">
        <v>3007</v>
      </c>
    </row>
    <row r="109" spans="1:40" x14ac:dyDescent="0.25">
      <c r="A109" s="28">
        <v>2732</v>
      </c>
      <c r="B109" s="29" t="s">
        <v>1320</v>
      </c>
      <c r="C109" s="29" t="s">
        <v>1321</v>
      </c>
      <c r="D109" s="29" t="s">
        <v>1322</v>
      </c>
      <c r="E109" s="42">
        <v>43044</v>
      </c>
      <c r="F109" s="29" t="s">
        <v>38</v>
      </c>
      <c r="I109" s="28">
        <v>5300</v>
      </c>
      <c r="J109" s="28">
        <v>2.7</v>
      </c>
      <c r="L109" s="10" t="s">
        <v>342</v>
      </c>
      <c r="M109" s="29" t="s">
        <v>224</v>
      </c>
      <c r="N109" s="31" t="s">
        <v>1092</v>
      </c>
      <c r="O109" s="28">
        <v>168</v>
      </c>
      <c r="P109" s="29" t="s">
        <v>1323</v>
      </c>
      <c r="Q109" s="31" t="s">
        <v>15</v>
      </c>
      <c r="R109" s="28">
        <v>0</v>
      </c>
      <c r="S109" s="28">
        <v>0</v>
      </c>
      <c r="T109" s="28">
        <v>0</v>
      </c>
      <c r="U109" s="28">
        <v>1</v>
      </c>
      <c r="V109" s="28">
        <v>0</v>
      </c>
      <c r="W109" s="28">
        <v>0</v>
      </c>
      <c r="X109" s="28">
        <v>0</v>
      </c>
      <c r="Y109" s="28">
        <v>0</v>
      </c>
      <c r="Z109" s="28">
        <v>1</v>
      </c>
      <c r="AA109" s="28">
        <v>0</v>
      </c>
      <c r="AB109" s="28">
        <v>0</v>
      </c>
      <c r="AC109" s="28">
        <v>1</v>
      </c>
      <c r="AD109" s="28">
        <v>0</v>
      </c>
      <c r="AE109" s="28">
        <v>0</v>
      </c>
      <c r="AF109" s="28">
        <v>0</v>
      </c>
      <c r="AG109" s="28">
        <v>0</v>
      </c>
      <c r="AH109" s="28">
        <v>0</v>
      </c>
      <c r="AI109" s="28">
        <v>0</v>
      </c>
      <c r="AJ109" s="9">
        <f t="shared" si="12"/>
        <v>1</v>
      </c>
      <c r="AK109" s="9">
        <f t="shared" si="13"/>
        <v>0</v>
      </c>
      <c r="AL109" s="9">
        <f t="shared" si="14"/>
        <v>0</v>
      </c>
      <c r="AM109" s="9">
        <f t="shared" si="15"/>
        <v>0</v>
      </c>
      <c r="AN109" s="29" t="s">
        <v>1324</v>
      </c>
    </row>
    <row r="110" spans="1:40" x14ac:dyDescent="0.25">
      <c r="A110" s="28">
        <v>2733</v>
      </c>
      <c r="B110" s="29" t="s">
        <v>2465</v>
      </c>
      <c r="C110" s="29" t="s">
        <v>2466</v>
      </c>
      <c r="D110" s="29" t="s">
        <v>2467</v>
      </c>
      <c r="E110" s="42">
        <v>43053</v>
      </c>
      <c r="F110" s="29" t="s">
        <v>38</v>
      </c>
      <c r="I110" s="28">
        <v>7880</v>
      </c>
      <c r="L110" s="10" t="s">
        <v>342</v>
      </c>
      <c r="M110" s="29" t="s">
        <v>136</v>
      </c>
      <c r="N110" s="31" t="s">
        <v>219</v>
      </c>
      <c r="O110" s="28">
        <v>180</v>
      </c>
      <c r="P110" s="29" t="s">
        <v>891</v>
      </c>
      <c r="Q110" s="31" t="s">
        <v>15</v>
      </c>
      <c r="R110" s="28">
        <v>1</v>
      </c>
      <c r="S110" s="28">
        <v>0</v>
      </c>
      <c r="T110" s="28">
        <v>0</v>
      </c>
      <c r="U110" s="28">
        <v>1</v>
      </c>
      <c r="V110" s="28">
        <v>0</v>
      </c>
      <c r="W110" s="28">
        <v>0</v>
      </c>
      <c r="X110" s="28">
        <v>0</v>
      </c>
      <c r="Y110" s="28">
        <v>0</v>
      </c>
      <c r="Z110" s="28">
        <v>1</v>
      </c>
      <c r="AA110" s="28">
        <v>0</v>
      </c>
      <c r="AB110" s="28">
        <v>0</v>
      </c>
      <c r="AC110" s="28">
        <v>0</v>
      </c>
      <c r="AD110" s="28">
        <v>0</v>
      </c>
      <c r="AE110" s="28">
        <v>1</v>
      </c>
      <c r="AF110" s="28">
        <v>0</v>
      </c>
      <c r="AG110" s="28">
        <v>0</v>
      </c>
      <c r="AH110" s="28">
        <v>0</v>
      </c>
      <c r="AI110" s="28">
        <v>0</v>
      </c>
      <c r="AJ110" s="9">
        <f t="shared" si="12"/>
        <v>1</v>
      </c>
      <c r="AK110" s="9">
        <f t="shared" si="13"/>
        <v>0</v>
      </c>
      <c r="AL110" s="9">
        <f t="shared" si="14"/>
        <v>0</v>
      </c>
      <c r="AM110" s="9">
        <f t="shared" si="15"/>
        <v>0</v>
      </c>
      <c r="AN110" s="29" t="s">
        <v>2468</v>
      </c>
    </row>
    <row r="111" spans="1:40" x14ac:dyDescent="0.25">
      <c r="A111" s="28">
        <v>2744</v>
      </c>
      <c r="B111" s="29" t="s">
        <v>1089</v>
      </c>
      <c r="C111" s="29" t="s">
        <v>1090</v>
      </c>
      <c r="D111" s="29" t="s">
        <v>1091</v>
      </c>
      <c r="E111" s="42">
        <v>43070</v>
      </c>
      <c r="F111" s="29" t="s">
        <v>38</v>
      </c>
      <c r="L111" s="10" t="s">
        <v>341</v>
      </c>
      <c r="M111" s="29" t="s">
        <v>54</v>
      </c>
      <c r="N111" s="31" t="s">
        <v>1092</v>
      </c>
      <c r="O111" s="28">
        <v>2737.5</v>
      </c>
      <c r="P111" s="29" t="s">
        <v>69</v>
      </c>
      <c r="Q111" s="31" t="s">
        <v>15</v>
      </c>
      <c r="R111" s="28">
        <v>0</v>
      </c>
      <c r="S111" s="28">
        <v>0</v>
      </c>
      <c r="T111" s="28">
        <v>0</v>
      </c>
      <c r="U111" s="28">
        <v>0</v>
      </c>
      <c r="V111" s="28">
        <v>0</v>
      </c>
      <c r="W111" s="28">
        <v>0</v>
      </c>
      <c r="X111" s="28">
        <v>0</v>
      </c>
      <c r="Y111" s="28">
        <v>0</v>
      </c>
      <c r="Z111" s="28">
        <v>0</v>
      </c>
      <c r="AA111" s="28">
        <v>0</v>
      </c>
      <c r="AB111" s="28">
        <v>1</v>
      </c>
      <c r="AC111" s="28">
        <v>0</v>
      </c>
      <c r="AD111" s="28">
        <v>0</v>
      </c>
      <c r="AE111" s="28">
        <v>1</v>
      </c>
      <c r="AF111" s="28">
        <v>0</v>
      </c>
      <c r="AG111" s="28">
        <v>0</v>
      </c>
      <c r="AH111" s="28">
        <v>0</v>
      </c>
      <c r="AI111" s="28">
        <v>0</v>
      </c>
      <c r="AJ111" s="9">
        <f t="shared" si="12"/>
        <v>1</v>
      </c>
      <c r="AK111" s="9">
        <f t="shared" si="13"/>
        <v>0</v>
      </c>
      <c r="AL111" s="9">
        <f t="shared" si="14"/>
        <v>0</v>
      </c>
      <c r="AM111" s="9">
        <f t="shared" si="15"/>
        <v>0</v>
      </c>
      <c r="AN111" s="29" t="s">
        <v>1093</v>
      </c>
    </row>
    <row r="112" spans="1:40" x14ac:dyDescent="0.25">
      <c r="A112" s="28">
        <v>2804</v>
      </c>
      <c r="B112" s="29" t="s">
        <v>3008</v>
      </c>
      <c r="C112" s="29" t="s">
        <v>3009</v>
      </c>
      <c r="D112" s="29" t="s">
        <v>3010</v>
      </c>
      <c r="E112" s="42">
        <v>42705</v>
      </c>
      <c r="F112" s="29" t="s">
        <v>38</v>
      </c>
      <c r="J112" s="28">
        <v>1.5</v>
      </c>
      <c r="L112" s="10" t="s">
        <v>342</v>
      </c>
      <c r="M112" s="29" t="s">
        <v>185</v>
      </c>
      <c r="N112" s="31" t="s">
        <v>48</v>
      </c>
      <c r="O112" s="28">
        <v>0.25</v>
      </c>
      <c r="P112" s="29" t="s">
        <v>225</v>
      </c>
      <c r="Q112" s="31" t="s">
        <v>15</v>
      </c>
      <c r="R112" s="28">
        <v>0</v>
      </c>
      <c r="S112" s="28">
        <v>0</v>
      </c>
      <c r="T112" s="28">
        <v>0</v>
      </c>
      <c r="U112" s="28">
        <v>1</v>
      </c>
      <c r="V112" s="28">
        <v>0</v>
      </c>
      <c r="W112" s="28">
        <v>0</v>
      </c>
      <c r="X112" s="28">
        <v>0</v>
      </c>
      <c r="Y112" s="28">
        <v>0</v>
      </c>
      <c r="Z112" s="28">
        <v>1</v>
      </c>
      <c r="AA112" s="28">
        <v>0</v>
      </c>
      <c r="AB112" s="28">
        <v>0</v>
      </c>
      <c r="AC112" s="28">
        <v>1</v>
      </c>
      <c r="AD112" s="28">
        <v>0</v>
      </c>
      <c r="AE112" s="28">
        <v>0</v>
      </c>
      <c r="AF112" s="28">
        <v>0</v>
      </c>
      <c r="AG112" s="28">
        <v>0</v>
      </c>
      <c r="AH112" s="28">
        <v>0</v>
      </c>
      <c r="AI112" s="28">
        <v>0</v>
      </c>
      <c r="AJ112" s="9">
        <f t="shared" si="12"/>
        <v>1</v>
      </c>
      <c r="AK112" s="9">
        <f t="shared" si="13"/>
        <v>0</v>
      </c>
      <c r="AL112" s="9">
        <f t="shared" si="14"/>
        <v>0</v>
      </c>
      <c r="AM112" s="9">
        <f t="shared" si="15"/>
        <v>0</v>
      </c>
      <c r="AN112" s="29" t="s">
        <v>3011</v>
      </c>
    </row>
    <row r="113" spans="1:40" x14ac:dyDescent="0.25">
      <c r="A113" s="28">
        <v>2808</v>
      </c>
      <c r="B113" s="29" t="s">
        <v>2487</v>
      </c>
      <c r="C113" s="29" t="s">
        <v>2488</v>
      </c>
      <c r="D113" s="29" t="s">
        <v>2489</v>
      </c>
      <c r="E113" s="42">
        <v>42355</v>
      </c>
      <c r="F113" s="29" t="s">
        <v>38</v>
      </c>
      <c r="J113" s="28">
        <v>1.07</v>
      </c>
      <c r="L113" s="10" t="s">
        <v>341</v>
      </c>
      <c r="M113" s="29" t="s">
        <v>151</v>
      </c>
      <c r="N113" s="31" t="s">
        <v>48</v>
      </c>
      <c r="O113" s="28">
        <v>0.16666666666666671</v>
      </c>
      <c r="P113" s="29" t="s">
        <v>1323</v>
      </c>
      <c r="Q113" s="31" t="s">
        <v>15</v>
      </c>
      <c r="R113" s="28">
        <v>0</v>
      </c>
      <c r="S113" s="28">
        <v>0</v>
      </c>
      <c r="T113" s="28">
        <v>0</v>
      </c>
      <c r="U113" s="28">
        <v>1</v>
      </c>
      <c r="V113" s="28">
        <v>0</v>
      </c>
      <c r="W113" s="28">
        <v>0</v>
      </c>
      <c r="X113" s="28">
        <v>0</v>
      </c>
      <c r="Y113" s="28">
        <v>0</v>
      </c>
      <c r="Z113" s="28">
        <v>1</v>
      </c>
      <c r="AA113" s="28">
        <v>0</v>
      </c>
      <c r="AB113" s="28">
        <v>0</v>
      </c>
      <c r="AC113" s="28">
        <v>1</v>
      </c>
      <c r="AD113" s="28">
        <v>0</v>
      </c>
      <c r="AE113" s="28">
        <v>0</v>
      </c>
      <c r="AF113" s="28">
        <v>0</v>
      </c>
      <c r="AG113" s="28">
        <v>0</v>
      </c>
      <c r="AH113" s="28">
        <v>0</v>
      </c>
      <c r="AI113" s="28">
        <v>0</v>
      </c>
      <c r="AJ113" s="9">
        <f t="shared" si="12"/>
        <v>1</v>
      </c>
      <c r="AK113" s="9">
        <f t="shared" si="13"/>
        <v>0</v>
      </c>
      <c r="AL113" s="9">
        <f t="shared" si="14"/>
        <v>0</v>
      </c>
      <c r="AM113" s="9">
        <f t="shared" si="15"/>
        <v>0</v>
      </c>
      <c r="AN113" s="29" t="s">
        <v>2490</v>
      </c>
    </row>
    <row r="114" spans="1:40" x14ac:dyDescent="0.25">
      <c r="A114" s="28">
        <v>2821</v>
      </c>
      <c r="B114" s="29" t="s">
        <v>3012</v>
      </c>
      <c r="C114" s="29" t="s">
        <v>3013</v>
      </c>
      <c r="D114" s="29" t="s">
        <v>3014</v>
      </c>
      <c r="E114" s="42">
        <v>41666</v>
      </c>
      <c r="F114" s="29" t="s">
        <v>38</v>
      </c>
      <c r="K114" s="28">
        <v>2</v>
      </c>
      <c r="L114" s="10" t="s">
        <v>341</v>
      </c>
      <c r="M114" s="29" t="s">
        <v>151</v>
      </c>
      <c r="N114" s="31" t="s">
        <v>48</v>
      </c>
      <c r="O114" s="28">
        <v>3</v>
      </c>
      <c r="P114" s="29" t="s">
        <v>367</v>
      </c>
      <c r="Q114" s="31" t="s">
        <v>15</v>
      </c>
      <c r="R114" s="28">
        <v>0</v>
      </c>
      <c r="S114" s="28">
        <v>0</v>
      </c>
      <c r="T114" s="28">
        <v>0</v>
      </c>
      <c r="U114" s="28">
        <v>1</v>
      </c>
      <c r="V114" s="28">
        <v>0</v>
      </c>
      <c r="W114" s="28">
        <v>0</v>
      </c>
      <c r="X114" s="28">
        <v>0</v>
      </c>
      <c r="Y114" s="28">
        <v>0</v>
      </c>
      <c r="Z114" s="28">
        <v>1</v>
      </c>
      <c r="AA114" s="28">
        <v>0</v>
      </c>
      <c r="AB114" s="28">
        <v>0</v>
      </c>
      <c r="AC114" s="28">
        <v>0</v>
      </c>
      <c r="AD114" s="28">
        <v>0</v>
      </c>
      <c r="AE114" s="28">
        <v>0</v>
      </c>
      <c r="AF114" s="28">
        <v>0</v>
      </c>
      <c r="AG114" s="28">
        <v>0</v>
      </c>
      <c r="AH114" s="28">
        <v>0</v>
      </c>
      <c r="AI114" s="28">
        <v>1</v>
      </c>
      <c r="AJ114" s="9">
        <f t="shared" si="12"/>
        <v>0</v>
      </c>
      <c r="AK114" s="9">
        <f t="shared" si="13"/>
        <v>0</v>
      </c>
      <c r="AL114" s="9">
        <f t="shared" si="14"/>
        <v>1</v>
      </c>
      <c r="AM114" s="9">
        <f t="shared" si="15"/>
        <v>0</v>
      </c>
      <c r="AN114" s="29" t="s">
        <v>3015</v>
      </c>
    </row>
    <row r="115" spans="1:40" x14ac:dyDescent="0.25">
      <c r="A115" s="28">
        <v>2826</v>
      </c>
      <c r="B115" s="29" t="s">
        <v>3016</v>
      </c>
      <c r="C115" s="29" t="s">
        <v>3017</v>
      </c>
      <c r="D115" s="29" t="s">
        <v>3018</v>
      </c>
      <c r="E115" s="42">
        <v>42193</v>
      </c>
      <c r="F115" s="29" t="s">
        <v>38</v>
      </c>
      <c r="J115" s="28">
        <v>0.9</v>
      </c>
      <c r="L115" s="10" t="s">
        <v>341</v>
      </c>
      <c r="M115" s="29" t="s">
        <v>151</v>
      </c>
      <c r="N115" s="31" t="s">
        <v>48</v>
      </c>
      <c r="O115" s="28">
        <v>0.05</v>
      </c>
      <c r="P115" s="29" t="s">
        <v>3019</v>
      </c>
      <c r="Q115" s="31" t="s">
        <v>15</v>
      </c>
      <c r="R115" s="28">
        <v>0</v>
      </c>
      <c r="S115" s="28">
        <v>0</v>
      </c>
      <c r="T115" s="28">
        <v>0</v>
      </c>
      <c r="U115" s="28">
        <v>1</v>
      </c>
      <c r="V115" s="28">
        <v>0</v>
      </c>
      <c r="W115" s="28">
        <v>0</v>
      </c>
      <c r="X115" s="28">
        <v>1</v>
      </c>
      <c r="Y115" s="28">
        <v>0</v>
      </c>
      <c r="Z115" s="28">
        <v>1</v>
      </c>
      <c r="AA115" s="28">
        <v>0</v>
      </c>
      <c r="AB115" s="28">
        <v>0</v>
      </c>
      <c r="AC115" s="28">
        <v>0</v>
      </c>
      <c r="AD115" s="28">
        <v>0</v>
      </c>
      <c r="AE115" s="28">
        <v>0</v>
      </c>
      <c r="AF115" s="28">
        <v>0</v>
      </c>
      <c r="AG115" s="28">
        <v>0</v>
      </c>
      <c r="AH115" s="28">
        <v>0</v>
      </c>
      <c r="AI115" s="28">
        <v>1</v>
      </c>
      <c r="AJ115" s="9">
        <f t="shared" si="12"/>
        <v>0</v>
      </c>
      <c r="AK115" s="9">
        <f t="shared" si="13"/>
        <v>0</v>
      </c>
      <c r="AL115" s="9">
        <f t="shared" si="14"/>
        <v>1</v>
      </c>
      <c r="AM115" s="9">
        <f t="shared" si="15"/>
        <v>0</v>
      </c>
      <c r="AN115" s="29" t="s">
        <v>3020</v>
      </c>
    </row>
    <row r="116" spans="1:40" x14ac:dyDescent="0.25">
      <c r="A116" s="28">
        <v>2828</v>
      </c>
      <c r="B116" s="29" t="s">
        <v>3021</v>
      </c>
      <c r="C116" s="29" t="s">
        <v>3022</v>
      </c>
      <c r="D116" s="29" t="s">
        <v>3023</v>
      </c>
      <c r="E116" s="42">
        <v>41061</v>
      </c>
      <c r="F116" s="29" t="s">
        <v>38</v>
      </c>
      <c r="J116" s="28">
        <v>0.52</v>
      </c>
      <c r="L116" s="10" t="s">
        <v>341</v>
      </c>
      <c r="M116" s="29" t="s">
        <v>151</v>
      </c>
      <c r="N116" s="31" t="s">
        <v>48</v>
      </c>
      <c r="O116" s="28">
        <v>62</v>
      </c>
      <c r="P116" s="29" t="s">
        <v>367</v>
      </c>
      <c r="Q116" s="31" t="s">
        <v>15</v>
      </c>
      <c r="R116" s="28">
        <v>0</v>
      </c>
      <c r="S116" s="28">
        <v>0</v>
      </c>
      <c r="T116" s="28">
        <v>0</v>
      </c>
      <c r="U116" s="28">
        <v>1</v>
      </c>
      <c r="V116" s="28">
        <v>0</v>
      </c>
      <c r="W116" s="28">
        <v>0</v>
      </c>
      <c r="X116" s="28">
        <v>0</v>
      </c>
      <c r="Y116" s="28">
        <v>0</v>
      </c>
      <c r="Z116" s="28">
        <v>1</v>
      </c>
      <c r="AA116" s="28">
        <v>0</v>
      </c>
      <c r="AB116" s="28">
        <v>0</v>
      </c>
      <c r="AC116" s="28">
        <v>1</v>
      </c>
      <c r="AD116" s="28">
        <v>0</v>
      </c>
      <c r="AE116" s="28">
        <v>0</v>
      </c>
      <c r="AF116" s="28">
        <v>0</v>
      </c>
      <c r="AG116" s="28">
        <v>0</v>
      </c>
      <c r="AH116" s="28">
        <v>0</v>
      </c>
      <c r="AI116" s="28">
        <v>0</v>
      </c>
      <c r="AJ116" s="9">
        <f t="shared" si="12"/>
        <v>1</v>
      </c>
      <c r="AK116" s="9">
        <f t="shared" si="13"/>
        <v>0</v>
      </c>
      <c r="AL116" s="9">
        <f t="shared" si="14"/>
        <v>0</v>
      </c>
      <c r="AM116" s="9">
        <f t="shared" si="15"/>
        <v>0</v>
      </c>
      <c r="AN116" s="29" t="s">
        <v>3024</v>
      </c>
    </row>
    <row r="117" spans="1:40" x14ac:dyDescent="0.25">
      <c r="A117" s="28">
        <v>2839</v>
      </c>
      <c r="B117" s="29" t="s">
        <v>3025</v>
      </c>
      <c r="C117" s="29" t="s">
        <v>3026</v>
      </c>
      <c r="D117" s="29" t="s">
        <v>3027</v>
      </c>
      <c r="E117" s="42">
        <v>41913</v>
      </c>
      <c r="F117" s="29" t="s">
        <v>38</v>
      </c>
      <c r="J117" s="28">
        <v>0.4</v>
      </c>
      <c r="L117" s="10" t="s">
        <v>342</v>
      </c>
      <c r="M117" s="29" t="s">
        <v>185</v>
      </c>
      <c r="N117" s="31" t="s">
        <v>48</v>
      </c>
      <c r="O117" s="28">
        <v>4368</v>
      </c>
      <c r="P117" s="29" t="s">
        <v>3028</v>
      </c>
      <c r="Q117" s="31" t="s">
        <v>15</v>
      </c>
      <c r="R117" s="28">
        <v>0</v>
      </c>
      <c r="S117" s="28">
        <v>0</v>
      </c>
      <c r="T117" s="28">
        <v>0</v>
      </c>
      <c r="U117" s="28">
        <v>1</v>
      </c>
      <c r="V117" s="28">
        <v>0</v>
      </c>
      <c r="W117" s="28">
        <v>0</v>
      </c>
      <c r="X117" s="28">
        <v>0</v>
      </c>
      <c r="Y117" s="28">
        <v>0</v>
      </c>
      <c r="Z117" s="28">
        <v>1</v>
      </c>
      <c r="AA117" s="28">
        <v>0</v>
      </c>
      <c r="AB117" s="28">
        <v>0</v>
      </c>
      <c r="AC117" s="28">
        <v>1</v>
      </c>
      <c r="AD117" s="28">
        <v>0</v>
      </c>
      <c r="AE117" s="28">
        <v>0</v>
      </c>
      <c r="AF117" s="28">
        <v>0</v>
      </c>
      <c r="AG117" s="28">
        <v>0</v>
      </c>
      <c r="AH117" s="28">
        <v>0</v>
      </c>
      <c r="AI117" s="28">
        <v>0</v>
      </c>
      <c r="AJ117" s="9">
        <f t="shared" si="12"/>
        <v>1</v>
      </c>
      <c r="AK117" s="9">
        <f t="shared" si="13"/>
        <v>0</v>
      </c>
      <c r="AL117" s="9">
        <f t="shared" si="14"/>
        <v>0</v>
      </c>
      <c r="AM117" s="9">
        <f t="shared" si="15"/>
        <v>0</v>
      </c>
      <c r="AN117" s="29" t="s">
        <v>3029</v>
      </c>
    </row>
    <row r="118" spans="1:40" x14ac:dyDescent="0.25">
      <c r="A118" s="28">
        <v>2843</v>
      </c>
      <c r="B118" s="29" t="s">
        <v>3030</v>
      </c>
      <c r="C118" s="29" t="s">
        <v>3031</v>
      </c>
      <c r="D118" s="29" t="s">
        <v>3032</v>
      </c>
      <c r="E118" s="42">
        <v>42614</v>
      </c>
      <c r="F118" s="29" t="s">
        <v>38</v>
      </c>
      <c r="J118" s="28">
        <v>5</v>
      </c>
      <c r="L118" s="10" t="s">
        <v>342</v>
      </c>
      <c r="M118" s="29" t="s">
        <v>451</v>
      </c>
      <c r="O118" s="28">
        <v>130.35714285714286</v>
      </c>
      <c r="P118" s="29" t="s">
        <v>3033</v>
      </c>
      <c r="Q118" s="31" t="s">
        <v>70</v>
      </c>
      <c r="R118" s="28">
        <v>0</v>
      </c>
      <c r="S118" s="28">
        <v>0</v>
      </c>
      <c r="T118" s="28">
        <v>0</v>
      </c>
      <c r="U118" s="28">
        <v>1</v>
      </c>
      <c r="V118" s="28">
        <v>0</v>
      </c>
      <c r="W118" s="28">
        <v>0</v>
      </c>
      <c r="X118" s="28">
        <v>0</v>
      </c>
      <c r="Y118" s="28">
        <v>0</v>
      </c>
      <c r="Z118" s="28">
        <v>1</v>
      </c>
      <c r="AA118" s="28">
        <v>0</v>
      </c>
      <c r="AB118" s="28">
        <v>0</v>
      </c>
      <c r="AC118" s="28">
        <v>1</v>
      </c>
      <c r="AD118" s="28">
        <v>1</v>
      </c>
      <c r="AE118" s="28">
        <v>0</v>
      </c>
      <c r="AF118" s="28">
        <v>0</v>
      </c>
      <c r="AG118" s="28">
        <v>0</v>
      </c>
      <c r="AH118" s="28">
        <v>0</v>
      </c>
      <c r="AI118" s="28">
        <v>0</v>
      </c>
      <c r="AJ118" s="9">
        <f t="shared" si="12"/>
        <v>1</v>
      </c>
      <c r="AK118" s="9">
        <f t="shared" si="13"/>
        <v>0</v>
      </c>
      <c r="AL118" s="9">
        <f t="shared" si="14"/>
        <v>1</v>
      </c>
      <c r="AM118" s="9">
        <f t="shared" si="15"/>
        <v>1</v>
      </c>
      <c r="AN118" s="29" t="s">
        <v>3034</v>
      </c>
    </row>
    <row r="119" spans="1:40" x14ac:dyDescent="0.25">
      <c r="A119" s="28">
        <v>2850</v>
      </c>
      <c r="B119" s="29" t="s">
        <v>1757</v>
      </c>
      <c r="C119" s="29" t="s">
        <v>1758</v>
      </c>
      <c r="D119" s="29" t="s">
        <v>1759</v>
      </c>
      <c r="E119" s="42">
        <v>43040</v>
      </c>
      <c r="F119" s="29" t="s">
        <v>38</v>
      </c>
      <c r="I119" s="28">
        <v>25000</v>
      </c>
      <c r="J119" s="28">
        <v>1.75</v>
      </c>
      <c r="L119" s="10" t="s">
        <v>342</v>
      </c>
      <c r="M119" s="29" t="s">
        <v>224</v>
      </c>
      <c r="N119" s="31" t="s">
        <v>48</v>
      </c>
      <c r="O119" s="28">
        <v>3</v>
      </c>
      <c r="P119" s="29" t="s">
        <v>377</v>
      </c>
      <c r="Q119" s="31" t="s">
        <v>15</v>
      </c>
      <c r="R119" s="28">
        <v>1</v>
      </c>
      <c r="S119" s="28">
        <v>0</v>
      </c>
      <c r="T119" s="28">
        <v>0</v>
      </c>
      <c r="U119" s="28">
        <v>1</v>
      </c>
      <c r="V119" s="28">
        <v>0</v>
      </c>
      <c r="W119" s="28">
        <v>0</v>
      </c>
      <c r="X119" s="28">
        <v>0</v>
      </c>
      <c r="Y119" s="28">
        <v>0</v>
      </c>
      <c r="Z119" s="28">
        <v>1</v>
      </c>
      <c r="AA119" s="28">
        <v>0</v>
      </c>
      <c r="AB119" s="28">
        <v>0</v>
      </c>
      <c r="AC119" s="28">
        <v>1</v>
      </c>
      <c r="AD119" s="28">
        <v>0</v>
      </c>
      <c r="AE119" s="28">
        <v>0</v>
      </c>
      <c r="AF119" s="28">
        <v>0</v>
      </c>
      <c r="AG119" s="28">
        <v>0</v>
      </c>
      <c r="AH119" s="28">
        <v>0</v>
      </c>
      <c r="AI119" s="28">
        <v>0</v>
      </c>
      <c r="AJ119" s="9">
        <f t="shared" si="12"/>
        <v>1</v>
      </c>
      <c r="AK119" s="9">
        <f t="shared" si="13"/>
        <v>0</v>
      </c>
      <c r="AL119" s="9">
        <f t="shared" si="14"/>
        <v>0</v>
      </c>
      <c r="AM119" s="9">
        <f t="shared" si="15"/>
        <v>0</v>
      </c>
      <c r="AN119" s="29" t="s">
        <v>1760</v>
      </c>
    </row>
    <row r="120" spans="1:40" x14ac:dyDescent="0.25">
      <c r="A120" s="28">
        <v>2851</v>
      </c>
      <c r="B120" s="29" t="s">
        <v>3035</v>
      </c>
      <c r="C120" s="29" t="s">
        <v>3036</v>
      </c>
      <c r="D120" s="29" t="s">
        <v>3037</v>
      </c>
      <c r="E120" s="42">
        <v>42491</v>
      </c>
      <c r="F120" s="29" t="s">
        <v>38</v>
      </c>
      <c r="I120" s="28">
        <v>300000</v>
      </c>
      <c r="L120" s="10" t="s">
        <v>342</v>
      </c>
      <c r="M120" s="29" t="s">
        <v>224</v>
      </c>
      <c r="O120" s="28">
        <v>3.32</v>
      </c>
      <c r="P120" s="29" t="s">
        <v>377</v>
      </c>
      <c r="Q120" s="31" t="s">
        <v>15</v>
      </c>
      <c r="R120" s="28">
        <v>1</v>
      </c>
      <c r="S120" s="28">
        <v>0</v>
      </c>
      <c r="T120" s="28">
        <v>0</v>
      </c>
      <c r="U120" s="28">
        <v>1</v>
      </c>
      <c r="V120" s="28">
        <v>0</v>
      </c>
      <c r="W120" s="28">
        <v>0</v>
      </c>
      <c r="X120" s="28">
        <v>0</v>
      </c>
      <c r="Y120" s="28">
        <v>0</v>
      </c>
      <c r="Z120" s="28">
        <v>1</v>
      </c>
      <c r="AA120" s="28">
        <v>0</v>
      </c>
      <c r="AB120" s="28">
        <v>0</v>
      </c>
      <c r="AC120" s="28">
        <v>1</v>
      </c>
      <c r="AD120" s="28">
        <v>0</v>
      </c>
      <c r="AE120" s="28">
        <v>0</v>
      </c>
      <c r="AF120" s="28">
        <v>0</v>
      </c>
      <c r="AG120" s="28">
        <v>0</v>
      </c>
      <c r="AH120" s="28">
        <v>0</v>
      </c>
      <c r="AI120" s="28">
        <v>0</v>
      </c>
      <c r="AJ120" s="9">
        <f t="shared" si="12"/>
        <v>1</v>
      </c>
      <c r="AK120" s="9">
        <f t="shared" si="13"/>
        <v>0</v>
      </c>
      <c r="AL120" s="9">
        <f t="shared" si="14"/>
        <v>0</v>
      </c>
      <c r="AM120" s="9">
        <f t="shared" si="15"/>
        <v>0</v>
      </c>
      <c r="AN120" s="29" t="s">
        <v>3038</v>
      </c>
    </row>
    <row r="121" spans="1:40" x14ac:dyDescent="0.25">
      <c r="A121" s="28">
        <v>3075</v>
      </c>
      <c r="B121" s="29" t="s">
        <v>3039</v>
      </c>
      <c r="C121" s="29" t="s">
        <v>3040</v>
      </c>
      <c r="D121" s="29" t="s">
        <v>3041</v>
      </c>
      <c r="E121" s="42">
        <v>41722</v>
      </c>
      <c r="F121" s="29" t="s">
        <v>38</v>
      </c>
      <c r="I121" s="28">
        <v>122.7</v>
      </c>
      <c r="J121" s="28">
        <v>2.2700000000000001E-2</v>
      </c>
      <c r="K121" s="28"/>
      <c r="L121" s="10" t="s">
        <v>342</v>
      </c>
      <c r="M121" s="29" t="s">
        <v>136</v>
      </c>
      <c r="N121" s="31" t="s">
        <v>48</v>
      </c>
      <c r="O121" s="28">
        <v>28</v>
      </c>
      <c r="P121" s="29" t="s">
        <v>1230</v>
      </c>
      <c r="Q121" s="31" t="s">
        <v>15</v>
      </c>
      <c r="R121" s="28">
        <v>1</v>
      </c>
      <c r="S121" s="28">
        <v>0</v>
      </c>
      <c r="T121" s="28">
        <v>0</v>
      </c>
      <c r="U121" s="28">
        <v>1</v>
      </c>
      <c r="V121" s="28">
        <v>0</v>
      </c>
      <c r="W121" s="28">
        <v>0</v>
      </c>
      <c r="X121" s="28">
        <v>0</v>
      </c>
      <c r="Y121" s="28">
        <v>0</v>
      </c>
      <c r="Z121" s="28">
        <v>1</v>
      </c>
      <c r="AA121" s="28">
        <v>0</v>
      </c>
      <c r="AB121" s="28">
        <v>0</v>
      </c>
      <c r="AC121" s="28">
        <v>0</v>
      </c>
      <c r="AD121" s="28">
        <v>0</v>
      </c>
      <c r="AE121" s="28">
        <v>1</v>
      </c>
      <c r="AF121" s="28">
        <v>0</v>
      </c>
      <c r="AG121" s="28">
        <v>0</v>
      </c>
      <c r="AH121" s="28">
        <v>0</v>
      </c>
      <c r="AI121" s="28">
        <v>0</v>
      </c>
      <c r="AJ121" s="9">
        <f t="shared" si="12"/>
        <v>1</v>
      </c>
      <c r="AK121" s="9">
        <f t="shared" si="13"/>
        <v>0</v>
      </c>
      <c r="AL121" s="9">
        <f t="shared" si="14"/>
        <v>0</v>
      </c>
      <c r="AM121" s="9">
        <f t="shared" si="15"/>
        <v>0</v>
      </c>
      <c r="AN121" s="29" t="s">
        <v>3042</v>
      </c>
    </row>
    <row r="122" spans="1:40" x14ac:dyDescent="0.25">
      <c r="A122" s="28">
        <v>3163</v>
      </c>
      <c r="B122" s="29" t="s">
        <v>3043</v>
      </c>
      <c r="C122" s="29" t="s">
        <v>3044</v>
      </c>
      <c r="D122" s="29" t="s">
        <v>3045</v>
      </c>
      <c r="E122" s="42">
        <v>43304</v>
      </c>
      <c r="F122" s="29" t="s">
        <v>38</v>
      </c>
      <c r="O122" s="28">
        <v>0</v>
      </c>
      <c r="P122" s="29" t="s">
        <v>111</v>
      </c>
      <c r="Q122" s="31" t="s">
        <v>15</v>
      </c>
      <c r="R122" s="28">
        <v>0</v>
      </c>
      <c r="S122" s="28">
        <v>0</v>
      </c>
      <c r="T122" s="28">
        <v>0</v>
      </c>
      <c r="U122" s="28">
        <v>0</v>
      </c>
      <c r="V122" s="28">
        <v>0</v>
      </c>
      <c r="W122" s="28">
        <v>0</v>
      </c>
      <c r="X122" s="28">
        <v>0</v>
      </c>
      <c r="Y122" s="28">
        <v>0</v>
      </c>
      <c r="Z122" s="28">
        <v>1</v>
      </c>
      <c r="AA122" s="28">
        <v>0</v>
      </c>
      <c r="AB122" s="28">
        <v>0</v>
      </c>
      <c r="AC122" s="28">
        <v>1</v>
      </c>
      <c r="AD122" s="28">
        <v>0</v>
      </c>
      <c r="AE122" s="28">
        <v>1</v>
      </c>
      <c r="AF122" s="28">
        <v>0</v>
      </c>
      <c r="AG122" s="28">
        <v>0</v>
      </c>
      <c r="AH122" s="28">
        <v>0</v>
      </c>
      <c r="AI122" s="28">
        <v>0</v>
      </c>
      <c r="AJ122" s="9">
        <f t="shared" si="12"/>
        <v>1</v>
      </c>
      <c r="AK122" s="9">
        <f t="shared" si="13"/>
        <v>0</v>
      </c>
      <c r="AL122" s="9">
        <f t="shared" si="14"/>
        <v>0</v>
      </c>
      <c r="AM122" s="9">
        <f t="shared" si="15"/>
        <v>0</v>
      </c>
      <c r="AN122" s="29" t="s">
        <v>3046</v>
      </c>
    </row>
    <row r="123" spans="1:40" x14ac:dyDescent="0.25">
      <c r="A123" s="28">
        <v>3187</v>
      </c>
      <c r="B123" s="29" t="s">
        <v>3047</v>
      </c>
      <c r="C123" s="29" t="s">
        <v>3048</v>
      </c>
      <c r="D123" s="29" t="s">
        <v>3049</v>
      </c>
      <c r="E123" s="42">
        <v>42995</v>
      </c>
      <c r="F123" s="29" t="s">
        <v>332</v>
      </c>
      <c r="J123" s="28">
        <v>0.27</v>
      </c>
      <c r="L123" s="10" t="s">
        <v>342</v>
      </c>
      <c r="M123" s="29" t="s">
        <v>2814</v>
      </c>
      <c r="N123" s="31" t="s">
        <v>2360</v>
      </c>
      <c r="O123" s="28">
        <v>144</v>
      </c>
      <c r="P123" s="29" t="s">
        <v>817</v>
      </c>
      <c r="Q123" s="31" t="s">
        <v>15</v>
      </c>
      <c r="R123" s="28">
        <v>0</v>
      </c>
      <c r="S123" s="28">
        <v>0</v>
      </c>
      <c r="T123" s="28">
        <v>0</v>
      </c>
      <c r="U123" s="28">
        <v>1</v>
      </c>
      <c r="V123" s="28">
        <v>0</v>
      </c>
      <c r="W123" s="28">
        <v>0</v>
      </c>
      <c r="X123" s="28">
        <v>0</v>
      </c>
      <c r="Y123" s="28">
        <v>0</v>
      </c>
      <c r="Z123" s="28">
        <v>1</v>
      </c>
      <c r="AA123" s="28">
        <v>0</v>
      </c>
      <c r="AB123" s="28">
        <v>0</v>
      </c>
      <c r="AC123" s="28">
        <v>0</v>
      </c>
      <c r="AD123" s="28">
        <v>0</v>
      </c>
      <c r="AE123" s="28">
        <v>1</v>
      </c>
      <c r="AF123" s="28">
        <v>0</v>
      </c>
      <c r="AG123" s="28">
        <v>0</v>
      </c>
      <c r="AH123" s="28">
        <v>0</v>
      </c>
      <c r="AI123" s="28">
        <v>0</v>
      </c>
      <c r="AJ123" s="9">
        <f t="shared" si="12"/>
        <v>1</v>
      </c>
      <c r="AK123" s="9">
        <f t="shared" si="13"/>
        <v>0</v>
      </c>
      <c r="AL123" s="9">
        <f t="shared" si="14"/>
        <v>0</v>
      </c>
      <c r="AM123" s="9">
        <f t="shared" si="15"/>
        <v>0</v>
      </c>
      <c r="AN123" s="29" t="s">
        <v>3050</v>
      </c>
    </row>
    <row r="124" spans="1:40" x14ac:dyDescent="0.25">
      <c r="A124" s="28">
        <v>3263</v>
      </c>
      <c r="B124" s="29" t="s">
        <v>1432</v>
      </c>
      <c r="C124" s="29" t="s">
        <v>1433</v>
      </c>
      <c r="D124" s="29" t="s">
        <v>1434</v>
      </c>
      <c r="E124" s="42">
        <v>41730</v>
      </c>
      <c r="F124" s="29" t="s">
        <v>38</v>
      </c>
      <c r="L124" s="10" t="s">
        <v>342</v>
      </c>
      <c r="M124" s="29" t="s">
        <v>47</v>
      </c>
      <c r="N124" s="31" t="s">
        <v>48</v>
      </c>
      <c r="O124" s="28">
        <v>0</v>
      </c>
      <c r="P124" s="29" t="s">
        <v>60</v>
      </c>
      <c r="Q124" s="31" t="s">
        <v>15</v>
      </c>
      <c r="R124" s="28">
        <v>0</v>
      </c>
      <c r="S124" s="28">
        <v>0</v>
      </c>
      <c r="T124" s="28">
        <v>0</v>
      </c>
      <c r="U124" s="28">
        <v>0</v>
      </c>
      <c r="V124" s="28">
        <v>0</v>
      </c>
      <c r="W124" s="28">
        <v>0</v>
      </c>
      <c r="X124" s="28">
        <v>0</v>
      </c>
      <c r="Y124" s="28">
        <v>0</v>
      </c>
      <c r="Z124" s="28">
        <v>0</v>
      </c>
      <c r="AA124" s="28">
        <v>0</v>
      </c>
      <c r="AB124" s="28">
        <v>1</v>
      </c>
      <c r="AC124" s="28">
        <v>0</v>
      </c>
      <c r="AD124" s="28">
        <v>0</v>
      </c>
      <c r="AE124" s="28">
        <v>0</v>
      </c>
      <c r="AF124" s="28">
        <v>0</v>
      </c>
      <c r="AG124" s="28">
        <v>0</v>
      </c>
      <c r="AH124" s="28">
        <v>0</v>
      </c>
      <c r="AI124" s="28">
        <v>1</v>
      </c>
      <c r="AJ124" s="9">
        <f t="shared" si="12"/>
        <v>0</v>
      </c>
      <c r="AK124" s="9">
        <f t="shared" si="13"/>
        <v>0</v>
      </c>
      <c r="AL124" s="9">
        <f t="shared" si="14"/>
        <v>1</v>
      </c>
      <c r="AM124" s="9">
        <f t="shared" si="15"/>
        <v>0</v>
      </c>
      <c r="AN124" s="29" t="s">
        <v>1435</v>
      </c>
    </row>
    <row r="125" spans="1:40" x14ac:dyDescent="0.25">
      <c r="A125" s="28">
        <v>3296</v>
      </c>
      <c r="B125" s="29" t="s">
        <v>3051</v>
      </c>
      <c r="C125" s="29" t="s">
        <v>3052</v>
      </c>
      <c r="D125" s="29" t="s">
        <v>3053</v>
      </c>
      <c r="E125" s="42">
        <v>43430</v>
      </c>
      <c r="F125" s="29" t="s">
        <v>38</v>
      </c>
      <c r="K125" s="28">
        <v>25</v>
      </c>
      <c r="L125" s="10" t="s">
        <v>342</v>
      </c>
      <c r="M125" s="29" t="s">
        <v>185</v>
      </c>
      <c r="N125" s="31" t="s">
        <v>48</v>
      </c>
      <c r="O125" s="28">
        <v>840</v>
      </c>
      <c r="P125" s="29" t="s">
        <v>225</v>
      </c>
      <c r="Q125" s="31" t="s">
        <v>15</v>
      </c>
      <c r="R125" s="28">
        <v>0</v>
      </c>
      <c r="S125" s="28">
        <v>0</v>
      </c>
      <c r="T125" s="28">
        <v>0</v>
      </c>
      <c r="U125" s="28">
        <v>1</v>
      </c>
      <c r="V125" s="28">
        <v>0</v>
      </c>
      <c r="W125" s="28">
        <v>0</v>
      </c>
      <c r="X125" s="28">
        <v>0</v>
      </c>
      <c r="Y125" s="28">
        <v>0</v>
      </c>
      <c r="Z125" s="28">
        <v>1</v>
      </c>
      <c r="AA125" s="28">
        <v>0</v>
      </c>
      <c r="AB125" s="28">
        <v>0</v>
      </c>
      <c r="AC125" s="28">
        <v>0</v>
      </c>
      <c r="AD125" s="28">
        <v>0</v>
      </c>
      <c r="AE125" s="28">
        <v>0</v>
      </c>
      <c r="AF125" s="28">
        <v>0</v>
      </c>
      <c r="AG125" s="28">
        <v>0</v>
      </c>
      <c r="AH125" s="28">
        <v>0</v>
      </c>
      <c r="AI125" s="28">
        <v>1</v>
      </c>
      <c r="AJ125" s="9">
        <f t="shared" si="12"/>
        <v>0</v>
      </c>
      <c r="AK125" s="9">
        <f t="shared" si="13"/>
        <v>0</v>
      </c>
      <c r="AL125" s="9">
        <f t="shared" si="14"/>
        <v>1</v>
      </c>
      <c r="AM125" s="9">
        <f t="shared" si="15"/>
        <v>0</v>
      </c>
      <c r="AN125" s="29" t="s">
        <v>3054</v>
      </c>
    </row>
    <row r="126" spans="1:40" x14ac:dyDescent="0.25">
      <c r="A126" s="28">
        <v>3316</v>
      </c>
      <c r="B126" s="29" t="s">
        <v>3055</v>
      </c>
      <c r="C126" s="29" t="s">
        <v>3056</v>
      </c>
      <c r="D126" s="29" t="s">
        <v>3057</v>
      </c>
      <c r="E126" s="42">
        <v>42194</v>
      </c>
      <c r="F126" s="29" t="s">
        <v>332</v>
      </c>
      <c r="J126" s="28">
        <v>6.7599999999999995E-4</v>
      </c>
      <c r="L126" s="10" t="s">
        <v>342</v>
      </c>
      <c r="M126" s="29" t="s">
        <v>575</v>
      </c>
      <c r="N126" s="31" t="s">
        <v>40</v>
      </c>
      <c r="O126" s="28">
        <v>0</v>
      </c>
      <c r="P126" s="29" t="s">
        <v>817</v>
      </c>
      <c r="Q126" s="31" t="s">
        <v>15</v>
      </c>
      <c r="R126" s="28">
        <v>0</v>
      </c>
      <c r="S126" s="28">
        <v>0</v>
      </c>
      <c r="T126" s="28">
        <v>0</v>
      </c>
      <c r="U126" s="28">
        <v>1</v>
      </c>
      <c r="V126" s="28">
        <v>0</v>
      </c>
      <c r="W126" s="28">
        <v>0</v>
      </c>
      <c r="X126" s="28">
        <v>0</v>
      </c>
      <c r="Y126" s="28">
        <v>0</v>
      </c>
      <c r="Z126" s="28">
        <v>1</v>
      </c>
      <c r="AA126" s="28">
        <v>0</v>
      </c>
      <c r="AB126" s="28">
        <v>0</v>
      </c>
      <c r="AC126" s="28">
        <v>0</v>
      </c>
      <c r="AD126" s="28">
        <v>0</v>
      </c>
      <c r="AE126" s="28">
        <v>0</v>
      </c>
      <c r="AF126" s="28">
        <v>0</v>
      </c>
      <c r="AG126" s="28">
        <v>0</v>
      </c>
      <c r="AH126" s="28">
        <v>0</v>
      </c>
      <c r="AI126" s="28">
        <v>1</v>
      </c>
      <c r="AJ126" s="9">
        <f t="shared" si="12"/>
        <v>0</v>
      </c>
      <c r="AK126" s="9">
        <f t="shared" si="13"/>
        <v>0</v>
      </c>
      <c r="AL126" s="9">
        <f t="shared" si="14"/>
        <v>1</v>
      </c>
      <c r="AM126" s="9">
        <f t="shared" si="15"/>
        <v>0</v>
      </c>
      <c r="AN126" s="29" t="s">
        <v>3058</v>
      </c>
    </row>
    <row r="127" spans="1:40" x14ac:dyDescent="0.25">
      <c r="A127" s="28">
        <v>3353</v>
      </c>
      <c r="B127" s="29" t="s">
        <v>1099</v>
      </c>
      <c r="C127" s="29" t="s">
        <v>1100</v>
      </c>
      <c r="D127" s="29" t="s">
        <v>1101</v>
      </c>
      <c r="E127" s="42">
        <v>43499</v>
      </c>
      <c r="F127" s="29" t="s">
        <v>38</v>
      </c>
      <c r="G127" s="28">
        <v>2480</v>
      </c>
      <c r="H127" s="28">
        <v>2400</v>
      </c>
      <c r="L127" s="10" t="s">
        <v>341</v>
      </c>
      <c r="M127" s="29" t="s">
        <v>283</v>
      </c>
      <c r="N127" s="31" t="s">
        <v>48</v>
      </c>
      <c r="O127" s="28">
        <v>0</v>
      </c>
      <c r="P127" s="29" t="s">
        <v>69</v>
      </c>
      <c r="Q127" s="31" t="s">
        <v>15</v>
      </c>
      <c r="R127" s="28">
        <v>0</v>
      </c>
      <c r="S127" s="28">
        <v>0</v>
      </c>
      <c r="T127" s="28">
        <v>0</v>
      </c>
      <c r="U127" s="28">
        <v>0</v>
      </c>
      <c r="V127" s="28">
        <v>0</v>
      </c>
      <c r="W127" s="28">
        <v>0</v>
      </c>
      <c r="X127" s="28">
        <v>0</v>
      </c>
      <c r="Y127" s="28">
        <v>0</v>
      </c>
      <c r="Z127" s="28">
        <v>0</v>
      </c>
      <c r="AA127" s="28">
        <v>1</v>
      </c>
      <c r="AB127" s="28">
        <v>0</v>
      </c>
      <c r="AC127" s="28">
        <v>0</v>
      </c>
      <c r="AD127" s="28">
        <v>0</v>
      </c>
      <c r="AE127" s="28">
        <v>0</v>
      </c>
      <c r="AF127" s="28">
        <v>0</v>
      </c>
      <c r="AG127" s="28">
        <v>0</v>
      </c>
      <c r="AH127" s="28">
        <v>0</v>
      </c>
      <c r="AI127" s="28">
        <v>1</v>
      </c>
      <c r="AJ127" s="9">
        <f t="shared" si="12"/>
        <v>0</v>
      </c>
      <c r="AK127" s="9">
        <f t="shared" si="13"/>
        <v>0</v>
      </c>
      <c r="AL127" s="9">
        <f t="shared" si="14"/>
        <v>1</v>
      </c>
      <c r="AM127" s="9">
        <f t="shared" si="15"/>
        <v>0</v>
      </c>
      <c r="AN127" s="29" t="s">
        <v>1102</v>
      </c>
    </row>
    <row r="128" spans="1:40" x14ac:dyDescent="0.25">
      <c r="A128" s="28">
        <v>3402</v>
      </c>
      <c r="B128" s="29" t="s">
        <v>3059</v>
      </c>
      <c r="C128" s="29" t="s">
        <v>3060</v>
      </c>
      <c r="D128" s="29" t="s">
        <v>3061</v>
      </c>
      <c r="E128" s="42">
        <v>43031</v>
      </c>
      <c r="F128" s="29" t="s">
        <v>38</v>
      </c>
      <c r="I128" s="28">
        <v>248</v>
      </c>
      <c r="J128" s="28">
        <v>1.46E-2</v>
      </c>
      <c r="L128" s="10" t="s">
        <v>342</v>
      </c>
      <c r="M128" s="29" t="s">
        <v>136</v>
      </c>
      <c r="N128" s="31" t="s">
        <v>40</v>
      </c>
      <c r="O128" s="28">
        <v>30</v>
      </c>
      <c r="P128" s="29" t="s">
        <v>923</v>
      </c>
      <c r="Q128" s="31" t="s">
        <v>15</v>
      </c>
      <c r="R128" s="28">
        <v>1</v>
      </c>
      <c r="S128" s="28">
        <v>0</v>
      </c>
      <c r="T128" s="28">
        <v>0</v>
      </c>
      <c r="U128" s="28">
        <v>1</v>
      </c>
      <c r="V128" s="28">
        <v>0</v>
      </c>
      <c r="W128" s="28">
        <v>0</v>
      </c>
      <c r="X128" s="28">
        <v>0</v>
      </c>
      <c r="Y128" s="28">
        <v>0</v>
      </c>
      <c r="Z128" s="28">
        <v>1</v>
      </c>
      <c r="AA128" s="28">
        <v>0</v>
      </c>
      <c r="AB128" s="28">
        <v>0</v>
      </c>
      <c r="AC128" s="28">
        <v>1</v>
      </c>
      <c r="AD128" s="28">
        <v>0</v>
      </c>
      <c r="AE128" s="28">
        <v>1</v>
      </c>
      <c r="AF128" s="28">
        <v>0</v>
      </c>
      <c r="AG128" s="28">
        <v>0</v>
      </c>
      <c r="AH128" s="28">
        <v>0</v>
      </c>
      <c r="AI128" s="28">
        <v>0</v>
      </c>
      <c r="AJ128" s="9">
        <f t="shared" si="12"/>
        <v>1</v>
      </c>
      <c r="AK128" s="9">
        <f t="shared" si="13"/>
        <v>0</v>
      </c>
      <c r="AL128" s="9">
        <f t="shared" si="14"/>
        <v>0</v>
      </c>
      <c r="AM128" s="9">
        <f t="shared" si="15"/>
        <v>0</v>
      </c>
      <c r="AN128" s="29" t="s">
        <v>3062</v>
      </c>
    </row>
    <row r="129" spans="1:40" x14ac:dyDescent="0.25">
      <c r="A129" s="28">
        <v>3503</v>
      </c>
      <c r="B129" s="29" t="s">
        <v>307</v>
      </c>
      <c r="C129" s="29" t="s">
        <v>308</v>
      </c>
      <c r="D129" s="29" t="s">
        <v>309</v>
      </c>
      <c r="E129" s="42">
        <v>43466</v>
      </c>
      <c r="F129" s="29" t="s">
        <v>38</v>
      </c>
      <c r="O129" s="28">
        <v>0</v>
      </c>
      <c r="P129" s="29" t="s">
        <v>293</v>
      </c>
      <c r="Q129" s="31" t="s">
        <v>15</v>
      </c>
      <c r="R129" s="28">
        <v>1</v>
      </c>
      <c r="S129" s="28">
        <v>0</v>
      </c>
      <c r="T129" s="28">
        <v>0</v>
      </c>
      <c r="U129" s="28">
        <v>0</v>
      </c>
      <c r="V129" s="28">
        <v>0</v>
      </c>
      <c r="W129" s="28">
        <v>0</v>
      </c>
      <c r="X129" s="28">
        <v>0</v>
      </c>
      <c r="Y129" s="28">
        <v>0</v>
      </c>
      <c r="Z129" s="28">
        <v>0</v>
      </c>
      <c r="AA129" s="28">
        <v>0</v>
      </c>
      <c r="AB129" s="28">
        <v>1</v>
      </c>
      <c r="AC129" s="28">
        <v>1</v>
      </c>
      <c r="AD129" s="28">
        <v>0</v>
      </c>
      <c r="AE129" s="28">
        <v>0</v>
      </c>
      <c r="AF129" s="28">
        <v>0</v>
      </c>
      <c r="AG129" s="28">
        <v>0</v>
      </c>
      <c r="AH129" s="28">
        <v>0</v>
      </c>
      <c r="AI129" s="28">
        <v>0</v>
      </c>
      <c r="AJ129" s="9">
        <f t="shared" si="12"/>
        <v>1</v>
      </c>
      <c r="AK129" s="9">
        <f t="shared" si="13"/>
        <v>0</v>
      </c>
      <c r="AL129" s="9">
        <f t="shared" si="14"/>
        <v>0</v>
      </c>
      <c r="AM129" s="9">
        <f t="shared" si="15"/>
        <v>0</v>
      </c>
      <c r="AN129" s="29" t="s">
        <v>310</v>
      </c>
    </row>
    <row r="130" spans="1:40" x14ac:dyDescent="0.25">
      <c r="A130" s="28">
        <v>3515</v>
      </c>
      <c r="B130" s="29" t="s">
        <v>3063</v>
      </c>
      <c r="C130" s="29" t="s">
        <v>3064</v>
      </c>
      <c r="D130" s="29" t="s">
        <v>3065</v>
      </c>
      <c r="E130" s="42">
        <v>42979</v>
      </c>
      <c r="F130" s="29" t="s">
        <v>38</v>
      </c>
      <c r="L130" s="10" t="s">
        <v>341</v>
      </c>
      <c r="M130" s="29" t="s">
        <v>54</v>
      </c>
      <c r="N130" s="31" t="s">
        <v>48</v>
      </c>
      <c r="O130" s="28">
        <v>0</v>
      </c>
      <c r="P130" s="29" t="s">
        <v>111</v>
      </c>
      <c r="Q130" s="31" t="s">
        <v>15</v>
      </c>
      <c r="R130" s="28">
        <v>0</v>
      </c>
      <c r="S130" s="28">
        <v>0</v>
      </c>
      <c r="T130" s="28">
        <v>0</v>
      </c>
      <c r="U130" s="28">
        <v>0</v>
      </c>
      <c r="V130" s="28">
        <v>0</v>
      </c>
      <c r="W130" s="28">
        <v>0</v>
      </c>
      <c r="X130" s="28">
        <v>0</v>
      </c>
      <c r="Y130" s="28">
        <v>0</v>
      </c>
      <c r="Z130" s="28">
        <v>0</v>
      </c>
      <c r="AA130" s="28">
        <v>1</v>
      </c>
      <c r="AB130" s="28">
        <v>0</v>
      </c>
      <c r="AC130" s="28">
        <v>0</v>
      </c>
      <c r="AD130" s="28">
        <v>0</v>
      </c>
      <c r="AE130" s="28">
        <v>0</v>
      </c>
      <c r="AF130" s="28">
        <v>0</v>
      </c>
      <c r="AG130" s="28">
        <v>0</v>
      </c>
      <c r="AH130" s="28">
        <v>0</v>
      </c>
      <c r="AI130" s="28">
        <v>1</v>
      </c>
      <c r="AJ130" s="9">
        <f t="shared" si="12"/>
        <v>0</v>
      </c>
      <c r="AK130" s="9">
        <f t="shared" si="13"/>
        <v>0</v>
      </c>
      <c r="AL130" s="9">
        <f t="shared" si="14"/>
        <v>1</v>
      </c>
      <c r="AM130" s="9">
        <f t="shared" si="15"/>
        <v>0</v>
      </c>
      <c r="AN130" s="29" t="s">
        <v>3066</v>
      </c>
    </row>
    <row r="131" spans="1:40" x14ac:dyDescent="0.25">
      <c r="A131" s="28">
        <v>3539</v>
      </c>
      <c r="B131" s="29" t="s">
        <v>1103</v>
      </c>
      <c r="C131" s="29" t="s">
        <v>1104</v>
      </c>
      <c r="D131" s="29" t="s">
        <v>1105</v>
      </c>
      <c r="E131" s="42">
        <v>43344</v>
      </c>
      <c r="F131" s="29" t="s">
        <v>38</v>
      </c>
      <c r="J131" s="28">
        <v>9.0999999999999998E-2</v>
      </c>
      <c r="L131" s="10" t="s">
        <v>341</v>
      </c>
      <c r="M131" s="29" t="s">
        <v>283</v>
      </c>
      <c r="N131" s="31" t="s">
        <v>48</v>
      </c>
      <c r="O131" s="28">
        <v>4380</v>
      </c>
      <c r="P131" s="29" t="s">
        <v>738</v>
      </c>
      <c r="Q131" s="31" t="s">
        <v>15</v>
      </c>
      <c r="R131" s="28">
        <v>1</v>
      </c>
      <c r="S131" s="28">
        <v>0</v>
      </c>
      <c r="T131" s="28">
        <v>0</v>
      </c>
      <c r="U131" s="28">
        <v>1</v>
      </c>
      <c r="V131" s="28">
        <v>0</v>
      </c>
      <c r="W131" s="28">
        <v>0</v>
      </c>
      <c r="X131" s="28">
        <v>0</v>
      </c>
      <c r="Y131" s="28">
        <v>0</v>
      </c>
      <c r="Z131" s="28">
        <v>1</v>
      </c>
      <c r="AA131" s="28">
        <v>0</v>
      </c>
      <c r="AB131" s="28">
        <v>0</v>
      </c>
      <c r="AC131" s="28">
        <v>0</v>
      </c>
      <c r="AD131" s="28">
        <v>0</v>
      </c>
      <c r="AE131" s="28">
        <v>0</v>
      </c>
      <c r="AF131" s="28">
        <v>0</v>
      </c>
      <c r="AG131" s="28">
        <v>0</v>
      </c>
      <c r="AH131" s="28">
        <v>0</v>
      </c>
      <c r="AI131" s="28">
        <v>1</v>
      </c>
      <c r="AJ131" s="9">
        <f t="shared" si="12"/>
        <v>0</v>
      </c>
      <c r="AK131" s="9">
        <f t="shared" si="13"/>
        <v>0</v>
      </c>
      <c r="AL131" s="9">
        <f t="shared" si="14"/>
        <v>1</v>
      </c>
      <c r="AM131" s="9">
        <f t="shared" si="15"/>
        <v>0</v>
      </c>
      <c r="AN131" s="29" t="s">
        <v>1106</v>
      </c>
    </row>
    <row r="132" spans="1:40" x14ac:dyDescent="0.25">
      <c r="A132" s="28">
        <v>3553</v>
      </c>
      <c r="B132" s="29" t="s">
        <v>3067</v>
      </c>
      <c r="C132" s="29" t="s">
        <v>3068</v>
      </c>
      <c r="D132" s="29" t="s">
        <v>3069</v>
      </c>
      <c r="E132" s="42">
        <v>40057</v>
      </c>
      <c r="F132" s="29" t="s">
        <v>38</v>
      </c>
      <c r="J132" s="28">
        <v>0.2</v>
      </c>
      <c r="L132" s="10" t="s">
        <v>342</v>
      </c>
      <c r="M132" s="29" t="s">
        <v>575</v>
      </c>
      <c r="N132" s="31" t="s">
        <v>48</v>
      </c>
      <c r="O132" s="28">
        <v>80</v>
      </c>
      <c r="P132" s="29" t="s">
        <v>2220</v>
      </c>
      <c r="Q132" s="31" t="s">
        <v>15</v>
      </c>
      <c r="R132" s="28">
        <v>0</v>
      </c>
      <c r="S132" s="28">
        <v>0</v>
      </c>
      <c r="T132" s="28">
        <v>0</v>
      </c>
      <c r="U132" s="28">
        <v>1</v>
      </c>
      <c r="V132" s="28">
        <v>0</v>
      </c>
      <c r="W132" s="28">
        <v>0</v>
      </c>
      <c r="X132" s="28">
        <v>0</v>
      </c>
      <c r="Y132" s="28">
        <v>0</v>
      </c>
      <c r="Z132" s="28">
        <v>1</v>
      </c>
      <c r="AA132" s="28">
        <v>0</v>
      </c>
      <c r="AB132" s="28">
        <v>0</v>
      </c>
      <c r="AC132" s="28">
        <v>0</v>
      </c>
      <c r="AD132" s="28">
        <v>0</v>
      </c>
      <c r="AE132" s="28">
        <v>1</v>
      </c>
      <c r="AF132" s="28">
        <v>0</v>
      </c>
      <c r="AG132" s="28">
        <v>0</v>
      </c>
      <c r="AH132" s="28">
        <v>0</v>
      </c>
      <c r="AI132" s="28">
        <v>0</v>
      </c>
      <c r="AJ132" s="9">
        <f t="shared" si="12"/>
        <v>1</v>
      </c>
      <c r="AK132" s="9">
        <f t="shared" si="13"/>
        <v>0</v>
      </c>
      <c r="AL132" s="9">
        <f t="shared" si="14"/>
        <v>0</v>
      </c>
      <c r="AM132" s="9">
        <f t="shared" si="15"/>
        <v>0</v>
      </c>
      <c r="AN132" s="29" t="s">
        <v>3070</v>
      </c>
    </row>
    <row r="133" spans="1:40" x14ac:dyDescent="0.25">
      <c r="A133" s="28">
        <v>3577</v>
      </c>
      <c r="B133" s="29" t="s">
        <v>1111</v>
      </c>
      <c r="C133" s="29" t="s">
        <v>1112</v>
      </c>
      <c r="D133" s="29" t="s">
        <v>1113</v>
      </c>
      <c r="E133" s="42">
        <v>42248</v>
      </c>
      <c r="F133" s="29" t="s">
        <v>38</v>
      </c>
      <c r="G133" s="28">
        <v>2800</v>
      </c>
      <c r="H133" s="28">
        <v>1030</v>
      </c>
      <c r="L133" s="10" t="s">
        <v>341</v>
      </c>
      <c r="M133" s="29" t="s">
        <v>394</v>
      </c>
      <c r="N133" s="31" t="s">
        <v>219</v>
      </c>
      <c r="O133" s="28">
        <v>0</v>
      </c>
      <c r="P133" s="29" t="s">
        <v>111</v>
      </c>
      <c r="Q133" s="31" t="s">
        <v>70</v>
      </c>
      <c r="R133" s="28">
        <v>0</v>
      </c>
      <c r="S133" s="28">
        <v>0</v>
      </c>
      <c r="T133" s="28">
        <v>0</v>
      </c>
      <c r="U133" s="28">
        <v>0</v>
      </c>
      <c r="V133" s="28">
        <v>0</v>
      </c>
      <c r="W133" s="28">
        <v>0</v>
      </c>
      <c r="X133" s="28">
        <v>0</v>
      </c>
      <c r="Y133" s="28">
        <v>0</v>
      </c>
      <c r="Z133" s="28">
        <v>0</v>
      </c>
      <c r="AA133" s="28">
        <v>0</v>
      </c>
      <c r="AB133" s="28">
        <v>1</v>
      </c>
      <c r="AC133" s="28">
        <v>0</v>
      </c>
      <c r="AD133" s="28">
        <v>0</v>
      </c>
      <c r="AE133" s="28">
        <v>0</v>
      </c>
      <c r="AF133" s="28">
        <v>0</v>
      </c>
      <c r="AG133" s="28">
        <v>0</v>
      </c>
      <c r="AH133" s="28">
        <v>0</v>
      </c>
      <c r="AI133" s="28">
        <v>1</v>
      </c>
      <c r="AJ133" s="9">
        <f t="shared" si="12"/>
        <v>0</v>
      </c>
      <c r="AK133" s="9">
        <f t="shared" si="13"/>
        <v>0</v>
      </c>
      <c r="AL133" s="9">
        <f t="shared" si="14"/>
        <v>1</v>
      </c>
      <c r="AM133" s="9">
        <f t="shared" si="15"/>
        <v>0</v>
      </c>
      <c r="AN133" s="29" t="s">
        <v>1114</v>
      </c>
    </row>
    <row r="134" spans="1:40" x14ac:dyDescent="0.25">
      <c r="A134" s="28">
        <v>3630</v>
      </c>
      <c r="B134" s="29" t="s">
        <v>2558</v>
      </c>
      <c r="C134" s="29" t="s">
        <v>2559</v>
      </c>
      <c r="D134" s="29" t="s">
        <v>2560</v>
      </c>
      <c r="E134" s="42">
        <v>43914</v>
      </c>
      <c r="F134" s="29" t="s">
        <v>38</v>
      </c>
      <c r="I134" s="28">
        <v>40000</v>
      </c>
      <c r="J134" s="28">
        <v>0.36</v>
      </c>
      <c r="L134" s="10" t="s">
        <v>341</v>
      </c>
      <c r="M134" s="29" t="s">
        <v>151</v>
      </c>
      <c r="N134" s="31" t="s">
        <v>48</v>
      </c>
      <c r="O134" s="28">
        <v>224</v>
      </c>
      <c r="P134" s="29" t="s">
        <v>367</v>
      </c>
      <c r="Q134" s="31" t="s">
        <v>15</v>
      </c>
      <c r="R134" s="28">
        <v>0</v>
      </c>
      <c r="S134" s="28">
        <v>0</v>
      </c>
      <c r="T134" s="28">
        <v>0</v>
      </c>
      <c r="U134" s="28">
        <v>1</v>
      </c>
      <c r="V134" s="28">
        <v>0</v>
      </c>
      <c r="W134" s="28">
        <v>0</v>
      </c>
      <c r="X134" s="28">
        <v>0</v>
      </c>
      <c r="Y134" s="28">
        <v>0</v>
      </c>
      <c r="Z134" s="28">
        <v>1</v>
      </c>
      <c r="AA134" s="28">
        <v>0</v>
      </c>
      <c r="AB134" s="28">
        <v>0</v>
      </c>
      <c r="AC134" s="28">
        <v>1</v>
      </c>
      <c r="AD134" s="28">
        <v>0</v>
      </c>
      <c r="AE134" s="28">
        <v>1</v>
      </c>
      <c r="AF134" s="28">
        <v>0</v>
      </c>
      <c r="AG134" s="28">
        <v>0</v>
      </c>
      <c r="AH134" s="28">
        <v>0</v>
      </c>
      <c r="AI134" s="28">
        <v>0</v>
      </c>
      <c r="AJ134" s="9">
        <f t="shared" si="12"/>
        <v>1</v>
      </c>
      <c r="AK134" s="9">
        <f t="shared" si="13"/>
        <v>0</v>
      </c>
      <c r="AL134" s="9">
        <f t="shared" si="14"/>
        <v>0</v>
      </c>
      <c r="AM134" s="9">
        <f t="shared" si="15"/>
        <v>0</v>
      </c>
      <c r="AN134" s="29" t="s">
        <v>2561</v>
      </c>
    </row>
    <row r="135" spans="1:40" x14ac:dyDescent="0.25">
      <c r="A135" s="28">
        <v>3734</v>
      </c>
      <c r="B135" s="29" t="s">
        <v>1218</v>
      </c>
      <c r="C135" s="29" t="s">
        <v>1219</v>
      </c>
      <c r="D135" s="29" t="s">
        <v>1220</v>
      </c>
      <c r="E135" s="42">
        <v>43700</v>
      </c>
      <c r="F135" s="29" t="s">
        <v>38</v>
      </c>
      <c r="I135" s="28">
        <v>300000</v>
      </c>
      <c r="J135" s="28">
        <v>9.3000000000000007</v>
      </c>
      <c r="L135" s="10" t="s">
        <v>342</v>
      </c>
      <c r="M135" s="29" t="s">
        <v>136</v>
      </c>
      <c r="N135" s="31" t="s">
        <v>48</v>
      </c>
      <c r="O135" s="28">
        <v>0.75</v>
      </c>
      <c r="P135" s="29" t="s">
        <v>377</v>
      </c>
      <c r="Q135" s="31" t="s">
        <v>15</v>
      </c>
      <c r="R135" s="28">
        <v>1</v>
      </c>
      <c r="S135" s="28">
        <v>0</v>
      </c>
      <c r="T135" s="28">
        <v>0</v>
      </c>
      <c r="U135" s="28">
        <v>1</v>
      </c>
      <c r="V135" s="28">
        <v>0</v>
      </c>
      <c r="W135" s="28">
        <v>0</v>
      </c>
      <c r="X135" s="28">
        <v>0</v>
      </c>
      <c r="Y135" s="28">
        <v>0</v>
      </c>
      <c r="Z135" s="28">
        <v>1</v>
      </c>
      <c r="AA135" s="28">
        <v>0</v>
      </c>
      <c r="AB135" s="28">
        <v>0</v>
      </c>
      <c r="AC135" s="28">
        <v>0</v>
      </c>
      <c r="AD135" s="28">
        <v>0</v>
      </c>
      <c r="AE135" s="28">
        <v>0</v>
      </c>
      <c r="AF135" s="28">
        <v>0</v>
      </c>
      <c r="AG135" s="28">
        <v>0</v>
      </c>
      <c r="AH135" s="28">
        <v>0</v>
      </c>
      <c r="AI135" s="28">
        <v>1</v>
      </c>
      <c r="AJ135" s="9">
        <f t="shared" si="12"/>
        <v>0</v>
      </c>
      <c r="AK135" s="9">
        <f t="shared" si="13"/>
        <v>0</v>
      </c>
      <c r="AL135" s="9">
        <f t="shared" si="14"/>
        <v>1</v>
      </c>
      <c r="AM135" s="9">
        <f t="shared" si="15"/>
        <v>0</v>
      </c>
      <c r="AN135" s="29" t="s">
        <v>1221</v>
      </c>
    </row>
    <row r="136" spans="1:40" x14ac:dyDescent="0.25">
      <c r="A136" s="28">
        <v>3809</v>
      </c>
      <c r="B136" s="29" t="s">
        <v>1803</v>
      </c>
      <c r="C136" s="29" t="s">
        <v>1804</v>
      </c>
      <c r="D136" s="29" t="s">
        <v>1805</v>
      </c>
      <c r="E136" s="42">
        <v>44144</v>
      </c>
      <c r="F136" s="29" t="s">
        <v>38</v>
      </c>
      <c r="J136" s="28">
        <v>2.5000000000000001E-2</v>
      </c>
      <c r="L136" s="10" t="s">
        <v>342</v>
      </c>
      <c r="M136" s="29" t="s">
        <v>963</v>
      </c>
      <c r="N136" s="31" t="s">
        <v>48</v>
      </c>
      <c r="O136" s="28">
        <v>8</v>
      </c>
      <c r="P136" s="29" t="s">
        <v>111</v>
      </c>
      <c r="Q136" s="31" t="s">
        <v>55</v>
      </c>
      <c r="R136" s="28">
        <v>0</v>
      </c>
      <c r="S136" s="28">
        <v>0</v>
      </c>
      <c r="T136" s="28">
        <v>0</v>
      </c>
      <c r="U136" s="28">
        <v>0</v>
      </c>
      <c r="V136" s="28">
        <v>0</v>
      </c>
      <c r="W136" s="28">
        <v>0</v>
      </c>
      <c r="X136" s="28">
        <v>0</v>
      </c>
      <c r="Y136" s="28">
        <v>0</v>
      </c>
      <c r="Z136" s="28">
        <v>0</v>
      </c>
      <c r="AA136" s="28">
        <v>1</v>
      </c>
      <c r="AB136" s="28">
        <v>0</v>
      </c>
      <c r="AC136" s="28">
        <v>0</v>
      </c>
      <c r="AD136" s="28">
        <v>1</v>
      </c>
      <c r="AE136" s="28">
        <v>0</v>
      </c>
      <c r="AF136" s="28">
        <v>0</v>
      </c>
      <c r="AG136" s="28">
        <v>0</v>
      </c>
      <c r="AH136" s="28">
        <v>0</v>
      </c>
      <c r="AI136" s="28">
        <v>0</v>
      </c>
      <c r="AJ136" s="9">
        <f t="shared" si="12"/>
        <v>0</v>
      </c>
      <c r="AK136" s="9">
        <f t="shared" si="13"/>
        <v>0</v>
      </c>
      <c r="AL136" s="9">
        <f t="shared" si="14"/>
        <v>1</v>
      </c>
      <c r="AM136" s="9">
        <f t="shared" si="15"/>
        <v>1</v>
      </c>
      <c r="AN136" s="29" t="s">
        <v>1806</v>
      </c>
    </row>
    <row r="137" spans="1:40" x14ac:dyDescent="0.25">
      <c r="A137" s="28">
        <v>3819</v>
      </c>
      <c r="B137" s="29" t="s">
        <v>1115</v>
      </c>
      <c r="C137" s="29" t="s">
        <v>1116</v>
      </c>
      <c r="D137" s="29" t="s">
        <v>1117</v>
      </c>
      <c r="E137" s="42">
        <v>44154</v>
      </c>
      <c r="F137" s="29" t="s">
        <v>38</v>
      </c>
      <c r="L137" s="10" t="s">
        <v>341</v>
      </c>
      <c r="M137" s="29" t="s">
        <v>54</v>
      </c>
      <c r="N137" s="31" t="s">
        <v>48</v>
      </c>
      <c r="O137" s="28">
        <v>0</v>
      </c>
      <c r="P137" s="29" t="s">
        <v>293</v>
      </c>
      <c r="Q137" s="31" t="s">
        <v>55</v>
      </c>
      <c r="R137" s="28">
        <v>0</v>
      </c>
      <c r="S137" s="28">
        <v>0</v>
      </c>
      <c r="T137" s="28">
        <v>0</v>
      </c>
      <c r="U137" s="28">
        <v>0</v>
      </c>
      <c r="V137" s="28">
        <v>0</v>
      </c>
      <c r="W137" s="28">
        <v>0</v>
      </c>
      <c r="X137" s="28">
        <v>0</v>
      </c>
      <c r="Y137" s="28">
        <v>0</v>
      </c>
      <c r="Z137" s="28">
        <v>0</v>
      </c>
      <c r="AA137" s="28">
        <v>0</v>
      </c>
      <c r="AB137" s="28">
        <v>1</v>
      </c>
      <c r="AC137" s="28">
        <v>1</v>
      </c>
      <c r="AD137" s="28">
        <v>0</v>
      </c>
      <c r="AE137" s="28">
        <v>0</v>
      </c>
      <c r="AF137" s="28">
        <v>0</v>
      </c>
      <c r="AG137" s="28">
        <v>0</v>
      </c>
      <c r="AH137" s="28">
        <v>0</v>
      </c>
      <c r="AI137" s="28">
        <v>0</v>
      </c>
      <c r="AJ137" s="9">
        <f t="shared" si="12"/>
        <v>1</v>
      </c>
      <c r="AK137" s="9">
        <f t="shared" si="13"/>
        <v>0</v>
      </c>
      <c r="AL137" s="9">
        <f t="shared" si="14"/>
        <v>0</v>
      </c>
      <c r="AM137" s="9">
        <f t="shared" si="15"/>
        <v>0</v>
      </c>
      <c r="AN137" s="29" t="s">
        <v>1118</v>
      </c>
    </row>
    <row r="138" spans="1:40" x14ac:dyDescent="0.25">
      <c r="A138" s="28">
        <v>3823</v>
      </c>
      <c r="B138" s="29" t="s">
        <v>3071</v>
      </c>
      <c r="C138" s="29" t="s">
        <v>3072</v>
      </c>
      <c r="D138" s="29" t="s">
        <v>3073</v>
      </c>
      <c r="E138" s="42">
        <v>44166</v>
      </c>
      <c r="F138" s="29" t="s">
        <v>38</v>
      </c>
      <c r="J138" s="28">
        <v>1.3</v>
      </c>
      <c r="K138" s="28">
        <v>45</v>
      </c>
      <c r="L138" s="10" t="s">
        <v>342</v>
      </c>
      <c r="M138" s="29" t="s">
        <v>1199</v>
      </c>
      <c r="N138" s="31" t="s">
        <v>48</v>
      </c>
      <c r="O138" s="28">
        <v>168</v>
      </c>
      <c r="P138" s="29" t="s">
        <v>526</v>
      </c>
      <c r="Q138" s="31" t="s">
        <v>15</v>
      </c>
      <c r="R138" s="28">
        <v>1</v>
      </c>
      <c r="S138" s="28">
        <v>0</v>
      </c>
      <c r="T138" s="28">
        <v>0</v>
      </c>
      <c r="U138" s="28">
        <v>1</v>
      </c>
      <c r="V138" s="28">
        <v>0</v>
      </c>
      <c r="W138" s="28">
        <v>0</v>
      </c>
      <c r="X138" s="28">
        <v>0</v>
      </c>
      <c r="Y138" s="28">
        <v>0</v>
      </c>
      <c r="Z138" s="28">
        <v>1</v>
      </c>
      <c r="AA138" s="28">
        <v>0</v>
      </c>
      <c r="AB138" s="28">
        <v>0</v>
      </c>
      <c r="AC138" s="28">
        <v>0</v>
      </c>
      <c r="AD138" s="28">
        <v>0</v>
      </c>
      <c r="AE138" s="28">
        <v>1</v>
      </c>
      <c r="AF138" s="28">
        <v>0</v>
      </c>
      <c r="AG138" s="28">
        <v>0</v>
      </c>
      <c r="AH138" s="28">
        <v>0</v>
      </c>
      <c r="AI138" s="28">
        <v>0</v>
      </c>
      <c r="AJ138" s="9">
        <f t="shared" si="12"/>
        <v>1</v>
      </c>
      <c r="AK138" s="9">
        <f t="shared" si="13"/>
        <v>0</v>
      </c>
      <c r="AL138" s="9">
        <f t="shared" si="14"/>
        <v>0</v>
      </c>
      <c r="AM138" s="9">
        <f t="shared" si="15"/>
        <v>0</v>
      </c>
      <c r="AN138" s="29" t="s">
        <v>3074</v>
      </c>
    </row>
    <row r="139" spans="1:40" x14ac:dyDescent="0.25">
      <c r="A139" s="28">
        <v>3863</v>
      </c>
      <c r="B139" s="29" t="s">
        <v>1119</v>
      </c>
      <c r="C139" s="29" t="s">
        <v>1120</v>
      </c>
      <c r="D139" s="29" t="s">
        <v>1121</v>
      </c>
      <c r="E139" s="42">
        <v>42309</v>
      </c>
      <c r="F139" s="29" t="s">
        <v>38</v>
      </c>
      <c r="L139" s="10" t="s">
        <v>341</v>
      </c>
      <c r="M139" s="29" t="s">
        <v>151</v>
      </c>
      <c r="N139" s="31" t="s">
        <v>48</v>
      </c>
      <c r="O139" s="28">
        <v>0.34999999999999981</v>
      </c>
      <c r="P139" s="29" t="s">
        <v>526</v>
      </c>
      <c r="Q139" s="31" t="s">
        <v>15</v>
      </c>
      <c r="R139" s="28">
        <v>1</v>
      </c>
      <c r="S139" s="28">
        <v>0</v>
      </c>
      <c r="T139" s="28">
        <v>0</v>
      </c>
      <c r="U139" s="28">
        <v>1</v>
      </c>
      <c r="V139" s="28">
        <v>0</v>
      </c>
      <c r="W139" s="28">
        <v>0</v>
      </c>
      <c r="X139" s="28">
        <v>0</v>
      </c>
      <c r="Y139" s="28">
        <v>0</v>
      </c>
      <c r="Z139" s="28">
        <v>1</v>
      </c>
      <c r="AA139" s="28">
        <v>0</v>
      </c>
      <c r="AB139" s="28">
        <v>0</v>
      </c>
      <c r="AC139" s="28">
        <v>0</v>
      </c>
      <c r="AD139" s="28">
        <v>0</v>
      </c>
      <c r="AE139" s="28">
        <v>0</v>
      </c>
      <c r="AF139" s="28">
        <v>0</v>
      </c>
      <c r="AG139" s="28">
        <v>0</v>
      </c>
      <c r="AH139" s="28">
        <v>0</v>
      </c>
      <c r="AI139" s="28">
        <v>1</v>
      </c>
      <c r="AJ139" s="9">
        <f t="shared" si="12"/>
        <v>0</v>
      </c>
      <c r="AK139" s="9">
        <f t="shared" si="13"/>
        <v>0</v>
      </c>
      <c r="AL139" s="9">
        <f t="shared" si="14"/>
        <v>1</v>
      </c>
      <c r="AM139" s="9">
        <f t="shared" si="15"/>
        <v>0</v>
      </c>
      <c r="AN139" s="29" t="s">
        <v>1122</v>
      </c>
    </row>
    <row r="140" spans="1:40" x14ac:dyDescent="0.25">
      <c r="A140" s="28">
        <v>3878</v>
      </c>
      <c r="B140" s="29" t="s">
        <v>855</v>
      </c>
      <c r="C140" s="29" t="s">
        <v>856</v>
      </c>
      <c r="D140" s="29" t="s">
        <v>857</v>
      </c>
      <c r="E140" s="42">
        <v>43466</v>
      </c>
      <c r="F140" s="29" t="s">
        <v>38</v>
      </c>
      <c r="I140" s="28">
        <v>20.100000000000001</v>
      </c>
      <c r="L140" s="10" t="s">
        <v>341</v>
      </c>
      <c r="M140" s="29" t="s">
        <v>47</v>
      </c>
      <c r="N140" s="31" t="s">
        <v>48</v>
      </c>
      <c r="O140" s="28">
        <v>3128.5714285714284</v>
      </c>
      <c r="P140" s="29" t="s">
        <v>69</v>
      </c>
      <c r="Q140" s="31" t="s">
        <v>15</v>
      </c>
      <c r="R140" s="28">
        <v>1</v>
      </c>
      <c r="S140" s="28">
        <v>0</v>
      </c>
      <c r="T140" s="28">
        <v>0</v>
      </c>
      <c r="U140" s="28">
        <v>0</v>
      </c>
      <c r="V140" s="28">
        <v>0</v>
      </c>
      <c r="W140" s="28">
        <v>0</v>
      </c>
      <c r="X140" s="28">
        <v>0</v>
      </c>
      <c r="Y140" s="28">
        <v>0</v>
      </c>
      <c r="Z140" s="28">
        <v>0</v>
      </c>
      <c r="AA140" s="28">
        <v>0</v>
      </c>
      <c r="AB140" s="28">
        <v>1</v>
      </c>
      <c r="AC140" s="28">
        <v>0</v>
      </c>
      <c r="AD140" s="28">
        <v>0</v>
      </c>
      <c r="AE140" s="28">
        <v>1</v>
      </c>
      <c r="AF140" s="28">
        <v>0</v>
      </c>
      <c r="AG140" s="28">
        <v>0</v>
      </c>
      <c r="AH140" s="28">
        <v>0</v>
      </c>
      <c r="AI140" s="28">
        <v>0</v>
      </c>
      <c r="AJ140" s="9">
        <f t="shared" si="12"/>
        <v>1</v>
      </c>
      <c r="AK140" s="9">
        <f t="shared" si="13"/>
        <v>0</v>
      </c>
      <c r="AL140" s="9">
        <f t="shared" si="14"/>
        <v>0</v>
      </c>
      <c r="AM140" s="9">
        <f t="shared" si="15"/>
        <v>0</v>
      </c>
      <c r="AN140" s="29" t="s">
        <v>858</v>
      </c>
    </row>
    <row r="141" spans="1:40" x14ac:dyDescent="0.25">
      <c r="A141" s="28">
        <v>3977</v>
      </c>
      <c r="B141" s="29" t="s">
        <v>3075</v>
      </c>
      <c r="C141" s="29" t="s">
        <v>3076</v>
      </c>
      <c r="D141" s="29" t="s">
        <v>3077</v>
      </c>
      <c r="E141" s="42">
        <v>43907</v>
      </c>
      <c r="F141" s="29" t="s">
        <v>38</v>
      </c>
      <c r="I141" s="28">
        <v>7.3699999999999998E-3</v>
      </c>
      <c r="J141" s="28">
        <v>0.23100000000000001</v>
      </c>
      <c r="L141" s="10" t="s">
        <v>342</v>
      </c>
      <c r="M141" s="29" t="s">
        <v>136</v>
      </c>
      <c r="N141" s="31" t="s">
        <v>219</v>
      </c>
      <c r="O141" s="28">
        <v>90</v>
      </c>
      <c r="P141" s="29" t="s">
        <v>377</v>
      </c>
      <c r="Q141" s="31" t="s">
        <v>15</v>
      </c>
      <c r="R141" s="28">
        <v>1</v>
      </c>
      <c r="S141" s="28">
        <v>0</v>
      </c>
      <c r="T141" s="28">
        <v>0</v>
      </c>
      <c r="U141" s="28">
        <v>1</v>
      </c>
      <c r="V141" s="28">
        <v>0</v>
      </c>
      <c r="W141" s="28">
        <v>0</v>
      </c>
      <c r="X141" s="28">
        <v>0</v>
      </c>
      <c r="Y141" s="28">
        <v>0</v>
      </c>
      <c r="Z141" s="28">
        <v>1</v>
      </c>
      <c r="AA141" s="28">
        <v>0</v>
      </c>
      <c r="AB141" s="28">
        <v>0</v>
      </c>
      <c r="AC141" s="28">
        <v>1</v>
      </c>
      <c r="AD141" s="28">
        <v>0</v>
      </c>
      <c r="AE141" s="28">
        <v>1</v>
      </c>
      <c r="AF141" s="28">
        <v>0</v>
      </c>
      <c r="AG141" s="28">
        <v>0</v>
      </c>
      <c r="AH141" s="28">
        <v>0</v>
      </c>
      <c r="AI141" s="28">
        <v>0</v>
      </c>
      <c r="AJ141" s="9">
        <f t="shared" si="12"/>
        <v>1</v>
      </c>
      <c r="AK141" s="9">
        <f t="shared" si="13"/>
        <v>0</v>
      </c>
      <c r="AL141" s="9">
        <f t="shared" si="14"/>
        <v>0</v>
      </c>
      <c r="AM141" s="9">
        <f t="shared" si="15"/>
        <v>0</v>
      </c>
      <c r="AN141" s="29" t="s">
        <v>3078</v>
      </c>
    </row>
    <row r="142" spans="1:40" x14ac:dyDescent="0.25">
      <c r="A142" s="28">
        <v>3985</v>
      </c>
      <c r="B142" s="29" t="s">
        <v>3079</v>
      </c>
      <c r="C142" s="29" t="s">
        <v>3080</v>
      </c>
      <c r="D142" s="29" t="s">
        <v>3081</v>
      </c>
      <c r="E142" s="42">
        <v>44274</v>
      </c>
      <c r="F142" s="29" t="s">
        <v>38</v>
      </c>
      <c r="L142" s="10" t="s">
        <v>341</v>
      </c>
      <c r="M142" s="29" t="s">
        <v>283</v>
      </c>
      <c r="N142" s="31" t="s">
        <v>48</v>
      </c>
      <c r="O142" s="28">
        <v>0</v>
      </c>
      <c r="P142" s="29" t="s">
        <v>111</v>
      </c>
      <c r="Q142" s="31" t="s">
        <v>15</v>
      </c>
      <c r="R142" s="28">
        <v>0</v>
      </c>
      <c r="S142" s="28">
        <v>0</v>
      </c>
      <c r="T142" s="28">
        <v>0</v>
      </c>
      <c r="U142" s="28">
        <v>0</v>
      </c>
      <c r="V142" s="28">
        <v>0</v>
      </c>
      <c r="W142" s="28">
        <v>0</v>
      </c>
      <c r="X142" s="28">
        <v>0</v>
      </c>
      <c r="Y142" s="28">
        <v>0</v>
      </c>
      <c r="Z142" s="28">
        <v>0</v>
      </c>
      <c r="AA142" s="28">
        <v>1</v>
      </c>
      <c r="AB142" s="28">
        <v>0</v>
      </c>
      <c r="AC142" s="28">
        <v>0</v>
      </c>
      <c r="AD142" s="28">
        <v>0</v>
      </c>
      <c r="AE142" s="28">
        <v>1</v>
      </c>
      <c r="AF142" s="28">
        <v>0</v>
      </c>
      <c r="AG142" s="28">
        <v>0</v>
      </c>
      <c r="AH142" s="28">
        <v>0</v>
      </c>
      <c r="AI142" s="28">
        <v>0</v>
      </c>
      <c r="AJ142" s="9">
        <f t="shared" si="12"/>
        <v>1</v>
      </c>
      <c r="AK142" s="9">
        <f t="shared" si="13"/>
        <v>0</v>
      </c>
      <c r="AL142" s="9">
        <f t="shared" si="14"/>
        <v>0</v>
      </c>
      <c r="AM142" s="9">
        <f t="shared" si="15"/>
        <v>0</v>
      </c>
      <c r="AN142" s="29" t="s">
        <v>3082</v>
      </c>
    </row>
    <row r="143" spans="1:40" x14ac:dyDescent="0.25">
      <c r="A143" s="28">
        <v>4191</v>
      </c>
      <c r="B143" s="29" t="s">
        <v>3083</v>
      </c>
      <c r="C143" s="29" t="s">
        <v>3084</v>
      </c>
      <c r="D143" s="29" t="s">
        <v>3085</v>
      </c>
      <c r="E143" s="42">
        <v>43644</v>
      </c>
      <c r="F143" s="29" t="s">
        <v>38</v>
      </c>
      <c r="I143" s="28">
        <v>466</v>
      </c>
      <c r="K143" s="28">
        <v>4.0999999999999996</v>
      </c>
      <c r="L143" s="10" t="s">
        <v>341</v>
      </c>
      <c r="M143" s="29" t="s">
        <v>283</v>
      </c>
      <c r="N143" s="31" t="s">
        <v>48</v>
      </c>
      <c r="O143" s="28">
        <v>2</v>
      </c>
      <c r="P143" s="29" t="s">
        <v>69</v>
      </c>
      <c r="Q143" s="31" t="s">
        <v>70</v>
      </c>
      <c r="R143" s="28">
        <v>0</v>
      </c>
      <c r="S143" s="28">
        <v>0</v>
      </c>
      <c r="T143" s="28">
        <v>0</v>
      </c>
      <c r="U143" s="28">
        <v>0</v>
      </c>
      <c r="V143" s="28">
        <v>0</v>
      </c>
      <c r="W143" s="28">
        <v>0</v>
      </c>
      <c r="X143" s="28">
        <v>0</v>
      </c>
      <c r="Y143" s="28">
        <v>0</v>
      </c>
      <c r="Z143" s="28">
        <v>0</v>
      </c>
      <c r="AA143" s="28">
        <v>1</v>
      </c>
      <c r="AB143" s="28">
        <v>0</v>
      </c>
      <c r="AC143" s="28">
        <v>0</v>
      </c>
      <c r="AD143" s="28">
        <v>0</v>
      </c>
      <c r="AE143" s="28">
        <v>1</v>
      </c>
      <c r="AF143" s="28">
        <v>0</v>
      </c>
      <c r="AG143" s="28">
        <v>0</v>
      </c>
      <c r="AH143" s="28">
        <v>0</v>
      </c>
      <c r="AI143" s="28">
        <v>0</v>
      </c>
      <c r="AJ143" s="9">
        <f t="shared" si="12"/>
        <v>1</v>
      </c>
      <c r="AK143" s="9">
        <f t="shared" si="13"/>
        <v>0</v>
      </c>
      <c r="AL143" s="9">
        <f t="shared" si="14"/>
        <v>0</v>
      </c>
      <c r="AM143" s="9">
        <f t="shared" si="15"/>
        <v>0</v>
      </c>
      <c r="AN143" s="29" t="s">
        <v>3086</v>
      </c>
    </row>
    <row r="144" spans="1:40" x14ac:dyDescent="0.25">
      <c r="A144" s="28">
        <v>4245</v>
      </c>
      <c r="B144" s="29" t="s">
        <v>1123</v>
      </c>
      <c r="C144" s="29" t="s">
        <v>1124</v>
      </c>
      <c r="D144" s="29" t="s">
        <v>1125</v>
      </c>
      <c r="E144" s="42">
        <v>44425</v>
      </c>
      <c r="F144" s="29" t="s">
        <v>38</v>
      </c>
      <c r="K144" s="28">
        <v>20</v>
      </c>
      <c r="L144" s="10" t="s">
        <v>341</v>
      </c>
      <c r="M144" s="29" t="s">
        <v>151</v>
      </c>
      <c r="N144" s="31" t="s">
        <v>48</v>
      </c>
      <c r="O144" s="28">
        <v>168</v>
      </c>
      <c r="P144" s="29" t="s">
        <v>1126</v>
      </c>
      <c r="Q144" s="31" t="s">
        <v>15</v>
      </c>
      <c r="R144" s="28">
        <v>0</v>
      </c>
      <c r="S144" s="28">
        <v>0</v>
      </c>
      <c r="T144" s="28">
        <v>0</v>
      </c>
      <c r="U144" s="28">
        <v>1</v>
      </c>
      <c r="V144" s="28">
        <v>0</v>
      </c>
      <c r="W144" s="28">
        <v>0</v>
      </c>
      <c r="X144" s="28">
        <v>0</v>
      </c>
      <c r="Y144" s="28">
        <v>0</v>
      </c>
      <c r="Z144" s="28">
        <v>1</v>
      </c>
      <c r="AA144" s="28">
        <v>0</v>
      </c>
      <c r="AB144" s="28">
        <v>0</v>
      </c>
      <c r="AC144" s="28">
        <v>0</v>
      </c>
      <c r="AD144" s="28">
        <v>0</v>
      </c>
      <c r="AE144" s="28">
        <v>1</v>
      </c>
      <c r="AF144" s="28">
        <v>1</v>
      </c>
      <c r="AG144" s="28">
        <v>0</v>
      </c>
      <c r="AH144" s="28">
        <v>0</v>
      </c>
      <c r="AI144" s="28">
        <v>0</v>
      </c>
      <c r="AJ144" s="9">
        <f t="shared" si="12"/>
        <v>1</v>
      </c>
      <c r="AK144" s="9">
        <f t="shared" si="13"/>
        <v>1</v>
      </c>
      <c r="AL144" s="9">
        <f t="shared" si="14"/>
        <v>0</v>
      </c>
      <c r="AM144" s="9">
        <f t="shared" si="15"/>
        <v>0</v>
      </c>
      <c r="AN144" s="29" t="s">
        <v>1127</v>
      </c>
    </row>
    <row r="145" spans="1:46" x14ac:dyDescent="0.25">
      <c r="A145" s="28">
        <v>4270</v>
      </c>
      <c r="B145" s="29" t="s">
        <v>1227</v>
      </c>
      <c r="C145" s="29" t="s">
        <v>1228</v>
      </c>
      <c r="D145" s="29" t="s">
        <v>1229</v>
      </c>
      <c r="E145" s="42">
        <v>43252</v>
      </c>
      <c r="F145" s="29" t="s">
        <v>38</v>
      </c>
      <c r="I145" s="28">
        <v>122.7</v>
      </c>
      <c r="J145" s="28">
        <v>2.2700000000000001E-2</v>
      </c>
      <c r="L145" s="10" t="s">
        <v>342</v>
      </c>
      <c r="M145" s="29" t="s">
        <v>136</v>
      </c>
      <c r="N145" s="31" t="s">
        <v>219</v>
      </c>
      <c r="O145" s="28">
        <v>28</v>
      </c>
      <c r="P145" s="29" t="s">
        <v>1230</v>
      </c>
      <c r="Q145" s="31" t="s">
        <v>15</v>
      </c>
      <c r="R145" s="28">
        <v>0</v>
      </c>
      <c r="S145" s="28">
        <v>0</v>
      </c>
      <c r="T145" s="28">
        <v>0</v>
      </c>
      <c r="U145" s="28">
        <v>1</v>
      </c>
      <c r="V145" s="28">
        <v>0</v>
      </c>
      <c r="W145" s="28">
        <v>0</v>
      </c>
      <c r="X145" s="28">
        <v>0</v>
      </c>
      <c r="Y145" s="28">
        <v>0</v>
      </c>
      <c r="Z145" s="28">
        <v>1</v>
      </c>
      <c r="AA145" s="28">
        <v>0</v>
      </c>
      <c r="AB145" s="28">
        <v>0</v>
      </c>
      <c r="AC145" s="28">
        <v>0</v>
      </c>
      <c r="AD145" s="28">
        <v>0</v>
      </c>
      <c r="AE145" s="28">
        <v>1</v>
      </c>
      <c r="AF145" s="28">
        <v>0</v>
      </c>
      <c r="AG145" s="28">
        <v>0</v>
      </c>
      <c r="AH145" s="28">
        <v>0</v>
      </c>
      <c r="AI145" s="28">
        <v>0</v>
      </c>
      <c r="AJ145" s="9">
        <f t="shared" si="12"/>
        <v>1</v>
      </c>
      <c r="AK145" s="9">
        <f t="shared" si="13"/>
        <v>0</v>
      </c>
      <c r="AL145" s="9">
        <f t="shared" si="14"/>
        <v>0</v>
      </c>
      <c r="AM145" s="9">
        <f t="shared" si="15"/>
        <v>0</v>
      </c>
      <c r="AN145" s="29" t="s">
        <v>1231</v>
      </c>
    </row>
    <row r="146" spans="1:46" x14ac:dyDescent="0.25">
      <c r="A146" s="28">
        <v>4271</v>
      </c>
      <c r="B146" s="29" t="s">
        <v>3087</v>
      </c>
      <c r="C146" s="29" t="s">
        <v>3088</v>
      </c>
      <c r="D146" s="29" t="s">
        <v>3089</v>
      </c>
      <c r="E146" s="42">
        <v>43709</v>
      </c>
      <c r="F146" s="29" t="s">
        <v>38</v>
      </c>
      <c r="I146" s="28">
        <v>122.7</v>
      </c>
      <c r="J146" s="28">
        <v>6.1600000000000002E-2</v>
      </c>
      <c r="L146" s="10" t="s">
        <v>342</v>
      </c>
      <c r="M146" s="29" t="s">
        <v>136</v>
      </c>
      <c r="N146" s="31" t="s">
        <v>48</v>
      </c>
      <c r="O146" s="28">
        <v>28</v>
      </c>
      <c r="P146" s="29" t="s">
        <v>1230</v>
      </c>
      <c r="Q146" s="31" t="s">
        <v>15</v>
      </c>
      <c r="R146" s="28">
        <v>1</v>
      </c>
      <c r="S146" s="28">
        <v>0</v>
      </c>
      <c r="T146" s="28">
        <v>0</v>
      </c>
      <c r="U146" s="28">
        <v>1</v>
      </c>
      <c r="V146" s="28">
        <v>0</v>
      </c>
      <c r="W146" s="28">
        <v>0</v>
      </c>
      <c r="X146" s="28">
        <v>0</v>
      </c>
      <c r="Y146" s="28">
        <v>0</v>
      </c>
      <c r="Z146" s="28">
        <v>1</v>
      </c>
      <c r="AA146" s="28">
        <v>0</v>
      </c>
      <c r="AB146" s="28">
        <v>0</v>
      </c>
      <c r="AC146" s="28">
        <v>0</v>
      </c>
      <c r="AD146" s="28">
        <v>0</v>
      </c>
      <c r="AE146" s="28">
        <v>1</v>
      </c>
      <c r="AF146" s="28">
        <v>0</v>
      </c>
      <c r="AG146" s="28">
        <v>0</v>
      </c>
      <c r="AH146" s="28">
        <v>0</v>
      </c>
      <c r="AI146" s="28">
        <v>0</v>
      </c>
      <c r="AJ146" s="9">
        <f t="shared" si="12"/>
        <v>1</v>
      </c>
      <c r="AK146" s="9">
        <f t="shared" si="13"/>
        <v>0</v>
      </c>
      <c r="AL146" s="9">
        <f t="shared" si="14"/>
        <v>0</v>
      </c>
      <c r="AM146" s="9">
        <f t="shared" si="15"/>
        <v>0</v>
      </c>
      <c r="AN146" s="29" t="s">
        <v>3090</v>
      </c>
    </row>
    <row r="147" spans="1:46" s="21" customFormat="1" x14ac:dyDescent="0.25">
      <c r="A147" s="32">
        <v>4314</v>
      </c>
      <c r="B147" s="33" t="s">
        <v>1232</v>
      </c>
      <c r="C147" s="33" t="s">
        <v>1233</v>
      </c>
      <c r="D147" s="33" t="s">
        <v>1234</v>
      </c>
      <c r="E147" s="44">
        <v>42634</v>
      </c>
      <c r="F147" s="33" t="s">
        <v>328</v>
      </c>
      <c r="G147" s="25" t="s">
        <v>3091</v>
      </c>
      <c r="H147" s="25" t="s">
        <v>3092</v>
      </c>
      <c r="I147" s="19"/>
      <c r="J147" s="32">
        <v>0.4</v>
      </c>
      <c r="K147" s="19"/>
      <c r="L147" s="19" t="s">
        <v>342</v>
      </c>
      <c r="M147" s="33" t="s">
        <v>1235</v>
      </c>
      <c r="N147" s="35" t="s">
        <v>40</v>
      </c>
      <c r="O147" s="32">
        <v>840</v>
      </c>
      <c r="P147" s="33" t="s">
        <v>539</v>
      </c>
      <c r="Q147" s="35" t="s">
        <v>55</v>
      </c>
      <c r="R147" s="32">
        <v>1</v>
      </c>
      <c r="S147" s="32">
        <v>0</v>
      </c>
      <c r="T147" s="32">
        <v>0</v>
      </c>
      <c r="U147" s="32">
        <v>0</v>
      </c>
      <c r="V147" s="32">
        <v>0</v>
      </c>
      <c r="W147" s="32">
        <v>0</v>
      </c>
      <c r="X147" s="32">
        <v>0</v>
      </c>
      <c r="Y147" s="32">
        <v>0</v>
      </c>
      <c r="Z147" s="32">
        <v>0</v>
      </c>
      <c r="AA147" s="32">
        <v>0</v>
      </c>
      <c r="AB147" s="32">
        <v>0</v>
      </c>
      <c r="AC147" s="32">
        <v>1</v>
      </c>
      <c r="AD147" s="32">
        <v>0</v>
      </c>
      <c r="AE147" s="32">
        <v>0</v>
      </c>
      <c r="AF147" s="32">
        <v>0</v>
      </c>
      <c r="AG147" s="32">
        <v>0</v>
      </c>
      <c r="AH147" s="32">
        <v>0</v>
      </c>
      <c r="AI147" s="32">
        <v>0</v>
      </c>
      <c r="AJ147" s="9">
        <f t="shared" si="12"/>
        <v>1</v>
      </c>
      <c r="AK147" s="9">
        <f t="shared" si="13"/>
        <v>0</v>
      </c>
      <c r="AL147" s="9">
        <f t="shared" si="14"/>
        <v>0</v>
      </c>
      <c r="AM147" s="9">
        <f t="shared" si="15"/>
        <v>0</v>
      </c>
      <c r="AN147" s="22" t="s">
        <v>1236</v>
      </c>
    </row>
    <row r="148" spans="1:46" x14ac:dyDescent="0.25">
      <c r="A148" s="28">
        <v>4316</v>
      </c>
      <c r="B148" s="29" t="s">
        <v>3093</v>
      </c>
      <c r="C148" s="29" t="s">
        <v>3094</v>
      </c>
      <c r="D148" s="29" t="s">
        <v>3095</v>
      </c>
      <c r="E148" s="42">
        <v>43313</v>
      </c>
      <c r="F148" s="29" t="s">
        <v>38</v>
      </c>
      <c r="J148" s="28">
        <v>0.31</v>
      </c>
      <c r="L148" s="10" t="s">
        <v>341</v>
      </c>
      <c r="M148" s="29" t="s">
        <v>283</v>
      </c>
      <c r="N148" s="31" t="s">
        <v>48</v>
      </c>
      <c r="O148" s="28">
        <v>24</v>
      </c>
      <c r="P148" s="29" t="s">
        <v>3096</v>
      </c>
      <c r="Q148" s="31" t="s">
        <v>15</v>
      </c>
      <c r="R148" s="28">
        <v>1</v>
      </c>
      <c r="S148" s="28">
        <v>0</v>
      </c>
      <c r="T148" s="28">
        <v>0</v>
      </c>
      <c r="U148" s="28">
        <v>1</v>
      </c>
      <c r="V148" s="28">
        <v>0</v>
      </c>
      <c r="W148" s="28">
        <v>0</v>
      </c>
      <c r="X148" s="28">
        <v>0</v>
      </c>
      <c r="Y148" s="28">
        <v>0</v>
      </c>
      <c r="Z148" s="28">
        <v>1</v>
      </c>
      <c r="AA148" s="28">
        <v>0</v>
      </c>
      <c r="AB148" s="28">
        <v>0</v>
      </c>
      <c r="AC148" s="28">
        <v>0</v>
      </c>
      <c r="AD148" s="28">
        <v>0</v>
      </c>
      <c r="AE148" s="28">
        <v>0</v>
      </c>
      <c r="AF148" s="28">
        <v>0</v>
      </c>
      <c r="AG148" s="28">
        <v>0</v>
      </c>
      <c r="AH148" s="28">
        <v>0</v>
      </c>
      <c r="AI148" s="28">
        <v>1</v>
      </c>
      <c r="AJ148" s="9">
        <f t="shared" si="12"/>
        <v>0</v>
      </c>
      <c r="AK148" s="9">
        <f t="shared" si="13"/>
        <v>0</v>
      </c>
      <c r="AL148" s="9">
        <f t="shared" si="14"/>
        <v>1</v>
      </c>
      <c r="AM148" s="9">
        <f t="shared" si="15"/>
        <v>0</v>
      </c>
      <c r="AN148" s="29" t="s">
        <v>3097</v>
      </c>
    </row>
    <row r="149" spans="1:46" x14ac:dyDescent="0.25">
      <c r="A149" s="28">
        <v>4335</v>
      </c>
      <c r="B149" s="29" t="s">
        <v>3098</v>
      </c>
      <c r="C149" s="29" t="s">
        <v>3099</v>
      </c>
      <c r="D149" s="29" t="s">
        <v>3100</v>
      </c>
      <c r="E149" s="42">
        <v>43394</v>
      </c>
      <c r="F149" s="29" t="s">
        <v>38</v>
      </c>
      <c r="I149" s="28">
        <v>160</v>
      </c>
      <c r="J149" s="28">
        <v>1.7000000000000001E-2</v>
      </c>
      <c r="L149" s="10" t="s">
        <v>341</v>
      </c>
      <c r="M149" s="29" t="s">
        <v>3101</v>
      </c>
      <c r="N149" s="31" t="s">
        <v>48</v>
      </c>
      <c r="O149" s="28">
        <v>80</v>
      </c>
      <c r="P149" s="29" t="s">
        <v>225</v>
      </c>
      <c r="Q149" s="31" t="s">
        <v>15</v>
      </c>
      <c r="R149" s="28">
        <v>1</v>
      </c>
      <c r="S149" s="28">
        <v>0</v>
      </c>
      <c r="T149" s="28">
        <v>0</v>
      </c>
      <c r="U149" s="28">
        <v>1</v>
      </c>
      <c r="V149" s="28">
        <v>0</v>
      </c>
      <c r="W149" s="28">
        <v>0</v>
      </c>
      <c r="X149" s="28">
        <v>0</v>
      </c>
      <c r="Y149" s="28">
        <v>0</v>
      </c>
      <c r="Z149" s="28">
        <v>1</v>
      </c>
      <c r="AA149" s="28">
        <v>0</v>
      </c>
      <c r="AB149" s="28">
        <v>0</v>
      </c>
      <c r="AC149" s="28">
        <v>0</v>
      </c>
      <c r="AD149" s="28">
        <v>0</v>
      </c>
      <c r="AE149" s="28">
        <v>1</v>
      </c>
      <c r="AF149" s="28">
        <v>0</v>
      </c>
      <c r="AG149" s="28">
        <v>0</v>
      </c>
      <c r="AH149" s="28">
        <v>0</v>
      </c>
      <c r="AI149" s="28">
        <v>0</v>
      </c>
      <c r="AJ149" s="9">
        <f t="shared" ref="AJ149:AJ157" si="16">IF(OR(AC149=1,AE149=1),1,0)</f>
        <v>1</v>
      </c>
      <c r="AK149" s="9">
        <f t="shared" ref="AK149:AK157" si="17">IF(OR(AF149=1,AG149=1),1,0)</f>
        <v>0</v>
      </c>
      <c r="AL149" s="9">
        <f t="shared" ref="AL149:AL157" si="18">IF(OR(AD149=1,AH149=1,AI149=1),1,0)</f>
        <v>0</v>
      </c>
      <c r="AM149" s="9">
        <f t="shared" ref="AM149:AM157" si="19">IF(OR(AD149=1,AH149=1),1,0)</f>
        <v>0</v>
      </c>
      <c r="AN149" s="29" t="s">
        <v>3102</v>
      </c>
    </row>
    <row r="150" spans="1:46" x14ac:dyDescent="0.25">
      <c r="A150" s="28">
        <v>4359</v>
      </c>
      <c r="B150" s="29" t="s">
        <v>3103</v>
      </c>
      <c r="C150" s="29" t="s">
        <v>3104</v>
      </c>
      <c r="D150" s="29" t="s">
        <v>3105</v>
      </c>
      <c r="E150" s="42">
        <v>44371</v>
      </c>
      <c r="F150" s="29" t="s">
        <v>38</v>
      </c>
      <c r="O150" s="28">
        <v>0</v>
      </c>
      <c r="P150" s="29" t="s">
        <v>3106</v>
      </c>
      <c r="Q150" s="31" t="s">
        <v>15</v>
      </c>
      <c r="R150" s="28">
        <v>1</v>
      </c>
      <c r="S150" s="28">
        <v>0</v>
      </c>
      <c r="T150" s="28">
        <v>0</v>
      </c>
      <c r="U150" s="28">
        <v>0</v>
      </c>
      <c r="V150" s="28">
        <v>0</v>
      </c>
      <c r="W150" s="28">
        <v>0</v>
      </c>
      <c r="X150" s="28">
        <v>0</v>
      </c>
      <c r="Y150" s="28">
        <v>0</v>
      </c>
      <c r="Z150" s="28">
        <v>0</v>
      </c>
      <c r="AA150" s="28">
        <v>0</v>
      </c>
      <c r="AB150" s="28">
        <v>0</v>
      </c>
      <c r="AC150" s="28">
        <v>0</v>
      </c>
      <c r="AD150" s="28">
        <v>0</v>
      </c>
      <c r="AE150" s="28">
        <v>0</v>
      </c>
      <c r="AF150" s="28">
        <v>0</v>
      </c>
      <c r="AG150" s="28">
        <v>0</v>
      </c>
      <c r="AH150" s="28">
        <v>0</v>
      </c>
      <c r="AI150" s="28">
        <v>1</v>
      </c>
      <c r="AJ150" s="9">
        <f t="shared" si="16"/>
        <v>0</v>
      </c>
      <c r="AK150" s="9">
        <f t="shared" si="17"/>
        <v>0</v>
      </c>
      <c r="AL150" s="9">
        <f t="shared" si="18"/>
        <v>1</v>
      </c>
      <c r="AM150" s="9">
        <f t="shared" si="19"/>
        <v>0</v>
      </c>
      <c r="AN150" s="29" t="s">
        <v>3107</v>
      </c>
    </row>
    <row r="151" spans="1:46" s="21" customFormat="1" x14ac:dyDescent="0.25">
      <c r="A151" s="32">
        <v>4501</v>
      </c>
      <c r="B151" s="33" t="s">
        <v>1963</v>
      </c>
      <c r="C151" s="33" t="s">
        <v>1964</v>
      </c>
      <c r="D151" s="33" t="s">
        <v>1965</v>
      </c>
      <c r="E151" s="44">
        <v>43032</v>
      </c>
      <c r="F151" s="33" t="s">
        <v>38</v>
      </c>
      <c r="I151" s="19"/>
      <c r="J151" s="25" t="s">
        <v>3108</v>
      </c>
      <c r="K151" s="19"/>
      <c r="L151" s="19" t="s">
        <v>341</v>
      </c>
      <c r="M151" s="33" t="s">
        <v>54</v>
      </c>
      <c r="N151" s="35" t="s">
        <v>48</v>
      </c>
      <c r="O151" s="32">
        <v>0</v>
      </c>
      <c r="P151" s="33" t="s">
        <v>60</v>
      </c>
      <c r="Q151" s="35" t="s">
        <v>55</v>
      </c>
      <c r="R151" s="32">
        <v>1</v>
      </c>
      <c r="S151" s="32">
        <v>0</v>
      </c>
      <c r="T151" s="32">
        <v>0</v>
      </c>
      <c r="U151" s="32">
        <v>0</v>
      </c>
      <c r="V151" s="32">
        <v>0</v>
      </c>
      <c r="W151" s="32">
        <v>0</v>
      </c>
      <c r="X151" s="32">
        <v>0</v>
      </c>
      <c r="Y151" s="32">
        <v>0</v>
      </c>
      <c r="Z151" s="32">
        <v>0</v>
      </c>
      <c r="AA151" s="32">
        <v>0</v>
      </c>
      <c r="AB151" s="32">
        <v>1</v>
      </c>
      <c r="AC151" s="32">
        <v>0</v>
      </c>
      <c r="AD151" s="32">
        <v>0</v>
      </c>
      <c r="AE151" s="32">
        <v>0</v>
      </c>
      <c r="AF151" s="32">
        <v>0</v>
      </c>
      <c r="AG151" s="32">
        <v>0</v>
      </c>
      <c r="AH151" s="32">
        <v>0</v>
      </c>
      <c r="AI151" s="32">
        <v>1</v>
      </c>
      <c r="AJ151" s="9">
        <f t="shared" si="16"/>
        <v>0</v>
      </c>
      <c r="AK151" s="9">
        <f t="shared" si="17"/>
        <v>0</v>
      </c>
      <c r="AL151" s="9">
        <f t="shared" si="18"/>
        <v>1</v>
      </c>
      <c r="AM151" s="9">
        <f t="shared" si="19"/>
        <v>0</v>
      </c>
      <c r="AN151" s="22" t="s">
        <v>1966</v>
      </c>
    </row>
    <row r="152" spans="1:46" x14ac:dyDescent="0.25">
      <c r="A152" s="28">
        <v>4584</v>
      </c>
      <c r="B152" s="29" t="s">
        <v>3109</v>
      </c>
      <c r="C152" s="29" t="s">
        <v>3110</v>
      </c>
      <c r="D152" s="29" t="s">
        <v>3111</v>
      </c>
      <c r="E152" s="42">
        <v>44958</v>
      </c>
      <c r="F152" s="29" t="s">
        <v>38</v>
      </c>
      <c r="L152" s="10" t="s">
        <v>341</v>
      </c>
      <c r="M152" s="29" t="s">
        <v>3112</v>
      </c>
      <c r="O152" s="28">
        <v>2</v>
      </c>
      <c r="P152" s="29" t="s">
        <v>225</v>
      </c>
      <c r="Q152" s="31" t="s">
        <v>15</v>
      </c>
      <c r="R152" s="28">
        <v>0</v>
      </c>
      <c r="S152" s="28">
        <v>0</v>
      </c>
      <c r="T152" s="28">
        <v>0</v>
      </c>
      <c r="U152" s="28">
        <v>1</v>
      </c>
      <c r="V152" s="28">
        <v>0</v>
      </c>
      <c r="W152" s="28">
        <v>0</v>
      </c>
      <c r="X152" s="28">
        <v>0</v>
      </c>
      <c r="Y152" s="28">
        <v>0</v>
      </c>
      <c r="Z152" s="28">
        <v>1</v>
      </c>
      <c r="AA152" s="28">
        <v>0</v>
      </c>
      <c r="AB152" s="28">
        <v>0</v>
      </c>
      <c r="AC152" s="28">
        <v>0</v>
      </c>
      <c r="AD152" s="28">
        <v>0</v>
      </c>
      <c r="AE152" s="28">
        <v>1</v>
      </c>
      <c r="AF152" s="28">
        <v>0</v>
      </c>
      <c r="AG152" s="28">
        <v>0</v>
      </c>
      <c r="AH152" s="28">
        <v>0</v>
      </c>
      <c r="AI152" s="28">
        <v>0</v>
      </c>
      <c r="AJ152" s="9">
        <f t="shared" si="16"/>
        <v>1</v>
      </c>
      <c r="AK152" s="9">
        <f t="shared" si="17"/>
        <v>0</v>
      </c>
      <c r="AL152" s="9">
        <f t="shared" si="18"/>
        <v>0</v>
      </c>
      <c r="AM152" s="9">
        <f t="shared" si="19"/>
        <v>0</v>
      </c>
      <c r="AN152" s="29" t="s">
        <v>3113</v>
      </c>
    </row>
    <row r="153" spans="1:46" x14ac:dyDescent="0.25">
      <c r="A153" s="28">
        <v>4617</v>
      </c>
      <c r="B153" s="29" t="s">
        <v>3114</v>
      </c>
      <c r="C153" s="29" t="s">
        <v>3115</v>
      </c>
      <c r="D153" s="29" t="s">
        <v>3116</v>
      </c>
      <c r="E153" s="42">
        <v>45045</v>
      </c>
      <c r="F153" s="29" t="s">
        <v>38</v>
      </c>
      <c r="L153" s="10" t="s">
        <v>341</v>
      </c>
      <c r="M153" s="29" t="s">
        <v>54</v>
      </c>
      <c r="N153" s="31" t="s">
        <v>48</v>
      </c>
      <c r="O153" s="28">
        <v>0</v>
      </c>
      <c r="P153" s="29" t="s">
        <v>111</v>
      </c>
      <c r="Q153" s="31" t="s">
        <v>70</v>
      </c>
      <c r="R153" s="28">
        <v>0</v>
      </c>
      <c r="S153" s="28">
        <v>0</v>
      </c>
      <c r="T153" s="28">
        <v>0</v>
      </c>
      <c r="U153" s="28">
        <v>0</v>
      </c>
      <c r="V153" s="28">
        <v>0</v>
      </c>
      <c r="W153" s="28">
        <v>0</v>
      </c>
      <c r="X153" s="28">
        <v>0</v>
      </c>
      <c r="Y153" s="28">
        <v>0</v>
      </c>
      <c r="Z153" s="28">
        <v>0</v>
      </c>
      <c r="AA153" s="28">
        <v>0</v>
      </c>
      <c r="AB153" s="28">
        <v>1</v>
      </c>
      <c r="AC153" s="28">
        <v>1</v>
      </c>
      <c r="AD153" s="28">
        <v>0</v>
      </c>
      <c r="AE153" s="28">
        <v>1</v>
      </c>
      <c r="AF153" s="28">
        <v>0</v>
      </c>
      <c r="AG153" s="28">
        <v>0</v>
      </c>
      <c r="AH153" s="28">
        <v>0</v>
      </c>
      <c r="AI153" s="28">
        <v>0</v>
      </c>
      <c r="AJ153" s="9">
        <f t="shared" si="16"/>
        <v>1</v>
      </c>
      <c r="AK153" s="9">
        <f t="shared" si="17"/>
        <v>0</v>
      </c>
      <c r="AL153" s="9">
        <f t="shared" si="18"/>
        <v>0</v>
      </c>
      <c r="AM153" s="9">
        <f t="shared" si="19"/>
        <v>0</v>
      </c>
      <c r="AN153" s="29" t="s">
        <v>3117</v>
      </c>
    </row>
    <row r="154" spans="1:46" x14ac:dyDescent="0.25">
      <c r="A154" s="28">
        <v>4757</v>
      </c>
      <c r="B154" s="29" t="s">
        <v>1250</v>
      </c>
      <c r="C154" s="29" t="s">
        <v>1251</v>
      </c>
      <c r="D154" s="29" t="s">
        <v>1252</v>
      </c>
      <c r="E154" s="42">
        <v>42186</v>
      </c>
      <c r="F154" s="29" t="s">
        <v>38</v>
      </c>
      <c r="K154" s="28">
        <v>48</v>
      </c>
      <c r="L154" s="10" t="s">
        <v>342</v>
      </c>
      <c r="M154" s="29" t="s">
        <v>136</v>
      </c>
      <c r="N154" s="31" t="s">
        <v>48</v>
      </c>
      <c r="O154" s="28">
        <v>0</v>
      </c>
      <c r="P154" s="29" t="s">
        <v>589</v>
      </c>
      <c r="Q154" s="31" t="s">
        <v>15</v>
      </c>
      <c r="R154" s="28">
        <v>1</v>
      </c>
      <c r="S154" s="28">
        <v>0</v>
      </c>
      <c r="T154" s="28">
        <v>0</v>
      </c>
      <c r="U154" s="28">
        <v>1</v>
      </c>
      <c r="V154" s="28">
        <v>0</v>
      </c>
      <c r="W154" s="28">
        <v>0</v>
      </c>
      <c r="X154" s="28">
        <v>0</v>
      </c>
      <c r="Y154" s="28">
        <v>0</v>
      </c>
      <c r="Z154" s="28">
        <v>1</v>
      </c>
      <c r="AA154" s="28">
        <v>0</v>
      </c>
      <c r="AB154" s="28">
        <v>0</v>
      </c>
      <c r="AC154" s="28">
        <v>0</v>
      </c>
      <c r="AD154" s="28">
        <v>0</v>
      </c>
      <c r="AE154" s="28">
        <v>0</v>
      </c>
      <c r="AF154" s="28">
        <v>0</v>
      </c>
      <c r="AG154" s="28">
        <v>0</v>
      </c>
      <c r="AH154" s="28">
        <v>0</v>
      </c>
      <c r="AI154" s="28">
        <v>1</v>
      </c>
      <c r="AJ154" s="9">
        <f t="shared" si="16"/>
        <v>0</v>
      </c>
      <c r="AK154" s="9">
        <f t="shared" si="17"/>
        <v>0</v>
      </c>
      <c r="AL154" s="9">
        <f t="shared" si="18"/>
        <v>1</v>
      </c>
      <c r="AM154" s="9">
        <f t="shared" si="19"/>
        <v>0</v>
      </c>
      <c r="AN154" s="29" t="s">
        <v>1253</v>
      </c>
    </row>
    <row r="155" spans="1:46" x14ac:dyDescent="0.25">
      <c r="A155" s="28">
        <v>4999</v>
      </c>
      <c r="B155" s="29" t="s">
        <v>330</v>
      </c>
      <c r="C155" s="29" t="s">
        <v>331</v>
      </c>
      <c r="D155" s="29" t="s">
        <v>327</v>
      </c>
      <c r="E155" s="42">
        <v>45107</v>
      </c>
      <c r="F155" s="29" t="s">
        <v>332</v>
      </c>
      <c r="I155" s="28">
        <v>1200</v>
      </c>
      <c r="L155" s="10" t="s">
        <v>341</v>
      </c>
      <c r="M155" s="29" t="s">
        <v>47</v>
      </c>
      <c r="N155" s="31" t="s">
        <v>48</v>
      </c>
      <c r="O155" s="28">
        <v>0</v>
      </c>
      <c r="P155" s="29" t="s">
        <v>49</v>
      </c>
      <c r="Q155" s="31" t="s">
        <v>15</v>
      </c>
      <c r="R155" s="28">
        <v>1</v>
      </c>
      <c r="S155" s="28">
        <v>0</v>
      </c>
      <c r="T155" s="28">
        <v>0</v>
      </c>
      <c r="U155" s="28">
        <v>0</v>
      </c>
      <c r="V155" s="28">
        <v>0</v>
      </c>
      <c r="W155" s="28">
        <v>0</v>
      </c>
      <c r="X155" s="28">
        <v>0</v>
      </c>
      <c r="Y155" s="28">
        <v>0</v>
      </c>
      <c r="Z155" s="28">
        <v>0</v>
      </c>
      <c r="AA155" s="28">
        <v>0</v>
      </c>
      <c r="AB155" s="28">
        <v>1</v>
      </c>
      <c r="AC155" s="28">
        <v>0</v>
      </c>
      <c r="AD155" s="28">
        <v>0</v>
      </c>
      <c r="AE155" s="28">
        <v>0</v>
      </c>
      <c r="AF155" s="28">
        <v>0</v>
      </c>
      <c r="AG155" s="28">
        <v>1</v>
      </c>
      <c r="AH155" s="28">
        <v>0</v>
      </c>
      <c r="AI155" s="28">
        <v>0</v>
      </c>
      <c r="AJ155" s="9">
        <f t="shared" si="16"/>
        <v>0</v>
      </c>
      <c r="AK155" s="9">
        <f t="shared" si="17"/>
        <v>1</v>
      </c>
      <c r="AL155" s="9">
        <f t="shared" si="18"/>
        <v>0</v>
      </c>
      <c r="AM155" s="9">
        <f t="shared" si="19"/>
        <v>0</v>
      </c>
      <c r="AN155" s="29" t="s">
        <v>333</v>
      </c>
    </row>
    <row r="156" spans="1:46" x14ac:dyDescent="0.25">
      <c r="A156" s="28">
        <v>5143</v>
      </c>
      <c r="B156" s="29" t="s">
        <v>3118</v>
      </c>
      <c r="C156" s="29" t="s">
        <v>3119</v>
      </c>
      <c r="D156" s="29" t="s">
        <v>3120</v>
      </c>
      <c r="E156" s="42">
        <v>45237</v>
      </c>
      <c r="F156" s="29" t="s">
        <v>332</v>
      </c>
      <c r="J156" s="28">
        <v>0.54</v>
      </c>
      <c r="L156" s="10" t="s">
        <v>341</v>
      </c>
      <c r="M156" s="29" t="s">
        <v>283</v>
      </c>
      <c r="N156" s="31" t="s">
        <v>48</v>
      </c>
      <c r="O156" s="28">
        <v>8</v>
      </c>
      <c r="P156" s="29" t="s">
        <v>377</v>
      </c>
      <c r="Q156" s="31" t="s">
        <v>15</v>
      </c>
      <c r="R156" s="28">
        <v>1</v>
      </c>
      <c r="S156" s="28">
        <v>0</v>
      </c>
      <c r="T156" s="28">
        <v>0</v>
      </c>
      <c r="U156" s="28">
        <v>1</v>
      </c>
      <c r="V156" s="28">
        <v>0</v>
      </c>
      <c r="W156" s="28">
        <v>0</v>
      </c>
      <c r="X156" s="28">
        <v>0</v>
      </c>
      <c r="Y156" s="28">
        <v>0</v>
      </c>
      <c r="Z156" s="28">
        <v>1</v>
      </c>
      <c r="AA156" s="28">
        <v>0</v>
      </c>
      <c r="AB156" s="28">
        <v>0</v>
      </c>
      <c r="AC156" s="28">
        <v>0</v>
      </c>
      <c r="AD156" s="28">
        <v>0</v>
      </c>
      <c r="AE156" s="28">
        <v>0</v>
      </c>
      <c r="AF156" s="28">
        <v>0</v>
      </c>
      <c r="AG156" s="28">
        <v>0</v>
      </c>
      <c r="AH156" s="28">
        <v>0</v>
      </c>
      <c r="AI156" s="28">
        <v>0</v>
      </c>
      <c r="AJ156" s="9">
        <f t="shared" si="16"/>
        <v>0</v>
      </c>
      <c r="AK156" s="9">
        <f t="shared" si="17"/>
        <v>0</v>
      </c>
      <c r="AL156" s="9">
        <f t="shared" si="18"/>
        <v>0</v>
      </c>
      <c r="AM156" s="9">
        <f t="shared" si="19"/>
        <v>0</v>
      </c>
      <c r="AN156" s="29" t="s">
        <v>3121</v>
      </c>
    </row>
    <row r="157" spans="1:46" x14ac:dyDescent="0.25">
      <c r="A157" s="28">
        <v>5399</v>
      </c>
      <c r="B157" s="29" t="s">
        <v>3122</v>
      </c>
      <c r="C157" s="29" t="s">
        <v>3123</v>
      </c>
      <c r="D157" s="29" t="s">
        <v>3124</v>
      </c>
      <c r="E157" s="42">
        <v>44826</v>
      </c>
      <c r="F157" s="29" t="s">
        <v>38</v>
      </c>
      <c r="J157" s="28">
        <v>2</v>
      </c>
      <c r="O157" s="28">
        <v>0</v>
      </c>
      <c r="P157" s="29" t="s">
        <v>111</v>
      </c>
      <c r="Q157" s="31" t="s">
        <v>70</v>
      </c>
      <c r="R157" s="28">
        <v>0</v>
      </c>
      <c r="S157" s="28">
        <v>0</v>
      </c>
      <c r="T157" s="28">
        <v>0</v>
      </c>
      <c r="U157" s="28">
        <v>0</v>
      </c>
      <c r="V157" s="28">
        <v>0</v>
      </c>
      <c r="W157" s="28">
        <v>0</v>
      </c>
      <c r="X157" s="28">
        <v>0</v>
      </c>
      <c r="Y157" s="28">
        <v>0</v>
      </c>
      <c r="Z157" s="28">
        <v>0</v>
      </c>
      <c r="AA157" s="28">
        <v>1</v>
      </c>
      <c r="AB157" s="28">
        <v>0</v>
      </c>
      <c r="AC157" s="28">
        <v>0</v>
      </c>
      <c r="AD157" s="28">
        <v>0</v>
      </c>
      <c r="AE157" s="28">
        <v>0</v>
      </c>
      <c r="AF157" s="28">
        <v>0</v>
      </c>
      <c r="AG157" s="28">
        <v>0</v>
      </c>
      <c r="AH157" s="28">
        <v>0</v>
      </c>
      <c r="AI157" s="28">
        <v>0</v>
      </c>
      <c r="AJ157" s="9">
        <f t="shared" si="16"/>
        <v>0</v>
      </c>
      <c r="AK157" s="9">
        <f t="shared" si="17"/>
        <v>0</v>
      </c>
      <c r="AL157" s="9">
        <f t="shared" si="18"/>
        <v>0</v>
      </c>
      <c r="AM157" s="9">
        <f t="shared" si="19"/>
        <v>0</v>
      </c>
      <c r="AN157" s="29" t="s">
        <v>3125</v>
      </c>
    </row>
    <row r="159" spans="1:46" x14ac:dyDescent="0.25">
      <c r="AN159" s="100" t="s">
        <v>8024</v>
      </c>
      <c r="AO159" s="101">
        <f>COUNTIF(AD2:AD157,"=1")</f>
        <v>29</v>
      </c>
      <c r="AP159" s="19" t="s">
        <v>343</v>
      </c>
      <c r="AR159" s="100" t="s">
        <v>8808</v>
      </c>
      <c r="AS159" s="101">
        <f>COUNTIF(AE2:AE157,"=1")</f>
        <v>40</v>
      </c>
      <c r="AT159" s="19" t="s">
        <v>343</v>
      </c>
    </row>
    <row r="160" spans="1:46" x14ac:dyDescent="0.25">
      <c r="L160" s="65"/>
      <c r="M160" s="65"/>
      <c r="N160" s="65" t="s">
        <v>4092</v>
      </c>
      <c r="P160" s="15" t="s">
        <v>3126</v>
      </c>
      <c r="Q160" s="46">
        <f>SUM(Q161:Q162)</f>
        <v>156</v>
      </c>
      <c r="R160" s="10" t="s">
        <v>343</v>
      </c>
      <c r="AN160" s="21" t="s">
        <v>15</v>
      </c>
      <c r="AO160" s="19">
        <f>COUNTIFS(AD2:AD157,"=1",R2:R157,"=1")</f>
        <v>2</v>
      </c>
      <c r="AP160" s="102">
        <f>AO160/AO159*100</f>
        <v>6.8965517241379306</v>
      </c>
      <c r="AR160" s="21" t="s">
        <v>15</v>
      </c>
      <c r="AS160" s="19">
        <f>COUNTIFS(AE2:AE157,"=1",R2:R157,"=1")</f>
        <v>16</v>
      </c>
      <c r="AT160" s="102">
        <f>AS160/AS159*100</f>
        <v>40</v>
      </c>
    </row>
    <row r="161" spans="12:46" x14ac:dyDescent="0.25">
      <c r="L161" s="65" t="s">
        <v>15</v>
      </c>
      <c r="M161" s="65">
        <f>COUNTIFS(Q2:Q157,"Effect")</f>
        <v>114</v>
      </c>
      <c r="N161" s="66">
        <f>M161/M165</f>
        <v>0.73076923076923073</v>
      </c>
      <c r="P161" t="s">
        <v>15</v>
      </c>
      <c r="Q161" s="10">
        <f>COUNTIF(R2:R157,"=1")</f>
        <v>71</v>
      </c>
      <c r="R161" s="13">
        <f>Q161/Q160*100</f>
        <v>45.512820512820511</v>
      </c>
      <c r="AN161" s="21" t="s">
        <v>340</v>
      </c>
      <c r="AO161" s="19">
        <f>COUNTIFS(AD2:AD157,"=1",R2:R157,"=0")</f>
        <v>27</v>
      </c>
      <c r="AP161" s="102">
        <f>AO161/AO159*100</f>
        <v>93.103448275862064</v>
      </c>
      <c r="AR161" s="21" t="s">
        <v>340</v>
      </c>
      <c r="AS161" s="19">
        <f>COUNTIFS(AE2:AE157,"=1",R2:R157,"=0")</f>
        <v>24</v>
      </c>
      <c r="AT161" s="102">
        <f>AS161/AS159*100</f>
        <v>60</v>
      </c>
    </row>
    <row r="162" spans="12:46" x14ac:dyDescent="0.25">
      <c r="L162" s="65" t="s">
        <v>70</v>
      </c>
      <c r="M162" s="65">
        <f>COUNTIFS(Q2:Q157,"No Effect")</f>
        <v>27</v>
      </c>
      <c r="N162" s="66">
        <f>M162/M165</f>
        <v>0.17307692307692307</v>
      </c>
      <c r="P162" t="s">
        <v>340</v>
      </c>
      <c r="Q162" s="10">
        <f>COUNTIF(R2:R157,"=0")</f>
        <v>85</v>
      </c>
      <c r="R162" s="13">
        <f>Q162/Q160*100</f>
        <v>54.487179487179482</v>
      </c>
      <c r="AO162" s="87"/>
      <c r="AP162" s="87"/>
    </row>
    <row r="163" spans="12:46" x14ac:dyDescent="0.25">
      <c r="L163" s="65" t="s">
        <v>55</v>
      </c>
      <c r="M163" s="65">
        <f>COUNTIFS(Q2:Q157,"Uncertain Effect")</f>
        <v>15</v>
      </c>
      <c r="N163" s="66">
        <f>M163/M165</f>
        <v>9.6153846153846159E-2</v>
      </c>
      <c r="AN163" s="100" t="s">
        <v>8386</v>
      </c>
      <c r="AO163" s="101">
        <f>COUNTIF(AJ2:AJ157,"=1")</f>
        <v>103</v>
      </c>
      <c r="AP163" s="19" t="s">
        <v>343</v>
      </c>
    </row>
    <row r="164" spans="12:46" x14ac:dyDescent="0.25">
      <c r="L164" s="65"/>
      <c r="M164" s="65"/>
      <c r="N164" s="65"/>
      <c r="P164" s="15" t="s">
        <v>341</v>
      </c>
      <c r="Q164" s="10">
        <f>COUNTIFS(L2:L157,"=Real")</f>
        <v>70</v>
      </c>
      <c r="R164" s="10" t="s">
        <v>343</v>
      </c>
      <c r="AN164" s="21" t="s">
        <v>15</v>
      </c>
      <c r="AO164" s="19">
        <f>COUNTIFS(AJ2:AJ157,"=1",R2:R157,"=1")</f>
        <v>49</v>
      </c>
      <c r="AP164" s="102">
        <f>AO164/AO163*100</f>
        <v>47.572815533980581</v>
      </c>
    </row>
    <row r="165" spans="12:46" x14ac:dyDescent="0.25">
      <c r="L165" s="65" t="s">
        <v>4093</v>
      </c>
      <c r="M165" s="65">
        <f>SUM(M161:M163)</f>
        <v>156</v>
      </c>
      <c r="N165" s="65"/>
      <c r="P165" t="s">
        <v>15</v>
      </c>
      <c r="Q165" s="10">
        <f>COUNTIFS(L2:L157,"=Real",R2:R157,"=1")</f>
        <v>30</v>
      </c>
      <c r="R165" s="13">
        <f>Q165/Q164*100</f>
        <v>42.857142857142854</v>
      </c>
      <c r="AN165" s="21" t="s">
        <v>340</v>
      </c>
      <c r="AO165" s="19">
        <f>COUNTIFS(AJ2:AJ157,"=1",R2:R157,"=0")</f>
        <v>54</v>
      </c>
      <c r="AP165" s="102">
        <f>AO165/AO163*100</f>
        <v>52.427184466019419</v>
      </c>
    </row>
    <row r="166" spans="12:46" x14ac:dyDescent="0.25">
      <c r="P166" t="s">
        <v>340</v>
      </c>
      <c r="Q166" s="10">
        <f>COUNTIFS(L2:L157,"=Real",R2:R157,"=0")</f>
        <v>40</v>
      </c>
      <c r="R166" s="13">
        <f>Q166/Q164*100</f>
        <v>57.142857142857139</v>
      </c>
    </row>
    <row r="167" spans="12:46" x14ac:dyDescent="0.25">
      <c r="AN167" s="15" t="s">
        <v>8026</v>
      </c>
      <c r="AO167" s="46">
        <f>COUNTIF(AK2:AK157,"=1")</f>
        <v>6</v>
      </c>
      <c r="AP167" s="87" t="s">
        <v>343</v>
      </c>
    </row>
    <row r="168" spans="12:46" x14ac:dyDescent="0.25">
      <c r="P168" s="15" t="s">
        <v>342</v>
      </c>
      <c r="Q168" s="10">
        <f>COUNTIFS(L2:L157,"=Simulated")</f>
        <v>76</v>
      </c>
      <c r="R168" s="10" t="s">
        <v>343</v>
      </c>
      <c r="AN168" t="s">
        <v>15</v>
      </c>
      <c r="AO168" s="87">
        <f>COUNTIFS(AK2:AK157,"=1",R2:R157,"=1")</f>
        <v>3</v>
      </c>
      <c r="AP168" s="13">
        <f>AO168/AO167*100</f>
        <v>50</v>
      </c>
    </row>
    <row r="169" spans="12:46" x14ac:dyDescent="0.25">
      <c r="P169" t="s">
        <v>15</v>
      </c>
      <c r="Q169" s="10">
        <f>COUNTIFS(L2:L157,"=Simulated",R2:R157,"=1")</f>
        <v>36</v>
      </c>
      <c r="R169" s="13">
        <f>Q169/Q168*100</f>
        <v>47.368421052631575</v>
      </c>
      <c r="AN169" t="s">
        <v>340</v>
      </c>
      <c r="AO169" s="87">
        <f>COUNTIFS(AK2:AK157,"=1",R2:R157,"=0")</f>
        <v>3</v>
      </c>
      <c r="AP169" s="13">
        <f>AO169/AO167*100</f>
        <v>50</v>
      </c>
    </row>
    <row r="170" spans="12:46" x14ac:dyDescent="0.25">
      <c r="P170" t="s">
        <v>340</v>
      </c>
      <c r="Q170" s="10">
        <f>COUNTIFS(L2:L157,"=Simulated",R2:R157,"=0")</f>
        <v>40</v>
      </c>
      <c r="R170" s="13">
        <f>Q170/Q168*100</f>
        <v>52.631578947368418</v>
      </c>
    </row>
    <row r="171" spans="12:46" x14ac:dyDescent="0.25">
      <c r="AN171" s="15" t="s">
        <v>8382</v>
      </c>
      <c r="AO171" s="46">
        <f>COUNTIF(AL2:AL157,"=1")</f>
        <v>69</v>
      </c>
      <c r="AP171" s="87" t="s">
        <v>343</v>
      </c>
    </row>
    <row r="172" spans="12:46" x14ac:dyDescent="0.25">
      <c r="P172" s="15" t="s">
        <v>48</v>
      </c>
      <c r="Q172" s="10">
        <f>COUNTIFS(N2:N157,"=Pulsed")</f>
        <v>107</v>
      </c>
      <c r="R172" s="10" t="s">
        <v>343</v>
      </c>
      <c r="AN172" t="s">
        <v>15</v>
      </c>
      <c r="AO172" s="87">
        <f>COUNTIFS(AL2:AL157,"=1",R2:R157,"=1")</f>
        <v>22</v>
      </c>
      <c r="AP172" s="13">
        <f>AO172/AO171*100</f>
        <v>31.884057971014489</v>
      </c>
    </row>
    <row r="173" spans="12:46" x14ac:dyDescent="0.25">
      <c r="P173" t="s">
        <v>15</v>
      </c>
      <c r="Q173" s="10">
        <f>COUNTIFS(N2:N157,"=Pulsed",R2:R157,"=1")</f>
        <v>48</v>
      </c>
      <c r="R173" s="13">
        <f>Q173/Q172*100</f>
        <v>44.859813084112147</v>
      </c>
      <c r="AN173" t="s">
        <v>340</v>
      </c>
      <c r="AO173" s="87">
        <f>COUNTIFS(AL2:AL157,"=1",R2:R157,"=0")</f>
        <v>47</v>
      </c>
      <c r="AP173" s="13">
        <f>AO173/AO171*100</f>
        <v>68.115942028985515</v>
      </c>
    </row>
    <row r="174" spans="12:46" x14ac:dyDescent="0.25">
      <c r="P174" t="s">
        <v>340</v>
      </c>
      <c r="Q174" s="10">
        <f>COUNTIFS(N2:N157,"=Pulsed",R2:R157,"=0")</f>
        <v>59</v>
      </c>
      <c r="R174" s="13">
        <f>Q174/Q172*100</f>
        <v>55.140186915887845</v>
      </c>
    </row>
    <row r="175" spans="12:46" x14ac:dyDescent="0.25">
      <c r="AN175" s="15" t="s">
        <v>8387</v>
      </c>
      <c r="AO175" s="46">
        <f>COUNTIF(AM2:AM157,"=1")</f>
        <v>29</v>
      </c>
      <c r="AP175" s="87" t="s">
        <v>343</v>
      </c>
    </row>
    <row r="176" spans="12:46" x14ac:dyDescent="0.25">
      <c r="P176" s="15" t="s">
        <v>7985</v>
      </c>
      <c r="Q176" s="46">
        <f>COUNTIFS(N2:N157,"=Continuous")</f>
        <v>14</v>
      </c>
      <c r="R176" s="10" t="s">
        <v>343</v>
      </c>
      <c r="AN176" t="s">
        <v>15</v>
      </c>
      <c r="AO176" s="87">
        <f>COUNTIFS(AM2:AM157,"=1",R2:R157,"=1")</f>
        <v>2</v>
      </c>
      <c r="AP176" s="13">
        <f>AO176/AO175*100</f>
        <v>6.8965517241379306</v>
      </c>
    </row>
    <row r="177" spans="16:42" x14ac:dyDescent="0.25">
      <c r="P177" t="s">
        <v>15</v>
      </c>
      <c r="Q177" s="10">
        <f>COUNTIFS(N2:N157,"=Continuous",R2:R157,"=1")</f>
        <v>7</v>
      </c>
      <c r="R177" s="13">
        <f>Q177/Q176*100</f>
        <v>50</v>
      </c>
      <c r="AN177" t="s">
        <v>340</v>
      </c>
      <c r="AO177" s="87">
        <f>COUNTIFS(AM2:AM157,"=1",R2:R157,"=0")</f>
        <v>27</v>
      </c>
      <c r="AP177" s="13">
        <f>AO177/AO175*100</f>
        <v>93.103448275862064</v>
      </c>
    </row>
    <row r="178" spans="16:42" x14ac:dyDescent="0.25">
      <c r="P178" t="s">
        <v>340</v>
      </c>
      <c r="Q178" s="10">
        <f>COUNTIFS(N2:N157,"=Continuous",R2:R157,"=0")</f>
        <v>7</v>
      </c>
      <c r="R178" s="13">
        <f>Q178/Q176*100</f>
        <v>50</v>
      </c>
    </row>
    <row r="179" spans="16:42" x14ac:dyDescent="0.25">
      <c r="AN179" s="15" t="s">
        <v>8028</v>
      </c>
      <c r="AO179" s="46">
        <f>COUNTIF(AF2:AF157,"=1")</f>
        <v>4</v>
      </c>
      <c r="AP179" s="87" t="s">
        <v>343</v>
      </c>
    </row>
    <row r="180" spans="16:42" x14ac:dyDescent="0.25">
      <c r="AN180" t="s">
        <v>15</v>
      </c>
      <c r="AO180" s="87">
        <f>COUNTIFS(AF2:AF157,"=1",R2:R157,"=1")</f>
        <v>2</v>
      </c>
      <c r="AP180" s="13">
        <f>AO180/AO179*100</f>
        <v>50</v>
      </c>
    </row>
    <row r="181" spans="16:42" x14ac:dyDescent="0.25">
      <c r="AN181" t="s">
        <v>340</v>
      </c>
      <c r="AO181" s="87">
        <f>COUNTIFS(AF2:AF157,"=1",R2:R157,"=0")</f>
        <v>2</v>
      </c>
      <c r="AP181" s="13">
        <f>AO181/AO179*100</f>
        <v>50</v>
      </c>
    </row>
    <row r="183" spans="16:42" x14ac:dyDescent="0.25">
      <c r="AN183" s="100" t="s">
        <v>8427</v>
      </c>
      <c r="AO183" s="101">
        <f>COUNTIF(AI2:AI157,"=1")</f>
        <v>40</v>
      </c>
      <c r="AP183" s="19" t="s">
        <v>343</v>
      </c>
    </row>
    <row r="184" spans="16:42" x14ac:dyDescent="0.25">
      <c r="AN184" s="21" t="s">
        <v>15</v>
      </c>
      <c r="AO184" s="19">
        <f>COUNTIFS(AI2:AI157,"=1",R2:R157,"=1")</f>
        <v>20</v>
      </c>
      <c r="AP184" s="102">
        <f>AO184/AO183*100</f>
        <v>50</v>
      </c>
    </row>
    <row r="185" spans="16:42" x14ac:dyDescent="0.25">
      <c r="AN185" s="21" t="s">
        <v>340</v>
      </c>
      <c r="AO185" s="19">
        <f>COUNTIFS(AI2:AI157,"=1",R2:R157,"=0")</f>
        <v>20</v>
      </c>
      <c r="AP185" s="102">
        <f>AO185/AO183*100</f>
        <v>50</v>
      </c>
    </row>
  </sheetData>
  <hyperlinks>
    <hyperlink ref="AN36" r:id="rId1" xr:uid="{A1F64D81-209C-40D1-95A3-52AC66F25497}"/>
    <hyperlink ref="AN147" r:id="rId2" xr:uid="{62E84C16-92E1-4C5A-A473-367DCBF2EB72}"/>
    <hyperlink ref="AN151" r:id="rId3" xr:uid="{FF3CBF27-A03C-422A-A7AB-CB2EABD2852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21680-1E61-4ECB-9C44-537760F58FA6}">
  <dimension ref="A1:AT137"/>
  <sheetViews>
    <sheetView topLeftCell="AG1" workbookViewId="0">
      <pane ySplit="1" topLeftCell="A107" activePane="bottomLeft" state="frozen"/>
      <selection activeCell="V1" sqref="V1"/>
      <selection pane="bottomLeft" activeCell="AR117" sqref="AR117"/>
    </sheetView>
  </sheetViews>
  <sheetFormatPr defaultColWidth="22" defaultRowHeight="13.6" x14ac:dyDescent="0.25"/>
  <cols>
    <col min="1" max="1" width="9.42578125" style="103" customWidth="1"/>
    <col min="2" max="2" width="31" style="103" customWidth="1"/>
    <col min="3" max="4" width="22" style="103"/>
    <col min="5" max="5" width="12.140625" style="103" customWidth="1"/>
    <col min="6" max="6" width="22" style="103"/>
    <col min="7" max="7" width="11" style="103" customWidth="1"/>
    <col min="8" max="8" width="11.140625" style="103" customWidth="1"/>
    <col min="9" max="9" width="11" style="109" customWidth="1"/>
    <col min="10" max="10" width="13.140625" style="109" customWidth="1"/>
    <col min="11" max="12" width="10.85546875" style="109" customWidth="1"/>
    <col min="13" max="13" width="41.42578125" style="103" customWidth="1"/>
    <col min="14" max="14" width="16.140625" style="103" customWidth="1"/>
    <col min="15" max="15" width="16" style="109" customWidth="1"/>
    <col min="16" max="16" width="22" style="103"/>
    <col min="17" max="17" width="15" style="103" customWidth="1"/>
    <col min="18" max="18" width="8.5703125" style="103" customWidth="1"/>
    <col min="19" max="27" width="22" style="103"/>
    <col min="28" max="28" width="12.42578125" style="103" customWidth="1"/>
    <col min="29" max="29" width="9.28515625" style="103" customWidth="1"/>
    <col min="30" max="30" width="8" style="103" customWidth="1"/>
    <col min="31" max="31" width="10" style="103" customWidth="1"/>
    <col min="32" max="32" width="12.85546875" style="103" customWidth="1"/>
    <col min="33" max="33" width="10.28515625" style="103" customWidth="1"/>
    <col min="34" max="34" width="9" style="103" customWidth="1"/>
    <col min="35" max="35" width="9.85546875" style="103" customWidth="1"/>
    <col min="36" max="36" width="17.7109375" style="103" customWidth="1"/>
    <col min="37" max="37" width="15.5703125" style="103" customWidth="1"/>
    <col min="38" max="38" width="14.5703125" style="103" customWidth="1"/>
    <col min="39" max="39" width="14.7109375" style="103" customWidth="1"/>
    <col min="40" max="16384" width="22" style="103"/>
  </cols>
  <sheetData>
    <row r="1" spans="1:40" x14ac:dyDescent="0.25">
      <c r="A1" s="104" t="s">
        <v>0</v>
      </c>
      <c r="B1" s="104" t="s">
        <v>1</v>
      </c>
      <c r="C1" s="104" t="s">
        <v>2</v>
      </c>
      <c r="D1" s="104" t="s">
        <v>3</v>
      </c>
      <c r="E1" s="104" t="s">
        <v>4</v>
      </c>
      <c r="F1" s="104" t="s">
        <v>5</v>
      </c>
      <c r="G1" s="104" t="s">
        <v>6</v>
      </c>
      <c r="H1" s="104" t="s">
        <v>7</v>
      </c>
      <c r="I1" s="108" t="s">
        <v>8</v>
      </c>
      <c r="J1" s="108" t="s">
        <v>9</v>
      </c>
      <c r="K1" s="108" t="s">
        <v>10</v>
      </c>
      <c r="L1" s="108" t="s">
        <v>338</v>
      </c>
      <c r="M1" s="104" t="s">
        <v>11</v>
      </c>
      <c r="N1" s="104" t="s">
        <v>12</v>
      </c>
      <c r="O1" s="108" t="s">
        <v>13</v>
      </c>
      <c r="P1" s="104" t="s">
        <v>14</v>
      </c>
      <c r="Q1" s="104" t="s">
        <v>15</v>
      </c>
      <c r="R1" s="104" t="s">
        <v>8654</v>
      </c>
      <c r="S1" s="104" t="s">
        <v>17</v>
      </c>
      <c r="T1" s="104" t="s">
        <v>18</v>
      </c>
      <c r="U1" s="104" t="s">
        <v>19</v>
      </c>
      <c r="V1" s="104" t="s">
        <v>20</v>
      </c>
      <c r="W1" s="104" t="s">
        <v>21</v>
      </c>
      <c r="X1" s="104" t="s">
        <v>22</v>
      </c>
      <c r="Y1" s="104" t="s">
        <v>23</v>
      </c>
      <c r="Z1" s="104" t="s">
        <v>24</v>
      </c>
      <c r="AA1" s="104" t="s">
        <v>25</v>
      </c>
      <c r="AB1" s="104" t="s">
        <v>26</v>
      </c>
      <c r="AC1" s="104" t="s">
        <v>27</v>
      </c>
      <c r="AD1" s="104" t="s">
        <v>28</v>
      </c>
      <c r="AE1" s="104" t="s">
        <v>29</v>
      </c>
      <c r="AF1" s="104" t="s">
        <v>30</v>
      </c>
      <c r="AG1" s="104" t="s">
        <v>31</v>
      </c>
      <c r="AH1" s="104" t="s">
        <v>32</v>
      </c>
      <c r="AI1" s="104" t="s">
        <v>33</v>
      </c>
      <c r="AJ1" s="1" t="s">
        <v>8023</v>
      </c>
      <c r="AK1" s="1" t="s">
        <v>8027</v>
      </c>
      <c r="AL1" s="1" t="s">
        <v>8384</v>
      </c>
      <c r="AM1" s="1" t="s">
        <v>8385</v>
      </c>
      <c r="AN1" s="104" t="s">
        <v>34</v>
      </c>
    </row>
    <row r="2" spans="1:40" x14ac:dyDescent="0.25">
      <c r="A2" s="105">
        <v>9</v>
      </c>
      <c r="B2" s="106" t="s">
        <v>5923</v>
      </c>
      <c r="C2" s="106" t="s">
        <v>5924</v>
      </c>
      <c r="D2" s="106" t="s">
        <v>5925</v>
      </c>
      <c r="E2" s="107">
        <v>42217</v>
      </c>
      <c r="F2" s="106" t="s">
        <v>38</v>
      </c>
      <c r="J2" s="110">
        <v>0.45</v>
      </c>
      <c r="L2" s="109" t="s">
        <v>342</v>
      </c>
      <c r="M2" s="106" t="s">
        <v>224</v>
      </c>
      <c r="N2" s="106" t="s">
        <v>40</v>
      </c>
      <c r="O2" s="110">
        <v>56</v>
      </c>
      <c r="P2" s="106" t="s">
        <v>817</v>
      </c>
      <c r="Q2" s="106" t="s">
        <v>15</v>
      </c>
      <c r="R2" s="105">
        <v>1</v>
      </c>
      <c r="S2" s="105">
        <v>0</v>
      </c>
      <c r="T2" s="105">
        <v>0</v>
      </c>
      <c r="U2" s="105">
        <v>1</v>
      </c>
      <c r="V2" s="105">
        <v>0</v>
      </c>
      <c r="W2" s="105">
        <v>0</v>
      </c>
      <c r="X2" s="105">
        <v>0</v>
      </c>
      <c r="Y2" s="105">
        <v>0</v>
      </c>
      <c r="Z2" s="105">
        <v>1</v>
      </c>
      <c r="AA2" s="105">
        <v>0</v>
      </c>
      <c r="AB2" s="105">
        <v>0</v>
      </c>
      <c r="AC2" s="105">
        <v>1</v>
      </c>
      <c r="AD2" s="105">
        <v>0</v>
      </c>
      <c r="AE2" s="105">
        <v>0</v>
      </c>
      <c r="AF2" s="105">
        <v>0</v>
      </c>
      <c r="AG2" s="105">
        <v>0</v>
      </c>
      <c r="AH2" s="105">
        <v>0</v>
      </c>
      <c r="AI2" s="105">
        <v>0</v>
      </c>
      <c r="AJ2" s="9">
        <f>IF(OR(AC2=1,AE2=1),1,0)</f>
        <v>1</v>
      </c>
      <c r="AK2" s="9">
        <f>IF(OR(AF2=1,AG2=1),1,0)</f>
        <v>0</v>
      </c>
      <c r="AL2" s="9">
        <f>IF(OR(AD2=1,AH2=1,AI2=1),1,0)</f>
        <v>0</v>
      </c>
      <c r="AM2" s="9">
        <f>IF(OR(AD2=1,AH2=1),1,0)</f>
        <v>0</v>
      </c>
      <c r="AN2" s="106" t="s">
        <v>5927</v>
      </c>
    </row>
    <row r="3" spans="1:40" x14ac:dyDescent="0.25">
      <c r="A3" s="105">
        <v>47</v>
      </c>
      <c r="B3" s="106" t="s">
        <v>3484</v>
      </c>
      <c r="C3" s="106" t="s">
        <v>3485</v>
      </c>
      <c r="D3" s="106" t="s">
        <v>3486</v>
      </c>
      <c r="E3" s="107">
        <v>41879</v>
      </c>
      <c r="F3" s="106" t="s">
        <v>38</v>
      </c>
      <c r="I3" s="110">
        <v>500</v>
      </c>
      <c r="J3" s="110">
        <v>2.5000000000000001E-2</v>
      </c>
      <c r="K3" s="110">
        <v>13.77</v>
      </c>
      <c r="L3" s="109" t="s">
        <v>342</v>
      </c>
      <c r="M3" s="106" t="s">
        <v>136</v>
      </c>
      <c r="N3" s="106" t="s">
        <v>40</v>
      </c>
      <c r="O3" s="110">
        <v>8</v>
      </c>
      <c r="P3" s="106" t="s">
        <v>539</v>
      </c>
      <c r="Q3" s="106" t="s">
        <v>15</v>
      </c>
      <c r="R3" s="105">
        <v>1</v>
      </c>
      <c r="S3" s="105">
        <v>0</v>
      </c>
      <c r="T3" s="105">
        <v>0</v>
      </c>
      <c r="U3" s="105">
        <v>1</v>
      </c>
      <c r="V3" s="105">
        <v>0</v>
      </c>
      <c r="W3" s="105">
        <v>0</v>
      </c>
      <c r="X3" s="105">
        <v>0</v>
      </c>
      <c r="Y3" s="105">
        <v>0</v>
      </c>
      <c r="Z3" s="105">
        <v>1</v>
      </c>
      <c r="AA3" s="105">
        <v>0</v>
      </c>
      <c r="AB3" s="105">
        <v>0</v>
      </c>
      <c r="AC3" s="105">
        <v>0</v>
      </c>
      <c r="AD3" s="105">
        <v>0</v>
      </c>
      <c r="AE3" s="105">
        <v>0</v>
      </c>
      <c r="AF3" s="105">
        <v>0</v>
      </c>
      <c r="AG3" s="105">
        <v>0</v>
      </c>
      <c r="AH3" s="105">
        <v>0</v>
      </c>
      <c r="AI3" s="105">
        <v>1</v>
      </c>
      <c r="AJ3" s="9">
        <f t="shared" ref="AJ3:AJ21" si="0">IF(OR(AC3=1,AE3=1),1,0)</f>
        <v>0</v>
      </c>
      <c r="AK3" s="9">
        <f t="shared" ref="AK3:AK21" si="1">IF(OR(AF3=1,AG3=1),1,0)</f>
        <v>0</v>
      </c>
      <c r="AL3" s="9">
        <f>IF(OR(AD3=1,AH3=1,AI3=1),1,0)</f>
        <v>1</v>
      </c>
      <c r="AM3" s="9">
        <f>IF(OR(AD3=1,AH3=1),1,0)</f>
        <v>0</v>
      </c>
      <c r="AN3" s="106" t="s">
        <v>3487</v>
      </c>
    </row>
    <row r="4" spans="1:40" x14ac:dyDescent="0.25">
      <c r="A4" s="105">
        <v>52</v>
      </c>
      <c r="B4" s="106" t="s">
        <v>3496</v>
      </c>
      <c r="C4" s="106" t="s">
        <v>3497</v>
      </c>
      <c r="D4" s="106" t="s">
        <v>3498</v>
      </c>
      <c r="E4" s="107">
        <v>41817</v>
      </c>
      <c r="F4" s="106" t="s">
        <v>38</v>
      </c>
      <c r="I4" s="110">
        <v>1200</v>
      </c>
      <c r="J4" s="110">
        <v>0.36</v>
      </c>
      <c r="L4" s="109" t="s">
        <v>342</v>
      </c>
      <c r="M4" s="106" t="s">
        <v>39</v>
      </c>
      <c r="N4" s="106" t="s">
        <v>48</v>
      </c>
      <c r="O4" s="110">
        <v>1</v>
      </c>
      <c r="P4" s="106" t="s">
        <v>7250</v>
      </c>
      <c r="Q4" s="106" t="s">
        <v>15</v>
      </c>
      <c r="R4" s="105">
        <v>0</v>
      </c>
      <c r="S4" s="105">
        <v>0</v>
      </c>
      <c r="T4" s="105">
        <v>0</v>
      </c>
      <c r="U4" s="105">
        <v>0</v>
      </c>
      <c r="V4" s="105">
        <v>0</v>
      </c>
      <c r="W4" s="105">
        <v>0</v>
      </c>
      <c r="X4" s="105">
        <v>0</v>
      </c>
      <c r="Y4" s="105">
        <v>1</v>
      </c>
      <c r="Z4" s="105">
        <v>0</v>
      </c>
      <c r="AA4" s="105">
        <v>0</v>
      </c>
      <c r="AB4" s="105">
        <v>0</v>
      </c>
      <c r="AC4" s="105">
        <v>0</v>
      </c>
      <c r="AD4" s="105">
        <v>0</v>
      </c>
      <c r="AE4" s="105">
        <v>1</v>
      </c>
      <c r="AF4" s="105">
        <v>0</v>
      </c>
      <c r="AG4" s="105">
        <v>0</v>
      </c>
      <c r="AH4" s="105">
        <v>0</v>
      </c>
      <c r="AI4" s="105">
        <v>0</v>
      </c>
      <c r="AJ4" s="9">
        <f t="shared" si="0"/>
        <v>1</v>
      </c>
      <c r="AK4" s="9">
        <f t="shared" si="1"/>
        <v>0</v>
      </c>
      <c r="AL4" s="9">
        <f t="shared" ref="AL4:AL21" si="2">IF(OR(AD4=1,AH4=1,AI4=1),1,0)</f>
        <v>0</v>
      </c>
      <c r="AM4" s="9">
        <f t="shared" ref="AM4:AM22" si="3">IF(OR(AD4=1,AH4=1),1,0)</f>
        <v>0</v>
      </c>
      <c r="AN4" s="106" t="s">
        <v>3499</v>
      </c>
    </row>
    <row r="5" spans="1:40" x14ac:dyDescent="0.25">
      <c r="A5" s="105">
        <v>65</v>
      </c>
      <c r="B5" s="106" t="s">
        <v>3511</v>
      </c>
      <c r="C5" s="106" t="s">
        <v>3512</v>
      </c>
      <c r="D5" s="106" t="s">
        <v>3513</v>
      </c>
      <c r="E5" s="107">
        <v>41609</v>
      </c>
      <c r="F5" s="106" t="s">
        <v>38</v>
      </c>
      <c r="I5" s="110">
        <v>1420</v>
      </c>
      <c r="J5" s="110">
        <v>0.60699999999999998</v>
      </c>
      <c r="L5" s="109" t="s">
        <v>342</v>
      </c>
      <c r="M5" s="106" t="s">
        <v>39</v>
      </c>
      <c r="N5" s="106" t="s">
        <v>40</v>
      </c>
      <c r="O5" s="110">
        <v>4</v>
      </c>
      <c r="P5" s="106" t="s">
        <v>7173</v>
      </c>
      <c r="Q5" s="106" t="s">
        <v>15</v>
      </c>
      <c r="R5" s="105">
        <v>0</v>
      </c>
      <c r="S5" s="105">
        <v>0</v>
      </c>
      <c r="T5" s="105">
        <v>0</v>
      </c>
      <c r="U5" s="105">
        <v>0</v>
      </c>
      <c r="V5" s="105">
        <v>0</v>
      </c>
      <c r="W5" s="105">
        <v>0</v>
      </c>
      <c r="X5" s="105">
        <v>0</v>
      </c>
      <c r="Y5" s="105">
        <v>1</v>
      </c>
      <c r="Z5" s="105">
        <v>0</v>
      </c>
      <c r="AA5" s="105">
        <v>0</v>
      </c>
      <c r="AB5" s="105">
        <v>0</v>
      </c>
      <c r="AC5" s="105">
        <v>0</v>
      </c>
      <c r="AD5" s="105">
        <v>0</v>
      </c>
      <c r="AE5" s="105">
        <v>1</v>
      </c>
      <c r="AF5" s="105">
        <v>0</v>
      </c>
      <c r="AG5" s="105">
        <v>0</v>
      </c>
      <c r="AH5" s="105">
        <v>0</v>
      </c>
      <c r="AI5" s="105">
        <v>0</v>
      </c>
      <c r="AJ5" s="9">
        <f t="shared" si="0"/>
        <v>1</v>
      </c>
      <c r="AK5" s="9">
        <f t="shared" si="1"/>
        <v>0</v>
      </c>
      <c r="AL5" s="9">
        <f t="shared" si="2"/>
        <v>0</v>
      </c>
      <c r="AM5" s="9">
        <f t="shared" si="3"/>
        <v>0</v>
      </c>
      <c r="AN5" s="106" t="s">
        <v>3514</v>
      </c>
    </row>
    <row r="6" spans="1:40" x14ac:dyDescent="0.25">
      <c r="A6" s="105">
        <v>76</v>
      </c>
      <c r="B6" s="106" t="s">
        <v>7174</v>
      </c>
      <c r="C6" s="106" t="s">
        <v>7175</v>
      </c>
      <c r="D6" s="106" t="s">
        <v>7176</v>
      </c>
      <c r="E6" s="107">
        <v>41278</v>
      </c>
      <c r="F6" s="106" t="s">
        <v>38</v>
      </c>
      <c r="J6" s="110">
        <v>1</v>
      </c>
      <c r="L6" s="109" t="s">
        <v>342</v>
      </c>
      <c r="M6" s="106" t="s">
        <v>424</v>
      </c>
      <c r="N6" s="106" t="s">
        <v>219</v>
      </c>
      <c r="O6" s="110">
        <v>16</v>
      </c>
      <c r="P6" s="106" t="s">
        <v>7177</v>
      </c>
      <c r="Q6" s="106" t="s">
        <v>15</v>
      </c>
      <c r="R6" s="105">
        <v>0</v>
      </c>
      <c r="S6" s="105">
        <v>0</v>
      </c>
      <c r="T6" s="105">
        <v>0</v>
      </c>
      <c r="U6" s="105">
        <v>1</v>
      </c>
      <c r="V6" s="105">
        <v>0</v>
      </c>
      <c r="W6" s="105">
        <v>0</v>
      </c>
      <c r="X6" s="105">
        <v>0</v>
      </c>
      <c r="Y6" s="105">
        <v>0</v>
      </c>
      <c r="Z6" s="105">
        <v>1</v>
      </c>
      <c r="AA6" s="105">
        <v>0</v>
      </c>
      <c r="AB6" s="105">
        <v>0</v>
      </c>
      <c r="AC6" s="105">
        <v>0</v>
      </c>
      <c r="AD6" s="105">
        <v>0</v>
      </c>
      <c r="AE6" s="105">
        <v>0</v>
      </c>
      <c r="AF6" s="105">
        <v>0</v>
      </c>
      <c r="AG6" s="105">
        <v>0</v>
      </c>
      <c r="AH6" s="105">
        <v>0</v>
      </c>
      <c r="AI6" s="105">
        <v>1</v>
      </c>
      <c r="AJ6" s="9">
        <f t="shared" si="0"/>
        <v>0</v>
      </c>
      <c r="AK6" s="9">
        <f t="shared" si="1"/>
        <v>0</v>
      </c>
      <c r="AL6" s="9">
        <f t="shared" si="2"/>
        <v>1</v>
      </c>
      <c r="AM6" s="9">
        <f t="shared" si="3"/>
        <v>0</v>
      </c>
      <c r="AN6" s="106" t="s">
        <v>7178</v>
      </c>
    </row>
    <row r="7" spans="1:40" x14ac:dyDescent="0.25">
      <c r="A7" s="105">
        <v>141</v>
      </c>
      <c r="B7" s="106" t="s">
        <v>7179</v>
      </c>
      <c r="C7" s="106" t="s">
        <v>7180</v>
      </c>
      <c r="D7" s="106" t="s">
        <v>7181</v>
      </c>
      <c r="E7" s="107">
        <v>41944</v>
      </c>
      <c r="F7" s="106" t="s">
        <v>38</v>
      </c>
      <c r="L7" s="109" t="s">
        <v>342</v>
      </c>
      <c r="M7" s="106" t="s">
        <v>1800</v>
      </c>
      <c r="N7" s="106" t="s">
        <v>219</v>
      </c>
      <c r="O7" s="110">
        <v>8.3333333333333301E-2</v>
      </c>
      <c r="P7" s="106" t="s">
        <v>7182</v>
      </c>
      <c r="Q7" s="106" t="s">
        <v>15</v>
      </c>
      <c r="R7" s="105">
        <v>0</v>
      </c>
      <c r="S7" s="105">
        <v>0</v>
      </c>
      <c r="T7" s="105">
        <v>0</v>
      </c>
      <c r="U7" s="105">
        <v>0</v>
      </c>
      <c r="V7" s="105">
        <v>0</v>
      </c>
      <c r="W7" s="105">
        <v>0</v>
      </c>
      <c r="X7" s="105">
        <v>0</v>
      </c>
      <c r="Y7" s="105">
        <v>1</v>
      </c>
      <c r="Z7" s="105">
        <v>0</v>
      </c>
      <c r="AA7" s="105">
        <v>0</v>
      </c>
      <c r="AB7" s="105">
        <v>0</v>
      </c>
      <c r="AC7" s="105">
        <v>0</v>
      </c>
      <c r="AD7" s="105">
        <v>0</v>
      </c>
      <c r="AE7" s="105">
        <v>0</v>
      </c>
      <c r="AF7" s="105">
        <v>0</v>
      </c>
      <c r="AG7" s="105">
        <v>0</v>
      </c>
      <c r="AH7" s="105">
        <v>0</v>
      </c>
      <c r="AI7" s="105">
        <v>1</v>
      </c>
      <c r="AJ7" s="9">
        <f t="shared" si="0"/>
        <v>0</v>
      </c>
      <c r="AK7" s="9">
        <f t="shared" si="1"/>
        <v>0</v>
      </c>
      <c r="AL7" s="9">
        <f t="shared" si="2"/>
        <v>1</v>
      </c>
      <c r="AM7" s="9">
        <f t="shared" si="3"/>
        <v>0</v>
      </c>
      <c r="AN7" s="106" t="s">
        <v>7183</v>
      </c>
    </row>
    <row r="8" spans="1:40" x14ac:dyDescent="0.25">
      <c r="A8" s="105">
        <v>144</v>
      </c>
      <c r="B8" s="106" t="s">
        <v>4181</v>
      </c>
      <c r="C8" s="106" t="s">
        <v>4182</v>
      </c>
      <c r="D8" s="106" t="s">
        <v>4183</v>
      </c>
      <c r="E8" s="107">
        <v>42241</v>
      </c>
      <c r="F8" s="106" t="s">
        <v>38</v>
      </c>
      <c r="I8" s="110">
        <v>100000</v>
      </c>
      <c r="L8" s="109" t="s">
        <v>342</v>
      </c>
      <c r="M8" s="106" t="s">
        <v>136</v>
      </c>
      <c r="N8" s="106" t="s">
        <v>48</v>
      </c>
      <c r="O8" s="110">
        <v>8.3333333333333301E-2</v>
      </c>
      <c r="P8" s="106" t="s">
        <v>367</v>
      </c>
      <c r="Q8" s="106" t="s">
        <v>15</v>
      </c>
      <c r="R8" s="105">
        <v>1</v>
      </c>
      <c r="S8" s="105">
        <v>0</v>
      </c>
      <c r="T8" s="105">
        <v>0</v>
      </c>
      <c r="U8" s="105">
        <v>1</v>
      </c>
      <c r="V8" s="105">
        <v>0</v>
      </c>
      <c r="W8" s="105">
        <v>0</v>
      </c>
      <c r="X8" s="105">
        <v>0</v>
      </c>
      <c r="Y8" s="105">
        <v>1</v>
      </c>
      <c r="Z8" s="105">
        <v>0</v>
      </c>
      <c r="AA8" s="105">
        <v>0</v>
      </c>
      <c r="AB8" s="105">
        <v>0</v>
      </c>
      <c r="AC8" s="105">
        <v>1</v>
      </c>
      <c r="AD8" s="105">
        <v>0</v>
      </c>
      <c r="AE8" s="105">
        <v>0</v>
      </c>
      <c r="AF8" s="105">
        <v>0</v>
      </c>
      <c r="AG8" s="105">
        <v>0</v>
      </c>
      <c r="AH8" s="105">
        <v>0</v>
      </c>
      <c r="AI8" s="105">
        <v>0</v>
      </c>
      <c r="AJ8" s="9">
        <f t="shared" si="0"/>
        <v>1</v>
      </c>
      <c r="AK8" s="9">
        <f t="shared" si="1"/>
        <v>0</v>
      </c>
      <c r="AL8" s="9">
        <f t="shared" si="2"/>
        <v>0</v>
      </c>
      <c r="AM8" s="9">
        <f t="shared" si="3"/>
        <v>0</v>
      </c>
      <c r="AN8" s="106" t="s">
        <v>4184</v>
      </c>
    </row>
    <row r="9" spans="1:40" x14ac:dyDescent="0.25">
      <c r="A9" s="105">
        <v>346</v>
      </c>
      <c r="B9" s="106" t="s">
        <v>7189</v>
      </c>
      <c r="C9" s="106" t="s">
        <v>7190</v>
      </c>
      <c r="D9" s="106" t="s">
        <v>7191</v>
      </c>
      <c r="E9" s="107">
        <v>38961</v>
      </c>
      <c r="F9" s="106" t="s">
        <v>38</v>
      </c>
      <c r="L9" s="109" t="s">
        <v>341</v>
      </c>
      <c r="M9" s="106" t="s">
        <v>54</v>
      </c>
      <c r="N9" s="106" t="s">
        <v>48</v>
      </c>
      <c r="O9" s="110">
        <v>0</v>
      </c>
      <c r="P9" s="106" t="s">
        <v>157</v>
      </c>
      <c r="Q9" s="106" t="s">
        <v>70</v>
      </c>
      <c r="R9" s="105">
        <v>0</v>
      </c>
      <c r="S9" s="105">
        <v>0</v>
      </c>
      <c r="T9" s="105">
        <v>0</v>
      </c>
      <c r="U9" s="105">
        <v>0</v>
      </c>
      <c r="V9" s="105">
        <v>0</v>
      </c>
      <c r="W9" s="105">
        <v>0</v>
      </c>
      <c r="X9" s="105">
        <v>0</v>
      </c>
      <c r="Y9" s="105">
        <v>0</v>
      </c>
      <c r="Z9" s="105">
        <v>1</v>
      </c>
      <c r="AA9" s="105">
        <v>0</v>
      </c>
      <c r="AB9" s="105">
        <v>0</v>
      </c>
      <c r="AC9" s="105">
        <v>1</v>
      </c>
      <c r="AD9" s="105">
        <v>1</v>
      </c>
      <c r="AE9" s="105">
        <v>1</v>
      </c>
      <c r="AF9" s="105">
        <v>0</v>
      </c>
      <c r="AG9" s="105">
        <v>1</v>
      </c>
      <c r="AH9" s="105">
        <v>0</v>
      </c>
      <c r="AI9" s="105">
        <v>0</v>
      </c>
      <c r="AJ9" s="9">
        <f t="shared" si="0"/>
        <v>1</v>
      </c>
      <c r="AK9" s="9">
        <f t="shared" si="1"/>
        <v>1</v>
      </c>
      <c r="AL9" s="9">
        <f t="shared" si="2"/>
        <v>1</v>
      </c>
      <c r="AM9" s="9">
        <f t="shared" si="3"/>
        <v>1</v>
      </c>
      <c r="AN9" s="106" t="s">
        <v>7192</v>
      </c>
    </row>
    <row r="10" spans="1:40" x14ac:dyDescent="0.25">
      <c r="A10" s="105">
        <v>583</v>
      </c>
      <c r="B10" s="106" t="s">
        <v>3565</v>
      </c>
      <c r="C10" s="106" t="s">
        <v>3566</v>
      </c>
      <c r="D10" s="106" t="s">
        <v>3567</v>
      </c>
      <c r="E10" s="107">
        <v>41883</v>
      </c>
      <c r="F10" s="106" t="s">
        <v>38</v>
      </c>
      <c r="I10" s="110">
        <v>260</v>
      </c>
      <c r="J10" s="110">
        <v>0.24</v>
      </c>
      <c r="L10" s="109" t="s">
        <v>341</v>
      </c>
      <c r="M10" s="106" t="s">
        <v>145</v>
      </c>
      <c r="N10" s="106" t="s">
        <v>48</v>
      </c>
      <c r="O10" s="110">
        <v>50</v>
      </c>
      <c r="P10" s="106" t="s">
        <v>7209</v>
      </c>
      <c r="Q10" s="106" t="s">
        <v>55</v>
      </c>
      <c r="R10" s="105">
        <v>0</v>
      </c>
      <c r="S10" s="105">
        <v>0</v>
      </c>
      <c r="T10" s="105">
        <v>0</v>
      </c>
      <c r="U10" s="105">
        <v>0</v>
      </c>
      <c r="V10" s="105">
        <v>0</v>
      </c>
      <c r="W10" s="105">
        <v>0</v>
      </c>
      <c r="X10" s="105">
        <v>0</v>
      </c>
      <c r="Y10" s="105">
        <v>1</v>
      </c>
      <c r="Z10" s="105">
        <v>0</v>
      </c>
      <c r="AA10" s="105">
        <v>0</v>
      </c>
      <c r="AB10" s="105">
        <v>0</v>
      </c>
      <c r="AC10" s="105">
        <v>0</v>
      </c>
      <c r="AD10" s="105">
        <v>0</v>
      </c>
      <c r="AE10" s="105">
        <v>0</v>
      </c>
      <c r="AF10" s="105">
        <v>0</v>
      </c>
      <c r="AG10" s="105">
        <v>0</v>
      </c>
      <c r="AH10" s="105">
        <v>0</v>
      </c>
      <c r="AI10" s="105">
        <v>1</v>
      </c>
      <c r="AJ10" s="9">
        <f t="shared" si="0"/>
        <v>0</v>
      </c>
      <c r="AK10" s="9">
        <f t="shared" si="1"/>
        <v>0</v>
      </c>
      <c r="AL10" s="9">
        <f t="shared" si="2"/>
        <v>1</v>
      </c>
      <c r="AM10" s="9">
        <f t="shared" si="3"/>
        <v>0</v>
      </c>
      <c r="AN10" s="106" t="s">
        <v>3568</v>
      </c>
    </row>
    <row r="11" spans="1:40" x14ac:dyDescent="0.25">
      <c r="A11" s="105">
        <v>713</v>
      </c>
      <c r="B11" s="106" t="s">
        <v>3569</v>
      </c>
      <c r="C11" s="106" t="s">
        <v>3570</v>
      </c>
      <c r="D11" s="106" t="s">
        <v>3571</v>
      </c>
      <c r="E11" s="107">
        <v>40960</v>
      </c>
      <c r="F11" s="106" t="s">
        <v>38</v>
      </c>
      <c r="J11" s="110">
        <v>10</v>
      </c>
      <c r="L11" s="109" t="s">
        <v>342</v>
      </c>
      <c r="M11" s="106" t="s">
        <v>1199</v>
      </c>
      <c r="N11" s="106" t="s">
        <v>48</v>
      </c>
      <c r="O11" s="110">
        <v>24</v>
      </c>
      <c r="P11" s="106" t="s">
        <v>6255</v>
      </c>
      <c r="Q11" s="106" t="s">
        <v>70</v>
      </c>
      <c r="R11" s="105">
        <v>0</v>
      </c>
      <c r="S11" s="105">
        <v>0</v>
      </c>
      <c r="T11" s="105">
        <v>0</v>
      </c>
      <c r="U11" s="105">
        <v>1</v>
      </c>
      <c r="V11" s="105">
        <v>0</v>
      </c>
      <c r="W11" s="105">
        <v>0</v>
      </c>
      <c r="X11" s="105">
        <v>0</v>
      </c>
      <c r="Y11" s="105">
        <v>1</v>
      </c>
      <c r="Z11" s="105">
        <v>0</v>
      </c>
      <c r="AA11" s="105">
        <v>0</v>
      </c>
      <c r="AB11" s="105">
        <v>0</v>
      </c>
      <c r="AC11" s="105">
        <v>1</v>
      </c>
      <c r="AD11" s="105">
        <v>0</v>
      </c>
      <c r="AE11" s="105">
        <v>0</v>
      </c>
      <c r="AF11" s="105">
        <v>0</v>
      </c>
      <c r="AG11" s="105">
        <v>0</v>
      </c>
      <c r="AH11" s="105">
        <v>0</v>
      </c>
      <c r="AI11" s="105">
        <v>0</v>
      </c>
      <c r="AJ11" s="9">
        <f t="shared" si="0"/>
        <v>1</v>
      </c>
      <c r="AK11" s="9">
        <f t="shared" si="1"/>
        <v>0</v>
      </c>
      <c r="AL11" s="9">
        <f t="shared" si="2"/>
        <v>0</v>
      </c>
      <c r="AM11" s="9">
        <f t="shared" si="3"/>
        <v>0</v>
      </c>
      <c r="AN11" s="106" t="s">
        <v>3573</v>
      </c>
    </row>
    <row r="12" spans="1:40" x14ac:dyDescent="0.25">
      <c r="A12" s="105">
        <v>793</v>
      </c>
      <c r="B12" s="106" t="s">
        <v>2080</v>
      </c>
      <c r="C12" s="106" t="s">
        <v>2081</v>
      </c>
      <c r="D12" s="106" t="s">
        <v>2082</v>
      </c>
      <c r="E12" s="107">
        <v>40210</v>
      </c>
      <c r="F12" s="106" t="s">
        <v>38</v>
      </c>
      <c r="J12" s="110">
        <v>0.2</v>
      </c>
      <c r="L12" s="109" t="s">
        <v>342</v>
      </c>
      <c r="M12" s="106" t="s">
        <v>2083</v>
      </c>
      <c r="N12" s="103" t="s">
        <v>40</v>
      </c>
      <c r="O12" s="110">
        <v>24</v>
      </c>
      <c r="P12" s="106" t="s">
        <v>2084</v>
      </c>
      <c r="Q12" s="106" t="s">
        <v>70</v>
      </c>
      <c r="R12" s="105">
        <v>0</v>
      </c>
      <c r="S12" s="105">
        <v>0</v>
      </c>
      <c r="T12" s="105">
        <v>0</v>
      </c>
      <c r="U12" s="105">
        <v>1</v>
      </c>
      <c r="V12" s="105">
        <v>0</v>
      </c>
      <c r="W12" s="105">
        <v>0</v>
      </c>
      <c r="X12" s="105">
        <v>0</v>
      </c>
      <c r="Y12" s="105">
        <v>1</v>
      </c>
      <c r="Z12" s="105">
        <v>0</v>
      </c>
      <c r="AA12" s="105">
        <v>0</v>
      </c>
      <c r="AB12" s="105">
        <v>0</v>
      </c>
      <c r="AC12" s="105">
        <v>0</v>
      </c>
      <c r="AD12" s="105">
        <v>1</v>
      </c>
      <c r="AE12" s="105">
        <v>0</v>
      </c>
      <c r="AF12" s="105">
        <v>0</v>
      </c>
      <c r="AG12" s="105">
        <v>0</v>
      </c>
      <c r="AH12" s="105">
        <v>0</v>
      </c>
      <c r="AI12" s="105">
        <v>0</v>
      </c>
      <c r="AJ12" s="9">
        <f t="shared" si="0"/>
        <v>0</v>
      </c>
      <c r="AK12" s="9">
        <f>IF(OR(AF12=1,AG12=1),1,0)</f>
        <v>0</v>
      </c>
      <c r="AL12" s="9">
        <f t="shared" si="2"/>
        <v>1</v>
      </c>
      <c r="AM12" s="9">
        <f t="shared" si="3"/>
        <v>1</v>
      </c>
      <c r="AN12" s="106" t="s">
        <v>2085</v>
      </c>
    </row>
    <row r="13" spans="1:40" x14ac:dyDescent="0.25">
      <c r="A13" s="105">
        <v>852</v>
      </c>
      <c r="B13" s="106" t="s">
        <v>7256</v>
      </c>
      <c r="C13" s="106" t="s">
        <v>7257</v>
      </c>
      <c r="D13" s="106" t="s">
        <v>7258</v>
      </c>
      <c r="E13" s="107">
        <v>40458</v>
      </c>
      <c r="F13" s="106" t="s">
        <v>38</v>
      </c>
      <c r="G13" s="105">
        <v>525</v>
      </c>
      <c r="H13" s="105">
        <v>500</v>
      </c>
      <c r="K13" s="110">
        <v>2.14</v>
      </c>
      <c r="L13" s="109" t="s">
        <v>342</v>
      </c>
      <c r="M13" s="106" t="s">
        <v>136</v>
      </c>
      <c r="N13" s="103" t="s">
        <v>40</v>
      </c>
      <c r="O13" s="110">
        <v>0</v>
      </c>
      <c r="P13" s="106" t="s">
        <v>799</v>
      </c>
      <c r="Q13" s="106" t="s">
        <v>15</v>
      </c>
      <c r="R13" s="105">
        <v>1</v>
      </c>
      <c r="S13" s="105">
        <v>0</v>
      </c>
      <c r="T13" s="105">
        <v>0</v>
      </c>
      <c r="U13" s="105">
        <v>1</v>
      </c>
      <c r="V13" s="105">
        <v>0</v>
      </c>
      <c r="W13" s="105">
        <v>0</v>
      </c>
      <c r="X13" s="105">
        <v>0</v>
      </c>
      <c r="Y13" s="105">
        <v>1</v>
      </c>
      <c r="Z13" s="105">
        <v>0</v>
      </c>
      <c r="AA13" s="105">
        <v>0</v>
      </c>
      <c r="AB13" s="105">
        <v>0</v>
      </c>
      <c r="AC13" s="105">
        <v>0</v>
      </c>
      <c r="AD13" s="105">
        <v>0</v>
      </c>
      <c r="AE13" s="105">
        <v>0</v>
      </c>
      <c r="AF13" s="105">
        <v>0</v>
      </c>
      <c r="AG13" s="105">
        <v>0</v>
      </c>
      <c r="AH13" s="105">
        <v>0</v>
      </c>
      <c r="AI13" s="105">
        <v>1</v>
      </c>
      <c r="AJ13" s="9">
        <f t="shared" si="0"/>
        <v>0</v>
      </c>
      <c r="AK13" s="9">
        <f>IF(OR(AF13=1,AG13=1),1,0)</f>
        <v>0</v>
      </c>
      <c r="AL13" s="9">
        <f t="shared" si="2"/>
        <v>1</v>
      </c>
      <c r="AM13" s="9">
        <f t="shared" si="3"/>
        <v>0</v>
      </c>
      <c r="AN13" s="106" t="s">
        <v>7259</v>
      </c>
    </row>
    <row r="14" spans="1:40" x14ac:dyDescent="0.25">
      <c r="A14" s="105">
        <v>853</v>
      </c>
      <c r="B14" s="106" t="s">
        <v>7193</v>
      </c>
      <c r="C14" s="106" t="s">
        <v>7194</v>
      </c>
      <c r="D14" s="106" t="s">
        <v>7195</v>
      </c>
      <c r="E14" s="107">
        <v>40597</v>
      </c>
      <c r="F14" s="106" t="s">
        <v>38</v>
      </c>
      <c r="G14" s="105">
        <v>2100</v>
      </c>
      <c r="H14" s="105">
        <v>800</v>
      </c>
      <c r="J14" s="110">
        <v>0.90100000000000002</v>
      </c>
      <c r="L14" s="109" t="s">
        <v>341</v>
      </c>
      <c r="M14" s="106" t="s">
        <v>54</v>
      </c>
      <c r="N14" s="106" t="s">
        <v>48</v>
      </c>
      <c r="O14" s="110">
        <v>0.83333333333333326</v>
      </c>
      <c r="P14" s="106" t="s">
        <v>103</v>
      </c>
      <c r="Q14" s="106" t="s">
        <v>15</v>
      </c>
      <c r="R14" s="105">
        <v>0</v>
      </c>
      <c r="S14" s="105">
        <v>0</v>
      </c>
      <c r="T14" s="105">
        <v>0</v>
      </c>
      <c r="U14" s="105">
        <v>0</v>
      </c>
      <c r="V14" s="105">
        <v>0</v>
      </c>
      <c r="W14" s="105">
        <v>0</v>
      </c>
      <c r="X14" s="105">
        <v>0</v>
      </c>
      <c r="Y14" s="105">
        <v>0</v>
      </c>
      <c r="Z14" s="105">
        <v>0</v>
      </c>
      <c r="AA14" s="105">
        <v>1</v>
      </c>
      <c r="AB14" s="105">
        <v>0</v>
      </c>
      <c r="AC14" s="105">
        <v>1</v>
      </c>
      <c r="AD14" s="105">
        <v>0</v>
      </c>
      <c r="AE14" s="105">
        <v>0</v>
      </c>
      <c r="AF14" s="105">
        <v>0</v>
      </c>
      <c r="AG14" s="105">
        <v>0</v>
      </c>
      <c r="AH14" s="105">
        <v>0</v>
      </c>
      <c r="AI14" s="105">
        <v>0</v>
      </c>
      <c r="AJ14" s="9">
        <f t="shared" si="0"/>
        <v>1</v>
      </c>
      <c r="AK14" s="9">
        <f t="shared" si="1"/>
        <v>0</v>
      </c>
      <c r="AL14" s="9">
        <f t="shared" si="2"/>
        <v>0</v>
      </c>
      <c r="AM14" s="9">
        <f t="shared" si="3"/>
        <v>0</v>
      </c>
      <c r="AN14" s="106" t="s">
        <v>7196</v>
      </c>
    </row>
    <row r="15" spans="1:40" x14ac:dyDescent="0.25">
      <c r="A15" s="105">
        <v>982</v>
      </c>
      <c r="B15" s="106" t="s">
        <v>3591</v>
      </c>
      <c r="C15" s="106" t="s">
        <v>3592</v>
      </c>
      <c r="D15" s="106" t="s">
        <v>3593</v>
      </c>
      <c r="E15" s="107">
        <v>40057</v>
      </c>
      <c r="F15" s="106" t="s">
        <v>38</v>
      </c>
      <c r="I15" s="110">
        <v>300000</v>
      </c>
      <c r="L15" s="109" t="s">
        <v>342</v>
      </c>
      <c r="M15" s="106" t="s">
        <v>136</v>
      </c>
      <c r="N15" s="106" t="s">
        <v>219</v>
      </c>
      <c r="O15" s="110">
        <v>8.3333333333333301E-2</v>
      </c>
      <c r="P15" s="106" t="s">
        <v>7184</v>
      </c>
      <c r="Q15" s="106" t="s">
        <v>15</v>
      </c>
      <c r="R15" s="105">
        <v>0</v>
      </c>
      <c r="S15" s="105">
        <v>0</v>
      </c>
      <c r="T15" s="105">
        <v>0</v>
      </c>
      <c r="U15" s="105">
        <v>0</v>
      </c>
      <c r="V15" s="105">
        <v>0</v>
      </c>
      <c r="W15" s="105">
        <v>0</v>
      </c>
      <c r="X15" s="105">
        <v>0</v>
      </c>
      <c r="Y15" s="105">
        <v>1</v>
      </c>
      <c r="Z15" s="105">
        <v>0</v>
      </c>
      <c r="AA15" s="105">
        <v>0</v>
      </c>
      <c r="AB15" s="105">
        <v>0</v>
      </c>
      <c r="AC15" s="105">
        <v>0</v>
      </c>
      <c r="AD15" s="105">
        <v>0</v>
      </c>
      <c r="AE15" s="105">
        <v>0</v>
      </c>
      <c r="AF15" s="105">
        <v>0</v>
      </c>
      <c r="AG15" s="105">
        <v>0</v>
      </c>
      <c r="AH15" s="105">
        <v>0</v>
      </c>
      <c r="AI15" s="105">
        <v>1</v>
      </c>
      <c r="AJ15" s="9">
        <f t="shared" si="0"/>
        <v>0</v>
      </c>
      <c r="AK15" s="9">
        <f t="shared" si="1"/>
        <v>0</v>
      </c>
      <c r="AL15" s="9">
        <f t="shared" si="2"/>
        <v>1</v>
      </c>
      <c r="AM15" s="9">
        <f t="shared" si="3"/>
        <v>0</v>
      </c>
      <c r="AN15" s="106" t="s">
        <v>3594</v>
      </c>
    </row>
    <row r="16" spans="1:40" x14ac:dyDescent="0.25">
      <c r="A16" s="105">
        <v>1220</v>
      </c>
      <c r="B16" s="106" t="s">
        <v>7246</v>
      </c>
      <c r="C16" s="106" t="s">
        <v>7247</v>
      </c>
      <c r="D16" s="106" t="s">
        <v>7248</v>
      </c>
      <c r="E16" s="107">
        <v>39679</v>
      </c>
      <c r="F16" s="106" t="s">
        <v>38</v>
      </c>
      <c r="J16" s="110">
        <v>1.5</v>
      </c>
      <c r="L16" s="109" t="s">
        <v>342</v>
      </c>
      <c r="M16" s="106" t="s">
        <v>136</v>
      </c>
      <c r="N16" s="106" t="s">
        <v>48</v>
      </c>
      <c r="O16" s="110">
        <v>5.25</v>
      </c>
      <c r="P16" s="106" t="s">
        <v>195</v>
      </c>
      <c r="Q16" s="106" t="s">
        <v>15</v>
      </c>
      <c r="R16" s="105">
        <v>1</v>
      </c>
      <c r="S16" s="105">
        <v>0</v>
      </c>
      <c r="T16" s="105">
        <v>0</v>
      </c>
      <c r="U16" s="105">
        <v>1</v>
      </c>
      <c r="V16" s="105">
        <v>0</v>
      </c>
      <c r="W16" s="105">
        <v>0</v>
      </c>
      <c r="X16" s="105">
        <v>0</v>
      </c>
      <c r="Y16" s="105">
        <v>0</v>
      </c>
      <c r="Z16" s="105">
        <v>1</v>
      </c>
      <c r="AA16" s="105">
        <v>0</v>
      </c>
      <c r="AB16" s="105">
        <v>0</v>
      </c>
      <c r="AC16" s="105">
        <v>1</v>
      </c>
      <c r="AD16" s="105">
        <v>0</v>
      </c>
      <c r="AE16" s="105">
        <v>0</v>
      </c>
      <c r="AF16" s="105">
        <v>0</v>
      </c>
      <c r="AG16" s="105">
        <v>0</v>
      </c>
      <c r="AH16" s="105">
        <v>0</v>
      </c>
      <c r="AI16" s="105">
        <v>0</v>
      </c>
      <c r="AJ16" s="9">
        <f t="shared" si="0"/>
        <v>1</v>
      </c>
      <c r="AK16" s="9">
        <f t="shared" si="1"/>
        <v>0</v>
      </c>
      <c r="AL16" s="9">
        <f t="shared" si="2"/>
        <v>0</v>
      </c>
      <c r="AM16" s="9">
        <f t="shared" si="3"/>
        <v>0</v>
      </c>
      <c r="AN16" s="106" t="s">
        <v>7249</v>
      </c>
    </row>
    <row r="17" spans="1:40" x14ac:dyDescent="0.25">
      <c r="A17" s="105">
        <v>1238</v>
      </c>
      <c r="B17" s="106" t="s">
        <v>2149</v>
      </c>
      <c r="C17" s="106" t="s">
        <v>2150</v>
      </c>
      <c r="D17" s="106" t="s">
        <v>2151</v>
      </c>
      <c r="E17" s="107">
        <v>40878</v>
      </c>
      <c r="F17" s="106" t="s">
        <v>38</v>
      </c>
      <c r="J17" s="110">
        <v>0.21</v>
      </c>
      <c r="L17" s="109" t="s">
        <v>342</v>
      </c>
      <c r="M17" s="106" t="s">
        <v>185</v>
      </c>
      <c r="N17" s="106" t="s">
        <v>48</v>
      </c>
      <c r="O17" s="110">
        <v>48</v>
      </c>
      <c r="P17" s="106" t="s">
        <v>2099</v>
      </c>
      <c r="Q17" s="106" t="s">
        <v>15</v>
      </c>
      <c r="R17" s="105">
        <v>0</v>
      </c>
      <c r="S17" s="105">
        <v>0</v>
      </c>
      <c r="T17" s="105">
        <v>0</v>
      </c>
      <c r="U17" s="105">
        <v>0</v>
      </c>
      <c r="V17" s="105">
        <v>0</v>
      </c>
      <c r="W17" s="105">
        <v>0</v>
      </c>
      <c r="X17" s="105">
        <v>0</v>
      </c>
      <c r="Y17" s="105">
        <v>1</v>
      </c>
      <c r="Z17" s="105">
        <v>0</v>
      </c>
      <c r="AA17" s="105">
        <v>0</v>
      </c>
      <c r="AB17" s="105">
        <v>0</v>
      </c>
      <c r="AC17" s="105">
        <v>0</v>
      </c>
      <c r="AD17" s="105">
        <v>0</v>
      </c>
      <c r="AE17" s="105">
        <v>0</v>
      </c>
      <c r="AF17" s="105">
        <v>0</v>
      </c>
      <c r="AG17" s="105">
        <v>0</v>
      </c>
      <c r="AH17" s="105">
        <v>0</v>
      </c>
      <c r="AI17" s="105">
        <v>1</v>
      </c>
      <c r="AJ17" s="9">
        <f t="shared" si="0"/>
        <v>0</v>
      </c>
      <c r="AK17" s="9">
        <f t="shared" si="1"/>
        <v>0</v>
      </c>
      <c r="AL17" s="9">
        <f t="shared" si="2"/>
        <v>1</v>
      </c>
      <c r="AM17" s="9">
        <f t="shared" si="3"/>
        <v>0</v>
      </c>
      <c r="AN17" s="106" t="s">
        <v>2152</v>
      </c>
    </row>
    <row r="18" spans="1:40" x14ac:dyDescent="0.25">
      <c r="A18" s="105">
        <v>1288</v>
      </c>
      <c r="B18" s="106" t="s">
        <v>7218</v>
      </c>
      <c r="C18" s="106" t="s">
        <v>7219</v>
      </c>
      <c r="D18" s="106" t="s">
        <v>7144</v>
      </c>
      <c r="E18" s="107">
        <v>39146</v>
      </c>
      <c r="F18" s="106" t="s">
        <v>38</v>
      </c>
      <c r="L18" s="109" t="s">
        <v>342</v>
      </c>
      <c r="M18" s="106" t="s">
        <v>185</v>
      </c>
      <c r="N18" s="106" t="s">
        <v>48</v>
      </c>
      <c r="O18" s="110">
        <v>2</v>
      </c>
      <c r="P18" s="106" t="s">
        <v>7145</v>
      </c>
      <c r="Q18" s="106" t="s">
        <v>15</v>
      </c>
      <c r="R18" s="105">
        <v>1</v>
      </c>
      <c r="S18" s="105">
        <v>0</v>
      </c>
      <c r="T18" s="105">
        <v>0</v>
      </c>
      <c r="U18" s="105">
        <v>0</v>
      </c>
      <c r="V18" s="105">
        <v>0</v>
      </c>
      <c r="W18" s="105">
        <v>0</v>
      </c>
      <c r="X18" s="105">
        <v>0</v>
      </c>
      <c r="Y18" s="105">
        <v>1</v>
      </c>
      <c r="Z18" s="105">
        <v>0</v>
      </c>
      <c r="AA18" s="105">
        <v>0</v>
      </c>
      <c r="AB18" s="105">
        <v>0</v>
      </c>
      <c r="AC18" s="105">
        <v>1</v>
      </c>
      <c r="AD18" s="105">
        <v>1</v>
      </c>
      <c r="AE18" s="105">
        <v>0</v>
      </c>
      <c r="AF18" s="105">
        <v>0</v>
      </c>
      <c r="AG18" s="105">
        <v>0</v>
      </c>
      <c r="AH18" s="105">
        <v>0</v>
      </c>
      <c r="AI18" s="105">
        <v>0</v>
      </c>
      <c r="AJ18" s="9">
        <f t="shared" si="0"/>
        <v>1</v>
      </c>
      <c r="AK18" s="9">
        <f t="shared" si="1"/>
        <v>0</v>
      </c>
      <c r="AL18" s="9">
        <f t="shared" si="2"/>
        <v>1</v>
      </c>
      <c r="AM18" s="9">
        <f t="shared" si="3"/>
        <v>1</v>
      </c>
      <c r="AN18" s="106" t="s">
        <v>7220</v>
      </c>
    </row>
    <row r="19" spans="1:40" x14ac:dyDescent="0.25">
      <c r="A19" s="105">
        <v>1305</v>
      </c>
      <c r="B19" s="106" t="s">
        <v>2905</v>
      </c>
      <c r="C19" s="106" t="s">
        <v>2906</v>
      </c>
      <c r="D19" s="106" t="s">
        <v>2907</v>
      </c>
      <c r="E19" s="107">
        <v>40617</v>
      </c>
      <c r="F19" s="106" t="s">
        <v>38</v>
      </c>
      <c r="I19" s="110">
        <v>256.39999999999998</v>
      </c>
      <c r="J19" s="110">
        <v>3.5999999999999997E-2</v>
      </c>
      <c r="L19" s="109" t="s">
        <v>342</v>
      </c>
      <c r="M19" s="106" t="s">
        <v>136</v>
      </c>
      <c r="N19" s="106" t="s">
        <v>40</v>
      </c>
      <c r="O19" s="110">
        <v>60</v>
      </c>
      <c r="P19" s="106" t="s">
        <v>2908</v>
      </c>
      <c r="Q19" s="106" t="s">
        <v>15</v>
      </c>
      <c r="R19" s="105">
        <v>0</v>
      </c>
      <c r="S19" s="105">
        <v>0</v>
      </c>
      <c r="T19" s="105">
        <v>0</v>
      </c>
      <c r="U19" s="105">
        <v>1</v>
      </c>
      <c r="V19" s="105">
        <v>0</v>
      </c>
      <c r="W19" s="105">
        <v>0</v>
      </c>
      <c r="X19" s="105">
        <v>0</v>
      </c>
      <c r="Y19" s="105">
        <v>0</v>
      </c>
      <c r="Z19" s="105">
        <v>1</v>
      </c>
      <c r="AA19" s="105">
        <v>0</v>
      </c>
      <c r="AB19" s="105">
        <v>0</v>
      </c>
      <c r="AC19" s="105">
        <v>1</v>
      </c>
      <c r="AD19" s="105">
        <v>0</v>
      </c>
      <c r="AE19" s="105">
        <v>0</v>
      </c>
      <c r="AF19" s="105">
        <v>0</v>
      </c>
      <c r="AG19" s="105">
        <v>0</v>
      </c>
      <c r="AH19" s="105">
        <v>0</v>
      </c>
      <c r="AI19" s="105">
        <v>0</v>
      </c>
      <c r="AJ19" s="9">
        <f t="shared" si="0"/>
        <v>1</v>
      </c>
      <c r="AK19" s="9">
        <f t="shared" si="1"/>
        <v>0</v>
      </c>
      <c r="AL19" s="9">
        <f t="shared" si="2"/>
        <v>0</v>
      </c>
      <c r="AM19" s="9">
        <f t="shared" si="3"/>
        <v>0</v>
      </c>
      <c r="AN19" s="106" t="s">
        <v>2909</v>
      </c>
    </row>
    <row r="20" spans="1:40" x14ac:dyDescent="0.25">
      <c r="A20" s="105">
        <v>1339</v>
      </c>
      <c r="B20" s="106" t="s">
        <v>5945</v>
      </c>
      <c r="C20" s="106" t="s">
        <v>5946</v>
      </c>
      <c r="D20" s="106" t="s">
        <v>5947</v>
      </c>
      <c r="E20" s="107">
        <v>40148</v>
      </c>
      <c r="F20" s="106" t="s">
        <v>38</v>
      </c>
      <c r="J20" s="110">
        <v>3.0000000000000001E-3</v>
      </c>
      <c r="L20" s="109" t="s">
        <v>342</v>
      </c>
      <c r="M20" s="106" t="s">
        <v>136</v>
      </c>
      <c r="N20" s="106" t="s">
        <v>40</v>
      </c>
      <c r="O20" s="110">
        <v>0</v>
      </c>
      <c r="P20" s="106" t="s">
        <v>3006</v>
      </c>
      <c r="Q20" s="106" t="s">
        <v>70</v>
      </c>
      <c r="R20" s="105">
        <v>0</v>
      </c>
      <c r="S20" s="105">
        <v>0</v>
      </c>
      <c r="T20" s="105">
        <v>0</v>
      </c>
      <c r="U20" s="105">
        <v>1</v>
      </c>
      <c r="V20" s="105">
        <v>0</v>
      </c>
      <c r="W20" s="105">
        <v>0</v>
      </c>
      <c r="X20" s="105">
        <v>0</v>
      </c>
      <c r="Y20" s="105">
        <v>0</v>
      </c>
      <c r="Z20" s="105">
        <v>1</v>
      </c>
      <c r="AA20" s="105">
        <v>0</v>
      </c>
      <c r="AB20" s="105">
        <v>0</v>
      </c>
      <c r="AC20" s="105">
        <v>1</v>
      </c>
      <c r="AD20" s="105">
        <v>1</v>
      </c>
      <c r="AE20" s="105">
        <v>0</v>
      </c>
      <c r="AF20" s="105">
        <v>0</v>
      </c>
      <c r="AG20" s="105">
        <v>0</v>
      </c>
      <c r="AH20" s="105">
        <v>0</v>
      </c>
      <c r="AI20" s="105">
        <v>0</v>
      </c>
      <c r="AJ20" s="9">
        <f t="shared" si="0"/>
        <v>1</v>
      </c>
      <c r="AK20" s="9">
        <f t="shared" si="1"/>
        <v>0</v>
      </c>
      <c r="AL20" s="9">
        <f t="shared" si="2"/>
        <v>1</v>
      </c>
      <c r="AM20" s="9">
        <f t="shared" si="3"/>
        <v>1</v>
      </c>
      <c r="AN20" s="106" t="s">
        <v>5949</v>
      </c>
    </row>
    <row r="21" spans="1:40" x14ac:dyDescent="0.25">
      <c r="A21" s="105">
        <v>1340</v>
      </c>
      <c r="B21" s="106" t="s">
        <v>7157</v>
      </c>
      <c r="C21" s="106" t="s">
        <v>7158</v>
      </c>
      <c r="D21" s="106" t="s">
        <v>7159</v>
      </c>
      <c r="E21" s="107">
        <v>39479</v>
      </c>
      <c r="F21" s="106" t="s">
        <v>38</v>
      </c>
      <c r="J21" s="110">
        <v>1.8</v>
      </c>
      <c r="L21" s="109" t="s">
        <v>342</v>
      </c>
      <c r="M21" s="106" t="s">
        <v>136</v>
      </c>
      <c r="N21" s="106" t="s">
        <v>40</v>
      </c>
      <c r="O21" s="110">
        <v>2.5</v>
      </c>
      <c r="P21" s="106" t="s">
        <v>3006</v>
      </c>
      <c r="Q21" s="106" t="s">
        <v>70</v>
      </c>
      <c r="R21" s="105">
        <v>0</v>
      </c>
      <c r="S21" s="105">
        <v>0</v>
      </c>
      <c r="T21" s="105">
        <v>0</v>
      </c>
      <c r="U21" s="105">
        <v>1</v>
      </c>
      <c r="V21" s="105">
        <v>0</v>
      </c>
      <c r="W21" s="105">
        <v>0</v>
      </c>
      <c r="X21" s="105">
        <v>0</v>
      </c>
      <c r="Y21" s="105">
        <v>0</v>
      </c>
      <c r="Z21" s="105">
        <v>1</v>
      </c>
      <c r="AA21" s="105">
        <v>0</v>
      </c>
      <c r="AB21" s="105">
        <v>0</v>
      </c>
      <c r="AC21" s="105">
        <v>1</v>
      </c>
      <c r="AD21" s="105">
        <v>1</v>
      </c>
      <c r="AE21" s="105">
        <v>1</v>
      </c>
      <c r="AF21" s="105">
        <v>0</v>
      </c>
      <c r="AG21" s="105">
        <v>0</v>
      </c>
      <c r="AH21" s="105">
        <v>0</v>
      </c>
      <c r="AI21" s="105">
        <v>0</v>
      </c>
      <c r="AJ21" s="9">
        <f t="shared" si="0"/>
        <v>1</v>
      </c>
      <c r="AK21" s="9">
        <f t="shared" si="1"/>
        <v>0</v>
      </c>
      <c r="AL21" s="9">
        <f t="shared" si="2"/>
        <v>1</v>
      </c>
      <c r="AM21" s="9">
        <f t="shared" si="3"/>
        <v>1</v>
      </c>
      <c r="AN21" s="106" t="s">
        <v>7160</v>
      </c>
    </row>
    <row r="22" spans="1:40" x14ac:dyDescent="0.25">
      <c r="A22" s="105">
        <v>1341</v>
      </c>
      <c r="B22" s="106" t="s">
        <v>7161</v>
      </c>
      <c r="C22" s="106" t="s">
        <v>7162</v>
      </c>
      <c r="D22" s="106" t="s">
        <v>7163</v>
      </c>
      <c r="E22" s="107">
        <v>38749</v>
      </c>
      <c r="F22" s="106" t="s">
        <v>38</v>
      </c>
      <c r="G22" s="105">
        <v>1000</v>
      </c>
      <c r="H22" s="105">
        <v>750</v>
      </c>
      <c r="I22" s="110">
        <v>0.04</v>
      </c>
      <c r="L22" s="109" t="s">
        <v>342</v>
      </c>
      <c r="M22" s="106" t="s">
        <v>136</v>
      </c>
      <c r="N22" s="106" t="s">
        <v>40</v>
      </c>
      <c r="O22" s="110">
        <v>2.5</v>
      </c>
      <c r="P22" s="106" t="s">
        <v>3006</v>
      </c>
      <c r="Q22" s="106" t="s">
        <v>55</v>
      </c>
      <c r="R22" s="105">
        <v>0</v>
      </c>
      <c r="S22" s="105">
        <v>0</v>
      </c>
      <c r="T22" s="105">
        <v>0</v>
      </c>
      <c r="U22" s="105">
        <v>1</v>
      </c>
      <c r="V22" s="105">
        <v>0</v>
      </c>
      <c r="W22" s="105">
        <v>0</v>
      </c>
      <c r="X22" s="105">
        <v>0</v>
      </c>
      <c r="Y22" s="105">
        <v>0</v>
      </c>
      <c r="Z22" s="105">
        <v>1</v>
      </c>
      <c r="AA22" s="105">
        <v>0</v>
      </c>
      <c r="AB22" s="105">
        <v>0</v>
      </c>
      <c r="AC22" s="105">
        <v>1</v>
      </c>
      <c r="AD22" s="105">
        <v>1</v>
      </c>
      <c r="AE22" s="105">
        <v>0</v>
      </c>
      <c r="AF22" s="105">
        <v>0</v>
      </c>
      <c r="AG22" s="105">
        <v>0</v>
      </c>
      <c r="AH22" s="105">
        <v>0</v>
      </c>
      <c r="AI22" s="105">
        <v>0</v>
      </c>
      <c r="AJ22" s="9">
        <f>IF(OR(AC22=1,AE22=1),1,0)</f>
        <v>1</v>
      </c>
      <c r="AK22" s="9">
        <f>IF(OR(AF22=1,AG22=1),1,0)</f>
        <v>0</v>
      </c>
      <c r="AL22" s="9">
        <f>IF(OR(AD22=1,AH22=1,AI22=1),1,0)</f>
        <v>1</v>
      </c>
      <c r="AM22" s="9">
        <f t="shared" si="3"/>
        <v>1</v>
      </c>
      <c r="AN22" s="106" t="s">
        <v>7164</v>
      </c>
    </row>
    <row r="23" spans="1:40" x14ac:dyDescent="0.25">
      <c r="A23" s="105">
        <v>1344</v>
      </c>
      <c r="B23" s="106" t="s">
        <v>7165</v>
      </c>
      <c r="C23" s="106" t="s">
        <v>7166</v>
      </c>
      <c r="D23" s="106" t="s">
        <v>7167</v>
      </c>
      <c r="E23" s="107">
        <v>36831</v>
      </c>
      <c r="F23" s="106" t="s">
        <v>38</v>
      </c>
      <c r="I23" s="110">
        <v>10000</v>
      </c>
      <c r="J23" s="110">
        <v>1E-3</v>
      </c>
      <c r="K23" s="110">
        <v>45</v>
      </c>
      <c r="L23" s="109" t="s">
        <v>342</v>
      </c>
      <c r="M23" s="106" t="s">
        <v>136</v>
      </c>
      <c r="N23" s="106" t="s">
        <v>40</v>
      </c>
      <c r="O23" s="110">
        <v>18</v>
      </c>
      <c r="P23" s="106" t="s">
        <v>3006</v>
      </c>
      <c r="Q23" s="106" t="s">
        <v>15</v>
      </c>
      <c r="R23" s="105">
        <v>1</v>
      </c>
      <c r="S23" s="105">
        <v>0</v>
      </c>
      <c r="T23" s="105">
        <v>0</v>
      </c>
      <c r="U23" s="105">
        <v>1</v>
      </c>
      <c r="V23" s="105">
        <v>0</v>
      </c>
      <c r="W23" s="105">
        <v>0</v>
      </c>
      <c r="X23" s="105">
        <v>0</v>
      </c>
      <c r="Y23" s="105">
        <v>0</v>
      </c>
      <c r="Z23" s="105">
        <v>1</v>
      </c>
      <c r="AA23" s="105">
        <v>0</v>
      </c>
      <c r="AB23" s="105">
        <v>0</v>
      </c>
      <c r="AC23" s="105">
        <v>1</v>
      </c>
      <c r="AD23" s="105">
        <v>0</v>
      </c>
      <c r="AE23" s="105">
        <v>0</v>
      </c>
      <c r="AF23" s="105">
        <v>0</v>
      </c>
      <c r="AG23" s="105">
        <v>1</v>
      </c>
      <c r="AH23" s="105">
        <v>0</v>
      </c>
      <c r="AI23" s="105">
        <v>0</v>
      </c>
      <c r="AJ23" s="9">
        <f t="shared" ref="AJ23:AJ86" si="4">IF(OR(AC23=1,AE23=1),1,0)</f>
        <v>1</v>
      </c>
      <c r="AK23" s="9">
        <f t="shared" ref="AK23:AK86" si="5">IF(OR(AF23=1,AG23=1),1,0)</f>
        <v>1</v>
      </c>
      <c r="AL23" s="9">
        <f t="shared" ref="AL23:AL86" si="6">IF(OR(AD23=1,AH23=1,AI23=1),1,0)</f>
        <v>0</v>
      </c>
      <c r="AM23" s="9">
        <f t="shared" ref="AM23:AM86" si="7">IF(OR(AD23=1,AH23=1),1,0)</f>
        <v>0</v>
      </c>
      <c r="AN23" s="106" t="s">
        <v>7168</v>
      </c>
    </row>
    <row r="24" spans="1:40" x14ac:dyDescent="0.25">
      <c r="A24" s="105">
        <v>1353</v>
      </c>
      <c r="B24" s="106" t="s">
        <v>3621</v>
      </c>
      <c r="C24" s="106" t="s">
        <v>3622</v>
      </c>
      <c r="D24" s="106" t="s">
        <v>3623</v>
      </c>
      <c r="E24" s="107">
        <v>41074</v>
      </c>
      <c r="F24" s="106" t="s">
        <v>38</v>
      </c>
      <c r="J24" s="110">
        <v>0.43</v>
      </c>
      <c r="K24" s="110">
        <v>43.2</v>
      </c>
      <c r="L24" s="109" t="s">
        <v>342</v>
      </c>
      <c r="M24" s="106" t="s">
        <v>185</v>
      </c>
      <c r="N24" s="106" t="s">
        <v>48</v>
      </c>
      <c r="O24" s="110">
        <v>6</v>
      </c>
      <c r="P24" s="106" t="s">
        <v>6301</v>
      </c>
      <c r="Q24" s="106" t="s">
        <v>15</v>
      </c>
      <c r="R24" s="105">
        <v>1</v>
      </c>
      <c r="S24" s="105">
        <v>0</v>
      </c>
      <c r="T24" s="105">
        <v>0</v>
      </c>
      <c r="U24" s="105">
        <v>0</v>
      </c>
      <c r="V24" s="105">
        <v>0</v>
      </c>
      <c r="W24" s="105">
        <v>0</v>
      </c>
      <c r="X24" s="105">
        <v>0</v>
      </c>
      <c r="Y24" s="105">
        <v>1</v>
      </c>
      <c r="Z24" s="105">
        <v>0</v>
      </c>
      <c r="AA24" s="105">
        <v>0</v>
      </c>
      <c r="AB24" s="105">
        <v>0</v>
      </c>
      <c r="AC24" s="105">
        <v>0</v>
      </c>
      <c r="AD24" s="105">
        <v>0</v>
      </c>
      <c r="AE24" s="105">
        <v>0</v>
      </c>
      <c r="AF24" s="105">
        <v>0</v>
      </c>
      <c r="AG24" s="105">
        <v>0</v>
      </c>
      <c r="AH24" s="105">
        <v>0</v>
      </c>
      <c r="AI24" s="105">
        <v>1</v>
      </c>
      <c r="AJ24" s="9">
        <f t="shared" si="4"/>
        <v>0</v>
      </c>
      <c r="AK24" s="9">
        <f t="shared" si="5"/>
        <v>0</v>
      </c>
      <c r="AL24" s="9">
        <f t="shared" si="6"/>
        <v>1</v>
      </c>
      <c r="AM24" s="9">
        <f t="shared" si="7"/>
        <v>0</v>
      </c>
      <c r="AN24" s="106" t="s">
        <v>3624</v>
      </c>
    </row>
    <row r="25" spans="1:40" x14ac:dyDescent="0.25">
      <c r="A25" s="105">
        <v>1363</v>
      </c>
      <c r="B25" s="106" t="s">
        <v>7221</v>
      </c>
      <c r="C25" s="106" t="s">
        <v>7222</v>
      </c>
      <c r="D25" s="106" t="s">
        <v>7223</v>
      </c>
      <c r="E25" s="107">
        <v>40724</v>
      </c>
      <c r="F25" s="106" t="s">
        <v>38</v>
      </c>
      <c r="J25" s="110">
        <v>1.05</v>
      </c>
      <c r="K25" s="110">
        <v>35</v>
      </c>
      <c r="L25" s="109" t="s">
        <v>342</v>
      </c>
      <c r="M25" s="106" t="s">
        <v>185</v>
      </c>
      <c r="N25" s="106" t="s">
        <v>48</v>
      </c>
      <c r="O25" s="110">
        <v>30</v>
      </c>
      <c r="P25" s="106" t="s">
        <v>7224</v>
      </c>
      <c r="Q25" s="106" t="s">
        <v>15</v>
      </c>
      <c r="R25" s="105">
        <v>1</v>
      </c>
      <c r="S25" s="105">
        <v>0</v>
      </c>
      <c r="T25" s="105">
        <v>0</v>
      </c>
      <c r="U25" s="105">
        <v>1</v>
      </c>
      <c r="V25" s="105">
        <v>0</v>
      </c>
      <c r="W25" s="105">
        <v>0</v>
      </c>
      <c r="X25" s="105">
        <v>0</v>
      </c>
      <c r="Y25" s="105">
        <v>0</v>
      </c>
      <c r="Z25" s="105">
        <v>1</v>
      </c>
      <c r="AA25" s="105">
        <v>0</v>
      </c>
      <c r="AB25" s="105">
        <v>0</v>
      </c>
      <c r="AC25" s="105">
        <v>0</v>
      </c>
      <c r="AD25" s="105">
        <v>0</v>
      </c>
      <c r="AE25" s="105">
        <v>0</v>
      </c>
      <c r="AF25" s="105">
        <v>0</v>
      </c>
      <c r="AG25" s="105">
        <v>1</v>
      </c>
      <c r="AH25" s="105">
        <v>0</v>
      </c>
      <c r="AI25" s="105">
        <v>0</v>
      </c>
      <c r="AJ25" s="9">
        <f t="shared" si="4"/>
        <v>0</v>
      </c>
      <c r="AK25" s="9">
        <f t="shared" si="5"/>
        <v>1</v>
      </c>
      <c r="AL25" s="9">
        <f t="shared" si="6"/>
        <v>0</v>
      </c>
      <c r="AM25" s="9">
        <f t="shared" si="7"/>
        <v>0</v>
      </c>
      <c r="AN25" s="106" t="s">
        <v>7225</v>
      </c>
    </row>
    <row r="26" spans="1:40" x14ac:dyDescent="0.25">
      <c r="A26" s="105">
        <v>1397</v>
      </c>
      <c r="B26" s="106" t="s">
        <v>5950</v>
      </c>
      <c r="C26" s="106" t="s">
        <v>5951</v>
      </c>
      <c r="D26" s="106" t="s">
        <v>5952</v>
      </c>
      <c r="E26" s="107">
        <v>41244</v>
      </c>
      <c r="F26" s="106" t="s">
        <v>38</v>
      </c>
      <c r="J26" s="110">
        <v>0.37</v>
      </c>
      <c r="K26" s="110">
        <v>22</v>
      </c>
      <c r="L26" s="109" t="s">
        <v>341</v>
      </c>
      <c r="M26" s="106" t="s">
        <v>200</v>
      </c>
      <c r="N26" s="106" t="s">
        <v>48</v>
      </c>
      <c r="O26" s="110">
        <v>733.65</v>
      </c>
      <c r="P26" s="106" t="s">
        <v>2220</v>
      </c>
      <c r="Q26" s="106" t="s">
        <v>15</v>
      </c>
      <c r="R26" s="105">
        <v>1</v>
      </c>
      <c r="S26" s="105">
        <v>0</v>
      </c>
      <c r="T26" s="105">
        <v>0</v>
      </c>
      <c r="U26" s="105">
        <v>1</v>
      </c>
      <c r="V26" s="105">
        <v>0</v>
      </c>
      <c r="W26" s="105">
        <v>0</v>
      </c>
      <c r="X26" s="105">
        <v>0</v>
      </c>
      <c r="Y26" s="105">
        <v>0</v>
      </c>
      <c r="Z26" s="105">
        <v>1</v>
      </c>
      <c r="AA26" s="105">
        <v>0</v>
      </c>
      <c r="AB26" s="105">
        <v>0</v>
      </c>
      <c r="AC26" s="105">
        <v>0</v>
      </c>
      <c r="AD26" s="105">
        <v>0</v>
      </c>
      <c r="AE26" s="105">
        <v>1</v>
      </c>
      <c r="AF26" s="105">
        <v>0</v>
      </c>
      <c r="AG26" s="105">
        <v>0</v>
      </c>
      <c r="AH26" s="105">
        <v>0</v>
      </c>
      <c r="AI26" s="105">
        <v>0</v>
      </c>
      <c r="AJ26" s="9">
        <f t="shared" si="4"/>
        <v>1</v>
      </c>
      <c r="AK26" s="9">
        <f t="shared" si="5"/>
        <v>0</v>
      </c>
      <c r="AL26" s="9">
        <f t="shared" si="6"/>
        <v>0</v>
      </c>
      <c r="AM26" s="9">
        <f t="shared" si="7"/>
        <v>0</v>
      </c>
      <c r="AN26" s="106" t="s">
        <v>5954</v>
      </c>
    </row>
    <row r="27" spans="1:40" x14ac:dyDescent="0.25">
      <c r="A27" s="105">
        <v>1472</v>
      </c>
      <c r="B27" s="106" t="s">
        <v>7210</v>
      </c>
      <c r="C27" s="106" t="s">
        <v>7211</v>
      </c>
      <c r="D27" s="106" t="s">
        <v>7212</v>
      </c>
      <c r="E27" s="107">
        <v>40969</v>
      </c>
      <c r="F27" s="106" t="s">
        <v>38</v>
      </c>
      <c r="G27" s="105">
        <v>915</v>
      </c>
      <c r="H27" s="105">
        <v>890</v>
      </c>
      <c r="I27" s="110">
        <v>240</v>
      </c>
      <c r="J27" s="110">
        <v>0.79</v>
      </c>
      <c r="L27" s="109" t="s">
        <v>341</v>
      </c>
      <c r="M27" s="106" t="s">
        <v>200</v>
      </c>
      <c r="N27" s="106" t="s">
        <v>48</v>
      </c>
      <c r="O27" s="110">
        <v>38</v>
      </c>
      <c r="P27" s="106" t="s">
        <v>4161</v>
      </c>
      <c r="Q27" s="106" t="s">
        <v>15</v>
      </c>
      <c r="R27" s="105">
        <v>0</v>
      </c>
      <c r="S27" s="105">
        <v>0</v>
      </c>
      <c r="T27" s="105">
        <v>0</v>
      </c>
      <c r="U27" s="105">
        <v>1</v>
      </c>
      <c r="V27" s="105">
        <v>0</v>
      </c>
      <c r="W27" s="105">
        <v>0</v>
      </c>
      <c r="X27" s="105">
        <v>0</v>
      </c>
      <c r="Y27" s="105">
        <v>0</v>
      </c>
      <c r="Z27" s="105">
        <v>1</v>
      </c>
      <c r="AA27" s="105">
        <v>0</v>
      </c>
      <c r="AB27" s="105">
        <v>0</v>
      </c>
      <c r="AC27" s="105">
        <v>1</v>
      </c>
      <c r="AD27" s="105">
        <v>0</v>
      </c>
      <c r="AE27" s="105">
        <v>0</v>
      </c>
      <c r="AF27" s="105">
        <v>0</v>
      </c>
      <c r="AG27" s="105">
        <v>0</v>
      </c>
      <c r="AH27" s="105">
        <v>0</v>
      </c>
      <c r="AI27" s="105">
        <v>0</v>
      </c>
      <c r="AJ27" s="9">
        <f t="shared" si="4"/>
        <v>1</v>
      </c>
      <c r="AK27" s="9">
        <f t="shared" si="5"/>
        <v>0</v>
      </c>
      <c r="AL27" s="9">
        <f t="shared" si="6"/>
        <v>0</v>
      </c>
      <c r="AM27" s="9">
        <f t="shared" si="7"/>
        <v>0</v>
      </c>
      <c r="AN27" s="106" t="s">
        <v>7213</v>
      </c>
    </row>
    <row r="28" spans="1:40" x14ac:dyDescent="0.25">
      <c r="A28" s="105">
        <v>1530</v>
      </c>
      <c r="B28" s="106" t="s">
        <v>5955</v>
      </c>
      <c r="C28" s="106" t="s">
        <v>5956</v>
      </c>
      <c r="D28" s="106" t="s">
        <v>5957</v>
      </c>
      <c r="E28" s="107">
        <v>38626</v>
      </c>
      <c r="F28" s="106" t="s">
        <v>38</v>
      </c>
      <c r="J28" s="110">
        <v>0.4</v>
      </c>
      <c r="L28" s="109" t="s">
        <v>342</v>
      </c>
      <c r="M28" s="106" t="s">
        <v>3648</v>
      </c>
      <c r="N28" s="106" t="s">
        <v>48</v>
      </c>
      <c r="O28" s="110">
        <v>75</v>
      </c>
      <c r="P28" s="106" t="s">
        <v>5958</v>
      </c>
      <c r="Q28" s="106" t="s">
        <v>70</v>
      </c>
      <c r="R28" s="105">
        <v>0</v>
      </c>
      <c r="S28" s="105">
        <v>0</v>
      </c>
      <c r="T28" s="105">
        <v>0</v>
      </c>
      <c r="U28" s="105">
        <v>1</v>
      </c>
      <c r="V28" s="105">
        <v>0</v>
      </c>
      <c r="W28" s="105">
        <v>0</v>
      </c>
      <c r="X28" s="105">
        <v>0</v>
      </c>
      <c r="Y28" s="105">
        <v>0</v>
      </c>
      <c r="Z28" s="105">
        <v>1</v>
      </c>
      <c r="AA28" s="105">
        <v>0</v>
      </c>
      <c r="AB28" s="105">
        <v>0</v>
      </c>
      <c r="AC28" s="105">
        <v>1</v>
      </c>
      <c r="AD28" s="105">
        <v>0</v>
      </c>
      <c r="AE28" s="105">
        <v>0</v>
      </c>
      <c r="AF28" s="105">
        <v>0</v>
      </c>
      <c r="AG28" s="105">
        <v>0</v>
      </c>
      <c r="AH28" s="105">
        <v>0</v>
      </c>
      <c r="AI28" s="105">
        <v>0</v>
      </c>
      <c r="AJ28" s="9">
        <f t="shared" si="4"/>
        <v>1</v>
      </c>
      <c r="AK28" s="9">
        <f t="shared" si="5"/>
        <v>0</v>
      </c>
      <c r="AL28" s="9">
        <f t="shared" si="6"/>
        <v>0</v>
      </c>
      <c r="AM28" s="9">
        <f t="shared" si="7"/>
        <v>0</v>
      </c>
      <c r="AN28" s="106" t="s">
        <v>5960</v>
      </c>
    </row>
    <row r="29" spans="1:40" x14ac:dyDescent="0.25">
      <c r="A29" s="105">
        <v>1544</v>
      </c>
      <c r="B29" s="106" t="s">
        <v>1525</v>
      </c>
      <c r="C29" s="106" t="s">
        <v>1526</v>
      </c>
      <c r="D29" s="106" t="s">
        <v>1527</v>
      </c>
      <c r="E29" s="107">
        <v>39811</v>
      </c>
      <c r="F29" s="106" t="s">
        <v>38</v>
      </c>
      <c r="J29" s="110">
        <v>0.26</v>
      </c>
      <c r="L29" s="109" t="s">
        <v>342</v>
      </c>
      <c r="M29" s="106" t="s">
        <v>691</v>
      </c>
      <c r="N29" s="106" t="s">
        <v>40</v>
      </c>
      <c r="O29" s="110">
        <v>2</v>
      </c>
      <c r="P29" s="106" t="s">
        <v>195</v>
      </c>
      <c r="Q29" s="106" t="s">
        <v>15</v>
      </c>
      <c r="R29" s="105">
        <v>1</v>
      </c>
      <c r="S29" s="105">
        <v>0</v>
      </c>
      <c r="T29" s="105">
        <v>0</v>
      </c>
      <c r="U29" s="105">
        <v>1</v>
      </c>
      <c r="V29" s="105">
        <v>0</v>
      </c>
      <c r="W29" s="105">
        <v>0</v>
      </c>
      <c r="X29" s="105">
        <v>0</v>
      </c>
      <c r="Y29" s="105">
        <v>0</v>
      </c>
      <c r="Z29" s="105">
        <v>1</v>
      </c>
      <c r="AA29" s="105">
        <v>0</v>
      </c>
      <c r="AB29" s="105">
        <v>0</v>
      </c>
      <c r="AC29" s="105">
        <v>1</v>
      </c>
      <c r="AD29" s="105">
        <v>0</v>
      </c>
      <c r="AE29" s="105">
        <v>0</v>
      </c>
      <c r="AF29" s="105">
        <v>0</v>
      </c>
      <c r="AG29" s="105">
        <v>0</v>
      </c>
      <c r="AH29" s="105">
        <v>0</v>
      </c>
      <c r="AI29" s="105">
        <v>0</v>
      </c>
      <c r="AJ29" s="9">
        <f t="shared" si="4"/>
        <v>1</v>
      </c>
      <c r="AK29" s="9">
        <f t="shared" si="5"/>
        <v>0</v>
      </c>
      <c r="AL29" s="9">
        <f t="shared" si="6"/>
        <v>0</v>
      </c>
      <c r="AM29" s="9">
        <f t="shared" si="7"/>
        <v>0</v>
      </c>
      <c r="AN29" s="106" t="s">
        <v>1528</v>
      </c>
    </row>
    <row r="30" spans="1:40" x14ac:dyDescent="0.25">
      <c r="A30" s="105">
        <v>1550</v>
      </c>
      <c r="B30" s="106" t="s">
        <v>1159</v>
      </c>
      <c r="C30" s="106" t="s">
        <v>1160</v>
      </c>
      <c r="D30" s="106" t="s">
        <v>1161</v>
      </c>
      <c r="E30" s="107">
        <v>41027</v>
      </c>
      <c r="F30" s="106" t="s">
        <v>38</v>
      </c>
      <c r="I30" s="110">
        <v>10000</v>
      </c>
      <c r="J30" s="110">
        <v>0.2</v>
      </c>
      <c r="L30" s="109" t="s">
        <v>342</v>
      </c>
      <c r="M30" s="106" t="s">
        <v>136</v>
      </c>
      <c r="N30" s="106" t="s">
        <v>48</v>
      </c>
      <c r="O30" s="110">
        <v>90</v>
      </c>
      <c r="P30" s="106" t="s">
        <v>377</v>
      </c>
      <c r="Q30" s="106" t="s">
        <v>15</v>
      </c>
      <c r="R30" s="105">
        <v>0</v>
      </c>
      <c r="S30" s="105">
        <v>0</v>
      </c>
      <c r="T30" s="105">
        <v>0</v>
      </c>
      <c r="U30" s="105">
        <v>1</v>
      </c>
      <c r="V30" s="105">
        <v>0</v>
      </c>
      <c r="W30" s="105">
        <v>0</v>
      </c>
      <c r="X30" s="105">
        <v>0</v>
      </c>
      <c r="Y30" s="105">
        <v>0</v>
      </c>
      <c r="Z30" s="105">
        <v>1</v>
      </c>
      <c r="AA30" s="105">
        <v>0</v>
      </c>
      <c r="AB30" s="105">
        <v>0</v>
      </c>
      <c r="AC30" s="105">
        <v>1</v>
      </c>
      <c r="AD30" s="105">
        <v>0</v>
      </c>
      <c r="AE30" s="105">
        <v>0</v>
      </c>
      <c r="AF30" s="105">
        <v>0</v>
      </c>
      <c r="AG30" s="105">
        <v>0</v>
      </c>
      <c r="AH30" s="105">
        <v>0</v>
      </c>
      <c r="AI30" s="105">
        <v>0</v>
      </c>
      <c r="AJ30" s="9">
        <f t="shared" si="4"/>
        <v>1</v>
      </c>
      <c r="AK30" s="9">
        <f t="shared" si="5"/>
        <v>0</v>
      </c>
      <c r="AL30" s="9">
        <f t="shared" si="6"/>
        <v>0</v>
      </c>
      <c r="AM30" s="9">
        <f t="shared" si="7"/>
        <v>0</v>
      </c>
      <c r="AN30" s="106" t="s">
        <v>1162</v>
      </c>
    </row>
    <row r="31" spans="1:40" x14ac:dyDescent="0.25">
      <c r="A31" s="105">
        <v>1626</v>
      </c>
      <c r="B31" s="106" t="s">
        <v>605</v>
      </c>
      <c r="C31" s="106" t="s">
        <v>606</v>
      </c>
      <c r="D31" s="106" t="s">
        <v>607</v>
      </c>
      <c r="E31" s="107">
        <v>41223</v>
      </c>
      <c r="F31" s="106" t="s">
        <v>38</v>
      </c>
      <c r="L31" s="109" t="s">
        <v>342</v>
      </c>
      <c r="M31" s="106" t="s">
        <v>136</v>
      </c>
      <c r="N31" s="106" t="s">
        <v>40</v>
      </c>
      <c r="O31" s="110">
        <v>0</v>
      </c>
      <c r="P31" s="106" t="s">
        <v>377</v>
      </c>
      <c r="Q31" s="106" t="s">
        <v>15</v>
      </c>
      <c r="R31" s="105">
        <v>0</v>
      </c>
      <c r="S31" s="105">
        <v>0</v>
      </c>
      <c r="T31" s="105">
        <v>0</v>
      </c>
      <c r="U31" s="105">
        <v>1</v>
      </c>
      <c r="V31" s="105">
        <v>0</v>
      </c>
      <c r="W31" s="105">
        <v>0</v>
      </c>
      <c r="X31" s="105">
        <v>0</v>
      </c>
      <c r="Y31" s="105">
        <v>0</v>
      </c>
      <c r="Z31" s="105">
        <v>1</v>
      </c>
      <c r="AA31" s="105">
        <v>0</v>
      </c>
      <c r="AB31" s="105">
        <v>0</v>
      </c>
      <c r="AC31" s="105">
        <v>1</v>
      </c>
      <c r="AD31" s="105">
        <v>0</v>
      </c>
      <c r="AE31" s="105">
        <v>0</v>
      </c>
      <c r="AF31" s="105">
        <v>0</v>
      </c>
      <c r="AG31" s="105">
        <v>0</v>
      </c>
      <c r="AH31" s="105">
        <v>0</v>
      </c>
      <c r="AI31" s="105">
        <v>0</v>
      </c>
      <c r="AJ31" s="9">
        <f t="shared" si="4"/>
        <v>1</v>
      </c>
      <c r="AK31" s="9">
        <f t="shared" si="5"/>
        <v>0</v>
      </c>
      <c r="AL31" s="9">
        <f t="shared" si="6"/>
        <v>0</v>
      </c>
      <c r="AM31" s="9">
        <f t="shared" si="7"/>
        <v>0</v>
      </c>
      <c r="AN31" s="106" t="s">
        <v>608</v>
      </c>
    </row>
    <row r="32" spans="1:40" x14ac:dyDescent="0.25">
      <c r="A32" s="105">
        <v>1660</v>
      </c>
      <c r="B32" s="106" t="s">
        <v>7169</v>
      </c>
      <c r="C32" s="106" t="s">
        <v>7170</v>
      </c>
      <c r="D32" s="106" t="s">
        <v>7171</v>
      </c>
      <c r="E32" s="107">
        <v>40179</v>
      </c>
      <c r="F32" s="106" t="s">
        <v>38</v>
      </c>
      <c r="K32" s="110">
        <v>41.25</v>
      </c>
      <c r="L32" s="109" t="s">
        <v>342</v>
      </c>
      <c r="M32" s="106" t="s">
        <v>136</v>
      </c>
      <c r="N32" s="106" t="s">
        <v>40</v>
      </c>
      <c r="O32" s="110">
        <v>0.33333333333333331</v>
      </c>
      <c r="P32" s="106" t="s">
        <v>377</v>
      </c>
      <c r="Q32" s="106" t="s">
        <v>15</v>
      </c>
      <c r="R32" s="105">
        <v>1</v>
      </c>
      <c r="S32" s="105">
        <v>0</v>
      </c>
      <c r="T32" s="105">
        <v>0</v>
      </c>
      <c r="U32" s="105">
        <v>1</v>
      </c>
      <c r="V32" s="105">
        <v>0</v>
      </c>
      <c r="W32" s="105">
        <v>0</v>
      </c>
      <c r="X32" s="105">
        <v>0</v>
      </c>
      <c r="Y32" s="105">
        <v>0</v>
      </c>
      <c r="Z32" s="105">
        <v>1</v>
      </c>
      <c r="AA32" s="105">
        <v>0</v>
      </c>
      <c r="AB32" s="105">
        <v>0</v>
      </c>
      <c r="AC32" s="105">
        <v>0</v>
      </c>
      <c r="AD32" s="105">
        <v>0</v>
      </c>
      <c r="AE32" s="105">
        <v>1</v>
      </c>
      <c r="AF32" s="105">
        <v>0</v>
      </c>
      <c r="AG32" s="105">
        <v>0</v>
      </c>
      <c r="AH32" s="105">
        <v>0</v>
      </c>
      <c r="AI32" s="105">
        <v>0</v>
      </c>
      <c r="AJ32" s="9">
        <f t="shared" si="4"/>
        <v>1</v>
      </c>
      <c r="AK32" s="9">
        <f t="shared" si="5"/>
        <v>0</v>
      </c>
      <c r="AL32" s="9">
        <f t="shared" si="6"/>
        <v>0</v>
      </c>
      <c r="AM32" s="9">
        <f t="shared" si="7"/>
        <v>0</v>
      </c>
      <c r="AN32" s="106" t="s">
        <v>7172</v>
      </c>
    </row>
    <row r="33" spans="1:40" x14ac:dyDescent="0.25">
      <c r="A33" s="105">
        <v>1674</v>
      </c>
      <c r="B33" s="106" t="s">
        <v>5314</v>
      </c>
      <c r="C33" s="106" t="s">
        <v>5315</v>
      </c>
      <c r="D33" s="106" t="s">
        <v>5316</v>
      </c>
      <c r="E33" s="107">
        <v>39934</v>
      </c>
      <c r="F33" s="106" t="s">
        <v>332</v>
      </c>
      <c r="I33" s="110">
        <v>10000</v>
      </c>
      <c r="L33" s="109" t="s">
        <v>342</v>
      </c>
      <c r="M33" s="106" t="s">
        <v>136</v>
      </c>
      <c r="N33" s="106" t="s">
        <v>219</v>
      </c>
      <c r="O33" s="110">
        <v>0.5</v>
      </c>
      <c r="P33" s="106" t="s">
        <v>323</v>
      </c>
      <c r="Q33" s="106" t="s">
        <v>15</v>
      </c>
      <c r="R33" s="105">
        <v>0</v>
      </c>
      <c r="S33" s="105">
        <v>0</v>
      </c>
      <c r="T33" s="105">
        <v>0</v>
      </c>
      <c r="U33" s="105">
        <v>1</v>
      </c>
      <c r="V33" s="105">
        <v>0</v>
      </c>
      <c r="W33" s="105">
        <v>0</v>
      </c>
      <c r="X33" s="105">
        <v>0</v>
      </c>
      <c r="Y33" s="105">
        <v>0</v>
      </c>
      <c r="Z33" s="105">
        <v>1</v>
      </c>
      <c r="AA33" s="105">
        <v>0</v>
      </c>
      <c r="AB33" s="105">
        <v>0</v>
      </c>
      <c r="AC33" s="105">
        <v>0</v>
      </c>
      <c r="AD33" s="105">
        <v>0</v>
      </c>
      <c r="AE33" s="105">
        <v>0</v>
      </c>
      <c r="AF33" s="105">
        <v>0</v>
      </c>
      <c r="AG33" s="105">
        <v>0</v>
      </c>
      <c r="AH33" s="105">
        <v>0</v>
      </c>
      <c r="AI33" s="105">
        <v>1</v>
      </c>
      <c r="AJ33" s="9">
        <f t="shared" si="4"/>
        <v>0</v>
      </c>
      <c r="AK33" s="9">
        <f t="shared" si="5"/>
        <v>0</v>
      </c>
      <c r="AL33" s="9">
        <f t="shared" si="6"/>
        <v>1</v>
      </c>
      <c r="AM33" s="9">
        <f t="shared" si="7"/>
        <v>0</v>
      </c>
      <c r="AN33" s="106" t="s">
        <v>5318</v>
      </c>
    </row>
    <row r="34" spans="1:40" x14ac:dyDescent="0.25">
      <c r="A34" s="105">
        <v>1681</v>
      </c>
      <c r="B34" s="106" t="s">
        <v>7201</v>
      </c>
      <c r="C34" s="106" t="s">
        <v>7202</v>
      </c>
      <c r="D34" s="106" t="s">
        <v>7203</v>
      </c>
      <c r="E34" s="107">
        <v>36982</v>
      </c>
      <c r="F34" s="106" t="s">
        <v>38</v>
      </c>
      <c r="J34" s="110">
        <v>0.6</v>
      </c>
      <c r="L34" s="109" t="s">
        <v>342</v>
      </c>
      <c r="M34" s="106" t="s">
        <v>691</v>
      </c>
      <c r="N34" s="106" t="s">
        <v>48</v>
      </c>
      <c r="O34" s="110">
        <v>2</v>
      </c>
      <c r="P34" s="106" t="s">
        <v>1153</v>
      </c>
      <c r="Q34" s="106" t="s">
        <v>55</v>
      </c>
      <c r="R34" s="105">
        <v>0</v>
      </c>
      <c r="S34" s="105">
        <v>0</v>
      </c>
      <c r="T34" s="105">
        <v>0</v>
      </c>
      <c r="U34" s="105">
        <v>1</v>
      </c>
      <c r="V34" s="105">
        <v>0</v>
      </c>
      <c r="W34" s="105">
        <v>0</v>
      </c>
      <c r="X34" s="105">
        <v>0</v>
      </c>
      <c r="Y34" s="105">
        <v>0</v>
      </c>
      <c r="Z34" s="105">
        <v>1</v>
      </c>
      <c r="AA34" s="105">
        <v>0</v>
      </c>
      <c r="AB34" s="105">
        <v>0</v>
      </c>
      <c r="AC34" s="105">
        <v>0</v>
      </c>
      <c r="AD34" s="105">
        <v>1</v>
      </c>
      <c r="AE34" s="105">
        <v>0</v>
      </c>
      <c r="AF34" s="105">
        <v>0</v>
      </c>
      <c r="AG34" s="105">
        <v>0</v>
      </c>
      <c r="AH34" s="105">
        <v>0</v>
      </c>
      <c r="AI34" s="105">
        <v>0</v>
      </c>
      <c r="AJ34" s="9">
        <f t="shared" si="4"/>
        <v>0</v>
      </c>
      <c r="AK34" s="9">
        <f t="shared" si="5"/>
        <v>0</v>
      </c>
      <c r="AL34" s="9">
        <f t="shared" si="6"/>
        <v>1</v>
      </c>
      <c r="AM34" s="9">
        <f t="shared" si="7"/>
        <v>1</v>
      </c>
      <c r="AN34" s="106" t="s">
        <v>7204</v>
      </c>
    </row>
    <row r="35" spans="1:40" x14ac:dyDescent="0.25">
      <c r="A35" s="105">
        <v>1732</v>
      </c>
      <c r="B35" s="106" t="s">
        <v>5962</v>
      </c>
      <c r="C35" s="106" t="s">
        <v>5963</v>
      </c>
      <c r="D35" s="106" t="s">
        <v>5964</v>
      </c>
      <c r="E35" s="107">
        <v>40164</v>
      </c>
      <c r="F35" s="106" t="s">
        <v>38</v>
      </c>
      <c r="J35" s="110">
        <v>1.8</v>
      </c>
      <c r="L35" s="109" t="s">
        <v>341</v>
      </c>
      <c r="M35" s="106" t="s">
        <v>696</v>
      </c>
      <c r="N35" s="106" t="s">
        <v>48</v>
      </c>
      <c r="O35" s="110">
        <v>756</v>
      </c>
      <c r="P35" s="106" t="s">
        <v>195</v>
      </c>
      <c r="Q35" s="106" t="s">
        <v>15</v>
      </c>
      <c r="R35" s="105">
        <v>1</v>
      </c>
      <c r="S35" s="105">
        <v>0</v>
      </c>
      <c r="T35" s="105">
        <v>0</v>
      </c>
      <c r="U35" s="105">
        <v>1</v>
      </c>
      <c r="V35" s="105">
        <v>0</v>
      </c>
      <c r="W35" s="105">
        <v>0</v>
      </c>
      <c r="X35" s="105">
        <v>0</v>
      </c>
      <c r="Y35" s="105">
        <v>0</v>
      </c>
      <c r="Z35" s="105">
        <v>1</v>
      </c>
      <c r="AA35" s="105">
        <v>0</v>
      </c>
      <c r="AB35" s="105">
        <v>0</v>
      </c>
      <c r="AC35" s="105">
        <v>0</v>
      </c>
      <c r="AD35" s="105">
        <v>0</v>
      </c>
      <c r="AE35" s="105">
        <v>0</v>
      </c>
      <c r="AF35" s="105">
        <v>0</v>
      </c>
      <c r="AG35" s="105">
        <v>0</v>
      </c>
      <c r="AH35" s="105">
        <v>0</v>
      </c>
      <c r="AI35" s="105">
        <v>1</v>
      </c>
      <c r="AJ35" s="9">
        <f t="shared" si="4"/>
        <v>0</v>
      </c>
      <c r="AK35" s="9">
        <f t="shared" si="5"/>
        <v>0</v>
      </c>
      <c r="AL35" s="9">
        <f t="shared" si="6"/>
        <v>1</v>
      </c>
      <c r="AM35" s="9">
        <f t="shared" si="7"/>
        <v>0</v>
      </c>
      <c r="AN35" s="106" t="s">
        <v>5965</v>
      </c>
    </row>
    <row r="36" spans="1:40" x14ac:dyDescent="0.25">
      <c r="A36" s="105">
        <v>1734</v>
      </c>
      <c r="B36" s="106" t="s">
        <v>7134</v>
      </c>
      <c r="C36" s="106" t="s">
        <v>7135</v>
      </c>
      <c r="D36" s="106" t="s">
        <v>7136</v>
      </c>
      <c r="E36" s="107">
        <v>38473</v>
      </c>
      <c r="F36" s="106" t="s">
        <v>38</v>
      </c>
      <c r="I36" s="110">
        <v>10400</v>
      </c>
      <c r="L36" s="109" t="s">
        <v>342</v>
      </c>
      <c r="M36" s="106" t="s">
        <v>224</v>
      </c>
      <c r="N36" s="106" t="s">
        <v>40</v>
      </c>
      <c r="O36" s="110">
        <v>5</v>
      </c>
      <c r="P36" s="106" t="s">
        <v>195</v>
      </c>
      <c r="Q36" s="106" t="s">
        <v>15</v>
      </c>
      <c r="R36" s="105">
        <v>0</v>
      </c>
      <c r="S36" s="105">
        <v>0</v>
      </c>
      <c r="T36" s="105">
        <v>0</v>
      </c>
      <c r="U36" s="105">
        <v>1</v>
      </c>
      <c r="V36" s="105">
        <v>0</v>
      </c>
      <c r="W36" s="105">
        <v>0</v>
      </c>
      <c r="X36" s="105">
        <v>0</v>
      </c>
      <c r="Y36" s="105">
        <v>0</v>
      </c>
      <c r="Z36" s="105">
        <v>1</v>
      </c>
      <c r="AA36" s="105">
        <v>0</v>
      </c>
      <c r="AB36" s="105">
        <v>0</v>
      </c>
      <c r="AC36" s="105">
        <v>0</v>
      </c>
      <c r="AD36" s="105">
        <v>0</v>
      </c>
      <c r="AE36" s="105">
        <v>0</v>
      </c>
      <c r="AF36" s="105">
        <v>0</v>
      </c>
      <c r="AG36" s="105">
        <v>0</v>
      </c>
      <c r="AH36" s="105">
        <v>0</v>
      </c>
      <c r="AI36" s="105">
        <v>1</v>
      </c>
      <c r="AJ36" s="9">
        <f t="shared" si="4"/>
        <v>0</v>
      </c>
      <c r="AK36" s="9">
        <f t="shared" si="5"/>
        <v>0</v>
      </c>
      <c r="AL36" s="9">
        <f t="shared" si="6"/>
        <v>1</v>
      </c>
      <c r="AM36" s="9">
        <f t="shared" si="7"/>
        <v>0</v>
      </c>
      <c r="AN36" s="106" t="s">
        <v>7137</v>
      </c>
    </row>
    <row r="37" spans="1:40" x14ac:dyDescent="0.25">
      <c r="A37" s="105">
        <v>1748</v>
      </c>
      <c r="B37" s="106" t="s">
        <v>613</v>
      </c>
      <c r="C37" s="106" t="s">
        <v>614</v>
      </c>
      <c r="D37" s="106" t="s">
        <v>615</v>
      </c>
      <c r="E37" s="107">
        <v>38899</v>
      </c>
      <c r="F37" s="106" t="s">
        <v>38</v>
      </c>
      <c r="J37" s="110">
        <v>1.51</v>
      </c>
      <c r="L37" s="109" t="s">
        <v>341</v>
      </c>
      <c r="M37" s="106" t="s">
        <v>54</v>
      </c>
      <c r="N37" s="106" t="s">
        <v>48</v>
      </c>
      <c r="O37" s="110">
        <v>0.85</v>
      </c>
      <c r="P37" s="106" t="s">
        <v>111</v>
      </c>
      <c r="Q37" s="106" t="s">
        <v>15</v>
      </c>
      <c r="R37" s="105">
        <v>0</v>
      </c>
      <c r="S37" s="105">
        <v>0</v>
      </c>
      <c r="T37" s="105">
        <v>0</v>
      </c>
      <c r="U37" s="105">
        <v>0</v>
      </c>
      <c r="V37" s="105">
        <v>0</v>
      </c>
      <c r="W37" s="105">
        <v>0</v>
      </c>
      <c r="X37" s="105">
        <v>0</v>
      </c>
      <c r="Y37" s="105">
        <v>0</v>
      </c>
      <c r="Z37" s="105">
        <v>0</v>
      </c>
      <c r="AA37" s="105">
        <v>1</v>
      </c>
      <c r="AB37" s="105">
        <v>0</v>
      </c>
      <c r="AC37" s="105">
        <v>0</v>
      </c>
      <c r="AD37" s="105">
        <v>0</v>
      </c>
      <c r="AE37" s="105">
        <v>0</v>
      </c>
      <c r="AF37" s="105">
        <v>0</v>
      </c>
      <c r="AG37" s="105">
        <v>0</v>
      </c>
      <c r="AH37" s="105">
        <v>0</v>
      </c>
      <c r="AI37" s="105">
        <v>1</v>
      </c>
      <c r="AJ37" s="9">
        <f t="shared" si="4"/>
        <v>0</v>
      </c>
      <c r="AK37" s="9">
        <f t="shared" si="5"/>
        <v>0</v>
      </c>
      <c r="AL37" s="9">
        <f t="shared" si="6"/>
        <v>1</v>
      </c>
      <c r="AM37" s="9">
        <f t="shared" si="7"/>
        <v>0</v>
      </c>
      <c r="AN37" s="106" t="s">
        <v>616</v>
      </c>
    </row>
    <row r="38" spans="1:40" x14ac:dyDescent="0.25">
      <c r="A38" s="105">
        <v>1830</v>
      </c>
      <c r="B38" s="106" t="s">
        <v>668</v>
      </c>
      <c r="C38" s="106" t="s">
        <v>669</v>
      </c>
      <c r="D38" s="106" t="s">
        <v>670</v>
      </c>
      <c r="E38" s="107">
        <v>37601</v>
      </c>
      <c r="F38" s="106" t="s">
        <v>38</v>
      </c>
      <c r="J38" s="110">
        <v>1</v>
      </c>
      <c r="L38" s="109" t="s">
        <v>342</v>
      </c>
      <c r="M38" s="106" t="s">
        <v>39</v>
      </c>
      <c r="N38" s="106" t="s">
        <v>48</v>
      </c>
      <c r="O38" s="110">
        <v>0.5</v>
      </c>
      <c r="P38" s="106" t="s">
        <v>111</v>
      </c>
      <c r="Q38" s="106" t="s">
        <v>15</v>
      </c>
      <c r="R38" s="105">
        <v>0</v>
      </c>
      <c r="S38" s="105">
        <v>0</v>
      </c>
      <c r="T38" s="105">
        <v>0</v>
      </c>
      <c r="U38" s="105">
        <v>0</v>
      </c>
      <c r="V38" s="105">
        <v>0</v>
      </c>
      <c r="W38" s="105">
        <v>0</v>
      </c>
      <c r="X38" s="105">
        <v>0</v>
      </c>
      <c r="Y38" s="105">
        <v>0</v>
      </c>
      <c r="Z38" s="105">
        <v>0</v>
      </c>
      <c r="AA38" s="105">
        <v>1</v>
      </c>
      <c r="AB38" s="105">
        <v>0</v>
      </c>
      <c r="AC38" s="105">
        <v>1</v>
      </c>
      <c r="AD38" s="105">
        <v>0</v>
      </c>
      <c r="AE38" s="105">
        <v>1</v>
      </c>
      <c r="AF38" s="105">
        <v>0</v>
      </c>
      <c r="AG38" s="105">
        <v>0</v>
      </c>
      <c r="AH38" s="105">
        <v>0</v>
      </c>
      <c r="AI38" s="105">
        <v>0</v>
      </c>
      <c r="AJ38" s="9">
        <f t="shared" si="4"/>
        <v>1</v>
      </c>
      <c r="AK38" s="9">
        <f t="shared" si="5"/>
        <v>0</v>
      </c>
      <c r="AL38" s="9">
        <f t="shared" si="6"/>
        <v>0</v>
      </c>
      <c r="AM38" s="9">
        <f t="shared" si="7"/>
        <v>0</v>
      </c>
      <c r="AN38" s="106" t="s">
        <v>671</v>
      </c>
    </row>
    <row r="39" spans="1:40" x14ac:dyDescent="0.25">
      <c r="A39" s="105">
        <v>1831</v>
      </c>
      <c r="B39" s="106" t="s">
        <v>672</v>
      </c>
      <c r="C39" s="106" t="s">
        <v>673</v>
      </c>
      <c r="D39" s="106" t="s">
        <v>674</v>
      </c>
      <c r="E39" s="107">
        <v>38384</v>
      </c>
      <c r="F39" s="106" t="s">
        <v>38</v>
      </c>
      <c r="G39" s="105">
        <v>900</v>
      </c>
      <c r="H39" s="105">
        <v>800</v>
      </c>
      <c r="J39" s="110">
        <v>1</v>
      </c>
      <c r="L39" s="109" t="s">
        <v>342</v>
      </c>
      <c r="M39" s="106" t="s">
        <v>39</v>
      </c>
      <c r="N39" s="106" t="s">
        <v>48</v>
      </c>
      <c r="O39" s="110">
        <v>0.5</v>
      </c>
      <c r="P39" s="106" t="s">
        <v>111</v>
      </c>
      <c r="Q39" s="106" t="s">
        <v>15</v>
      </c>
      <c r="R39" s="105">
        <v>0</v>
      </c>
      <c r="S39" s="105">
        <v>0</v>
      </c>
      <c r="T39" s="105">
        <v>0</v>
      </c>
      <c r="U39" s="105">
        <v>0</v>
      </c>
      <c r="V39" s="105">
        <v>0</v>
      </c>
      <c r="W39" s="105">
        <v>0</v>
      </c>
      <c r="X39" s="105">
        <v>0</v>
      </c>
      <c r="Y39" s="105">
        <v>0</v>
      </c>
      <c r="Z39" s="105">
        <v>0</v>
      </c>
      <c r="AA39" s="105">
        <v>1</v>
      </c>
      <c r="AB39" s="105">
        <v>0</v>
      </c>
      <c r="AC39" s="105">
        <v>1</v>
      </c>
      <c r="AD39" s="105">
        <v>0</v>
      </c>
      <c r="AE39" s="105">
        <v>1</v>
      </c>
      <c r="AF39" s="105">
        <v>0</v>
      </c>
      <c r="AG39" s="105">
        <v>0</v>
      </c>
      <c r="AH39" s="105">
        <v>0</v>
      </c>
      <c r="AI39" s="105">
        <v>0</v>
      </c>
      <c r="AJ39" s="9">
        <f t="shared" si="4"/>
        <v>1</v>
      </c>
      <c r="AK39" s="9">
        <f t="shared" si="5"/>
        <v>0</v>
      </c>
      <c r="AL39" s="9">
        <f t="shared" si="6"/>
        <v>0</v>
      </c>
      <c r="AM39" s="9">
        <f t="shared" si="7"/>
        <v>0</v>
      </c>
      <c r="AN39" s="106" t="s">
        <v>675</v>
      </c>
    </row>
    <row r="40" spans="1:40" x14ac:dyDescent="0.25">
      <c r="A40" s="105">
        <v>1858</v>
      </c>
      <c r="B40" s="106" t="s">
        <v>7197</v>
      </c>
      <c r="C40" s="106" t="s">
        <v>7198</v>
      </c>
      <c r="D40" s="106" t="s">
        <v>7199</v>
      </c>
      <c r="E40" s="107">
        <v>40805</v>
      </c>
      <c r="F40" s="106" t="s">
        <v>46</v>
      </c>
      <c r="J40" s="110">
        <v>1</v>
      </c>
      <c r="L40" s="109" t="s">
        <v>341</v>
      </c>
      <c r="M40" s="106" t="s">
        <v>54</v>
      </c>
      <c r="N40" s="106" t="s">
        <v>48</v>
      </c>
      <c r="O40" s="110">
        <v>1</v>
      </c>
      <c r="P40" s="106" t="s">
        <v>170</v>
      </c>
      <c r="Q40" s="106" t="s">
        <v>70</v>
      </c>
      <c r="R40" s="105">
        <v>0</v>
      </c>
      <c r="S40" s="105">
        <v>0</v>
      </c>
      <c r="T40" s="105">
        <v>0</v>
      </c>
      <c r="U40" s="105">
        <v>0</v>
      </c>
      <c r="V40" s="105">
        <v>0</v>
      </c>
      <c r="W40" s="105">
        <v>0</v>
      </c>
      <c r="X40" s="105">
        <v>0</v>
      </c>
      <c r="Y40" s="105">
        <v>0</v>
      </c>
      <c r="Z40" s="105">
        <v>0</v>
      </c>
      <c r="AA40" s="105">
        <v>1</v>
      </c>
      <c r="AB40" s="105">
        <v>0</v>
      </c>
      <c r="AC40" s="105">
        <v>1</v>
      </c>
      <c r="AD40" s="105">
        <v>1</v>
      </c>
      <c r="AE40" s="105">
        <v>0</v>
      </c>
      <c r="AF40" s="105">
        <v>0</v>
      </c>
      <c r="AG40" s="105">
        <v>0</v>
      </c>
      <c r="AH40" s="105">
        <v>0</v>
      </c>
      <c r="AI40" s="105">
        <v>0</v>
      </c>
      <c r="AJ40" s="9">
        <f t="shared" si="4"/>
        <v>1</v>
      </c>
      <c r="AK40" s="9">
        <f t="shared" si="5"/>
        <v>0</v>
      </c>
      <c r="AL40" s="9">
        <f t="shared" si="6"/>
        <v>1</v>
      </c>
      <c r="AM40" s="9">
        <f t="shared" si="7"/>
        <v>1</v>
      </c>
      <c r="AN40" s="106" t="s">
        <v>7200</v>
      </c>
    </row>
    <row r="41" spans="1:40" x14ac:dyDescent="0.25">
      <c r="A41" s="105">
        <v>1859</v>
      </c>
      <c r="B41" s="106" t="s">
        <v>1171</v>
      </c>
      <c r="C41" s="106" t="s">
        <v>1172</v>
      </c>
      <c r="D41" s="106" t="s">
        <v>1173</v>
      </c>
      <c r="E41" s="107">
        <v>40800</v>
      </c>
      <c r="F41" s="106" t="s">
        <v>38</v>
      </c>
      <c r="J41" s="110">
        <v>0.74</v>
      </c>
      <c r="L41" s="109" t="s">
        <v>342</v>
      </c>
      <c r="M41" s="106" t="s">
        <v>185</v>
      </c>
      <c r="N41" s="106" t="s">
        <v>48</v>
      </c>
      <c r="O41" s="110">
        <v>0.55000000000000004</v>
      </c>
      <c r="P41" s="106" t="s">
        <v>111</v>
      </c>
      <c r="Q41" s="106" t="s">
        <v>15</v>
      </c>
      <c r="R41" s="105">
        <v>0</v>
      </c>
      <c r="S41" s="105">
        <v>0</v>
      </c>
      <c r="T41" s="105">
        <v>0</v>
      </c>
      <c r="U41" s="105">
        <v>0</v>
      </c>
      <c r="V41" s="105">
        <v>0</v>
      </c>
      <c r="W41" s="105">
        <v>0</v>
      </c>
      <c r="X41" s="105">
        <v>0</v>
      </c>
      <c r="Y41" s="105">
        <v>0</v>
      </c>
      <c r="Z41" s="105">
        <v>0</v>
      </c>
      <c r="AA41" s="105">
        <v>1</v>
      </c>
      <c r="AB41" s="105">
        <v>0</v>
      </c>
      <c r="AC41" s="105">
        <v>0</v>
      </c>
      <c r="AD41" s="105">
        <v>0</v>
      </c>
      <c r="AE41" s="105">
        <v>0</v>
      </c>
      <c r="AF41" s="105">
        <v>0</v>
      </c>
      <c r="AG41" s="105">
        <v>0</v>
      </c>
      <c r="AH41" s="105">
        <v>0</v>
      </c>
      <c r="AI41" s="105">
        <v>1</v>
      </c>
      <c r="AJ41" s="9">
        <f t="shared" si="4"/>
        <v>0</v>
      </c>
      <c r="AK41" s="9">
        <f t="shared" si="5"/>
        <v>0</v>
      </c>
      <c r="AL41" s="9">
        <f t="shared" si="6"/>
        <v>1</v>
      </c>
      <c r="AM41" s="9">
        <f t="shared" si="7"/>
        <v>0</v>
      </c>
      <c r="AN41" s="106" t="s">
        <v>1174</v>
      </c>
    </row>
    <row r="42" spans="1:40" x14ac:dyDescent="0.25">
      <c r="A42" s="105">
        <v>1958</v>
      </c>
      <c r="B42" s="106" t="s">
        <v>7251</v>
      </c>
      <c r="C42" s="106" t="s">
        <v>7252</v>
      </c>
      <c r="D42" s="106" t="s">
        <v>7253</v>
      </c>
      <c r="E42" s="107">
        <v>39479</v>
      </c>
      <c r="F42" s="106" t="s">
        <v>38</v>
      </c>
      <c r="K42" s="110">
        <v>0.39200000000000002</v>
      </c>
      <c r="L42" s="109" t="s">
        <v>342</v>
      </c>
      <c r="M42" s="106" t="s">
        <v>224</v>
      </c>
      <c r="N42" s="106" t="s">
        <v>40</v>
      </c>
      <c r="O42" s="110">
        <v>0.25</v>
      </c>
      <c r="P42" s="106" t="s">
        <v>7254</v>
      </c>
      <c r="Q42" s="106" t="s">
        <v>15</v>
      </c>
      <c r="R42" s="105">
        <v>0</v>
      </c>
      <c r="S42" s="105">
        <v>0</v>
      </c>
      <c r="T42" s="105">
        <v>0</v>
      </c>
      <c r="U42" s="105">
        <v>1</v>
      </c>
      <c r="V42" s="105">
        <v>0</v>
      </c>
      <c r="W42" s="105">
        <v>0</v>
      </c>
      <c r="X42" s="105">
        <v>0</v>
      </c>
      <c r="Y42" s="105">
        <v>1</v>
      </c>
      <c r="Z42" s="105">
        <v>0</v>
      </c>
      <c r="AA42" s="105">
        <v>0</v>
      </c>
      <c r="AB42" s="105">
        <v>0</v>
      </c>
      <c r="AC42" s="105">
        <v>0</v>
      </c>
      <c r="AD42" s="105">
        <v>0</v>
      </c>
      <c r="AE42" s="105">
        <v>0</v>
      </c>
      <c r="AF42" s="105">
        <v>0</v>
      </c>
      <c r="AG42" s="105">
        <v>0</v>
      </c>
      <c r="AH42" s="105">
        <v>0</v>
      </c>
      <c r="AI42" s="105">
        <v>1</v>
      </c>
      <c r="AJ42" s="9">
        <f t="shared" si="4"/>
        <v>0</v>
      </c>
      <c r="AK42" s="9">
        <f t="shared" si="5"/>
        <v>0</v>
      </c>
      <c r="AL42" s="9">
        <f t="shared" si="6"/>
        <v>1</v>
      </c>
      <c r="AM42" s="9">
        <f t="shared" si="7"/>
        <v>0</v>
      </c>
      <c r="AN42" s="106" t="s">
        <v>7255</v>
      </c>
    </row>
    <row r="43" spans="1:40" x14ac:dyDescent="0.25">
      <c r="A43" s="105">
        <v>1959</v>
      </c>
      <c r="B43" s="106" t="s">
        <v>2329</v>
      </c>
      <c r="C43" s="106" t="s">
        <v>2330</v>
      </c>
      <c r="D43" s="106" t="s">
        <v>2331</v>
      </c>
      <c r="E43" s="107">
        <v>39814</v>
      </c>
      <c r="F43" s="106" t="s">
        <v>38</v>
      </c>
      <c r="K43" s="110">
        <v>48.3</v>
      </c>
      <c r="L43" s="110" t="s">
        <v>341</v>
      </c>
      <c r="M43" s="106" t="s">
        <v>151</v>
      </c>
      <c r="N43" s="106" t="s">
        <v>48</v>
      </c>
      <c r="O43" s="110">
        <v>2</v>
      </c>
      <c r="P43" s="106" t="s">
        <v>2332</v>
      </c>
      <c r="Q43" s="106" t="s">
        <v>15</v>
      </c>
      <c r="R43" s="105">
        <v>1</v>
      </c>
      <c r="S43" s="105">
        <v>0</v>
      </c>
      <c r="T43" s="105">
        <v>0</v>
      </c>
      <c r="U43" s="105">
        <v>0</v>
      </c>
      <c r="V43" s="105">
        <v>0</v>
      </c>
      <c r="W43" s="105">
        <v>0</v>
      </c>
      <c r="X43" s="105">
        <v>0</v>
      </c>
      <c r="Y43" s="105">
        <v>1</v>
      </c>
      <c r="Z43" s="105">
        <v>0</v>
      </c>
      <c r="AA43" s="105">
        <v>0</v>
      </c>
      <c r="AB43" s="105">
        <v>0</v>
      </c>
      <c r="AC43" s="105">
        <v>0</v>
      </c>
      <c r="AD43" s="105">
        <v>0</v>
      </c>
      <c r="AE43" s="105">
        <v>0</v>
      </c>
      <c r="AF43" s="105">
        <v>0</v>
      </c>
      <c r="AG43" s="105">
        <v>0</v>
      </c>
      <c r="AH43" s="105">
        <v>0</v>
      </c>
      <c r="AI43" s="105">
        <v>1</v>
      </c>
      <c r="AJ43" s="9">
        <f t="shared" si="4"/>
        <v>0</v>
      </c>
      <c r="AK43" s="9">
        <f t="shared" si="5"/>
        <v>0</v>
      </c>
      <c r="AL43" s="9">
        <f t="shared" si="6"/>
        <v>1</v>
      </c>
      <c r="AM43" s="9">
        <f t="shared" si="7"/>
        <v>0</v>
      </c>
      <c r="AN43" s="106" t="s">
        <v>2333</v>
      </c>
    </row>
    <row r="44" spans="1:40" x14ac:dyDescent="0.25">
      <c r="A44" s="105">
        <v>1969</v>
      </c>
      <c r="B44" s="106" t="s">
        <v>4471</v>
      </c>
      <c r="C44" s="106" t="s">
        <v>4472</v>
      </c>
      <c r="D44" s="106" t="s">
        <v>4473</v>
      </c>
      <c r="E44" s="107">
        <v>39203</v>
      </c>
      <c r="F44" s="106" t="s">
        <v>332</v>
      </c>
      <c r="I44" s="110">
        <v>10</v>
      </c>
      <c r="L44" s="109" t="s">
        <v>342</v>
      </c>
      <c r="M44" s="106" t="s">
        <v>136</v>
      </c>
      <c r="N44" s="106" t="s">
        <v>40</v>
      </c>
      <c r="O44" s="110">
        <v>4</v>
      </c>
      <c r="P44" s="106" t="s">
        <v>4474</v>
      </c>
      <c r="Q44" s="106" t="s">
        <v>15</v>
      </c>
      <c r="R44" s="105">
        <v>0</v>
      </c>
      <c r="S44" s="105">
        <v>0</v>
      </c>
      <c r="T44" s="105">
        <v>0</v>
      </c>
      <c r="U44" s="105">
        <v>0</v>
      </c>
      <c r="V44" s="105">
        <v>0</v>
      </c>
      <c r="W44" s="105">
        <v>0</v>
      </c>
      <c r="X44" s="105">
        <v>0</v>
      </c>
      <c r="Y44" s="105">
        <v>1</v>
      </c>
      <c r="Z44" s="105">
        <v>0</v>
      </c>
      <c r="AA44" s="105">
        <v>0</v>
      </c>
      <c r="AB44" s="105">
        <v>0</v>
      </c>
      <c r="AC44" s="105">
        <v>1</v>
      </c>
      <c r="AD44" s="105">
        <v>0</v>
      </c>
      <c r="AE44" s="105">
        <v>0</v>
      </c>
      <c r="AF44" s="105">
        <v>0</v>
      </c>
      <c r="AG44" s="105">
        <v>1</v>
      </c>
      <c r="AH44" s="105">
        <v>0</v>
      </c>
      <c r="AI44" s="105">
        <v>0</v>
      </c>
      <c r="AJ44" s="9">
        <f t="shared" si="4"/>
        <v>1</v>
      </c>
      <c r="AK44" s="9">
        <f t="shared" si="5"/>
        <v>1</v>
      </c>
      <c r="AL44" s="9">
        <f t="shared" si="6"/>
        <v>0</v>
      </c>
      <c r="AM44" s="9">
        <f t="shared" si="7"/>
        <v>0</v>
      </c>
      <c r="AN44" s="106" t="s">
        <v>4475</v>
      </c>
    </row>
    <row r="45" spans="1:40" x14ac:dyDescent="0.25">
      <c r="A45" s="105">
        <v>1978</v>
      </c>
      <c r="B45" s="106" t="s">
        <v>5966</v>
      </c>
      <c r="C45" s="106" t="s">
        <v>5967</v>
      </c>
      <c r="D45" s="106" t="s">
        <v>5968</v>
      </c>
      <c r="E45" s="107">
        <v>41275</v>
      </c>
      <c r="F45" s="106" t="s">
        <v>38</v>
      </c>
      <c r="J45" s="110">
        <v>4</v>
      </c>
      <c r="L45" s="109" t="s">
        <v>342</v>
      </c>
      <c r="M45" s="106" t="s">
        <v>185</v>
      </c>
      <c r="N45" s="106" t="s">
        <v>48</v>
      </c>
      <c r="O45" s="110">
        <v>24</v>
      </c>
      <c r="P45" s="106" t="s">
        <v>5969</v>
      </c>
      <c r="Q45" s="106" t="s">
        <v>70</v>
      </c>
      <c r="R45" s="105">
        <v>0</v>
      </c>
      <c r="S45" s="105">
        <v>0</v>
      </c>
      <c r="T45" s="105">
        <v>0</v>
      </c>
      <c r="U45" s="105">
        <v>0</v>
      </c>
      <c r="V45" s="105">
        <v>0</v>
      </c>
      <c r="W45" s="105">
        <v>0</v>
      </c>
      <c r="X45" s="105">
        <v>0</v>
      </c>
      <c r="Y45" s="105">
        <v>1</v>
      </c>
      <c r="Z45" s="105">
        <v>0</v>
      </c>
      <c r="AA45" s="105">
        <v>0</v>
      </c>
      <c r="AB45" s="105">
        <v>0</v>
      </c>
      <c r="AC45" s="105">
        <v>0</v>
      </c>
      <c r="AD45" s="105">
        <v>1</v>
      </c>
      <c r="AE45" s="105">
        <v>0</v>
      </c>
      <c r="AF45" s="105">
        <v>0</v>
      </c>
      <c r="AG45" s="105">
        <v>0</v>
      </c>
      <c r="AH45" s="105">
        <v>0</v>
      </c>
      <c r="AI45" s="105">
        <v>0</v>
      </c>
      <c r="AJ45" s="9">
        <f t="shared" si="4"/>
        <v>0</v>
      </c>
      <c r="AK45" s="9">
        <f t="shared" si="5"/>
        <v>0</v>
      </c>
      <c r="AL45" s="9">
        <f t="shared" si="6"/>
        <v>1</v>
      </c>
      <c r="AM45" s="9">
        <f t="shared" si="7"/>
        <v>1</v>
      </c>
      <c r="AN45" s="106" t="s">
        <v>5971</v>
      </c>
    </row>
    <row r="46" spans="1:40" x14ac:dyDescent="0.25">
      <c r="A46" s="105">
        <v>1980</v>
      </c>
      <c r="B46" s="106" t="s">
        <v>5332</v>
      </c>
      <c r="C46" s="106" t="s">
        <v>5333</v>
      </c>
      <c r="D46" s="106" t="s">
        <v>5334</v>
      </c>
      <c r="E46" s="107">
        <v>40087</v>
      </c>
      <c r="F46" s="106" t="s">
        <v>38</v>
      </c>
      <c r="J46" s="110">
        <v>0.5</v>
      </c>
      <c r="L46" s="109" t="s">
        <v>342</v>
      </c>
      <c r="M46" s="106" t="s">
        <v>4080</v>
      </c>
      <c r="N46" s="106" t="s">
        <v>48</v>
      </c>
      <c r="O46" s="110">
        <v>1</v>
      </c>
      <c r="P46" s="106" t="s">
        <v>7234</v>
      </c>
      <c r="Q46" s="106" t="s">
        <v>70</v>
      </c>
      <c r="R46" s="105">
        <v>0</v>
      </c>
      <c r="S46" s="105">
        <v>0</v>
      </c>
      <c r="T46" s="105">
        <v>0</v>
      </c>
      <c r="U46" s="105">
        <v>0</v>
      </c>
      <c r="V46" s="105">
        <v>0</v>
      </c>
      <c r="W46" s="105">
        <v>0</v>
      </c>
      <c r="X46" s="105">
        <v>0</v>
      </c>
      <c r="Y46" s="105">
        <v>1</v>
      </c>
      <c r="Z46" s="105">
        <v>0</v>
      </c>
      <c r="AA46" s="105">
        <v>0</v>
      </c>
      <c r="AB46" s="105">
        <v>0</v>
      </c>
      <c r="AC46" s="105">
        <v>1</v>
      </c>
      <c r="AD46" s="105">
        <v>1</v>
      </c>
      <c r="AE46" s="105">
        <v>0</v>
      </c>
      <c r="AF46" s="105">
        <v>0</v>
      </c>
      <c r="AG46" s="105">
        <v>0</v>
      </c>
      <c r="AH46" s="105">
        <v>0</v>
      </c>
      <c r="AI46" s="105">
        <v>0</v>
      </c>
      <c r="AJ46" s="9">
        <f t="shared" si="4"/>
        <v>1</v>
      </c>
      <c r="AK46" s="9">
        <f t="shared" si="5"/>
        <v>0</v>
      </c>
      <c r="AL46" s="9">
        <f t="shared" si="6"/>
        <v>1</v>
      </c>
      <c r="AM46" s="9">
        <f t="shared" si="7"/>
        <v>1</v>
      </c>
      <c r="AN46" s="106" t="s">
        <v>5335</v>
      </c>
    </row>
    <row r="47" spans="1:40" x14ac:dyDescent="0.25">
      <c r="A47" s="105">
        <v>1989</v>
      </c>
      <c r="B47" s="106" t="s">
        <v>3722</v>
      </c>
      <c r="C47" s="106" t="s">
        <v>3723</v>
      </c>
      <c r="D47" s="106" t="s">
        <v>3724</v>
      </c>
      <c r="E47" s="107">
        <v>38200</v>
      </c>
      <c r="F47" s="106" t="s">
        <v>38</v>
      </c>
      <c r="J47" s="110">
        <v>7.5999999999999998E-2</v>
      </c>
      <c r="L47" s="109" t="s">
        <v>342</v>
      </c>
      <c r="M47" s="106" t="s">
        <v>185</v>
      </c>
      <c r="N47" s="106" t="s">
        <v>48</v>
      </c>
      <c r="O47" s="110">
        <v>3</v>
      </c>
      <c r="P47" s="106" t="s">
        <v>6301</v>
      </c>
      <c r="Q47" s="106" t="s">
        <v>55</v>
      </c>
      <c r="R47" s="105">
        <v>0</v>
      </c>
      <c r="S47" s="105">
        <v>0</v>
      </c>
      <c r="T47" s="105">
        <v>0</v>
      </c>
      <c r="U47" s="105">
        <v>0</v>
      </c>
      <c r="V47" s="105">
        <v>0</v>
      </c>
      <c r="W47" s="105">
        <v>0</v>
      </c>
      <c r="X47" s="105">
        <v>0</v>
      </c>
      <c r="Y47" s="105">
        <v>1</v>
      </c>
      <c r="Z47" s="105">
        <v>0</v>
      </c>
      <c r="AA47" s="105">
        <v>0</v>
      </c>
      <c r="AB47" s="105">
        <v>0</v>
      </c>
      <c r="AC47" s="105">
        <v>0</v>
      </c>
      <c r="AD47" s="105">
        <v>1</v>
      </c>
      <c r="AE47" s="105">
        <v>0</v>
      </c>
      <c r="AF47" s="105">
        <v>0</v>
      </c>
      <c r="AG47" s="105">
        <v>0</v>
      </c>
      <c r="AH47" s="105">
        <v>0</v>
      </c>
      <c r="AI47" s="105">
        <v>0</v>
      </c>
      <c r="AJ47" s="9">
        <f t="shared" si="4"/>
        <v>0</v>
      </c>
      <c r="AK47" s="9">
        <f t="shared" si="5"/>
        <v>0</v>
      </c>
      <c r="AL47" s="9">
        <f t="shared" si="6"/>
        <v>1</v>
      </c>
      <c r="AM47" s="9">
        <f t="shared" si="7"/>
        <v>1</v>
      </c>
      <c r="AN47" s="106" t="s">
        <v>3725</v>
      </c>
    </row>
    <row r="48" spans="1:40" x14ac:dyDescent="0.25">
      <c r="A48" s="105">
        <v>1991</v>
      </c>
      <c r="B48" s="106" t="s">
        <v>5973</v>
      </c>
      <c r="C48" s="106" t="s">
        <v>5974</v>
      </c>
      <c r="D48" s="106" t="s">
        <v>5975</v>
      </c>
      <c r="E48" s="107">
        <v>39995</v>
      </c>
      <c r="F48" s="106" t="s">
        <v>38</v>
      </c>
      <c r="J48" s="110">
        <v>2</v>
      </c>
      <c r="L48" s="109" t="s">
        <v>342</v>
      </c>
      <c r="M48" s="106" t="s">
        <v>185</v>
      </c>
      <c r="N48" s="106" t="s">
        <v>48</v>
      </c>
      <c r="O48" s="110">
        <v>1</v>
      </c>
      <c r="P48" s="106" t="s">
        <v>5976</v>
      </c>
      <c r="Q48" s="106" t="s">
        <v>15</v>
      </c>
      <c r="R48" s="105">
        <v>0</v>
      </c>
      <c r="S48" s="105">
        <v>0</v>
      </c>
      <c r="T48" s="105">
        <v>0</v>
      </c>
      <c r="U48" s="105">
        <v>0</v>
      </c>
      <c r="V48" s="105">
        <v>0</v>
      </c>
      <c r="W48" s="105">
        <v>0</v>
      </c>
      <c r="X48" s="105">
        <v>0</v>
      </c>
      <c r="Y48" s="105">
        <v>1</v>
      </c>
      <c r="Z48" s="105">
        <v>0</v>
      </c>
      <c r="AA48" s="105">
        <v>0</v>
      </c>
      <c r="AB48" s="105">
        <v>0</v>
      </c>
      <c r="AC48" s="105">
        <v>0</v>
      </c>
      <c r="AD48" s="105">
        <v>1</v>
      </c>
      <c r="AE48" s="105">
        <v>1</v>
      </c>
      <c r="AF48" s="105">
        <v>0</v>
      </c>
      <c r="AG48" s="105">
        <v>1</v>
      </c>
      <c r="AH48" s="105">
        <v>0</v>
      </c>
      <c r="AI48" s="105">
        <v>0</v>
      </c>
      <c r="AJ48" s="9">
        <f t="shared" si="4"/>
        <v>1</v>
      </c>
      <c r="AK48" s="9">
        <f t="shared" si="5"/>
        <v>1</v>
      </c>
      <c r="AL48" s="9">
        <f t="shared" si="6"/>
        <v>1</v>
      </c>
      <c r="AM48" s="9">
        <f t="shared" si="7"/>
        <v>1</v>
      </c>
      <c r="AN48" s="106" t="s">
        <v>5978</v>
      </c>
    </row>
    <row r="49" spans="1:40" x14ac:dyDescent="0.25">
      <c r="A49" s="105">
        <v>1995</v>
      </c>
      <c r="B49" s="106" t="s">
        <v>5980</v>
      </c>
      <c r="C49" s="106" t="s">
        <v>5981</v>
      </c>
      <c r="D49" s="106" t="s">
        <v>5982</v>
      </c>
      <c r="E49" s="107">
        <v>38838</v>
      </c>
      <c r="F49" s="106" t="s">
        <v>38</v>
      </c>
      <c r="J49" s="110">
        <v>1</v>
      </c>
      <c r="L49" s="109" t="s">
        <v>342</v>
      </c>
      <c r="M49" s="106" t="s">
        <v>136</v>
      </c>
      <c r="N49" s="106" t="s">
        <v>48</v>
      </c>
      <c r="O49" s="110">
        <v>6</v>
      </c>
      <c r="P49" s="106" t="s">
        <v>2341</v>
      </c>
      <c r="Q49" s="106" t="s">
        <v>70</v>
      </c>
      <c r="R49" s="105">
        <v>0</v>
      </c>
      <c r="S49" s="105">
        <v>0</v>
      </c>
      <c r="T49" s="105">
        <v>0</v>
      </c>
      <c r="U49" s="105">
        <v>0</v>
      </c>
      <c r="V49" s="105">
        <v>0</v>
      </c>
      <c r="W49" s="105">
        <v>0</v>
      </c>
      <c r="X49" s="105">
        <v>0</v>
      </c>
      <c r="Y49" s="105">
        <v>1</v>
      </c>
      <c r="Z49" s="105">
        <v>0</v>
      </c>
      <c r="AA49" s="105">
        <v>0</v>
      </c>
      <c r="AB49" s="105">
        <v>0</v>
      </c>
      <c r="AC49" s="105">
        <v>1</v>
      </c>
      <c r="AD49" s="105">
        <v>0</v>
      </c>
      <c r="AE49" s="105">
        <v>0</v>
      </c>
      <c r="AF49" s="105">
        <v>0</v>
      </c>
      <c r="AG49" s="105">
        <v>0</v>
      </c>
      <c r="AH49" s="105">
        <v>0</v>
      </c>
      <c r="AI49" s="105">
        <v>0</v>
      </c>
      <c r="AJ49" s="9">
        <f t="shared" si="4"/>
        <v>1</v>
      </c>
      <c r="AK49" s="9">
        <f t="shared" si="5"/>
        <v>0</v>
      </c>
      <c r="AL49" s="9">
        <f t="shared" si="6"/>
        <v>0</v>
      </c>
      <c r="AM49" s="9">
        <f t="shared" si="7"/>
        <v>0</v>
      </c>
      <c r="AN49" s="106" t="s">
        <v>5984</v>
      </c>
    </row>
    <row r="50" spans="1:40" x14ac:dyDescent="0.25">
      <c r="A50" s="105">
        <v>1996</v>
      </c>
      <c r="B50" s="106" t="s">
        <v>2338</v>
      </c>
      <c r="C50" s="106" t="s">
        <v>2339</v>
      </c>
      <c r="D50" s="106" t="s">
        <v>2340</v>
      </c>
      <c r="E50" s="107">
        <v>39083</v>
      </c>
      <c r="F50" s="106" t="s">
        <v>38</v>
      </c>
      <c r="J50" s="110">
        <v>1</v>
      </c>
      <c r="L50" s="109" t="s">
        <v>342</v>
      </c>
      <c r="M50" s="106" t="s">
        <v>136</v>
      </c>
      <c r="N50" s="106" t="s">
        <v>48</v>
      </c>
      <c r="O50" s="110">
        <v>2</v>
      </c>
      <c r="P50" s="106" t="s">
        <v>2341</v>
      </c>
      <c r="Q50" s="106" t="s">
        <v>70</v>
      </c>
      <c r="R50" s="105">
        <v>0</v>
      </c>
      <c r="S50" s="105">
        <v>0</v>
      </c>
      <c r="T50" s="105">
        <v>0</v>
      </c>
      <c r="U50" s="105">
        <v>0</v>
      </c>
      <c r="V50" s="105">
        <v>0</v>
      </c>
      <c r="W50" s="105">
        <v>0</v>
      </c>
      <c r="X50" s="105">
        <v>0</v>
      </c>
      <c r="Y50" s="105">
        <v>1</v>
      </c>
      <c r="Z50" s="105">
        <v>0</v>
      </c>
      <c r="AA50" s="105">
        <v>0</v>
      </c>
      <c r="AB50" s="105">
        <v>0</v>
      </c>
      <c r="AC50" s="105">
        <v>1</v>
      </c>
      <c r="AD50" s="105">
        <v>0</v>
      </c>
      <c r="AE50" s="105">
        <v>0</v>
      </c>
      <c r="AF50" s="105">
        <v>0</v>
      </c>
      <c r="AG50" s="105">
        <v>0</v>
      </c>
      <c r="AH50" s="105">
        <v>0</v>
      </c>
      <c r="AI50" s="105">
        <v>0</v>
      </c>
      <c r="AJ50" s="9">
        <f t="shared" si="4"/>
        <v>1</v>
      </c>
      <c r="AK50" s="9">
        <f t="shared" si="5"/>
        <v>0</v>
      </c>
      <c r="AL50" s="9">
        <f t="shared" si="6"/>
        <v>0</v>
      </c>
      <c r="AM50" s="9">
        <f t="shared" si="7"/>
        <v>0</v>
      </c>
      <c r="AN50" s="106" t="s">
        <v>2342</v>
      </c>
    </row>
    <row r="51" spans="1:40" x14ac:dyDescent="0.25">
      <c r="A51" s="105">
        <v>2014</v>
      </c>
      <c r="B51" s="106" t="s">
        <v>2343</v>
      </c>
      <c r="C51" s="106" t="s">
        <v>2344</v>
      </c>
      <c r="D51" s="106" t="s">
        <v>2345</v>
      </c>
      <c r="E51" s="107">
        <v>37740</v>
      </c>
      <c r="F51" s="106" t="s">
        <v>38</v>
      </c>
      <c r="I51" s="110">
        <v>10000</v>
      </c>
      <c r="J51" s="110">
        <v>0.18</v>
      </c>
      <c r="K51" s="110">
        <v>61.4</v>
      </c>
      <c r="L51" s="109" t="s">
        <v>342</v>
      </c>
      <c r="M51" s="106" t="s">
        <v>224</v>
      </c>
      <c r="N51" s="106" t="s">
        <v>48</v>
      </c>
      <c r="O51" s="110">
        <v>1</v>
      </c>
      <c r="P51" s="106" t="s">
        <v>2099</v>
      </c>
      <c r="Q51" s="106" t="s">
        <v>15</v>
      </c>
      <c r="R51" s="105">
        <v>1</v>
      </c>
      <c r="S51" s="105">
        <v>0</v>
      </c>
      <c r="T51" s="105">
        <v>0</v>
      </c>
      <c r="U51" s="105">
        <v>0</v>
      </c>
      <c r="V51" s="105">
        <v>0</v>
      </c>
      <c r="W51" s="105">
        <v>0</v>
      </c>
      <c r="X51" s="105">
        <v>0</v>
      </c>
      <c r="Y51" s="105">
        <v>1</v>
      </c>
      <c r="Z51" s="105">
        <v>0</v>
      </c>
      <c r="AA51" s="105">
        <v>0</v>
      </c>
      <c r="AB51" s="105">
        <v>0</v>
      </c>
      <c r="AC51" s="105">
        <v>0</v>
      </c>
      <c r="AD51" s="105">
        <v>0</v>
      </c>
      <c r="AE51" s="105">
        <v>0</v>
      </c>
      <c r="AF51" s="105">
        <v>0</v>
      </c>
      <c r="AG51" s="105">
        <v>0</v>
      </c>
      <c r="AH51" s="105">
        <v>0</v>
      </c>
      <c r="AI51" s="105">
        <v>1</v>
      </c>
      <c r="AJ51" s="9">
        <f t="shared" si="4"/>
        <v>0</v>
      </c>
      <c r="AK51" s="9">
        <f t="shared" si="5"/>
        <v>0</v>
      </c>
      <c r="AL51" s="9">
        <f t="shared" si="6"/>
        <v>1</v>
      </c>
      <c r="AM51" s="9">
        <f t="shared" si="7"/>
        <v>0</v>
      </c>
      <c r="AN51" s="106" t="s">
        <v>2346</v>
      </c>
    </row>
    <row r="52" spans="1:40" x14ac:dyDescent="0.25">
      <c r="A52" s="105">
        <v>2022</v>
      </c>
      <c r="B52" s="106" t="s">
        <v>7138</v>
      </c>
      <c r="C52" s="106" t="s">
        <v>7139</v>
      </c>
      <c r="D52" s="106" t="s">
        <v>7140</v>
      </c>
      <c r="E52" s="107">
        <v>40087</v>
      </c>
      <c r="F52" s="106" t="s">
        <v>38</v>
      </c>
      <c r="J52" s="110">
        <v>1</v>
      </c>
      <c r="L52" s="109" t="s">
        <v>342</v>
      </c>
      <c r="M52" s="106" t="s">
        <v>501</v>
      </c>
      <c r="N52" s="106" t="s">
        <v>40</v>
      </c>
      <c r="O52" s="110">
        <v>1</v>
      </c>
      <c r="P52" s="106" t="s">
        <v>6002</v>
      </c>
      <c r="Q52" s="106" t="s">
        <v>15</v>
      </c>
      <c r="R52" s="105">
        <v>1</v>
      </c>
      <c r="S52" s="105">
        <v>0</v>
      </c>
      <c r="T52" s="105">
        <v>0</v>
      </c>
      <c r="U52" s="105">
        <v>0</v>
      </c>
      <c r="V52" s="105">
        <v>0</v>
      </c>
      <c r="W52" s="105">
        <v>0</v>
      </c>
      <c r="X52" s="105">
        <v>0</v>
      </c>
      <c r="Y52" s="105">
        <v>1</v>
      </c>
      <c r="Z52" s="105">
        <v>0</v>
      </c>
      <c r="AA52" s="105">
        <v>0</v>
      </c>
      <c r="AB52" s="105">
        <v>0</v>
      </c>
      <c r="AC52" s="105">
        <v>0</v>
      </c>
      <c r="AD52" s="105">
        <v>0</v>
      </c>
      <c r="AE52" s="105">
        <v>0</v>
      </c>
      <c r="AF52" s="105">
        <v>0</v>
      </c>
      <c r="AG52" s="105">
        <v>0</v>
      </c>
      <c r="AH52" s="105">
        <v>0</v>
      </c>
      <c r="AI52" s="105">
        <v>1</v>
      </c>
      <c r="AJ52" s="9">
        <f t="shared" si="4"/>
        <v>0</v>
      </c>
      <c r="AK52" s="9">
        <f t="shared" si="5"/>
        <v>0</v>
      </c>
      <c r="AL52" s="9">
        <f t="shared" si="6"/>
        <v>1</v>
      </c>
      <c r="AM52" s="9">
        <f t="shared" si="7"/>
        <v>0</v>
      </c>
      <c r="AN52" s="106" t="s">
        <v>7141</v>
      </c>
    </row>
    <row r="53" spans="1:40" x14ac:dyDescent="0.25">
      <c r="A53" s="105">
        <v>2028</v>
      </c>
      <c r="B53" s="106" t="s">
        <v>5985</v>
      </c>
      <c r="C53" s="106" t="s">
        <v>5986</v>
      </c>
      <c r="D53" s="106" t="s">
        <v>5987</v>
      </c>
      <c r="E53" s="107">
        <v>39448</v>
      </c>
      <c r="F53" s="106" t="s">
        <v>38</v>
      </c>
      <c r="I53" s="110">
        <v>80000</v>
      </c>
      <c r="J53" s="110">
        <v>0.75</v>
      </c>
      <c r="K53" s="110">
        <v>174</v>
      </c>
      <c r="L53" s="109" t="s">
        <v>342</v>
      </c>
      <c r="M53" s="106" t="s">
        <v>501</v>
      </c>
      <c r="N53" s="106" t="s">
        <v>40</v>
      </c>
      <c r="O53" s="110">
        <v>24</v>
      </c>
      <c r="P53" s="106" t="s">
        <v>5988</v>
      </c>
      <c r="Q53" s="106" t="s">
        <v>15</v>
      </c>
      <c r="R53" s="105">
        <v>0</v>
      </c>
      <c r="S53" s="105">
        <v>0</v>
      </c>
      <c r="T53" s="105">
        <v>0</v>
      </c>
      <c r="U53" s="105">
        <v>0</v>
      </c>
      <c r="V53" s="105">
        <v>1</v>
      </c>
      <c r="W53" s="105">
        <v>0</v>
      </c>
      <c r="X53" s="105">
        <v>0</v>
      </c>
      <c r="Y53" s="105">
        <v>1</v>
      </c>
      <c r="Z53" s="105">
        <v>0</v>
      </c>
      <c r="AA53" s="105">
        <v>0</v>
      </c>
      <c r="AB53" s="105">
        <v>0</v>
      </c>
      <c r="AC53" s="105">
        <v>1</v>
      </c>
      <c r="AD53" s="105">
        <v>1</v>
      </c>
      <c r="AE53" s="105">
        <v>0</v>
      </c>
      <c r="AF53" s="105">
        <v>0</v>
      </c>
      <c r="AG53" s="105">
        <v>0</v>
      </c>
      <c r="AH53" s="105">
        <v>0</v>
      </c>
      <c r="AI53" s="105">
        <v>0</v>
      </c>
      <c r="AJ53" s="9">
        <f t="shared" si="4"/>
        <v>1</v>
      </c>
      <c r="AK53" s="9">
        <f t="shared" si="5"/>
        <v>0</v>
      </c>
      <c r="AL53" s="9">
        <f t="shared" si="6"/>
        <v>1</v>
      </c>
      <c r="AM53" s="9">
        <f t="shared" si="7"/>
        <v>1</v>
      </c>
      <c r="AN53" s="106" t="s">
        <v>5990</v>
      </c>
    </row>
    <row r="54" spans="1:40" x14ac:dyDescent="0.25">
      <c r="A54" s="105">
        <v>2041</v>
      </c>
      <c r="B54" s="106" t="s">
        <v>5991</v>
      </c>
      <c r="C54" s="106" t="s">
        <v>5992</v>
      </c>
      <c r="D54" s="106" t="s">
        <v>5993</v>
      </c>
      <c r="E54" s="107">
        <v>39722</v>
      </c>
      <c r="F54" s="106" t="s">
        <v>38</v>
      </c>
      <c r="J54" s="110">
        <v>2</v>
      </c>
      <c r="L54" s="109" t="s">
        <v>342</v>
      </c>
      <c r="M54" s="106" t="s">
        <v>593</v>
      </c>
      <c r="N54" s="106" t="s">
        <v>40</v>
      </c>
      <c r="O54" s="110">
        <v>8</v>
      </c>
      <c r="P54" s="106" t="s">
        <v>4529</v>
      </c>
      <c r="Q54" s="106" t="s">
        <v>15</v>
      </c>
      <c r="R54" s="105">
        <v>0</v>
      </c>
      <c r="S54" s="105">
        <v>0</v>
      </c>
      <c r="T54" s="105">
        <v>0</v>
      </c>
      <c r="U54" s="105">
        <v>0</v>
      </c>
      <c r="V54" s="105">
        <v>0</v>
      </c>
      <c r="W54" s="105">
        <v>0</v>
      </c>
      <c r="X54" s="105">
        <v>0</v>
      </c>
      <c r="Y54" s="105">
        <v>1</v>
      </c>
      <c r="Z54" s="105">
        <v>0</v>
      </c>
      <c r="AA54" s="105">
        <v>0</v>
      </c>
      <c r="AB54" s="105">
        <v>0</v>
      </c>
      <c r="AC54" s="105">
        <v>1</v>
      </c>
      <c r="AD54" s="105">
        <v>0</v>
      </c>
      <c r="AE54" s="105">
        <v>0</v>
      </c>
      <c r="AF54" s="105">
        <v>0</v>
      </c>
      <c r="AG54" s="105">
        <v>0</v>
      </c>
      <c r="AH54" s="105">
        <v>0</v>
      </c>
      <c r="AI54" s="105">
        <v>0</v>
      </c>
      <c r="AJ54" s="9">
        <f t="shared" si="4"/>
        <v>1</v>
      </c>
      <c r="AK54" s="9">
        <f t="shared" si="5"/>
        <v>0</v>
      </c>
      <c r="AL54" s="9">
        <f t="shared" si="6"/>
        <v>0</v>
      </c>
      <c r="AM54" s="9">
        <f t="shared" si="7"/>
        <v>0</v>
      </c>
      <c r="AN54" s="106" t="s">
        <v>5995</v>
      </c>
    </row>
    <row r="55" spans="1:40" x14ac:dyDescent="0.25">
      <c r="A55" s="105">
        <v>2042</v>
      </c>
      <c r="B55" s="106" t="s">
        <v>7226</v>
      </c>
      <c r="C55" s="106" t="s">
        <v>7227</v>
      </c>
      <c r="D55" s="106" t="s">
        <v>7228</v>
      </c>
      <c r="E55" s="107">
        <v>38443</v>
      </c>
      <c r="F55" s="106" t="s">
        <v>38</v>
      </c>
      <c r="J55" s="110">
        <v>12</v>
      </c>
      <c r="L55" s="109" t="s">
        <v>342</v>
      </c>
      <c r="M55" s="106" t="s">
        <v>185</v>
      </c>
      <c r="N55" s="106" t="s">
        <v>48</v>
      </c>
      <c r="O55" s="110">
        <v>5</v>
      </c>
      <c r="P55" s="106" t="s">
        <v>7229</v>
      </c>
      <c r="Q55" s="106" t="s">
        <v>15</v>
      </c>
      <c r="R55" s="105">
        <v>0</v>
      </c>
      <c r="S55" s="105">
        <v>0</v>
      </c>
      <c r="T55" s="105">
        <v>0</v>
      </c>
      <c r="U55" s="105">
        <v>1</v>
      </c>
      <c r="V55" s="105">
        <v>0</v>
      </c>
      <c r="W55" s="105">
        <v>0</v>
      </c>
      <c r="X55" s="105">
        <v>0</v>
      </c>
      <c r="Y55" s="105">
        <v>1</v>
      </c>
      <c r="Z55" s="105">
        <v>0</v>
      </c>
      <c r="AA55" s="105">
        <v>0</v>
      </c>
      <c r="AB55" s="105">
        <v>0</v>
      </c>
      <c r="AC55" s="105">
        <v>0</v>
      </c>
      <c r="AD55" s="105">
        <v>0</v>
      </c>
      <c r="AE55" s="105">
        <v>0</v>
      </c>
      <c r="AF55" s="105">
        <v>0</v>
      </c>
      <c r="AG55" s="105">
        <v>0</v>
      </c>
      <c r="AH55" s="105">
        <v>0</v>
      </c>
      <c r="AI55" s="105">
        <v>1</v>
      </c>
      <c r="AJ55" s="9">
        <f t="shared" si="4"/>
        <v>0</v>
      </c>
      <c r="AK55" s="9">
        <f t="shared" si="5"/>
        <v>0</v>
      </c>
      <c r="AL55" s="9">
        <f t="shared" si="6"/>
        <v>1</v>
      </c>
      <c r="AM55" s="9">
        <f t="shared" si="7"/>
        <v>0</v>
      </c>
      <c r="AN55" s="106" t="s">
        <v>7230</v>
      </c>
    </row>
    <row r="56" spans="1:40" x14ac:dyDescent="0.25">
      <c r="A56" s="105">
        <v>2045</v>
      </c>
      <c r="B56" s="106" t="s">
        <v>7231</v>
      </c>
      <c r="C56" s="106" t="s">
        <v>7232</v>
      </c>
      <c r="D56" s="106" t="s">
        <v>7233</v>
      </c>
      <c r="E56" s="107">
        <v>40391</v>
      </c>
      <c r="F56" s="106" t="s">
        <v>38</v>
      </c>
      <c r="J56" s="110">
        <v>2</v>
      </c>
      <c r="L56" s="109" t="s">
        <v>342</v>
      </c>
      <c r="M56" s="106" t="s">
        <v>185</v>
      </c>
      <c r="N56" s="106" t="s">
        <v>48</v>
      </c>
      <c r="O56" s="110">
        <v>2.6666666666666665</v>
      </c>
      <c r="P56" s="106" t="s">
        <v>7234</v>
      </c>
      <c r="Q56" s="106" t="s">
        <v>15</v>
      </c>
      <c r="R56" s="105">
        <v>1</v>
      </c>
      <c r="S56" s="105">
        <v>0</v>
      </c>
      <c r="T56" s="105">
        <v>0</v>
      </c>
      <c r="U56" s="105">
        <v>0</v>
      </c>
      <c r="V56" s="105">
        <v>0</v>
      </c>
      <c r="W56" s="105">
        <v>0</v>
      </c>
      <c r="X56" s="105">
        <v>0</v>
      </c>
      <c r="Y56" s="105">
        <v>1</v>
      </c>
      <c r="Z56" s="105">
        <v>0</v>
      </c>
      <c r="AA56" s="105">
        <v>0</v>
      </c>
      <c r="AB56" s="105">
        <v>0</v>
      </c>
      <c r="AC56" s="105">
        <v>1</v>
      </c>
      <c r="AD56" s="105">
        <v>0</v>
      </c>
      <c r="AE56" s="105">
        <v>0</v>
      </c>
      <c r="AF56" s="105">
        <v>0</v>
      </c>
      <c r="AG56" s="105">
        <v>0</v>
      </c>
      <c r="AH56" s="105">
        <v>0</v>
      </c>
      <c r="AI56" s="105">
        <v>0</v>
      </c>
      <c r="AJ56" s="9">
        <f t="shared" si="4"/>
        <v>1</v>
      </c>
      <c r="AK56" s="9">
        <f t="shared" si="5"/>
        <v>0</v>
      </c>
      <c r="AL56" s="9">
        <f t="shared" si="6"/>
        <v>0</v>
      </c>
      <c r="AM56" s="9">
        <f t="shared" si="7"/>
        <v>0</v>
      </c>
      <c r="AN56" s="106" t="s">
        <v>7235</v>
      </c>
    </row>
    <row r="57" spans="1:40" x14ac:dyDescent="0.25">
      <c r="A57" s="105">
        <v>2053</v>
      </c>
      <c r="B57" s="106" t="s">
        <v>2352</v>
      </c>
      <c r="C57" s="106" t="s">
        <v>2353</v>
      </c>
      <c r="D57" s="106" t="s">
        <v>2354</v>
      </c>
      <c r="E57" s="107">
        <v>40191</v>
      </c>
      <c r="F57" s="106" t="s">
        <v>38</v>
      </c>
      <c r="J57" s="110">
        <v>6.2</v>
      </c>
      <c r="L57" s="109" t="s">
        <v>342</v>
      </c>
      <c r="M57" s="106" t="s">
        <v>136</v>
      </c>
      <c r="N57" s="106" t="s">
        <v>48</v>
      </c>
      <c r="O57" s="110">
        <v>0.33333333333333331</v>
      </c>
      <c r="P57" s="106" t="s">
        <v>2355</v>
      </c>
      <c r="Q57" s="106" t="s">
        <v>15</v>
      </c>
      <c r="R57" s="105">
        <v>1</v>
      </c>
      <c r="S57" s="105">
        <v>0</v>
      </c>
      <c r="T57" s="105">
        <v>0</v>
      </c>
      <c r="U57" s="105">
        <v>0</v>
      </c>
      <c r="V57" s="105">
        <v>0</v>
      </c>
      <c r="W57" s="105">
        <v>0</v>
      </c>
      <c r="X57" s="105">
        <v>0</v>
      </c>
      <c r="Y57" s="105">
        <v>1</v>
      </c>
      <c r="Z57" s="105">
        <v>0</v>
      </c>
      <c r="AA57" s="105">
        <v>0</v>
      </c>
      <c r="AB57" s="105">
        <v>0</v>
      </c>
      <c r="AC57" s="105">
        <v>1</v>
      </c>
      <c r="AD57" s="105">
        <v>0</v>
      </c>
      <c r="AE57" s="105">
        <v>0</v>
      </c>
      <c r="AF57" s="105">
        <v>0</v>
      </c>
      <c r="AG57" s="105">
        <v>0</v>
      </c>
      <c r="AH57" s="105">
        <v>0</v>
      </c>
      <c r="AI57" s="105">
        <v>0</v>
      </c>
      <c r="AJ57" s="9">
        <f t="shared" si="4"/>
        <v>1</v>
      </c>
      <c r="AK57" s="9">
        <f t="shared" si="5"/>
        <v>0</v>
      </c>
      <c r="AL57" s="9">
        <f t="shared" si="6"/>
        <v>0</v>
      </c>
      <c r="AM57" s="9">
        <f t="shared" si="7"/>
        <v>0</v>
      </c>
      <c r="AN57" s="106" t="s">
        <v>2356</v>
      </c>
    </row>
    <row r="58" spans="1:40" x14ac:dyDescent="0.25">
      <c r="A58" s="105">
        <v>2054</v>
      </c>
      <c r="B58" s="106" t="s">
        <v>5996</v>
      </c>
      <c r="C58" s="106" t="s">
        <v>5997</v>
      </c>
      <c r="D58" s="106" t="s">
        <v>5998</v>
      </c>
      <c r="E58" s="107">
        <v>36526</v>
      </c>
      <c r="F58" s="106" t="s">
        <v>38</v>
      </c>
      <c r="J58" s="110">
        <v>12.1</v>
      </c>
      <c r="L58" s="109" t="s">
        <v>342</v>
      </c>
      <c r="M58" s="106" t="s">
        <v>224</v>
      </c>
      <c r="N58" s="106" t="s">
        <v>40</v>
      </c>
      <c r="O58" s="110">
        <v>7</v>
      </c>
      <c r="P58" s="106" t="s">
        <v>5999</v>
      </c>
      <c r="Q58" s="106" t="s">
        <v>15</v>
      </c>
      <c r="R58" s="105">
        <v>0</v>
      </c>
      <c r="S58" s="105">
        <v>0</v>
      </c>
      <c r="T58" s="105">
        <v>0</v>
      </c>
      <c r="U58" s="105">
        <v>0</v>
      </c>
      <c r="V58" s="105">
        <v>0</v>
      </c>
      <c r="W58" s="105">
        <v>0</v>
      </c>
      <c r="X58" s="105">
        <v>0</v>
      </c>
      <c r="Y58" s="105">
        <v>1</v>
      </c>
      <c r="Z58" s="105">
        <v>0</v>
      </c>
      <c r="AA58" s="105">
        <v>0</v>
      </c>
      <c r="AB58" s="105">
        <v>0</v>
      </c>
      <c r="AC58" s="105">
        <v>1</v>
      </c>
      <c r="AD58" s="105">
        <v>0</v>
      </c>
      <c r="AE58" s="105">
        <v>1</v>
      </c>
      <c r="AF58" s="105">
        <v>0</v>
      </c>
      <c r="AG58" s="105">
        <v>0</v>
      </c>
      <c r="AH58" s="105">
        <v>0</v>
      </c>
      <c r="AI58" s="105">
        <v>0</v>
      </c>
      <c r="AJ58" s="9">
        <f t="shared" si="4"/>
        <v>1</v>
      </c>
      <c r="AK58" s="9">
        <f t="shared" si="5"/>
        <v>0</v>
      </c>
      <c r="AL58" s="9">
        <f t="shared" si="6"/>
        <v>0</v>
      </c>
      <c r="AM58" s="9">
        <f t="shared" si="7"/>
        <v>0</v>
      </c>
      <c r="AN58" s="106" t="s">
        <v>6001</v>
      </c>
    </row>
    <row r="59" spans="1:40" x14ac:dyDescent="0.25">
      <c r="A59" s="105">
        <v>2058</v>
      </c>
      <c r="B59" s="106" t="s">
        <v>5356</v>
      </c>
      <c r="C59" s="106" t="s">
        <v>5357</v>
      </c>
      <c r="D59" s="106" t="s">
        <v>5358</v>
      </c>
      <c r="E59" s="107">
        <v>37226</v>
      </c>
      <c r="F59" s="106" t="s">
        <v>38</v>
      </c>
      <c r="J59" s="110">
        <v>0.6</v>
      </c>
      <c r="L59" s="109" t="s">
        <v>342</v>
      </c>
      <c r="M59" s="106" t="s">
        <v>3726</v>
      </c>
      <c r="N59" s="106" t="s">
        <v>48</v>
      </c>
      <c r="O59" s="110">
        <v>100</v>
      </c>
      <c r="P59" s="106" t="s">
        <v>5200</v>
      </c>
      <c r="Q59" s="106" t="s">
        <v>70</v>
      </c>
      <c r="R59" s="105">
        <v>0</v>
      </c>
      <c r="S59" s="105">
        <v>0</v>
      </c>
      <c r="T59" s="105">
        <v>0</v>
      </c>
      <c r="U59" s="105">
        <v>0</v>
      </c>
      <c r="V59" s="105">
        <v>0</v>
      </c>
      <c r="W59" s="105">
        <v>0</v>
      </c>
      <c r="X59" s="105">
        <v>0</v>
      </c>
      <c r="Y59" s="105">
        <v>1</v>
      </c>
      <c r="Z59" s="105">
        <v>0</v>
      </c>
      <c r="AA59" s="105">
        <v>0</v>
      </c>
      <c r="AB59" s="105">
        <v>0</v>
      </c>
      <c r="AC59" s="105">
        <v>0</v>
      </c>
      <c r="AD59" s="105">
        <v>1</v>
      </c>
      <c r="AE59" s="105">
        <v>0</v>
      </c>
      <c r="AF59" s="105">
        <v>0</v>
      </c>
      <c r="AG59" s="105">
        <v>0</v>
      </c>
      <c r="AH59" s="105">
        <v>0</v>
      </c>
      <c r="AI59" s="105">
        <v>0</v>
      </c>
      <c r="AJ59" s="9">
        <f t="shared" si="4"/>
        <v>0</v>
      </c>
      <c r="AK59" s="9">
        <f t="shared" si="5"/>
        <v>0</v>
      </c>
      <c r="AL59" s="9">
        <f t="shared" si="6"/>
        <v>1</v>
      </c>
      <c r="AM59" s="9">
        <f t="shared" si="7"/>
        <v>1</v>
      </c>
      <c r="AN59" s="106" t="s">
        <v>5359</v>
      </c>
    </row>
    <row r="60" spans="1:40" x14ac:dyDescent="0.25">
      <c r="A60" s="105">
        <v>2060</v>
      </c>
      <c r="B60" s="106" t="s">
        <v>7205</v>
      </c>
      <c r="C60" s="106" t="s">
        <v>7206</v>
      </c>
      <c r="D60" s="106" t="s">
        <v>7207</v>
      </c>
      <c r="E60" s="107">
        <v>39114</v>
      </c>
      <c r="F60" s="106" t="s">
        <v>38</v>
      </c>
      <c r="J60" s="110">
        <v>0.08</v>
      </c>
      <c r="L60" s="109" t="s">
        <v>342</v>
      </c>
      <c r="M60" s="106" t="s">
        <v>501</v>
      </c>
      <c r="N60" s="106" t="s">
        <v>48</v>
      </c>
      <c r="O60" s="110">
        <v>48</v>
      </c>
      <c r="P60" s="106" t="s">
        <v>6002</v>
      </c>
      <c r="Q60" s="106" t="s">
        <v>70</v>
      </c>
      <c r="R60" s="105">
        <v>0</v>
      </c>
      <c r="S60" s="105">
        <v>0</v>
      </c>
      <c r="T60" s="105">
        <v>0</v>
      </c>
      <c r="U60" s="105">
        <v>0</v>
      </c>
      <c r="V60" s="105">
        <v>0</v>
      </c>
      <c r="W60" s="105">
        <v>0</v>
      </c>
      <c r="X60" s="105">
        <v>0</v>
      </c>
      <c r="Y60" s="105">
        <v>1</v>
      </c>
      <c r="Z60" s="105">
        <v>0</v>
      </c>
      <c r="AA60" s="105">
        <v>0</v>
      </c>
      <c r="AB60" s="105">
        <v>0</v>
      </c>
      <c r="AC60" s="105">
        <v>0</v>
      </c>
      <c r="AD60" s="105">
        <v>1</v>
      </c>
      <c r="AE60" s="105">
        <v>0</v>
      </c>
      <c r="AF60" s="105">
        <v>0</v>
      </c>
      <c r="AG60" s="105">
        <v>0</v>
      </c>
      <c r="AH60" s="105">
        <v>0</v>
      </c>
      <c r="AI60" s="105">
        <v>0</v>
      </c>
      <c r="AJ60" s="9">
        <f t="shared" si="4"/>
        <v>0</v>
      </c>
      <c r="AK60" s="9">
        <f t="shared" si="5"/>
        <v>0</v>
      </c>
      <c r="AL60" s="9">
        <f t="shared" si="6"/>
        <v>1</v>
      </c>
      <c r="AM60" s="9">
        <f t="shared" si="7"/>
        <v>1</v>
      </c>
      <c r="AN60" s="106" t="s">
        <v>7208</v>
      </c>
    </row>
    <row r="61" spans="1:40" x14ac:dyDescent="0.25">
      <c r="A61" s="105">
        <v>2066</v>
      </c>
      <c r="B61" s="106" t="s">
        <v>7142</v>
      </c>
      <c r="C61" s="106" t="s">
        <v>7143</v>
      </c>
      <c r="D61" s="106" t="s">
        <v>7144</v>
      </c>
      <c r="E61" s="107">
        <v>39356</v>
      </c>
      <c r="F61" s="106" t="s">
        <v>38</v>
      </c>
      <c r="J61" s="110">
        <v>6</v>
      </c>
      <c r="L61" s="109" t="s">
        <v>342</v>
      </c>
      <c r="M61" s="106" t="s">
        <v>185</v>
      </c>
      <c r="N61" s="106" t="s">
        <v>40</v>
      </c>
      <c r="O61" s="110">
        <v>24</v>
      </c>
      <c r="P61" s="106" t="s">
        <v>7145</v>
      </c>
      <c r="Q61" s="106" t="s">
        <v>55</v>
      </c>
      <c r="R61" s="105">
        <v>1</v>
      </c>
      <c r="S61" s="105">
        <v>0</v>
      </c>
      <c r="T61" s="105">
        <v>0</v>
      </c>
      <c r="U61" s="105">
        <v>0</v>
      </c>
      <c r="V61" s="105">
        <v>0</v>
      </c>
      <c r="W61" s="105">
        <v>0</v>
      </c>
      <c r="X61" s="105">
        <v>0</v>
      </c>
      <c r="Y61" s="105">
        <v>1</v>
      </c>
      <c r="Z61" s="105">
        <v>0</v>
      </c>
      <c r="AA61" s="105">
        <v>0</v>
      </c>
      <c r="AB61" s="105">
        <v>0</v>
      </c>
      <c r="AC61" s="105">
        <v>1</v>
      </c>
      <c r="AD61" s="105">
        <v>1</v>
      </c>
      <c r="AE61" s="105">
        <v>0</v>
      </c>
      <c r="AF61" s="105">
        <v>0</v>
      </c>
      <c r="AG61" s="105">
        <v>0</v>
      </c>
      <c r="AH61" s="105">
        <v>0</v>
      </c>
      <c r="AI61" s="105">
        <v>0</v>
      </c>
      <c r="AJ61" s="9">
        <f t="shared" si="4"/>
        <v>1</v>
      </c>
      <c r="AK61" s="9">
        <f t="shared" si="5"/>
        <v>0</v>
      </c>
      <c r="AL61" s="9">
        <f t="shared" si="6"/>
        <v>1</v>
      </c>
      <c r="AM61" s="9">
        <f t="shared" si="7"/>
        <v>1</v>
      </c>
      <c r="AN61" s="106" t="s">
        <v>7146</v>
      </c>
    </row>
    <row r="62" spans="1:40" x14ac:dyDescent="0.25">
      <c r="A62" s="105">
        <v>2069</v>
      </c>
      <c r="B62" s="106" t="s">
        <v>7236</v>
      </c>
      <c r="C62" s="106" t="s">
        <v>7237</v>
      </c>
      <c r="D62" s="106" t="s">
        <v>7238</v>
      </c>
      <c r="E62" s="107">
        <v>38917</v>
      </c>
      <c r="F62" s="106" t="s">
        <v>38</v>
      </c>
      <c r="J62" s="110">
        <v>0.2</v>
      </c>
      <c r="L62" s="109" t="s">
        <v>342</v>
      </c>
      <c r="M62" s="106" t="s">
        <v>185</v>
      </c>
      <c r="N62" s="106" t="s">
        <v>48</v>
      </c>
      <c r="O62" s="110">
        <v>24</v>
      </c>
      <c r="P62" s="106" t="s">
        <v>7145</v>
      </c>
      <c r="Q62" s="106" t="s">
        <v>70</v>
      </c>
      <c r="R62" s="105">
        <v>0</v>
      </c>
      <c r="S62" s="105">
        <v>0</v>
      </c>
      <c r="T62" s="105">
        <v>0</v>
      </c>
      <c r="U62" s="105">
        <v>0</v>
      </c>
      <c r="V62" s="105">
        <v>0</v>
      </c>
      <c r="W62" s="105">
        <v>0</v>
      </c>
      <c r="X62" s="105">
        <v>0</v>
      </c>
      <c r="Y62" s="105">
        <v>1</v>
      </c>
      <c r="Z62" s="105">
        <v>0</v>
      </c>
      <c r="AA62" s="105">
        <v>0</v>
      </c>
      <c r="AB62" s="105">
        <v>0</v>
      </c>
      <c r="AC62" s="105">
        <v>1</v>
      </c>
      <c r="AD62" s="105">
        <v>1</v>
      </c>
      <c r="AE62" s="105">
        <v>0</v>
      </c>
      <c r="AF62" s="105">
        <v>0</v>
      </c>
      <c r="AG62" s="105">
        <v>0</v>
      </c>
      <c r="AH62" s="105">
        <v>0</v>
      </c>
      <c r="AI62" s="105">
        <v>0</v>
      </c>
      <c r="AJ62" s="9">
        <f t="shared" si="4"/>
        <v>1</v>
      </c>
      <c r="AK62" s="9">
        <f t="shared" si="5"/>
        <v>0</v>
      </c>
      <c r="AL62" s="9">
        <f t="shared" si="6"/>
        <v>1</v>
      </c>
      <c r="AM62" s="9">
        <f t="shared" si="7"/>
        <v>1</v>
      </c>
      <c r="AN62" s="106" t="s">
        <v>7239</v>
      </c>
    </row>
    <row r="63" spans="1:40" x14ac:dyDescent="0.25">
      <c r="A63" s="105">
        <v>2088</v>
      </c>
      <c r="B63" s="106" t="s">
        <v>6010</v>
      </c>
      <c r="C63" s="106" t="s">
        <v>6011</v>
      </c>
      <c r="D63" s="106" t="s">
        <v>6012</v>
      </c>
      <c r="E63" s="107">
        <v>40969</v>
      </c>
      <c r="F63" s="106" t="s">
        <v>38</v>
      </c>
      <c r="J63" s="110">
        <v>4</v>
      </c>
      <c r="L63" s="109" t="s">
        <v>342</v>
      </c>
      <c r="M63" s="106" t="s">
        <v>3726</v>
      </c>
      <c r="N63" s="106" t="s">
        <v>48</v>
      </c>
      <c r="O63" s="110">
        <v>3</v>
      </c>
      <c r="P63" s="106" t="s">
        <v>6013</v>
      </c>
      <c r="Q63" s="106" t="s">
        <v>70</v>
      </c>
      <c r="R63" s="105">
        <v>0</v>
      </c>
      <c r="S63" s="105">
        <v>0</v>
      </c>
      <c r="T63" s="105">
        <v>0</v>
      </c>
      <c r="U63" s="105">
        <v>0</v>
      </c>
      <c r="V63" s="105">
        <v>0</v>
      </c>
      <c r="W63" s="105">
        <v>0</v>
      </c>
      <c r="X63" s="105">
        <v>0</v>
      </c>
      <c r="Y63" s="105">
        <v>1</v>
      </c>
      <c r="Z63" s="105">
        <v>0</v>
      </c>
      <c r="AA63" s="105">
        <v>0</v>
      </c>
      <c r="AB63" s="105">
        <v>0</v>
      </c>
      <c r="AC63" s="105">
        <v>1</v>
      </c>
      <c r="AD63" s="105">
        <v>0</v>
      </c>
      <c r="AE63" s="105">
        <v>0</v>
      </c>
      <c r="AF63" s="105">
        <v>0</v>
      </c>
      <c r="AG63" s="105">
        <v>0</v>
      </c>
      <c r="AH63" s="105">
        <v>0</v>
      </c>
      <c r="AI63" s="105">
        <v>0</v>
      </c>
      <c r="AJ63" s="9">
        <f t="shared" si="4"/>
        <v>1</v>
      </c>
      <c r="AK63" s="9">
        <f t="shared" si="5"/>
        <v>0</v>
      </c>
      <c r="AL63" s="9">
        <f t="shared" si="6"/>
        <v>0</v>
      </c>
      <c r="AM63" s="9">
        <f t="shared" si="7"/>
        <v>0</v>
      </c>
      <c r="AN63" s="106" t="s">
        <v>6015</v>
      </c>
    </row>
    <row r="64" spans="1:40" x14ac:dyDescent="0.25">
      <c r="A64" s="105">
        <v>2104</v>
      </c>
      <c r="B64" s="106" t="s">
        <v>5384</v>
      </c>
      <c r="C64" s="106" t="s">
        <v>5385</v>
      </c>
      <c r="D64" s="106" t="s">
        <v>5386</v>
      </c>
      <c r="E64" s="107">
        <v>39598</v>
      </c>
      <c r="F64" s="106" t="s">
        <v>38</v>
      </c>
      <c r="J64" s="110">
        <v>2</v>
      </c>
      <c r="L64" s="109" t="s">
        <v>342</v>
      </c>
      <c r="M64" s="106" t="s">
        <v>3726</v>
      </c>
      <c r="N64" s="106" t="s">
        <v>48</v>
      </c>
      <c r="O64" s="110">
        <v>1</v>
      </c>
      <c r="P64" s="106" t="s">
        <v>2397</v>
      </c>
      <c r="Q64" s="106" t="s">
        <v>70</v>
      </c>
      <c r="R64" s="105">
        <v>0</v>
      </c>
      <c r="S64" s="105">
        <v>0</v>
      </c>
      <c r="T64" s="105">
        <v>0</v>
      </c>
      <c r="U64" s="105">
        <v>0</v>
      </c>
      <c r="V64" s="105">
        <v>0</v>
      </c>
      <c r="W64" s="105">
        <v>0</v>
      </c>
      <c r="X64" s="105">
        <v>0</v>
      </c>
      <c r="Y64" s="105">
        <v>1</v>
      </c>
      <c r="Z64" s="105">
        <v>0</v>
      </c>
      <c r="AA64" s="105">
        <v>0</v>
      </c>
      <c r="AB64" s="105">
        <v>0</v>
      </c>
      <c r="AC64" s="105">
        <v>1</v>
      </c>
      <c r="AD64" s="105">
        <v>0</v>
      </c>
      <c r="AE64" s="105">
        <v>0</v>
      </c>
      <c r="AF64" s="105">
        <v>0</v>
      </c>
      <c r="AG64" s="105">
        <v>0</v>
      </c>
      <c r="AH64" s="105">
        <v>0</v>
      </c>
      <c r="AI64" s="105">
        <v>0</v>
      </c>
      <c r="AJ64" s="9">
        <f t="shared" si="4"/>
        <v>1</v>
      </c>
      <c r="AK64" s="9">
        <f t="shared" si="5"/>
        <v>0</v>
      </c>
      <c r="AL64" s="9">
        <f t="shared" si="6"/>
        <v>0</v>
      </c>
      <c r="AM64" s="9">
        <f t="shared" si="7"/>
        <v>0</v>
      </c>
      <c r="AN64" s="106" t="s">
        <v>5388</v>
      </c>
    </row>
    <row r="65" spans="1:40" x14ac:dyDescent="0.25">
      <c r="A65" s="105">
        <v>2111</v>
      </c>
      <c r="B65" s="106" t="s">
        <v>6024</v>
      </c>
      <c r="C65" s="106" t="s">
        <v>6025</v>
      </c>
      <c r="D65" s="106" t="s">
        <v>6026</v>
      </c>
      <c r="E65" s="107">
        <v>39437</v>
      </c>
      <c r="F65" s="106" t="s">
        <v>38</v>
      </c>
      <c r="J65" s="110">
        <v>1</v>
      </c>
      <c r="L65" s="109" t="s">
        <v>342</v>
      </c>
      <c r="M65" s="106" t="s">
        <v>185</v>
      </c>
      <c r="N65" s="106" t="s">
        <v>48</v>
      </c>
      <c r="O65" s="110">
        <v>2</v>
      </c>
      <c r="P65" s="106" t="s">
        <v>6027</v>
      </c>
      <c r="Q65" s="106" t="s">
        <v>15</v>
      </c>
      <c r="R65" s="105">
        <v>1</v>
      </c>
      <c r="S65" s="105">
        <v>0</v>
      </c>
      <c r="T65" s="105">
        <v>0</v>
      </c>
      <c r="U65" s="105">
        <v>0</v>
      </c>
      <c r="V65" s="105">
        <v>0</v>
      </c>
      <c r="W65" s="105">
        <v>0</v>
      </c>
      <c r="X65" s="105">
        <v>0</v>
      </c>
      <c r="Y65" s="105">
        <v>1</v>
      </c>
      <c r="Z65" s="105">
        <v>0</v>
      </c>
      <c r="AA65" s="105">
        <v>0</v>
      </c>
      <c r="AB65" s="105">
        <v>0</v>
      </c>
      <c r="AC65" s="105">
        <v>1</v>
      </c>
      <c r="AD65" s="105">
        <v>0</v>
      </c>
      <c r="AE65" s="105">
        <v>0</v>
      </c>
      <c r="AF65" s="105">
        <v>0</v>
      </c>
      <c r="AG65" s="105">
        <v>0</v>
      </c>
      <c r="AH65" s="105">
        <v>0</v>
      </c>
      <c r="AI65" s="105">
        <v>0</v>
      </c>
      <c r="AJ65" s="9">
        <f t="shared" si="4"/>
        <v>1</v>
      </c>
      <c r="AK65" s="9">
        <f t="shared" si="5"/>
        <v>0</v>
      </c>
      <c r="AL65" s="9">
        <f t="shared" si="6"/>
        <v>0</v>
      </c>
      <c r="AM65" s="9">
        <f t="shared" si="7"/>
        <v>0</v>
      </c>
      <c r="AN65" s="106" t="s">
        <v>6029</v>
      </c>
    </row>
    <row r="66" spans="1:40" x14ac:dyDescent="0.25">
      <c r="A66" s="105">
        <v>2114</v>
      </c>
      <c r="B66" s="106" t="s">
        <v>6030</v>
      </c>
      <c r="C66" s="106" t="s">
        <v>6031</v>
      </c>
      <c r="D66" s="106" t="s">
        <v>6032</v>
      </c>
      <c r="E66" s="107">
        <v>38353</v>
      </c>
      <c r="F66" s="106" t="s">
        <v>38</v>
      </c>
      <c r="J66" s="110">
        <v>3.6</v>
      </c>
      <c r="L66" s="109" t="s">
        <v>342</v>
      </c>
      <c r="M66" s="106" t="s">
        <v>185</v>
      </c>
      <c r="N66" s="106" t="s">
        <v>48</v>
      </c>
      <c r="O66" s="110">
        <v>4</v>
      </c>
      <c r="P66" s="106" t="s">
        <v>2660</v>
      </c>
      <c r="Q66" s="106" t="s">
        <v>70</v>
      </c>
      <c r="R66" s="105">
        <v>0</v>
      </c>
      <c r="S66" s="105">
        <v>0</v>
      </c>
      <c r="T66" s="105">
        <v>0</v>
      </c>
      <c r="U66" s="105">
        <v>0</v>
      </c>
      <c r="V66" s="105">
        <v>0</v>
      </c>
      <c r="W66" s="105">
        <v>0</v>
      </c>
      <c r="X66" s="105">
        <v>0</v>
      </c>
      <c r="Y66" s="105">
        <v>1</v>
      </c>
      <c r="Z66" s="105">
        <v>0</v>
      </c>
      <c r="AA66" s="105">
        <v>0</v>
      </c>
      <c r="AB66" s="105">
        <v>0</v>
      </c>
      <c r="AC66" s="105">
        <v>1</v>
      </c>
      <c r="AD66" s="105">
        <v>0</v>
      </c>
      <c r="AE66" s="105">
        <v>0</v>
      </c>
      <c r="AF66" s="105">
        <v>0</v>
      </c>
      <c r="AG66" s="105">
        <v>0</v>
      </c>
      <c r="AH66" s="105">
        <v>0</v>
      </c>
      <c r="AI66" s="105">
        <v>0</v>
      </c>
      <c r="AJ66" s="9">
        <f t="shared" si="4"/>
        <v>1</v>
      </c>
      <c r="AK66" s="9">
        <f t="shared" si="5"/>
        <v>0</v>
      </c>
      <c r="AL66" s="9">
        <f t="shared" si="6"/>
        <v>0</v>
      </c>
      <c r="AM66" s="9">
        <f t="shared" si="7"/>
        <v>0</v>
      </c>
      <c r="AN66" s="106" t="s">
        <v>6034</v>
      </c>
    </row>
    <row r="67" spans="1:40" x14ac:dyDescent="0.25">
      <c r="A67" s="105">
        <v>2117</v>
      </c>
      <c r="B67" s="106" t="s">
        <v>2368</v>
      </c>
      <c r="C67" s="106" t="s">
        <v>2369</v>
      </c>
      <c r="D67" s="106" t="s">
        <v>2370</v>
      </c>
      <c r="E67" s="107">
        <v>41275</v>
      </c>
      <c r="F67" s="106" t="s">
        <v>38</v>
      </c>
      <c r="J67" s="110">
        <v>20</v>
      </c>
      <c r="L67" s="110" t="s">
        <v>341</v>
      </c>
      <c r="M67" s="106" t="s">
        <v>151</v>
      </c>
      <c r="N67" s="106" t="s">
        <v>48</v>
      </c>
      <c r="O67" s="110">
        <v>112</v>
      </c>
      <c r="P67" s="106" t="s">
        <v>2371</v>
      </c>
      <c r="Q67" s="106" t="s">
        <v>15</v>
      </c>
      <c r="R67" s="105">
        <v>0</v>
      </c>
      <c r="S67" s="105">
        <v>0</v>
      </c>
      <c r="T67" s="105">
        <v>0</v>
      </c>
      <c r="U67" s="105">
        <v>0</v>
      </c>
      <c r="V67" s="105">
        <v>0</v>
      </c>
      <c r="W67" s="105">
        <v>0</v>
      </c>
      <c r="X67" s="105">
        <v>0</v>
      </c>
      <c r="Y67" s="105">
        <v>1</v>
      </c>
      <c r="Z67" s="105">
        <v>0</v>
      </c>
      <c r="AA67" s="105">
        <v>0</v>
      </c>
      <c r="AB67" s="105">
        <v>0</v>
      </c>
      <c r="AC67" s="105">
        <v>1</v>
      </c>
      <c r="AD67" s="105">
        <v>0</v>
      </c>
      <c r="AE67" s="105">
        <v>0</v>
      </c>
      <c r="AF67" s="105">
        <v>0</v>
      </c>
      <c r="AG67" s="105">
        <v>0</v>
      </c>
      <c r="AH67" s="105">
        <v>0</v>
      </c>
      <c r="AI67" s="105">
        <v>0</v>
      </c>
      <c r="AJ67" s="9">
        <f t="shared" si="4"/>
        <v>1</v>
      </c>
      <c r="AK67" s="9">
        <f t="shared" si="5"/>
        <v>0</v>
      </c>
      <c r="AL67" s="9">
        <f t="shared" si="6"/>
        <v>0</v>
      </c>
      <c r="AM67" s="9">
        <f t="shared" si="7"/>
        <v>0</v>
      </c>
      <c r="AN67" s="106" t="s">
        <v>2372</v>
      </c>
    </row>
    <row r="68" spans="1:40" x14ac:dyDescent="0.25">
      <c r="A68" s="105">
        <v>2118</v>
      </c>
      <c r="B68" s="106" t="s">
        <v>3757</v>
      </c>
      <c r="C68" s="106" t="s">
        <v>3758</v>
      </c>
      <c r="D68" s="106" t="s">
        <v>3759</v>
      </c>
      <c r="E68" s="107">
        <v>41122</v>
      </c>
      <c r="F68" s="106" t="s">
        <v>38</v>
      </c>
      <c r="J68" s="110">
        <v>5.36</v>
      </c>
      <c r="L68" s="109" t="s">
        <v>342</v>
      </c>
      <c r="M68" s="106" t="s">
        <v>2565</v>
      </c>
      <c r="N68" s="106" t="s">
        <v>48</v>
      </c>
      <c r="O68" s="110">
        <v>48</v>
      </c>
      <c r="P68" s="106" t="s">
        <v>6036</v>
      </c>
      <c r="Q68" s="106" t="s">
        <v>15</v>
      </c>
      <c r="R68" s="105">
        <v>1</v>
      </c>
      <c r="S68" s="105">
        <v>0</v>
      </c>
      <c r="T68" s="105">
        <v>0</v>
      </c>
      <c r="U68" s="105">
        <v>1</v>
      </c>
      <c r="V68" s="105">
        <v>0</v>
      </c>
      <c r="W68" s="105">
        <v>0</v>
      </c>
      <c r="X68" s="105">
        <v>0</v>
      </c>
      <c r="Y68" s="105">
        <v>1</v>
      </c>
      <c r="Z68" s="105">
        <v>0</v>
      </c>
      <c r="AA68" s="105">
        <v>0</v>
      </c>
      <c r="AB68" s="105">
        <v>0</v>
      </c>
      <c r="AC68" s="105">
        <v>1</v>
      </c>
      <c r="AD68" s="105">
        <v>0</v>
      </c>
      <c r="AE68" s="105">
        <v>0</v>
      </c>
      <c r="AF68" s="105">
        <v>0</v>
      </c>
      <c r="AG68" s="105">
        <v>0</v>
      </c>
      <c r="AH68" s="105">
        <v>0</v>
      </c>
      <c r="AI68" s="105">
        <v>0</v>
      </c>
      <c r="AJ68" s="9">
        <f t="shared" si="4"/>
        <v>1</v>
      </c>
      <c r="AK68" s="9">
        <f t="shared" si="5"/>
        <v>0</v>
      </c>
      <c r="AL68" s="9">
        <f t="shared" si="6"/>
        <v>0</v>
      </c>
      <c r="AM68" s="9">
        <f t="shared" si="7"/>
        <v>0</v>
      </c>
      <c r="AN68" s="106" t="s">
        <v>3761</v>
      </c>
    </row>
    <row r="69" spans="1:40" x14ac:dyDescent="0.25">
      <c r="A69" s="105">
        <v>2141</v>
      </c>
      <c r="B69" s="106" t="s">
        <v>7109</v>
      </c>
      <c r="C69" s="106" t="s">
        <v>7110</v>
      </c>
      <c r="D69" s="106" t="s">
        <v>7111</v>
      </c>
      <c r="E69" s="107">
        <v>38456</v>
      </c>
      <c r="F69" s="106" t="s">
        <v>38</v>
      </c>
      <c r="J69" s="110">
        <v>1</v>
      </c>
      <c r="L69" s="109" t="s">
        <v>342</v>
      </c>
      <c r="M69" s="106" t="s">
        <v>185</v>
      </c>
      <c r="N69" s="106" t="s">
        <v>40</v>
      </c>
      <c r="O69" s="110">
        <v>2</v>
      </c>
      <c r="P69" s="106" t="s">
        <v>4524</v>
      </c>
      <c r="Q69" s="106" t="s">
        <v>15</v>
      </c>
      <c r="R69" s="105">
        <v>0</v>
      </c>
      <c r="S69" s="105">
        <v>0</v>
      </c>
      <c r="T69" s="105">
        <v>0</v>
      </c>
      <c r="U69" s="105">
        <v>0</v>
      </c>
      <c r="V69" s="105">
        <v>0</v>
      </c>
      <c r="W69" s="105">
        <v>0</v>
      </c>
      <c r="X69" s="105">
        <v>0</v>
      </c>
      <c r="Y69" s="105">
        <v>1</v>
      </c>
      <c r="Z69" s="105">
        <v>0</v>
      </c>
      <c r="AA69" s="105">
        <v>0</v>
      </c>
      <c r="AB69" s="105">
        <v>0</v>
      </c>
      <c r="AC69" s="105">
        <v>1</v>
      </c>
      <c r="AD69" s="105">
        <v>1</v>
      </c>
      <c r="AE69" s="105">
        <v>0</v>
      </c>
      <c r="AF69" s="105">
        <v>0</v>
      </c>
      <c r="AG69" s="105">
        <v>0</v>
      </c>
      <c r="AH69" s="105">
        <v>0</v>
      </c>
      <c r="AI69" s="105">
        <v>0</v>
      </c>
      <c r="AJ69" s="9">
        <f t="shared" si="4"/>
        <v>1</v>
      </c>
      <c r="AK69" s="9">
        <f t="shared" si="5"/>
        <v>0</v>
      </c>
      <c r="AL69" s="9">
        <f t="shared" si="6"/>
        <v>1</v>
      </c>
      <c r="AM69" s="9">
        <f t="shared" si="7"/>
        <v>1</v>
      </c>
      <c r="AN69" s="106" t="s">
        <v>7112</v>
      </c>
    </row>
    <row r="70" spans="1:40" x14ac:dyDescent="0.25">
      <c r="A70" s="105">
        <v>2143</v>
      </c>
      <c r="B70" s="106" t="s">
        <v>7240</v>
      </c>
      <c r="C70" s="106" t="s">
        <v>7241</v>
      </c>
      <c r="D70" s="106" t="s">
        <v>7242</v>
      </c>
      <c r="E70" s="107">
        <v>39753</v>
      </c>
      <c r="F70" s="106" t="s">
        <v>38</v>
      </c>
      <c r="J70" s="110">
        <v>2.2000000000000002</v>
      </c>
      <c r="L70" s="109" t="s">
        <v>342</v>
      </c>
      <c r="M70" s="106" t="s">
        <v>185</v>
      </c>
      <c r="N70" s="106" t="s">
        <v>48</v>
      </c>
      <c r="O70" s="110">
        <v>1</v>
      </c>
      <c r="P70" s="106" t="s">
        <v>7243</v>
      </c>
      <c r="Q70" s="106" t="s">
        <v>15</v>
      </c>
      <c r="R70" s="105">
        <v>0</v>
      </c>
      <c r="S70" s="105">
        <v>0</v>
      </c>
      <c r="T70" s="105">
        <v>0</v>
      </c>
      <c r="U70" s="105">
        <v>0</v>
      </c>
      <c r="V70" s="105">
        <v>0</v>
      </c>
      <c r="W70" s="105">
        <v>0</v>
      </c>
      <c r="X70" s="105">
        <v>0</v>
      </c>
      <c r="Y70" s="105">
        <v>1</v>
      </c>
      <c r="Z70" s="105">
        <v>0</v>
      </c>
      <c r="AA70" s="105">
        <v>0</v>
      </c>
      <c r="AB70" s="105">
        <v>0</v>
      </c>
      <c r="AC70" s="105">
        <v>1</v>
      </c>
      <c r="AD70" s="105">
        <v>0</v>
      </c>
      <c r="AE70" s="105">
        <v>0</v>
      </c>
      <c r="AF70" s="105">
        <v>0</v>
      </c>
      <c r="AG70" s="105">
        <v>0</v>
      </c>
      <c r="AH70" s="105">
        <v>0</v>
      </c>
      <c r="AI70" s="105">
        <v>0</v>
      </c>
      <c r="AJ70" s="9">
        <f t="shared" si="4"/>
        <v>1</v>
      </c>
      <c r="AK70" s="9">
        <f t="shared" si="5"/>
        <v>0</v>
      </c>
      <c r="AL70" s="9">
        <f t="shared" si="6"/>
        <v>0</v>
      </c>
      <c r="AM70" s="9">
        <f t="shared" si="7"/>
        <v>0</v>
      </c>
      <c r="AN70" s="106" t="s">
        <v>7244</v>
      </c>
    </row>
    <row r="71" spans="1:40" x14ac:dyDescent="0.25">
      <c r="A71" s="105">
        <v>2161</v>
      </c>
      <c r="B71" s="106" t="s">
        <v>6039</v>
      </c>
      <c r="C71" s="106" t="s">
        <v>6040</v>
      </c>
      <c r="D71" s="106" t="s">
        <v>6038</v>
      </c>
      <c r="E71" s="107">
        <v>38926</v>
      </c>
      <c r="F71" s="106" t="s">
        <v>38</v>
      </c>
      <c r="J71" s="110">
        <v>2.8</v>
      </c>
      <c r="L71" s="109" t="s">
        <v>342</v>
      </c>
      <c r="M71" s="106" t="s">
        <v>185</v>
      </c>
      <c r="N71" s="106" t="s">
        <v>48</v>
      </c>
      <c r="O71" s="110">
        <v>1</v>
      </c>
      <c r="P71" s="106" t="s">
        <v>6023</v>
      </c>
      <c r="Q71" s="106" t="s">
        <v>15</v>
      </c>
      <c r="R71" s="105">
        <v>1</v>
      </c>
      <c r="S71" s="105">
        <v>0</v>
      </c>
      <c r="T71" s="105">
        <v>0</v>
      </c>
      <c r="U71" s="105">
        <v>0</v>
      </c>
      <c r="V71" s="105">
        <v>0</v>
      </c>
      <c r="W71" s="105">
        <v>0</v>
      </c>
      <c r="X71" s="105">
        <v>0</v>
      </c>
      <c r="Y71" s="105">
        <v>1</v>
      </c>
      <c r="Z71" s="105">
        <v>0</v>
      </c>
      <c r="AA71" s="105">
        <v>0</v>
      </c>
      <c r="AB71" s="105">
        <v>0</v>
      </c>
      <c r="AC71" s="105">
        <v>1</v>
      </c>
      <c r="AD71" s="105">
        <v>0</v>
      </c>
      <c r="AE71" s="105">
        <v>1</v>
      </c>
      <c r="AF71" s="105">
        <v>0</v>
      </c>
      <c r="AG71" s="105">
        <v>0</v>
      </c>
      <c r="AH71" s="105">
        <v>0</v>
      </c>
      <c r="AI71" s="105">
        <v>0</v>
      </c>
      <c r="AJ71" s="9">
        <f t="shared" si="4"/>
        <v>1</v>
      </c>
      <c r="AK71" s="9">
        <f t="shared" si="5"/>
        <v>0</v>
      </c>
      <c r="AL71" s="9">
        <f t="shared" si="6"/>
        <v>0</v>
      </c>
      <c r="AM71" s="9">
        <f t="shared" si="7"/>
        <v>0</v>
      </c>
      <c r="AN71" s="106" t="s">
        <v>6042</v>
      </c>
    </row>
    <row r="72" spans="1:40" x14ac:dyDescent="0.25">
      <c r="A72" s="105">
        <v>2163</v>
      </c>
      <c r="B72" s="106" t="s">
        <v>5634</v>
      </c>
      <c r="C72" s="106" t="s">
        <v>5635</v>
      </c>
      <c r="D72" s="106" t="s">
        <v>5636</v>
      </c>
      <c r="E72" s="107">
        <v>37257</v>
      </c>
      <c r="F72" s="106" t="s">
        <v>38</v>
      </c>
      <c r="I72" s="110">
        <v>1000</v>
      </c>
      <c r="J72" s="110">
        <v>0.6</v>
      </c>
      <c r="K72" s="110">
        <v>10</v>
      </c>
      <c r="L72" s="110" t="s">
        <v>341</v>
      </c>
      <c r="M72" s="106" t="s">
        <v>151</v>
      </c>
      <c r="N72" s="106" t="s">
        <v>48</v>
      </c>
      <c r="O72" s="110">
        <v>1</v>
      </c>
      <c r="P72" s="106" t="s">
        <v>6043</v>
      </c>
      <c r="Q72" s="106" t="s">
        <v>15</v>
      </c>
      <c r="R72" s="105">
        <v>0</v>
      </c>
      <c r="S72" s="105">
        <v>0</v>
      </c>
      <c r="T72" s="105">
        <v>0</v>
      </c>
      <c r="U72" s="105">
        <v>0</v>
      </c>
      <c r="V72" s="105">
        <v>0</v>
      </c>
      <c r="W72" s="105">
        <v>0</v>
      </c>
      <c r="X72" s="105">
        <v>0</v>
      </c>
      <c r="Y72" s="105">
        <v>1</v>
      </c>
      <c r="Z72" s="105">
        <v>0</v>
      </c>
      <c r="AA72" s="105">
        <v>0</v>
      </c>
      <c r="AB72" s="105">
        <v>0</v>
      </c>
      <c r="AC72" s="105">
        <v>0</v>
      </c>
      <c r="AD72" s="105">
        <v>0</v>
      </c>
      <c r="AE72" s="105">
        <v>1</v>
      </c>
      <c r="AF72" s="105">
        <v>0</v>
      </c>
      <c r="AG72" s="105">
        <v>0</v>
      </c>
      <c r="AH72" s="105">
        <v>0</v>
      </c>
      <c r="AI72" s="105">
        <v>0</v>
      </c>
      <c r="AJ72" s="9">
        <f t="shared" si="4"/>
        <v>1</v>
      </c>
      <c r="AK72" s="9">
        <f t="shared" si="5"/>
        <v>0</v>
      </c>
      <c r="AL72" s="9">
        <f t="shared" si="6"/>
        <v>0</v>
      </c>
      <c r="AM72" s="9">
        <f t="shared" si="7"/>
        <v>0</v>
      </c>
      <c r="AN72" s="106" t="s">
        <v>5638</v>
      </c>
    </row>
    <row r="73" spans="1:40" x14ac:dyDescent="0.25">
      <c r="A73" s="105">
        <v>2190</v>
      </c>
      <c r="B73" s="106" t="s">
        <v>6044</v>
      </c>
      <c r="C73" s="106" t="s">
        <v>6045</v>
      </c>
      <c r="D73" s="106" t="s">
        <v>6046</v>
      </c>
      <c r="E73" s="107">
        <v>38869</v>
      </c>
      <c r="F73" s="106" t="s">
        <v>38</v>
      </c>
      <c r="G73" s="105">
        <v>1900</v>
      </c>
      <c r="H73" s="105">
        <v>800</v>
      </c>
      <c r="J73" s="110">
        <v>0.1</v>
      </c>
      <c r="L73" s="109" t="s">
        <v>342</v>
      </c>
      <c r="M73" s="106" t="s">
        <v>185</v>
      </c>
      <c r="N73" s="106" t="s">
        <v>48</v>
      </c>
      <c r="O73" s="110">
        <v>4</v>
      </c>
      <c r="P73" s="106" t="s">
        <v>6047</v>
      </c>
      <c r="Q73" s="106" t="s">
        <v>70</v>
      </c>
      <c r="R73" s="105">
        <v>0</v>
      </c>
      <c r="S73" s="105">
        <v>0</v>
      </c>
      <c r="T73" s="105">
        <v>0</v>
      </c>
      <c r="U73" s="105">
        <v>0</v>
      </c>
      <c r="V73" s="105">
        <v>0</v>
      </c>
      <c r="W73" s="105">
        <v>0</v>
      </c>
      <c r="X73" s="105">
        <v>0</v>
      </c>
      <c r="Y73" s="105">
        <v>1</v>
      </c>
      <c r="Z73" s="105">
        <v>0</v>
      </c>
      <c r="AA73" s="105">
        <v>0</v>
      </c>
      <c r="AB73" s="105">
        <v>0</v>
      </c>
      <c r="AC73" s="105">
        <v>1</v>
      </c>
      <c r="AD73" s="105">
        <v>0</v>
      </c>
      <c r="AE73" s="105">
        <v>0</v>
      </c>
      <c r="AF73" s="105">
        <v>0</v>
      </c>
      <c r="AG73" s="105">
        <v>0</v>
      </c>
      <c r="AH73" s="105">
        <v>0</v>
      </c>
      <c r="AI73" s="105">
        <v>0</v>
      </c>
      <c r="AJ73" s="9">
        <f t="shared" si="4"/>
        <v>1</v>
      </c>
      <c r="AK73" s="9">
        <f t="shared" si="5"/>
        <v>0</v>
      </c>
      <c r="AL73" s="9">
        <f t="shared" si="6"/>
        <v>0</v>
      </c>
      <c r="AM73" s="9">
        <f t="shared" si="7"/>
        <v>0</v>
      </c>
      <c r="AN73" s="106" t="s">
        <v>6048</v>
      </c>
    </row>
    <row r="74" spans="1:40" x14ac:dyDescent="0.25">
      <c r="A74" s="105">
        <v>2196</v>
      </c>
      <c r="B74" s="106" t="s">
        <v>6049</v>
      </c>
      <c r="C74" s="106" t="s">
        <v>6050</v>
      </c>
      <c r="D74" s="106" t="s">
        <v>6051</v>
      </c>
      <c r="E74" s="107">
        <v>38926</v>
      </c>
      <c r="F74" s="106" t="s">
        <v>38</v>
      </c>
      <c r="J74" s="110">
        <v>2</v>
      </c>
      <c r="L74" s="109" t="s">
        <v>342</v>
      </c>
      <c r="M74" s="106" t="s">
        <v>185</v>
      </c>
      <c r="N74" s="106" t="s">
        <v>48</v>
      </c>
      <c r="O74" s="110">
        <v>24</v>
      </c>
      <c r="P74" s="106" t="s">
        <v>6052</v>
      </c>
      <c r="Q74" s="106" t="s">
        <v>15</v>
      </c>
      <c r="R74" s="105">
        <v>0</v>
      </c>
      <c r="S74" s="105">
        <v>0</v>
      </c>
      <c r="T74" s="105">
        <v>0</v>
      </c>
      <c r="U74" s="105">
        <v>0</v>
      </c>
      <c r="V74" s="105">
        <v>0</v>
      </c>
      <c r="W74" s="105">
        <v>0</v>
      </c>
      <c r="X74" s="105">
        <v>0</v>
      </c>
      <c r="Y74" s="105">
        <v>1</v>
      </c>
      <c r="Z74" s="105">
        <v>0</v>
      </c>
      <c r="AA74" s="105">
        <v>0</v>
      </c>
      <c r="AB74" s="105">
        <v>0</v>
      </c>
      <c r="AC74" s="105">
        <v>1</v>
      </c>
      <c r="AD74" s="105">
        <v>0</v>
      </c>
      <c r="AE74" s="105">
        <v>0</v>
      </c>
      <c r="AF74" s="105">
        <v>0</v>
      </c>
      <c r="AG74" s="105">
        <v>1</v>
      </c>
      <c r="AH74" s="105">
        <v>0</v>
      </c>
      <c r="AI74" s="105">
        <v>0</v>
      </c>
      <c r="AJ74" s="9">
        <f t="shared" si="4"/>
        <v>1</v>
      </c>
      <c r="AK74" s="9">
        <f t="shared" si="5"/>
        <v>1</v>
      </c>
      <c r="AL74" s="9">
        <f t="shared" si="6"/>
        <v>0</v>
      </c>
      <c r="AM74" s="9">
        <f t="shared" si="7"/>
        <v>0</v>
      </c>
      <c r="AN74" s="106" t="s">
        <v>6054</v>
      </c>
    </row>
    <row r="75" spans="1:40" x14ac:dyDescent="0.25">
      <c r="A75" s="105">
        <v>2197</v>
      </c>
      <c r="B75" s="106" t="s">
        <v>6055</v>
      </c>
      <c r="C75" s="106" t="s">
        <v>6056</v>
      </c>
      <c r="D75" s="106" t="s">
        <v>6057</v>
      </c>
      <c r="E75" s="107">
        <v>36556</v>
      </c>
      <c r="F75" s="106" t="s">
        <v>2852</v>
      </c>
      <c r="K75" s="110">
        <v>60</v>
      </c>
      <c r="L75" s="109" t="s">
        <v>342</v>
      </c>
      <c r="M75" s="106" t="s">
        <v>2853</v>
      </c>
      <c r="N75" s="106" t="s">
        <v>2360</v>
      </c>
      <c r="O75" s="110">
        <v>24</v>
      </c>
      <c r="P75" s="106" t="s">
        <v>6058</v>
      </c>
      <c r="Q75" s="106" t="s">
        <v>15</v>
      </c>
      <c r="R75" s="105">
        <v>0</v>
      </c>
      <c r="S75" s="105">
        <v>0</v>
      </c>
      <c r="T75" s="105">
        <v>0</v>
      </c>
      <c r="U75" s="105">
        <v>1</v>
      </c>
      <c r="V75" s="105">
        <v>0</v>
      </c>
      <c r="W75" s="105">
        <v>0</v>
      </c>
      <c r="X75" s="105">
        <v>0</v>
      </c>
      <c r="Y75" s="105">
        <v>1</v>
      </c>
      <c r="Z75" s="105">
        <v>0</v>
      </c>
      <c r="AA75" s="105">
        <v>0</v>
      </c>
      <c r="AB75" s="105">
        <v>0</v>
      </c>
      <c r="AC75" s="105">
        <v>1</v>
      </c>
      <c r="AD75" s="105">
        <v>0</v>
      </c>
      <c r="AE75" s="105">
        <v>0</v>
      </c>
      <c r="AF75" s="105">
        <v>0</v>
      </c>
      <c r="AG75" s="105">
        <v>0</v>
      </c>
      <c r="AH75" s="105">
        <v>0</v>
      </c>
      <c r="AI75" s="105">
        <v>0</v>
      </c>
      <c r="AJ75" s="9">
        <f t="shared" si="4"/>
        <v>1</v>
      </c>
      <c r="AK75" s="9">
        <f t="shared" si="5"/>
        <v>0</v>
      </c>
      <c r="AL75" s="9">
        <f t="shared" si="6"/>
        <v>0</v>
      </c>
      <c r="AM75" s="9">
        <f t="shared" si="7"/>
        <v>0</v>
      </c>
      <c r="AN75" s="106" t="s">
        <v>6059</v>
      </c>
    </row>
    <row r="76" spans="1:40" x14ac:dyDescent="0.25">
      <c r="A76" s="105">
        <v>2200</v>
      </c>
      <c r="B76" s="106" t="s">
        <v>6060</v>
      </c>
      <c r="C76" s="106" t="s">
        <v>6061</v>
      </c>
      <c r="D76" s="106" t="s">
        <v>6062</v>
      </c>
      <c r="E76" s="107">
        <v>40534</v>
      </c>
      <c r="F76" s="106" t="s">
        <v>38</v>
      </c>
      <c r="J76" s="110">
        <v>2.5999999999999999E-3</v>
      </c>
      <c r="K76" s="110">
        <v>8</v>
      </c>
      <c r="L76" s="109" t="s">
        <v>342</v>
      </c>
      <c r="M76" s="106" t="s">
        <v>185</v>
      </c>
      <c r="N76" s="106" t="s">
        <v>40</v>
      </c>
      <c r="O76" s="110">
        <v>0.16666666666666671</v>
      </c>
      <c r="P76" s="106" t="s">
        <v>6063</v>
      </c>
      <c r="Q76" s="106" t="s">
        <v>55</v>
      </c>
      <c r="R76" s="105">
        <v>1</v>
      </c>
      <c r="S76" s="105">
        <v>0</v>
      </c>
      <c r="T76" s="105">
        <v>0</v>
      </c>
      <c r="U76" s="105">
        <v>0</v>
      </c>
      <c r="V76" s="105">
        <v>0</v>
      </c>
      <c r="W76" s="105">
        <v>0</v>
      </c>
      <c r="X76" s="105">
        <v>0</v>
      </c>
      <c r="Y76" s="105">
        <v>1</v>
      </c>
      <c r="Z76" s="105">
        <v>0</v>
      </c>
      <c r="AA76" s="105">
        <v>0</v>
      </c>
      <c r="AB76" s="105">
        <v>0</v>
      </c>
      <c r="AC76" s="105">
        <v>0</v>
      </c>
      <c r="AD76" s="105">
        <v>1</v>
      </c>
      <c r="AE76" s="105">
        <v>0</v>
      </c>
      <c r="AF76" s="105">
        <v>0</v>
      </c>
      <c r="AG76" s="105">
        <v>0</v>
      </c>
      <c r="AH76" s="105">
        <v>0</v>
      </c>
      <c r="AI76" s="105">
        <v>0</v>
      </c>
      <c r="AJ76" s="9">
        <f t="shared" si="4"/>
        <v>0</v>
      </c>
      <c r="AK76" s="9">
        <f t="shared" si="5"/>
        <v>0</v>
      </c>
      <c r="AL76" s="9">
        <f t="shared" si="6"/>
        <v>1</v>
      </c>
      <c r="AM76" s="9">
        <f t="shared" si="7"/>
        <v>1</v>
      </c>
      <c r="AN76" s="106" t="s">
        <v>6064</v>
      </c>
    </row>
    <row r="77" spans="1:40" x14ac:dyDescent="0.25">
      <c r="A77" s="105">
        <v>2201</v>
      </c>
      <c r="B77" s="106" t="s">
        <v>5403</v>
      </c>
      <c r="C77" s="106" t="s">
        <v>5404</v>
      </c>
      <c r="D77" s="106" t="s">
        <v>5405</v>
      </c>
      <c r="E77" s="107">
        <v>39406</v>
      </c>
      <c r="F77" s="106" t="s">
        <v>38</v>
      </c>
      <c r="K77" s="110">
        <v>5</v>
      </c>
      <c r="L77" s="109" t="s">
        <v>342</v>
      </c>
      <c r="M77" s="106" t="s">
        <v>224</v>
      </c>
      <c r="N77" s="106" t="s">
        <v>40</v>
      </c>
      <c r="O77" s="110">
        <v>0.16666666666666671</v>
      </c>
      <c r="P77" s="106" t="s">
        <v>6065</v>
      </c>
      <c r="Q77" s="106" t="s">
        <v>15</v>
      </c>
      <c r="R77" s="105">
        <v>1</v>
      </c>
      <c r="S77" s="105">
        <v>0</v>
      </c>
      <c r="T77" s="105">
        <v>0</v>
      </c>
      <c r="U77" s="105">
        <v>0</v>
      </c>
      <c r="V77" s="105">
        <v>1</v>
      </c>
      <c r="W77" s="105">
        <v>0</v>
      </c>
      <c r="X77" s="105">
        <v>0</v>
      </c>
      <c r="Y77" s="105">
        <v>1</v>
      </c>
      <c r="Z77" s="105">
        <v>0</v>
      </c>
      <c r="AA77" s="105">
        <v>0</v>
      </c>
      <c r="AB77" s="105">
        <v>0</v>
      </c>
      <c r="AC77" s="105">
        <v>1</v>
      </c>
      <c r="AD77" s="105">
        <v>0</v>
      </c>
      <c r="AE77" s="105">
        <v>0</v>
      </c>
      <c r="AF77" s="105">
        <v>0</v>
      </c>
      <c r="AG77" s="105">
        <v>0</v>
      </c>
      <c r="AH77" s="105">
        <v>0</v>
      </c>
      <c r="AI77" s="105">
        <v>0</v>
      </c>
      <c r="AJ77" s="9">
        <f t="shared" si="4"/>
        <v>1</v>
      </c>
      <c r="AK77" s="9">
        <f t="shared" si="5"/>
        <v>0</v>
      </c>
      <c r="AL77" s="9">
        <f t="shared" si="6"/>
        <v>0</v>
      </c>
      <c r="AM77" s="9">
        <f t="shared" si="7"/>
        <v>0</v>
      </c>
      <c r="AN77" s="106" t="s">
        <v>5407</v>
      </c>
    </row>
    <row r="78" spans="1:40" x14ac:dyDescent="0.25">
      <c r="A78" s="105">
        <v>2205</v>
      </c>
      <c r="B78" s="106" t="s">
        <v>6066</v>
      </c>
      <c r="C78" s="106" t="s">
        <v>6067</v>
      </c>
      <c r="D78" s="106" t="s">
        <v>6068</v>
      </c>
      <c r="E78" s="107">
        <v>40575</v>
      </c>
      <c r="F78" s="106" t="s">
        <v>38</v>
      </c>
      <c r="J78" s="110">
        <v>1</v>
      </c>
      <c r="L78" s="109" t="s">
        <v>342</v>
      </c>
      <c r="M78" s="106" t="s">
        <v>136</v>
      </c>
      <c r="N78" s="106" t="s">
        <v>40</v>
      </c>
      <c r="O78" s="110">
        <v>1</v>
      </c>
      <c r="P78" s="106" t="s">
        <v>6069</v>
      </c>
      <c r="Q78" s="106" t="s">
        <v>70</v>
      </c>
      <c r="R78" s="105">
        <v>0</v>
      </c>
      <c r="S78" s="105">
        <v>0</v>
      </c>
      <c r="T78" s="105">
        <v>0</v>
      </c>
      <c r="U78" s="105">
        <v>0</v>
      </c>
      <c r="V78" s="105">
        <v>0</v>
      </c>
      <c r="W78" s="105">
        <v>0</v>
      </c>
      <c r="X78" s="105">
        <v>0</v>
      </c>
      <c r="Y78" s="105">
        <v>1</v>
      </c>
      <c r="Z78" s="105">
        <v>0</v>
      </c>
      <c r="AA78" s="105">
        <v>0</v>
      </c>
      <c r="AB78" s="105">
        <v>0</v>
      </c>
      <c r="AC78" s="105">
        <v>1</v>
      </c>
      <c r="AD78" s="105">
        <v>0</v>
      </c>
      <c r="AE78" s="105">
        <v>0</v>
      </c>
      <c r="AF78" s="105">
        <v>0</v>
      </c>
      <c r="AG78" s="105">
        <v>0</v>
      </c>
      <c r="AH78" s="105">
        <v>0</v>
      </c>
      <c r="AI78" s="105">
        <v>0</v>
      </c>
      <c r="AJ78" s="9">
        <f t="shared" si="4"/>
        <v>1</v>
      </c>
      <c r="AK78" s="9">
        <f t="shared" si="5"/>
        <v>0</v>
      </c>
      <c r="AL78" s="9">
        <f t="shared" si="6"/>
        <v>0</v>
      </c>
      <c r="AM78" s="9">
        <f t="shared" si="7"/>
        <v>0</v>
      </c>
      <c r="AN78" s="106" t="s">
        <v>6070</v>
      </c>
    </row>
    <row r="79" spans="1:40" x14ac:dyDescent="0.25">
      <c r="A79" s="105">
        <v>2208</v>
      </c>
      <c r="B79" s="106" t="s">
        <v>3784</v>
      </c>
      <c r="C79" s="106" t="s">
        <v>3785</v>
      </c>
      <c r="D79" s="106" t="s">
        <v>3786</v>
      </c>
      <c r="E79" s="107">
        <v>39203</v>
      </c>
      <c r="F79" s="106" t="s">
        <v>38</v>
      </c>
      <c r="J79" s="110">
        <v>2</v>
      </c>
      <c r="L79" s="109" t="s">
        <v>342</v>
      </c>
      <c r="M79" s="106" t="s">
        <v>185</v>
      </c>
      <c r="N79" s="106" t="s">
        <v>48</v>
      </c>
      <c r="O79" s="110">
        <v>48</v>
      </c>
      <c r="P79" s="106" t="s">
        <v>6063</v>
      </c>
      <c r="Q79" s="106" t="s">
        <v>70</v>
      </c>
      <c r="R79" s="105">
        <v>0</v>
      </c>
      <c r="S79" s="105">
        <v>0</v>
      </c>
      <c r="T79" s="105">
        <v>0</v>
      </c>
      <c r="U79" s="105">
        <v>0</v>
      </c>
      <c r="V79" s="105">
        <v>0</v>
      </c>
      <c r="W79" s="105">
        <v>0</v>
      </c>
      <c r="X79" s="105">
        <v>0</v>
      </c>
      <c r="Y79" s="105">
        <v>1</v>
      </c>
      <c r="Z79" s="105">
        <v>0</v>
      </c>
      <c r="AA79" s="105">
        <v>0</v>
      </c>
      <c r="AB79" s="105">
        <v>0</v>
      </c>
      <c r="AC79" s="105">
        <v>0</v>
      </c>
      <c r="AD79" s="105">
        <v>1</v>
      </c>
      <c r="AE79" s="105">
        <v>0</v>
      </c>
      <c r="AF79" s="105">
        <v>0</v>
      </c>
      <c r="AG79" s="105">
        <v>0</v>
      </c>
      <c r="AH79" s="105">
        <v>0</v>
      </c>
      <c r="AI79" s="105">
        <v>0</v>
      </c>
      <c r="AJ79" s="9">
        <f t="shared" si="4"/>
        <v>0</v>
      </c>
      <c r="AK79" s="9">
        <f t="shared" si="5"/>
        <v>0</v>
      </c>
      <c r="AL79" s="9">
        <f t="shared" si="6"/>
        <v>1</v>
      </c>
      <c r="AM79" s="9">
        <f t="shared" si="7"/>
        <v>1</v>
      </c>
      <c r="AN79" s="106" t="s">
        <v>3787</v>
      </c>
    </row>
    <row r="80" spans="1:40" x14ac:dyDescent="0.25">
      <c r="A80" s="105">
        <v>2222</v>
      </c>
      <c r="B80" s="106" t="s">
        <v>5412</v>
      </c>
      <c r="C80" s="106" t="s">
        <v>5413</v>
      </c>
      <c r="D80" s="106" t="s">
        <v>5414</v>
      </c>
      <c r="E80" s="107">
        <v>40246</v>
      </c>
      <c r="F80" s="106" t="s">
        <v>38</v>
      </c>
      <c r="J80" s="110">
        <v>0.17499999999999999</v>
      </c>
      <c r="L80" s="109" t="s">
        <v>342</v>
      </c>
      <c r="M80" s="106" t="s">
        <v>5415</v>
      </c>
      <c r="N80" s="106" t="s">
        <v>40</v>
      </c>
      <c r="O80" s="110">
        <v>96</v>
      </c>
      <c r="P80" s="106" t="s">
        <v>6002</v>
      </c>
      <c r="Q80" s="106" t="s">
        <v>55</v>
      </c>
      <c r="R80" s="105">
        <v>0</v>
      </c>
      <c r="S80" s="105">
        <v>0</v>
      </c>
      <c r="T80" s="105">
        <v>0</v>
      </c>
      <c r="U80" s="105">
        <v>0</v>
      </c>
      <c r="V80" s="105">
        <v>0</v>
      </c>
      <c r="W80" s="105">
        <v>0</v>
      </c>
      <c r="X80" s="105">
        <v>0</v>
      </c>
      <c r="Y80" s="105">
        <v>1</v>
      </c>
      <c r="Z80" s="105">
        <v>0</v>
      </c>
      <c r="AA80" s="105">
        <v>0</v>
      </c>
      <c r="AB80" s="105">
        <v>0</v>
      </c>
      <c r="AC80" s="105">
        <v>0</v>
      </c>
      <c r="AD80" s="105">
        <v>1</v>
      </c>
      <c r="AE80" s="105">
        <v>0</v>
      </c>
      <c r="AF80" s="105">
        <v>0</v>
      </c>
      <c r="AG80" s="105">
        <v>0</v>
      </c>
      <c r="AH80" s="105">
        <v>0</v>
      </c>
      <c r="AI80" s="105">
        <v>0</v>
      </c>
      <c r="AJ80" s="9">
        <f t="shared" si="4"/>
        <v>0</v>
      </c>
      <c r="AK80" s="9">
        <f t="shared" si="5"/>
        <v>0</v>
      </c>
      <c r="AL80" s="9">
        <f t="shared" si="6"/>
        <v>1</v>
      </c>
      <c r="AM80" s="9">
        <f t="shared" si="7"/>
        <v>1</v>
      </c>
      <c r="AN80" s="106" t="s">
        <v>5416</v>
      </c>
    </row>
    <row r="81" spans="1:40" x14ac:dyDescent="0.25">
      <c r="A81" s="105">
        <v>2229</v>
      </c>
      <c r="B81" s="106" t="s">
        <v>7147</v>
      </c>
      <c r="C81" s="106" t="s">
        <v>7148</v>
      </c>
      <c r="D81" s="106" t="s">
        <v>7149</v>
      </c>
      <c r="E81" s="107">
        <v>38756</v>
      </c>
      <c r="F81" s="106" t="s">
        <v>38</v>
      </c>
      <c r="J81" s="110">
        <v>2</v>
      </c>
      <c r="L81" s="109" t="s">
        <v>342</v>
      </c>
      <c r="M81" s="106" t="s">
        <v>185</v>
      </c>
      <c r="N81" s="106" t="s">
        <v>40</v>
      </c>
      <c r="O81" s="110">
        <v>1</v>
      </c>
      <c r="P81" s="106" t="s">
        <v>7150</v>
      </c>
      <c r="Q81" s="106" t="s">
        <v>70</v>
      </c>
      <c r="R81" s="105">
        <v>0</v>
      </c>
      <c r="S81" s="105">
        <v>0</v>
      </c>
      <c r="T81" s="105">
        <v>0</v>
      </c>
      <c r="U81" s="105">
        <v>0</v>
      </c>
      <c r="V81" s="105">
        <v>0</v>
      </c>
      <c r="W81" s="105">
        <v>0</v>
      </c>
      <c r="X81" s="105">
        <v>0</v>
      </c>
      <c r="Y81" s="105">
        <v>1</v>
      </c>
      <c r="Z81" s="105">
        <v>0</v>
      </c>
      <c r="AA81" s="105">
        <v>0</v>
      </c>
      <c r="AB81" s="105">
        <v>0</v>
      </c>
      <c r="AC81" s="105">
        <v>1</v>
      </c>
      <c r="AD81" s="105">
        <v>0</v>
      </c>
      <c r="AE81" s="105">
        <v>0</v>
      </c>
      <c r="AF81" s="105">
        <v>0</v>
      </c>
      <c r="AG81" s="105">
        <v>0</v>
      </c>
      <c r="AH81" s="105">
        <v>0</v>
      </c>
      <c r="AI81" s="105">
        <v>0</v>
      </c>
      <c r="AJ81" s="9">
        <f t="shared" si="4"/>
        <v>1</v>
      </c>
      <c r="AK81" s="9">
        <f t="shared" si="5"/>
        <v>0</v>
      </c>
      <c r="AL81" s="9">
        <f t="shared" si="6"/>
        <v>0</v>
      </c>
      <c r="AM81" s="9">
        <f t="shared" si="7"/>
        <v>0</v>
      </c>
      <c r="AN81" s="106" t="s">
        <v>7151</v>
      </c>
    </row>
    <row r="82" spans="1:40" x14ac:dyDescent="0.25">
      <c r="A82" s="105">
        <v>2243</v>
      </c>
      <c r="B82" s="106" t="s">
        <v>5639</v>
      </c>
      <c r="C82" s="106" t="s">
        <v>5640</v>
      </c>
      <c r="D82" s="106" t="s">
        <v>5641</v>
      </c>
      <c r="E82" s="107">
        <v>40865</v>
      </c>
      <c r="F82" s="106" t="s">
        <v>38</v>
      </c>
      <c r="J82" s="110">
        <v>4</v>
      </c>
      <c r="L82" s="109" t="s">
        <v>342</v>
      </c>
      <c r="M82" s="106" t="s">
        <v>185</v>
      </c>
      <c r="N82" s="106" t="s">
        <v>48</v>
      </c>
      <c r="O82" s="110">
        <v>0.25</v>
      </c>
      <c r="P82" s="106" t="s">
        <v>7245</v>
      </c>
      <c r="Q82" s="106" t="s">
        <v>15</v>
      </c>
      <c r="R82" s="105">
        <v>1</v>
      </c>
      <c r="S82" s="105">
        <v>0</v>
      </c>
      <c r="T82" s="105">
        <v>0</v>
      </c>
      <c r="U82" s="105">
        <v>0</v>
      </c>
      <c r="V82" s="105">
        <v>0</v>
      </c>
      <c r="W82" s="105">
        <v>0</v>
      </c>
      <c r="X82" s="105">
        <v>0</v>
      </c>
      <c r="Y82" s="105">
        <v>1</v>
      </c>
      <c r="Z82" s="105">
        <v>0</v>
      </c>
      <c r="AA82" s="105">
        <v>0</v>
      </c>
      <c r="AB82" s="105">
        <v>0</v>
      </c>
      <c r="AC82" s="105">
        <v>1</v>
      </c>
      <c r="AD82" s="105">
        <v>0</v>
      </c>
      <c r="AE82" s="105">
        <v>0</v>
      </c>
      <c r="AF82" s="105">
        <v>0</v>
      </c>
      <c r="AG82" s="105">
        <v>0</v>
      </c>
      <c r="AH82" s="105">
        <v>0</v>
      </c>
      <c r="AI82" s="105">
        <v>0</v>
      </c>
      <c r="AJ82" s="9">
        <f t="shared" si="4"/>
        <v>1</v>
      </c>
      <c r="AK82" s="9">
        <f t="shared" si="5"/>
        <v>0</v>
      </c>
      <c r="AL82" s="9">
        <f t="shared" si="6"/>
        <v>0</v>
      </c>
      <c r="AM82" s="9">
        <f t="shared" si="7"/>
        <v>0</v>
      </c>
      <c r="AN82" s="106" t="s">
        <v>5642</v>
      </c>
    </row>
    <row r="83" spans="1:40" x14ac:dyDescent="0.25">
      <c r="A83" s="105">
        <v>2251</v>
      </c>
      <c r="B83" s="106" t="s">
        <v>2413</v>
      </c>
      <c r="C83" s="106" t="s">
        <v>2414</v>
      </c>
      <c r="D83" s="106" t="s">
        <v>2415</v>
      </c>
      <c r="E83" s="107">
        <v>38930</v>
      </c>
      <c r="F83" s="106" t="s">
        <v>38</v>
      </c>
      <c r="J83" s="110">
        <v>3.1</v>
      </c>
      <c r="L83" s="109" t="s">
        <v>342</v>
      </c>
      <c r="M83" s="106" t="s">
        <v>185</v>
      </c>
      <c r="N83" s="106" t="s">
        <v>48</v>
      </c>
      <c r="O83" s="110">
        <v>0</v>
      </c>
      <c r="P83" s="106" t="s">
        <v>2416</v>
      </c>
      <c r="Q83" s="106" t="s">
        <v>70</v>
      </c>
      <c r="R83" s="105">
        <v>0</v>
      </c>
      <c r="S83" s="105">
        <v>0</v>
      </c>
      <c r="T83" s="105">
        <v>0</v>
      </c>
      <c r="U83" s="105">
        <v>0</v>
      </c>
      <c r="V83" s="105">
        <v>0</v>
      </c>
      <c r="W83" s="105">
        <v>0</v>
      </c>
      <c r="X83" s="105">
        <v>0</v>
      </c>
      <c r="Y83" s="105">
        <v>1</v>
      </c>
      <c r="Z83" s="105">
        <v>0</v>
      </c>
      <c r="AA83" s="105">
        <v>0</v>
      </c>
      <c r="AB83" s="105">
        <v>0</v>
      </c>
      <c r="AC83" s="105">
        <v>1</v>
      </c>
      <c r="AD83" s="105">
        <v>0</v>
      </c>
      <c r="AE83" s="105">
        <v>1</v>
      </c>
      <c r="AF83" s="105">
        <v>0</v>
      </c>
      <c r="AG83" s="105">
        <v>0</v>
      </c>
      <c r="AH83" s="105">
        <v>0</v>
      </c>
      <c r="AI83" s="105">
        <v>0</v>
      </c>
      <c r="AJ83" s="9">
        <f t="shared" si="4"/>
        <v>1</v>
      </c>
      <c r="AK83" s="9">
        <f t="shared" si="5"/>
        <v>0</v>
      </c>
      <c r="AL83" s="9">
        <f t="shared" si="6"/>
        <v>0</v>
      </c>
      <c r="AM83" s="9">
        <f t="shared" si="7"/>
        <v>0</v>
      </c>
      <c r="AN83" s="106" t="s">
        <v>2417</v>
      </c>
    </row>
    <row r="84" spans="1:40" x14ac:dyDescent="0.25">
      <c r="A84" s="105">
        <v>2279</v>
      </c>
      <c r="B84" s="106" t="s">
        <v>6071</v>
      </c>
      <c r="C84" s="106" t="s">
        <v>6072</v>
      </c>
      <c r="D84" s="106" t="s">
        <v>6073</v>
      </c>
      <c r="E84" s="107">
        <v>38626</v>
      </c>
      <c r="F84" s="106" t="s">
        <v>38</v>
      </c>
      <c r="J84" s="110">
        <v>10</v>
      </c>
      <c r="L84" s="109" t="s">
        <v>342</v>
      </c>
      <c r="M84" s="106" t="s">
        <v>3726</v>
      </c>
      <c r="N84" s="106" t="s">
        <v>48</v>
      </c>
      <c r="O84" s="110">
        <v>96</v>
      </c>
      <c r="P84" s="106" t="s">
        <v>6074</v>
      </c>
      <c r="Q84" s="106" t="s">
        <v>70</v>
      </c>
      <c r="R84" s="105">
        <v>0</v>
      </c>
      <c r="S84" s="105">
        <v>0</v>
      </c>
      <c r="T84" s="105">
        <v>0</v>
      </c>
      <c r="U84" s="105">
        <v>0</v>
      </c>
      <c r="V84" s="105">
        <v>0</v>
      </c>
      <c r="W84" s="105">
        <v>0</v>
      </c>
      <c r="X84" s="105">
        <v>0</v>
      </c>
      <c r="Y84" s="105">
        <v>1</v>
      </c>
      <c r="Z84" s="105">
        <v>0</v>
      </c>
      <c r="AA84" s="105">
        <v>0</v>
      </c>
      <c r="AB84" s="105">
        <v>0</v>
      </c>
      <c r="AC84" s="105">
        <v>1</v>
      </c>
      <c r="AD84" s="105">
        <v>1</v>
      </c>
      <c r="AE84" s="105">
        <v>0</v>
      </c>
      <c r="AF84" s="105">
        <v>0</v>
      </c>
      <c r="AG84" s="105">
        <v>0</v>
      </c>
      <c r="AH84" s="105">
        <v>0</v>
      </c>
      <c r="AI84" s="105">
        <v>0</v>
      </c>
      <c r="AJ84" s="9">
        <f t="shared" si="4"/>
        <v>1</v>
      </c>
      <c r="AK84" s="9">
        <f t="shared" si="5"/>
        <v>0</v>
      </c>
      <c r="AL84" s="9">
        <f t="shared" si="6"/>
        <v>1</v>
      </c>
      <c r="AM84" s="9">
        <f t="shared" si="7"/>
        <v>1</v>
      </c>
      <c r="AN84" s="106" t="s">
        <v>6076</v>
      </c>
    </row>
    <row r="85" spans="1:40" x14ac:dyDescent="0.25">
      <c r="A85" s="105">
        <v>2280</v>
      </c>
      <c r="B85" s="106" t="s">
        <v>6077</v>
      </c>
      <c r="C85" s="106" t="s">
        <v>6078</v>
      </c>
      <c r="D85" s="106" t="s">
        <v>6079</v>
      </c>
      <c r="E85" s="107">
        <v>38869</v>
      </c>
      <c r="F85" s="106" t="s">
        <v>38</v>
      </c>
      <c r="I85" s="110">
        <v>860000</v>
      </c>
      <c r="J85" s="110">
        <v>5</v>
      </c>
      <c r="L85" s="109" t="s">
        <v>342</v>
      </c>
      <c r="M85" s="106" t="s">
        <v>3648</v>
      </c>
      <c r="N85" s="106" t="s">
        <v>48</v>
      </c>
      <c r="O85" s="110">
        <v>24</v>
      </c>
      <c r="P85" s="106" t="s">
        <v>6080</v>
      </c>
      <c r="Q85" s="106" t="s">
        <v>70</v>
      </c>
      <c r="R85" s="105">
        <v>0</v>
      </c>
      <c r="S85" s="105">
        <v>0</v>
      </c>
      <c r="T85" s="105">
        <v>0</v>
      </c>
      <c r="U85" s="105">
        <v>0</v>
      </c>
      <c r="V85" s="105">
        <v>0</v>
      </c>
      <c r="W85" s="105">
        <v>0</v>
      </c>
      <c r="X85" s="105">
        <v>0</v>
      </c>
      <c r="Y85" s="105">
        <v>1</v>
      </c>
      <c r="Z85" s="105">
        <v>0</v>
      </c>
      <c r="AA85" s="105">
        <v>0</v>
      </c>
      <c r="AB85" s="105">
        <v>0</v>
      </c>
      <c r="AC85" s="105">
        <v>0</v>
      </c>
      <c r="AD85" s="105">
        <v>1</v>
      </c>
      <c r="AE85" s="105">
        <v>0</v>
      </c>
      <c r="AF85" s="105">
        <v>0</v>
      </c>
      <c r="AG85" s="105">
        <v>0</v>
      </c>
      <c r="AH85" s="105">
        <v>0</v>
      </c>
      <c r="AI85" s="105">
        <v>0</v>
      </c>
      <c r="AJ85" s="9">
        <f t="shared" si="4"/>
        <v>0</v>
      </c>
      <c r="AK85" s="9">
        <f t="shared" si="5"/>
        <v>0</v>
      </c>
      <c r="AL85" s="9">
        <f t="shared" si="6"/>
        <v>1</v>
      </c>
      <c r="AM85" s="9">
        <f t="shared" si="7"/>
        <v>1</v>
      </c>
      <c r="AN85" s="106" t="s">
        <v>6082</v>
      </c>
    </row>
    <row r="86" spans="1:40" x14ac:dyDescent="0.25">
      <c r="A86" s="105">
        <v>2281</v>
      </c>
      <c r="B86" s="106" t="s">
        <v>6083</v>
      </c>
      <c r="C86" s="106" t="s">
        <v>6084</v>
      </c>
      <c r="D86" s="106" t="s">
        <v>6079</v>
      </c>
      <c r="E86" s="107">
        <v>38954</v>
      </c>
      <c r="F86" s="106" t="s">
        <v>38</v>
      </c>
      <c r="I86" s="110">
        <v>860000</v>
      </c>
      <c r="J86" s="110">
        <v>5</v>
      </c>
      <c r="L86" s="109" t="s">
        <v>342</v>
      </c>
      <c r="M86" s="106" t="s">
        <v>3648</v>
      </c>
      <c r="N86" s="106" t="s">
        <v>48</v>
      </c>
      <c r="O86" s="110">
        <v>24</v>
      </c>
      <c r="P86" s="106" t="s">
        <v>6074</v>
      </c>
      <c r="Q86" s="106" t="s">
        <v>70</v>
      </c>
      <c r="R86" s="105">
        <v>0</v>
      </c>
      <c r="S86" s="105">
        <v>0</v>
      </c>
      <c r="T86" s="105">
        <v>0</v>
      </c>
      <c r="U86" s="105">
        <v>0</v>
      </c>
      <c r="V86" s="105">
        <v>0</v>
      </c>
      <c r="W86" s="105">
        <v>0</v>
      </c>
      <c r="X86" s="105">
        <v>0</v>
      </c>
      <c r="Y86" s="105">
        <v>1</v>
      </c>
      <c r="Z86" s="105">
        <v>0</v>
      </c>
      <c r="AA86" s="105">
        <v>0</v>
      </c>
      <c r="AB86" s="105">
        <v>0</v>
      </c>
      <c r="AC86" s="105">
        <v>0</v>
      </c>
      <c r="AD86" s="105">
        <v>0</v>
      </c>
      <c r="AE86" s="105">
        <v>0</v>
      </c>
      <c r="AF86" s="105">
        <v>0</v>
      </c>
      <c r="AG86" s="105">
        <v>0</v>
      </c>
      <c r="AH86" s="105">
        <v>0</v>
      </c>
      <c r="AI86" s="105">
        <v>1</v>
      </c>
      <c r="AJ86" s="9">
        <f t="shared" si="4"/>
        <v>0</v>
      </c>
      <c r="AK86" s="9">
        <f t="shared" si="5"/>
        <v>0</v>
      </c>
      <c r="AL86" s="9">
        <f t="shared" si="6"/>
        <v>1</v>
      </c>
      <c r="AM86" s="9">
        <f t="shared" si="7"/>
        <v>0</v>
      </c>
      <c r="AN86" s="106" t="s">
        <v>6085</v>
      </c>
    </row>
    <row r="87" spans="1:40" x14ac:dyDescent="0.25">
      <c r="A87" s="105">
        <v>2297</v>
      </c>
      <c r="B87" s="106" t="s">
        <v>5643</v>
      </c>
      <c r="C87" s="106" t="s">
        <v>5644</v>
      </c>
      <c r="D87" s="106" t="s">
        <v>5645</v>
      </c>
      <c r="E87" s="107">
        <v>39770</v>
      </c>
      <c r="F87" s="106" t="s">
        <v>38</v>
      </c>
      <c r="J87" s="110">
        <v>2</v>
      </c>
      <c r="L87" s="109" t="s">
        <v>342</v>
      </c>
      <c r="M87" s="106" t="s">
        <v>224</v>
      </c>
      <c r="N87" s="106" t="s">
        <v>40</v>
      </c>
      <c r="O87" s="110">
        <v>2</v>
      </c>
      <c r="P87" s="106" t="s">
        <v>4500</v>
      </c>
      <c r="Q87" s="106" t="s">
        <v>15</v>
      </c>
      <c r="R87" s="105">
        <v>1</v>
      </c>
      <c r="S87" s="105">
        <v>0</v>
      </c>
      <c r="T87" s="105">
        <v>0</v>
      </c>
      <c r="U87" s="105">
        <v>0</v>
      </c>
      <c r="V87" s="105">
        <v>0</v>
      </c>
      <c r="W87" s="105">
        <v>0</v>
      </c>
      <c r="X87" s="105">
        <v>0</v>
      </c>
      <c r="Y87" s="105">
        <v>1</v>
      </c>
      <c r="Z87" s="105">
        <v>0</v>
      </c>
      <c r="AA87" s="105">
        <v>0</v>
      </c>
      <c r="AB87" s="105">
        <v>0</v>
      </c>
      <c r="AC87" s="105">
        <v>1</v>
      </c>
      <c r="AD87" s="105">
        <v>0</v>
      </c>
      <c r="AE87" s="105">
        <v>0</v>
      </c>
      <c r="AF87" s="105">
        <v>0</v>
      </c>
      <c r="AG87" s="105">
        <v>0</v>
      </c>
      <c r="AH87" s="105">
        <v>0</v>
      </c>
      <c r="AI87" s="105">
        <v>0</v>
      </c>
      <c r="AJ87" s="9">
        <f t="shared" ref="AJ87:AJ106" si="8">IF(OR(AC87=1,AE87=1),1,0)</f>
        <v>1</v>
      </c>
      <c r="AK87" s="9">
        <f t="shared" ref="AK87:AK106" si="9">IF(OR(AF87=1,AG87=1),1,0)</f>
        <v>0</v>
      </c>
      <c r="AL87" s="9">
        <f t="shared" ref="AL87:AL106" si="10">IF(OR(AD87=1,AH87=1,AI87=1),1,0)</f>
        <v>0</v>
      </c>
      <c r="AM87" s="9">
        <f t="shared" ref="AM87:AM106" si="11">IF(OR(AD87=1,AH87=1),1,0)</f>
        <v>0</v>
      </c>
      <c r="AN87" s="106" t="s">
        <v>5647</v>
      </c>
    </row>
    <row r="88" spans="1:40" x14ac:dyDescent="0.25">
      <c r="A88" s="105">
        <v>2300</v>
      </c>
      <c r="B88" s="106" t="s">
        <v>7152</v>
      </c>
      <c r="C88" s="106" t="s">
        <v>7153</v>
      </c>
      <c r="D88" s="106" t="s">
        <v>7154</v>
      </c>
      <c r="E88" s="107">
        <v>39142</v>
      </c>
      <c r="F88" s="106" t="s">
        <v>38</v>
      </c>
      <c r="J88" s="110">
        <v>1</v>
      </c>
      <c r="L88" s="109" t="s">
        <v>342</v>
      </c>
      <c r="M88" s="106" t="s">
        <v>185</v>
      </c>
      <c r="N88" s="106" t="s">
        <v>40</v>
      </c>
      <c r="O88" s="110">
        <v>0.5</v>
      </c>
      <c r="P88" s="106" t="s">
        <v>7155</v>
      </c>
      <c r="Q88" s="106" t="s">
        <v>15</v>
      </c>
      <c r="R88" s="105">
        <v>0</v>
      </c>
      <c r="S88" s="105">
        <v>0</v>
      </c>
      <c r="T88" s="105">
        <v>0</v>
      </c>
      <c r="U88" s="105">
        <v>0</v>
      </c>
      <c r="V88" s="105">
        <v>0</v>
      </c>
      <c r="W88" s="105">
        <v>0</v>
      </c>
      <c r="X88" s="105">
        <v>0</v>
      </c>
      <c r="Y88" s="105">
        <v>1</v>
      </c>
      <c r="Z88" s="105">
        <v>0</v>
      </c>
      <c r="AA88" s="105">
        <v>0</v>
      </c>
      <c r="AB88" s="105">
        <v>0</v>
      </c>
      <c r="AC88" s="105">
        <v>1</v>
      </c>
      <c r="AD88" s="105">
        <v>0</v>
      </c>
      <c r="AE88" s="105">
        <v>0</v>
      </c>
      <c r="AF88" s="105">
        <v>0</v>
      </c>
      <c r="AG88" s="105">
        <v>0</v>
      </c>
      <c r="AH88" s="105">
        <v>0</v>
      </c>
      <c r="AI88" s="105">
        <v>0</v>
      </c>
      <c r="AJ88" s="9">
        <f t="shared" si="8"/>
        <v>1</v>
      </c>
      <c r="AK88" s="9">
        <f t="shared" si="9"/>
        <v>0</v>
      </c>
      <c r="AL88" s="9">
        <f t="shared" si="10"/>
        <v>0</v>
      </c>
      <c r="AM88" s="9">
        <f t="shared" si="11"/>
        <v>0</v>
      </c>
      <c r="AN88" s="106" t="s">
        <v>7156</v>
      </c>
    </row>
    <row r="89" spans="1:40" x14ac:dyDescent="0.25">
      <c r="A89" s="105">
        <v>2309</v>
      </c>
      <c r="B89" s="106" t="s">
        <v>6086</v>
      </c>
      <c r="C89" s="106" t="s">
        <v>6087</v>
      </c>
      <c r="D89" s="106" t="s">
        <v>6088</v>
      </c>
      <c r="E89" s="107">
        <v>39160</v>
      </c>
      <c r="F89" s="106" t="s">
        <v>38</v>
      </c>
      <c r="J89" s="110">
        <v>2</v>
      </c>
      <c r="L89" s="109" t="s">
        <v>342</v>
      </c>
      <c r="M89" s="106" t="s">
        <v>691</v>
      </c>
      <c r="N89" s="106" t="s">
        <v>48</v>
      </c>
      <c r="O89" s="110">
        <v>24</v>
      </c>
      <c r="P89" s="106" t="s">
        <v>6089</v>
      </c>
      <c r="Q89" s="106" t="s">
        <v>15</v>
      </c>
      <c r="R89" s="105">
        <v>0</v>
      </c>
      <c r="S89" s="105">
        <v>0</v>
      </c>
      <c r="T89" s="105">
        <v>0</v>
      </c>
      <c r="U89" s="105">
        <v>1</v>
      </c>
      <c r="V89" s="105">
        <v>0</v>
      </c>
      <c r="W89" s="105">
        <v>0</v>
      </c>
      <c r="X89" s="105">
        <v>0</v>
      </c>
      <c r="Y89" s="105">
        <v>1</v>
      </c>
      <c r="Z89" s="105">
        <v>0</v>
      </c>
      <c r="AA89" s="105">
        <v>0</v>
      </c>
      <c r="AB89" s="105">
        <v>0</v>
      </c>
      <c r="AC89" s="105">
        <v>1</v>
      </c>
      <c r="AD89" s="105">
        <v>0</v>
      </c>
      <c r="AE89" s="105">
        <v>0</v>
      </c>
      <c r="AF89" s="105">
        <v>0</v>
      </c>
      <c r="AG89" s="105">
        <v>0</v>
      </c>
      <c r="AH89" s="105">
        <v>0</v>
      </c>
      <c r="AI89" s="105">
        <v>0</v>
      </c>
      <c r="AJ89" s="9">
        <f t="shared" si="8"/>
        <v>1</v>
      </c>
      <c r="AK89" s="9">
        <f t="shared" si="9"/>
        <v>0</v>
      </c>
      <c r="AL89" s="9">
        <f t="shared" si="10"/>
        <v>0</v>
      </c>
      <c r="AM89" s="9">
        <f t="shared" si="11"/>
        <v>0</v>
      </c>
      <c r="AN89" s="106" t="s">
        <v>6090</v>
      </c>
    </row>
    <row r="90" spans="1:40" x14ac:dyDescent="0.25">
      <c r="A90" s="105">
        <v>2416</v>
      </c>
      <c r="B90" s="106" t="s">
        <v>3803</v>
      </c>
      <c r="C90" s="106" t="s">
        <v>3804</v>
      </c>
      <c r="D90" s="106" t="s">
        <v>3805</v>
      </c>
      <c r="E90" s="107">
        <v>41944</v>
      </c>
      <c r="F90" s="106" t="s">
        <v>38</v>
      </c>
      <c r="J90" s="110">
        <v>2</v>
      </c>
      <c r="K90" s="110">
        <v>40</v>
      </c>
      <c r="L90" s="109" t="s">
        <v>342</v>
      </c>
      <c r="M90" s="106" t="s">
        <v>185</v>
      </c>
      <c r="N90" s="106" t="s">
        <v>48</v>
      </c>
      <c r="O90" s="110">
        <v>0.5</v>
      </c>
      <c r="P90" s="106" t="s">
        <v>4580</v>
      </c>
      <c r="Q90" s="106" t="s">
        <v>15</v>
      </c>
      <c r="R90" s="105">
        <v>1</v>
      </c>
      <c r="S90" s="105">
        <v>0</v>
      </c>
      <c r="T90" s="105">
        <v>0</v>
      </c>
      <c r="U90" s="105">
        <v>0</v>
      </c>
      <c r="V90" s="105">
        <v>0</v>
      </c>
      <c r="W90" s="105">
        <v>0</v>
      </c>
      <c r="X90" s="105">
        <v>0</v>
      </c>
      <c r="Y90" s="105">
        <v>1</v>
      </c>
      <c r="Z90" s="105">
        <v>0</v>
      </c>
      <c r="AA90" s="105">
        <v>0</v>
      </c>
      <c r="AB90" s="105">
        <v>0</v>
      </c>
      <c r="AC90" s="105">
        <v>0</v>
      </c>
      <c r="AD90" s="105">
        <v>0</v>
      </c>
      <c r="AE90" s="105">
        <v>0</v>
      </c>
      <c r="AF90" s="105">
        <v>0</v>
      </c>
      <c r="AG90" s="105">
        <v>0</v>
      </c>
      <c r="AH90" s="105">
        <v>0</v>
      </c>
      <c r="AI90" s="105">
        <v>1</v>
      </c>
      <c r="AJ90" s="9">
        <f t="shared" si="8"/>
        <v>0</v>
      </c>
      <c r="AK90" s="9">
        <f t="shared" si="9"/>
        <v>0</v>
      </c>
      <c r="AL90" s="9">
        <f t="shared" si="10"/>
        <v>1</v>
      </c>
      <c r="AM90" s="9">
        <f t="shared" si="11"/>
        <v>0</v>
      </c>
      <c r="AN90" s="106" t="s">
        <v>3806</v>
      </c>
    </row>
    <row r="91" spans="1:40" x14ac:dyDescent="0.25">
      <c r="A91" s="105">
        <v>2465</v>
      </c>
      <c r="B91" s="106" t="s">
        <v>4599</v>
      </c>
      <c r="C91" s="106" t="s">
        <v>4600</v>
      </c>
      <c r="D91" s="106" t="s">
        <v>4601</v>
      </c>
      <c r="E91" s="107">
        <v>42795</v>
      </c>
      <c r="F91" s="106" t="s">
        <v>38</v>
      </c>
      <c r="I91" s="110">
        <v>1200</v>
      </c>
      <c r="L91" s="109" t="s">
        <v>342</v>
      </c>
      <c r="M91" s="106" t="s">
        <v>4602</v>
      </c>
      <c r="N91" s="106" t="s">
        <v>40</v>
      </c>
      <c r="O91" s="110">
        <v>20</v>
      </c>
      <c r="P91" s="106" t="s">
        <v>2341</v>
      </c>
      <c r="Q91" s="106" t="s">
        <v>15</v>
      </c>
      <c r="R91" s="105">
        <v>1</v>
      </c>
      <c r="S91" s="105">
        <v>0</v>
      </c>
      <c r="T91" s="105">
        <v>0</v>
      </c>
      <c r="U91" s="105">
        <v>0</v>
      </c>
      <c r="V91" s="105">
        <v>0</v>
      </c>
      <c r="W91" s="105">
        <v>0</v>
      </c>
      <c r="X91" s="105">
        <v>0</v>
      </c>
      <c r="Y91" s="105">
        <v>1</v>
      </c>
      <c r="Z91" s="105">
        <v>0</v>
      </c>
      <c r="AA91" s="105">
        <v>0</v>
      </c>
      <c r="AB91" s="105">
        <v>0</v>
      </c>
      <c r="AC91" s="105">
        <v>1</v>
      </c>
      <c r="AD91" s="105">
        <v>0</v>
      </c>
      <c r="AE91" s="105">
        <v>0</v>
      </c>
      <c r="AF91" s="105">
        <v>0</v>
      </c>
      <c r="AG91" s="105">
        <v>0</v>
      </c>
      <c r="AH91" s="105">
        <v>0</v>
      </c>
      <c r="AI91" s="105">
        <v>0</v>
      </c>
      <c r="AJ91" s="9">
        <f t="shared" si="8"/>
        <v>1</v>
      </c>
      <c r="AK91" s="9">
        <f t="shared" si="9"/>
        <v>0</v>
      </c>
      <c r="AL91" s="9">
        <f t="shared" si="10"/>
        <v>0</v>
      </c>
      <c r="AM91" s="9">
        <f t="shared" si="11"/>
        <v>0</v>
      </c>
      <c r="AN91" s="106" t="s">
        <v>4603</v>
      </c>
    </row>
    <row r="92" spans="1:40" x14ac:dyDescent="0.25">
      <c r="A92" s="105">
        <v>2470</v>
      </c>
      <c r="B92" s="106" t="s">
        <v>758</v>
      </c>
      <c r="C92" s="106" t="s">
        <v>759</v>
      </c>
      <c r="D92" s="106" t="s">
        <v>760</v>
      </c>
      <c r="E92" s="107">
        <v>42435</v>
      </c>
      <c r="F92" s="106" t="s">
        <v>38</v>
      </c>
      <c r="I92" s="110">
        <v>500000</v>
      </c>
      <c r="L92" s="109" t="s">
        <v>342</v>
      </c>
      <c r="M92" s="106" t="s">
        <v>224</v>
      </c>
      <c r="N92" s="106" t="s">
        <v>40</v>
      </c>
      <c r="O92" s="110">
        <v>0.1</v>
      </c>
      <c r="P92" s="106" t="s">
        <v>377</v>
      </c>
      <c r="Q92" s="106" t="s">
        <v>15</v>
      </c>
      <c r="R92" s="105">
        <v>1</v>
      </c>
      <c r="S92" s="105">
        <v>0</v>
      </c>
      <c r="T92" s="105">
        <v>0</v>
      </c>
      <c r="U92" s="105">
        <v>1</v>
      </c>
      <c r="V92" s="105">
        <v>0</v>
      </c>
      <c r="W92" s="105">
        <v>0</v>
      </c>
      <c r="X92" s="105">
        <v>0</v>
      </c>
      <c r="Y92" s="105">
        <v>0</v>
      </c>
      <c r="Z92" s="105">
        <v>1</v>
      </c>
      <c r="AA92" s="105">
        <v>0</v>
      </c>
      <c r="AB92" s="105">
        <v>0</v>
      </c>
      <c r="AC92" s="105">
        <v>1</v>
      </c>
      <c r="AD92" s="105">
        <v>0</v>
      </c>
      <c r="AE92" s="105">
        <v>0</v>
      </c>
      <c r="AF92" s="105">
        <v>0</v>
      </c>
      <c r="AG92" s="105">
        <v>0</v>
      </c>
      <c r="AH92" s="105">
        <v>0</v>
      </c>
      <c r="AI92" s="105">
        <v>0</v>
      </c>
      <c r="AJ92" s="9">
        <f t="shared" si="8"/>
        <v>1</v>
      </c>
      <c r="AK92" s="9">
        <f t="shared" si="9"/>
        <v>0</v>
      </c>
      <c r="AL92" s="9">
        <f t="shared" si="10"/>
        <v>0</v>
      </c>
      <c r="AM92" s="9">
        <f t="shared" si="11"/>
        <v>0</v>
      </c>
      <c r="AN92" s="106" t="s">
        <v>761</v>
      </c>
    </row>
    <row r="93" spans="1:40" x14ac:dyDescent="0.25">
      <c r="A93" s="105">
        <v>2744</v>
      </c>
      <c r="B93" s="106" t="s">
        <v>1089</v>
      </c>
      <c r="C93" s="106" t="s">
        <v>1090</v>
      </c>
      <c r="D93" s="106" t="s">
        <v>1091</v>
      </c>
      <c r="E93" s="107">
        <v>43070</v>
      </c>
      <c r="F93" s="106" t="s">
        <v>38</v>
      </c>
      <c r="L93" s="109" t="s">
        <v>341</v>
      </c>
      <c r="M93" s="106" t="s">
        <v>54</v>
      </c>
      <c r="N93" s="106" t="s">
        <v>1092</v>
      </c>
      <c r="O93" s="110">
        <v>2737.5</v>
      </c>
      <c r="P93" s="106" t="s">
        <v>69</v>
      </c>
      <c r="Q93" s="106" t="s">
        <v>15</v>
      </c>
      <c r="R93" s="105">
        <v>0</v>
      </c>
      <c r="S93" s="105">
        <v>0</v>
      </c>
      <c r="T93" s="105">
        <v>0</v>
      </c>
      <c r="U93" s="105">
        <v>0</v>
      </c>
      <c r="V93" s="105">
        <v>0</v>
      </c>
      <c r="W93" s="105">
        <v>0</v>
      </c>
      <c r="X93" s="105">
        <v>0</v>
      </c>
      <c r="Y93" s="105">
        <v>0</v>
      </c>
      <c r="Z93" s="105">
        <v>0</v>
      </c>
      <c r="AA93" s="105">
        <v>0</v>
      </c>
      <c r="AB93" s="105">
        <v>1</v>
      </c>
      <c r="AC93" s="105">
        <v>0</v>
      </c>
      <c r="AD93" s="105">
        <v>0</v>
      </c>
      <c r="AE93" s="105">
        <v>1</v>
      </c>
      <c r="AF93" s="105">
        <v>0</v>
      </c>
      <c r="AG93" s="105">
        <v>0</v>
      </c>
      <c r="AH93" s="105">
        <v>0</v>
      </c>
      <c r="AI93" s="105">
        <v>0</v>
      </c>
      <c r="AJ93" s="9">
        <f t="shared" si="8"/>
        <v>1</v>
      </c>
      <c r="AK93" s="9">
        <f t="shared" si="9"/>
        <v>0</v>
      </c>
      <c r="AL93" s="9">
        <f t="shared" si="10"/>
        <v>0</v>
      </c>
      <c r="AM93" s="9">
        <f t="shared" si="11"/>
        <v>0</v>
      </c>
      <c r="AN93" s="106" t="s">
        <v>1093</v>
      </c>
    </row>
    <row r="94" spans="1:40" x14ac:dyDescent="0.25">
      <c r="A94" s="105">
        <v>2853</v>
      </c>
      <c r="B94" s="106" t="s">
        <v>2503</v>
      </c>
      <c r="C94" s="106" t="s">
        <v>2504</v>
      </c>
      <c r="D94" s="106" t="s">
        <v>2505</v>
      </c>
      <c r="E94" s="107">
        <v>42614</v>
      </c>
      <c r="F94" s="106" t="s">
        <v>38</v>
      </c>
      <c r="J94" s="110">
        <v>1.1599999999999999</v>
      </c>
      <c r="L94" s="109" t="s">
        <v>342</v>
      </c>
      <c r="M94" s="106" t="s">
        <v>2506</v>
      </c>
      <c r="N94" s="106" t="s">
        <v>219</v>
      </c>
      <c r="O94" s="110">
        <v>24</v>
      </c>
      <c r="P94" s="106" t="s">
        <v>2507</v>
      </c>
      <c r="Q94" s="106" t="s">
        <v>15</v>
      </c>
      <c r="R94" s="105">
        <v>0</v>
      </c>
      <c r="S94" s="105">
        <v>0</v>
      </c>
      <c r="T94" s="105">
        <v>0</v>
      </c>
      <c r="U94" s="105">
        <v>1</v>
      </c>
      <c r="V94" s="105">
        <v>0</v>
      </c>
      <c r="W94" s="105">
        <v>0</v>
      </c>
      <c r="X94" s="105">
        <v>0</v>
      </c>
      <c r="Y94" s="105">
        <v>0</v>
      </c>
      <c r="Z94" s="105">
        <v>1</v>
      </c>
      <c r="AA94" s="105">
        <v>0</v>
      </c>
      <c r="AB94" s="105">
        <v>0</v>
      </c>
      <c r="AC94" s="105">
        <v>1</v>
      </c>
      <c r="AD94" s="105">
        <v>0</v>
      </c>
      <c r="AE94" s="105">
        <v>0</v>
      </c>
      <c r="AF94" s="105">
        <v>0</v>
      </c>
      <c r="AG94" s="105">
        <v>1</v>
      </c>
      <c r="AH94" s="105">
        <v>0</v>
      </c>
      <c r="AI94" s="105">
        <v>0</v>
      </c>
      <c r="AJ94" s="9">
        <f t="shared" si="8"/>
        <v>1</v>
      </c>
      <c r="AK94" s="9">
        <f t="shared" si="9"/>
        <v>1</v>
      </c>
      <c r="AL94" s="9">
        <f t="shared" si="10"/>
        <v>0</v>
      </c>
      <c r="AM94" s="9">
        <f t="shared" si="11"/>
        <v>0</v>
      </c>
      <c r="AN94" s="106" t="s">
        <v>2508</v>
      </c>
    </row>
    <row r="95" spans="1:40" x14ac:dyDescent="0.25">
      <c r="A95" s="105">
        <v>3076</v>
      </c>
      <c r="B95" s="106" t="s">
        <v>6099</v>
      </c>
      <c r="C95" s="106" t="s">
        <v>6100</v>
      </c>
      <c r="D95" s="106" t="s">
        <v>6101</v>
      </c>
      <c r="E95" s="107">
        <v>43206</v>
      </c>
      <c r="F95" s="106" t="s">
        <v>38</v>
      </c>
      <c r="K95" s="110">
        <v>27</v>
      </c>
      <c r="L95" s="110" t="s">
        <v>341</v>
      </c>
      <c r="M95" s="106" t="s">
        <v>2556</v>
      </c>
      <c r="N95" s="106" t="s">
        <v>48</v>
      </c>
      <c r="O95" s="110">
        <v>24.5</v>
      </c>
      <c r="P95" s="106" t="s">
        <v>6102</v>
      </c>
      <c r="Q95" s="106" t="s">
        <v>15</v>
      </c>
      <c r="R95" s="105">
        <v>0</v>
      </c>
      <c r="S95" s="105">
        <v>0</v>
      </c>
      <c r="T95" s="105">
        <v>0</v>
      </c>
      <c r="U95" s="105">
        <v>0</v>
      </c>
      <c r="V95" s="105">
        <v>1</v>
      </c>
      <c r="W95" s="105">
        <v>0</v>
      </c>
      <c r="X95" s="105">
        <v>0</v>
      </c>
      <c r="Y95" s="105">
        <v>0</v>
      </c>
      <c r="Z95" s="105">
        <v>1</v>
      </c>
      <c r="AA95" s="105">
        <v>0</v>
      </c>
      <c r="AB95" s="105">
        <v>0</v>
      </c>
      <c r="AC95" s="105">
        <v>0</v>
      </c>
      <c r="AD95" s="105">
        <v>0</v>
      </c>
      <c r="AE95" s="105">
        <v>1</v>
      </c>
      <c r="AF95" s="105">
        <v>0</v>
      </c>
      <c r="AG95" s="105">
        <v>1</v>
      </c>
      <c r="AH95" s="105">
        <v>0</v>
      </c>
      <c r="AI95" s="105">
        <v>0</v>
      </c>
      <c r="AJ95" s="9">
        <f t="shared" si="8"/>
        <v>1</v>
      </c>
      <c r="AK95" s="9">
        <f t="shared" si="9"/>
        <v>1</v>
      </c>
      <c r="AL95" s="9">
        <f t="shared" si="10"/>
        <v>0</v>
      </c>
      <c r="AM95" s="9">
        <f t="shared" si="11"/>
        <v>0</v>
      </c>
      <c r="AN95" s="106" t="s">
        <v>6104</v>
      </c>
    </row>
    <row r="96" spans="1:40" x14ac:dyDescent="0.25">
      <c r="A96" s="105">
        <v>3310</v>
      </c>
      <c r="B96" s="106" t="s">
        <v>4730</v>
      </c>
      <c r="C96" s="106" t="s">
        <v>4731</v>
      </c>
      <c r="D96" s="106" t="s">
        <v>4732</v>
      </c>
      <c r="E96" s="107">
        <v>43444</v>
      </c>
      <c r="F96" s="106" t="s">
        <v>332</v>
      </c>
      <c r="J96" s="110">
        <v>1.17</v>
      </c>
      <c r="L96" s="109" t="s">
        <v>342</v>
      </c>
      <c r="M96" s="106" t="s">
        <v>136</v>
      </c>
      <c r="N96" s="106" t="s">
        <v>219</v>
      </c>
      <c r="O96" s="110">
        <v>8.3333333333333003E-3</v>
      </c>
      <c r="P96" s="106" t="s">
        <v>4654</v>
      </c>
      <c r="Q96" s="106" t="s">
        <v>15</v>
      </c>
      <c r="R96" s="105">
        <v>0</v>
      </c>
      <c r="S96" s="105">
        <v>0</v>
      </c>
      <c r="T96" s="105">
        <v>0</v>
      </c>
      <c r="U96" s="105">
        <v>0</v>
      </c>
      <c r="V96" s="105">
        <v>0</v>
      </c>
      <c r="W96" s="105">
        <v>0</v>
      </c>
      <c r="X96" s="105">
        <v>0</v>
      </c>
      <c r="Y96" s="105">
        <v>1</v>
      </c>
      <c r="Z96" s="105">
        <v>0</v>
      </c>
      <c r="AA96" s="105">
        <v>0</v>
      </c>
      <c r="AB96" s="105">
        <v>0</v>
      </c>
      <c r="AC96" s="105">
        <v>1</v>
      </c>
      <c r="AD96" s="105">
        <v>0</v>
      </c>
      <c r="AE96" s="105">
        <v>1</v>
      </c>
      <c r="AF96" s="105">
        <v>0</v>
      </c>
      <c r="AG96" s="105">
        <v>0</v>
      </c>
      <c r="AH96" s="105">
        <v>0</v>
      </c>
      <c r="AI96" s="105">
        <v>0</v>
      </c>
      <c r="AJ96" s="9">
        <f t="shared" si="8"/>
        <v>1</v>
      </c>
      <c r="AK96" s="9">
        <f t="shared" si="9"/>
        <v>0</v>
      </c>
      <c r="AL96" s="9">
        <f t="shared" si="10"/>
        <v>0</v>
      </c>
      <c r="AM96" s="9">
        <f t="shared" si="11"/>
        <v>0</v>
      </c>
      <c r="AN96" s="106" t="s">
        <v>4733</v>
      </c>
    </row>
    <row r="97" spans="1:46" x14ac:dyDescent="0.25">
      <c r="A97" s="105">
        <v>3678</v>
      </c>
      <c r="B97" s="106" t="s">
        <v>6118</v>
      </c>
      <c r="C97" s="106" t="s">
        <v>6119</v>
      </c>
      <c r="D97" s="106" t="s">
        <v>6120</v>
      </c>
      <c r="E97" s="107">
        <v>43746</v>
      </c>
      <c r="F97" s="106" t="s">
        <v>38</v>
      </c>
      <c r="L97" s="109" t="s">
        <v>341</v>
      </c>
      <c r="M97" s="106" t="s">
        <v>283</v>
      </c>
      <c r="N97" s="106" t="s">
        <v>48</v>
      </c>
      <c r="O97" s="110">
        <v>5</v>
      </c>
      <c r="P97" s="106" t="s">
        <v>6121</v>
      </c>
      <c r="Q97" s="106" t="s">
        <v>15</v>
      </c>
      <c r="R97" s="105">
        <v>0</v>
      </c>
      <c r="S97" s="105">
        <v>0</v>
      </c>
      <c r="T97" s="105">
        <v>0</v>
      </c>
      <c r="U97" s="105">
        <v>0</v>
      </c>
      <c r="V97" s="105">
        <v>0</v>
      </c>
      <c r="W97" s="105">
        <v>1</v>
      </c>
      <c r="X97" s="105">
        <v>0</v>
      </c>
      <c r="Y97" s="105">
        <v>1</v>
      </c>
      <c r="Z97" s="105">
        <v>0</v>
      </c>
      <c r="AA97" s="105">
        <v>0</v>
      </c>
      <c r="AB97" s="105">
        <v>0</v>
      </c>
      <c r="AC97" s="105">
        <v>0</v>
      </c>
      <c r="AD97" s="105">
        <v>0</v>
      </c>
      <c r="AE97" s="105">
        <v>1</v>
      </c>
      <c r="AF97" s="105">
        <v>0</v>
      </c>
      <c r="AG97" s="105">
        <v>0</v>
      </c>
      <c r="AH97" s="105">
        <v>0</v>
      </c>
      <c r="AI97" s="105">
        <v>0</v>
      </c>
      <c r="AJ97" s="9">
        <f t="shared" si="8"/>
        <v>1</v>
      </c>
      <c r="AK97" s="9">
        <f t="shared" si="9"/>
        <v>0</v>
      </c>
      <c r="AL97" s="9">
        <f t="shared" si="10"/>
        <v>0</v>
      </c>
      <c r="AM97" s="9">
        <f t="shared" si="11"/>
        <v>0</v>
      </c>
      <c r="AN97" s="106" t="s">
        <v>6123</v>
      </c>
    </row>
    <row r="98" spans="1:46" x14ac:dyDescent="0.25">
      <c r="A98" s="105">
        <v>3734</v>
      </c>
      <c r="B98" s="106" t="s">
        <v>1218</v>
      </c>
      <c r="C98" s="106" t="s">
        <v>1219</v>
      </c>
      <c r="D98" s="106" t="s">
        <v>1220</v>
      </c>
      <c r="E98" s="107">
        <v>43700</v>
      </c>
      <c r="F98" s="106" t="s">
        <v>38</v>
      </c>
      <c r="I98" s="110">
        <v>300000</v>
      </c>
      <c r="J98" s="110">
        <v>9.3000000000000007</v>
      </c>
      <c r="L98" s="109" t="s">
        <v>342</v>
      </c>
      <c r="M98" s="106" t="s">
        <v>136</v>
      </c>
      <c r="N98" s="106" t="s">
        <v>48</v>
      </c>
      <c r="O98" s="110">
        <v>0.75</v>
      </c>
      <c r="P98" s="106" t="s">
        <v>377</v>
      </c>
      <c r="Q98" s="106" t="s">
        <v>15</v>
      </c>
      <c r="R98" s="105">
        <v>0</v>
      </c>
      <c r="S98" s="105">
        <v>0</v>
      </c>
      <c r="T98" s="105">
        <v>0</v>
      </c>
      <c r="U98" s="105">
        <v>1</v>
      </c>
      <c r="V98" s="105">
        <v>0</v>
      </c>
      <c r="W98" s="105">
        <v>0</v>
      </c>
      <c r="X98" s="105">
        <v>0</v>
      </c>
      <c r="Y98" s="105">
        <v>0</v>
      </c>
      <c r="Z98" s="105">
        <v>1</v>
      </c>
      <c r="AA98" s="105">
        <v>0</v>
      </c>
      <c r="AB98" s="105">
        <v>0</v>
      </c>
      <c r="AC98" s="105">
        <v>0</v>
      </c>
      <c r="AD98" s="105">
        <v>0</v>
      </c>
      <c r="AE98" s="105">
        <v>0</v>
      </c>
      <c r="AF98" s="105">
        <v>0</v>
      </c>
      <c r="AG98" s="105">
        <v>0</v>
      </c>
      <c r="AH98" s="105">
        <v>0</v>
      </c>
      <c r="AI98" s="105">
        <v>1</v>
      </c>
      <c r="AJ98" s="9">
        <f t="shared" si="8"/>
        <v>0</v>
      </c>
      <c r="AK98" s="9">
        <f t="shared" si="9"/>
        <v>0</v>
      </c>
      <c r="AL98" s="9">
        <f t="shared" si="10"/>
        <v>1</v>
      </c>
      <c r="AM98" s="9">
        <f t="shared" si="11"/>
        <v>0</v>
      </c>
      <c r="AN98" s="106" t="s">
        <v>1221</v>
      </c>
    </row>
    <row r="99" spans="1:46" x14ac:dyDescent="0.25">
      <c r="A99" s="105">
        <v>3763</v>
      </c>
      <c r="B99" s="106" t="s">
        <v>5515</v>
      </c>
      <c r="C99" s="106" t="s">
        <v>5516</v>
      </c>
      <c r="D99" s="106" t="s">
        <v>5517</v>
      </c>
      <c r="E99" s="107">
        <v>28641</v>
      </c>
      <c r="F99" s="106" t="s">
        <v>332</v>
      </c>
      <c r="I99" s="110">
        <v>10000</v>
      </c>
      <c r="L99" s="109" t="s">
        <v>342</v>
      </c>
      <c r="M99" s="106" t="s">
        <v>136</v>
      </c>
      <c r="N99" s="106" t="s">
        <v>219</v>
      </c>
      <c r="O99" s="110">
        <v>0</v>
      </c>
      <c r="P99" s="106" t="s">
        <v>170</v>
      </c>
      <c r="Q99" s="106" t="s">
        <v>15</v>
      </c>
      <c r="R99" s="105">
        <v>1</v>
      </c>
      <c r="S99" s="105">
        <v>0</v>
      </c>
      <c r="T99" s="105">
        <v>0</v>
      </c>
      <c r="U99" s="105">
        <v>0</v>
      </c>
      <c r="V99" s="105">
        <v>0</v>
      </c>
      <c r="W99" s="105">
        <v>0</v>
      </c>
      <c r="X99" s="105">
        <v>0</v>
      </c>
      <c r="Y99" s="105">
        <v>1</v>
      </c>
      <c r="Z99" s="105">
        <v>0</v>
      </c>
      <c r="AA99" s="105">
        <v>0</v>
      </c>
      <c r="AB99" s="105">
        <v>0</v>
      </c>
      <c r="AC99" s="105">
        <v>0</v>
      </c>
      <c r="AD99" s="105">
        <v>0</v>
      </c>
      <c r="AE99" s="105">
        <v>0</v>
      </c>
      <c r="AF99" s="105">
        <v>0</v>
      </c>
      <c r="AG99" s="105">
        <v>0</v>
      </c>
      <c r="AH99" s="105">
        <v>0</v>
      </c>
      <c r="AI99" s="105">
        <v>1</v>
      </c>
      <c r="AJ99" s="9">
        <f t="shared" si="8"/>
        <v>0</v>
      </c>
      <c r="AK99" s="9">
        <f t="shared" si="9"/>
        <v>0</v>
      </c>
      <c r="AL99" s="9">
        <f t="shared" si="10"/>
        <v>1</v>
      </c>
      <c r="AM99" s="9">
        <f t="shared" si="11"/>
        <v>0</v>
      </c>
      <c r="AN99" s="106" t="s">
        <v>5519</v>
      </c>
    </row>
    <row r="100" spans="1:46" x14ac:dyDescent="0.25">
      <c r="A100" s="105">
        <v>3796</v>
      </c>
      <c r="B100" s="106" t="s">
        <v>4820</v>
      </c>
      <c r="C100" s="106" t="s">
        <v>4821</v>
      </c>
      <c r="D100" s="106" t="s">
        <v>4822</v>
      </c>
      <c r="E100" s="107">
        <v>44137</v>
      </c>
      <c r="F100" s="106" t="s">
        <v>38</v>
      </c>
      <c r="J100" s="110">
        <v>2</v>
      </c>
      <c r="L100" s="109" t="s">
        <v>342</v>
      </c>
      <c r="M100" s="106" t="s">
        <v>4823</v>
      </c>
      <c r="N100" s="106" t="s">
        <v>48</v>
      </c>
      <c r="O100" s="110">
        <v>80</v>
      </c>
      <c r="P100" s="106" t="s">
        <v>225</v>
      </c>
      <c r="Q100" s="106" t="s">
        <v>15</v>
      </c>
      <c r="R100" s="105">
        <v>0</v>
      </c>
      <c r="S100" s="105">
        <v>0</v>
      </c>
      <c r="T100" s="105">
        <v>0</v>
      </c>
      <c r="U100" s="105">
        <v>1</v>
      </c>
      <c r="V100" s="105">
        <v>0</v>
      </c>
      <c r="W100" s="105">
        <v>0</v>
      </c>
      <c r="X100" s="105">
        <v>0</v>
      </c>
      <c r="Y100" s="105">
        <v>0</v>
      </c>
      <c r="Z100" s="105">
        <v>1</v>
      </c>
      <c r="AA100" s="105">
        <v>0</v>
      </c>
      <c r="AB100" s="105">
        <v>0</v>
      </c>
      <c r="AC100" s="105">
        <v>1</v>
      </c>
      <c r="AD100" s="105">
        <v>1</v>
      </c>
      <c r="AE100" s="105">
        <v>1</v>
      </c>
      <c r="AF100" s="105">
        <v>0</v>
      </c>
      <c r="AG100" s="105">
        <v>0</v>
      </c>
      <c r="AH100" s="105">
        <v>0</v>
      </c>
      <c r="AI100" s="105">
        <v>0</v>
      </c>
      <c r="AJ100" s="9">
        <f t="shared" si="8"/>
        <v>1</v>
      </c>
      <c r="AK100" s="9">
        <f t="shared" si="9"/>
        <v>0</v>
      </c>
      <c r="AL100" s="9">
        <f t="shared" si="10"/>
        <v>1</v>
      </c>
      <c r="AM100" s="9">
        <f t="shared" si="11"/>
        <v>1</v>
      </c>
      <c r="AN100" s="106" t="s">
        <v>4824</v>
      </c>
    </row>
    <row r="101" spans="1:46" x14ac:dyDescent="0.25">
      <c r="A101" s="105">
        <v>3976</v>
      </c>
      <c r="B101" s="106" t="s">
        <v>2616</v>
      </c>
      <c r="C101" s="106" t="s">
        <v>2617</v>
      </c>
      <c r="D101" s="106" t="s">
        <v>2618</v>
      </c>
      <c r="E101" s="107">
        <v>34121</v>
      </c>
      <c r="F101" s="106" t="s">
        <v>332</v>
      </c>
      <c r="I101" s="110">
        <v>200</v>
      </c>
      <c r="L101" s="109" t="s">
        <v>342</v>
      </c>
      <c r="M101" s="106" t="s">
        <v>136</v>
      </c>
      <c r="N101" s="106" t="s">
        <v>48</v>
      </c>
      <c r="O101" s="110">
        <v>170</v>
      </c>
      <c r="P101" s="106" t="s">
        <v>2619</v>
      </c>
      <c r="Q101" s="106" t="s">
        <v>15</v>
      </c>
      <c r="R101" s="105">
        <v>0</v>
      </c>
      <c r="S101" s="105">
        <v>0</v>
      </c>
      <c r="T101" s="105">
        <v>0</v>
      </c>
      <c r="U101" s="105">
        <v>1</v>
      </c>
      <c r="V101" s="105">
        <v>0</v>
      </c>
      <c r="W101" s="105">
        <v>0</v>
      </c>
      <c r="X101" s="105">
        <v>0</v>
      </c>
      <c r="Y101" s="105">
        <v>0</v>
      </c>
      <c r="Z101" s="105">
        <v>1</v>
      </c>
      <c r="AA101" s="105">
        <v>0</v>
      </c>
      <c r="AB101" s="105">
        <v>0</v>
      </c>
      <c r="AC101" s="105">
        <v>1</v>
      </c>
      <c r="AD101" s="105">
        <v>0</v>
      </c>
      <c r="AE101" s="105">
        <v>0</v>
      </c>
      <c r="AF101" s="105">
        <v>0</v>
      </c>
      <c r="AG101" s="105">
        <v>0</v>
      </c>
      <c r="AH101" s="105">
        <v>0</v>
      </c>
      <c r="AI101" s="105">
        <v>0</v>
      </c>
      <c r="AJ101" s="9">
        <f t="shared" si="8"/>
        <v>1</v>
      </c>
      <c r="AK101" s="9">
        <f t="shared" si="9"/>
        <v>0</v>
      </c>
      <c r="AL101" s="9">
        <f t="shared" si="10"/>
        <v>0</v>
      </c>
      <c r="AM101" s="9">
        <f t="shared" si="11"/>
        <v>0</v>
      </c>
      <c r="AN101" s="106" t="s">
        <v>2620</v>
      </c>
    </row>
    <row r="102" spans="1:46" x14ac:dyDescent="0.25">
      <c r="A102" s="105">
        <v>4096</v>
      </c>
      <c r="B102" s="106" t="s">
        <v>5550</v>
      </c>
      <c r="C102" s="106" t="s">
        <v>5551</v>
      </c>
      <c r="D102" s="106" t="s">
        <v>5405</v>
      </c>
      <c r="E102" s="107">
        <v>38924</v>
      </c>
      <c r="F102" s="106" t="s">
        <v>38</v>
      </c>
      <c r="K102" s="110">
        <v>5</v>
      </c>
      <c r="L102" s="109" t="s">
        <v>342</v>
      </c>
      <c r="M102" s="106" t="s">
        <v>136</v>
      </c>
      <c r="N102" s="106" t="s">
        <v>40</v>
      </c>
      <c r="O102" s="110">
        <v>24</v>
      </c>
      <c r="P102" s="106" t="s">
        <v>6142</v>
      </c>
      <c r="Q102" s="106" t="s">
        <v>15</v>
      </c>
      <c r="R102" s="105">
        <v>1</v>
      </c>
      <c r="S102" s="105">
        <v>0</v>
      </c>
      <c r="T102" s="105">
        <v>0</v>
      </c>
      <c r="U102" s="105">
        <v>0</v>
      </c>
      <c r="V102" s="105">
        <v>1</v>
      </c>
      <c r="W102" s="105">
        <v>0</v>
      </c>
      <c r="X102" s="105">
        <v>0</v>
      </c>
      <c r="Y102" s="105">
        <v>0</v>
      </c>
      <c r="Z102" s="105">
        <v>1</v>
      </c>
      <c r="AA102" s="105">
        <v>0</v>
      </c>
      <c r="AB102" s="105">
        <v>0</v>
      </c>
      <c r="AC102" s="105">
        <v>1</v>
      </c>
      <c r="AD102" s="105">
        <v>0</v>
      </c>
      <c r="AE102" s="105">
        <v>1</v>
      </c>
      <c r="AF102" s="105">
        <v>0</v>
      </c>
      <c r="AG102" s="105">
        <v>0</v>
      </c>
      <c r="AH102" s="105">
        <v>0</v>
      </c>
      <c r="AI102" s="105">
        <v>0</v>
      </c>
      <c r="AJ102" s="9">
        <f t="shared" si="8"/>
        <v>1</v>
      </c>
      <c r="AK102" s="9">
        <f t="shared" si="9"/>
        <v>0</v>
      </c>
      <c r="AL102" s="9">
        <f t="shared" si="10"/>
        <v>0</v>
      </c>
      <c r="AM102" s="9">
        <f t="shared" si="11"/>
        <v>0</v>
      </c>
      <c r="AN102" s="106" t="s">
        <v>5553</v>
      </c>
    </row>
    <row r="103" spans="1:46" x14ac:dyDescent="0.25">
      <c r="A103" s="105">
        <v>4343</v>
      </c>
      <c r="B103" s="106" t="s">
        <v>4001</v>
      </c>
      <c r="C103" s="106" t="s">
        <v>4002</v>
      </c>
      <c r="D103" s="106" t="s">
        <v>4003</v>
      </c>
      <c r="E103" s="107">
        <v>43789</v>
      </c>
      <c r="F103" s="106" t="s">
        <v>332</v>
      </c>
      <c r="L103" s="109" t="s">
        <v>342</v>
      </c>
      <c r="M103" s="106" t="s">
        <v>136</v>
      </c>
      <c r="N103" s="106" t="s">
        <v>48</v>
      </c>
      <c r="O103" s="110">
        <v>0</v>
      </c>
      <c r="P103" s="106" t="s">
        <v>5027</v>
      </c>
      <c r="Q103" s="106" t="s">
        <v>15</v>
      </c>
      <c r="R103" s="105">
        <v>0</v>
      </c>
      <c r="S103" s="105">
        <v>0</v>
      </c>
      <c r="T103" s="105">
        <v>0</v>
      </c>
      <c r="U103" s="105">
        <v>0</v>
      </c>
      <c r="V103" s="105">
        <v>0</v>
      </c>
      <c r="W103" s="105">
        <v>0</v>
      </c>
      <c r="X103" s="105">
        <v>0</v>
      </c>
      <c r="Y103" s="105">
        <v>1</v>
      </c>
      <c r="Z103" s="105">
        <v>0</v>
      </c>
      <c r="AA103" s="105">
        <v>0</v>
      </c>
      <c r="AB103" s="105">
        <v>0</v>
      </c>
      <c r="AC103" s="105">
        <v>1</v>
      </c>
      <c r="AD103" s="105">
        <v>0</v>
      </c>
      <c r="AE103" s="105">
        <v>1</v>
      </c>
      <c r="AF103" s="105">
        <v>0</v>
      </c>
      <c r="AG103" s="105">
        <v>0</v>
      </c>
      <c r="AH103" s="105">
        <v>0</v>
      </c>
      <c r="AI103" s="105">
        <v>0</v>
      </c>
      <c r="AJ103" s="9">
        <f t="shared" si="8"/>
        <v>1</v>
      </c>
      <c r="AK103" s="9">
        <f t="shared" si="9"/>
        <v>0</v>
      </c>
      <c r="AL103" s="9">
        <f t="shared" si="10"/>
        <v>0</v>
      </c>
      <c r="AM103" s="9">
        <f t="shared" si="11"/>
        <v>0</v>
      </c>
      <c r="AN103" s="106" t="s">
        <v>4005</v>
      </c>
    </row>
    <row r="104" spans="1:46" x14ac:dyDescent="0.25">
      <c r="A104" s="105">
        <v>4480</v>
      </c>
      <c r="B104" s="106" t="s">
        <v>7214</v>
      </c>
      <c r="C104" s="106" t="s">
        <v>7215</v>
      </c>
      <c r="D104" s="106" t="s">
        <v>7216</v>
      </c>
      <c r="E104" s="107">
        <v>44575</v>
      </c>
      <c r="F104" s="106" t="s">
        <v>38</v>
      </c>
      <c r="L104" s="110" t="s">
        <v>341</v>
      </c>
      <c r="M104" s="106" t="s">
        <v>151</v>
      </c>
      <c r="N104" s="106" t="s">
        <v>48</v>
      </c>
      <c r="O104" s="110">
        <v>0.33333333333333331</v>
      </c>
      <c r="P104" s="106" t="s">
        <v>111</v>
      </c>
      <c r="Q104" s="106" t="s">
        <v>15</v>
      </c>
      <c r="R104" s="105">
        <v>0</v>
      </c>
      <c r="S104" s="105">
        <v>0</v>
      </c>
      <c r="T104" s="105">
        <v>0</v>
      </c>
      <c r="U104" s="105">
        <v>0</v>
      </c>
      <c r="V104" s="105">
        <v>0</v>
      </c>
      <c r="W104" s="105">
        <v>0</v>
      </c>
      <c r="X104" s="105">
        <v>0</v>
      </c>
      <c r="Y104" s="105">
        <v>0</v>
      </c>
      <c r="Z104" s="105">
        <v>0</v>
      </c>
      <c r="AA104" s="105">
        <v>0</v>
      </c>
      <c r="AB104" s="105">
        <v>0</v>
      </c>
      <c r="AC104" s="105">
        <v>1</v>
      </c>
      <c r="AD104" s="105">
        <v>0</v>
      </c>
      <c r="AE104" s="105">
        <v>0</v>
      </c>
      <c r="AF104" s="105">
        <v>0</v>
      </c>
      <c r="AG104" s="105">
        <v>0</v>
      </c>
      <c r="AH104" s="105">
        <v>0</v>
      </c>
      <c r="AI104" s="105">
        <v>0</v>
      </c>
      <c r="AJ104" s="9">
        <f t="shared" si="8"/>
        <v>1</v>
      </c>
      <c r="AK104" s="9">
        <f t="shared" si="9"/>
        <v>0</v>
      </c>
      <c r="AL104" s="9">
        <f t="shared" si="10"/>
        <v>0</v>
      </c>
      <c r="AM104" s="9">
        <f t="shared" si="11"/>
        <v>0</v>
      </c>
      <c r="AN104" s="106" t="s">
        <v>7217</v>
      </c>
    </row>
    <row r="105" spans="1:46" x14ac:dyDescent="0.25">
      <c r="A105" s="105">
        <v>5006</v>
      </c>
      <c r="B105" s="106" t="s">
        <v>5597</v>
      </c>
      <c r="C105" s="106" t="s">
        <v>5598</v>
      </c>
      <c r="D105" s="106" t="s">
        <v>5599</v>
      </c>
      <c r="E105" s="107">
        <v>45282</v>
      </c>
      <c r="F105" s="106" t="s">
        <v>38</v>
      </c>
      <c r="I105" s="110">
        <v>0.35</v>
      </c>
      <c r="L105" s="109" t="s">
        <v>341</v>
      </c>
      <c r="M105" s="106" t="s">
        <v>283</v>
      </c>
      <c r="N105" s="106" t="s">
        <v>48</v>
      </c>
      <c r="O105" s="110">
        <v>72</v>
      </c>
      <c r="P105" s="106" t="s">
        <v>6182</v>
      </c>
      <c r="Q105" s="106" t="s">
        <v>15</v>
      </c>
      <c r="R105" s="105">
        <v>0</v>
      </c>
      <c r="S105" s="105">
        <v>0</v>
      </c>
      <c r="T105" s="105">
        <v>0</v>
      </c>
      <c r="U105" s="105">
        <v>0</v>
      </c>
      <c r="V105" s="105">
        <v>0</v>
      </c>
      <c r="W105" s="105">
        <v>0</v>
      </c>
      <c r="X105" s="105">
        <v>0</v>
      </c>
      <c r="Y105" s="105">
        <v>0</v>
      </c>
      <c r="Z105" s="105">
        <v>1</v>
      </c>
      <c r="AA105" s="105">
        <v>0</v>
      </c>
      <c r="AB105" s="105">
        <v>0</v>
      </c>
      <c r="AC105" s="105">
        <v>0</v>
      </c>
      <c r="AD105" s="105">
        <v>0</v>
      </c>
      <c r="AE105" s="105">
        <v>0</v>
      </c>
      <c r="AF105" s="105">
        <v>0</v>
      </c>
      <c r="AG105" s="105">
        <v>0</v>
      </c>
      <c r="AH105" s="105">
        <v>0</v>
      </c>
      <c r="AI105" s="105">
        <v>1</v>
      </c>
      <c r="AJ105" s="9">
        <f t="shared" si="8"/>
        <v>0</v>
      </c>
      <c r="AK105" s="9">
        <f t="shared" si="9"/>
        <v>0</v>
      </c>
      <c r="AL105" s="9">
        <f t="shared" si="10"/>
        <v>1</v>
      </c>
      <c r="AM105" s="9">
        <f t="shared" si="11"/>
        <v>0</v>
      </c>
      <c r="AN105" s="106" t="s">
        <v>5600</v>
      </c>
    </row>
    <row r="106" spans="1:46" x14ac:dyDescent="0.25">
      <c r="A106" s="105">
        <v>5116</v>
      </c>
      <c r="B106" s="106" t="s">
        <v>7185</v>
      </c>
      <c r="C106" s="106" t="s">
        <v>7186</v>
      </c>
      <c r="D106" s="106" t="s">
        <v>7187</v>
      </c>
      <c r="E106" s="107">
        <v>45575</v>
      </c>
      <c r="F106" s="106" t="s">
        <v>332</v>
      </c>
      <c r="I106" s="110">
        <v>50000</v>
      </c>
      <c r="L106" s="109" t="s">
        <v>342</v>
      </c>
      <c r="M106" s="106" t="s">
        <v>1869</v>
      </c>
      <c r="N106" s="106" t="s">
        <v>48</v>
      </c>
      <c r="O106" s="110">
        <v>35</v>
      </c>
      <c r="P106" s="106" t="s">
        <v>3433</v>
      </c>
      <c r="Q106" s="106" t="s">
        <v>15</v>
      </c>
      <c r="R106" s="105">
        <v>1</v>
      </c>
      <c r="S106" s="105">
        <v>0</v>
      </c>
      <c r="T106" s="105">
        <v>0</v>
      </c>
      <c r="U106" s="105">
        <v>1</v>
      </c>
      <c r="V106" s="105">
        <v>0</v>
      </c>
      <c r="W106" s="105">
        <v>0</v>
      </c>
      <c r="X106" s="105">
        <v>0</v>
      </c>
      <c r="Y106" s="105">
        <v>0</v>
      </c>
      <c r="Z106" s="105">
        <v>1</v>
      </c>
      <c r="AA106" s="105">
        <v>0</v>
      </c>
      <c r="AB106" s="105">
        <v>0</v>
      </c>
      <c r="AC106" s="105">
        <v>1</v>
      </c>
      <c r="AD106" s="105">
        <v>0</v>
      </c>
      <c r="AE106" s="105">
        <v>1</v>
      </c>
      <c r="AF106" s="105">
        <v>0</v>
      </c>
      <c r="AG106" s="105">
        <v>0</v>
      </c>
      <c r="AH106" s="105">
        <v>0</v>
      </c>
      <c r="AI106" s="105">
        <v>0</v>
      </c>
      <c r="AJ106" s="9">
        <f t="shared" si="8"/>
        <v>1</v>
      </c>
      <c r="AK106" s="9">
        <f t="shared" si="9"/>
        <v>0</v>
      </c>
      <c r="AL106" s="9">
        <f t="shared" si="10"/>
        <v>0</v>
      </c>
      <c r="AM106" s="9">
        <f t="shared" si="11"/>
        <v>0</v>
      </c>
      <c r="AN106" s="106" t="s">
        <v>7188</v>
      </c>
    </row>
    <row r="108" spans="1:46" x14ac:dyDescent="0.25">
      <c r="L108" s="92"/>
      <c r="N108" s="92"/>
      <c r="O108" s="92"/>
      <c r="Q108" s="92"/>
      <c r="R108" s="92"/>
      <c r="S108" s="92"/>
      <c r="T108" s="92"/>
      <c r="U108" s="92"/>
      <c r="V108" s="92"/>
      <c r="W108" s="92"/>
      <c r="X108" s="92"/>
      <c r="Y108" s="92"/>
      <c r="Z108" s="92"/>
      <c r="AA108" s="92"/>
      <c r="AB108" s="92"/>
      <c r="AC108" s="92"/>
      <c r="AD108" s="92"/>
      <c r="AE108" s="92"/>
      <c r="AF108" s="92"/>
      <c r="AG108" s="92"/>
      <c r="AH108" s="92"/>
      <c r="AI108" s="92"/>
      <c r="AJ108" s="9"/>
      <c r="AK108" s="9"/>
      <c r="AL108" s="9"/>
      <c r="AM108" s="9"/>
      <c r="AN108" s="100" t="s">
        <v>8024</v>
      </c>
      <c r="AO108" s="101">
        <f>COUNTIF(AD2:AD106,"=1")</f>
        <v>24</v>
      </c>
      <c r="AP108" s="19" t="s">
        <v>343</v>
      </c>
      <c r="AR108" s="100" t="s">
        <v>8808</v>
      </c>
      <c r="AS108" s="101">
        <f>COUNTIF(AE2:AE106,"=1")</f>
        <v>21</v>
      </c>
      <c r="AT108" s="19" t="s">
        <v>343</v>
      </c>
    </row>
    <row r="109" spans="1:46" x14ac:dyDescent="0.25">
      <c r="L109" s="92"/>
      <c r="N109" s="92"/>
      <c r="O109" s="92"/>
      <c r="Q109" s="92"/>
      <c r="R109" s="92"/>
      <c r="S109" s="92"/>
      <c r="T109" s="92"/>
      <c r="U109" s="92"/>
      <c r="V109" s="92"/>
      <c r="W109" s="92"/>
      <c r="X109" s="92"/>
      <c r="Y109" s="92"/>
      <c r="Z109" s="92"/>
      <c r="AA109" s="92"/>
      <c r="AB109" s="92"/>
      <c r="AC109" s="92"/>
      <c r="AD109" s="92"/>
      <c r="AE109" s="92"/>
      <c r="AF109" s="92"/>
      <c r="AG109" s="92"/>
      <c r="AH109" s="92"/>
      <c r="AI109" s="92"/>
      <c r="AJ109" s="9"/>
      <c r="AK109" s="9"/>
      <c r="AL109" s="9"/>
      <c r="AM109" s="9"/>
      <c r="AN109" s="21" t="s">
        <v>15</v>
      </c>
      <c r="AO109" s="19">
        <f>COUNTIFS(AD2:AD106,"=1",R2:R106,"=1")</f>
        <v>3</v>
      </c>
      <c r="AP109" s="102">
        <f>AO109/AO108*100</f>
        <v>12.5</v>
      </c>
      <c r="AR109" s="21" t="s">
        <v>15</v>
      </c>
      <c r="AS109" s="19">
        <f>COUNTIFS(AE2:AE106,"=1",R2:R106,"=1")</f>
        <v>5</v>
      </c>
      <c r="AT109" s="102">
        <f>AS109/AS108*100</f>
        <v>23.809523809523807</v>
      </c>
    </row>
    <row r="110" spans="1:46" x14ac:dyDescent="0.25">
      <c r="L110" s="65"/>
      <c r="M110" s="65"/>
      <c r="N110" s="65" t="s">
        <v>4092</v>
      </c>
      <c r="O110" s="92"/>
      <c r="P110" s="15" t="s">
        <v>8658</v>
      </c>
      <c r="Q110" s="46">
        <f>SUM(Q111:Q112)</f>
        <v>105</v>
      </c>
      <c r="R110" s="92" t="s">
        <v>343</v>
      </c>
      <c r="S110" s="92"/>
      <c r="T110" s="92"/>
      <c r="U110" s="92"/>
      <c r="V110" s="92"/>
      <c r="W110" s="92"/>
      <c r="X110" s="92"/>
      <c r="Y110" s="92"/>
      <c r="Z110" s="92"/>
      <c r="AA110" s="92"/>
      <c r="AB110" s="92"/>
      <c r="AC110" s="92"/>
      <c r="AD110" s="92"/>
      <c r="AE110" s="92"/>
      <c r="AF110" s="92"/>
      <c r="AG110" s="92"/>
      <c r="AH110" s="92"/>
      <c r="AI110" s="92"/>
      <c r="AJ110" s="9"/>
      <c r="AK110" s="9"/>
      <c r="AL110" s="9"/>
      <c r="AM110" s="9"/>
      <c r="AN110" s="21" t="s">
        <v>340</v>
      </c>
      <c r="AO110" s="19">
        <f>COUNTIFS(AD2:AD106,"=1",R2:R106,"=0")</f>
        <v>21</v>
      </c>
      <c r="AP110" s="102">
        <f>AO110/AO108*100</f>
        <v>87.5</v>
      </c>
      <c r="AR110" s="21" t="s">
        <v>340</v>
      </c>
      <c r="AS110" s="19">
        <f>COUNTIFS(AE2:AE106,"=1",R2:R106,"=0")</f>
        <v>16</v>
      </c>
      <c r="AT110" s="102">
        <f>AS110/AS108*100</f>
        <v>76.19047619047619</v>
      </c>
    </row>
    <row r="111" spans="1:46" x14ac:dyDescent="0.25">
      <c r="L111" s="65" t="s">
        <v>15</v>
      </c>
      <c r="M111" s="65">
        <f>COUNTIFS(Q2:Q106,"Effect")</f>
        <v>73</v>
      </c>
      <c r="N111" s="66">
        <f>M111/M115</f>
        <v>0.69523809523809521</v>
      </c>
      <c r="O111" s="92"/>
      <c r="P111" s="103" t="s">
        <v>15</v>
      </c>
      <c r="Q111" s="92">
        <f>COUNTIF(R2:R106,"=1")</f>
        <v>32</v>
      </c>
      <c r="R111" s="13">
        <f>Q111/Q110*100</f>
        <v>30.476190476190478</v>
      </c>
      <c r="S111" s="92"/>
      <c r="T111" s="92"/>
      <c r="U111" s="92"/>
      <c r="V111" s="92"/>
      <c r="W111" s="92"/>
      <c r="X111" s="92"/>
      <c r="Y111" s="92"/>
      <c r="Z111" s="92"/>
      <c r="AA111" s="92"/>
      <c r="AB111" s="92"/>
      <c r="AC111" s="92"/>
      <c r="AD111" s="92"/>
      <c r="AE111" s="92"/>
      <c r="AF111" s="92"/>
      <c r="AG111" s="92"/>
      <c r="AH111" s="92"/>
      <c r="AI111" s="92"/>
      <c r="AJ111" s="9"/>
      <c r="AK111" s="9"/>
      <c r="AL111" s="9"/>
      <c r="AM111" s="9"/>
      <c r="AO111" s="92"/>
      <c r="AP111" s="92"/>
    </row>
    <row r="112" spans="1:46" x14ac:dyDescent="0.25">
      <c r="L112" s="65" t="s">
        <v>70</v>
      </c>
      <c r="M112" s="65">
        <f>COUNTIFS(Q2:Q106,"No Effect")</f>
        <v>25</v>
      </c>
      <c r="N112" s="66">
        <f>M112/M115</f>
        <v>0.23809523809523808</v>
      </c>
      <c r="O112" s="92"/>
      <c r="P112" s="103" t="s">
        <v>340</v>
      </c>
      <c r="Q112" s="92">
        <f>COUNTIF(R2:R106,"=0")</f>
        <v>73</v>
      </c>
      <c r="R112" s="13">
        <f>Q112/Q110*100</f>
        <v>69.523809523809518</v>
      </c>
      <c r="S112" s="92"/>
      <c r="T112" s="92"/>
      <c r="U112" s="92"/>
      <c r="V112" s="92"/>
      <c r="W112" s="92"/>
      <c r="X112" s="92"/>
      <c r="Y112" s="92"/>
      <c r="Z112" s="92"/>
      <c r="AA112" s="92"/>
      <c r="AB112" s="92"/>
      <c r="AC112" s="92"/>
      <c r="AD112" s="92"/>
      <c r="AE112" s="92"/>
      <c r="AF112" s="92"/>
      <c r="AG112" s="92"/>
      <c r="AH112" s="92"/>
      <c r="AI112" s="92"/>
      <c r="AJ112" s="9"/>
      <c r="AK112" s="9"/>
      <c r="AL112" s="9"/>
      <c r="AM112" s="9"/>
      <c r="AN112" s="100" t="s">
        <v>8386</v>
      </c>
      <c r="AO112" s="101">
        <f>COUNTIF(AJ2:AJ106,"=1")</f>
        <v>71</v>
      </c>
      <c r="AP112" s="19" t="s">
        <v>343</v>
      </c>
    </row>
    <row r="113" spans="12:42" x14ac:dyDescent="0.25">
      <c r="L113" s="65" t="s">
        <v>55</v>
      </c>
      <c r="M113" s="65">
        <f>COUNTIFS(Q2:Q106,"Uncertain Effect")</f>
        <v>7</v>
      </c>
      <c r="N113" s="66">
        <f>M113/M115</f>
        <v>6.6666666666666666E-2</v>
      </c>
      <c r="O113" s="92"/>
      <c r="Q113" s="92"/>
      <c r="R113" s="92"/>
      <c r="S113" s="92"/>
      <c r="T113" s="92"/>
      <c r="U113" s="92"/>
      <c r="V113" s="92"/>
      <c r="W113" s="92"/>
      <c r="X113" s="92"/>
      <c r="Y113" s="92"/>
      <c r="Z113" s="92"/>
      <c r="AA113" s="92"/>
      <c r="AB113" s="92"/>
      <c r="AC113" s="92"/>
      <c r="AD113" s="92"/>
      <c r="AE113" s="92"/>
      <c r="AF113" s="92"/>
      <c r="AG113" s="92"/>
      <c r="AH113" s="92"/>
      <c r="AI113" s="92"/>
      <c r="AJ113" s="9"/>
      <c r="AK113" s="9"/>
      <c r="AL113" s="9"/>
      <c r="AM113" s="9"/>
      <c r="AN113" s="21" t="s">
        <v>15</v>
      </c>
      <c r="AO113" s="19">
        <f>COUNTIFS(AJ2:AJ106,"=1",R2:R106,"=1")</f>
        <v>21</v>
      </c>
      <c r="AP113" s="102">
        <f>AO113/AO112*100</f>
        <v>29.577464788732392</v>
      </c>
    </row>
    <row r="114" spans="12:42" x14ac:dyDescent="0.25">
      <c r="L114" s="65"/>
      <c r="M114" s="65"/>
      <c r="N114" s="65"/>
      <c r="O114" s="92"/>
      <c r="P114" s="15" t="s">
        <v>341</v>
      </c>
      <c r="Q114" s="92">
        <f>COUNTIFS(L2:L106,"=Real")</f>
        <v>16</v>
      </c>
      <c r="R114" s="92" t="s">
        <v>343</v>
      </c>
      <c r="S114" s="92"/>
      <c r="T114" s="92"/>
      <c r="U114" s="92"/>
      <c r="V114" s="92"/>
      <c r="W114" s="92"/>
      <c r="X114" s="92"/>
      <c r="Y114" s="92"/>
      <c r="Z114" s="92"/>
      <c r="AA114" s="92"/>
      <c r="AB114" s="92"/>
      <c r="AC114" s="92"/>
      <c r="AD114" s="92"/>
      <c r="AE114" s="92"/>
      <c r="AF114" s="92"/>
      <c r="AG114" s="92"/>
      <c r="AH114" s="92"/>
      <c r="AI114" s="92"/>
      <c r="AJ114" s="9"/>
      <c r="AK114" s="9"/>
      <c r="AL114" s="9"/>
      <c r="AM114" s="9"/>
      <c r="AN114" s="21" t="s">
        <v>340</v>
      </c>
      <c r="AO114" s="19">
        <f>COUNTIFS(AJ2:AJ106,"=1",R2:R106,"=0")</f>
        <v>50</v>
      </c>
      <c r="AP114" s="102">
        <f>AO114/AO112*100</f>
        <v>70.422535211267601</v>
      </c>
    </row>
    <row r="115" spans="12:42" x14ac:dyDescent="0.25">
      <c r="L115" s="65" t="s">
        <v>4093</v>
      </c>
      <c r="M115" s="65">
        <f>SUM(M111:M113)</f>
        <v>105</v>
      </c>
      <c r="N115" s="65"/>
      <c r="O115" s="92"/>
      <c r="P115" s="103" t="s">
        <v>15</v>
      </c>
      <c r="Q115" s="92">
        <f>COUNTIFS(L2:L106,"=Real",R2:R106,"=1")</f>
        <v>3</v>
      </c>
      <c r="R115" s="13">
        <f>Q115/Q114*100</f>
        <v>18.75</v>
      </c>
      <c r="S115" s="92"/>
      <c r="T115" s="92"/>
      <c r="U115" s="92"/>
      <c r="V115" s="92"/>
      <c r="W115" s="92"/>
      <c r="X115" s="92"/>
      <c r="Y115" s="92"/>
      <c r="Z115" s="92"/>
      <c r="AA115" s="92"/>
      <c r="AB115" s="92"/>
      <c r="AC115" s="92"/>
      <c r="AD115" s="92"/>
      <c r="AE115" s="92"/>
      <c r="AF115" s="92"/>
      <c r="AG115" s="92"/>
      <c r="AH115" s="92"/>
      <c r="AI115" s="92"/>
      <c r="AJ115" s="9"/>
      <c r="AK115" s="9"/>
      <c r="AL115" s="9"/>
      <c r="AM115" s="9"/>
    </row>
    <row r="116" spans="12:42" x14ac:dyDescent="0.25">
      <c r="L116" s="92"/>
      <c r="N116" s="92"/>
      <c r="O116" s="92"/>
      <c r="P116" s="103" t="s">
        <v>340</v>
      </c>
      <c r="Q116" s="92">
        <f>COUNTIFS(L2:L106,"=Real",R2:R106,"=0")</f>
        <v>13</v>
      </c>
      <c r="R116" s="13">
        <f>Q116/Q114*100</f>
        <v>81.25</v>
      </c>
      <c r="S116" s="92"/>
      <c r="T116" s="92"/>
      <c r="U116" s="92"/>
      <c r="V116" s="92"/>
      <c r="W116" s="92"/>
      <c r="X116" s="92"/>
      <c r="Y116" s="92"/>
      <c r="Z116" s="92"/>
      <c r="AA116" s="92"/>
      <c r="AB116" s="92"/>
      <c r="AC116" s="92"/>
      <c r="AD116" s="92"/>
      <c r="AE116" s="92"/>
      <c r="AF116" s="92"/>
      <c r="AG116" s="92"/>
      <c r="AH116" s="92"/>
      <c r="AI116" s="92"/>
      <c r="AJ116" s="9"/>
      <c r="AK116" s="9"/>
      <c r="AL116" s="9"/>
      <c r="AM116" s="9"/>
      <c r="AN116" s="15" t="s">
        <v>8026</v>
      </c>
      <c r="AO116" s="46">
        <f>COUNTIF(AK2:AK106,"=1")</f>
        <v>8</v>
      </c>
      <c r="AP116" s="92" t="s">
        <v>343</v>
      </c>
    </row>
    <row r="117" spans="12:42" x14ac:dyDescent="0.25">
      <c r="L117" s="92"/>
      <c r="N117" s="92"/>
      <c r="O117" s="92"/>
      <c r="Q117" s="92"/>
      <c r="R117" s="92"/>
      <c r="S117" s="92"/>
      <c r="T117" s="92"/>
      <c r="U117" s="92"/>
      <c r="V117" s="92"/>
      <c r="W117" s="92"/>
      <c r="X117" s="92"/>
      <c r="Y117" s="92"/>
      <c r="Z117" s="92"/>
      <c r="AA117" s="92"/>
      <c r="AB117" s="92"/>
      <c r="AC117" s="92"/>
      <c r="AD117" s="92"/>
      <c r="AE117" s="92"/>
      <c r="AF117" s="92"/>
      <c r="AG117" s="92"/>
      <c r="AH117" s="92"/>
      <c r="AI117" s="92"/>
      <c r="AJ117" s="9"/>
      <c r="AK117" s="9"/>
      <c r="AL117" s="9"/>
      <c r="AM117" s="9"/>
      <c r="AN117" s="103" t="s">
        <v>15</v>
      </c>
      <c r="AO117" s="92">
        <f>COUNTIFS(AK2:AK106,"=1",R2:R106,"=1")</f>
        <v>2</v>
      </c>
      <c r="AP117" s="13">
        <f>AO117/AO116*100</f>
        <v>25</v>
      </c>
    </row>
    <row r="118" spans="12:42" x14ac:dyDescent="0.25">
      <c r="L118" s="92"/>
      <c r="N118" s="92"/>
      <c r="O118" s="92"/>
      <c r="P118" s="15" t="s">
        <v>342</v>
      </c>
      <c r="Q118" s="92">
        <f>COUNTIFS(L2:L106,"=Simulated")</f>
        <v>89</v>
      </c>
      <c r="R118" s="92" t="s">
        <v>343</v>
      </c>
      <c r="S118" s="92"/>
      <c r="T118" s="92"/>
      <c r="U118" s="92"/>
      <c r="V118" s="92"/>
      <c r="W118" s="92"/>
      <c r="X118" s="92"/>
      <c r="Y118" s="92"/>
      <c r="Z118" s="92"/>
      <c r="AA118" s="92"/>
      <c r="AB118" s="92"/>
      <c r="AC118" s="92"/>
      <c r="AD118" s="92"/>
      <c r="AE118" s="92"/>
      <c r="AF118" s="92"/>
      <c r="AG118" s="92"/>
      <c r="AH118" s="92"/>
      <c r="AI118" s="92"/>
      <c r="AJ118" s="9"/>
      <c r="AK118" s="9"/>
      <c r="AL118" s="9"/>
      <c r="AM118" s="9"/>
      <c r="AN118" s="103" t="s">
        <v>340</v>
      </c>
      <c r="AO118" s="92">
        <f>COUNTIFS(AK2:AK106,"=1",R2:R106,"=0")</f>
        <v>6</v>
      </c>
      <c r="AP118" s="13">
        <f>AO118/AO116*100</f>
        <v>75</v>
      </c>
    </row>
    <row r="119" spans="12:42" x14ac:dyDescent="0.25">
      <c r="L119" s="92"/>
      <c r="N119" s="92"/>
      <c r="O119" s="92"/>
      <c r="P119" s="103" t="s">
        <v>15</v>
      </c>
      <c r="Q119" s="92">
        <f>COUNTIFS(L2:L106,"=Simulated",R2:R106,"=1")</f>
        <v>29</v>
      </c>
      <c r="R119" s="13">
        <f>Q119/Q118*100</f>
        <v>32.584269662921351</v>
      </c>
      <c r="S119" s="92"/>
      <c r="T119" s="92"/>
      <c r="U119" s="92"/>
      <c r="V119" s="92"/>
      <c r="W119" s="92"/>
      <c r="X119" s="92"/>
      <c r="Y119" s="92"/>
      <c r="Z119" s="92"/>
      <c r="AA119" s="92"/>
      <c r="AB119" s="92"/>
      <c r="AC119" s="92"/>
      <c r="AD119" s="92"/>
      <c r="AE119" s="92"/>
      <c r="AF119" s="92"/>
      <c r="AG119" s="92"/>
      <c r="AH119" s="92"/>
      <c r="AI119" s="92"/>
      <c r="AJ119" s="9"/>
      <c r="AK119" s="9"/>
      <c r="AL119" s="9"/>
      <c r="AM119" s="9"/>
    </row>
    <row r="120" spans="12:42" x14ac:dyDescent="0.25">
      <c r="L120" s="92"/>
      <c r="N120" s="92"/>
      <c r="O120" s="92"/>
      <c r="P120" s="103" t="s">
        <v>340</v>
      </c>
      <c r="Q120" s="92">
        <f>COUNTIFS(L2:L106,"=Simulated",R2:R106,"=0")</f>
        <v>60</v>
      </c>
      <c r="R120" s="13">
        <f>Q120/Q118*100</f>
        <v>67.415730337078656</v>
      </c>
      <c r="S120" s="92"/>
      <c r="T120" s="92"/>
      <c r="U120" s="92"/>
      <c r="V120" s="92"/>
      <c r="W120" s="92"/>
      <c r="X120" s="92"/>
      <c r="Y120" s="92"/>
      <c r="Z120" s="92"/>
      <c r="AA120" s="92"/>
      <c r="AB120" s="92"/>
      <c r="AC120" s="92"/>
      <c r="AD120" s="92"/>
      <c r="AE120" s="92"/>
      <c r="AF120" s="92"/>
      <c r="AG120" s="92"/>
      <c r="AH120" s="92"/>
      <c r="AI120" s="92"/>
      <c r="AJ120" s="9"/>
      <c r="AK120" s="9"/>
      <c r="AL120" s="9"/>
      <c r="AM120" s="9"/>
      <c r="AN120" s="15" t="s">
        <v>8382</v>
      </c>
      <c r="AO120" s="46">
        <f>COUNTIF(AL2:AL106,"=1")</f>
        <v>47</v>
      </c>
      <c r="AP120" s="92" t="s">
        <v>343</v>
      </c>
    </row>
    <row r="121" spans="12:42" x14ac:dyDescent="0.25">
      <c r="L121" s="92"/>
      <c r="N121" s="92"/>
      <c r="O121" s="92"/>
      <c r="Q121" s="92"/>
      <c r="R121" s="92"/>
      <c r="S121" s="92"/>
      <c r="T121" s="92"/>
      <c r="U121" s="92"/>
      <c r="V121" s="92"/>
      <c r="W121" s="92"/>
      <c r="X121" s="92"/>
      <c r="Y121" s="92"/>
      <c r="Z121" s="92"/>
      <c r="AA121" s="92"/>
      <c r="AB121" s="92"/>
      <c r="AC121" s="92"/>
      <c r="AD121" s="92"/>
      <c r="AE121" s="92"/>
      <c r="AF121" s="92"/>
      <c r="AG121" s="92"/>
      <c r="AH121" s="92"/>
      <c r="AI121" s="92"/>
      <c r="AJ121" s="9"/>
      <c r="AK121" s="9"/>
      <c r="AL121" s="9"/>
      <c r="AM121" s="9"/>
      <c r="AN121" s="103" t="s">
        <v>15</v>
      </c>
      <c r="AO121" s="92">
        <f>COUNTIFS(AL2:AL106,"=1",R2:R106,"=1")</f>
        <v>12</v>
      </c>
      <c r="AP121" s="13">
        <f>AO121/AO120*100</f>
        <v>25.531914893617021</v>
      </c>
    </row>
    <row r="122" spans="12:42" x14ac:dyDescent="0.25">
      <c r="L122" s="92"/>
      <c r="N122" s="92"/>
      <c r="O122" s="92"/>
      <c r="P122" s="15" t="s">
        <v>48</v>
      </c>
      <c r="Q122" s="92">
        <f>COUNTIFS(N2:N106,"=Pulsed")</f>
        <v>64</v>
      </c>
      <c r="R122" s="92" t="s">
        <v>343</v>
      </c>
      <c r="S122" s="92"/>
      <c r="T122" s="92"/>
      <c r="U122" s="92"/>
      <c r="V122" s="92"/>
      <c r="W122" s="92"/>
      <c r="X122" s="92"/>
      <c r="Y122" s="92"/>
      <c r="Z122" s="92"/>
      <c r="AA122" s="92"/>
      <c r="AB122" s="92"/>
      <c r="AC122" s="92"/>
      <c r="AD122" s="92"/>
      <c r="AE122" s="92"/>
      <c r="AF122" s="92"/>
      <c r="AG122" s="92"/>
      <c r="AH122" s="92"/>
      <c r="AI122" s="92"/>
      <c r="AJ122" s="9"/>
      <c r="AK122" s="9"/>
      <c r="AL122" s="9"/>
      <c r="AM122" s="9"/>
      <c r="AN122" s="103" t="s">
        <v>340</v>
      </c>
      <c r="AO122" s="92">
        <f>COUNTIFS(AL2:AL106,"=1",R2:R106,"=0")</f>
        <v>35</v>
      </c>
      <c r="AP122" s="13">
        <f>AO122/AO120*100</f>
        <v>74.468085106382972</v>
      </c>
    </row>
    <row r="123" spans="12:42" x14ac:dyDescent="0.25">
      <c r="L123" s="92"/>
      <c r="N123" s="92"/>
      <c r="O123" s="92"/>
      <c r="P123" s="103" t="s">
        <v>15</v>
      </c>
      <c r="Q123" s="92">
        <f>COUNTIFS(N2:N106,"=Pulsed",R2:R106,"=1")</f>
        <v>17</v>
      </c>
      <c r="R123" s="13">
        <f>Q123/Q122*100</f>
        <v>26.5625</v>
      </c>
      <c r="S123" s="92"/>
      <c r="T123" s="92"/>
      <c r="U123" s="92"/>
      <c r="V123" s="92"/>
      <c r="W123" s="92"/>
      <c r="X123" s="92"/>
      <c r="Y123" s="92"/>
      <c r="Z123" s="92"/>
      <c r="AA123" s="92"/>
      <c r="AB123" s="92"/>
      <c r="AC123" s="92"/>
      <c r="AD123" s="92"/>
      <c r="AE123" s="92"/>
      <c r="AF123" s="92"/>
      <c r="AG123" s="92"/>
      <c r="AH123" s="92"/>
      <c r="AI123" s="92"/>
      <c r="AJ123" s="9"/>
      <c r="AK123" s="9"/>
      <c r="AL123" s="9"/>
      <c r="AM123" s="9"/>
    </row>
    <row r="124" spans="12:42" x14ac:dyDescent="0.25">
      <c r="L124" s="92"/>
      <c r="N124" s="92"/>
      <c r="O124" s="92"/>
      <c r="P124" s="103" t="s">
        <v>340</v>
      </c>
      <c r="Q124" s="92">
        <f>COUNTIFS(N2:N106,"=Pulsed",R2:R106,"=0")</f>
        <v>47</v>
      </c>
      <c r="R124" s="13">
        <f>Q124/Q122*100</f>
        <v>73.4375</v>
      </c>
      <c r="S124" s="92"/>
      <c r="T124" s="92"/>
      <c r="U124" s="92"/>
      <c r="V124" s="92"/>
      <c r="W124" s="92"/>
      <c r="X124" s="92"/>
      <c r="Y124" s="92"/>
      <c r="Z124" s="92"/>
      <c r="AA124" s="92"/>
      <c r="AB124" s="92"/>
      <c r="AC124" s="92"/>
      <c r="AD124" s="92"/>
      <c r="AE124" s="92"/>
      <c r="AF124" s="92"/>
      <c r="AG124" s="92"/>
      <c r="AH124" s="92"/>
      <c r="AI124" s="92"/>
      <c r="AJ124" s="9"/>
      <c r="AK124" s="9"/>
      <c r="AL124" s="9"/>
      <c r="AM124" s="9"/>
      <c r="AN124" s="15" t="s">
        <v>8387</v>
      </c>
      <c r="AO124" s="46">
        <f>COUNTIF(AM2:AM106,"=1")</f>
        <v>24</v>
      </c>
      <c r="AP124" s="92" t="s">
        <v>343</v>
      </c>
    </row>
    <row r="125" spans="12:42" x14ac:dyDescent="0.25">
      <c r="L125" s="92"/>
      <c r="N125" s="92"/>
      <c r="O125" s="92"/>
      <c r="Q125" s="92"/>
      <c r="R125" s="92"/>
      <c r="S125" s="92"/>
      <c r="T125" s="92"/>
      <c r="U125" s="92"/>
      <c r="V125" s="92"/>
      <c r="W125" s="92"/>
      <c r="X125" s="92"/>
      <c r="Y125" s="92"/>
      <c r="Z125" s="92"/>
      <c r="AA125" s="92"/>
      <c r="AB125" s="92"/>
      <c r="AC125" s="92"/>
      <c r="AD125" s="92"/>
      <c r="AE125" s="92"/>
      <c r="AF125" s="92"/>
      <c r="AG125" s="92"/>
      <c r="AH125" s="92"/>
      <c r="AI125" s="92"/>
      <c r="AJ125" s="9"/>
      <c r="AK125" s="9"/>
      <c r="AL125" s="9"/>
      <c r="AM125" s="9"/>
      <c r="AN125" s="103" t="s">
        <v>15</v>
      </c>
      <c r="AO125" s="92">
        <f>COUNTIFS(AM2:AM106,"=1",R2:R106,"=1")</f>
        <v>3</v>
      </c>
      <c r="AP125" s="13">
        <f>AO125/AO124*100</f>
        <v>12.5</v>
      </c>
    </row>
    <row r="126" spans="12:42" x14ac:dyDescent="0.25">
      <c r="L126" s="92"/>
      <c r="N126" s="92"/>
      <c r="O126" s="92"/>
      <c r="P126" s="15" t="s">
        <v>7985</v>
      </c>
      <c r="Q126" s="46">
        <f>COUNTIFS(N2:N106,"=Continuous")</f>
        <v>32</v>
      </c>
      <c r="R126" s="92" t="s">
        <v>343</v>
      </c>
      <c r="S126" s="92"/>
      <c r="T126" s="92"/>
      <c r="U126" s="92"/>
      <c r="V126" s="92"/>
      <c r="W126" s="92"/>
      <c r="X126" s="92"/>
      <c r="Y126" s="92"/>
      <c r="Z126" s="92"/>
      <c r="AA126" s="92"/>
      <c r="AB126" s="92"/>
      <c r="AC126" s="92"/>
      <c r="AD126" s="92"/>
      <c r="AE126" s="92"/>
      <c r="AF126" s="92"/>
      <c r="AG126" s="92"/>
      <c r="AH126" s="92"/>
      <c r="AI126" s="92"/>
      <c r="AJ126" s="9"/>
      <c r="AK126" s="9"/>
      <c r="AL126" s="9"/>
      <c r="AM126" s="9"/>
      <c r="AN126" s="103" t="s">
        <v>340</v>
      </c>
      <c r="AO126" s="92">
        <f>COUNTIFS(AM2:AM106,"=1",R2:R106,"=0")</f>
        <v>21</v>
      </c>
      <c r="AP126" s="13">
        <f>AO126/AO124*100</f>
        <v>87.5</v>
      </c>
    </row>
    <row r="127" spans="12:42" x14ac:dyDescent="0.25">
      <c r="L127" s="92"/>
      <c r="N127" s="92"/>
      <c r="O127" s="92"/>
      <c r="P127" s="103" t="s">
        <v>15</v>
      </c>
      <c r="Q127" s="92">
        <f>COUNTIFS(N2:N106,"=Continuous",R2:R106,"=1")</f>
        <v>14</v>
      </c>
      <c r="R127" s="13">
        <v>0</v>
      </c>
      <c r="S127" s="92"/>
      <c r="T127" s="92"/>
      <c r="U127" s="92"/>
      <c r="V127" s="92"/>
      <c r="W127" s="92"/>
      <c r="X127" s="92"/>
      <c r="Y127" s="92"/>
      <c r="Z127" s="92"/>
      <c r="AA127" s="92"/>
      <c r="AB127" s="92"/>
      <c r="AC127" s="92"/>
      <c r="AD127" s="92"/>
      <c r="AE127" s="92"/>
      <c r="AF127" s="92"/>
      <c r="AG127" s="92"/>
      <c r="AH127" s="92"/>
      <c r="AI127" s="92"/>
      <c r="AJ127" s="9"/>
      <c r="AK127" s="9"/>
      <c r="AL127" s="9"/>
      <c r="AM127" s="9"/>
    </row>
    <row r="128" spans="12:42" x14ac:dyDescent="0.25">
      <c r="L128" s="92"/>
      <c r="N128" s="92"/>
      <c r="O128" s="92"/>
      <c r="P128" s="103" t="s">
        <v>340</v>
      </c>
      <c r="Q128" s="92">
        <f>COUNTIFS(N2:N106,"=Continuous",R2:R106,"=0")</f>
        <v>18</v>
      </c>
      <c r="R128" s="13">
        <v>0</v>
      </c>
      <c r="S128" s="92"/>
      <c r="T128" s="92"/>
      <c r="U128" s="92"/>
      <c r="V128" s="92"/>
      <c r="W128" s="92"/>
      <c r="X128" s="92"/>
      <c r="Y128" s="92"/>
      <c r="Z128" s="92"/>
      <c r="AA128" s="92"/>
      <c r="AB128" s="92"/>
      <c r="AC128" s="92"/>
      <c r="AD128" s="92"/>
      <c r="AE128" s="92"/>
      <c r="AF128" s="92"/>
      <c r="AG128" s="92"/>
      <c r="AH128" s="92"/>
      <c r="AI128" s="92"/>
      <c r="AJ128" s="9"/>
      <c r="AK128" s="9"/>
      <c r="AL128" s="9"/>
      <c r="AM128" s="9"/>
      <c r="AN128" s="15" t="s">
        <v>8028</v>
      </c>
      <c r="AO128" s="46">
        <f>COUNTIF(AF2:AF106,"=1")</f>
        <v>0</v>
      </c>
      <c r="AP128" s="92" t="s">
        <v>343</v>
      </c>
    </row>
    <row r="129" spans="12:42" x14ac:dyDescent="0.25">
      <c r="L129" s="92"/>
      <c r="N129" s="92"/>
      <c r="O129" s="92"/>
      <c r="Q129" s="92"/>
      <c r="R129" s="92"/>
      <c r="S129" s="92"/>
      <c r="T129" s="92"/>
      <c r="U129" s="92"/>
      <c r="V129" s="92"/>
      <c r="W129" s="92"/>
      <c r="X129" s="92"/>
      <c r="Y129" s="92"/>
      <c r="Z129" s="92"/>
      <c r="AA129" s="92"/>
      <c r="AB129" s="92"/>
      <c r="AC129" s="92"/>
      <c r="AD129" s="92"/>
      <c r="AE129" s="92"/>
      <c r="AF129" s="92"/>
      <c r="AG129" s="92"/>
      <c r="AH129" s="92"/>
      <c r="AI129" s="92"/>
      <c r="AJ129" s="9"/>
      <c r="AK129" s="9"/>
      <c r="AL129" s="9"/>
      <c r="AM129" s="9"/>
      <c r="AN129" s="103" t="s">
        <v>15</v>
      </c>
      <c r="AO129" s="92">
        <f>COUNTIFS(AF2:AF106,"=1",R2:R106,"=1")</f>
        <v>0</v>
      </c>
      <c r="AP129" s="13">
        <v>0</v>
      </c>
    </row>
    <row r="130" spans="12:42" x14ac:dyDescent="0.25">
      <c r="L130" s="92"/>
      <c r="N130" s="92"/>
      <c r="O130" s="92"/>
      <c r="Q130" s="92"/>
      <c r="R130" s="92"/>
      <c r="S130" s="92"/>
      <c r="T130" s="92"/>
      <c r="U130" s="92"/>
      <c r="V130" s="92"/>
      <c r="W130" s="92"/>
      <c r="X130" s="92"/>
      <c r="Y130" s="92"/>
      <c r="Z130" s="92"/>
      <c r="AA130" s="92"/>
      <c r="AB130" s="92"/>
      <c r="AC130" s="92"/>
      <c r="AD130" s="92"/>
      <c r="AE130" s="92"/>
      <c r="AF130" s="92"/>
      <c r="AG130" s="92"/>
      <c r="AH130" s="92"/>
      <c r="AI130" s="92"/>
      <c r="AJ130" s="9"/>
      <c r="AK130" s="9"/>
      <c r="AL130" s="9"/>
      <c r="AM130" s="9"/>
      <c r="AN130" s="103" t="s">
        <v>340</v>
      </c>
      <c r="AO130" s="92">
        <f>COUNTIFS(AF2:AF106,"=1",R2:R106,"=0")</f>
        <v>0</v>
      </c>
      <c r="AP130" s="13">
        <v>0</v>
      </c>
    </row>
    <row r="131" spans="12:42" x14ac:dyDescent="0.25">
      <c r="L131" s="92"/>
      <c r="N131" s="92"/>
      <c r="O131" s="92"/>
      <c r="Q131" s="92"/>
      <c r="R131" s="92"/>
      <c r="S131" s="92"/>
      <c r="T131" s="92"/>
      <c r="U131" s="92"/>
      <c r="V131" s="92"/>
      <c r="W131" s="92"/>
      <c r="X131" s="92"/>
      <c r="Y131" s="92"/>
      <c r="Z131" s="92"/>
      <c r="AA131" s="92"/>
      <c r="AB131" s="92"/>
      <c r="AC131" s="92"/>
      <c r="AD131" s="92"/>
      <c r="AE131" s="92"/>
      <c r="AF131" s="92"/>
      <c r="AG131" s="92"/>
      <c r="AH131" s="92"/>
      <c r="AI131" s="92"/>
      <c r="AJ131" s="9"/>
      <c r="AK131" s="9"/>
      <c r="AL131" s="9"/>
      <c r="AM131" s="9"/>
    </row>
    <row r="132" spans="12:42" x14ac:dyDescent="0.25">
      <c r="L132" s="92"/>
      <c r="N132" s="92"/>
      <c r="O132" s="92"/>
      <c r="Q132" s="92"/>
      <c r="R132" s="92"/>
      <c r="S132" s="92"/>
      <c r="T132" s="92"/>
      <c r="U132" s="92"/>
      <c r="V132" s="92"/>
      <c r="W132" s="92"/>
      <c r="X132" s="92"/>
      <c r="Y132" s="92"/>
      <c r="Z132" s="92"/>
      <c r="AA132" s="92"/>
      <c r="AB132" s="92"/>
      <c r="AC132" s="92"/>
      <c r="AD132" s="92"/>
      <c r="AE132" s="92"/>
      <c r="AF132" s="92"/>
      <c r="AG132" s="92"/>
      <c r="AH132" s="92"/>
      <c r="AI132" s="92"/>
      <c r="AJ132" s="9"/>
      <c r="AK132" s="9"/>
      <c r="AL132" s="9"/>
      <c r="AM132" s="9"/>
      <c r="AN132" s="100" t="s">
        <v>8427</v>
      </c>
      <c r="AO132" s="101">
        <f>COUNTIF(AI2:AI106,"=1")</f>
        <v>23</v>
      </c>
      <c r="AP132" s="19" t="s">
        <v>343</v>
      </c>
    </row>
    <row r="133" spans="12:42" x14ac:dyDescent="0.25">
      <c r="L133" s="92"/>
      <c r="N133" s="92"/>
      <c r="O133" s="92"/>
      <c r="Q133" s="92"/>
      <c r="R133" s="92"/>
      <c r="S133" s="92"/>
      <c r="T133" s="92"/>
      <c r="U133" s="92"/>
      <c r="V133" s="92"/>
      <c r="W133" s="92"/>
      <c r="X133" s="92"/>
      <c r="Y133" s="92"/>
      <c r="Z133" s="92"/>
      <c r="AA133" s="92"/>
      <c r="AB133" s="92"/>
      <c r="AC133" s="92"/>
      <c r="AD133" s="92"/>
      <c r="AE133" s="92"/>
      <c r="AF133" s="92"/>
      <c r="AG133" s="92"/>
      <c r="AH133" s="92"/>
      <c r="AI133" s="92"/>
      <c r="AJ133" s="9"/>
      <c r="AK133" s="9"/>
      <c r="AL133" s="9"/>
      <c r="AM133" s="9"/>
      <c r="AN133" s="21" t="s">
        <v>15</v>
      </c>
      <c r="AO133" s="19">
        <f>COUNTIFS(AI2:AI106,"=1",R2:R106,"=1")</f>
        <v>9</v>
      </c>
      <c r="AP133" s="102">
        <f>AO133/AO132*100</f>
        <v>39.130434782608695</v>
      </c>
    </row>
    <row r="134" spans="12:42" x14ac:dyDescent="0.25">
      <c r="L134" s="92"/>
      <c r="N134" s="92"/>
      <c r="O134" s="92"/>
      <c r="Q134" s="92"/>
      <c r="R134" s="92"/>
      <c r="S134" s="92"/>
      <c r="T134" s="92"/>
      <c r="U134" s="92"/>
      <c r="V134" s="92"/>
      <c r="W134" s="92"/>
      <c r="X134" s="92"/>
      <c r="Y134" s="92"/>
      <c r="Z134" s="92"/>
      <c r="AA134" s="92"/>
      <c r="AB134" s="92"/>
      <c r="AC134" s="92"/>
      <c r="AD134" s="92"/>
      <c r="AE134" s="92"/>
      <c r="AF134" s="92"/>
      <c r="AG134" s="92"/>
      <c r="AH134" s="92"/>
      <c r="AI134" s="92"/>
      <c r="AJ134" s="9"/>
      <c r="AK134" s="9"/>
      <c r="AL134" s="9"/>
      <c r="AM134" s="9"/>
      <c r="AN134" s="21" t="s">
        <v>340</v>
      </c>
      <c r="AO134" s="19">
        <f>COUNTIFS(AI2:AI106,"=1",R2:R106,"=0")</f>
        <v>14</v>
      </c>
      <c r="AP134" s="102">
        <f>AO134/AO132*100</f>
        <v>60.869565217391312</v>
      </c>
    </row>
    <row r="135" spans="12:42" x14ac:dyDescent="0.25">
      <c r="L135" s="92"/>
      <c r="N135" s="92"/>
      <c r="O135" s="92"/>
      <c r="Q135" s="92"/>
      <c r="R135" s="92"/>
      <c r="S135" s="92"/>
      <c r="T135" s="92"/>
      <c r="U135" s="92"/>
      <c r="V135" s="92"/>
      <c r="W135" s="92"/>
      <c r="X135" s="92"/>
      <c r="Y135" s="92"/>
      <c r="Z135" s="92"/>
      <c r="AA135" s="92"/>
      <c r="AB135" s="92"/>
      <c r="AC135" s="92"/>
      <c r="AD135" s="92"/>
      <c r="AE135" s="92"/>
      <c r="AF135" s="92"/>
      <c r="AG135" s="92"/>
      <c r="AH135" s="92"/>
      <c r="AI135" s="92"/>
      <c r="AJ135" s="9"/>
      <c r="AK135" s="9"/>
      <c r="AL135" s="9"/>
      <c r="AM135" s="9"/>
    </row>
    <row r="136" spans="12:42" x14ac:dyDescent="0.25">
      <c r="L136" s="92"/>
      <c r="N136" s="92"/>
      <c r="O136" s="92"/>
      <c r="Q136" s="92"/>
      <c r="R136" s="92"/>
      <c r="S136" s="92"/>
      <c r="T136" s="92"/>
      <c r="U136" s="92"/>
      <c r="V136" s="92"/>
      <c r="W136" s="92"/>
      <c r="X136" s="92"/>
      <c r="Y136" s="92"/>
      <c r="Z136" s="92"/>
      <c r="AA136" s="92"/>
      <c r="AB136" s="92"/>
      <c r="AC136" s="92"/>
      <c r="AD136" s="92"/>
      <c r="AE136" s="92"/>
      <c r="AF136" s="92"/>
      <c r="AG136" s="92"/>
      <c r="AH136" s="92"/>
      <c r="AI136" s="92"/>
      <c r="AJ136" s="9"/>
      <c r="AK136" s="9"/>
      <c r="AL136" s="9"/>
      <c r="AM136" s="9"/>
    </row>
    <row r="137" spans="12:42" x14ac:dyDescent="0.25">
      <c r="L137" s="92"/>
      <c r="N137" s="92"/>
      <c r="O137" s="92"/>
      <c r="Q137" s="92"/>
      <c r="R137" s="92"/>
      <c r="S137" s="92"/>
      <c r="T137" s="92"/>
      <c r="U137" s="92"/>
      <c r="V137" s="92"/>
      <c r="W137" s="92"/>
      <c r="X137" s="92"/>
      <c r="Y137" s="92"/>
      <c r="Z137" s="92"/>
      <c r="AA137" s="92"/>
      <c r="AB137" s="92"/>
      <c r="AC137" s="92"/>
      <c r="AD137" s="92"/>
      <c r="AE137" s="92"/>
      <c r="AF137" s="92"/>
      <c r="AG137" s="92"/>
      <c r="AH137" s="92"/>
      <c r="AI137" s="92"/>
      <c r="AJ137" s="9"/>
      <c r="AK137" s="9"/>
      <c r="AL137" s="9"/>
      <c r="AM137" s="9"/>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23F77-8ED2-4E04-95E7-7EFD8D5174FD}">
  <dimension ref="A1:AT87"/>
  <sheetViews>
    <sheetView topLeftCell="AH57" workbookViewId="0">
      <selection activeCell="AT71" sqref="AT71"/>
    </sheetView>
  </sheetViews>
  <sheetFormatPr defaultColWidth="22" defaultRowHeight="13.6" x14ac:dyDescent="0.25"/>
  <cols>
    <col min="1" max="1" width="8.5703125" style="103" customWidth="1"/>
    <col min="2" max="2" width="31.5703125" style="103" customWidth="1"/>
    <col min="3" max="4" width="22" style="103"/>
    <col min="5" max="5" width="12" style="103" customWidth="1"/>
    <col min="6" max="6" width="26.85546875" style="103" customWidth="1"/>
    <col min="7" max="7" width="11.85546875" style="103" customWidth="1"/>
    <col min="8" max="8" width="12.140625" style="103" customWidth="1"/>
    <col min="9" max="9" width="11" style="109" customWidth="1"/>
    <col min="10" max="10" width="13.42578125" style="109" customWidth="1"/>
    <col min="11" max="12" width="13.140625" style="109" customWidth="1"/>
    <col min="13" max="13" width="31" style="103" customWidth="1"/>
    <col min="14" max="14" width="15.85546875" style="103" customWidth="1"/>
    <col min="15" max="15" width="11.42578125" style="109" customWidth="1"/>
    <col min="16" max="16" width="22" style="103"/>
    <col min="17" max="17" width="14.85546875" style="103" customWidth="1"/>
    <col min="18" max="18" width="10.5703125" style="103" customWidth="1"/>
    <col min="19" max="28" width="22" style="103"/>
    <col min="29" max="29" width="10.5703125" style="103" customWidth="1"/>
    <col min="30" max="30" width="10.7109375" style="103" customWidth="1"/>
    <col min="31" max="31" width="11.140625" style="103" customWidth="1"/>
    <col min="32" max="32" width="10" style="103" customWidth="1"/>
    <col min="33" max="33" width="9" style="103" customWidth="1"/>
    <col min="34" max="34" width="11" style="103" customWidth="1"/>
    <col min="35" max="35" width="11.85546875" style="103" customWidth="1"/>
    <col min="36" max="36" width="15.42578125" style="103" customWidth="1"/>
    <col min="37" max="37" width="11.85546875" style="103" customWidth="1"/>
    <col min="38" max="38" width="13.28515625" style="103" customWidth="1"/>
    <col min="39" max="39" width="13.5703125" style="103" customWidth="1"/>
    <col min="40" max="16384" width="22" style="103"/>
  </cols>
  <sheetData>
    <row r="1" spans="1:40" x14ac:dyDescent="0.25">
      <c r="A1" s="104" t="s">
        <v>0</v>
      </c>
      <c r="B1" s="104" t="s">
        <v>1</v>
      </c>
      <c r="C1" s="104" t="s">
        <v>2</v>
      </c>
      <c r="D1" s="104" t="s">
        <v>3</v>
      </c>
      <c r="E1" s="104" t="s">
        <v>4</v>
      </c>
      <c r="F1" s="104" t="s">
        <v>5</v>
      </c>
      <c r="G1" s="104" t="s">
        <v>6</v>
      </c>
      <c r="H1" s="104" t="s">
        <v>7</v>
      </c>
      <c r="I1" s="108" t="s">
        <v>8</v>
      </c>
      <c r="J1" s="108" t="s">
        <v>9</v>
      </c>
      <c r="K1" s="108" t="s">
        <v>10</v>
      </c>
      <c r="L1" s="108" t="s">
        <v>338</v>
      </c>
      <c r="M1" s="104" t="s">
        <v>11</v>
      </c>
      <c r="N1" s="104" t="s">
        <v>12</v>
      </c>
      <c r="O1" s="108" t="s">
        <v>13</v>
      </c>
      <c r="P1" s="104" t="s">
        <v>14</v>
      </c>
      <c r="Q1" s="104" t="s">
        <v>15</v>
      </c>
      <c r="R1" s="104" t="s">
        <v>8655</v>
      </c>
      <c r="S1" s="104" t="s">
        <v>17</v>
      </c>
      <c r="T1" s="104" t="s">
        <v>18</v>
      </c>
      <c r="U1" s="104" t="s">
        <v>19</v>
      </c>
      <c r="V1" s="104" t="s">
        <v>20</v>
      </c>
      <c r="W1" s="104" t="s">
        <v>21</v>
      </c>
      <c r="X1" s="104" t="s">
        <v>22</v>
      </c>
      <c r="Y1" s="104" t="s">
        <v>23</v>
      </c>
      <c r="Z1" s="104" t="s">
        <v>24</v>
      </c>
      <c r="AA1" s="104" t="s">
        <v>25</v>
      </c>
      <c r="AB1" s="104" t="s">
        <v>26</v>
      </c>
      <c r="AC1" s="104" t="s">
        <v>27</v>
      </c>
      <c r="AD1" s="104" t="s">
        <v>28</v>
      </c>
      <c r="AE1" s="104" t="s">
        <v>29</v>
      </c>
      <c r="AF1" s="104" t="s">
        <v>30</v>
      </c>
      <c r="AG1" s="104" t="s">
        <v>31</v>
      </c>
      <c r="AH1" s="104" t="s">
        <v>32</v>
      </c>
      <c r="AI1" s="104" t="s">
        <v>33</v>
      </c>
      <c r="AJ1" s="1" t="s">
        <v>8023</v>
      </c>
      <c r="AK1" s="1" t="s">
        <v>8027</v>
      </c>
      <c r="AL1" s="1" t="s">
        <v>8384</v>
      </c>
      <c r="AM1" s="1" t="s">
        <v>8385</v>
      </c>
      <c r="AN1" s="104" t="s">
        <v>34</v>
      </c>
    </row>
    <row r="2" spans="1:40" x14ac:dyDescent="0.25">
      <c r="A2" s="105">
        <v>23</v>
      </c>
      <c r="B2" s="106" t="s">
        <v>4111</v>
      </c>
      <c r="C2" s="106" t="s">
        <v>4112</v>
      </c>
      <c r="D2" s="106" t="s">
        <v>4113</v>
      </c>
      <c r="E2" s="107">
        <v>42047</v>
      </c>
      <c r="F2" s="106" t="s">
        <v>38</v>
      </c>
      <c r="J2" s="110">
        <v>5.953E-4</v>
      </c>
      <c r="L2" s="109" t="s">
        <v>342</v>
      </c>
      <c r="M2" s="106" t="s">
        <v>39</v>
      </c>
      <c r="N2" s="106" t="s">
        <v>40</v>
      </c>
      <c r="O2" s="110">
        <v>42.857142857142854</v>
      </c>
      <c r="P2" s="106" t="s">
        <v>1991</v>
      </c>
      <c r="Q2" s="106" t="s">
        <v>15</v>
      </c>
      <c r="R2" s="105">
        <v>1</v>
      </c>
      <c r="S2" s="105">
        <v>0</v>
      </c>
      <c r="T2" s="105">
        <v>0</v>
      </c>
      <c r="U2" s="105">
        <v>1</v>
      </c>
      <c r="V2" s="105">
        <v>0</v>
      </c>
      <c r="W2" s="105">
        <v>0</v>
      </c>
      <c r="X2" s="105">
        <v>0</v>
      </c>
      <c r="Y2" s="105">
        <v>0</v>
      </c>
      <c r="Z2" s="105">
        <v>1</v>
      </c>
      <c r="AA2" s="105">
        <v>0</v>
      </c>
      <c r="AB2" s="105">
        <v>0</v>
      </c>
      <c r="AC2" s="105">
        <v>1</v>
      </c>
      <c r="AD2" s="105">
        <v>0</v>
      </c>
      <c r="AE2" s="105">
        <v>0</v>
      </c>
      <c r="AF2" s="105">
        <v>0</v>
      </c>
      <c r="AG2" s="105">
        <v>0</v>
      </c>
      <c r="AH2" s="105">
        <v>0</v>
      </c>
      <c r="AI2" s="105">
        <v>0</v>
      </c>
      <c r="AJ2" s="9">
        <f>IF(OR(AC2=1,AE2=1),1,0)</f>
        <v>1</v>
      </c>
      <c r="AK2" s="9">
        <f>IF(OR(AF2=1,AG2=1),1,0)</f>
        <v>0</v>
      </c>
      <c r="AL2" s="9">
        <f>IF(OR(AD2=1,AH2=1,AI2=1),1,0)</f>
        <v>0</v>
      </c>
      <c r="AM2" s="9">
        <f>IF(OR(AD2=1,AH2=1),1,0)</f>
        <v>0</v>
      </c>
      <c r="AN2" s="106" t="s">
        <v>4114</v>
      </c>
    </row>
    <row r="3" spans="1:40" x14ac:dyDescent="0.25">
      <c r="A3" s="105">
        <v>28</v>
      </c>
      <c r="B3" s="106" t="s">
        <v>4120</v>
      </c>
      <c r="C3" s="106" t="s">
        <v>4121</v>
      </c>
      <c r="D3" s="106" t="s">
        <v>4122</v>
      </c>
      <c r="E3" s="107">
        <v>42156</v>
      </c>
      <c r="F3" s="106" t="s">
        <v>38</v>
      </c>
      <c r="I3" s="110">
        <v>608</v>
      </c>
      <c r="K3" s="110">
        <v>15.14</v>
      </c>
      <c r="L3" s="109" t="s">
        <v>342</v>
      </c>
      <c r="M3" s="106" t="s">
        <v>2814</v>
      </c>
      <c r="N3" s="106" t="s">
        <v>40</v>
      </c>
      <c r="O3" s="110">
        <v>0.75</v>
      </c>
      <c r="P3" s="106" t="s">
        <v>367</v>
      </c>
      <c r="Q3" s="106" t="s">
        <v>15</v>
      </c>
      <c r="R3" s="105">
        <v>1</v>
      </c>
      <c r="S3" s="105">
        <v>0</v>
      </c>
      <c r="T3" s="105">
        <v>0</v>
      </c>
      <c r="U3" s="105">
        <v>1</v>
      </c>
      <c r="V3" s="105">
        <v>0</v>
      </c>
      <c r="W3" s="105">
        <v>0</v>
      </c>
      <c r="X3" s="105">
        <v>0</v>
      </c>
      <c r="Y3" s="105">
        <v>0</v>
      </c>
      <c r="Z3" s="105">
        <v>1</v>
      </c>
      <c r="AA3" s="105">
        <v>0</v>
      </c>
      <c r="AB3" s="105">
        <v>0</v>
      </c>
      <c r="AC3" s="105">
        <v>0</v>
      </c>
      <c r="AD3" s="105">
        <v>0</v>
      </c>
      <c r="AE3" s="105">
        <v>1</v>
      </c>
      <c r="AF3" s="105">
        <v>0</v>
      </c>
      <c r="AG3" s="105">
        <v>0</v>
      </c>
      <c r="AH3" s="105">
        <v>0</v>
      </c>
      <c r="AI3" s="105">
        <v>0</v>
      </c>
      <c r="AJ3" s="9">
        <f t="shared" ref="AJ3:AJ22" si="0">IF(OR(AC3=1,AE3=1),1,0)</f>
        <v>1</v>
      </c>
      <c r="AK3" s="9">
        <f t="shared" ref="AK3:AK22" si="1">IF(OR(AF3=1,AG3=1),1,0)</f>
        <v>0</v>
      </c>
      <c r="AL3" s="9">
        <f>IF(OR(AD3=1,AH3=1,AI3=1),1,0)</f>
        <v>0</v>
      </c>
      <c r="AM3" s="9">
        <f>IF(OR(AD3=1,AH3=1),1,0)</f>
        <v>0</v>
      </c>
      <c r="AN3" s="106" t="s">
        <v>4123</v>
      </c>
    </row>
    <row r="4" spans="1:40" x14ac:dyDescent="0.25">
      <c r="A4" s="105">
        <v>58</v>
      </c>
      <c r="B4" s="106" t="s">
        <v>4139</v>
      </c>
      <c r="C4" s="106" t="s">
        <v>4140</v>
      </c>
      <c r="D4" s="106" t="s">
        <v>4141</v>
      </c>
      <c r="E4" s="107">
        <v>42339</v>
      </c>
      <c r="F4" s="106" t="s">
        <v>38</v>
      </c>
      <c r="I4" s="110">
        <v>25000</v>
      </c>
      <c r="L4" s="109" t="s">
        <v>342</v>
      </c>
      <c r="M4" s="106" t="s">
        <v>136</v>
      </c>
      <c r="N4" s="106" t="s">
        <v>40</v>
      </c>
      <c r="O4" s="110">
        <v>60</v>
      </c>
      <c r="P4" s="106" t="s">
        <v>225</v>
      </c>
      <c r="Q4" s="106" t="s">
        <v>15</v>
      </c>
      <c r="R4" s="105">
        <v>0</v>
      </c>
      <c r="S4" s="105">
        <v>0</v>
      </c>
      <c r="T4" s="105">
        <v>0</v>
      </c>
      <c r="U4" s="105">
        <v>1</v>
      </c>
      <c r="V4" s="105">
        <v>0</v>
      </c>
      <c r="W4" s="105">
        <v>0</v>
      </c>
      <c r="X4" s="105">
        <v>0</v>
      </c>
      <c r="Y4" s="105">
        <v>0</v>
      </c>
      <c r="Z4" s="105">
        <v>1</v>
      </c>
      <c r="AA4" s="105">
        <v>0</v>
      </c>
      <c r="AB4" s="105">
        <v>0</v>
      </c>
      <c r="AC4" s="105">
        <v>0</v>
      </c>
      <c r="AD4" s="105">
        <v>0</v>
      </c>
      <c r="AE4" s="105">
        <v>0</v>
      </c>
      <c r="AF4" s="105">
        <v>0</v>
      </c>
      <c r="AG4" s="105">
        <v>0</v>
      </c>
      <c r="AH4" s="105">
        <v>0</v>
      </c>
      <c r="AI4" s="105">
        <v>1</v>
      </c>
      <c r="AJ4" s="9">
        <f t="shared" si="0"/>
        <v>0</v>
      </c>
      <c r="AK4" s="9">
        <f t="shared" si="1"/>
        <v>0</v>
      </c>
      <c r="AL4" s="9">
        <f t="shared" ref="AL4:AL22" si="2">IF(OR(AD4=1,AH4=1,AI4=1),1,0)</f>
        <v>1</v>
      </c>
      <c r="AM4" s="9">
        <f t="shared" ref="AM4:AM22" si="3">IF(OR(AD4=1,AH4=1),1,0)</f>
        <v>0</v>
      </c>
      <c r="AN4" s="106" t="s">
        <v>4142</v>
      </c>
    </row>
    <row r="5" spans="1:40" x14ac:dyDescent="0.25">
      <c r="A5" s="105">
        <v>61</v>
      </c>
      <c r="B5" s="106" t="s">
        <v>2811</v>
      </c>
      <c r="C5" s="106" t="s">
        <v>2812</v>
      </c>
      <c r="D5" s="106" t="s">
        <v>2813</v>
      </c>
      <c r="E5" s="107">
        <v>41640</v>
      </c>
      <c r="F5" s="106" t="s">
        <v>38</v>
      </c>
      <c r="J5" s="110">
        <v>0.18</v>
      </c>
      <c r="L5" s="109" t="s">
        <v>342</v>
      </c>
      <c r="M5" s="106" t="s">
        <v>2814</v>
      </c>
      <c r="N5" s="106" t="s">
        <v>219</v>
      </c>
      <c r="O5" s="110">
        <v>21</v>
      </c>
      <c r="P5" s="106" t="s">
        <v>589</v>
      </c>
      <c r="Q5" s="106" t="s">
        <v>15</v>
      </c>
      <c r="R5" s="105">
        <v>1</v>
      </c>
      <c r="S5" s="105">
        <v>0</v>
      </c>
      <c r="T5" s="105">
        <v>0</v>
      </c>
      <c r="U5" s="105">
        <v>1</v>
      </c>
      <c r="V5" s="105">
        <v>0</v>
      </c>
      <c r="W5" s="105">
        <v>0</v>
      </c>
      <c r="X5" s="105">
        <v>0</v>
      </c>
      <c r="Y5" s="105">
        <v>0</v>
      </c>
      <c r="Z5" s="105">
        <v>1</v>
      </c>
      <c r="AA5" s="105">
        <v>0</v>
      </c>
      <c r="AB5" s="105">
        <v>0</v>
      </c>
      <c r="AC5" s="105">
        <v>0</v>
      </c>
      <c r="AD5" s="105">
        <v>0</v>
      </c>
      <c r="AE5" s="105">
        <v>1</v>
      </c>
      <c r="AF5" s="105">
        <v>0</v>
      </c>
      <c r="AG5" s="105">
        <v>0</v>
      </c>
      <c r="AH5" s="105">
        <v>0</v>
      </c>
      <c r="AI5" s="105">
        <v>0</v>
      </c>
      <c r="AJ5" s="9">
        <f t="shared" si="0"/>
        <v>1</v>
      </c>
      <c r="AK5" s="9">
        <f t="shared" si="1"/>
        <v>0</v>
      </c>
      <c r="AL5" s="9">
        <f t="shared" si="2"/>
        <v>0</v>
      </c>
      <c r="AM5" s="9">
        <f t="shared" si="3"/>
        <v>0</v>
      </c>
      <c r="AN5" s="106" t="s">
        <v>2815</v>
      </c>
    </row>
    <row r="6" spans="1:40" x14ac:dyDescent="0.25">
      <c r="A6" s="105">
        <v>72</v>
      </c>
      <c r="B6" s="106" t="s">
        <v>4149</v>
      </c>
      <c r="C6" s="106" t="s">
        <v>4150</v>
      </c>
      <c r="D6" s="106" t="s">
        <v>4151</v>
      </c>
      <c r="E6" s="107">
        <v>41456</v>
      </c>
      <c r="F6" s="106" t="s">
        <v>38</v>
      </c>
      <c r="I6" s="110">
        <v>200</v>
      </c>
      <c r="J6" s="110">
        <v>0.84299999999999997</v>
      </c>
      <c r="L6" s="109" t="s">
        <v>342</v>
      </c>
      <c r="M6" s="106" t="s">
        <v>424</v>
      </c>
      <c r="N6" s="106" t="s">
        <v>48</v>
      </c>
      <c r="O6" s="110">
        <v>30</v>
      </c>
      <c r="P6" s="106" t="s">
        <v>589</v>
      </c>
      <c r="Q6" s="106" t="s">
        <v>15</v>
      </c>
      <c r="R6" s="105">
        <v>1</v>
      </c>
      <c r="S6" s="105">
        <v>0</v>
      </c>
      <c r="T6" s="105">
        <v>0</v>
      </c>
      <c r="U6" s="105">
        <v>1</v>
      </c>
      <c r="V6" s="105">
        <v>0</v>
      </c>
      <c r="W6" s="105">
        <v>0</v>
      </c>
      <c r="X6" s="105">
        <v>0</v>
      </c>
      <c r="Y6" s="105">
        <v>0</v>
      </c>
      <c r="Z6" s="105">
        <v>1</v>
      </c>
      <c r="AA6" s="105">
        <v>0</v>
      </c>
      <c r="AB6" s="105">
        <v>0</v>
      </c>
      <c r="AC6" s="105">
        <v>1</v>
      </c>
      <c r="AD6" s="105">
        <v>0</v>
      </c>
      <c r="AE6" s="105">
        <v>0</v>
      </c>
      <c r="AF6" s="105">
        <v>0</v>
      </c>
      <c r="AG6" s="105">
        <v>0</v>
      </c>
      <c r="AH6" s="105">
        <v>0</v>
      </c>
      <c r="AI6" s="105">
        <v>0</v>
      </c>
      <c r="AJ6" s="9">
        <f t="shared" si="0"/>
        <v>1</v>
      </c>
      <c r="AK6" s="9">
        <f t="shared" si="1"/>
        <v>0</v>
      </c>
      <c r="AL6" s="9">
        <f t="shared" si="2"/>
        <v>0</v>
      </c>
      <c r="AM6" s="9">
        <f t="shared" si="3"/>
        <v>0</v>
      </c>
      <c r="AN6" s="106" t="s">
        <v>4152</v>
      </c>
    </row>
    <row r="7" spans="1:40" x14ac:dyDescent="0.25">
      <c r="A7" s="105">
        <v>93</v>
      </c>
      <c r="B7" s="106" t="s">
        <v>359</v>
      </c>
      <c r="C7" s="106" t="s">
        <v>360</v>
      </c>
      <c r="D7" s="106" t="s">
        <v>361</v>
      </c>
      <c r="E7" s="107">
        <v>42249</v>
      </c>
      <c r="F7" s="106" t="s">
        <v>38</v>
      </c>
      <c r="L7" s="109" t="s">
        <v>341</v>
      </c>
      <c r="M7" s="106" t="s">
        <v>283</v>
      </c>
      <c r="N7" s="106" t="s">
        <v>48</v>
      </c>
      <c r="O7" s="110">
        <v>1</v>
      </c>
      <c r="P7" s="106" t="s">
        <v>362</v>
      </c>
      <c r="Q7" s="106" t="s">
        <v>15</v>
      </c>
      <c r="R7" s="105">
        <v>1</v>
      </c>
      <c r="S7" s="105">
        <v>0</v>
      </c>
      <c r="T7" s="105">
        <v>0</v>
      </c>
      <c r="U7" s="105">
        <v>1</v>
      </c>
      <c r="V7" s="105">
        <v>0</v>
      </c>
      <c r="W7" s="105">
        <v>0</v>
      </c>
      <c r="X7" s="105">
        <v>0</v>
      </c>
      <c r="Y7" s="105">
        <v>0</v>
      </c>
      <c r="Z7" s="105">
        <v>1</v>
      </c>
      <c r="AA7" s="105">
        <v>0</v>
      </c>
      <c r="AB7" s="105">
        <v>0</v>
      </c>
      <c r="AC7" s="105">
        <v>0</v>
      </c>
      <c r="AD7" s="105">
        <v>0</v>
      </c>
      <c r="AE7" s="105">
        <v>0</v>
      </c>
      <c r="AF7" s="105">
        <v>0</v>
      </c>
      <c r="AG7" s="105">
        <v>0</v>
      </c>
      <c r="AH7" s="105">
        <v>0</v>
      </c>
      <c r="AI7" s="105">
        <v>1</v>
      </c>
      <c r="AJ7" s="9">
        <f t="shared" si="0"/>
        <v>0</v>
      </c>
      <c r="AK7" s="9">
        <f t="shared" si="1"/>
        <v>0</v>
      </c>
      <c r="AL7" s="9">
        <f t="shared" si="2"/>
        <v>1</v>
      </c>
      <c r="AM7" s="9">
        <f t="shared" si="3"/>
        <v>0</v>
      </c>
      <c r="AN7" s="106" t="s">
        <v>363</v>
      </c>
    </row>
    <row r="8" spans="1:40" x14ac:dyDescent="0.25">
      <c r="A8" s="105">
        <v>145</v>
      </c>
      <c r="B8" s="106" t="s">
        <v>1459</v>
      </c>
      <c r="C8" s="106" t="s">
        <v>1460</v>
      </c>
      <c r="D8" s="106" t="s">
        <v>1461</v>
      </c>
      <c r="E8" s="107">
        <v>41997</v>
      </c>
      <c r="F8" s="106" t="s">
        <v>38</v>
      </c>
      <c r="I8" s="110">
        <v>50000</v>
      </c>
      <c r="L8" s="109" t="s">
        <v>342</v>
      </c>
      <c r="M8" s="106" t="s">
        <v>1462</v>
      </c>
      <c r="N8" s="106" t="s">
        <v>48</v>
      </c>
      <c r="O8" s="110">
        <v>1.8</v>
      </c>
      <c r="P8" s="106" t="s">
        <v>367</v>
      </c>
      <c r="Q8" s="106" t="s">
        <v>15</v>
      </c>
      <c r="R8" s="105">
        <v>1</v>
      </c>
      <c r="S8" s="105">
        <v>0</v>
      </c>
      <c r="T8" s="105">
        <v>0</v>
      </c>
      <c r="U8" s="105">
        <v>1</v>
      </c>
      <c r="V8" s="105">
        <v>0</v>
      </c>
      <c r="W8" s="105">
        <v>0</v>
      </c>
      <c r="X8" s="105">
        <v>0</v>
      </c>
      <c r="Y8" s="105">
        <v>0</v>
      </c>
      <c r="Z8" s="105">
        <v>1</v>
      </c>
      <c r="AA8" s="105">
        <v>0</v>
      </c>
      <c r="AB8" s="105">
        <v>0</v>
      </c>
      <c r="AC8" s="105">
        <v>1</v>
      </c>
      <c r="AD8" s="105">
        <v>0</v>
      </c>
      <c r="AE8" s="105">
        <v>0</v>
      </c>
      <c r="AF8" s="105">
        <v>0</v>
      </c>
      <c r="AG8" s="105">
        <v>0</v>
      </c>
      <c r="AH8" s="105">
        <v>0</v>
      </c>
      <c r="AI8" s="105">
        <v>0</v>
      </c>
      <c r="AJ8" s="9">
        <f t="shared" si="0"/>
        <v>1</v>
      </c>
      <c r="AK8" s="9">
        <f t="shared" si="1"/>
        <v>0</v>
      </c>
      <c r="AL8" s="9">
        <f t="shared" si="2"/>
        <v>0</v>
      </c>
      <c r="AM8" s="9">
        <f t="shared" si="3"/>
        <v>0</v>
      </c>
      <c r="AN8" s="106" t="s">
        <v>1463</v>
      </c>
    </row>
    <row r="9" spans="1:40" x14ac:dyDescent="0.25">
      <c r="A9" s="105">
        <v>150</v>
      </c>
      <c r="B9" s="106" t="s">
        <v>2828</v>
      </c>
      <c r="C9" s="106" t="s">
        <v>2829</v>
      </c>
      <c r="D9" s="106" t="s">
        <v>2830</v>
      </c>
      <c r="E9" s="107">
        <v>41730</v>
      </c>
      <c r="F9" s="106" t="s">
        <v>38</v>
      </c>
      <c r="I9" s="110">
        <v>300000</v>
      </c>
      <c r="J9" s="110">
        <v>14</v>
      </c>
      <c r="L9" s="109" t="s">
        <v>342</v>
      </c>
      <c r="M9" s="106" t="s">
        <v>224</v>
      </c>
      <c r="N9" s="106" t="s">
        <v>48</v>
      </c>
      <c r="O9" s="110">
        <v>8.3333333333333301E-2</v>
      </c>
      <c r="P9" s="106" t="s">
        <v>367</v>
      </c>
      <c r="Q9" s="106" t="s">
        <v>15</v>
      </c>
      <c r="R9" s="105">
        <v>1</v>
      </c>
      <c r="S9" s="105">
        <v>0</v>
      </c>
      <c r="T9" s="105">
        <v>0</v>
      </c>
      <c r="U9" s="105">
        <v>1</v>
      </c>
      <c r="V9" s="105">
        <v>0</v>
      </c>
      <c r="W9" s="105">
        <v>0</v>
      </c>
      <c r="X9" s="105">
        <v>0</v>
      </c>
      <c r="Y9" s="105">
        <v>0</v>
      </c>
      <c r="Z9" s="105">
        <v>1</v>
      </c>
      <c r="AA9" s="105">
        <v>0</v>
      </c>
      <c r="AB9" s="105">
        <v>0</v>
      </c>
      <c r="AC9" s="105">
        <v>1</v>
      </c>
      <c r="AD9" s="105">
        <v>0</v>
      </c>
      <c r="AE9" s="105">
        <v>0</v>
      </c>
      <c r="AF9" s="105">
        <v>0</v>
      </c>
      <c r="AG9" s="105">
        <v>0</v>
      </c>
      <c r="AH9" s="105">
        <v>0</v>
      </c>
      <c r="AI9" s="105">
        <v>0</v>
      </c>
      <c r="AJ9" s="9">
        <f t="shared" si="0"/>
        <v>1</v>
      </c>
      <c r="AK9" s="9">
        <f t="shared" si="1"/>
        <v>0</v>
      </c>
      <c r="AL9" s="9">
        <f t="shared" si="2"/>
        <v>0</v>
      </c>
      <c r="AM9" s="9">
        <f t="shared" si="3"/>
        <v>0</v>
      </c>
      <c r="AN9" s="106" t="s">
        <v>2831</v>
      </c>
    </row>
    <row r="10" spans="1:40" x14ac:dyDescent="0.25">
      <c r="A10" s="105">
        <v>155</v>
      </c>
      <c r="B10" s="106" t="s">
        <v>5934</v>
      </c>
      <c r="C10" s="106" t="s">
        <v>5935</v>
      </c>
      <c r="D10" s="106" t="s">
        <v>5936</v>
      </c>
      <c r="E10" s="107">
        <v>41781</v>
      </c>
      <c r="F10" s="106" t="s">
        <v>38</v>
      </c>
      <c r="J10" s="110">
        <v>4</v>
      </c>
      <c r="K10" s="110">
        <v>94.18</v>
      </c>
      <c r="L10" s="109" t="s">
        <v>342</v>
      </c>
      <c r="M10" s="106" t="s">
        <v>136</v>
      </c>
      <c r="N10" s="106" t="s">
        <v>219</v>
      </c>
      <c r="O10" s="110">
        <v>730</v>
      </c>
      <c r="P10" s="106" t="s">
        <v>8042</v>
      </c>
      <c r="Q10" s="106" t="s">
        <v>15</v>
      </c>
      <c r="R10" s="105">
        <v>1</v>
      </c>
      <c r="S10" s="105">
        <v>0</v>
      </c>
      <c r="T10" s="105">
        <v>0</v>
      </c>
      <c r="U10" s="105">
        <v>1</v>
      </c>
      <c r="V10" s="105">
        <v>0</v>
      </c>
      <c r="W10" s="105">
        <v>0</v>
      </c>
      <c r="X10" s="105">
        <v>0</v>
      </c>
      <c r="Y10" s="105">
        <v>0</v>
      </c>
      <c r="Z10" s="105">
        <v>1</v>
      </c>
      <c r="AA10" s="105">
        <v>0</v>
      </c>
      <c r="AB10" s="105">
        <v>0</v>
      </c>
      <c r="AC10" s="105">
        <v>1</v>
      </c>
      <c r="AD10" s="105">
        <v>0</v>
      </c>
      <c r="AE10" s="105">
        <v>1</v>
      </c>
      <c r="AF10" s="105">
        <v>0</v>
      </c>
      <c r="AG10" s="105">
        <v>0</v>
      </c>
      <c r="AH10" s="105">
        <v>0</v>
      </c>
      <c r="AI10" s="105">
        <v>0</v>
      </c>
      <c r="AJ10" s="9">
        <f t="shared" si="0"/>
        <v>1</v>
      </c>
      <c r="AK10" s="9">
        <f t="shared" si="1"/>
        <v>0</v>
      </c>
      <c r="AL10" s="9">
        <f t="shared" si="2"/>
        <v>0</v>
      </c>
      <c r="AM10" s="9">
        <f t="shared" si="3"/>
        <v>0</v>
      </c>
      <c r="AN10" s="106" t="s">
        <v>5938</v>
      </c>
    </row>
    <row r="11" spans="1:40" x14ac:dyDescent="0.25">
      <c r="A11" s="105">
        <v>217</v>
      </c>
      <c r="B11" s="106" t="s">
        <v>1364</v>
      </c>
      <c r="C11" s="106" t="s">
        <v>1365</v>
      </c>
      <c r="D11" s="106" t="s">
        <v>1366</v>
      </c>
      <c r="E11" s="107">
        <v>40695</v>
      </c>
      <c r="F11" s="106" t="s">
        <v>46</v>
      </c>
      <c r="G11" s="105">
        <v>2450</v>
      </c>
      <c r="H11" s="105">
        <v>900</v>
      </c>
      <c r="I11" s="110">
        <v>2.1700000000000001E-2</v>
      </c>
      <c r="L11" s="109" t="s">
        <v>341</v>
      </c>
      <c r="M11" s="106" t="s">
        <v>47</v>
      </c>
      <c r="N11" s="106" t="s">
        <v>48</v>
      </c>
      <c r="O11" s="110">
        <v>17520</v>
      </c>
      <c r="P11" s="106" t="s">
        <v>60</v>
      </c>
      <c r="Q11" s="106" t="s">
        <v>15</v>
      </c>
      <c r="R11" s="105">
        <v>1</v>
      </c>
      <c r="S11" s="105">
        <v>0</v>
      </c>
      <c r="T11" s="105">
        <v>0</v>
      </c>
      <c r="U11" s="105">
        <v>0</v>
      </c>
      <c r="V11" s="105">
        <v>0</v>
      </c>
      <c r="W11" s="105">
        <v>0</v>
      </c>
      <c r="X11" s="105">
        <v>0</v>
      </c>
      <c r="Y11" s="105">
        <v>0</v>
      </c>
      <c r="Z11" s="105">
        <v>0</v>
      </c>
      <c r="AA11" s="105">
        <v>0</v>
      </c>
      <c r="AB11" s="105">
        <v>1</v>
      </c>
      <c r="AC11" s="105">
        <v>0</v>
      </c>
      <c r="AD11" s="105">
        <v>0</v>
      </c>
      <c r="AE11" s="105">
        <v>0</v>
      </c>
      <c r="AF11" s="105">
        <v>1</v>
      </c>
      <c r="AG11" s="105">
        <v>0</v>
      </c>
      <c r="AH11" s="105">
        <v>0</v>
      </c>
      <c r="AI11" s="105">
        <v>0</v>
      </c>
      <c r="AJ11" s="9">
        <f t="shared" si="0"/>
        <v>0</v>
      </c>
      <c r="AK11" s="9">
        <f t="shared" si="1"/>
        <v>1</v>
      </c>
      <c r="AL11" s="9">
        <f t="shared" si="2"/>
        <v>0</v>
      </c>
      <c r="AM11" s="9">
        <f t="shared" si="3"/>
        <v>0</v>
      </c>
      <c r="AN11" s="106" t="s">
        <v>1367</v>
      </c>
    </row>
    <row r="12" spans="1:40" x14ac:dyDescent="0.25">
      <c r="A12" s="105">
        <v>471</v>
      </c>
      <c r="B12" s="106" t="s">
        <v>7260</v>
      </c>
      <c r="C12" s="106" t="s">
        <v>7261</v>
      </c>
      <c r="D12" s="106" t="s">
        <v>7262</v>
      </c>
      <c r="E12" s="107">
        <v>37408</v>
      </c>
      <c r="F12" s="106" t="s">
        <v>328</v>
      </c>
      <c r="I12" s="110">
        <v>192</v>
      </c>
      <c r="J12" s="110">
        <v>0.11269999999999999</v>
      </c>
      <c r="L12" s="109" t="s">
        <v>342</v>
      </c>
      <c r="M12" s="106" t="s">
        <v>1800</v>
      </c>
      <c r="N12" s="115" t="s">
        <v>219</v>
      </c>
      <c r="O12" s="110">
        <v>25028.571428571428</v>
      </c>
      <c r="P12" s="106" t="s">
        <v>170</v>
      </c>
      <c r="Q12" s="106" t="s">
        <v>15</v>
      </c>
      <c r="R12" s="105">
        <v>1</v>
      </c>
      <c r="S12" s="105">
        <v>0</v>
      </c>
      <c r="T12" s="105">
        <v>0</v>
      </c>
      <c r="U12" s="105">
        <v>0</v>
      </c>
      <c r="V12" s="105">
        <v>0</v>
      </c>
      <c r="W12" s="105">
        <v>0</v>
      </c>
      <c r="X12" s="105">
        <v>0</v>
      </c>
      <c r="Y12" s="105">
        <v>0</v>
      </c>
      <c r="Z12" s="105">
        <v>0</v>
      </c>
      <c r="AA12" s="105">
        <v>0</v>
      </c>
      <c r="AB12" s="105">
        <v>1</v>
      </c>
      <c r="AC12" s="105">
        <v>0</v>
      </c>
      <c r="AD12" s="105">
        <v>0</v>
      </c>
      <c r="AE12" s="105">
        <v>0</v>
      </c>
      <c r="AF12" s="105">
        <v>0</v>
      </c>
      <c r="AG12" s="105">
        <v>0</v>
      </c>
      <c r="AH12" s="105">
        <v>0</v>
      </c>
      <c r="AI12" s="105">
        <v>1</v>
      </c>
      <c r="AJ12" s="9">
        <f t="shared" si="0"/>
        <v>0</v>
      </c>
      <c r="AK12" s="9">
        <f>IF(OR(AF12=1,AG12=1),1,0)</f>
        <v>0</v>
      </c>
      <c r="AL12" s="9">
        <f t="shared" si="2"/>
        <v>1</v>
      </c>
      <c r="AM12" s="9">
        <f t="shared" si="3"/>
        <v>0</v>
      </c>
      <c r="AN12" s="106" t="s">
        <v>7263</v>
      </c>
    </row>
    <row r="13" spans="1:40" x14ac:dyDescent="0.25">
      <c r="A13" s="105">
        <v>540</v>
      </c>
      <c r="B13" s="106" t="s">
        <v>4220</v>
      </c>
      <c r="C13" s="106" t="s">
        <v>4221</v>
      </c>
      <c r="D13" s="106" t="s">
        <v>4222</v>
      </c>
      <c r="E13" s="107">
        <v>42248</v>
      </c>
      <c r="F13" s="106" t="s">
        <v>328</v>
      </c>
      <c r="G13" s="105">
        <v>12000</v>
      </c>
      <c r="H13" s="105">
        <v>8000</v>
      </c>
      <c r="I13" s="110">
        <v>770</v>
      </c>
      <c r="L13" s="109" t="s">
        <v>342</v>
      </c>
      <c r="M13" s="106" t="s">
        <v>4223</v>
      </c>
      <c r="N13" s="115" t="s">
        <v>219</v>
      </c>
      <c r="O13" s="110">
        <v>0</v>
      </c>
      <c r="P13" s="106" t="s">
        <v>4224</v>
      </c>
      <c r="Q13" s="106" t="s">
        <v>15</v>
      </c>
      <c r="R13" s="105">
        <v>1</v>
      </c>
      <c r="S13" s="105">
        <v>0</v>
      </c>
      <c r="T13" s="105">
        <v>0</v>
      </c>
      <c r="U13" s="105">
        <v>0</v>
      </c>
      <c r="V13" s="105">
        <v>0</v>
      </c>
      <c r="W13" s="105">
        <v>0</v>
      </c>
      <c r="X13" s="105">
        <v>0</v>
      </c>
      <c r="Y13" s="105">
        <v>0</v>
      </c>
      <c r="Z13" s="105">
        <v>0</v>
      </c>
      <c r="AA13" s="105">
        <v>0</v>
      </c>
      <c r="AB13" s="105">
        <v>1</v>
      </c>
      <c r="AC13" s="105">
        <v>0</v>
      </c>
      <c r="AD13" s="105">
        <v>0</v>
      </c>
      <c r="AE13" s="105">
        <v>0</v>
      </c>
      <c r="AF13" s="105">
        <v>0</v>
      </c>
      <c r="AG13" s="105">
        <v>0</v>
      </c>
      <c r="AH13" s="105">
        <v>0</v>
      </c>
      <c r="AI13" s="105">
        <v>1</v>
      </c>
      <c r="AJ13" s="9">
        <f t="shared" si="0"/>
        <v>0</v>
      </c>
      <c r="AK13" s="9">
        <f>IF(OR(AF13=1,AG13=1),1,0)</f>
        <v>0</v>
      </c>
      <c r="AL13" s="9">
        <f t="shared" si="2"/>
        <v>1</v>
      </c>
      <c r="AM13" s="9">
        <f t="shared" si="3"/>
        <v>0</v>
      </c>
      <c r="AN13" s="106" t="s">
        <v>4226</v>
      </c>
    </row>
    <row r="14" spans="1:40" x14ac:dyDescent="0.25">
      <c r="A14" s="105">
        <v>983</v>
      </c>
      <c r="B14" s="106" t="s">
        <v>2871</v>
      </c>
      <c r="C14" s="106" t="s">
        <v>2872</v>
      </c>
      <c r="D14" s="106" t="s">
        <v>2873</v>
      </c>
      <c r="E14" s="107">
        <v>42028</v>
      </c>
      <c r="F14" s="106" t="s">
        <v>38</v>
      </c>
      <c r="I14" s="110">
        <v>50000</v>
      </c>
      <c r="L14" s="109" t="s">
        <v>342</v>
      </c>
      <c r="M14" s="106" t="s">
        <v>39</v>
      </c>
      <c r="N14" s="106" t="s">
        <v>48</v>
      </c>
      <c r="O14" s="110">
        <v>0.1</v>
      </c>
      <c r="P14" s="106" t="s">
        <v>377</v>
      </c>
      <c r="Q14" s="106" t="s">
        <v>15</v>
      </c>
      <c r="R14" s="105">
        <v>1</v>
      </c>
      <c r="S14" s="105">
        <v>0</v>
      </c>
      <c r="T14" s="105">
        <v>0</v>
      </c>
      <c r="U14" s="105">
        <v>1</v>
      </c>
      <c r="V14" s="105">
        <v>0</v>
      </c>
      <c r="W14" s="105">
        <v>0</v>
      </c>
      <c r="X14" s="105">
        <v>0</v>
      </c>
      <c r="Y14" s="105">
        <v>0</v>
      </c>
      <c r="Z14" s="105">
        <v>1</v>
      </c>
      <c r="AA14" s="105">
        <v>0</v>
      </c>
      <c r="AB14" s="105">
        <v>0</v>
      </c>
      <c r="AC14" s="105">
        <v>1</v>
      </c>
      <c r="AD14" s="105">
        <v>0</v>
      </c>
      <c r="AE14" s="105">
        <v>0</v>
      </c>
      <c r="AF14" s="105">
        <v>0</v>
      </c>
      <c r="AG14" s="105">
        <v>0</v>
      </c>
      <c r="AH14" s="105">
        <v>0</v>
      </c>
      <c r="AI14" s="105">
        <v>0</v>
      </c>
      <c r="AJ14" s="9">
        <f t="shared" si="0"/>
        <v>1</v>
      </c>
      <c r="AK14" s="9">
        <f t="shared" si="1"/>
        <v>0</v>
      </c>
      <c r="AL14" s="9">
        <f t="shared" si="2"/>
        <v>0</v>
      </c>
      <c r="AM14" s="9">
        <f t="shared" si="3"/>
        <v>0</v>
      </c>
      <c r="AN14" s="106" t="s">
        <v>2874</v>
      </c>
    </row>
    <row r="15" spans="1:40" x14ac:dyDescent="0.25">
      <c r="A15" s="105">
        <v>1213</v>
      </c>
      <c r="B15" s="106" t="s">
        <v>2887</v>
      </c>
      <c r="C15" s="106" t="s">
        <v>2888</v>
      </c>
      <c r="D15" s="106" t="s">
        <v>2889</v>
      </c>
      <c r="E15" s="107">
        <v>40983</v>
      </c>
      <c r="F15" s="106" t="s">
        <v>38</v>
      </c>
      <c r="G15" s="105">
        <v>1900</v>
      </c>
      <c r="H15" s="105">
        <v>800</v>
      </c>
      <c r="J15" s="110">
        <v>1.6</v>
      </c>
      <c r="L15" s="109" t="s">
        <v>341</v>
      </c>
      <c r="M15" s="106" t="s">
        <v>200</v>
      </c>
      <c r="N15" s="106" t="s">
        <v>48</v>
      </c>
      <c r="O15" s="110">
        <v>408</v>
      </c>
      <c r="P15" s="106" t="s">
        <v>2890</v>
      </c>
      <c r="Q15" s="106" t="s">
        <v>15</v>
      </c>
      <c r="R15" s="105">
        <v>0</v>
      </c>
      <c r="S15" s="105">
        <v>0</v>
      </c>
      <c r="T15" s="105">
        <v>0</v>
      </c>
      <c r="U15" s="105">
        <v>1</v>
      </c>
      <c r="V15" s="105">
        <v>0</v>
      </c>
      <c r="W15" s="105">
        <v>0</v>
      </c>
      <c r="X15" s="105">
        <v>0</v>
      </c>
      <c r="Y15" s="105">
        <v>0</v>
      </c>
      <c r="Z15" s="105">
        <v>1</v>
      </c>
      <c r="AA15" s="105">
        <v>0</v>
      </c>
      <c r="AB15" s="105">
        <v>0</v>
      </c>
      <c r="AC15" s="105">
        <v>1</v>
      </c>
      <c r="AD15" s="105">
        <v>0</v>
      </c>
      <c r="AE15" s="105">
        <v>0</v>
      </c>
      <c r="AF15" s="105">
        <v>0</v>
      </c>
      <c r="AG15" s="105">
        <v>0</v>
      </c>
      <c r="AH15" s="105">
        <v>0</v>
      </c>
      <c r="AI15" s="105">
        <v>0</v>
      </c>
      <c r="AJ15" s="9">
        <f t="shared" si="0"/>
        <v>1</v>
      </c>
      <c r="AK15" s="9">
        <f t="shared" si="1"/>
        <v>0</v>
      </c>
      <c r="AL15" s="9">
        <f t="shared" si="2"/>
        <v>0</v>
      </c>
      <c r="AM15" s="9">
        <f t="shared" si="3"/>
        <v>0</v>
      </c>
      <c r="AN15" s="106" t="s">
        <v>2891</v>
      </c>
    </row>
    <row r="16" spans="1:40" x14ac:dyDescent="0.25">
      <c r="A16" s="105">
        <v>1304</v>
      </c>
      <c r="B16" s="106" t="s">
        <v>4301</v>
      </c>
      <c r="C16" s="106" t="s">
        <v>4302</v>
      </c>
      <c r="D16" s="106" t="s">
        <v>4303</v>
      </c>
      <c r="E16" s="107">
        <v>40969</v>
      </c>
      <c r="F16" s="106" t="s">
        <v>38</v>
      </c>
      <c r="J16" s="110">
        <v>0.9</v>
      </c>
      <c r="L16" s="109" t="s">
        <v>341</v>
      </c>
      <c r="M16" s="106" t="s">
        <v>54</v>
      </c>
      <c r="N16" s="106" t="s">
        <v>48</v>
      </c>
      <c r="O16" s="110">
        <v>10</v>
      </c>
      <c r="P16" s="106" t="s">
        <v>3096</v>
      </c>
      <c r="Q16" s="106" t="s">
        <v>15</v>
      </c>
      <c r="R16" s="105">
        <v>1</v>
      </c>
      <c r="S16" s="105">
        <v>0</v>
      </c>
      <c r="T16" s="105">
        <v>0</v>
      </c>
      <c r="U16" s="105">
        <v>1</v>
      </c>
      <c r="V16" s="105">
        <v>0</v>
      </c>
      <c r="W16" s="105">
        <v>0</v>
      </c>
      <c r="X16" s="105">
        <v>0</v>
      </c>
      <c r="Y16" s="105">
        <v>0</v>
      </c>
      <c r="Z16" s="105">
        <v>1</v>
      </c>
      <c r="AA16" s="105">
        <v>0</v>
      </c>
      <c r="AB16" s="105">
        <v>0</v>
      </c>
      <c r="AC16" s="105">
        <v>1</v>
      </c>
      <c r="AD16" s="105">
        <v>0</v>
      </c>
      <c r="AE16" s="105">
        <v>0</v>
      </c>
      <c r="AF16" s="105">
        <v>0</v>
      </c>
      <c r="AG16" s="105">
        <v>0</v>
      </c>
      <c r="AH16" s="105">
        <v>0</v>
      </c>
      <c r="AI16" s="105">
        <v>0</v>
      </c>
      <c r="AJ16" s="9">
        <f t="shared" si="0"/>
        <v>1</v>
      </c>
      <c r="AK16" s="9">
        <f t="shared" si="1"/>
        <v>0</v>
      </c>
      <c r="AL16" s="9">
        <f t="shared" si="2"/>
        <v>0</v>
      </c>
      <c r="AM16" s="9">
        <f t="shared" si="3"/>
        <v>0</v>
      </c>
      <c r="AN16" s="106" t="s">
        <v>4304</v>
      </c>
    </row>
    <row r="17" spans="1:40" x14ac:dyDescent="0.25">
      <c r="A17" s="105">
        <v>1329</v>
      </c>
      <c r="B17" s="106" t="s">
        <v>1509</v>
      </c>
      <c r="C17" s="106" t="s">
        <v>1510</v>
      </c>
      <c r="D17" s="106" t="s">
        <v>1511</v>
      </c>
      <c r="E17" s="107">
        <v>38930</v>
      </c>
      <c r="F17" s="106" t="s">
        <v>38</v>
      </c>
      <c r="I17" s="110">
        <v>9000</v>
      </c>
      <c r="J17" s="110">
        <v>0.36</v>
      </c>
      <c r="L17" s="109" t="s">
        <v>342</v>
      </c>
      <c r="M17" s="106" t="s">
        <v>185</v>
      </c>
      <c r="N17" s="106" t="s">
        <v>48</v>
      </c>
      <c r="O17" s="110">
        <v>24</v>
      </c>
      <c r="P17" s="106" t="s">
        <v>225</v>
      </c>
      <c r="Q17" s="106" t="s">
        <v>55</v>
      </c>
      <c r="R17" s="105">
        <v>0</v>
      </c>
      <c r="S17" s="105">
        <v>0</v>
      </c>
      <c r="T17" s="105">
        <v>0</v>
      </c>
      <c r="U17" s="105">
        <v>1</v>
      </c>
      <c r="V17" s="105">
        <v>0</v>
      </c>
      <c r="W17" s="105">
        <v>0</v>
      </c>
      <c r="X17" s="105">
        <v>0</v>
      </c>
      <c r="Y17" s="105">
        <v>0</v>
      </c>
      <c r="Z17" s="105">
        <v>1</v>
      </c>
      <c r="AA17" s="105">
        <v>0</v>
      </c>
      <c r="AB17" s="105">
        <v>0</v>
      </c>
      <c r="AC17" s="105">
        <v>1</v>
      </c>
      <c r="AD17" s="105">
        <v>0</v>
      </c>
      <c r="AE17" s="105">
        <v>0</v>
      </c>
      <c r="AF17" s="105">
        <v>0</v>
      </c>
      <c r="AG17" s="105">
        <v>0</v>
      </c>
      <c r="AH17" s="105">
        <v>0</v>
      </c>
      <c r="AI17" s="105">
        <v>0</v>
      </c>
      <c r="AJ17" s="9">
        <f t="shared" si="0"/>
        <v>1</v>
      </c>
      <c r="AK17" s="9">
        <f t="shared" si="1"/>
        <v>0</v>
      </c>
      <c r="AL17" s="9">
        <f t="shared" si="2"/>
        <v>0</v>
      </c>
      <c r="AM17" s="9">
        <f t="shared" si="3"/>
        <v>0</v>
      </c>
      <c r="AN17" s="106" t="s">
        <v>1512</v>
      </c>
    </row>
    <row r="18" spans="1:40" x14ac:dyDescent="0.25">
      <c r="A18" s="105">
        <v>1417</v>
      </c>
      <c r="B18" s="106" t="s">
        <v>2938</v>
      </c>
      <c r="C18" s="106" t="s">
        <v>2939</v>
      </c>
      <c r="D18" s="106" t="s">
        <v>2940</v>
      </c>
      <c r="E18" s="107">
        <v>41640</v>
      </c>
      <c r="F18" s="106" t="s">
        <v>38</v>
      </c>
      <c r="I18" s="110">
        <v>2080</v>
      </c>
      <c r="L18" s="109" t="s">
        <v>342</v>
      </c>
      <c r="M18" s="106" t="s">
        <v>224</v>
      </c>
      <c r="N18" s="115" t="s">
        <v>219</v>
      </c>
      <c r="O18" s="110">
        <v>15</v>
      </c>
      <c r="P18" s="106" t="s">
        <v>1837</v>
      </c>
      <c r="Q18" s="106" t="s">
        <v>15</v>
      </c>
      <c r="R18" s="105">
        <v>1</v>
      </c>
      <c r="S18" s="105">
        <v>0</v>
      </c>
      <c r="T18" s="105">
        <v>0</v>
      </c>
      <c r="U18" s="105">
        <v>1</v>
      </c>
      <c r="V18" s="105">
        <v>0</v>
      </c>
      <c r="W18" s="105">
        <v>0</v>
      </c>
      <c r="X18" s="105">
        <v>0</v>
      </c>
      <c r="Y18" s="105">
        <v>0</v>
      </c>
      <c r="Z18" s="105">
        <v>1</v>
      </c>
      <c r="AA18" s="105">
        <v>0</v>
      </c>
      <c r="AB18" s="105">
        <v>0</v>
      </c>
      <c r="AC18" s="105">
        <v>0</v>
      </c>
      <c r="AD18" s="105">
        <v>0</v>
      </c>
      <c r="AE18" s="105">
        <v>0</v>
      </c>
      <c r="AF18" s="105">
        <v>0</v>
      </c>
      <c r="AG18" s="105">
        <v>0</v>
      </c>
      <c r="AH18" s="105">
        <v>0</v>
      </c>
      <c r="AI18" s="105">
        <v>1</v>
      </c>
      <c r="AJ18" s="9">
        <f t="shared" si="0"/>
        <v>0</v>
      </c>
      <c r="AK18" s="9">
        <f t="shared" si="1"/>
        <v>0</v>
      </c>
      <c r="AL18" s="9">
        <f t="shared" si="2"/>
        <v>1</v>
      </c>
      <c r="AM18" s="9">
        <f t="shared" si="3"/>
        <v>0</v>
      </c>
      <c r="AN18" s="106" t="s">
        <v>2941</v>
      </c>
    </row>
    <row r="19" spans="1:40" x14ac:dyDescent="0.25">
      <c r="A19" s="105">
        <v>1441</v>
      </c>
      <c r="B19" s="106" t="s">
        <v>7264</v>
      </c>
      <c r="C19" s="106" t="s">
        <v>7265</v>
      </c>
      <c r="D19" s="106" t="s">
        <v>7266</v>
      </c>
      <c r="E19" s="107">
        <v>38353</v>
      </c>
      <c r="F19" s="106" t="s">
        <v>38</v>
      </c>
      <c r="J19" s="110">
        <v>7.5</v>
      </c>
      <c r="L19" s="109" t="s">
        <v>342</v>
      </c>
      <c r="M19" s="106" t="s">
        <v>7267</v>
      </c>
      <c r="N19" s="106" t="s">
        <v>48</v>
      </c>
      <c r="O19" s="110">
        <v>4</v>
      </c>
      <c r="P19" s="106" t="s">
        <v>225</v>
      </c>
      <c r="Q19" s="106" t="s">
        <v>55</v>
      </c>
      <c r="R19" s="105">
        <v>0</v>
      </c>
      <c r="S19" s="105">
        <v>0</v>
      </c>
      <c r="T19" s="105">
        <v>0</v>
      </c>
      <c r="U19" s="105">
        <v>1</v>
      </c>
      <c r="V19" s="105">
        <v>0</v>
      </c>
      <c r="W19" s="105">
        <v>0</v>
      </c>
      <c r="X19" s="105">
        <v>0</v>
      </c>
      <c r="Y19" s="105">
        <v>0</v>
      </c>
      <c r="Z19" s="105">
        <v>1</v>
      </c>
      <c r="AA19" s="105">
        <v>0</v>
      </c>
      <c r="AB19" s="105">
        <v>0</v>
      </c>
      <c r="AC19" s="105">
        <v>1</v>
      </c>
      <c r="AD19" s="105">
        <v>0</v>
      </c>
      <c r="AE19" s="105">
        <v>0</v>
      </c>
      <c r="AF19" s="105">
        <v>0</v>
      </c>
      <c r="AG19" s="105">
        <v>0</v>
      </c>
      <c r="AH19" s="105">
        <v>0</v>
      </c>
      <c r="AI19" s="105">
        <v>0</v>
      </c>
      <c r="AJ19" s="9">
        <f t="shared" si="0"/>
        <v>1</v>
      </c>
      <c r="AK19" s="9">
        <f t="shared" si="1"/>
        <v>0</v>
      </c>
      <c r="AL19" s="9">
        <f t="shared" si="2"/>
        <v>0</v>
      </c>
      <c r="AM19" s="9">
        <f t="shared" si="3"/>
        <v>0</v>
      </c>
      <c r="AN19" s="106" t="s">
        <v>7268</v>
      </c>
    </row>
    <row r="20" spans="1:40" x14ac:dyDescent="0.25">
      <c r="A20" s="105">
        <v>1568</v>
      </c>
      <c r="B20" s="106" t="s">
        <v>7269</v>
      </c>
      <c r="C20" s="106" t="s">
        <v>7270</v>
      </c>
      <c r="D20" s="106" t="s">
        <v>7271</v>
      </c>
      <c r="E20" s="107">
        <v>37005</v>
      </c>
      <c r="F20" s="106" t="s">
        <v>38</v>
      </c>
      <c r="J20" s="110">
        <v>4</v>
      </c>
      <c r="L20" s="109" t="s">
        <v>342</v>
      </c>
      <c r="M20" s="106" t="s">
        <v>185</v>
      </c>
      <c r="N20" s="106" t="s">
        <v>48</v>
      </c>
      <c r="O20" s="110">
        <v>2</v>
      </c>
      <c r="P20" s="106" t="s">
        <v>377</v>
      </c>
      <c r="Q20" s="106" t="s">
        <v>15</v>
      </c>
      <c r="R20" s="105">
        <v>1</v>
      </c>
      <c r="S20" s="105">
        <v>0</v>
      </c>
      <c r="T20" s="105">
        <v>0</v>
      </c>
      <c r="U20" s="105">
        <v>1</v>
      </c>
      <c r="V20" s="105">
        <v>0</v>
      </c>
      <c r="W20" s="105">
        <v>0</v>
      </c>
      <c r="X20" s="105">
        <v>0</v>
      </c>
      <c r="Y20" s="105">
        <v>0</v>
      </c>
      <c r="Z20" s="105">
        <v>1</v>
      </c>
      <c r="AA20" s="105">
        <v>0</v>
      </c>
      <c r="AB20" s="105">
        <v>0</v>
      </c>
      <c r="AC20" s="105">
        <v>1</v>
      </c>
      <c r="AD20" s="105">
        <v>1</v>
      </c>
      <c r="AE20" s="105">
        <v>0</v>
      </c>
      <c r="AF20" s="105">
        <v>0</v>
      </c>
      <c r="AG20" s="105">
        <v>0</v>
      </c>
      <c r="AH20" s="105">
        <v>0</v>
      </c>
      <c r="AI20" s="105">
        <v>0</v>
      </c>
      <c r="AJ20" s="9">
        <f t="shared" si="0"/>
        <v>1</v>
      </c>
      <c r="AK20" s="9">
        <f t="shared" si="1"/>
        <v>0</v>
      </c>
      <c r="AL20" s="9">
        <f t="shared" si="2"/>
        <v>1</v>
      </c>
      <c r="AM20" s="9">
        <f t="shared" si="3"/>
        <v>1</v>
      </c>
      <c r="AN20" s="106" t="s">
        <v>7272</v>
      </c>
    </row>
    <row r="21" spans="1:40" x14ac:dyDescent="0.25">
      <c r="A21" s="105">
        <v>1569</v>
      </c>
      <c r="B21" s="106" t="s">
        <v>7273</v>
      </c>
      <c r="C21" s="106" t="s">
        <v>7274</v>
      </c>
      <c r="D21" s="106" t="s">
        <v>7275</v>
      </c>
      <c r="E21" s="107">
        <v>38322</v>
      </c>
      <c r="F21" s="106" t="s">
        <v>38</v>
      </c>
      <c r="J21" s="110">
        <v>6</v>
      </c>
      <c r="L21" s="109" t="s">
        <v>342</v>
      </c>
      <c r="M21" s="106" t="s">
        <v>185</v>
      </c>
      <c r="N21" s="106" t="s">
        <v>48</v>
      </c>
      <c r="O21" s="110">
        <v>0.25</v>
      </c>
      <c r="P21" s="106" t="s">
        <v>377</v>
      </c>
      <c r="Q21" s="106" t="s">
        <v>15</v>
      </c>
      <c r="R21" s="105">
        <v>1</v>
      </c>
      <c r="S21" s="105">
        <v>0</v>
      </c>
      <c r="T21" s="105">
        <v>0</v>
      </c>
      <c r="U21" s="105">
        <v>1</v>
      </c>
      <c r="V21" s="105">
        <v>0</v>
      </c>
      <c r="W21" s="105">
        <v>0</v>
      </c>
      <c r="X21" s="105">
        <v>0</v>
      </c>
      <c r="Y21" s="105">
        <v>0</v>
      </c>
      <c r="Z21" s="105">
        <v>1</v>
      </c>
      <c r="AA21" s="105">
        <v>0</v>
      </c>
      <c r="AB21" s="105">
        <v>0</v>
      </c>
      <c r="AC21" s="105">
        <v>1</v>
      </c>
      <c r="AD21" s="105">
        <v>1</v>
      </c>
      <c r="AE21" s="105">
        <v>0</v>
      </c>
      <c r="AF21" s="105">
        <v>0</v>
      </c>
      <c r="AG21" s="105">
        <v>0</v>
      </c>
      <c r="AH21" s="105">
        <v>0</v>
      </c>
      <c r="AI21" s="105">
        <v>0</v>
      </c>
      <c r="AJ21" s="9">
        <f t="shared" si="0"/>
        <v>1</v>
      </c>
      <c r="AK21" s="9">
        <f t="shared" si="1"/>
        <v>0</v>
      </c>
      <c r="AL21" s="9">
        <f t="shared" si="2"/>
        <v>1</v>
      </c>
      <c r="AM21" s="9">
        <f t="shared" si="3"/>
        <v>1</v>
      </c>
      <c r="AN21" s="106" t="s">
        <v>7276</v>
      </c>
    </row>
    <row r="22" spans="1:40" x14ac:dyDescent="0.25">
      <c r="A22" s="105">
        <v>1592</v>
      </c>
      <c r="B22" s="106" t="s">
        <v>4402</v>
      </c>
      <c r="C22" s="106" t="s">
        <v>4403</v>
      </c>
      <c r="D22" s="106" t="s">
        <v>4404</v>
      </c>
      <c r="E22" s="107">
        <v>40725</v>
      </c>
      <c r="F22" s="106" t="s">
        <v>38</v>
      </c>
      <c r="I22" s="110">
        <v>200</v>
      </c>
      <c r="J22" s="110">
        <v>1.165</v>
      </c>
      <c r="L22" s="109" t="s">
        <v>342</v>
      </c>
      <c r="M22" s="106" t="s">
        <v>39</v>
      </c>
      <c r="N22" s="106" t="s">
        <v>40</v>
      </c>
      <c r="O22" s="110">
        <v>1</v>
      </c>
      <c r="P22" s="106" t="s">
        <v>4405</v>
      </c>
      <c r="Q22" s="106" t="s">
        <v>15</v>
      </c>
      <c r="R22" s="105">
        <v>1</v>
      </c>
      <c r="S22" s="105">
        <v>0</v>
      </c>
      <c r="T22" s="105">
        <v>0</v>
      </c>
      <c r="U22" s="105">
        <v>1</v>
      </c>
      <c r="V22" s="105">
        <v>0</v>
      </c>
      <c r="W22" s="105">
        <v>0</v>
      </c>
      <c r="X22" s="105">
        <v>0</v>
      </c>
      <c r="Y22" s="105">
        <v>0</v>
      </c>
      <c r="Z22" s="105">
        <v>1</v>
      </c>
      <c r="AA22" s="105">
        <v>0</v>
      </c>
      <c r="AB22" s="105">
        <v>0</v>
      </c>
      <c r="AC22" s="105">
        <v>1</v>
      </c>
      <c r="AD22" s="105">
        <v>0</v>
      </c>
      <c r="AE22" s="105">
        <v>0</v>
      </c>
      <c r="AF22" s="105">
        <v>0</v>
      </c>
      <c r="AG22" s="105">
        <v>0</v>
      </c>
      <c r="AH22" s="105">
        <v>0</v>
      </c>
      <c r="AI22" s="105">
        <v>0</v>
      </c>
      <c r="AJ22" s="9">
        <f t="shared" si="0"/>
        <v>1</v>
      </c>
      <c r="AK22" s="9">
        <f t="shared" si="1"/>
        <v>0</v>
      </c>
      <c r="AL22" s="9">
        <f t="shared" si="2"/>
        <v>0</v>
      </c>
      <c r="AM22" s="9">
        <f t="shared" si="3"/>
        <v>0</v>
      </c>
      <c r="AN22" s="106" t="s">
        <v>4406</v>
      </c>
    </row>
    <row r="23" spans="1:40" x14ac:dyDescent="0.25">
      <c r="A23" s="105">
        <v>1666</v>
      </c>
      <c r="B23" s="106" t="s">
        <v>2964</v>
      </c>
      <c r="C23" s="106" t="s">
        <v>2965</v>
      </c>
      <c r="D23" s="106" t="s">
        <v>2966</v>
      </c>
      <c r="E23" s="107">
        <v>36526</v>
      </c>
      <c r="F23" s="106" t="s">
        <v>332</v>
      </c>
      <c r="I23" s="110">
        <v>150</v>
      </c>
      <c r="J23" s="110">
        <v>4.4999999999999998E-2</v>
      </c>
      <c r="L23" s="109" t="s">
        <v>342</v>
      </c>
      <c r="M23" s="106" t="s">
        <v>224</v>
      </c>
      <c r="N23" s="106" t="s">
        <v>48</v>
      </c>
      <c r="O23" s="110">
        <v>0</v>
      </c>
      <c r="P23" s="106" t="s">
        <v>589</v>
      </c>
      <c r="Q23" s="106" t="s">
        <v>15</v>
      </c>
      <c r="R23" s="105">
        <v>1</v>
      </c>
      <c r="S23" s="105">
        <v>0</v>
      </c>
      <c r="T23" s="105">
        <v>0</v>
      </c>
      <c r="U23" s="105">
        <v>1</v>
      </c>
      <c r="V23" s="105">
        <v>0</v>
      </c>
      <c r="W23" s="105">
        <v>0</v>
      </c>
      <c r="X23" s="105">
        <v>0</v>
      </c>
      <c r="Y23" s="105">
        <v>0</v>
      </c>
      <c r="Z23" s="105">
        <v>1</v>
      </c>
      <c r="AA23" s="105">
        <v>0</v>
      </c>
      <c r="AB23" s="105">
        <v>0</v>
      </c>
      <c r="AC23" s="105">
        <v>1</v>
      </c>
      <c r="AD23" s="105">
        <v>0</v>
      </c>
      <c r="AE23" s="105">
        <v>0</v>
      </c>
      <c r="AF23" s="105">
        <v>0</v>
      </c>
      <c r="AG23" s="105">
        <v>0</v>
      </c>
      <c r="AH23" s="105">
        <v>0</v>
      </c>
      <c r="AI23" s="105">
        <v>0</v>
      </c>
      <c r="AJ23" s="9">
        <f>IF(OR(AC23=1,AE23=1),1,0)</f>
        <v>1</v>
      </c>
      <c r="AK23" s="9">
        <f>IF(OR(AF23=1,AG23=1),1,0)</f>
        <v>0</v>
      </c>
      <c r="AL23" s="9">
        <f>IF(OR(AD23=1,AH23=1,AI23=1),1,0)</f>
        <v>0</v>
      </c>
      <c r="AM23" s="9">
        <f>IF(OR(AD23=1,AH23=1),1,0)</f>
        <v>0</v>
      </c>
      <c r="AN23" s="106" t="s">
        <v>2967</v>
      </c>
    </row>
    <row r="24" spans="1:40" x14ac:dyDescent="0.25">
      <c r="A24" s="105">
        <v>1667</v>
      </c>
      <c r="B24" s="106" t="s">
        <v>3248</v>
      </c>
      <c r="C24" s="106" t="s">
        <v>3249</v>
      </c>
      <c r="D24" s="106" t="s">
        <v>3250</v>
      </c>
      <c r="E24" s="107">
        <v>37135</v>
      </c>
      <c r="F24" s="106" t="s">
        <v>332</v>
      </c>
      <c r="I24" s="110">
        <v>150</v>
      </c>
      <c r="J24" s="110">
        <v>1.4999999999999999E-2</v>
      </c>
      <c r="L24" s="109" t="s">
        <v>342</v>
      </c>
      <c r="M24" s="106" t="s">
        <v>224</v>
      </c>
      <c r="N24" s="106" t="s">
        <v>48</v>
      </c>
      <c r="O24" s="110">
        <v>1</v>
      </c>
      <c r="P24" s="106" t="s">
        <v>377</v>
      </c>
      <c r="Q24" s="106" t="s">
        <v>15</v>
      </c>
      <c r="R24" s="105">
        <v>1</v>
      </c>
      <c r="S24" s="105">
        <v>0</v>
      </c>
      <c r="T24" s="105">
        <v>0</v>
      </c>
      <c r="U24" s="105">
        <v>1</v>
      </c>
      <c r="V24" s="105">
        <v>0</v>
      </c>
      <c r="W24" s="105">
        <v>0</v>
      </c>
      <c r="X24" s="105">
        <v>0</v>
      </c>
      <c r="Y24" s="105">
        <v>0</v>
      </c>
      <c r="Z24" s="105">
        <v>1</v>
      </c>
      <c r="AA24" s="105">
        <v>0</v>
      </c>
      <c r="AB24" s="105">
        <v>0</v>
      </c>
      <c r="AC24" s="105">
        <v>1</v>
      </c>
      <c r="AD24" s="105">
        <v>0</v>
      </c>
      <c r="AE24" s="105">
        <v>0</v>
      </c>
      <c r="AF24" s="105">
        <v>0</v>
      </c>
      <c r="AG24" s="105">
        <v>0</v>
      </c>
      <c r="AH24" s="105">
        <v>0</v>
      </c>
      <c r="AI24" s="105">
        <v>0</v>
      </c>
      <c r="AJ24" s="9">
        <f t="shared" ref="AJ24:AJ56" si="4">IF(OR(AC24=1,AE24=1),1,0)</f>
        <v>1</v>
      </c>
      <c r="AK24" s="9">
        <f t="shared" ref="AK24:AK56" si="5">IF(OR(AF24=1,AG24=1),1,0)</f>
        <v>0</v>
      </c>
      <c r="AL24" s="9">
        <f t="shared" ref="AL24:AL56" si="6">IF(OR(AD24=1,AH24=1,AI24=1),1,0)</f>
        <v>0</v>
      </c>
      <c r="AM24" s="9">
        <f t="shared" ref="AM24:AM56" si="7">IF(OR(AD24=1,AH24=1),1,0)</f>
        <v>0</v>
      </c>
      <c r="AN24" s="106" t="s">
        <v>3251</v>
      </c>
    </row>
    <row r="25" spans="1:40" x14ac:dyDescent="0.25">
      <c r="A25" s="105">
        <v>1674</v>
      </c>
      <c r="B25" s="106" t="s">
        <v>5314</v>
      </c>
      <c r="C25" s="106" t="s">
        <v>5315</v>
      </c>
      <c r="D25" s="106" t="s">
        <v>5316</v>
      </c>
      <c r="E25" s="107">
        <v>39934</v>
      </c>
      <c r="F25" s="106" t="s">
        <v>332</v>
      </c>
      <c r="I25" s="110">
        <v>10000</v>
      </c>
      <c r="L25" s="109" t="s">
        <v>342</v>
      </c>
      <c r="M25" s="106" t="s">
        <v>136</v>
      </c>
      <c r="N25" s="106" t="s">
        <v>219</v>
      </c>
      <c r="O25" s="110">
        <v>0.5</v>
      </c>
      <c r="P25" s="106" t="s">
        <v>323</v>
      </c>
      <c r="Q25" s="106" t="s">
        <v>15</v>
      </c>
      <c r="R25" s="105">
        <v>1</v>
      </c>
      <c r="S25" s="105">
        <v>0</v>
      </c>
      <c r="T25" s="105">
        <v>0</v>
      </c>
      <c r="U25" s="105">
        <v>1</v>
      </c>
      <c r="V25" s="105">
        <v>0</v>
      </c>
      <c r="W25" s="105">
        <v>0</v>
      </c>
      <c r="X25" s="105">
        <v>0</v>
      </c>
      <c r="Y25" s="105">
        <v>0</v>
      </c>
      <c r="Z25" s="105">
        <v>1</v>
      </c>
      <c r="AA25" s="105">
        <v>0</v>
      </c>
      <c r="AB25" s="105">
        <v>0</v>
      </c>
      <c r="AC25" s="105">
        <v>0</v>
      </c>
      <c r="AD25" s="105">
        <v>0</v>
      </c>
      <c r="AE25" s="105">
        <v>0</v>
      </c>
      <c r="AF25" s="105">
        <v>0</v>
      </c>
      <c r="AG25" s="105">
        <v>0</v>
      </c>
      <c r="AH25" s="105">
        <v>0</v>
      </c>
      <c r="AI25" s="105">
        <v>1</v>
      </c>
      <c r="AJ25" s="9">
        <f t="shared" si="4"/>
        <v>0</v>
      </c>
      <c r="AK25" s="9">
        <f t="shared" si="5"/>
        <v>0</v>
      </c>
      <c r="AL25" s="9">
        <f t="shared" si="6"/>
        <v>1</v>
      </c>
      <c r="AM25" s="9">
        <f t="shared" si="7"/>
        <v>0</v>
      </c>
      <c r="AN25" s="106" t="s">
        <v>5318</v>
      </c>
    </row>
    <row r="26" spans="1:40" x14ac:dyDescent="0.25">
      <c r="A26" s="105">
        <v>1681</v>
      </c>
      <c r="B26" s="106" t="s">
        <v>7201</v>
      </c>
      <c r="C26" s="106" t="s">
        <v>7202</v>
      </c>
      <c r="D26" s="106" t="s">
        <v>7203</v>
      </c>
      <c r="E26" s="107">
        <v>36982</v>
      </c>
      <c r="F26" s="106" t="s">
        <v>38</v>
      </c>
      <c r="J26" s="110">
        <v>0.6</v>
      </c>
      <c r="L26" s="109" t="s">
        <v>342</v>
      </c>
      <c r="M26" s="106" t="s">
        <v>691</v>
      </c>
      <c r="N26" s="106" t="s">
        <v>48</v>
      </c>
      <c r="O26" s="110">
        <v>2</v>
      </c>
      <c r="P26" s="106" t="s">
        <v>1153</v>
      </c>
      <c r="Q26" s="106" t="s">
        <v>55</v>
      </c>
      <c r="R26" s="105">
        <v>0</v>
      </c>
      <c r="S26" s="105">
        <v>0</v>
      </c>
      <c r="T26" s="105">
        <v>0</v>
      </c>
      <c r="U26" s="105">
        <v>1</v>
      </c>
      <c r="V26" s="105">
        <v>0</v>
      </c>
      <c r="W26" s="105">
        <v>0</v>
      </c>
      <c r="X26" s="105">
        <v>0</v>
      </c>
      <c r="Y26" s="105">
        <v>0</v>
      </c>
      <c r="Z26" s="105">
        <v>1</v>
      </c>
      <c r="AA26" s="105">
        <v>0</v>
      </c>
      <c r="AB26" s="105">
        <v>0</v>
      </c>
      <c r="AC26" s="105">
        <v>0</v>
      </c>
      <c r="AD26" s="105">
        <v>1</v>
      </c>
      <c r="AE26" s="105">
        <v>0</v>
      </c>
      <c r="AF26" s="105">
        <v>0</v>
      </c>
      <c r="AG26" s="105">
        <v>0</v>
      </c>
      <c r="AH26" s="105">
        <v>0</v>
      </c>
      <c r="AI26" s="105">
        <v>0</v>
      </c>
      <c r="AJ26" s="9">
        <f t="shared" si="4"/>
        <v>0</v>
      </c>
      <c r="AK26" s="9">
        <f t="shared" si="5"/>
        <v>0</v>
      </c>
      <c r="AL26" s="9">
        <f t="shared" si="6"/>
        <v>1</v>
      </c>
      <c r="AM26" s="9">
        <f t="shared" si="7"/>
        <v>1</v>
      </c>
      <c r="AN26" s="106" t="s">
        <v>7204</v>
      </c>
    </row>
    <row r="27" spans="1:40" x14ac:dyDescent="0.25">
      <c r="A27" s="105">
        <v>1690</v>
      </c>
      <c r="B27" s="106" t="s">
        <v>4445</v>
      </c>
      <c r="C27" s="106" t="s">
        <v>4446</v>
      </c>
      <c r="D27" s="106" t="s">
        <v>4447</v>
      </c>
      <c r="E27" s="107">
        <v>37348</v>
      </c>
      <c r="F27" s="106" t="s">
        <v>38</v>
      </c>
      <c r="I27" s="110">
        <v>2000</v>
      </c>
      <c r="J27" s="110">
        <v>0.32500000000000001</v>
      </c>
      <c r="L27" s="109" t="s">
        <v>342</v>
      </c>
      <c r="M27" s="106" t="s">
        <v>136</v>
      </c>
      <c r="N27" s="106" t="s">
        <v>40</v>
      </c>
      <c r="O27" s="110">
        <v>0.58333333333333326</v>
      </c>
      <c r="P27" s="106" t="s">
        <v>225</v>
      </c>
      <c r="Q27" s="106" t="s">
        <v>15</v>
      </c>
      <c r="R27" s="105">
        <v>1</v>
      </c>
      <c r="S27" s="105">
        <v>0</v>
      </c>
      <c r="T27" s="105">
        <v>0</v>
      </c>
      <c r="U27" s="105">
        <v>1</v>
      </c>
      <c r="V27" s="105">
        <v>0</v>
      </c>
      <c r="W27" s="105">
        <v>0</v>
      </c>
      <c r="X27" s="105">
        <v>0</v>
      </c>
      <c r="Y27" s="105">
        <v>0</v>
      </c>
      <c r="Z27" s="105">
        <v>1</v>
      </c>
      <c r="AA27" s="105">
        <v>0</v>
      </c>
      <c r="AB27" s="105">
        <v>0</v>
      </c>
      <c r="AC27" s="105">
        <v>0</v>
      </c>
      <c r="AD27" s="105">
        <v>0</v>
      </c>
      <c r="AE27" s="105">
        <v>0</v>
      </c>
      <c r="AF27" s="105">
        <v>0</v>
      </c>
      <c r="AG27" s="105">
        <v>0</v>
      </c>
      <c r="AH27" s="105">
        <v>0</v>
      </c>
      <c r="AI27" s="105">
        <v>1</v>
      </c>
      <c r="AJ27" s="9">
        <f t="shared" si="4"/>
        <v>0</v>
      </c>
      <c r="AK27" s="9">
        <f t="shared" si="5"/>
        <v>0</v>
      </c>
      <c r="AL27" s="9">
        <f t="shared" si="6"/>
        <v>1</v>
      </c>
      <c r="AM27" s="9">
        <f t="shared" si="7"/>
        <v>0</v>
      </c>
      <c r="AN27" s="106" t="s">
        <v>4448</v>
      </c>
    </row>
    <row r="28" spans="1:40" x14ac:dyDescent="0.25">
      <c r="A28" s="105">
        <v>1721</v>
      </c>
      <c r="B28" s="106" t="s">
        <v>4449</v>
      </c>
      <c r="C28" s="106" t="s">
        <v>4450</v>
      </c>
      <c r="D28" s="106" t="s">
        <v>4451</v>
      </c>
      <c r="E28" s="107">
        <v>40756</v>
      </c>
      <c r="F28" s="106" t="s">
        <v>38</v>
      </c>
      <c r="J28" s="110">
        <v>2.5</v>
      </c>
      <c r="L28" s="109" t="s">
        <v>342</v>
      </c>
      <c r="M28" s="106" t="s">
        <v>185</v>
      </c>
      <c r="N28" s="106" t="s">
        <v>48</v>
      </c>
      <c r="O28" s="110">
        <v>2</v>
      </c>
      <c r="P28" s="106" t="s">
        <v>367</v>
      </c>
      <c r="Q28" s="106" t="s">
        <v>55</v>
      </c>
      <c r="R28" s="105">
        <v>0</v>
      </c>
      <c r="S28" s="105">
        <v>0</v>
      </c>
      <c r="T28" s="105">
        <v>0</v>
      </c>
      <c r="U28" s="105">
        <v>1</v>
      </c>
      <c r="V28" s="105">
        <v>0</v>
      </c>
      <c r="W28" s="105">
        <v>0</v>
      </c>
      <c r="X28" s="105">
        <v>0</v>
      </c>
      <c r="Y28" s="105">
        <v>0</v>
      </c>
      <c r="Z28" s="105">
        <v>1</v>
      </c>
      <c r="AA28" s="105">
        <v>0</v>
      </c>
      <c r="AB28" s="105">
        <v>0</v>
      </c>
      <c r="AC28" s="105">
        <v>1</v>
      </c>
      <c r="AD28" s="105">
        <v>0</v>
      </c>
      <c r="AE28" s="105">
        <v>0</v>
      </c>
      <c r="AF28" s="105">
        <v>0</v>
      </c>
      <c r="AG28" s="105">
        <v>0</v>
      </c>
      <c r="AH28" s="105">
        <v>0</v>
      </c>
      <c r="AI28" s="105">
        <v>0</v>
      </c>
      <c r="AJ28" s="9">
        <f t="shared" si="4"/>
        <v>1</v>
      </c>
      <c r="AK28" s="9">
        <f t="shared" si="5"/>
        <v>0</v>
      </c>
      <c r="AL28" s="9">
        <f t="shared" si="6"/>
        <v>0</v>
      </c>
      <c r="AM28" s="9">
        <f t="shared" si="7"/>
        <v>0</v>
      </c>
      <c r="AN28" s="106" t="s">
        <v>4452</v>
      </c>
    </row>
    <row r="29" spans="1:40" x14ac:dyDescent="0.25">
      <c r="A29" s="105">
        <v>1771</v>
      </c>
      <c r="B29" s="106" t="s">
        <v>633</v>
      </c>
      <c r="C29" s="106" t="s">
        <v>634</v>
      </c>
      <c r="D29" s="106" t="s">
        <v>635</v>
      </c>
      <c r="E29" s="107">
        <v>39326</v>
      </c>
      <c r="F29" s="106" t="s">
        <v>38</v>
      </c>
      <c r="J29" s="110">
        <v>1.4</v>
      </c>
      <c r="L29" s="109" t="s">
        <v>342</v>
      </c>
      <c r="M29" s="106" t="s">
        <v>185</v>
      </c>
      <c r="N29" s="106" t="s">
        <v>48</v>
      </c>
      <c r="O29" s="110">
        <v>4.0199999999999996</v>
      </c>
      <c r="P29" s="106" t="s">
        <v>111</v>
      </c>
      <c r="Q29" s="106" t="s">
        <v>70</v>
      </c>
      <c r="R29" s="105">
        <v>0</v>
      </c>
      <c r="S29" s="105">
        <v>0</v>
      </c>
      <c r="T29" s="105">
        <v>0</v>
      </c>
      <c r="U29" s="105">
        <v>0</v>
      </c>
      <c r="V29" s="105">
        <v>0</v>
      </c>
      <c r="W29" s="105">
        <v>0</v>
      </c>
      <c r="X29" s="105">
        <v>0</v>
      </c>
      <c r="Y29" s="105">
        <v>0</v>
      </c>
      <c r="Z29" s="105">
        <v>0</v>
      </c>
      <c r="AA29" s="105">
        <v>1</v>
      </c>
      <c r="AB29" s="105">
        <v>0</v>
      </c>
      <c r="AC29" s="105">
        <v>1</v>
      </c>
      <c r="AD29" s="105">
        <v>1</v>
      </c>
      <c r="AE29" s="105">
        <v>0</v>
      </c>
      <c r="AF29" s="105">
        <v>0</v>
      </c>
      <c r="AG29" s="105">
        <v>0</v>
      </c>
      <c r="AH29" s="105">
        <v>0</v>
      </c>
      <c r="AI29" s="105">
        <v>0</v>
      </c>
      <c r="AJ29" s="9">
        <f t="shared" si="4"/>
        <v>1</v>
      </c>
      <c r="AK29" s="9">
        <f t="shared" si="5"/>
        <v>0</v>
      </c>
      <c r="AL29" s="9">
        <f t="shared" si="6"/>
        <v>1</v>
      </c>
      <c r="AM29" s="9">
        <f t="shared" si="7"/>
        <v>1</v>
      </c>
      <c r="AN29" s="106" t="s">
        <v>636</v>
      </c>
    </row>
    <row r="30" spans="1:40" x14ac:dyDescent="0.25">
      <c r="A30" s="105">
        <v>1777</v>
      </c>
      <c r="B30" s="106" t="s">
        <v>641</v>
      </c>
      <c r="C30" s="106" t="s">
        <v>642</v>
      </c>
      <c r="D30" s="106" t="s">
        <v>643</v>
      </c>
      <c r="E30" s="107">
        <v>37500</v>
      </c>
      <c r="F30" s="106" t="s">
        <v>38</v>
      </c>
      <c r="J30" s="110">
        <v>0.84</v>
      </c>
      <c r="L30" s="109" t="s">
        <v>341</v>
      </c>
      <c r="M30" s="106" t="s">
        <v>644</v>
      </c>
      <c r="N30" s="106" t="s">
        <v>48</v>
      </c>
      <c r="O30" s="110">
        <v>0.83333333333333326</v>
      </c>
      <c r="P30" s="106" t="s">
        <v>111</v>
      </c>
      <c r="Q30" s="106" t="s">
        <v>70</v>
      </c>
      <c r="R30" s="105">
        <v>0</v>
      </c>
      <c r="S30" s="105">
        <v>0</v>
      </c>
      <c r="T30" s="105">
        <v>0</v>
      </c>
      <c r="U30" s="105">
        <v>0</v>
      </c>
      <c r="V30" s="105">
        <v>0</v>
      </c>
      <c r="W30" s="105">
        <v>0</v>
      </c>
      <c r="X30" s="105">
        <v>0</v>
      </c>
      <c r="Y30" s="105">
        <v>0</v>
      </c>
      <c r="Z30" s="105">
        <v>0</v>
      </c>
      <c r="AA30" s="105">
        <v>1</v>
      </c>
      <c r="AB30" s="105">
        <v>0</v>
      </c>
      <c r="AC30" s="105">
        <v>0</v>
      </c>
      <c r="AD30" s="105">
        <v>1</v>
      </c>
      <c r="AE30" s="105">
        <v>0</v>
      </c>
      <c r="AF30" s="105">
        <v>0</v>
      </c>
      <c r="AG30" s="105">
        <v>0</v>
      </c>
      <c r="AH30" s="105">
        <v>0</v>
      </c>
      <c r="AI30" s="105">
        <v>0</v>
      </c>
      <c r="AJ30" s="9">
        <f t="shared" si="4"/>
        <v>0</v>
      </c>
      <c r="AK30" s="9">
        <f t="shared" si="5"/>
        <v>0</v>
      </c>
      <c r="AL30" s="9">
        <f t="shared" si="6"/>
        <v>1</v>
      </c>
      <c r="AM30" s="9">
        <f t="shared" si="7"/>
        <v>1</v>
      </c>
      <c r="AN30" s="106" t="s">
        <v>645</v>
      </c>
    </row>
    <row r="31" spans="1:40" x14ac:dyDescent="0.25">
      <c r="A31" s="105">
        <v>2242</v>
      </c>
      <c r="B31" s="106" t="s">
        <v>4515</v>
      </c>
      <c r="C31" s="106" t="s">
        <v>4516</v>
      </c>
      <c r="D31" s="106" t="s">
        <v>4517</v>
      </c>
      <c r="E31" s="107">
        <v>40969</v>
      </c>
      <c r="F31" s="106" t="s">
        <v>332</v>
      </c>
      <c r="L31" s="109" t="s">
        <v>342</v>
      </c>
      <c r="M31" s="106" t="s">
        <v>4518</v>
      </c>
      <c r="N31" s="106" t="s">
        <v>40</v>
      </c>
      <c r="O31" s="110">
        <v>1</v>
      </c>
      <c r="P31" s="106" t="s">
        <v>4519</v>
      </c>
      <c r="Q31" s="106" t="s">
        <v>15</v>
      </c>
      <c r="R31" s="105">
        <v>1</v>
      </c>
      <c r="S31" s="105">
        <v>0</v>
      </c>
      <c r="T31" s="105">
        <v>0</v>
      </c>
      <c r="U31" s="105">
        <v>1</v>
      </c>
      <c r="V31" s="105">
        <v>0</v>
      </c>
      <c r="W31" s="105">
        <v>0</v>
      </c>
      <c r="X31" s="105">
        <v>0</v>
      </c>
      <c r="Y31" s="105">
        <v>1</v>
      </c>
      <c r="Z31" s="105">
        <v>0</v>
      </c>
      <c r="AA31" s="105">
        <v>0</v>
      </c>
      <c r="AB31" s="105">
        <v>0</v>
      </c>
      <c r="AC31" s="105">
        <v>1</v>
      </c>
      <c r="AD31" s="105">
        <v>0</v>
      </c>
      <c r="AE31" s="105">
        <v>0</v>
      </c>
      <c r="AF31" s="105">
        <v>0</v>
      </c>
      <c r="AG31" s="105">
        <v>0</v>
      </c>
      <c r="AH31" s="105">
        <v>0</v>
      </c>
      <c r="AI31" s="105">
        <v>0</v>
      </c>
      <c r="AJ31" s="9">
        <f t="shared" si="4"/>
        <v>1</v>
      </c>
      <c r="AK31" s="9">
        <f t="shared" si="5"/>
        <v>0</v>
      </c>
      <c r="AL31" s="9">
        <f t="shared" si="6"/>
        <v>0</v>
      </c>
      <c r="AM31" s="9">
        <f t="shared" si="7"/>
        <v>0</v>
      </c>
      <c r="AN31" s="106" t="s">
        <v>4520</v>
      </c>
    </row>
    <row r="32" spans="1:40" x14ac:dyDescent="0.25">
      <c r="A32" s="105">
        <v>2458</v>
      </c>
      <c r="B32" s="106" t="s">
        <v>3300</v>
      </c>
      <c r="C32" s="106" t="s">
        <v>3301</v>
      </c>
      <c r="D32" s="106" t="s">
        <v>3302</v>
      </c>
      <c r="E32" s="107">
        <v>42887</v>
      </c>
      <c r="F32" s="106" t="s">
        <v>38</v>
      </c>
      <c r="L32" s="109" t="s">
        <v>341</v>
      </c>
      <c r="M32" s="106" t="s">
        <v>283</v>
      </c>
      <c r="N32" s="106" t="s">
        <v>48</v>
      </c>
      <c r="O32" s="110">
        <v>42</v>
      </c>
      <c r="P32" s="106" t="s">
        <v>3096</v>
      </c>
      <c r="Q32" s="106" t="s">
        <v>15</v>
      </c>
      <c r="R32" s="105">
        <v>1</v>
      </c>
      <c r="S32" s="105">
        <v>0</v>
      </c>
      <c r="T32" s="105">
        <v>0</v>
      </c>
      <c r="U32" s="105">
        <v>1</v>
      </c>
      <c r="V32" s="105">
        <v>0</v>
      </c>
      <c r="W32" s="105">
        <v>0</v>
      </c>
      <c r="X32" s="105">
        <v>0</v>
      </c>
      <c r="Y32" s="105">
        <v>0</v>
      </c>
      <c r="Z32" s="105">
        <v>1</v>
      </c>
      <c r="AA32" s="105">
        <v>0</v>
      </c>
      <c r="AB32" s="105">
        <v>0</v>
      </c>
      <c r="AC32" s="105">
        <v>1</v>
      </c>
      <c r="AD32" s="105">
        <v>0</v>
      </c>
      <c r="AE32" s="105">
        <v>0</v>
      </c>
      <c r="AF32" s="105">
        <v>0</v>
      </c>
      <c r="AG32" s="105">
        <v>0</v>
      </c>
      <c r="AH32" s="105">
        <v>0</v>
      </c>
      <c r="AI32" s="105">
        <v>0</v>
      </c>
      <c r="AJ32" s="9">
        <f t="shared" si="4"/>
        <v>1</v>
      </c>
      <c r="AK32" s="9">
        <f t="shared" si="5"/>
        <v>0</v>
      </c>
      <c r="AL32" s="9">
        <f t="shared" si="6"/>
        <v>0</v>
      </c>
      <c r="AM32" s="9">
        <f t="shared" si="7"/>
        <v>0</v>
      </c>
      <c r="AN32" s="106" t="s">
        <v>3303</v>
      </c>
    </row>
    <row r="33" spans="1:40" x14ac:dyDescent="0.25">
      <c r="A33" s="105">
        <v>2727</v>
      </c>
      <c r="B33" s="106" t="s">
        <v>2459</v>
      </c>
      <c r="C33" s="106" t="s">
        <v>2460</v>
      </c>
      <c r="D33" s="106" t="s">
        <v>2461</v>
      </c>
      <c r="E33" s="107">
        <v>42005</v>
      </c>
      <c r="F33" s="106" t="s">
        <v>38</v>
      </c>
      <c r="G33" s="105">
        <v>2100</v>
      </c>
      <c r="H33" s="105">
        <v>900</v>
      </c>
      <c r="J33" s="110">
        <v>1</v>
      </c>
      <c r="L33" s="109" t="s">
        <v>341</v>
      </c>
      <c r="M33" s="106" t="s">
        <v>2462</v>
      </c>
      <c r="N33" s="106" t="s">
        <v>48</v>
      </c>
      <c r="O33" s="110">
        <v>10.5</v>
      </c>
      <c r="P33" s="106" t="s">
        <v>2463</v>
      </c>
      <c r="Q33" s="106" t="s">
        <v>15</v>
      </c>
      <c r="R33" s="105">
        <v>1</v>
      </c>
      <c r="S33" s="105">
        <v>0</v>
      </c>
      <c r="T33" s="105">
        <v>0</v>
      </c>
      <c r="U33" s="105">
        <v>1</v>
      </c>
      <c r="V33" s="105">
        <v>0</v>
      </c>
      <c r="W33" s="105">
        <v>0</v>
      </c>
      <c r="X33" s="105">
        <v>0</v>
      </c>
      <c r="Y33" s="105">
        <v>0</v>
      </c>
      <c r="Z33" s="105">
        <v>1</v>
      </c>
      <c r="AA33" s="105">
        <v>0</v>
      </c>
      <c r="AB33" s="105">
        <v>0</v>
      </c>
      <c r="AC33" s="105">
        <v>0</v>
      </c>
      <c r="AD33" s="105">
        <v>0</v>
      </c>
      <c r="AE33" s="105">
        <v>0</v>
      </c>
      <c r="AF33" s="105">
        <v>0</v>
      </c>
      <c r="AG33" s="105">
        <v>0</v>
      </c>
      <c r="AH33" s="105">
        <v>0</v>
      </c>
      <c r="AI33" s="105">
        <v>1</v>
      </c>
      <c r="AJ33" s="9">
        <f t="shared" si="4"/>
        <v>0</v>
      </c>
      <c r="AK33" s="9">
        <f t="shared" si="5"/>
        <v>0</v>
      </c>
      <c r="AL33" s="9">
        <f t="shared" si="6"/>
        <v>1</v>
      </c>
      <c r="AM33" s="9">
        <f t="shared" si="7"/>
        <v>0</v>
      </c>
      <c r="AN33" s="106" t="s">
        <v>2464</v>
      </c>
    </row>
    <row r="34" spans="1:40" x14ac:dyDescent="0.25">
      <c r="A34" s="105">
        <v>2728</v>
      </c>
      <c r="B34" s="106" t="s">
        <v>4625</v>
      </c>
      <c r="C34" s="106" t="s">
        <v>4626</v>
      </c>
      <c r="D34" s="106" t="s">
        <v>4627</v>
      </c>
      <c r="E34" s="107">
        <v>42125</v>
      </c>
      <c r="F34" s="106" t="s">
        <v>332</v>
      </c>
      <c r="G34" s="105">
        <v>12000</v>
      </c>
      <c r="H34" s="105">
        <v>8000</v>
      </c>
      <c r="L34" s="109" t="s">
        <v>342</v>
      </c>
      <c r="M34" s="106" t="s">
        <v>1800</v>
      </c>
      <c r="N34" s="115" t="s">
        <v>219</v>
      </c>
      <c r="O34" s="110">
        <v>17311.428571428572</v>
      </c>
      <c r="P34" s="106" t="s">
        <v>4628</v>
      </c>
      <c r="Q34" s="106" t="s">
        <v>15</v>
      </c>
      <c r="R34" s="105">
        <v>1</v>
      </c>
      <c r="S34" s="105">
        <v>0</v>
      </c>
      <c r="T34" s="105">
        <v>0</v>
      </c>
      <c r="U34" s="105">
        <v>0</v>
      </c>
      <c r="V34" s="105">
        <v>0</v>
      </c>
      <c r="W34" s="105">
        <v>0</v>
      </c>
      <c r="X34" s="105">
        <v>0</v>
      </c>
      <c r="Y34" s="105">
        <v>0</v>
      </c>
      <c r="Z34" s="105">
        <v>0</v>
      </c>
      <c r="AA34" s="105">
        <v>0</v>
      </c>
      <c r="AB34" s="105">
        <v>1</v>
      </c>
      <c r="AC34" s="105">
        <v>1</v>
      </c>
      <c r="AD34" s="105">
        <v>0</v>
      </c>
      <c r="AE34" s="105">
        <v>0</v>
      </c>
      <c r="AF34" s="105">
        <v>0</v>
      </c>
      <c r="AG34" s="105">
        <v>0</v>
      </c>
      <c r="AH34" s="105">
        <v>0</v>
      </c>
      <c r="AI34" s="105">
        <v>0</v>
      </c>
      <c r="AJ34" s="9">
        <f t="shared" si="4"/>
        <v>1</v>
      </c>
      <c r="AK34" s="9">
        <f t="shared" si="5"/>
        <v>0</v>
      </c>
      <c r="AL34" s="9">
        <f t="shared" si="6"/>
        <v>0</v>
      </c>
      <c r="AM34" s="9">
        <f t="shared" si="7"/>
        <v>0</v>
      </c>
      <c r="AN34" s="106" t="s">
        <v>4629</v>
      </c>
    </row>
    <row r="35" spans="1:40" x14ac:dyDescent="0.25">
      <c r="A35" s="105">
        <v>2732</v>
      </c>
      <c r="B35" s="106" t="s">
        <v>1320</v>
      </c>
      <c r="C35" s="106" t="s">
        <v>1321</v>
      </c>
      <c r="D35" s="106" t="s">
        <v>1322</v>
      </c>
      <c r="E35" s="107">
        <v>43044</v>
      </c>
      <c r="F35" s="106" t="s">
        <v>38</v>
      </c>
      <c r="I35" s="110">
        <v>5300</v>
      </c>
      <c r="J35" s="110">
        <v>2.7</v>
      </c>
      <c r="L35" s="109" t="s">
        <v>342</v>
      </c>
      <c r="M35" s="106" t="s">
        <v>224</v>
      </c>
      <c r="N35" s="106" t="s">
        <v>1092</v>
      </c>
      <c r="O35" s="110">
        <v>168</v>
      </c>
      <c r="P35" s="106" t="s">
        <v>1323</v>
      </c>
      <c r="Q35" s="106" t="s">
        <v>15</v>
      </c>
      <c r="R35" s="105">
        <v>1</v>
      </c>
      <c r="S35" s="105">
        <v>0</v>
      </c>
      <c r="T35" s="105">
        <v>0</v>
      </c>
      <c r="U35" s="105">
        <v>1</v>
      </c>
      <c r="V35" s="105">
        <v>0</v>
      </c>
      <c r="W35" s="105">
        <v>0</v>
      </c>
      <c r="X35" s="105">
        <v>0</v>
      </c>
      <c r="Y35" s="105">
        <v>0</v>
      </c>
      <c r="Z35" s="105">
        <v>1</v>
      </c>
      <c r="AA35" s="105">
        <v>0</v>
      </c>
      <c r="AB35" s="105">
        <v>0</v>
      </c>
      <c r="AC35" s="105">
        <v>1</v>
      </c>
      <c r="AD35" s="105">
        <v>0</v>
      </c>
      <c r="AE35" s="105">
        <v>0</v>
      </c>
      <c r="AF35" s="105">
        <v>0</v>
      </c>
      <c r="AG35" s="105">
        <v>0</v>
      </c>
      <c r="AH35" s="105">
        <v>0</v>
      </c>
      <c r="AI35" s="105">
        <v>0</v>
      </c>
      <c r="AJ35" s="9">
        <f t="shared" si="4"/>
        <v>1</v>
      </c>
      <c r="AK35" s="9">
        <f t="shared" si="5"/>
        <v>0</v>
      </c>
      <c r="AL35" s="9">
        <f t="shared" si="6"/>
        <v>0</v>
      </c>
      <c r="AM35" s="9">
        <f t="shared" si="7"/>
        <v>0</v>
      </c>
      <c r="AN35" s="106" t="s">
        <v>1324</v>
      </c>
    </row>
    <row r="36" spans="1:40" x14ac:dyDescent="0.25">
      <c r="A36" s="105">
        <v>2851</v>
      </c>
      <c r="B36" s="106" t="s">
        <v>3035</v>
      </c>
      <c r="C36" s="106" t="s">
        <v>3036</v>
      </c>
      <c r="D36" s="106" t="s">
        <v>3037</v>
      </c>
      <c r="E36" s="107">
        <v>42491</v>
      </c>
      <c r="F36" s="106" t="s">
        <v>38</v>
      </c>
      <c r="I36" s="110">
        <v>300000</v>
      </c>
      <c r="L36" s="109" t="s">
        <v>342</v>
      </c>
      <c r="M36" s="106" t="s">
        <v>224</v>
      </c>
      <c r="N36" s="115" t="s">
        <v>219</v>
      </c>
      <c r="O36" s="110">
        <v>3.32</v>
      </c>
      <c r="P36" s="106" t="s">
        <v>377</v>
      </c>
      <c r="Q36" s="106" t="s">
        <v>15</v>
      </c>
      <c r="R36" s="105">
        <v>1</v>
      </c>
      <c r="S36" s="105">
        <v>0</v>
      </c>
      <c r="T36" s="105">
        <v>0</v>
      </c>
      <c r="U36" s="105">
        <v>1</v>
      </c>
      <c r="V36" s="105">
        <v>0</v>
      </c>
      <c r="W36" s="105">
        <v>0</v>
      </c>
      <c r="X36" s="105">
        <v>0</v>
      </c>
      <c r="Y36" s="105">
        <v>0</v>
      </c>
      <c r="Z36" s="105">
        <v>1</v>
      </c>
      <c r="AA36" s="105">
        <v>0</v>
      </c>
      <c r="AB36" s="105">
        <v>0</v>
      </c>
      <c r="AC36" s="105">
        <v>1</v>
      </c>
      <c r="AD36" s="105">
        <v>0</v>
      </c>
      <c r="AE36" s="105">
        <v>0</v>
      </c>
      <c r="AF36" s="105">
        <v>0</v>
      </c>
      <c r="AG36" s="105">
        <v>0</v>
      </c>
      <c r="AH36" s="105">
        <v>0</v>
      </c>
      <c r="AI36" s="105">
        <v>0</v>
      </c>
      <c r="AJ36" s="9">
        <f t="shared" si="4"/>
        <v>1</v>
      </c>
      <c r="AK36" s="9">
        <f t="shared" si="5"/>
        <v>0</v>
      </c>
      <c r="AL36" s="9">
        <f t="shared" si="6"/>
        <v>0</v>
      </c>
      <c r="AM36" s="9">
        <f t="shared" si="7"/>
        <v>0</v>
      </c>
      <c r="AN36" s="106" t="s">
        <v>3038</v>
      </c>
    </row>
    <row r="37" spans="1:40" x14ac:dyDescent="0.25">
      <c r="A37" s="105">
        <v>2852</v>
      </c>
      <c r="B37" s="106" t="s">
        <v>4648</v>
      </c>
      <c r="C37" s="106" t="s">
        <v>4649</v>
      </c>
      <c r="D37" s="106" t="s">
        <v>4650</v>
      </c>
      <c r="E37" s="107">
        <v>42005</v>
      </c>
      <c r="F37" s="106" t="s">
        <v>38</v>
      </c>
      <c r="I37" s="110">
        <v>300000</v>
      </c>
      <c r="J37" s="110">
        <v>9.9</v>
      </c>
      <c r="L37" s="109" t="s">
        <v>342</v>
      </c>
      <c r="M37" s="106" t="s">
        <v>39</v>
      </c>
      <c r="N37" s="106" t="s">
        <v>48</v>
      </c>
      <c r="O37" s="110">
        <v>0.21857142857142861</v>
      </c>
      <c r="P37" s="106" t="s">
        <v>377</v>
      </c>
      <c r="Q37" s="106" t="s">
        <v>15</v>
      </c>
      <c r="R37" s="105">
        <v>1</v>
      </c>
      <c r="S37" s="105">
        <v>0</v>
      </c>
      <c r="T37" s="105">
        <v>0</v>
      </c>
      <c r="U37" s="105">
        <v>1</v>
      </c>
      <c r="V37" s="105">
        <v>0</v>
      </c>
      <c r="W37" s="105">
        <v>0</v>
      </c>
      <c r="X37" s="105">
        <v>0</v>
      </c>
      <c r="Y37" s="105">
        <v>0</v>
      </c>
      <c r="Z37" s="105">
        <v>1</v>
      </c>
      <c r="AA37" s="105">
        <v>0</v>
      </c>
      <c r="AB37" s="105">
        <v>0</v>
      </c>
      <c r="AC37" s="105">
        <v>0</v>
      </c>
      <c r="AD37" s="105">
        <v>0</v>
      </c>
      <c r="AE37" s="105">
        <v>0</v>
      </c>
      <c r="AF37" s="105">
        <v>0</v>
      </c>
      <c r="AG37" s="105">
        <v>0</v>
      </c>
      <c r="AH37" s="105">
        <v>0</v>
      </c>
      <c r="AI37" s="105">
        <v>1</v>
      </c>
      <c r="AJ37" s="9">
        <f t="shared" si="4"/>
        <v>0</v>
      </c>
      <c r="AK37" s="9">
        <f t="shared" si="5"/>
        <v>0</v>
      </c>
      <c r="AL37" s="9">
        <f t="shared" si="6"/>
        <v>1</v>
      </c>
      <c r="AM37" s="9">
        <f t="shared" si="7"/>
        <v>0</v>
      </c>
      <c r="AN37" s="106" t="s">
        <v>4651</v>
      </c>
    </row>
    <row r="38" spans="1:40" x14ac:dyDescent="0.25">
      <c r="A38" s="105">
        <v>3015</v>
      </c>
      <c r="B38" s="106" t="s">
        <v>3328</v>
      </c>
      <c r="C38" s="106" t="s">
        <v>3329</v>
      </c>
      <c r="D38" s="106" t="s">
        <v>3330</v>
      </c>
      <c r="E38" s="107">
        <v>43011</v>
      </c>
      <c r="F38" s="106" t="s">
        <v>38</v>
      </c>
      <c r="K38" s="110">
        <v>11</v>
      </c>
      <c r="L38" s="110" t="s">
        <v>342</v>
      </c>
      <c r="M38" s="106" t="s">
        <v>963</v>
      </c>
      <c r="N38" s="106" t="s">
        <v>48</v>
      </c>
      <c r="O38" s="110">
        <v>672</v>
      </c>
      <c r="P38" s="106" t="s">
        <v>41</v>
      </c>
      <c r="Q38" s="106" t="s">
        <v>15</v>
      </c>
      <c r="R38" s="105">
        <v>1</v>
      </c>
      <c r="S38" s="105">
        <v>0</v>
      </c>
      <c r="T38" s="105">
        <v>0</v>
      </c>
      <c r="U38" s="105">
        <v>1</v>
      </c>
      <c r="V38" s="105">
        <v>0</v>
      </c>
      <c r="W38" s="105">
        <v>0</v>
      </c>
      <c r="X38" s="105">
        <v>0</v>
      </c>
      <c r="Y38" s="105">
        <v>0</v>
      </c>
      <c r="Z38" s="105">
        <v>1</v>
      </c>
      <c r="AA38" s="105">
        <v>0</v>
      </c>
      <c r="AB38" s="105">
        <v>0</v>
      </c>
      <c r="AC38" s="105">
        <v>0</v>
      </c>
      <c r="AD38" s="105">
        <v>0</v>
      </c>
      <c r="AE38" s="105">
        <v>1</v>
      </c>
      <c r="AF38" s="105">
        <v>0</v>
      </c>
      <c r="AG38" s="105">
        <v>0</v>
      </c>
      <c r="AH38" s="105">
        <v>0</v>
      </c>
      <c r="AI38" s="105">
        <v>0</v>
      </c>
      <c r="AJ38" s="9">
        <f t="shared" si="4"/>
        <v>1</v>
      </c>
      <c r="AK38" s="9">
        <f t="shared" si="5"/>
        <v>0</v>
      </c>
      <c r="AL38" s="9">
        <f t="shared" si="6"/>
        <v>0</v>
      </c>
      <c r="AM38" s="9">
        <f t="shared" si="7"/>
        <v>0</v>
      </c>
      <c r="AN38" s="106" t="s">
        <v>3331</v>
      </c>
    </row>
    <row r="39" spans="1:40" x14ac:dyDescent="0.25">
      <c r="A39" s="105">
        <v>3075</v>
      </c>
      <c r="B39" s="106" t="s">
        <v>3039</v>
      </c>
      <c r="C39" s="106" t="s">
        <v>3040</v>
      </c>
      <c r="D39" s="106" t="s">
        <v>3041</v>
      </c>
      <c r="E39" s="107">
        <v>41722</v>
      </c>
      <c r="F39" s="106" t="s">
        <v>38</v>
      </c>
      <c r="I39" s="110">
        <v>122.7</v>
      </c>
      <c r="J39" s="110">
        <v>2.2700000000000001E-2</v>
      </c>
      <c r="K39" s="110"/>
      <c r="L39" s="109" t="s">
        <v>342</v>
      </c>
      <c r="M39" s="106" t="s">
        <v>136</v>
      </c>
      <c r="N39" s="106" t="s">
        <v>48</v>
      </c>
      <c r="O39" s="110">
        <v>28</v>
      </c>
      <c r="P39" s="106" t="s">
        <v>1230</v>
      </c>
      <c r="Q39" s="106" t="s">
        <v>15</v>
      </c>
      <c r="R39" s="105">
        <v>1</v>
      </c>
      <c r="S39" s="105">
        <v>0</v>
      </c>
      <c r="T39" s="105">
        <v>0</v>
      </c>
      <c r="U39" s="105">
        <v>1</v>
      </c>
      <c r="V39" s="105">
        <v>0</v>
      </c>
      <c r="W39" s="105">
        <v>0</v>
      </c>
      <c r="X39" s="105">
        <v>0</v>
      </c>
      <c r="Y39" s="105">
        <v>0</v>
      </c>
      <c r="Z39" s="105">
        <v>1</v>
      </c>
      <c r="AA39" s="105">
        <v>0</v>
      </c>
      <c r="AB39" s="105">
        <v>0</v>
      </c>
      <c r="AC39" s="105">
        <v>0</v>
      </c>
      <c r="AD39" s="105">
        <v>0</v>
      </c>
      <c r="AE39" s="105">
        <v>1</v>
      </c>
      <c r="AF39" s="105">
        <v>0</v>
      </c>
      <c r="AG39" s="105">
        <v>0</v>
      </c>
      <c r="AH39" s="105">
        <v>0</v>
      </c>
      <c r="AI39" s="105">
        <v>0</v>
      </c>
      <c r="AJ39" s="9">
        <f t="shared" si="4"/>
        <v>1</v>
      </c>
      <c r="AK39" s="9">
        <f t="shared" si="5"/>
        <v>0</v>
      </c>
      <c r="AL39" s="9">
        <f t="shared" si="6"/>
        <v>0</v>
      </c>
      <c r="AM39" s="9">
        <f t="shared" si="7"/>
        <v>0</v>
      </c>
      <c r="AN39" s="106" t="s">
        <v>3042</v>
      </c>
    </row>
    <row r="40" spans="1:40" x14ac:dyDescent="0.25">
      <c r="A40" s="105">
        <v>3187</v>
      </c>
      <c r="B40" s="106" t="s">
        <v>3047</v>
      </c>
      <c r="C40" s="106" t="s">
        <v>3048</v>
      </c>
      <c r="D40" s="106" t="s">
        <v>3049</v>
      </c>
      <c r="E40" s="107">
        <v>42995</v>
      </c>
      <c r="F40" s="106" t="s">
        <v>332</v>
      </c>
      <c r="J40" s="110">
        <v>0.27</v>
      </c>
      <c r="L40" s="109" t="s">
        <v>342</v>
      </c>
      <c r="M40" s="106" t="s">
        <v>2814</v>
      </c>
      <c r="N40" s="106" t="s">
        <v>2360</v>
      </c>
      <c r="O40" s="110">
        <v>144</v>
      </c>
      <c r="P40" s="106" t="s">
        <v>817</v>
      </c>
      <c r="Q40" s="106" t="s">
        <v>15</v>
      </c>
      <c r="R40" s="105">
        <v>0</v>
      </c>
      <c r="S40" s="105">
        <v>0</v>
      </c>
      <c r="T40" s="105">
        <v>0</v>
      </c>
      <c r="U40" s="105">
        <v>1</v>
      </c>
      <c r="V40" s="105">
        <v>0</v>
      </c>
      <c r="W40" s="105">
        <v>0</v>
      </c>
      <c r="X40" s="105">
        <v>0</v>
      </c>
      <c r="Y40" s="105">
        <v>0</v>
      </c>
      <c r="Z40" s="105">
        <v>1</v>
      </c>
      <c r="AA40" s="105">
        <v>0</v>
      </c>
      <c r="AB40" s="105">
        <v>0</v>
      </c>
      <c r="AC40" s="105">
        <v>0</v>
      </c>
      <c r="AD40" s="105">
        <v>0</v>
      </c>
      <c r="AE40" s="105">
        <v>1</v>
      </c>
      <c r="AF40" s="105">
        <v>0</v>
      </c>
      <c r="AG40" s="105">
        <v>0</v>
      </c>
      <c r="AH40" s="105">
        <v>0</v>
      </c>
      <c r="AI40" s="105">
        <v>0</v>
      </c>
      <c r="AJ40" s="9">
        <f t="shared" si="4"/>
        <v>1</v>
      </c>
      <c r="AK40" s="9">
        <f t="shared" si="5"/>
        <v>0</v>
      </c>
      <c r="AL40" s="9">
        <f t="shared" si="6"/>
        <v>0</v>
      </c>
      <c r="AM40" s="9">
        <f t="shared" si="7"/>
        <v>0</v>
      </c>
      <c r="AN40" s="106" t="s">
        <v>3050</v>
      </c>
    </row>
    <row r="41" spans="1:40" x14ac:dyDescent="0.25">
      <c r="A41" s="105">
        <v>3253</v>
      </c>
      <c r="B41" s="106" t="s">
        <v>4726</v>
      </c>
      <c r="C41" s="106" t="s">
        <v>4727</v>
      </c>
      <c r="D41" s="106" t="s">
        <v>4728</v>
      </c>
      <c r="E41" s="107">
        <v>43394</v>
      </c>
      <c r="F41" s="106" t="s">
        <v>38</v>
      </c>
      <c r="I41" s="110">
        <v>200</v>
      </c>
      <c r="J41" s="110">
        <v>0.84299999999999997</v>
      </c>
      <c r="L41" s="109" t="s">
        <v>342</v>
      </c>
      <c r="M41" s="106" t="s">
        <v>424</v>
      </c>
      <c r="N41" s="106" t="s">
        <v>48</v>
      </c>
      <c r="O41" s="110">
        <v>31</v>
      </c>
      <c r="P41" s="106" t="s">
        <v>526</v>
      </c>
      <c r="Q41" s="106" t="s">
        <v>15</v>
      </c>
      <c r="R41" s="105">
        <v>1</v>
      </c>
      <c r="S41" s="105">
        <v>0</v>
      </c>
      <c r="T41" s="105">
        <v>0</v>
      </c>
      <c r="U41" s="105">
        <v>1</v>
      </c>
      <c r="V41" s="105">
        <v>0</v>
      </c>
      <c r="W41" s="105">
        <v>0</v>
      </c>
      <c r="X41" s="105">
        <v>0</v>
      </c>
      <c r="Y41" s="105">
        <v>0</v>
      </c>
      <c r="Z41" s="105">
        <v>1</v>
      </c>
      <c r="AA41" s="105">
        <v>0</v>
      </c>
      <c r="AB41" s="105">
        <v>0</v>
      </c>
      <c r="AC41" s="105">
        <v>1</v>
      </c>
      <c r="AD41" s="105">
        <v>0</v>
      </c>
      <c r="AE41" s="105">
        <v>1</v>
      </c>
      <c r="AF41" s="105">
        <v>0</v>
      </c>
      <c r="AG41" s="105">
        <v>0</v>
      </c>
      <c r="AH41" s="105">
        <v>0</v>
      </c>
      <c r="AI41" s="105">
        <v>0</v>
      </c>
      <c r="AJ41" s="9">
        <f t="shared" si="4"/>
        <v>1</v>
      </c>
      <c r="AK41" s="9">
        <f t="shared" si="5"/>
        <v>0</v>
      </c>
      <c r="AL41" s="9">
        <f t="shared" si="6"/>
        <v>0</v>
      </c>
      <c r="AM41" s="9">
        <f t="shared" si="7"/>
        <v>0</v>
      </c>
      <c r="AN41" s="106" t="s">
        <v>4729</v>
      </c>
    </row>
    <row r="42" spans="1:40" x14ac:dyDescent="0.25">
      <c r="A42" s="105">
        <v>3352</v>
      </c>
      <c r="B42" s="106" t="s">
        <v>3354</v>
      </c>
      <c r="C42" s="106" t="s">
        <v>3355</v>
      </c>
      <c r="D42" s="106" t="s">
        <v>3356</v>
      </c>
      <c r="E42" s="107">
        <v>43500</v>
      </c>
      <c r="F42" s="106" t="s">
        <v>38</v>
      </c>
      <c r="J42" s="110">
        <v>4</v>
      </c>
      <c r="L42" s="109" t="s">
        <v>342</v>
      </c>
      <c r="M42" s="106" t="s">
        <v>39</v>
      </c>
      <c r="N42" s="106" t="s">
        <v>40</v>
      </c>
      <c r="O42" s="110">
        <v>420</v>
      </c>
      <c r="P42" s="106" t="s">
        <v>1323</v>
      </c>
      <c r="Q42" s="106" t="s">
        <v>15</v>
      </c>
      <c r="R42" s="105">
        <v>1</v>
      </c>
      <c r="S42" s="105">
        <v>0</v>
      </c>
      <c r="T42" s="105">
        <v>0</v>
      </c>
      <c r="U42" s="105">
        <v>1</v>
      </c>
      <c r="V42" s="105">
        <v>0</v>
      </c>
      <c r="W42" s="105">
        <v>0</v>
      </c>
      <c r="X42" s="105">
        <v>0</v>
      </c>
      <c r="Y42" s="105">
        <v>0</v>
      </c>
      <c r="Z42" s="105">
        <v>1</v>
      </c>
      <c r="AA42" s="105">
        <v>0</v>
      </c>
      <c r="AB42" s="105">
        <v>0</v>
      </c>
      <c r="AC42" s="105">
        <v>1</v>
      </c>
      <c r="AD42" s="105">
        <v>0</v>
      </c>
      <c r="AE42" s="105">
        <v>1</v>
      </c>
      <c r="AF42" s="105">
        <v>0</v>
      </c>
      <c r="AG42" s="105">
        <v>0</v>
      </c>
      <c r="AH42" s="105">
        <v>0</v>
      </c>
      <c r="AI42" s="105">
        <v>0</v>
      </c>
      <c r="AJ42" s="9">
        <f t="shared" si="4"/>
        <v>1</v>
      </c>
      <c r="AK42" s="9">
        <f t="shared" si="5"/>
        <v>0</v>
      </c>
      <c r="AL42" s="9">
        <f t="shared" si="6"/>
        <v>0</v>
      </c>
      <c r="AM42" s="9">
        <f t="shared" si="7"/>
        <v>0</v>
      </c>
      <c r="AN42" s="106" t="s">
        <v>3357</v>
      </c>
    </row>
    <row r="43" spans="1:40" x14ac:dyDescent="0.25">
      <c r="A43" s="105">
        <v>3378</v>
      </c>
      <c r="B43" s="106" t="s">
        <v>4743</v>
      </c>
      <c r="C43" s="106" t="s">
        <v>4744</v>
      </c>
      <c r="D43" s="106" t="s">
        <v>4745</v>
      </c>
      <c r="E43" s="107">
        <v>42917</v>
      </c>
      <c r="F43" s="106" t="s">
        <v>332</v>
      </c>
      <c r="I43" s="110">
        <v>50000</v>
      </c>
      <c r="L43" s="109" t="s">
        <v>342</v>
      </c>
      <c r="M43" s="106" t="s">
        <v>4746</v>
      </c>
      <c r="N43" s="106" t="s">
        <v>40</v>
      </c>
      <c r="O43" s="110">
        <v>24</v>
      </c>
      <c r="P43" s="106" t="s">
        <v>4654</v>
      </c>
      <c r="Q43" s="106" t="s">
        <v>55</v>
      </c>
      <c r="R43" s="105">
        <v>0</v>
      </c>
      <c r="S43" s="105">
        <v>0</v>
      </c>
      <c r="T43" s="105">
        <v>0</v>
      </c>
      <c r="U43" s="105">
        <v>0</v>
      </c>
      <c r="V43" s="105">
        <v>0</v>
      </c>
      <c r="W43" s="105">
        <v>0</v>
      </c>
      <c r="X43" s="105">
        <v>0</v>
      </c>
      <c r="Y43" s="105">
        <v>1</v>
      </c>
      <c r="Z43" s="105">
        <v>0</v>
      </c>
      <c r="AA43" s="105">
        <v>0</v>
      </c>
      <c r="AB43" s="105">
        <v>0</v>
      </c>
      <c r="AC43" s="105">
        <v>1</v>
      </c>
      <c r="AD43" s="105">
        <v>0</v>
      </c>
      <c r="AE43" s="105">
        <v>0</v>
      </c>
      <c r="AF43" s="105">
        <v>0</v>
      </c>
      <c r="AG43" s="105">
        <v>0</v>
      </c>
      <c r="AH43" s="105">
        <v>0</v>
      </c>
      <c r="AI43" s="105">
        <v>0</v>
      </c>
      <c r="AJ43" s="9">
        <f t="shared" si="4"/>
        <v>1</v>
      </c>
      <c r="AK43" s="9">
        <f t="shared" si="5"/>
        <v>0</v>
      </c>
      <c r="AL43" s="9">
        <f t="shared" si="6"/>
        <v>0</v>
      </c>
      <c r="AM43" s="9">
        <f t="shared" si="7"/>
        <v>0</v>
      </c>
      <c r="AN43" s="106" t="s">
        <v>4748</v>
      </c>
    </row>
    <row r="44" spans="1:40" x14ac:dyDescent="0.25">
      <c r="A44" s="105">
        <v>3483</v>
      </c>
      <c r="B44" s="106" t="s">
        <v>7277</v>
      </c>
      <c r="C44" s="106" t="s">
        <v>7278</v>
      </c>
      <c r="D44" s="106" t="s">
        <v>6116</v>
      </c>
      <c r="E44" s="107">
        <v>43691</v>
      </c>
      <c r="F44" s="106" t="s">
        <v>38</v>
      </c>
      <c r="J44" s="110">
        <v>4</v>
      </c>
      <c r="L44" s="109" t="s">
        <v>342</v>
      </c>
      <c r="M44" s="106" t="s">
        <v>136</v>
      </c>
      <c r="N44" s="106" t="s">
        <v>219</v>
      </c>
      <c r="O44" s="110">
        <v>420</v>
      </c>
      <c r="P44" s="106" t="s">
        <v>1323</v>
      </c>
      <c r="Q44" s="106" t="s">
        <v>15</v>
      </c>
      <c r="R44" s="105">
        <v>1</v>
      </c>
      <c r="S44" s="105">
        <v>0</v>
      </c>
      <c r="T44" s="105">
        <v>0</v>
      </c>
      <c r="U44" s="105">
        <v>1</v>
      </c>
      <c r="V44" s="105">
        <v>0</v>
      </c>
      <c r="W44" s="105">
        <v>0</v>
      </c>
      <c r="X44" s="105">
        <v>0</v>
      </c>
      <c r="Y44" s="105">
        <v>0</v>
      </c>
      <c r="Z44" s="105">
        <v>1</v>
      </c>
      <c r="AA44" s="105">
        <v>0</v>
      </c>
      <c r="AB44" s="105">
        <v>0</v>
      </c>
      <c r="AC44" s="105">
        <v>0</v>
      </c>
      <c r="AD44" s="105">
        <v>0</v>
      </c>
      <c r="AE44" s="105">
        <v>1</v>
      </c>
      <c r="AF44" s="105">
        <v>0</v>
      </c>
      <c r="AG44" s="105">
        <v>0</v>
      </c>
      <c r="AH44" s="105">
        <v>0</v>
      </c>
      <c r="AI44" s="105">
        <v>0</v>
      </c>
      <c r="AJ44" s="9">
        <f t="shared" si="4"/>
        <v>1</v>
      </c>
      <c r="AK44" s="9">
        <f t="shared" si="5"/>
        <v>0</v>
      </c>
      <c r="AL44" s="9">
        <f t="shared" si="6"/>
        <v>0</v>
      </c>
      <c r="AM44" s="9">
        <f t="shared" si="7"/>
        <v>0</v>
      </c>
      <c r="AN44" s="106" t="s">
        <v>7279</v>
      </c>
    </row>
    <row r="45" spans="1:40" x14ac:dyDescent="0.25">
      <c r="A45" s="105">
        <v>3526</v>
      </c>
      <c r="B45" s="106" t="s">
        <v>4773</v>
      </c>
      <c r="C45" s="106" t="s">
        <v>4774</v>
      </c>
      <c r="D45" s="106" t="s">
        <v>4775</v>
      </c>
      <c r="E45" s="107">
        <v>43627</v>
      </c>
      <c r="F45" s="106" t="s">
        <v>38</v>
      </c>
      <c r="J45" s="110">
        <v>0.23</v>
      </c>
      <c r="K45" s="110">
        <v>17.5</v>
      </c>
      <c r="L45" s="109" t="s">
        <v>342</v>
      </c>
      <c r="M45" s="106" t="s">
        <v>424</v>
      </c>
      <c r="N45" s="106" t="s">
        <v>48</v>
      </c>
      <c r="O45" s="110">
        <v>45</v>
      </c>
      <c r="P45" s="106" t="s">
        <v>526</v>
      </c>
      <c r="Q45" s="106" t="s">
        <v>15</v>
      </c>
      <c r="R45" s="105">
        <v>1</v>
      </c>
      <c r="S45" s="105">
        <v>0</v>
      </c>
      <c r="T45" s="105">
        <v>0</v>
      </c>
      <c r="U45" s="105">
        <v>1</v>
      </c>
      <c r="V45" s="105">
        <v>0</v>
      </c>
      <c r="W45" s="105">
        <v>0</v>
      </c>
      <c r="X45" s="105">
        <v>0</v>
      </c>
      <c r="Y45" s="105">
        <v>0</v>
      </c>
      <c r="Z45" s="105">
        <v>1</v>
      </c>
      <c r="AA45" s="105">
        <v>0</v>
      </c>
      <c r="AB45" s="105">
        <v>0</v>
      </c>
      <c r="AC45" s="105">
        <v>0</v>
      </c>
      <c r="AD45" s="105">
        <v>0</v>
      </c>
      <c r="AE45" s="105">
        <v>1</v>
      </c>
      <c r="AF45" s="105">
        <v>0</v>
      </c>
      <c r="AG45" s="105">
        <v>0</v>
      </c>
      <c r="AH45" s="105">
        <v>0</v>
      </c>
      <c r="AI45" s="105">
        <v>0</v>
      </c>
      <c r="AJ45" s="9">
        <f t="shared" si="4"/>
        <v>1</v>
      </c>
      <c r="AK45" s="9">
        <f t="shared" si="5"/>
        <v>0</v>
      </c>
      <c r="AL45" s="9">
        <f t="shared" si="6"/>
        <v>0</v>
      </c>
      <c r="AM45" s="9">
        <f t="shared" si="7"/>
        <v>0</v>
      </c>
      <c r="AN45" s="106" t="s">
        <v>4776</v>
      </c>
    </row>
    <row r="46" spans="1:40" x14ac:dyDescent="0.25">
      <c r="A46" s="105">
        <v>3539</v>
      </c>
      <c r="B46" s="106" t="s">
        <v>1103</v>
      </c>
      <c r="C46" s="106" t="s">
        <v>1104</v>
      </c>
      <c r="D46" s="106" t="s">
        <v>1105</v>
      </c>
      <c r="E46" s="107">
        <v>43344</v>
      </c>
      <c r="F46" s="106" t="s">
        <v>38</v>
      </c>
      <c r="J46" s="110">
        <v>9.0999999999999998E-2</v>
      </c>
      <c r="L46" s="109" t="s">
        <v>341</v>
      </c>
      <c r="M46" s="106" t="s">
        <v>283</v>
      </c>
      <c r="N46" s="106" t="s">
        <v>48</v>
      </c>
      <c r="O46" s="110">
        <v>4380</v>
      </c>
      <c r="P46" s="106" t="s">
        <v>738</v>
      </c>
      <c r="Q46" s="106" t="s">
        <v>15</v>
      </c>
      <c r="R46" s="105">
        <v>1</v>
      </c>
      <c r="S46" s="105">
        <v>0</v>
      </c>
      <c r="T46" s="105">
        <v>0</v>
      </c>
      <c r="U46" s="105">
        <v>1</v>
      </c>
      <c r="V46" s="105">
        <v>0</v>
      </c>
      <c r="W46" s="105">
        <v>0</v>
      </c>
      <c r="X46" s="105">
        <v>0</v>
      </c>
      <c r="Y46" s="105">
        <v>0</v>
      </c>
      <c r="Z46" s="105">
        <v>1</v>
      </c>
      <c r="AA46" s="105">
        <v>0</v>
      </c>
      <c r="AB46" s="105">
        <v>0</v>
      </c>
      <c r="AC46" s="105">
        <v>0</v>
      </c>
      <c r="AD46" s="105">
        <v>0</v>
      </c>
      <c r="AE46" s="105">
        <v>0</v>
      </c>
      <c r="AF46" s="105">
        <v>0</v>
      </c>
      <c r="AG46" s="105">
        <v>0</v>
      </c>
      <c r="AH46" s="105">
        <v>0</v>
      </c>
      <c r="AI46" s="105">
        <v>1</v>
      </c>
      <c r="AJ46" s="9">
        <f t="shared" si="4"/>
        <v>0</v>
      </c>
      <c r="AK46" s="9">
        <f t="shared" si="5"/>
        <v>0</v>
      </c>
      <c r="AL46" s="9">
        <f t="shared" si="6"/>
        <v>1</v>
      </c>
      <c r="AM46" s="9">
        <f t="shared" si="7"/>
        <v>0</v>
      </c>
      <c r="AN46" s="106" t="s">
        <v>1106</v>
      </c>
    </row>
    <row r="47" spans="1:40" x14ac:dyDescent="0.25">
      <c r="A47" s="105">
        <v>3557</v>
      </c>
      <c r="B47" s="106" t="s">
        <v>4787</v>
      </c>
      <c r="C47" s="106" t="s">
        <v>4788</v>
      </c>
      <c r="D47" s="106" t="s">
        <v>4789</v>
      </c>
      <c r="E47" s="107">
        <v>40148</v>
      </c>
      <c r="F47" s="106" t="s">
        <v>38</v>
      </c>
      <c r="I47" s="110">
        <v>200</v>
      </c>
      <c r="J47" s="110">
        <v>1.165</v>
      </c>
      <c r="L47" s="109" t="s">
        <v>342</v>
      </c>
      <c r="M47" s="106" t="s">
        <v>39</v>
      </c>
      <c r="N47" s="106" t="s">
        <v>40</v>
      </c>
      <c r="O47" s="110">
        <v>1</v>
      </c>
      <c r="P47" s="106" t="s">
        <v>4790</v>
      </c>
      <c r="Q47" s="106" t="s">
        <v>15</v>
      </c>
      <c r="R47" s="105">
        <v>1</v>
      </c>
      <c r="S47" s="105">
        <v>0</v>
      </c>
      <c r="T47" s="105">
        <v>0</v>
      </c>
      <c r="U47" s="105">
        <v>1</v>
      </c>
      <c r="V47" s="105">
        <v>0</v>
      </c>
      <c r="W47" s="105">
        <v>0</v>
      </c>
      <c r="X47" s="105">
        <v>0</v>
      </c>
      <c r="Y47" s="105">
        <v>0</v>
      </c>
      <c r="Z47" s="105">
        <v>1</v>
      </c>
      <c r="AA47" s="105">
        <v>0</v>
      </c>
      <c r="AB47" s="105">
        <v>0</v>
      </c>
      <c r="AC47" s="105">
        <v>1</v>
      </c>
      <c r="AD47" s="105">
        <v>0</v>
      </c>
      <c r="AE47" s="105">
        <v>1</v>
      </c>
      <c r="AF47" s="105">
        <v>0</v>
      </c>
      <c r="AG47" s="105">
        <v>0</v>
      </c>
      <c r="AH47" s="105">
        <v>0</v>
      </c>
      <c r="AI47" s="105">
        <v>0</v>
      </c>
      <c r="AJ47" s="9">
        <f t="shared" si="4"/>
        <v>1</v>
      </c>
      <c r="AK47" s="9">
        <f t="shared" si="5"/>
        <v>0</v>
      </c>
      <c r="AL47" s="9">
        <f t="shared" si="6"/>
        <v>0</v>
      </c>
      <c r="AM47" s="9">
        <f t="shared" si="7"/>
        <v>0</v>
      </c>
      <c r="AN47" s="106" t="s">
        <v>4791</v>
      </c>
    </row>
    <row r="48" spans="1:40" x14ac:dyDescent="0.25">
      <c r="A48" s="105">
        <v>3796</v>
      </c>
      <c r="B48" s="106" t="s">
        <v>4820</v>
      </c>
      <c r="C48" s="106" t="s">
        <v>4821</v>
      </c>
      <c r="D48" s="106" t="s">
        <v>4822</v>
      </c>
      <c r="E48" s="107">
        <v>44137</v>
      </c>
      <c r="F48" s="106" t="s">
        <v>38</v>
      </c>
      <c r="J48" s="110">
        <v>2</v>
      </c>
      <c r="L48" s="109" t="s">
        <v>342</v>
      </c>
      <c r="M48" s="106" t="s">
        <v>4823</v>
      </c>
      <c r="N48" s="106" t="s">
        <v>48</v>
      </c>
      <c r="O48" s="110">
        <v>80</v>
      </c>
      <c r="P48" s="106" t="s">
        <v>225</v>
      </c>
      <c r="Q48" s="106" t="s">
        <v>15</v>
      </c>
      <c r="R48" s="105">
        <v>1</v>
      </c>
      <c r="S48" s="105">
        <v>0</v>
      </c>
      <c r="T48" s="105">
        <v>0</v>
      </c>
      <c r="U48" s="105">
        <v>1</v>
      </c>
      <c r="V48" s="105">
        <v>0</v>
      </c>
      <c r="W48" s="105">
        <v>0</v>
      </c>
      <c r="X48" s="105">
        <v>0</v>
      </c>
      <c r="Y48" s="105">
        <v>0</v>
      </c>
      <c r="Z48" s="105">
        <v>1</v>
      </c>
      <c r="AA48" s="105">
        <v>0</v>
      </c>
      <c r="AB48" s="105">
        <v>0</v>
      </c>
      <c r="AC48" s="105">
        <v>1</v>
      </c>
      <c r="AD48" s="105">
        <v>1</v>
      </c>
      <c r="AE48" s="105">
        <v>1</v>
      </c>
      <c r="AF48" s="105">
        <v>0</v>
      </c>
      <c r="AG48" s="105">
        <v>0</v>
      </c>
      <c r="AH48" s="105">
        <v>0</v>
      </c>
      <c r="AI48" s="105">
        <v>0</v>
      </c>
      <c r="AJ48" s="9">
        <f t="shared" si="4"/>
        <v>1</v>
      </c>
      <c r="AK48" s="9">
        <f t="shared" si="5"/>
        <v>0</v>
      </c>
      <c r="AL48" s="9">
        <f t="shared" si="6"/>
        <v>1</v>
      </c>
      <c r="AM48" s="9">
        <f t="shared" si="7"/>
        <v>1</v>
      </c>
      <c r="AN48" s="106" t="s">
        <v>4824</v>
      </c>
    </row>
    <row r="49" spans="1:46" x14ac:dyDescent="0.25">
      <c r="A49" s="105">
        <v>3977</v>
      </c>
      <c r="B49" s="106" t="s">
        <v>3075</v>
      </c>
      <c r="C49" s="106" t="s">
        <v>3076</v>
      </c>
      <c r="D49" s="106" t="s">
        <v>3077</v>
      </c>
      <c r="E49" s="107">
        <v>43907</v>
      </c>
      <c r="F49" s="106" t="s">
        <v>38</v>
      </c>
      <c r="I49" s="110">
        <v>7.3699999999999998E-3</v>
      </c>
      <c r="J49" s="110">
        <v>0.23100000000000001</v>
      </c>
      <c r="L49" s="109" t="s">
        <v>342</v>
      </c>
      <c r="M49" s="106" t="s">
        <v>136</v>
      </c>
      <c r="N49" s="106" t="s">
        <v>219</v>
      </c>
      <c r="O49" s="110">
        <v>90</v>
      </c>
      <c r="P49" s="106" t="s">
        <v>377</v>
      </c>
      <c r="Q49" s="106" t="s">
        <v>15</v>
      </c>
      <c r="R49" s="105">
        <v>1</v>
      </c>
      <c r="S49" s="105">
        <v>0</v>
      </c>
      <c r="T49" s="105">
        <v>0</v>
      </c>
      <c r="U49" s="105">
        <v>1</v>
      </c>
      <c r="V49" s="105">
        <v>0</v>
      </c>
      <c r="W49" s="105">
        <v>0</v>
      </c>
      <c r="X49" s="105">
        <v>0</v>
      </c>
      <c r="Y49" s="105">
        <v>0</v>
      </c>
      <c r="Z49" s="105">
        <v>1</v>
      </c>
      <c r="AA49" s="105">
        <v>0</v>
      </c>
      <c r="AB49" s="105">
        <v>0</v>
      </c>
      <c r="AC49" s="105">
        <v>1</v>
      </c>
      <c r="AD49" s="105">
        <v>0</v>
      </c>
      <c r="AE49" s="105">
        <v>1</v>
      </c>
      <c r="AF49" s="105">
        <v>0</v>
      </c>
      <c r="AG49" s="105">
        <v>0</v>
      </c>
      <c r="AH49" s="105">
        <v>0</v>
      </c>
      <c r="AI49" s="105">
        <v>0</v>
      </c>
      <c r="AJ49" s="9">
        <f t="shared" si="4"/>
        <v>1</v>
      </c>
      <c r="AK49" s="9">
        <f t="shared" si="5"/>
        <v>0</v>
      </c>
      <c r="AL49" s="9">
        <f t="shared" si="6"/>
        <v>0</v>
      </c>
      <c r="AM49" s="9">
        <f t="shared" si="7"/>
        <v>0</v>
      </c>
      <c r="AN49" s="106" t="s">
        <v>3078</v>
      </c>
    </row>
    <row r="50" spans="1:46" x14ac:dyDescent="0.25">
      <c r="A50" s="105">
        <v>4165</v>
      </c>
      <c r="B50" s="106" t="s">
        <v>2671</v>
      </c>
      <c r="C50" s="106" t="s">
        <v>2672</v>
      </c>
      <c r="D50" s="106" t="s">
        <v>2673</v>
      </c>
      <c r="E50" s="107">
        <v>43115</v>
      </c>
      <c r="F50" s="106" t="s">
        <v>38</v>
      </c>
      <c r="I50" s="110">
        <v>300000</v>
      </c>
      <c r="L50" s="109" t="s">
        <v>342</v>
      </c>
      <c r="M50" s="106" t="s">
        <v>224</v>
      </c>
      <c r="N50" s="115" t="s">
        <v>219</v>
      </c>
      <c r="O50" s="110">
        <v>1.5</v>
      </c>
      <c r="P50" s="106" t="s">
        <v>367</v>
      </c>
      <c r="Q50" s="106" t="s">
        <v>15</v>
      </c>
      <c r="R50" s="105">
        <v>0</v>
      </c>
      <c r="S50" s="105">
        <v>0</v>
      </c>
      <c r="T50" s="105">
        <v>0</v>
      </c>
      <c r="U50" s="105">
        <v>1</v>
      </c>
      <c r="V50" s="105">
        <v>0</v>
      </c>
      <c r="W50" s="105">
        <v>0</v>
      </c>
      <c r="X50" s="105">
        <v>0</v>
      </c>
      <c r="Y50" s="105">
        <v>0</v>
      </c>
      <c r="Z50" s="105">
        <v>1</v>
      </c>
      <c r="AA50" s="105">
        <v>0</v>
      </c>
      <c r="AB50" s="105">
        <v>0</v>
      </c>
      <c r="AC50" s="105">
        <v>1</v>
      </c>
      <c r="AD50" s="105">
        <v>0</v>
      </c>
      <c r="AE50" s="105">
        <v>0</v>
      </c>
      <c r="AF50" s="105">
        <v>0</v>
      </c>
      <c r="AG50" s="105">
        <v>0</v>
      </c>
      <c r="AH50" s="105">
        <v>0</v>
      </c>
      <c r="AI50" s="105">
        <v>0</v>
      </c>
      <c r="AJ50" s="9">
        <f t="shared" si="4"/>
        <v>1</v>
      </c>
      <c r="AK50" s="9">
        <f t="shared" si="5"/>
        <v>0</v>
      </c>
      <c r="AL50" s="9">
        <f t="shared" si="6"/>
        <v>0</v>
      </c>
      <c r="AM50" s="9">
        <f t="shared" si="7"/>
        <v>0</v>
      </c>
      <c r="AN50" s="106" t="s">
        <v>2674</v>
      </c>
    </row>
    <row r="51" spans="1:46" x14ac:dyDescent="0.25">
      <c r="A51" s="105">
        <v>4270</v>
      </c>
      <c r="B51" s="106" t="s">
        <v>1227</v>
      </c>
      <c r="C51" s="106" t="s">
        <v>1228</v>
      </c>
      <c r="D51" s="106" t="s">
        <v>1229</v>
      </c>
      <c r="E51" s="107">
        <v>43252</v>
      </c>
      <c r="F51" s="106" t="s">
        <v>38</v>
      </c>
      <c r="I51" s="110">
        <v>122.7</v>
      </c>
      <c r="J51" s="110">
        <v>2.2700000000000001E-2</v>
      </c>
      <c r="L51" s="109" t="s">
        <v>342</v>
      </c>
      <c r="M51" s="106" t="s">
        <v>136</v>
      </c>
      <c r="N51" s="106" t="s">
        <v>219</v>
      </c>
      <c r="O51" s="110">
        <v>28</v>
      </c>
      <c r="P51" s="106" t="s">
        <v>1230</v>
      </c>
      <c r="Q51" s="106" t="s">
        <v>15</v>
      </c>
      <c r="R51" s="105">
        <v>1</v>
      </c>
      <c r="S51" s="105">
        <v>0</v>
      </c>
      <c r="T51" s="105">
        <v>0</v>
      </c>
      <c r="U51" s="105">
        <v>1</v>
      </c>
      <c r="V51" s="105">
        <v>0</v>
      </c>
      <c r="W51" s="105">
        <v>0</v>
      </c>
      <c r="X51" s="105">
        <v>0</v>
      </c>
      <c r="Y51" s="105">
        <v>0</v>
      </c>
      <c r="Z51" s="105">
        <v>1</v>
      </c>
      <c r="AA51" s="105">
        <v>0</v>
      </c>
      <c r="AB51" s="105">
        <v>0</v>
      </c>
      <c r="AC51" s="105">
        <v>0</v>
      </c>
      <c r="AD51" s="105">
        <v>0</v>
      </c>
      <c r="AE51" s="105">
        <v>1</v>
      </c>
      <c r="AF51" s="105">
        <v>0</v>
      </c>
      <c r="AG51" s="105">
        <v>0</v>
      </c>
      <c r="AH51" s="105">
        <v>0</v>
      </c>
      <c r="AI51" s="105">
        <v>0</v>
      </c>
      <c r="AJ51" s="9">
        <f t="shared" si="4"/>
        <v>1</v>
      </c>
      <c r="AK51" s="9">
        <f t="shared" si="5"/>
        <v>0</v>
      </c>
      <c r="AL51" s="9">
        <f t="shared" si="6"/>
        <v>0</v>
      </c>
      <c r="AM51" s="9">
        <f t="shared" si="7"/>
        <v>0</v>
      </c>
      <c r="AN51" s="106" t="s">
        <v>1231</v>
      </c>
    </row>
    <row r="52" spans="1:46" x14ac:dyDescent="0.25">
      <c r="A52" s="105">
        <v>4312</v>
      </c>
      <c r="B52" s="106" t="s">
        <v>1128</v>
      </c>
      <c r="C52" s="106" t="s">
        <v>1129</v>
      </c>
      <c r="D52" s="106" t="s">
        <v>1130</v>
      </c>
      <c r="E52" s="107">
        <v>43009</v>
      </c>
      <c r="F52" s="106" t="s">
        <v>38</v>
      </c>
      <c r="L52" s="109" t="s">
        <v>341</v>
      </c>
      <c r="M52" s="106" t="s">
        <v>283</v>
      </c>
      <c r="N52" s="106" t="s">
        <v>48</v>
      </c>
      <c r="O52" s="110">
        <v>40</v>
      </c>
      <c r="P52" s="106" t="s">
        <v>377</v>
      </c>
      <c r="Q52" s="106" t="s">
        <v>15</v>
      </c>
      <c r="R52" s="105">
        <v>1</v>
      </c>
      <c r="S52" s="105">
        <v>0</v>
      </c>
      <c r="T52" s="105">
        <v>0</v>
      </c>
      <c r="U52" s="105">
        <v>1</v>
      </c>
      <c r="V52" s="105">
        <v>0</v>
      </c>
      <c r="W52" s="105">
        <v>0</v>
      </c>
      <c r="X52" s="105">
        <v>0</v>
      </c>
      <c r="Y52" s="105">
        <v>0</v>
      </c>
      <c r="Z52" s="105">
        <v>1</v>
      </c>
      <c r="AA52" s="105">
        <v>0</v>
      </c>
      <c r="AB52" s="105">
        <v>0</v>
      </c>
      <c r="AC52" s="105">
        <v>1</v>
      </c>
      <c r="AD52" s="105">
        <v>0</v>
      </c>
      <c r="AE52" s="105">
        <v>0</v>
      </c>
      <c r="AF52" s="105">
        <v>0</v>
      </c>
      <c r="AG52" s="105">
        <v>0</v>
      </c>
      <c r="AH52" s="105">
        <v>0</v>
      </c>
      <c r="AI52" s="105">
        <v>0</v>
      </c>
      <c r="AJ52" s="9">
        <f t="shared" si="4"/>
        <v>1</v>
      </c>
      <c r="AK52" s="9">
        <f t="shared" si="5"/>
        <v>0</v>
      </c>
      <c r="AL52" s="9">
        <f t="shared" si="6"/>
        <v>0</v>
      </c>
      <c r="AM52" s="9">
        <f t="shared" si="7"/>
        <v>0</v>
      </c>
      <c r="AN52" s="106" t="s">
        <v>1131</v>
      </c>
    </row>
    <row r="53" spans="1:46" x14ac:dyDescent="0.25">
      <c r="A53" s="105">
        <v>4329</v>
      </c>
      <c r="B53" s="106" t="s">
        <v>5023</v>
      </c>
      <c r="C53" s="106" t="s">
        <v>5024</v>
      </c>
      <c r="D53" s="106" t="s">
        <v>5025</v>
      </c>
      <c r="E53" s="107">
        <v>39234</v>
      </c>
      <c r="F53" s="106" t="s">
        <v>38</v>
      </c>
      <c r="I53" s="110">
        <v>10000</v>
      </c>
      <c r="J53" s="110">
        <v>0.46</v>
      </c>
      <c r="L53" s="109" t="s">
        <v>342</v>
      </c>
      <c r="M53" s="106" t="s">
        <v>136</v>
      </c>
      <c r="N53" s="106" t="s">
        <v>48</v>
      </c>
      <c r="O53" s="110">
        <v>24</v>
      </c>
      <c r="P53" s="106" t="s">
        <v>195</v>
      </c>
      <c r="Q53" s="106" t="s">
        <v>70</v>
      </c>
      <c r="R53" s="105">
        <v>0</v>
      </c>
      <c r="S53" s="105">
        <v>0</v>
      </c>
      <c r="T53" s="105">
        <v>0</v>
      </c>
      <c r="U53" s="105">
        <v>1</v>
      </c>
      <c r="V53" s="105">
        <v>0</v>
      </c>
      <c r="W53" s="105">
        <v>0</v>
      </c>
      <c r="X53" s="105">
        <v>0</v>
      </c>
      <c r="Y53" s="105">
        <v>0</v>
      </c>
      <c r="Z53" s="105">
        <v>1</v>
      </c>
      <c r="AA53" s="105">
        <v>0</v>
      </c>
      <c r="AB53" s="105">
        <v>0</v>
      </c>
      <c r="AC53" s="105">
        <v>1</v>
      </c>
      <c r="AD53" s="105">
        <v>0</v>
      </c>
      <c r="AE53" s="105">
        <v>0</v>
      </c>
      <c r="AF53" s="105">
        <v>0</v>
      </c>
      <c r="AG53" s="105">
        <v>0</v>
      </c>
      <c r="AH53" s="105">
        <v>0</v>
      </c>
      <c r="AI53" s="105">
        <v>0</v>
      </c>
      <c r="AJ53" s="9">
        <f t="shared" si="4"/>
        <v>1</v>
      </c>
      <c r="AK53" s="9">
        <f t="shared" si="5"/>
        <v>0</v>
      </c>
      <c r="AL53" s="9">
        <f t="shared" si="6"/>
        <v>0</v>
      </c>
      <c r="AM53" s="9">
        <f t="shared" si="7"/>
        <v>0</v>
      </c>
      <c r="AN53" s="106" t="s">
        <v>5026</v>
      </c>
    </row>
    <row r="54" spans="1:46" x14ac:dyDescent="0.25">
      <c r="A54" s="105">
        <v>4399</v>
      </c>
      <c r="B54" s="106" t="s">
        <v>5677</v>
      </c>
      <c r="C54" s="106" t="s">
        <v>5678</v>
      </c>
      <c r="D54" s="106" t="s">
        <v>5679</v>
      </c>
      <c r="E54" s="107">
        <v>43893</v>
      </c>
      <c r="F54" s="106" t="s">
        <v>38</v>
      </c>
      <c r="J54" s="110">
        <v>0.8</v>
      </c>
      <c r="K54" s="110">
        <v>137</v>
      </c>
      <c r="L54" s="109" t="s">
        <v>342</v>
      </c>
      <c r="M54" s="106" t="s">
        <v>922</v>
      </c>
      <c r="N54" s="106" t="s">
        <v>40</v>
      </c>
      <c r="O54" s="110">
        <v>1</v>
      </c>
      <c r="P54" s="106" t="s">
        <v>8656</v>
      </c>
      <c r="Q54" s="106" t="s">
        <v>15</v>
      </c>
      <c r="R54" s="105">
        <v>0</v>
      </c>
      <c r="S54" s="105">
        <v>0</v>
      </c>
      <c r="T54" s="105">
        <v>0</v>
      </c>
      <c r="U54" s="105">
        <v>0</v>
      </c>
      <c r="V54" s="105">
        <v>0</v>
      </c>
      <c r="W54" s="105">
        <v>0</v>
      </c>
      <c r="X54" s="105">
        <v>0</v>
      </c>
      <c r="Y54" s="105">
        <v>1</v>
      </c>
      <c r="Z54" s="105">
        <v>0</v>
      </c>
      <c r="AA54" s="105">
        <v>0</v>
      </c>
      <c r="AB54" s="105">
        <v>0</v>
      </c>
      <c r="AC54" s="105">
        <v>1</v>
      </c>
      <c r="AD54" s="105">
        <v>0</v>
      </c>
      <c r="AE54" s="105">
        <v>0</v>
      </c>
      <c r="AF54" s="105">
        <v>0</v>
      </c>
      <c r="AG54" s="105">
        <v>0</v>
      </c>
      <c r="AH54" s="105">
        <v>0</v>
      </c>
      <c r="AI54" s="105">
        <v>0</v>
      </c>
      <c r="AJ54" s="9">
        <f t="shared" si="4"/>
        <v>1</v>
      </c>
      <c r="AK54" s="9">
        <f t="shared" si="5"/>
        <v>0</v>
      </c>
      <c r="AL54" s="9">
        <f t="shared" si="6"/>
        <v>0</v>
      </c>
      <c r="AM54" s="9">
        <f t="shared" si="7"/>
        <v>0</v>
      </c>
      <c r="AN54" s="106" t="s">
        <v>5680</v>
      </c>
    </row>
    <row r="55" spans="1:46" x14ac:dyDescent="0.25">
      <c r="A55" s="105">
        <v>5270</v>
      </c>
      <c r="B55" s="106" t="s">
        <v>5611</v>
      </c>
      <c r="C55" s="106" t="s">
        <v>5612</v>
      </c>
      <c r="D55" s="106" t="s">
        <v>5613</v>
      </c>
      <c r="E55" s="107">
        <v>45902</v>
      </c>
      <c r="F55" s="106" t="s">
        <v>38</v>
      </c>
      <c r="J55" s="110">
        <v>0.08</v>
      </c>
      <c r="K55" s="110">
        <v>30.2</v>
      </c>
      <c r="L55" s="109" t="s">
        <v>342</v>
      </c>
      <c r="M55" s="106" t="s">
        <v>575</v>
      </c>
      <c r="N55" s="106" t="s">
        <v>5614</v>
      </c>
      <c r="O55" s="110">
        <v>80</v>
      </c>
      <c r="P55" s="106" t="s">
        <v>539</v>
      </c>
      <c r="Q55" s="106" t="s">
        <v>15</v>
      </c>
      <c r="R55" s="105">
        <v>0</v>
      </c>
      <c r="S55" s="105">
        <v>0</v>
      </c>
      <c r="T55" s="105">
        <v>0</v>
      </c>
      <c r="U55" s="105">
        <v>1</v>
      </c>
      <c r="V55" s="105">
        <v>0</v>
      </c>
      <c r="W55" s="105">
        <v>0</v>
      </c>
      <c r="X55" s="105">
        <v>0</v>
      </c>
      <c r="Y55" s="105">
        <v>1</v>
      </c>
      <c r="Z55" s="105">
        <v>1</v>
      </c>
      <c r="AA55" s="105">
        <v>0</v>
      </c>
      <c r="AB55" s="105">
        <v>0</v>
      </c>
      <c r="AC55" s="105">
        <v>1</v>
      </c>
      <c r="AD55" s="105">
        <v>0</v>
      </c>
      <c r="AE55" s="105">
        <v>0</v>
      </c>
      <c r="AF55" s="105">
        <v>0</v>
      </c>
      <c r="AG55" s="105">
        <v>0</v>
      </c>
      <c r="AH55" s="105">
        <v>0</v>
      </c>
      <c r="AI55" s="105">
        <v>0</v>
      </c>
      <c r="AJ55" s="9">
        <f t="shared" si="4"/>
        <v>1</v>
      </c>
      <c r="AK55" s="9">
        <f t="shared" si="5"/>
        <v>0</v>
      </c>
      <c r="AL55" s="9">
        <f t="shared" si="6"/>
        <v>0</v>
      </c>
      <c r="AM55" s="9">
        <f t="shared" si="7"/>
        <v>0</v>
      </c>
      <c r="AN55" s="106" t="s">
        <v>5615</v>
      </c>
    </row>
    <row r="56" spans="1:46" x14ac:dyDescent="0.25">
      <c r="A56" s="105">
        <v>5278</v>
      </c>
      <c r="B56" s="106" t="s">
        <v>6193</v>
      </c>
      <c r="C56" s="106" t="s">
        <v>6194</v>
      </c>
      <c r="D56" s="106" t="s">
        <v>6195</v>
      </c>
      <c r="E56" s="107">
        <v>45936</v>
      </c>
      <c r="F56" s="106" t="s">
        <v>332</v>
      </c>
      <c r="I56" s="110">
        <v>100</v>
      </c>
      <c r="L56" s="109" t="s">
        <v>342</v>
      </c>
      <c r="M56" s="106" t="s">
        <v>1800</v>
      </c>
      <c r="N56" s="106" t="s">
        <v>219</v>
      </c>
      <c r="O56" s="110">
        <v>72</v>
      </c>
      <c r="P56" s="106" t="s">
        <v>3406</v>
      </c>
      <c r="Q56" s="106" t="s">
        <v>15</v>
      </c>
      <c r="R56" s="105">
        <v>1</v>
      </c>
      <c r="S56" s="105">
        <v>0</v>
      </c>
      <c r="T56" s="105">
        <v>1</v>
      </c>
      <c r="U56" s="105">
        <v>0</v>
      </c>
      <c r="V56" s="105">
        <v>0</v>
      </c>
      <c r="W56" s="105">
        <v>0</v>
      </c>
      <c r="X56" s="105">
        <v>0</v>
      </c>
      <c r="Y56" s="105">
        <v>0</v>
      </c>
      <c r="Z56" s="105">
        <v>0</v>
      </c>
      <c r="AA56" s="105">
        <v>0</v>
      </c>
      <c r="AB56" s="105">
        <v>0</v>
      </c>
      <c r="AC56" s="105">
        <v>1</v>
      </c>
      <c r="AD56" s="105">
        <v>0</v>
      </c>
      <c r="AE56" s="105">
        <v>1</v>
      </c>
      <c r="AF56" s="105">
        <v>0</v>
      </c>
      <c r="AG56" s="105">
        <v>0</v>
      </c>
      <c r="AH56" s="105">
        <v>0</v>
      </c>
      <c r="AI56" s="105">
        <v>0</v>
      </c>
      <c r="AJ56" s="9">
        <f t="shared" si="4"/>
        <v>1</v>
      </c>
      <c r="AK56" s="9">
        <f t="shared" si="5"/>
        <v>0</v>
      </c>
      <c r="AL56" s="9">
        <f t="shared" si="6"/>
        <v>0</v>
      </c>
      <c r="AM56" s="9">
        <f t="shared" si="7"/>
        <v>0</v>
      </c>
      <c r="AN56" s="106" t="s">
        <v>6197</v>
      </c>
    </row>
    <row r="58" spans="1:46" x14ac:dyDescent="0.25">
      <c r="L58" s="92"/>
      <c r="N58" s="92"/>
      <c r="O58" s="92"/>
      <c r="Q58" s="92"/>
      <c r="R58" s="92"/>
      <c r="S58" s="92"/>
      <c r="T58" s="92"/>
      <c r="U58" s="92"/>
      <c r="V58" s="92"/>
      <c r="W58" s="92"/>
      <c r="X58" s="92"/>
      <c r="Y58" s="92"/>
      <c r="Z58" s="92"/>
      <c r="AA58" s="92"/>
      <c r="AB58" s="92"/>
      <c r="AC58" s="92"/>
      <c r="AD58" s="92"/>
      <c r="AE58" s="92"/>
      <c r="AF58" s="92"/>
      <c r="AG58" s="92"/>
      <c r="AH58" s="92"/>
      <c r="AI58" s="92"/>
      <c r="AJ58" s="9"/>
      <c r="AK58" s="9"/>
      <c r="AL58" s="9"/>
      <c r="AM58" s="9"/>
      <c r="AN58" s="100" t="s">
        <v>8024</v>
      </c>
      <c r="AO58" s="101">
        <f>COUNTIF(AD2:AD56,"=1")</f>
        <v>6</v>
      </c>
      <c r="AP58" s="19" t="s">
        <v>343</v>
      </c>
      <c r="AR58" s="100" t="s">
        <v>8808</v>
      </c>
      <c r="AS58" s="101">
        <f>COUNTIF(AE2:AE56,"=1")</f>
        <v>15</v>
      </c>
      <c r="AT58" s="19" t="s">
        <v>343</v>
      </c>
    </row>
    <row r="59" spans="1:46" x14ac:dyDescent="0.25">
      <c r="L59" s="92"/>
      <c r="N59" s="92"/>
      <c r="O59" s="92"/>
      <c r="Q59" s="92"/>
      <c r="R59" s="92"/>
      <c r="S59" s="92"/>
      <c r="T59" s="92"/>
      <c r="U59" s="92"/>
      <c r="V59" s="92"/>
      <c r="W59" s="92"/>
      <c r="X59" s="92"/>
      <c r="Y59" s="92"/>
      <c r="Z59" s="92"/>
      <c r="AA59" s="92"/>
      <c r="AB59" s="92"/>
      <c r="AC59" s="92"/>
      <c r="AD59" s="92"/>
      <c r="AE59" s="92"/>
      <c r="AF59" s="92"/>
      <c r="AG59" s="92"/>
      <c r="AH59" s="92"/>
      <c r="AI59" s="92"/>
      <c r="AJ59" s="9"/>
      <c r="AK59" s="9"/>
      <c r="AL59" s="9"/>
      <c r="AM59" s="9"/>
      <c r="AN59" s="21" t="s">
        <v>15</v>
      </c>
      <c r="AO59" s="19">
        <f>COUNTIFS(AD2:AD56,"=1",R2:R56,"=1")</f>
        <v>3</v>
      </c>
      <c r="AP59" s="102">
        <f>AO59/AO58*100</f>
        <v>50</v>
      </c>
      <c r="AR59" s="21" t="s">
        <v>15</v>
      </c>
      <c r="AS59" s="19">
        <f>COUNTIFS(AE2:AE56,"=1",R2:R56,"=1")</f>
        <v>14</v>
      </c>
      <c r="AT59" s="102">
        <f>AS59/AS58*100</f>
        <v>93.333333333333329</v>
      </c>
    </row>
    <row r="60" spans="1:46" x14ac:dyDescent="0.25">
      <c r="L60" s="65"/>
      <c r="M60" s="65"/>
      <c r="N60" s="65" t="s">
        <v>4092</v>
      </c>
      <c r="O60" s="92"/>
      <c r="P60" s="15" t="s">
        <v>8659</v>
      </c>
      <c r="Q60" s="46">
        <f>SUM(Q61:Q62)</f>
        <v>55</v>
      </c>
      <c r="R60" s="92" t="s">
        <v>343</v>
      </c>
      <c r="S60" s="92"/>
      <c r="T60" s="92"/>
      <c r="U60" s="92"/>
      <c r="V60" s="92"/>
      <c r="W60" s="92"/>
      <c r="X60" s="92"/>
      <c r="Y60" s="92"/>
      <c r="Z60" s="92"/>
      <c r="AA60" s="92"/>
      <c r="AB60" s="92"/>
      <c r="AC60" s="92"/>
      <c r="AD60" s="92"/>
      <c r="AE60" s="92"/>
      <c r="AF60" s="92"/>
      <c r="AG60" s="92"/>
      <c r="AH60" s="92"/>
      <c r="AI60" s="92"/>
      <c r="AJ60" s="9"/>
      <c r="AK60" s="9"/>
      <c r="AL60" s="9"/>
      <c r="AM60" s="9"/>
      <c r="AN60" s="21" t="s">
        <v>340</v>
      </c>
      <c r="AO60" s="19">
        <f>COUNTIFS(AD2:AD56,"=1",R2:R56,"=0")</f>
        <v>3</v>
      </c>
      <c r="AP60" s="102">
        <f>AO60/AO58*100</f>
        <v>50</v>
      </c>
      <c r="AR60" s="21" t="s">
        <v>340</v>
      </c>
      <c r="AS60" s="19">
        <f>COUNTIFS(AE2:AE56,"=1",R2:R56,"=0")</f>
        <v>1</v>
      </c>
      <c r="AT60" s="102">
        <f>AS60/AS58*100</f>
        <v>6.666666666666667</v>
      </c>
    </row>
    <row r="61" spans="1:46" x14ac:dyDescent="0.25">
      <c r="L61" s="65" t="s">
        <v>15</v>
      </c>
      <c r="M61" s="65">
        <f>COUNTIFS(Q2:Q56,"Effect")</f>
        <v>47</v>
      </c>
      <c r="N61" s="66">
        <f>M61/M65</f>
        <v>0.8545454545454545</v>
      </c>
      <c r="O61" s="92"/>
      <c r="P61" s="103" t="s">
        <v>15</v>
      </c>
      <c r="Q61" s="92">
        <f>COUNTIF(R2:R56,"=1")</f>
        <v>41</v>
      </c>
      <c r="R61" s="13">
        <f>Q61/Q60*100</f>
        <v>74.545454545454547</v>
      </c>
      <c r="S61" s="92"/>
      <c r="T61" s="92"/>
      <c r="U61" s="92"/>
      <c r="V61" s="92"/>
      <c r="W61" s="92"/>
      <c r="X61" s="92"/>
      <c r="Y61" s="92"/>
      <c r="Z61" s="92"/>
      <c r="AA61" s="92"/>
      <c r="AB61" s="92"/>
      <c r="AC61" s="92"/>
      <c r="AD61" s="92"/>
      <c r="AE61" s="92"/>
      <c r="AF61" s="92"/>
      <c r="AG61" s="92"/>
      <c r="AH61" s="92"/>
      <c r="AI61" s="92"/>
      <c r="AJ61" s="9"/>
      <c r="AK61" s="9"/>
      <c r="AL61" s="9"/>
      <c r="AM61" s="9"/>
      <c r="AO61" s="92"/>
      <c r="AP61" s="92"/>
    </row>
    <row r="62" spans="1:46" x14ac:dyDescent="0.25">
      <c r="L62" s="65" t="s">
        <v>70</v>
      </c>
      <c r="M62" s="65">
        <f>COUNTIFS(Q2:Q56,"No Effect")</f>
        <v>3</v>
      </c>
      <c r="N62" s="66">
        <f>M62/M65</f>
        <v>5.4545454545454543E-2</v>
      </c>
      <c r="O62" s="92"/>
      <c r="P62" s="103" t="s">
        <v>340</v>
      </c>
      <c r="Q62" s="92">
        <f>COUNTIF(R2:R56,"=0")</f>
        <v>14</v>
      </c>
      <c r="R62" s="13">
        <f>Q62/Q60*100</f>
        <v>25.454545454545453</v>
      </c>
      <c r="S62" s="92"/>
      <c r="T62" s="92"/>
      <c r="U62" s="92"/>
      <c r="V62" s="92"/>
      <c r="W62" s="92"/>
      <c r="X62" s="92"/>
      <c r="Y62" s="92"/>
      <c r="Z62" s="92"/>
      <c r="AA62" s="92"/>
      <c r="AB62" s="92"/>
      <c r="AC62" s="92"/>
      <c r="AD62" s="92"/>
      <c r="AE62" s="92"/>
      <c r="AF62" s="92"/>
      <c r="AG62" s="92"/>
      <c r="AH62" s="92"/>
      <c r="AI62" s="92"/>
      <c r="AJ62" s="9"/>
      <c r="AK62" s="9"/>
      <c r="AL62" s="9"/>
      <c r="AM62" s="9"/>
      <c r="AN62" s="100" t="s">
        <v>8386</v>
      </c>
      <c r="AO62" s="101">
        <f>COUNTIF(AJ2:AJ56,"=1")</f>
        <v>42</v>
      </c>
      <c r="AP62" s="19" t="s">
        <v>343</v>
      </c>
    </row>
    <row r="63" spans="1:46" x14ac:dyDescent="0.25">
      <c r="L63" s="65" t="s">
        <v>55</v>
      </c>
      <c r="M63" s="65">
        <f>COUNTIFS(Q2:Q56,"Uncertain Effect")</f>
        <v>5</v>
      </c>
      <c r="N63" s="66">
        <f>M63/M65</f>
        <v>9.0909090909090912E-2</v>
      </c>
      <c r="O63" s="92"/>
      <c r="Q63" s="92"/>
      <c r="R63" s="92"/>
      <c r="S63" s="92"/>
      <c r="T63" s="92"/>
      <c r="U63" s="92"/>
      <c r="V63" s="92"/>
      <c r="W63" s="92"/>
      <c r="X63" s="92"/>
      <c r="Y63" s="92"/>
      <c r="Z63" s="92"/>
      <c r="AA63" s="92"/>
      <c r="AB63" s="92"/>
      <c r="AC63" s="92"/>
      <c r="AD63" s="92"/>
      <c r="AE63" s="92"/>
      <c r="AF63" s="92"/>
      <c r="AG63" s="92"/>
      <c r="AH63" s="92"/>
      <c r="AI63" s="92"/>
      <c r="AJ63" s="9"/>
      <c r="AK63" s="9"/>
      <c r="AL63" s="9"/>
      <c r="AM63" s="9"/>
      <c r="AN63" s="21" t="s">
        <v>15</v>
      </c>
      <c r="AO63" s="19">
        <f>COUNTIFS(AJ2:AJ56,"=1",R2:R56,"=1")</f>
        <v>31</v>
      </c>
      <c r="AP63" s="102">
        <f>AO63/AO62*100</f>
        <v>73.80952380952381</v>
      </c>
    </row>
    <row r="64" spans="1:46" x14ac:dyDescent="0.25">
      <c r="L64" s="65"/>
      <c r="M64" s="65"/>
      <c r="N64" s="65"/>
      <c r="O64" s="92"/>
      <c r="P64" s="15" t="s">
        <v>341</v>
      </c>
      <c r="Q64" s="92">
        <f>COUNTIFS(L2:L56,"=Real")</f>
        <v>9</v>
      </c>
      <c r="R64" s="92" t="s">
        <v>343</v>
      </c>
      <c r="S64" s="92"/>
      <c r="T64" s="92"/>
      <c r="U64" s="92"/>
      <c r="V64" s="92"/>
      <c r="W64" s="92"/>
      <c r="X64" s="92"/>
      <c r="Y64" s="92"/>
      <c r="Z64" s="92"/>
      <c r="AA64" s="92"/>
      <c r="AB64" s="92"/>
      <c r="AC64" s="92"/>
      <c r="AD64" s="92"/>
      <c r="AE64" s="92"/>
      <c r="AF64" s="92"/>
      <c r="AG64" s="92"/>
      <c r="AH64" s="92"/>
      <c r="AI64" s="92"/>
      <c r="AJ64" s="9"/>
      <c r="AK64" s="9"/>
      <c r="AL64" s="9"/>
      <c r="AM64" s="9"/>
      <c r="AN64" s="21" t="s">
        <v>340</v>
      </c>
      <c r="AO64" s="19">
        <f>COUNTIFS(AJ2:AJ56,"=1",R2:R56,"=0")</f>
        <v>11</v>
      </c>
      <c r="AP64" s="102">
        <f>AO64/AO62*100</f>
        <v>26.190476190476193</v>
      </c>
    </row>
    <row r="65" spans="12:42" x14ac:dyDescent="0.25">
      <c r="L65" s="65" t="s">
        <v>4093</v>
      </c>
      <c r="M65" s="65">
        <f>SUM(M61:M63)</f>
        <v>55</v>
      </c>
      <c r="N65" s="65"/>
      <c r="O65" s="92"/>
      <c r="P65" s="103" t="s">
        <v>15</v>
      </c>
      <c r="Q65" s="92">
        <f>COUNTIFS(L2:L56,"=Real",R2:R56,"=1")</f>
        <v>7</v>
      </c>
      <c r="R65" s="13">
        <f>Q65/Q64*100</f>
        <v>77.777777777777786</v>
      </c>
      <c r="S65" s="92"/>
      <c r="T65" s="92"/>
      <c r="U65" s="92"/>
      <c r="V65" s="92"/>
      <c r="W65" s="92"/>
      <c r="X65" s="92"/>
      <c r="Y65" s="92"/>
      <c r="Z65" s="92"/>
      <c r="AA65" s="92"/>
      <c r="AB65" s="92"/>
      <c r="AC65" s="92"/>
      <c r="AD65" s="92"/>
      <c r="AE65" s="92"/>
      <c r="AF65" s="92"/>
      <c r="AG65" s="92"/>
      <c r="AH65" s="92"/>
      <c r="AI65" s="92"/>
      <c r="AJ65" s="9"/>
      <c r="AK65" s="9"/>
      <c r="AL65" s="9"/>
      <c r="AM65" s="9"/>
    </row>
    <row r="66" spans="12:42" x14ac:dyDescent="0.25">
      <c r="L66" s="92"/>
      <c r="N66" s="92"/>
      <c r="O66" s="92"/>
      <c r="P66" s="103" t="s">
        <v>340</v>
      </c>
      <c r="Q66" s="92">
        <f>COUNTIFS(L2:L56,"=Real",R2:R56,"=0")</f>
        <v>2</v>
      </c>
      <c r="R66" s="13">
        <f>Q66/Q64*100</f>
        <v>22.222222222222221</v>
      </c>
      <c r="S66" s="92"/>
      <c r="T66" s="92"/>
      <c r="U66" s="92"/>
      <c r="V66" s="92"/>
      <c r="W66" s="92"/>
      <c r="X66" s="92"/>
      <c r="Y66" s="92"/>
      <c r="Z66" s="92"/>
      <c r="AA66" s="92"/>
      <c r="AB66" s="92"/>
      <c r="AC66" s="92"/>
      <c r="AD66" s="92"/>
      <c r="AE66" s="92"/>
      <c r="AF66" s="92"/>
      <c r="AG66" s="92"/>
      <c r="AH66" s="92"/>
      <c r="AI66" s="92"/>
      <c r="AJ66" s="9"/>
      <c r="AK66" s="9"/>
      <c r="AL66" s="9"/>
      <c r="AM66" s="9"/>
      <c r="AN66" s="15" t="s">
        <v>8026</v>
      </c>
      <c r="AO66" s="46">
        <f>COUNTIF(AK2:AK56,"=1")</f>
        <v>1</v>
      </c>
      <c r="AP66" s="92" t="s">
        <v>343</v>
      </c>
    </row>
    <row r="67" spans="12:42" x14ac:dyDescent="0.25">
      <c r="L67" s="92"/>
      <c r="N67" s="92"/>
      <c r="O67" s="92"/>
      <c r="Q67" s="92"/>
      <c r="R67" s="92"/>
      <c r="S67" s="92"/>
      <c r="T67" s="92"/>
      <c r="U67" s="92"/>
      <c r="V67" s="92"/>
      <c r="W67" s="92"/>
      <c r="X67" s="92"/>
      <c r="Y67" s="92"/>
      <c r="Z67" s="92"/>
      <c r="AA67" s="92"/>
      <c r="AB67" s="92"/>
      <c r="AC67" s="92"/>
      <c r="AD67" s="92"/>
      <c r="AE67" s="92"/>
      <c r="AF67" s="92"/>
      <c r="AG67" s="92"/>
      <c r="AH67" s="92"/>
      <c r="AI67" s="92"/>
      <c r="AJ67" s="9"/>
      <c r="AK67" s="9"/>
      <c r="AL67" s="9"/>
      <c r="AM67" s="9"/>
      <c r="AN67" s="103" t="s">
        <v>15</v>
      </c>
      <c r="AO67" s="92">
        <f>COUNTIFS(AK2:AK56,"=1",R2:R56,"=1")</f>
        <v>1</v>
      </c>
      <c r="AP67" s="13">
        <f>AO67/AO66*100</f>
        <v>100</v>
      </c>
    </row>
    <row r="68" spans="12:42" x14ac:dyDescent="0.25">
      <c r="L68" s="92"/>
      <c r="N68" s="92"/>
      <c r="O68" s="92"/>
      <c r="P68" s="15" t="s">
        <v>342</v>
      </c>
      <c r="Q68" s="92">
        <f>COUNTIFS(L2:L56,"=Simulated")</f>
        <v>46</v>
      </c>
      <c r="R68" s="92" t="s">
        <v>343</v>
      </c>
      <c r="S68" s="92"/>
      <c r="T68" s="92"/>
      <c r="U68" s="92"/>
      <c r="V68" s="92"/>
      <c r="W68" s="92"/>
      <c r="X68" s="92"/>
      <c r="Y68" s="92"/>
      <c r="Z68" s="92"/>
      <c r="AA68" s="92"/>
      <c r="AB68" s="92"/>
      <c r="AC68" s="92"/>
      <c r="AD68" s="92"/>
      <c r="AE68" s="92"/>
      <c r="AF68" s="92"/>
      <c r="AG68" s="92"/>
      <c r="AH68" s="92"/>
      <c r="AI68" s="92"/>
      <c r="AJ68" s="9"/>
      <c r="AK68" s="9"/>
      <c r="AL68" s="9"/>
      <c r="AM68" s="9"/>
      <c r="AN68" s="103" t="s">
        <v>340</v>
      </c>
      <c r="AO68" s="92">
        <f>COUNTIFS(AK2:AK56,"=1",R2:R56,"=0")</f>
        <v>0</v>
      </c>
      <c r="AP68" s="13">
        <f>AO68/AO66*100</f>
        <v>0</v>
      </c>
    </row>
    <row r="69" spans="12:42" x14ac:dyDescent="0.25">
      <c r="L69" s="92"/>
      <c r="N69" s="92"/>
      <c r="O69" s="92"/>
      <c r="P69" s="103" t="s">
        <v>15</v>
      </c>
      <c r="Q69" s="92">
        <f>COUNTIFS(L2:L56,"=Simulated",R2:R56,"=1")</f>
        <v>34</v>
      </c>
      <c r="R69" s="13">
        <f>Q69/Q68*100</f>
        <v>73.91304347826086</v>
      </c>
      <c r="S69" s="92"/>
      <c r="T69" s="92"/>
      <c r="U69" s="92"/>
      <c r="V69" s="92"/>
      <c r="W69" s="92"/>
      <c r="X69" s="92"/>
      <c r="Y69" s="92"/>
      <c r="Z69" s="92"/>
      <c r="AA69" s="92"/>
      <c r="AB69" s="92"/>
      <c r="AC69" s="92"/>
      <c r="AD69" s="92"/>
      <c r="AE69" s="92"/>
      <c r="AF69" s="92"/>
      <c r="AG69" s="92"/>
      <c r="AH69" s="92"/>
      <c r="AI69" s="92"/>
      <c r="AJ69" s="9"/>
      <c r="AK69" s="9"/>
      <c r="AL69" s="9"/>
      <c r="AM69" s="9"/>
    </row>
    <row r="70" spans="12:42" x14ac:dyDescent="0.25">
      <c r="L70" s="92"/>
      <c r="N70" s="92"/>
      <c r="O70" s="92"/>
      <c r="P70" s="103" t="s">
        <v>340</v>
      </c>
      <c r="Q70" s="92">
        <f>COUNTIFS(L2:L56,"=Simulated",R2:R56,"=0")</f>
        <v>12</v>
      </c>
      <c r="R70" s="13">
        <f>Q70/Q68*100</f>
        <v>26.086956521739129</v>
      </c>
      <c r="S70" s="92"/>
      <c r="T70" s="92"/>
      <c r="U70" s="92"/>
      <c r="V70" s="92"/>
      <c r="W70" s="92"/>
      <c r="X70" s="92"/>
      <c r="Y70" s="92"/>
      <c r="Z70" s="92"/>
      <c r="AA70" s="92"/>
      <c r="AB70" s="92"/>
      <c r="AC70" s="92"/>
      <c r="AD70" s="92"/>
      <c r="AE70" s="92"/>
      <c r="AF70" s="92"/>
      <c r="AG70" s="92"/>
      <c r="AH70" s="92"/>
      <c r="AI70" s="92"/>
      <c r="AJ70" s="9"/>
      <c r="AK70" s="9"/>
      <c r="AL70" s="9"/>
      <c r="AM70" s="9"/>
      <c r="AN70" s="15" t="s">
        <v>8382</v>
      </c>
      <c r="AO70" s="46">
        <f>COUNTIF(AL2:AL56,"=1")</f>
        <v>16</v>
      </c>
      <c r="AP70" s="92" t="s">
        <v>343</v>
      </c>
    </row>
    <row r="71" spans="12:42" x14ac:dyDescent="0.25">
      <c r="L71" s="92"/>
      <c r="N71" s="92"/>
      <c r="O71" s="92"/>
      <c r="Q71" s="92"/>
      <c r="R71" s="92"/>
      <c r="S71" s="92"/>
      <c r="T71" s="92"/>
      <c r="U71" s="92"/>
      <c r="V71" s="92"/>
      <c r="W71" s="92"/>
      <c r="X71" s="92"/>
      <c r="Y71" s="92"/>
      <c r="Z71" s="92"/>
      <c r="AA71" s="92"/>
      <c r="AB71" s="92"/>
      <c r="AC71" s="92"/>
      <c r="AD71" s="92"/>
      <c r="AE71" s="92"/>
      <c r="AF71" s="92"/>
      <c r="AG71" s="92"/>
      <c r="AH71" s="92"/>
      <c r="AI71" s="92"/>
      <c r="AJ71" s="9"/>
      <c r="AK71" s="9"/>
      <c r="AL71" s="9"/>
      <c r="AM71" s="9"/>
      <c r="AN71" s="103" t="s">
        <v>15</v>
      </c>
      <c r="AO71" s="92">
        <f>COUNTIFS(AL2:AL56,"=1",R2:R56,"=1")</f>
        <v>12</v>
      </c>
      <c r="AP71" s="13">
        <f>AO71/AO70*100</f>
        <v>75</v>
      </c>
    </row>
    <row r="72" spans="12:42" x14ac:dyDescent="0.25">
      <c r="L72" s="92"/>
      <c r="N72" s="92"/>
      <c r="O72" s="92"/>
      <c r="P72" s="15" t="s">
        <v>48</v>
      </c>
      <c r="Q72" s="92">
        <f>COUNTIFS(N2:N56,"=Pulsed")</f>
        <v>29</v>
      </c>
      <c r="R72" s="92" t="s">
        <v>343</v>
      </c>
      <c r="S72" s="92"/>
      <c r="T72" s="92"/>
      <c r="U72" s="92"/>
      <c r="V72" s="92"/>
      <c r="W72" s="92"/>
      <c r="X72" s="92"/>
      <c r="Y72" s="92"/>
      <c r="Z72" s="92"/>
      <c r="AA72" s="92"/>
      <c r="AB72" s="92"/>
      <c r="AC72" s="92"/>
      <c r="AD72" s="92"/>
      <c r="AE72" s="92"/>
      <c r="AF72" s="92"/>
      <c r="AG72" s="92"/>
      <c r="AH72" s="92"/>
      <c r="AI72" s="92"/>
      <c r="AJ72" s="9"/>
      <c r="AK72" s="9"/>
      <c r="AL72" s="9"/>
      <c r="AM72" s="9"/>
      <c r="AN72" s="103" t="s">
        <v>340</v>
      </c>
      <c r="AO72" s="92">
        <f>COUNTIFS(AL2:AL56,"=1",R2:R56,"=0")</f>
        <v>4</v>
      </c>
      <c r="AP72" s="13">
        <f>AO72/AO70*100</f>
        <v>25</v>
      </c>
    </row>
    <row r="73" spans="12:42" x14ac:dyDescent="0.25">
      <c r="L73" s="92"/>
      <c r="N73" s="92"/>
      <c r="O73" s="92"/>
      <c r="P73" s="103" t="s">
        <v>15</v>
      </c>
      <c r="Q73" s="92">
        <f>COUNTIFS(N2:N56,"=Pulsed",R2:R56,"=1")</f>
        <v>21</v>
      </c>
      <c r="R73" s="13">
        <f>Q73/Q72*100</f>
        <v>72.41379310344827</v>
      </c>
      <c r="S73" s="92"/>
      <c r="T73" s="92"/>
      <c r="U73" s="92"/>
      <c r="V73" s="92"/>
      <c r="W73" s="92"/>
      <c r="X73" s="92"/>
      <c r="Y73" s="92"/>
      <c r="Z73" s="92"/>
      <c r="AA73" s="92"/>
      <c r="AB73" s="92"/>
      <c r="AC73" s="92"/>
      <c r="AD73" s="92"/>
      <c r="AE73" s="92"/>
      <c r="AF73" s="92"/>
      <c r="AG73" s="92"/>
      <c r="AH73" s="92"/>
      <c r="AI73" s="92"/>
      <c r="AJ73" s="9"/>
      <c r="AK73" s="9"/>
      <c r="AL73" s="9"/>
      <c r="AM73" s="9"/>
    </row>
    <row r="74" spans="12:42" x14ac:dyDescent="0.25">
      <c r="L74" s="92"/>
      <c r="N74" s="92"/>
      <c r="O74" s="92"/>
      <c r="P74" s="103" t="s">
        <v>340</v>
      </c>
      <c r="Q74" s="92">
        <f>COUNTIFS(N2:N56,"=Pulsed",R2:R56,"=0")</f>
        <v>8</v>
      </c>
      <c r="R74" s="13">
        <f>Q74/Q72*100</f>
        <v>27.586206896551722</v>
      </c>
      <c r="S74" s="92"/>
      <c r="T74" s="92"/>
      <c r="U74" s="92"/>
      <c r="V74" s="92"/>
      <c r="W74" s="92"/>
      <c r="X74" s="92"/>
      <c r="Y74" s="92"/>
      <c r="Z74" s="92"/>
      <c r="AA74" s="92"/>
      <c r="AB74" s="92"/>
      <c r="AC74" s="92"/>
      <c r="AD74" s="92"/>
      <c r="AE74" s="92"/>
      <c r="AF74" s="92"/>
      <c r="AG74" s="92"/>
      <c r="AH74" s="92"/>
      <c r="AI74" s="92"/>
      <c r="AJ74" s="9"/>
      <c r="AK74" s="9"/>
      <c r="AL74" s="9"/>
      <c r="AM74" s="9"/>
      <c r="AN74" s="15" t="s">
        <v>8387</v>
      </c>
      <c r="AO74" s="46">
        <f>COUNTIF(AM2:AM56,"=1")</f>
        <v>6</v>
      </c>
      <c r="AP74" s="92" t="s">
        <v>343</v>
      </c>
    </row>
    <row r="75" spans="12:42" x14ac:dyDescent="0.25">
      <c r="L75" s="92"/>
      <c r="N75" s="92"/>
      <c r="O75" s="92"/>
      <c r="Q75" s="92"/>
      <c r="R75" s="92"/>
      <c r="S75" s="92"/>
      <c r="T75" s="92"/>
      <c r="U75" s="92"/>
      <c r="V75" s="92"/>
      <c r="W75" s="92"/>
      <c r="X75" s="92"/>
      <c r="Y75" s="92"/>
      <c r="Z75" s="92"/>
      <c r="AA75" s="92"/>
      <c r="AB75" s="92"/>
      <c r="AC75" s="92"/>
      <c r="AD75" s="92"/>
      <c r="AE75" s="92"/>
      <c r="AF75" s="92"/>
      <c r="AG75" s="92"/>
      <c r="AH75" s="92"/>
      <c r="AI75" s="92"/>
      <c r="AJ75" s="9"/>
      <c r="AK75" s="9"/>
      <c r="AL75" s="9"/>
      <c r="AM75" s="9"/>
      <c r="AN75" s="103" t="s">
        <v>15</v>
      </c>
      <c r="AO75" s="92">
        <f>COUNTIFS(AM2:AM56,"=1",R2:R56,"=1")</f>
        <v>3</v>
      </c>
      <c r="AP75" s="13">
        <f>AO75/AO74*100</f>
        <v>50</v>
      </c>
    </row>
    <row r="76" spans="12:42" x14ac:dyDescent="0.25">
      <c r="L76" s="92"/>
      <c r="N76" s="92"/>
      <c r="O76" s="92"/>
      <c r="P76" s="15" t="s">
        <v>7985</v>
      </c>
      <c r="Q76" s="46">
        <f>COUNTIFS(N2:N56,"=Continuous")</f>
        <v>10</v>
      </c>
      <c r="R76" s="92" t="s">
        <v>343</v>
      </c>
      <c r="S76" s="92"/>
      <c r="T76" s="92"/>
      <c r="U76" s="92"/>
      <c r="V76" s="92"/>
      <c r="W76" s="92"/>
      <c r="X76" s="92"/>
      <c r="Y76" s="92"/>
      <c r="Z76" s="92"/>
      <c r="AA76" s="92"/>
      <c r="AB76" s="92"/>
      <c r="AC76" s="92"/>
      <c r="AD76" s="92"/>
      <c r="AE76" s="92"/>
      <c r="AF76" s="92"/>
      <c r="AG76" s="92"/>
      <c r="AH76" s="92"/>
      <c r="AI76" s="92"/>
      <c r="AJ76" s="9"/>
      <c r="AK76" s="9"/>
      <c r="AL76" s="9"/>
      <c r="AM76" s="9"/>
      <c r="AN76" s="103" t="s">
        <v>340</v>
      </c>
      <c r="AO76" s="92">
        <f>COUNTIFS(AM2:AM56,"=1",R2:R56,"=0")</f>
        <v>3</v>
      </c>
      <c r="AP76" s="13">
        <f>AO76/AO74*100</f>
        <v>50</v>
      </c>
    </row>
    <row r="77" spans="12:42" x14ac:dyDescent="0.25">
      <c r="L77" s="92"/>
      <c r="N77" s="92"/>
      <c r="O77" s="92"/>
      <c r="P77" s="103" t="s">
        <v>15</v>
      </c>
      <c r="Q77" s="92">
        <f>COUNTIFS(N2:N56,"=Continuous",R2:R56,"=1")</f>
        <v>7</v>
      </c>
      <c r="R77" s="13">
        <v>0</v>
      </c>
      <c r="S77" s="92"/>
      <c r="T77" s="92"/>
      <c r="U77" s="92"/>
      <c r="V77" s="92"/>
      <c r="W77" s="92"/>
      <c r="X77" s="92"/>
      <c r="Y77" s="92"/>
      <c r="Z77" s="92"/>
      <c r="AA77" s="92"/>
      <c r="AB77" s="92"/>
      <c r="AC77" s="92"/>
      <c r="AD77" s="92"/>
      <c r="AE77" s="92"/>
      <c r="AF77" s="92"/>
      <c r="AG77" s="92"/>
      <c r="AH77" s="92"/>
      <c r="AI77" s="92"/>
      <c r="AJ77" s="9"/>
      <c r="AK77" s="9"/>
      <c r="AL77" s="9"/>
      <c r="AM77" s="9"/>
    </row>
    <row r="78" spans="12:42" x14ac:dyDescent="0.25">
      <c r="L78" s="92"/>
      <c r="N78" s="92"/>
      <c r="O78" s="92"/>
      <c r="P78" s="103" t="s">
        <v>340</v>
      </c>
      <c r="Q78" s="92">
        <f>COUNTIFS(N2:N56,"=Continuous",R2:R56,"=0")</f>
        <v>3</v>
      </c>
      <c r="R78" s="13">
        <v>0</v>
      </c>
      <c r="S78" s="92"/>
      <c r="T78" s="92"/>
      <c r="U78" s="92"/>
      <c r="V78" s="92"/>
      <c r="W78" s="92"/>
      <c r="X78" s="92"/>
      <c r="Y78" s="92"/>
      <c r="Z78" s="92"/>
      <c r="AA78" s="92"/>
      <c r="AB78" s="92"/>
      <c r="AC78" s="92"/>
      <c r="AD78" s="92"/>
      <c r="AE78" s="92"/>
      <c r="AF78" s="92"/>
      <c r="AG78" s="92"/>
      <c r="AH78" s="92"/>
      <c r="AI78" s="92"/>
      <c r="AJ78" s="9"/>
      <c r="AK78" s="9"/>
      <c r="AL78" s="9"/>
      <c r="AM78" s="9"/>
      <c r="AN78" s="15" t="s">
        <v>8028</v>
      </c>
      <c r="AO78" s="46">
        <f>COUNTIF(AF2:AF56,"=1")</f>
        <v>1</v>
      </c>
      <c r="AP78" s="92" t="s">
        <v>343</v>
      </c>
    </row>
    <row r="79" spans="12:42" x14ac:dyDescent="0.25">
      <c r="L79" s="92"/>
      <c r="N79" s="92"/>
      <c r="O79" s="92"/>
      <c r="Q79" s="92"/>
      <c r="R79" s="92"/>
      <c r="S79" s="92"/>
      <c r="T79" s="92"/>
      <c r="U79" s="92"/>
      <c r="V79" s="92"/>
      <c r="W79" s="92"/>
      <c r="X79" s="92"/>
      <c r="Y79" s="92"/>
      <c r="Z79" s="92"/>
      <c r="AA79" s="92"/>
      <c r="AB79" s="92"/>
      <c r="AC79" s="92"/>
      <c r="AD79" s="92"/>
      <c r="AE79" s="92"/>
      <c r="AF79" s="92"/>
      <c r="AG79" s="92"/>
      <c r="AH79" s="92"/>
      <c r="AI79" s="92"/>
      <c r="AJ79" s="9"/>
      <c r="AK79" s="9"/>
      <c r="AL79" s="9"/>
      <c r="AM79" s="9"/>
      <c r="AN79" s="103" t="s">
        <v>15</v>
      </c>
      <c r="AO79" s="92">
        <f>COUNTIFS(AF2:AF56,"=1",R2:R56,"=1")</f>
        <v>1</v>
      </c>
      <c r="AP79" s="13">
        <f>AO79/AO78*100</f>
        <v>100</v>
      </c>
    </row>
    <row r="80" spans="12:42" x14ac:dyDescent="0.25">
      <c r="L80" s="92"/>
      <c r="N80" s="92"/>
      <c r="O80" s="92"/>
      <c r="Q80" s="92"/>
      <c r="R80" s="92"/>
      <c r="S80" s="92"/>
      <c r="T80" s="92"/>
      <c r="U80" s="92"/>
      <c r="V80" s="92"/>
      <c r="W80" s="92"/>
      <c r="X80" s="92"/>
      <c r="Y80" s="92"/>
      <c r="Z80" s="92"/>
      <c r="AA80" s="92"/>
      <c r="AB80" s="92"/>
      <c r="AC80" s="92"/>
      <c r="AD80" s="92"/>
      <c r="AE80" s="92"/>
      <c r="AF80" s="92"/>
      <c r="AG80" s="92"/>
      <c r="AH80" s="92"/>
      <c r="AI80" s="92"/>
      <c r="AJ80" s="9"/>
      <c r="AK80" s="9"/>
      <c r="AL80" s="9"/>
      <c r="AM80" s="9"/>
      <c r="AN80" s="103" t="s">
        <v>340</v>
      </c>
      <c r="AO80" s="92">
        <f>COUNTIFS(AF2:AF56,"=1",R2:R56,"=0")</f>
        <v>0</v>
      </c>
      <c r="AP80" s="13">
        <f>AO80/AO78*100</f>
        <v>0</v>
      </c>
    </row>
    <row r="81" spans="12:42" x14ac:dyDescent="0.25">
      <c r="L81" s="92"/>
      <c r="N81" s="92"/>
      <c r="O81" s="92"/>
      <c r="Q81" s="92"/>
      <c r="R81" s="92"/>
      <c r="S81" s="92"/>
      <c r="T81" s="92"/>
      <c r="U81" s="92"/>
      <c r="V81" s="92"/>
      <c r="W81" s="92"/>
      <c r="X81" s="92"/>
      <c r="Y81" s="92"/>
      <c r="Z81" s="92"/>
      <c r="AA81" s="92"/>
      <c r="AB81" s="92"/>
      <c r="AC81" s="92"/>
      <c r="AD81" s="92"/>
      <c r="AE81" s="92"/>
      <c r="AF81" s="92"/>
      <c r="AG81" s="92"/>
      <c r="AH81" s="92"/>
      <c r="AI81" s="92"/>
      <c r="AJ81" s="9"/>
      <c r="AK81" s="9"/>
      <c r="AL81" s="9"/>
      <c r="AM81" s="9"/>
    </row>
    <row r="82" spans="12:42" x14ac:dyDescent="0.25">
      <c r="L82" s="92"/>
      <c r="N82" s="92"/>
      <c r="O82" s="92"/>
      <c r="Q82" s="92"/>
      <c r="R82" s="92"/>
      <c r="S82" s="92"/>
      <c r="T82" s="92"/>
      <c r="U82" s="92"/>
      <c r="V82" s="92"/>
      <c r="W82" s="92"/>
      <c r="X82" s="92"/>
      <c r="Y82" s="92"/>
      <c r="Z82" s="92"/>
      <c r="AA82" s="92"/>
      <c r="AB82" s="92"/>
      <c r="AC82" s="92"/>
      <c r="AD82" s="92"/>
      <c r="AE82" s="92"/>
      <c r="AF82" s="92"/>
      <c r="AG82" s="92"/>
      <c r="AH82" s="92"/>
      <c r="AI82" s="92"/>
      <c r="AJ82" s="9"/>
      <c r="AK82" s="9"/>
      <c r="AL82" s="9"/>
      <c r="AM82" s="9"/>
      <c r="AN82" s="100" t="s">
        <v>8427</v>
      </c>
      <c r="AO82" s="101">
        <f>COUNTIF(AI2:AI56,"=1")</f>
        <v>10</v>
      </c>
      <c r="AP82" s="19" t="s">
        <v>343</v>
      </c>
    </row>
    <row r="83" spans="12:42" x14ac:dyDescent="0.25">
      <c r="L83" s="92"/>
      <c r="N83" s="92"/>
      <c r="O83" s="92"/>
      <c r="Q83" s="92"/>
      <c r="R83" s="92"/>
      <c r="S83" s="92"/>
      <c r="T83" s="92"/>
      <c r="U83" s="92"/>
      <c r="V83" s="92"/>
      <c r="W83" s="92"/>
      <c r="X83" s="92"/>
      <c r="Y83" s="92"/>
      <c r="Z83" s="92"/>
      <c r="AA83" s="92"/>
      <c r="AB83" s="92"/>
      <c r="AC83" s="92"/>
      <c r="AD83" s="92"/>
      <c r="AE83" s="92"/>
      <c r="AF83" s="92"/>
      <c r="AG83" s="92"/>
      <c r="AH83" s="92"/>
      <c r="AI83" s="92"/>
      <c r="AJ83" s="9"/>
      <c r="AK83" s="9"/>
      <c r="AL83" s="9"/>
      <c r="AM83" s="9"/>
      <c r="AN83" s="21" t="s">
        <v>15</v>
      </c>
      <c r="AO83" s="19">
        <f>COUNTIFS(AI2:AI56,"=1",R2:R56,"=1")</f>
        <v>9</v>
      </c>
      <c r="AP83" s="102">
        <f>AO83/AO82*100</f>
        <v>90</v>
      </c>
    </row>
    <row r="84" spans="12:42" x14ac:dyDescent="0.25">
      <c r="L84" s="92"/>
      <c r="N84" s="92"/>
      <c r="O84" s="92"/>
      <c r="Q84" s="92"/>
      <c r="R84" s="92"/>
      <c r="S84" s="92"/>
      <c r="T84" s="92"/>
      <c r="U84" s="92"/>
      <c r="V84" s="92"/>
      <c r="W84" s="92"/>
      <c r="X84" s="92"/>
      <c r="Y84" s="92"/>
      <c r="Z84" s="92"/>
      <c r="AA84" s="92"/>
      <c r="AB84" s="92"/>
      <c r="AC84" s="92"/>
      <c r="AD84" s="92"/>
      <c r="AE84" s="92"/>
      <c r="AF84" s="92"/>
      <c r="AG84" s="92"/>
      <c r="AH84" s="92"/>
      <c r="AI84" s="92"/>
      <c r="AJ84" s="9"/>
      <c r="AK84" s="9"/>
      <c r="AL84" s="9"/>
      <c r="AM84" s="9"/>
      <c r="AN84" s="21" t="s">
        <v>340</v>
      </c>
      <c r="AO84" s="19">
        <f>COUNTIFS(AI2:AI56,"=1",R2:R56,"=0")</f>
        <v>1</v>
      </c>
      <c r="AP84" s="102">
        <f>AO84/AO82*100</f>
        <v>10</v>
      </c>
    </row>
    <row r="85" spans="12:42" x14ac:dyDescent="0.25">
      <c r="L85" s="92"/>
      <c r="N85" s="92"/>
      <c r="O85" s="92"/>
      <c r="Q85" s="92"/>
      <c r="R85" s="92"/>
      <c r="S85" s="92"/>
      <c r="T85" s="92"/>
      <c r="U85" s="92"/>
      <c r="V85" s="92"/>
      <c r="W85" s="92"/>
      <c r="X85" s="92"/>
      <c r="Y85" s="92"/>
      <c r="Z85" s="92"/>
      <c r="AA85" s="92"/>
      <c r="AB85" s="92"/>
      <c r="AC85" s="92"/>
      <c r="AD85" s="92"/>
      <c r="AE85" s="92"/>
      <c r="AF85" s="92"/>
      <c r="AG85" s="92"/>
      <c r="AH85" s="92"/>
      <c r="AI85" s="92"/>
      <c r="AJ85" s="9"/>
      <c r="AK85" s="9"/>
      <c r="AL85" s="9"/>
      <c r="AM85" s="9"/>
    </row>
    <row r="86" spans="12:42" x14ac:dyDescent="0.25">
      <c r="L86" s="92"/>
      <c r="N86" s="92"/>
      <c r="O86" s="92"/>
      <c r="Q86" s="92"/>
      <c r="R86" s="92"/>
      <c r="S86" s="92"/>
      <c r="T86" s="92"/>
      <c r="U86" s="92"/>
      <c r="V86" s="92"/>
      <c r="W86" s="92"/>
      <c r="X86" s="92"/>
      <c r="Y86" s="92"/>
      <c r="Z86" s="92"/>
      <c r="AA86" s="92"/>
      <c r="AB86" s="92"/>
      <c r="AC86" s="92"/>
      <c r="AD86" s="92"/>
      <c r="AE86" s="92"/>
      <c r="AF86" s="92"/>
      <c r="AG86" s="92"/>
      <c r="AH86" s="92"/>
      <c r="AI86" s="92"/>
      <c r="AJ86" s="9"/>
      <c r="AK86" s="9"/>
      <c r="AL86" s="9"/>
      <c r="AM86" s="9"/>
    </row>
    <row r="87" spans="12:42" x14ac:dyDescent="0.25">
      <c r="L87" s="92"/>
      <c r="N87" s="92"/>
      <c r="O87" s="92"/>
      <c r="Q87" s="92"/>
      <c r="R87" s="92"/>
      <c r="S87" s="92"/>
      <c r="T87" s="92"/>
      <c r="U87" s="92"/>
      <c r="V87" s="92"/>
      <c r="W87" s="92"/>
      <c r="X87" s="92"/>
      <c r="Y87" s="92"/>
      <c r="Z87" s="92"/>
      <c r="AA87" s="92"/>
      <c r="AB87" s="92"/>
      <c r="AC87" s="92"/>
      <c r="AD87" s="92"/>
      <c r="AE87" s="92"/>
      <c r="AF87" s="92"/>
      <c r="AG87" s="92"/>
      <c r="AH87" s="92"/>
      <c r="AI87" s="92"/>
      <c r="AJ87" s="9"/>
      <c r="AK87" s="9"/>
      <c r="AL87" s="9"/>
      <c r="AM87" s="9"/>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D1B8E-F91B-48B9-8AB9-A90FFEC983F6}">
  <dimension ref="A1:AT88"/>
  <sheetViews>
    <sheetView topLeftCell="AE1" workbookViewId="0">
      <pane ySplit="1" topLeftCell="A56" activePane="bottomLeft" state="frozen"/>
      <selection activeCell="AD1" sqref="AD1"/>
      <selection pane="bottomLeft" activeCell="AR72" sqref="AR72"/>
    </sheetView>
  </sheetViews>
  <sheetFormatPr defaultColWidth="22" defaultRowHeight="13.6" x14ac:dyDescent="0.25"/>
  <cols>
    <col min="1" max="1" width="10.42578125" style="103" customWidth="1"/>
    <col min="2" max="2" width="33.140625" style="103" customWidth="1"/>
    <col min="3" max="4" width="22" style="103"/>
    <col min="5" max="5" width="12.42578125" style="103" customWidth="1"/>
    <col min="6" max="6" width="25.140625" style="103" customWidth="1"/>
    <col min="7" max="7" width="8" style="103" customWidth="1"/>
    <col min="8" max="8" width="6.85546875" style="103" customWidth="1"/>
    <col min="9" max="9" width="11.42578125" style="109" customWidth="1"/>
    <col min="10" max="10" width="11" style="109" customWidth="1"/>
    <col min="11" max="12" width="12.140625" style="109" customWidth="1"/>
    <col min="13" max="13" width="37.140625" style="103" customWidth="1"/>
    <col min="14" max="14" width="13" style="103" customWidth="1"/>
    <col min="15" max="15" width="12.85546875" style="109" customWidth="1"/>
    <col min="16" max="16" width="22" style="103"/>
    <col min="17" max="17" width="16.42578125" style="103" customWidth="1"/>
    <col min="18" max="18" width="13.5703125" style="103" customWidth="1"/>
    <col min="19" max="28" width="22" style="103"/>
    <col min="29" max="29" width="8.5703125" style="103" customWidth="1"/>
    <col min="30" max="30" width="8.85546875" style="103" customWidth="1"/>
    <col min="31" max="31" width="8.42578125" style="103" customWidth="1"/>
    <col min="32" max="32" width="8.7109375" style="103" customWidth="1"/>
    <col min="33" max="33" width="8" style="103" customWidth="1"/>
    <col min="34" max="34" width="7.85546875" style="103" customWidth="1"/>
    <col min="35" max="35" width="6.85546875" style="103" customWidth="1"/>
    <col min="36" max="36" width="11.42578125" style="103" customWidth="1"/>
    <col min="37" max="37" width="14.5703125" style="103" customWidth="1"/>
    <col min="38" max="38" width="15.5703125" style="103" customWidth="1"/>
    <col min="39" max="39" width="14.85546875" style="103" customWidth="1"/>
    <col min="40" max="16384" width="22" style="103"/>
  </cols>
  <sheetData>
    <row r="1" spans="1:40" x14ac:dyDescent="0.25">
      <c r="A1" s="104" t="s">
        <v>0</v>
      </c>
      <c r="B1" s="104" t="s">
        <v>1</v>
      </c>
      <c r="C1" s="104" t="s">
        <v>2</v>
      </c>
      <c r="D1" s="104" t="s">
        <v>3</v>
      </c>
      <c r="E1" s="104" t="s">
        <v>4</v>
      </c>
      <c r="F1" s="104" t="s">
        <v>5</v>
      </c>
      <c r="G1" s="104" t="s">
        <v>6</v>
      </c>
      <c r="H1" s="104" t="s">
        <v>7</v>
      </c>
      <c r="I1" s="108" t="s">
        <v>8</v>
      </c>
      <c r="J1" s="108" t="s">
        <v>9</v>
      </c>
      <c r="K1" s="108" t="s">
        <v>10</v>
      </c>
      <c r="L1" s="108" t="s">
        <v>338</v>
      </c>
      <c r="M1" s="104" t="s">
        <v>11</v>
      </c>
      <c r="N1" s="104" t="s">
        <v>12</v>
      </c>
      <c r="O1" s="108" t="s">
        <v>13</v>
      </c>
      <c r="P1" s="104" t="s">
        <v>14</v>
      </c>
      <c r="Q1" s="104" t="s">
        <v>15</v>
      </c>
      <c r="R1" s="104" t="s">
        <v>8639</v>
      </c>
      <c r="S1" s="104" t="s">
        <v>17</v>
      </c>
      <c r="T1" s="104" t="s">
        <v>18</v>
      </c>
      <c r="U1" s="104" t="s">
        <v>19</v>
      </c>
      <c r="V1" s="104" t="s">
        <v>20</v>
      </c>
      <c r="W1" s="104" t="s">
        <v>21</v>
      </c>
      <c r="X1" s="104" t="s">
        <v>22</v>
      </c>
      <c r="Y1" s="104" t="s">
        <v>23</v>
      </c>
      <c r="Z1" s="104" t="s">
        <v>24</v>
      </c>
      <c r="AA1" s="104" t="s">
        <v>25</v>
      </c>
      <c r="AB1" s="104" t="s">
        <v>26</v>
      </c>
      <c r="AC1" s="104" t="s">
        <v>27</v>
      </c>
      <c r="AD1" s="104" t="s">
        <v>28</v>
      </c>
      <c r="AE1" s="104" t="s">
        <v>29</v>
      </c>
      <c r="AF1" s="104" t="s">
        <v>30</v>
      </c>
      <c r="AG1" s="104" t="s">
        <v>31</v>
      </c>
      <c r="AH1" s="104" t="s">
        <v>32</v>
      </c>
      <c r="AI1" s="104" t="s">
        <v>33</v>
      </c>
      <c r="AJ1" s="1" t="s">
        <v>8023</v>
      </c>
      <c r="AK1" s="1" t="s">
        <v>8027</v>
      </c>
      <c r="AL1" s="1" t="s">
        <v>8384</v>
      </c>
      <c r="AM1" s="1" t="s">
        <v>8385</v>
      </c>
      <c r="AN1" s="104" t="s">
        <v>34</v>
      </c>
    </row>
    <row r="2" spans="1:40" x14ac:dyDescent="0.25">
      <c r="A2" s="105">
        <v>17</v>
      </c>
      <c r="B2" s="106" t="s">
        <v>350</v>
      </c>
      <c r="C2" s="106" t="s">
        <v>351</v>
      </c>
      <c r="D2" s="106" t="s">
        <v>352</v>
      </c>
      <c r="E2" s="107">
        <v>42199</v>
      </c>
      <c r="F2" s="106" t="s">
        <v>38</v>
      </c>
      <c r="I2" s="110">
        <v>71.5</v>
      </c>
      <c r="J2" s="110">
        <v>1.07</v>
      </c>
      <c r="L2" s="109" t="s">
        <v>341</v>
      </c>
      <c r="M2" s="106" t="s">
        <v>151</v>
      </c>
      <c r="N2" s="106" t="s">
        <v>48</v>
      </c>
      <c r="O2" s="110">
        <v>60</v>
      </c>
      <c r="P2" s="106" t="s">
        <v>353</v>
      </c>
      <c r="Q2" s="106" t="s">
        <v>15</v>
      </c>
      <c r="R2" s="105">
        <v>1</v>
      </c>
      <c r="S2" s="105">
        <v>0</v>
      </c>
      <c r="T2" s="105">
        <v>0</v>
      </c>
      <c r="U2" s="105">
        <v>1</v>
      </c>
      <c r="V2" s="105">
        <v>0</v>
      </c>
      <c r="W2" s="105">
        <v>0</v>
      </c>
      <c r="X2" s="105">
        <v>0</v>
      </c>
      <c r="Y2" s="105">
        <v>0</v>
      </c>
      <c r="Z2" s="105">
        <v>1</v>
      </c>
      <c r="AA2" s="105">
        <v>0</v>
      </c>
      <c r="AB2" s="105">
        <v>0</v>
      </c>
      <c r="AC2" s="105">
        <v>1</v>
      </c>
      <c r="AD2" s="105">
        <v>0</v>
      </c>
      <c r="AE2" s="105">
        <v>0</v>
      </c>
      <c r="AF2" s="105">
        <v>0</v>
      </c>
      <c r="AG2" s="105">
        <v>0</v>
      </c>
      <c r="AH2" s="105">
        <v>0</v>
      </c>
      <c r="AI2" s="105">
        <v>0</v>
      </c>
      <c r="AJ2" s="9">
        <f>IF(OR(AC2=1,AE2=1),1,0)</f>
        <v>1</v>
      </c>
      <c r="AK2" s="9">
        <f>IF(OR(AF2=1,AG2=1),1,0)</f>
        <v>0</v>
      </c>
      <c r="AL2" s="9">
        <f>IF(OR(AD2=1,AH2=1,AI2=1),1,0)</f>
        <v>0</v>
      </c>
      <c r="AM2" s="9">
        <f>IF(OR(AD2=1,AH2=1),1,0)</f>
        <v>0</v>
      </c>
      <c r="AN2" s="106" t="s">
        <v>354</v>
      </c>
    </row>
    <row r="3" spans="1:40" x14ac:dyDescent="0.25">
      <c r="A3" s="105">
        <v>52</v>
      </c>
      <c r="B3" s="106" t="s">
        <v>3496</v>
      </c>
      <c r="C3" s="106" t="s">
        <v>3497</v>
      </c>
      <c r="D3" s="106" t="s">
        <v>3498</v>
      </c>
      <c r="E3" s="107">
        <v>41817</v>
      </c>
      <c r="F3" s="106" t="s">
        <v>38</v>
      </c>
      <c r="I3" s="110">
        <v>1200</v>
      </c>
      <c r="J3" s="110">
        <v>0.36</v>
      </c>
      <c r="L3" s="109" t="s">
        <v>342</v>
      </c>
      <c r="M3" s="106" t="s">
        <v>39</v>
      </c>
      <c r="N3" s="106" t="s">
        <v>48</v>
      </c>
      <c r="O3" s="110">
        <v>1</v>
      </c>
      <c r="P3" s="106" t="s">
        <v>7250</v>
      </c>
      <c r="Q3" s="106" t="s">
        <v>15</v>
      </c>
      <c r="R3" s="105">
        <v>1</v>
      </c>
      <c r="S3" s="105">
        <v>0</v>
      </c>
      <c r="T3" s="105">
        <v>0</v>
      </c>
      <c r="U3" s="105">
        <v>0</v>
      </c>
      <c r="V3" s="105">
        <v>0</v>
      </c>
      <c r="W3" s="105">
        <v>0</v>
      </c>
      <c r="X3" s="105">
        <v>0</v>
      </c>
      <c r="Y3" s="105">
        <v>1</v>
      </c>
      <c r="Z3" s="105">
        <v>0</v>
      </c>
      <c r="AA3" s="105">
        <v>0</v>
      </c>
      <c r="AB3" s="105">
        <v>0</v>
      </c>
      <c r="AC3" s="105">
        <v>0</v>
      </c>
      <c r="AD3" s="105">
        <v>0</v>
      </c>
      <c r="AE3" s="105">
        <v>1</v>
      </c>
      <c r="AF3" s="105">
        <v>0</v>
      </c>
      <c r="AG3" s="105">
        <v>0</v>
      </c>
      <c r="AH3" s="105">
        <v>0</v>
      </c>
      <c r="AI3" s="105">
        <v>0</v>
      </c>
      <c r="AJ3" s="9">
        <f t="shared" ref="AJ3:AJ22" si="0">IF(OR(AC3=1,AE3=1),1,0)</f>
        <v>1</v>
      </c>
      <c r="AK3" s="9">
        <f t="shared" ref="AK3:AK22" si="1">IF(OR(AF3=1,AG3=1),1,0)</f>
        <v>0</v>
      </c>
      <c r="AL3" s="9">
        <f>IF(OR(AD3=1,AH3=1,AI3=1),1,0)</f>
        <v>0</v>
      </c>
      <c r="AM3" s="9">
        <f>IF(OR(AD3=1,AH3=1),1,0)</f>
        <v>0</v>
      </c>
      <c r="AN3" s="106" t="s">
        <v>3499</v>
      </c>
    </row>
    <row r="4" spans="1:40" x14ac:dyDescent="0.25">
      <c r="A4" s="105">
        <v>64</v>
      </c>
      <c r="B4" s="106" t="s">
        <v>4143</v>
      </c>
      <c r="C4" s="106" t="s">
        <v>4144</v>
      </c>
      <c r="D4" s="106" t="s">
        <v>4145</v>
      </c>
      <c r="E4" s="107">
        <v>41579</v>
      </c>
      <c r="F4" s="106" t="s">
        <v>38</v>
      </c>
      <c r="I4" s="110">
        <v>2.0499999999999998</v>
      </c>
      <c r="J4" s="110">
        <v>4.0500000000000001E-2</v>
      </c>
      <c r="L4" s="109" t="s">
        <v>342</v>
      </c>
      <c r="M4" s="106" t="s">
        <v>4146</v>
      </c>
      <c r="N4" s="106" t="s">
        <v>40</v>
      </c>
      <c r="O4" s="110">
        <v>64</v>
      </c>
      <c r="P4" s="106" t="s">
        <v>225</v>
      </c>
      <c r="Q4" s="106" t="s">
        <v>15</v>
      </c>
      <c r="R4" s="105">
        <v>1</v>
      </c>
      <c r="S4" s="105">
        <v>0</v>
      </c>
      <c r="T4" s="105">
        <v>0</v>
      </c>
      <c r="U4" s="105">
        <v>1</v>
      </c>
      <c r="V4" s="105">
        <v>0</v>
      </c>
      <c r="W4" s="105">
        <v>0</v>
      </c>
      <c r="X4" s="105">
        <v>0</v>
      </c>
      <c r="Y4" s="105">
        <v>0</v>
      </c>
      <c r="Z4" s="105">
        <v>1</v>
      </c>
      <c r="AA4" s="105">
        <v>0</v>
      </c>
      <c r="AB4" s="105">
        <v>0</v>
      </c>
      <c r="AC4" s="105">
        <v>1</v>
      </c>
      <c r="AD4" s="105">
        <v>0</v>
      </c>
      <c r="AE4" s="105">
        <v>1</v>
      </c>
      <c r="AF4" s="105">
        <v>0</v>
      </c>
      <c r="AG4" s="105">
        <v>0</v>
      </c>
      <c r="AH4" s="105">
        <v>0</v>
      </c>
      <c r="AI4" s="105">
        <v>0</v>
      </c>
      <c r="AJ4" s="9">
        <f t="shared" si="0"/>
        <v>1</v>
      </c>
      <c r="AK4" s="9">
        <f t="shared" si="1"/>
        <v>0</v>
      </c>
      <c r="AL4" s="9">
        <f t="shared" ref="AL4:AL22" si="2">IF(OR(AD4=1,AH4=1,AI4=1),1,0)</f>
        <v>0</v>
      </c>
      <c r="AM4" s="9">
        <f t="shared" ref="AM4:AM22" si="3">IF(OR(AD4=1,AH4=1),1,0)</f>
        <v>0</v>
      </c>
      <c r="AN4" s="106" t="s">
        <v>4148</v>
      </c>
    </row>
    <row r="5" spans="1:40" x14ac:dyDescent="0.25">
      <c r="A5" s="105">
        <v>75</v>
      </c>
      <c r="B5" s="106" t="s">
        <v>3515</v>
      </c>
      <c r="C5" s="106" t="s">
        <v>3516</v>
      </c>
      <c r="D5" s="106" t="s">
        <v>3517</v>
      </c>
      <c r="E5" s="107">
        <v>41699</v>
      </c>
      <c r="F5" s="106" t="s">
        <v>38</v>
      </c>
      <c r="J5" s="110">
        <v>0.26</v>
      </c>
      <c r="L5" s="109" t="s">
        <v>341</v>
      </c>
      <c r="M5" s="106" t="s">
        <v>230</v>
      </c>
      <c r="N5" s="106" t="s">
        <v>48</v>
      </c>
      <c r="O5" s="110">
        <v>120</v>
      </c>
      <c r="P5" s="106" t="s">
        <v>367</v>
      </c>
      <c r="Q5" s="106" t="s">
        <v>15</v>
      </c>
      <c r="R5" s="105">
        <v>1</v>
      </c>
      <c r="S5" s="105">
        <v>0</v>
      </c>
      <c r="T5" s="105">
        <v>0</v>
      </c>
      <c r="U5" s="105">
        <v>1</v>
      </c>
      <c r="V5" s="105">
        <v>0</v>
      </c>
      <c r="W5" s="105">
        <v>0</v>
      </c>
      <c r="X5" s="105">
        <v>0</v>
      </c>
      <c r="Y5" s="105">
        <v>0</v>
      </c>
      <c r="Z5" s="105">
        <v>1</v>
      </c>
      <c r="AA5" s="105">
        <v>0</v>
      </c>
      <c r="AB5" s="105">
        <v>0</v>
      </c>
      <c r="AC5" s="105">
        <v>1</v>
      </c>
      <c r="AD5" s="105">
        <v>0</v>
      </c>
      <c r="AE5" s="105">
        <v>0</v>
      </c>
      <c r="AF5" s="105">
        <v>0</v>
      </c>
      <c r="AG5" s="105">
        <v>0</v>
      </c>
      <c r="AH5" s="105">
        <v>0</v>
      </c>
      <c r="AI5" s="105">
        <v>0</v>
      </c>
      <c r="AJ5" s="9">
        <f t="shared" si="0"/>
        <v>1</v>
      </c>
      <c r="AK5" s="9">
        <f t="shared" si="1"/>
        <v>0</v>
      </c>
      <c r="AL5" s="9">
        <f t="shared" si="2"/>
        <v>0</v>
      </c>
      <c r="AM5" s="9">
        <f t="shared" si="3"/>
        <v>0</v>
      </c>
      <c r="AN5" s="106" t="s">
        <v>3519</v>
      </c>
    </row>
    <row r="6" spans="1:40" x14ac:dyDescent="0.25">
      <c r="A6" s="105">
        <v>102</v>
      </c>
      <c r="B6" s="106" t="s">
        <v>8640</v>
      </c>
      <c r="C6" s="106" t="s">
        <v>8641</v>
      </c>
      <c r="D6" s="106" t="s">
        <v>8642</v>
      </c>
      <c r="E6" s="107">
        <v>42125</v>
      </c>
      <c r="F6" s="106" t="s">
        <v>38</v>
      </c>
      <c r="I6" s="110">
        <v>28000</v>
      </c>
      <c r="L6" s="109" t="s">
        <v>342</v>
      </c>
      <c r="M6" s="106" t="s">
        <v>136</v>
      </c>
      <c r="N6" s="106" t="s">
        <v>48</v>
      </c>
      <c r="O6" s="110">
        <v>63</v>
      </c>
      <c r="P6" s="106" t="s">
        <v>526</v>
      </c>
      <c r="Q6" s="106" t="s">
        <v>15</v>
      </c>
      <c r="R6" s="105">
        <v>1</v>
      </c>
      <c r="S6" s="105">
        <v>0</v>
      </c>
      <c r="T6" s="105">
        <v>0</v>
      </c>
      <c r="U6" s="105">
        <v>1</v>
      </c>
      <c r="V6" s="105">
        <v>0</v>
      </c>
      <c r="W6" s="105">
        <v>0</v>
      </c>
      <c r="X6" s="105">
        <v>0</v>
      </c>
      <c r="Y6" s="105">
        <v>0</v>
      </c>
      <c r="Z6" s="105">
        <v>1</v>
      </c>
      <c r="AA6" s="105">
        <v>0</v>
      </c>
      <c r="AB6" s="105">
        <v>0</v>
      </c>
      <c r="AC6" s="105">
        <v>1</v>
      </c>
      <c r="AD6" s="105">
        <v>0</v>
      </c>
      <c r="AE6" s="105">
        <v>0</v>
      </c>
      <c r="AF6" s="105">
        <v>0</v>
      </c>
      <c r="AG6" s="105">
        <v>0</v>
      </c>
      <c r="AH6" s="105">
        <v>0</v>
      </c>
      <c r="AI6" s="105">
        <v>0</v>
      </c>
      <c r="AJ6" s="9">
        <f t="shared" si="0"/>
        <v>1</v>
      </c>
      <c r="AK6" s="9">
        <f t="shared" si="1"/>
        <v>0</v>
      </c>
      <c r="AL6" s="9">
        <f t="shared" si="2"/>
        <v>0</v>
      </c>
      <c r="AM6" s="9">
        <f t="shared" si="3"/>
        <v>0</v>
      </c>
      <c r="AN6" s="106" t="s">
        <v>8643</v>
      </c>
    </row>
    <row r="7" spans="1:40" x14ac:dyDescent="0.25">
      <c r="A7" s="105">
        <v>103</v>
      </c>
      <c r="B7" s="106" t="s">
        <v>3545</v>
      </c>
      <c r="C7" s="106" t="s">
        <v>3546</v>
      </c>
      <c r="D7" s="106" t="s">
        <v>3547</v>
      </c>
      <c r="E7" s="107">
        <v>41883</v>
      </c>
      <c r="F7" s="106" t="s">
        <v>38</v>
      </c>
      <c r="I7" s="110">
        <v>120</v>
      </c>
      <c r="J7" s="110">
        <v>5.1999999999999995E-4</v>
      </c>
      <c r="L7" s="109" t="s">
        <v>342</v>
      </c>
      <c r="M7" s="106" t="s">
        <v>963</v>
      </c>
      <c r="N7" s="106" t="s">
        <v>48</v>
      </c>
      <c r="O7" s="110">
        <v>1</v>
      </c>
      <c r="P7" s="106" t="s">
        <v>41</v>
      </c>
      <c r="Q7" s="106" t="s">
        <v>15</v>
      </c>
      <c r="R7" s="105">
        <v>1</v>
      </c>
      <c r="S7" s="105">
        <v>0</v>
      </c>
      <c r="T7" s="105">
        <v>0</v>
      </c>
      <c r="U7" s="105">
        <v>1</v>
      </c>
      <c r="V7" s="105">
        <v>0</v>
      </c>
      <c r="W7" s="105">
        <v>0</v>
      </c>
      <c r="X7" s="105">
        <v>0</v>
      </c>
      <c r="Y7" s="105">
        <v>1</v>
      </c>
      <c r="Z7" s="105">
        <v>0</v>
      </c>
      <c r="AA7" s="105">
        <v>0</v>
      </c>
      <c r="AB7" s="105">
        <v>0</v>
      </c>
      <c r="AC7" s="105">
        <v>1</v>
      </c>
      <c r="AD7" s="105">
        <v>0</v>
      </c>
      <c r="AE7" s="105">
        <v>1</v>
      </c>
      <c r="AF7" s="105">
        <v>0</v>
      </c>
      <c r="AG7" s="105">
        <v>0</v>
      </c>
      <c r="AH7" s="105">
        <v>0</v>
      </c>
      <c r="AI7" s="105">
        <v>0</v>
      </c>
      <c r="AJ7" s="9">
        <f t="shared" si="0"/>
        <v>1</v>
      </c>
      <c r="AK7" s="9">
        <f t="shared" si="1"/>
        <v>0</v>
      </c>
      <c r="AL7" s="9">
        <f t="shared" si="2"/>
        <v>0</v>
      </c>
      <c r="AM7" s="9">
        <f t="shared" si="3"/>
        <v>0</v>
      </c>
      <c r="AN7" s="106" t="s">
        <v>3548</v>
      </c>
    </row>
    <row r="8" spans="1:40" x14ac:dyDescent="0.25">
      <c r="A8" s="105">
        <v>116</v>
      </c>
      <c r="B8" s="106" t="s">
        <v>3549</v>
      </c>
      <c r="C8" s="106" t="s">
        <v>3550</v>
      </c>
      <c r="D8" s="106" t="s">
        <v>3551</v>
      </c>
      <c r="E8" s="107">
        <v>41634</v>
      </c>
      <c r="F8" s="106" t="s">
        <v>46</v>
      </c>
      <c r="G8" s="105">
        <v>2100</v>
      </c>
      <c r="H8" s="105">
        <v>850</v>
      </c>
      <c r="L8" s="109" t="s">
        <v>341</v>
      </c>
      <c r="M8" s="106" t="s">
        <v>54</v>
      </c>
      <c r="N8" s="106" t="s">
        <v>48</v>
      </c>
      <c r="O8" s="110">
        <v>365</v>
      </c>
      <c r="P8" s="106" t="s">
        <v>5770</v>
      </c>
      <c r="Q8" s="106" t="s">
        <v>15</v>
      </c>
      <c r="R8" s="105">
        <v>0</v>
      </c>
      <c r="S8" s="105">
        <v>0</v>
      </c>
      <c r="T8" s="105">
        <v>0</v>
      </c>
      <c r="U8" s="105">
        <v>0</v>
      </c>
      <c r="V8" s="105">
        <v>0</v>
      </c>
      <c r="W8" s="105">
        <v>0</v>
      </c>
      <c r="X8" s="105">
        <v>0</v>
      </c>
      <c r="Y8" s="105">
        <v>0</v>
      </c>
      <c r="Z8" s="105">
        <v>0</v>
      </c>
      <c r="AA8" s="105">
        <v>0</v>
      </c>
      <c r="AB8" s="105">
        <v>1</v>
      </c>
      <c r="AC8" s="105">
        <v>0</v>
      </c>
      <c r="AD8" s="105">
        <v>0</v>
      </c>
      <c r="AE8" s="105">
        <v>0</v>
      </c>
      <c r="AF8" s="105">
        <v>0</v>
      </c>
      <c r="AG8" s="105">
        <v>0</v>
      </c>
      <c r="AH8" s="105">
        <v>0</v>
      </c>
      <c r="AI8" s="105">
        <v>1</v>
      </c>
      <c r="AJ8" s="9">
        <f t="shared" si="0"/>
        <v>0</v>
      </c>
      <c r="AK8" s="9">
        <f t="shared" si="1"/>
        <v>0</v>
      </c>
      <c r="AL8" s="9">
        <f t="shared" si="2"/>
        <v>1</v>
      </c>
      <c r="AM8" s="9">
        <f t="shared" si="3"/>
        <v>0</v>
      </c>
      <c r="AN8" s="106" t="s">
        <v>3552</v>
      </c>
    </row>
    <row r="9" spans="1:40" x14ac:dyDescent="0.25">
      <c r="A9" s="105">
        <v>147</v>
      </c>
      <c r="B9" s="106" t="s">
        <v>3557</v>
      </c>
      <c r="C9" s="106" t="s">
        <v>3558</v>
      </c>
      <c r="D9" s="106" t="s">
        <v>3559</v>
      </c>
      <c r="E9" s="107">
        <v>41707</v>
      </c>
      <c r="F9" s="106" t="s">
        <v>38</v>
      </c>
      <c r="I9" s="110">
        <v>300000</v>
      </c>
      <c r="L9" s="109" t="s">
        <v>342</v>
      </c>
      <c r="M9" s="106" t="s">
        <v>136</v>
      </c>
      <c r="N9" s="106" t="s">
        <v>40</v>
      </c>
      <c r="O9" s="110">
        <v>0.25</v>
      </c>
      <c r="P9" s="106" t="s">
        <v>367</v>
      </c>
      <c r="Q9" s="106" t="s">
        <v>15</v>
      </c>
      <c r="R9" s="105">
        <v>1</v>
      </c>
      <c r="S9" s="105">
        <v>0</v>
      </c>
      <c r="T9" s="105">
        <v>0</v>
      </c>
      <c r="U9" s="105">
        <v>1</v>
      </c>
      <c r="V9" s="105">
        <v>0</v>
      </c>
      <c r="W9" s="105">
        <v>0</v>
      </c>
      <c r="X9" s="105">
        <v>0</v>
      </c>
      <c r="Y9" s="105">
        <v>0</v>
      </c>
      <c r="Z9" s="105">
        <v>1</v>
      </c>
      <c r="AA9" s="105">
        <v>0</v>
      </c>
      <c r="AB9" s="105">
        <v>0</v>
      </c>
      <c r="AC9" s="105">
        <v>1</v>
      </c>
      <c r="AD9" s="105">
        <v>0</v>
      </c>
      <c r="AE9" s="105">
        <v>0</v>
      </c>
      <c r="AF9" s="105">
        <v>0</v>
      </c>
      <c r="AG9" s="105">
        <v>0</v>
      </c>
      <c r="AH9" s="105">
        <v>0</v>
      </c>
      <c r="AI9" s="105">
        <v>0</v>
      </c>
      <c r="AJ9" s="9">
        <f t="shared" si="0"/>
        <v>1</v>
      </c>
      <c r="AK9" s="9">
        <f t="shared" si="1"/>
        <v>0</v>
      </c>
      <c r="AL9" s="9">
        <f t="shared" si="2"/>
        <v>0</v>
      </c>
      <c r="AM9" s="9">
        <f t="shared" si="3"/>
        <v>0</v>
      </c>
      <c r="AN9" s="106" t="s">
        <v>3560</v>
      </c>
    </row>
    <row r="10" spans="1:40" x14ac:dyDescent="0.25">
      <c r="A10" s="105">
        <v>160</v>
      </c>
      <c r="B10" s="106" t="s">
        <v>374</v>
      </c>
      <c r="C10" s="106" t="s">
        <v>375</v>
      </c>
      <c r="D10" s="106" t="s">
        <v>376</v>
      </c>
      <c r="E10" s="107">
        <v>41760</v>
      </c>
      <c r="F10" s="106" t="s">
        <v>38</v>
      </c>
      <c r="I10" s="110">
        <v>60000</v>
      </c>
      <c r="L10" s="109" t="s">
        <v>342</v>
      </c>
      <c r="M10" s="106" t="s">
        <v>39</v>
      </c>
      <c r="N10" s="106" t="s">
        <v>48</v>
      </c>
      <c r="O10" s="110">
        <v>0.29166666666666669</v>
      </c>
      <c r="P10" s="106" t="s">
        <v>377</v>
      </c>
      <c r="Q10" s="106" t="s">
        <v>15</v>
      </c>
      <c r="R10" s="105">
        <v>1</v>
      </c>
      <c r="S10" s="105">
        <v>0</v>
      </c>
      <c r="T10" s="105">
        <v>0</v>
      </c>
      <c r="U10" s="105">
        <v>1</v>
      </c>
      <c r="V10" s="105">
        <v>0</v>
      </c>
      <c r="W10" s="105">
        <v>0</v>
      </c>
      <c r="X10" s="105">
        <v>0</v>
      </c>
      <c r="Y10" s="105">
        <v>0</v>
      </c>
      <c r="Z10" s="105">
        <v>1</v>
      </c>
      <c r="AA10" s="105">
        <v>0</v>
      </c>
      <c r="AB10" s="105">
        <v>0</v>
      </c>
      <c r="AC10" s="105">
        <v>0</v>
      </c>
      <c r="AD10" s="105">
        <v>0</v>
      </c>
      <c r="AE10" s="105">
        <v>0</v>
      </c>
      <c r="AF10" s="105">
        <v>0</v>
      </c>
      <c r="AG10" s="105">
        <v>0</v>
      </c>
      <c r="AH10" s="105">
        <v>0</v>
      </c>
      <c r="AI10" s="105">
        <v>1</v>
      </c>
      <c r="AJ10" s="9">
        <f t="shared" si="0"/>
        <v>0</v>
      </c>
      <c r="AK10" s="9">
        <f t="shared" si="1"/>
        <v>0</v>
      </c>
      <c r="AL10" s="9">
        <f t="shared" si="2"/>
        <v>1</v>
      </c>
      <c r="AM10" s="9">
        <f t="shared" si="3"/>
        <v>0</v>
      </c>
      <c r="AN10" s="106" t="s">
        <v>378</v>
      </c>
    </row>
    <row r="11" spans="1:40" x14ac:dyDescent="0.25">
      <c r="A11" s="105">
        <v>501</v>
      </c>
      <c r="B11" s="106" t="s">
        <v>4199</v>
      </c>
      <c r="C11" s="106" t="s">
        <v>4200</v>
      </c>
      <c r="D11" s="106" t="s">
        <v>4201</v>
      </c>
      <c r="E11" s="107">
        <v>40116</v>
      </c>
      <c r="F11" s="106" t="s">
        <v>38</v>
      </c>
      <c r="J11" s="110">
        <v>2</v>
      </c>
      <c r="L11" s="109" t="s">
        <v>342</v>
      </c>
      <c r="M11" s="106" t="s">
        <v>39</v>
      </c>
      <c r="N11" s="106" t="s">
        <v>48</v>
      </c>
      <c r="O11" s="110">
        <v>8</v>
      </c>
      <c r="P11" s="106" t="s">
        <v>195</v>
      </c>
      <c r="Q11" s="106" t="s">
        <v>15</v>
      </c>
      <c r="R11" s="105">
        <v>1</v>
      </c>
      <c r="S11" s="105">
        <v>0</v>
      </c>
      <c r="T11" s="105">
        <v>0</v>
      </c>
      <c r="U11" s="105">
        <v>1</v>
      </c>
      <c r="V11" s="105">
        <v>0</v>
      </c>
      <c r="W11" s="105">
        <v>0</v>
      </c>
      <c r="X11" s="105">
        <v>0</v>
      </c>
      <c r="Y11" s="105">
        <v>1</v>
      </c>
      <c r="Z11" s="105">
        <v>0</v>
      </c>
      <c r="AA11" s="105">
        <v>0</v>
      </c>
      <c r="AB11" s="105">
        <v>0</v>
      </c>
      <c r="AC11" s="105">
        <v>1</v>
      </c>
      <c r="AD11" s="105">
        <v>0</v>
      </c>
      <c r="AE11" s="105">
        <v>0</v>
      </c>
      <c r="AF11" s="105">
        <v>0</v>
      </c>
      <c r="AG11" s="105">
        <v>0</v>
      </c>
      <c r="AH11" s="105">
        <v>0</v>
      </c>
      <c r="AI11" s="105">
        <v>0</v>
      </c>
      <c r="AJ11" s="9">
        <f t="shared" si="0"/>
        <v>1</v>
      </c>
      <c r="AK11" s="9">
        <f t="shared" si="1"/>
        <v>0</v>
      </c>
      <c r="AL11" s="9">
        <f t="shared" si="2"/>
        <v>0</v>
      </c>
      <c r="AM11" s="9">
        <f t="shared" si="3"/>
        <v>0</v>
      </c>
      <c r="AN11" s="106" t="s">
        <v>4203</v>
      </c>
    </row>
    <row r="12" spans="1:40" x14ac:dyDescent="0.25">
      <c r="A12" s="105">
        <v>917</v>
      </c>
      <c r="B12" s="106" t="s">
        <v>4255</v>
      </c>
      <c r="C12" s="106" t="s">
        <v>4256</v>
      </c>
      <c r="D12" s="106" t="s">
        <v>4257</v>
      </c>
      <c r="E12" s="107">
        <v>39995</v>
      </c>
      <c r="F12" s="106" t="s">
        <v>38</v>
      </c>
      <c r="J12" s="110">
        <v>0.4</v>
      </c>
      <c r="L12" s="109" t="s">
        <v>342</v>
      </c>
      <c r="M12" s="106" t="s">
        <v>136</v>
      </c>
      <c r="N12" s="106" t="s">
        <v>219</v>
      </c>
      <c r="O12" s="110">
        <v>16</v>
      </c>
      <c r="P12" s="106" t="s">
        <v>4109</v>
      </c>
      <c r="Q12" s="106" t="s">
        <v>15</v>
      </c>
      <c r="R12" s="105">
        <v>1</v>
      </c>
      <c r="S12" s="105">
        <v>0</v>
      </c>
      <c r="T12" s="105">
        <v>0</v>
      </c>
      <c r="U12" s="105">
        <v>0</v>
      </c>
      <c r="V12" s="105">
        <v>0</v>
      </c>
      <c r="W12" s="105">
        <v>0</v>
      </c>
      <c r="X12" s="105">
        <v>0</v>
      </c>
      <c r="Y12" s="105">
        <v>1</v>
      </c>
      <c r="Z12" s="105">
        <v>0</v>
      </c>
      <c r="AA12" s="105">
        <v>0</v>
      </c>
      <c r="AB12" s="105">
        <v>0</v>
      </c>
      <c r="AC12" s="105">
        <v>1</v>
      </c>
      <c r="AD12" s="105">
        <v>1</v>
      </c>
      <c r="AE12" s="105">
        <v>0</v>
      </c>
      <c r="AF12" s="105">
        <v>0</v>
      </c>
      <c r="AG12" s="105">
        <v>0</v>
      </c>
      <c r="AH12" s="105">
        <v>0</v>
      </c>
      <c r="AI12" s="105">
        <v>0</v>
      </c>
      <c r="AJ12" s="9">
        <f t="shared" si="0"/>
        <v>1</v>
      </c>
      <c r="AK12" s="9">
        <f>IF(OR(AF12=1,AG12=1),1,0)</f>
        <v>0</v>
      </c>
      <c r="AL12" s="9">
        <f t="shared" si="2"/>
        <v>1</v>
      </c>
      <c r="AM12" s="9">
        <f t="shared" si="3"/>
        <v>1</v>
      </c>
      <c r="AN12" s="106" t="s">
        <v>4259</v>
      </c>
    </row>
    <row r="13" spans="1:40" x14ac:dyDescent="0.25">
      <c r="A13" s="105">
        <v>1207</v>
      </c>
      <c r="B13" s="106" t="s">
        <v>5783</v>
      </c>
      <c r="C13" s="106" t="s">
        <v>5784</v>
      </c>
      <c r="D13" s="106" t="s">
        <v>5785</v>
      </c>
      <c r="E13" s="107">
        <v>38504</v>
      </c>
      <c r="F13" s="106" t="s">
        <v>38</v>
      </c>
      <c r="I13" s="110">
        <v>19000</v>
      </c>
      <c r="J13" s="110">
        <v>0.09</v>
      </c>
      <c r="K13" s="110">
        <v>85</v>
      </c>
      <c r="L13" s="109" t="s">
        <v>342</v>
      </c>
      <c r="M13" s="106" t="s">
        <v>136</v>
      </c>
      <c r="N13" s="106" t="s">
        <v>40</v>
      </c>
      <c r="O13" s="110">
        <v>84</v>
      </c>
      <c r="P13" s="106" t="s">
        <v>817</v>
      </c>
      <c r="Q13" s="106" t="s">
        <v>15</v>
      </c>
      <c r="R13" s="105">
        <v>1</v>
      </c>
      <c r="S13" s="105">
        <v>0</v>
      </c>
      <c r="T13" s="105">
        <v>0</v>
      </c>
      <c r="U13" s="105">
        <v>1</v>
      </c>
      <c r="V13" s="105">
        <v>0</v>
      </c>
      <c r="W13" s="105">
        <v>0</v>
      </c>
      <c r="X13" s="105">
        <v>0</v>
      </c>
      <c r="Y13" s="105">
        <v>0</v>
      </c>
      <c r="Z13" s="105">
        <v>1</v>
      </c>
      <c r="AA13" s="105">
        <v>0</v>
      </c>
      <c r="AB13" s="105">
        <v>0</v>
      </c>
      <c r="AC13" s="105">
        <v>1</v>
      </c>
      <c r="AD13" s="105">
        <v>0</v>
      </c>
      <c r="AE13" s="105">
        <v>0</v>
      </c>
      <c r="AF13" s="105">
        <v>0</v>
      </c>
      <c r="AG13" s="105">
        <v>0</v>
      </c>
      <c r="AH13" s="105">
        <v>0</v>
      </c>
      <c r="AI13" s="105">
        <v>0</v>
      </c>
      <c r="AJ13" s="9">
        <f t="shared" si="0"/>
        <v>1</v>
      </c>
      <c r="AK13" s="9">
        <f>IF(OR(AF13=1,AG13=1),1,0)</f>
        <v>0</v>
      </c>
      <c r="AL13" s="9">
        <f t="shared" si="2"/>
        <v>0</v>
      </c>
      <c r="AM13" s="9">
        <f t="shared" si="3"/>
        <v>0</v>
      </c>
      <c r="AN13" s="106" t="s">
        <v>5787</v>
      </c>
    </row>
    <row r="14" spans="1:40" x14ac:dyDescent="0.25">
      <c r="A14" s="105">
        <v>1238</v>
      </c>
      <c r="B14" s="106" t="s">
        <v>2149</v>
      </c>
      <c r="C14" s="106" t="s">
        <v>2150</v>
      </c>
      <c r="D14" s="106" t="s">
        <v>2151</v>
      </c>
      <c r="E14" s="107">
        <v>40878</v>
      </c>
      <c r="F14" s="106" t="s">
        <v>38</v>
      </c>
      <c r="J14" s="110">
        <v>0.21</v>
      </c>
      <c r="L14" s="109" t="s">
        <v>342</v>
      </c>
      <c r="M14" s="106" t="s">
        <v>185</v>
      </c>
      <c r="N14" s="106" t="s">
        <v>48</v>
      </c>
      <c r="O14" s="110">
        <v>48</v>
      </c>
      <c r="P14" s="106" t="s">
        <v>2099</v>
      </c>
      <c r="Q14" s="106" t="s">
        <v>15</v>
      </c>
      <c r="R14" s="105">
        <v>1</v>
      </c>
      <c r="S14" s="105">
        <v>0</v>
      </c>
      <c r="T14" s="105">
        <v>0</v>
      </c>
      <c r="U14" s="105">
        <v>0</v>
      </c>
      <c r="V14" s="105">
        <v>0</v>
      </c>
      <c r="W14" s="105">
        <v>0</v>
      </c>
      <c r="X14" s="105">
        <v>0</v>
      </c>
      <c r="Y14" s="105">
        <v>1</v>
      </c>
      <c r="Z14" s="105">
        <v>0</v>
      </c>
      <c r="AA14" s="105">
        <v>0</v>
      </c>
      <c r="AB14" s="105">
        <v>0</v>
      </c>
      <c r="AC14" s="105">
        <v>0</v>
      </c>
      <c r="AD14" s="105">
        <v>0</v>
      </c>
      <c r="AE14" s="105">
        <v>0</v>
      </c>
      <c r="AF14" s="105">
        <v>0</v>
      </c>
      <c r="AG14" s="105">
        <v>0</v>
      </c>
      <c r="AH14" s="105">
        <v>0</v>
      </c>
      <c r="AI14" s="105">
        <v>1</v>
      </c>
      <c r="AJ14" s="9">
        <f t="shared" si="0"/>
        <v>0</v>
      </c>
      <c r="AK14" s="9">
        <f t="shared" si="1"/>
        <v>0</v>
      </c>
      <c r="AL14" s="9">
        <f t="shared" si="2"/>
        <v>1</v>
      </c>
      <c r="AM14" s="9">
        <f t="shared" si="3"/>
        <v>0</v>
      </c>
      <c r="AN14" s="106" t="s">
        <v>2152</v>
      </c>
    </row>
    <row r="15" spans="1:40" x14ac:dyDescent="0.25">
      <c r="A15" s="105">
        <v>1353</v>
      </c>
      <c r="B15" s="106" t="s">
        <v>3621</v>
      </c>
      <c r="C15" s="106" t="s">
        <v>3622</v>
      </c>
      <c r="D15" s="106" t="s">
        <v>3623</v>
      </c>
      <c r="E15" s="107">
        <v>41074</v>
      </c>
      <c r="F15" s="106" t="s">
        <v>38</v>
      </c>
      <c r="J15" s="110">
        <v>0.43</v>
      </c>
      <c r="K15" s="110">
        <v>43.2</v>
      </c>
      <c r="L15" s="109" t="s">
        <v>342</v>
      </c>
      <c r="M15" s="106" t="s">
        <v>185</v>
      </c>
      <c r="N15" s="106" t="s">
        <v>48</v>
      </c>
      <c r="O15" s="110">
        <v>6</v>
      </c>
      <c r="P15" s="106" t="s">
        <v>6301</v>
      </c>
      <c r="Q15" s="106" t="s">
        <v>15</v>
      </c>
      <c r="R15" s="105">
        <v>1</v>
      </c>
      <c r="S15" s="105">
        <v>0</v>
      </c>
      <c r="T15" s="105">
        <v>0</v>
      </c>
      <c r="U15" s="105">
        <v>0</v>
      </c>
      <c r="V15" s="105">
        <v>0</v>
      </c>
      <c r="W15" s="105">
        <v>0</v>
      </c>
      <c r="X15" s="105">
        <v>0</v>
      </c>
      <c r="Y15" s="105">
        <v>1</v>
      </c>
      <c r="Z15" s="105">
        <v>0</v>
      </c>
      <c r="AA15" s="105">
        <v>0</v>
      </c>
      <c r="AB15" s="105">
        <v>0</v>
      </c>
      <c r="AC15" s="105">
        <v>0</v>
      </c>
      <c r="AD15" s="105">
        <v>0</v>
      </c>
      <c r="AE15" s="105">
        <v>0</v>
      </c>
      <c r="AF15" s="105">
        <v>0</v>
      </c>
      <c r="AG15" s="105">
        <v>0</v>
      </c>
      <c r="AH15" s="105">
        <v>0</v>
      </c>
      <c r="AI15" s="105">
        <v>1</v>
      </c>
      <c r="AJ15" s="9">
        <f t="shared" si="0"/>
        <v>0</v>
      </c>
      <c r="AK15" s="9">
        <f t="shared" si="1"/>
        <v>0</v>
      </c>
      <c r="AL15" s="9">
        <f t="shared" si="2"/>
        <v>1</v>
      </c>
      <c r="AM15" s="9">
        <f t="shared" si="3"/>
        <v>0</v>
      </c>
      <c r="AN15" s="106" t="s">
        <v>3624</v>
      </c>
    </row>
    <row r="16" spans="1:40" x14ac:dyDescent="0.25">
      <c r="A16" s="105">
        <v>1363</v>
      </c>
      <c r="B16" s="106" t="s">
        <v>7221</v>
      </c>
      <c r="C16" s="106" t="s">
        <v>7222</v>
      </c>
      <c r="D16" s="106" t="s">
        <v>7223</v>
      </c>
      <c r="E16" s="107">
        <v>40724</v>
      </c>
      <c r="F16" s="106" t="s">
        <v>38</v>
      </c>
      <c r="J16" s="110">
        <v>1.05</v>
      </c>
      <c r="K16" s="110">
        <v>35</v>
      </c>
      <c r="L16" s="109" t="s">
        <v>342</v>
      </c>
      <c r="M16" s="106" t="s">
        <v>185</v>
      </c>
      <c r="N16" s="106" t="s">
        <v>48</v>
      </c>
      <c r="O16" s="110">
        <v>30</v>
      </c>
      <c r="P16" s="106" t="s">
        <v>7224</v>
      </c>
      <c r="Q16" s="106" t="s">
        <v>15</v>
      </c>
      <c r="R16" s="105">
        <v>1</v>
      </c>
      <c r="S16" s="105">
        <v>0</v>
      </c>
      <c r="T16" s="105">
        <v>0</v>
      </c>
      <c r="U16" s="105">
        <v>1</v>
      </c>
      <c r="V16" s="105">
        <v>0</v>
      </c>
      <c r="W16" s="105">
        <v>0</v>
      </c>
      <c r="X16" s="105">
        <v>0</v>
      </c>
      <c r="Y16" s="105">
        <v>0</v>
      </c>
      <c r="Z16" s="105">
        <v>1</v>
      </c>
      <c r="AA16" s="105">
        <v>0</v>
      </c>
      <c r="AB16" s="105">
        <v>0</v>
      </c>
      <c r="AC16" s="105">
        <v>0</v>
      </c>
      <c r="AD16" s="105">
        <v>0</v>
      </c>
      <c r="AE16" s="105">
        <v>0</v>
      </c>
      <c r="AF16" s="105">
        <v>0</v>
      </c>
      <c r="AG16" s="105">
        <v>1</v>
      </c>
      <c r="AH16" s="105">
        <v>0</v>
      </c>
      <c r="AI16" s="105">
        <v>0</v>
      </c>
      <c r="AJ16" s="9">
        <f t="shared" si="0"/>
        <v>0</v>
      </c>
      <c r="AK16" s="9">
        <f t="shared" si="1"/>
        <v>1</v>
      </c>
      <c r="AL16" s="9">
        <f t="shared" si="2"/>
        <v>0</v>
      </c>
      <c r="AM16" s="9">
        <f t="shared" si="3"/>
        <v>0</v>
      </c>
      <c r="AN16" s="106" t="s">
        <v>7225</v>
      </c>
    </row>
    <row r="17" spans="1:40" x14ac:dyDescent="0.25">
      <c r="A17" s="105">
        <v>1484</v>
      </c>
      <c r="B17" s="106" t="s">
        <v>3638</v>
      </c>
      <c r="C17" s="106" t="s">
        <v>3639</v>
      </c>
      <c r="D17" s="106" t="s">
        <v>3636</v>
      </c>
      <c r="E17" s="107">
        <v>41153</v>
      </c>
      <c r="F17" s="106" t="s">
        <v>38</v>
      </c>
      <c r="J17" s="110">
        <v>0.9</v>
      </c>
      <c r="L17" s="109" t="s">
        <v>342</v>
      </c>
      <c r="M17" s="106" t="s">
        <v>691</v>
      </c>
      <c r="N17" s="106" t="s">
        <v>48</v>
      </c>
      <c r="O17" s="110">
        <v>90</v>
      </c>
      <c r="P17" s="106" t="s">
        <v>377</v>
      </c>
      <c r="Q17" s="106" t="s">
        <v>15</v>
      </c>
      <c r="R17" s="105">
        <v>1</v>
      </c>
      <c r="S17" s="105">
        <v>0</v>
      </c>
      <c r="T17" s="105">
        <v>0</v>
      </c>
      <c r="U17" s="105">
        <v>1</v>
      </c>
      <c r="V17" s="105">
        <v>0</v>
      </c>
      <c r="W17" s="105">
        <v>0</v>
      </c>
      <c r="X17" s="105">
        <v>0</v>
      </c>
      <c r="Y17" s="105">
        <v>0</v>
      </c>
      <c r="Z17" s="105">
        <v>1</v>
      </c>
      <c r="AA17" s="105">
        <v>0</v>
      </c>
      <c r="AB17" s="105">
        <v>0</v>
      </c>
      <c r="AC17" s="105">
        <v>1</v>
      </c>
      <c r="AD17" s="105">
        <v>0</v>
      </c>
      <c r="AE17" s="105">
        <v>0</v>
      </c>
      <c r="AF17" s="105">
        <v>0</v>
      </c>
      <c r="AG17" s="105">
        <v>0</v>
      </c>
      <c r="AH17" s="105">
        <v>0</v>
      </c>
      <c r="AI17" s="105">
        <v>0</v>
      </c>
      <c r="AJ17" s="9">
        <f t="shared" si="0"/>
        <v>1</v>
      </c>
      <c r="AK17" s="9">
        <f t="shared" si="1"/>
        <v>0</v>
      </c>
      <c r="AL17" s="9">
        <f t="shared" si="2"/>
        <v>0</v>
      </c>
      <c r="AM17" s="9">
        <f t="shared" si="3"/>
        <v>0</v>
      </c>
      <c r="AN17" s="106" t="s">
        <v>3640</v>
      </c>
    </row>
    <row r="18" spans="1:40" x14ac:dyDescent="0.25">
      <c r="A18" s="105">
        <v>1988</v>
      </c>
      <c r="B18" s="106" t="s">
        <v>3718</v>
      </c>
      <c r="C18" s="106" t="s">
        <v>3719</v>
      </c>
      <c r="D18" s="106" t="s">
        <v>3720</v>
      </c>
      <c r="E18" s="107">
        <v>38139</v>
      </c>
      <c r="F18" s="106" t="s">
        <v>38</v>
      </c>
      <c r="J18" s="110">
        <v>2</v>
      </c>
      <c r="L18" s="109" t="s">
        <v>342</v>
      </c>
      <c r="M18" s="106" t="s">
        <v>185</v>
      </c>
      <c r="N18" s="106" t="s">
        <v>48</v>
      </c>
      <c r="O18" s="110">
        <v>22</v>
      </c>
      <c r="P18" s="106" t="s">
        <v>2332</v>
      </c>
      <c r="Q18" s="106" t="s">
        <v>70</v>
      </c>
      <c r="R18" s="105">
        <v>0</v>
      </c>
      <c r="S18" s="105">
        <v>0</v>
      </c>
      <c r="T18" s="105">
        <v>0</v>
      </c>
      <c r="U18" s="105">
        <v>0</v>
      </c>
      <c r="V18" s="105">
        <v>0</v>
      </c>
      <c r="W18" s="105">
        <v>0</v>
      </c>
      <c r="X18" s="105">
        <v>0</v>
      </c>
      <c r="Y18" s="105">
        <v>1</v>
      </c>
      <c r="Z18" s="105">
        <v>0</v>
      </c>
      <c r="AA18" s="105">
        <v>0</v>
      </c>
      <c r="AB18" s="105">
        <v>0</v>
      </c>
      <c r="AC18" s="105">
        <v>1</v>
      </c>
      <c r="AD18" s="105">
        <v>0</v>
      </c>
      <c r="AE18" s="105">
        <v>0</v>
      </c>
      <c r="AF18" s="105">
        <v>1</v>
      </c>
      <c r="AG18" s="105">
        <v>0</v>
      </c>
      <c r="AH18" s="105">
        <v>0</v>
      </c>
      <c r="AI18" s="105">
        <v>0</v>
      </c>
      <c r="AJ18" s="9">
        <f t="shared" si="0"/>
        <v>1</v>
      </c>
      <c r="AK18" s="9">
        <f t="shared" si="1"/>
        <v>1</v>
      </c>
      <c r="AL18" s="9">
        <f t="shared" si="2"/>
        <v>0</v>
      </c>
      <c r="AM18" s="9">
        <f t="shared" si="3"/>
        <v>0</v>
      </c>
      <c r="AN18" s="106" t="s">
        <v>3721</v>
      </c>
    </row>
    <row r="19" spans="1:40" x14ac:dyDescent="0.25">
      <c r="A19" s="105">
        <v>1989</v>
      </c>
      <c r="B19" s="106" t="s">
        <v>3722</v>
      </c>
      <c r="C19" s="106" t="s">
        <v>3723</v>
      </c>
      <c r="D19" s="106" t="s">
        <v>3724</v>
      </c>
      <c r="E19" s="107">
        <v>38200</v>
      </c>
      <c r="F19" s="106" t="s">
        <v>38</v>
      </c>
      <c r="J19" s="110">
        <v>7.5999999999999998E-2</v>
      </c>
      <c r="L19" s="109" t="s">
        <v>342</v>
      </c>
      <c r="M19" s="106" t="s">
        <v>185</v>
      </c>
      <c r="N19" s="106" t="s">
        <v>48</v>
      </c>
      <c r="O19" s="110">
        <v>3</v>
      </c>
      <c r="P19" s="106" t="s">
        <v>6301</v>
      </c>
      <c r="Q19" s="106" t="s">
        <v>55</v>
      </c>
      <c r="R19" s="105">
        <v>0</v>
      </c>
      <c r="S19" s="105">
        <v>0</v>
      </c>
      <c r="T19" s="105">
        <v>0</v>
      </c>
      <c r="U19" s="105">
        <v>0</v>
      </c>
      <c r="V19" s="105">
        <v>0</v>
      </c>
      <c r="W19" s="105">
        <v>0</v>
      </c>
      <c r="X19" s="105">
        <v>0</v>
      </c>
      <c r="Y19" s="105">
        <v>1</v>
      </c>
      <c r="Z19" s="105">
        <v>0</v>
      </c>
      <c r="AA19" s="105">
        <v>0</v>
      </c>
      <c r="AB19" s="105">
        <v>0</v>
      </c>
      <c r="AC19" s="105">
        <v>0</v>
      </c>
      <c r="AD19" s="105">
        <v>1</v>
      </c>
      <c r="AE19" s="105">
        <v>0</v>
      </c>
      <c r="AF19" s="105">
        <v>0</v>
      </c>
      <c r="AG19" s="105">
        <v>0</v>
      </c>
      <c r="AH19" s="105">
        <v>0</v>
      </c>
      <c r="AI19" s="105">
        <v>0</v>
      </c>
      <c r="AJ19" s="9">
        <f t="shared" si="0"/>
        <v>0</v>
      </c>
      <c r="AK19" s="9">
        <f t="shared" si="1"/>
        <v>0</v>
      </c>
      <c r="AL19" s="9">
        <f t="shared" si="2"/>
        <v>1</v>
      </c>
      <c r="AM19" s="9">
        <f t="shared" si="3"/>
        <v>1</v>
      </c>
      <c r="AN19" s="106" t="s">
        <v>3725</v>
      </c>
    </row>
    <row r="20" spans="1:40" x14ac:dyDescent="0.25">
      <c r="A20" s="105">
        <v>2032</v>
      </c>
      <c r="B20" s="106" t="s">
        <v>5807</v>
      </c>
      <c r="C20" s="106" t="s">
        <v>5808</v>
      </c>
      <c r="D20" s="106" t="s">
        <v>5809</v>
      </c>
      <c r="E20" s="107">
        <v>39569</v>
      </c>
      <c r="F20" s="106" t="s">
        <v>38</v>
      </c>
      <c r="J20" s="110">
        <v>2</v>
      </c>
      <c r="L20" s="109" t="s">
        <v>342</v>
      </c>
      <c r="M20" s="106" t="s">
        <v>185</v>
      </c>
      <c r="N20" s="106" t="s">
        <v>48</v>
      </c>
      <c r="O20" s="110">
        <v>1</v>
      </c>
      <c r="P20" s="106" t="s">
        <v>5810</v>
      </c>
      <c r="Q20" s="106" t="s">
        <v>15</v>
      </c>
      <c r="R20" s="105">
        <v>0</v>
      </c>
      <c r="S20" s="105">
        <v>0</v>
      </c>
      <c r="T20" s="105">
        <v>0</v>
      </c>
      <c r="U20" s="105">
        <v>0</v>
      </c>
      <c r="V20" s="105">
        <v>0</v>
      </c>
      <c r="W20" s="105">
        <v>0</v>
      </c>
      <c r="X20" s="105">
        <v>0</v>
      </c>
      <c r="Y20" s="105">
        <v>1</v>
      </c>
      <c r="Z20" s="105">
        <v>0</v>
      </c>
      <c r="AA20" s="105">
        <v>0</v>
      </c>
      <c r="AB20" s="105">
        <v>0</v>
      </c>
      <c r="AC20" s="105">
        <v>1</v>
      </c>
      <c r="AD20" s="105">
        <v>0</v>
      </c>
      <c r="AE20" s="105">
        <v>0</v>
      </c>
      <c r="AF20" s="105">
        <v>0</v>
      </c>
      <c r="AG20" s="105">
        <v>0</v>
      </c>
      <c r="AH20" s="105">
        <v>0</v>
      </c>
      <c r="AI20" s="105">
        <v>0</v>
      </c>
      <c r="AJ20" s="9">
        <f t="shared" si="0"/>
        <v>1</v>
      </c>
      <c r="AK20" s="9">
        <f t="shared" si="1"/>
        <v>0</v>
      </c>
      <c r="AL20" s="9">
        <f t="shared" si="2"/>
        <v>0</v>
      </c>
      <c r="AM20" s="9">
        <f t="shared" si="3"/>
        <v>0</v>
      </c>
      <c r="AN20" s="106" t="s">
        <v>5811</v>
      </c>
    </row>
    <row r="21" spans="1:40" x14ac:dyDescent="0.25">
      <c r="A21" s="105">
        <v>2082</v>
      </c>
      <c r="B21" s="106" t="s">
        <v>3742</v>
      </c>
      <c r="C21" s="106" t="s">
        <v>3743</v>
      </c>
      <c r="D21" s="106" t="s">
        <v>3744</v>
      </c>
      <c r="E21" s="107">
        <v>41180</v>
      </c>
      <c r="F21" s="106" t="s">
        <v>38</v>
      </c>
      <c r="I21" s="110">
        <v>120</v>
      </c>
      <c r="J21" s="110">
        <v>4.1E-5</v>
      </c>
      <c r="L21" s="109" t="s">
        <v>342</v>
      </c>
      <c r="M21" s="106" t="s">
        <v>136</v>
      </c>
      <c r="N21" s="106" t="s">
        <v>40</v>
      </c>
      <c r="O21" s="110">
        <v>3</v>
      </c>
      <c r="P21" s="106" t="s">
        <v>2341</v>
      </c>
      <c r="Q21" s="106" t="s">
        <v>15</v>
      </c>
      <c r="R21" s="105">
        <v>0</v>
      </c>
      <c r="S21" s="105">
        <v>0</v>
      </c>
      <c r="T21" s="105">
        <v>0</v>
      </c>
      <c r="U21" s="105">
        <v>0</v>
      </c>
      <c r="V21" s="105">
        <v>0</v>
      </c>
      <c r="W21" s="105">
        <v>0</v>
      </c>
      <c r="X21" s="105">
        <v>0</v>
      </c>
      <c r="Y21" s="105">
        <v>1</v>
      </c>
      <c r="Z21" s="105">
        <v>0</v>
      </c>
      <c r="AA21" s="105">
        <v>0</v>
      </c>
      <c r="AB21" s="105">
        <v>0</v>
      </c>
      <c r="AC21" s="105">
        <v>1</v>
      </c>
      <c r="AD21" s="105">
        <v>0</v>
      </c>
      <c r="AE21" s="105">
        <v>0</v>
      </c>
      <c r="AF21" s="105">
        <v>0</v>
      </c>
      <c r="AG21" s="105">
        <v>0</v>
      </c>
      <c r="AH21" s="105">
        <v>0</v>
      </c>
      <c r="AI21" s="105">
        <v>0</v>
      </c>
      <c r="AJ21" s="9">
        <f t="shared" si="0"/>
        <v>1</v>
      </c>
      <c r="AK21" s="9">
        <f t="shared" si="1"/>
        <v>0</v>
      </c>
      <c r="AL21" s="9">
        <f t="shared" si="2"/>
        <v>0</v>
      </c>
      <c r="AM21" s="9">
        <f t="shared" si="3"/>
        <v>0</v>
      </c>
      <c r="AN21" s="106" t="s">
        <v>3745</v>
      </c>
    </row>
    <row r="22" spans="1:40" x14ac:dyDescent="0.25">
      <c r="A22" s="105">
        <v>2083</v>
      </c>
      <c r="B22" s="106" t="s">
        <v>3746</v>
      </c>
      <c r="C22" s="106" t="s">
        <v>3747</v>
      </c>
      <c r="D22" s="106" t="s">
        <v>3748</v>
      </c>
      <c r="E22" s="107">
        <v>39448</v>
      </c>
      <c r="F22" s="106" t="s">
        <v>38</v>
      </c>
      <c r="J22" s="110">
        <v>2</v>
      </c>
      <c r="L22" s="109" t="s">
        <v>342</v>
      </c>
      <c r="M22" s="106" t="s">
        <v>185</v>
      </c>
      <c r="N22" s="106" t="s">
        <v>40</v>
      </c>
      <c r="O22" s="110">
        <v>24</v>
      </c>
      <c r="P22" s="106" t="s">
        <v>2411</v>
      </c>
      <c r="Q22" s="106" t="s">
        <v>15</v>
      </c>
      <c r="R22" s="105">
        <v>0</v>
      </c>
      <c r="S22" s="105">
        <v>0</v>
      </c>
      <c r="T22" s="105">
        <v>0</v>
      </c>
      <c r="U22" s="105">
        <v>1</v>
      </c>
      <c r="V22" s="105">
        <v>0</v>
      </c>
      <c r="W22" s="105">
        <v>0</v>
      </c>
      <c r="X22" s="105">
        <v>0</v>
      </c>
      <c r="Y22" s="105">
        <v>1</v>
      </c>
      <c r="Z22" s="105">
        <v>0</v>
      </c>
      <c r="AA22" s="105">
        <v>0</v>
      </c>
      <c r="AB22" s="105">
        <v>0</v>
      </c>
      <c r="AC22" s="105">
        <v>1</v>
      </c>
      <c r="AD22" s="105">
        <v>0</v>
      </c>
      <c r="AE22" s="105">
        <v>1</v>
      </c>
      <c r="AF22" s="105">
        <v>0</v>
      </c>
      <c r="AG22" s="105">
        <v>0</v>
      </c>
      <c r="AH22" s="105">
        <v>0</v>
      </c>
      <c r="AI22" s="105">
        <v>0</v>
      </c>
      <c r="AJ22" s="9">
        <f t="shared" si="0"/>
        <v>1</v>
      </c>
      <c r="AK22" s="9">
        <f t="shared" si="1"/>
        <v>0</v>
      </c>
      <c r="AL22" s="9">
        <f t="shared" si="2"/>
        <v>0</v>
      </c>
      <c r="AM22" s="9">
        <f t="shared" si="3"/>
        <v>0</v>
      </c>
      <c r="AN22" s="106" t="s">
        <v>3750</v>
      </c>
    </row>
    <row r="23" spans="1:40" x14ac:dyDescent="0.25">
      <c r="A23" s="105">
        <v>2199</v>
      </c>
      <c r="B23" s="106" t="s">
        <v>8644</v>
      </c>
      <c r="C23" s="106" t="s">
        <v>8645</v>
      </c>
      <c r="D23" s="106" t="s">
        <v>8646</v>
      </c>
      <c r="E23" s="107">
        <v>39600</v>
      </c>
      <c r="F23" s="106" t="s">
        <v>38</v>
      </c>
      <c r="L23" s="109" t="s">
        <v>342</v>
      </c>
      <c r="M23" s="106" t="s">
        <v>224</v>
      </c>
      <c r="N23" s="103" t="s">
        <v>40</v>
      </c>
      <c r="O23" s="110">
        <v>0</v>
      </c>
      <c r="P23" s="106" t="s">
        <v>6065</v>
      </c>
      <c r="Q23" s="106" t="s">
        <v>15</v>
      </c>
      <c r="R23" s="105">
        <v>0</v>
      </c>
      <c r="S23" s="105">
        <v>0</v>
      </c>
      <c r="T23" s="105">
        <v>0</v>
      </c>
      <c r="U23" s="105">
        <v>0</v>
      </c>
      <c r="V23" s="105">
        <v>1</v>
      </c>
      <c r="W23" s="105">
        <v>0</v>
      </c>
      <c r="X23" s="105">
        <v>0</v>
      </c>
      <c r="Y23" s="105">
        <v>1</v>
      </c>
      <c r="Z23" s="105">
        <v>0</v>
      </c>
      <c r="AA23" s="105">
        <v>0</v>
      </c>
      <c r="AB23" s="105">
        <v>0</v>
      </c>
      <c r="AC23" s="105">
        <v>0</v>
      </c>
      <c r="AD23" s="105">
        <v>0</v>
      </c>
      <c r="AE23" s="105">
        <v>0</v>
      </c>
      <c r="AF23" s="105">
        <v>0</v>
      </c>
      <c r="AG23" s="105">
        <v>0</v>
      </c>
      <c r="AH23" s="105">
        <v>0</v>
      </c>
      <c r="AI23" s="105">
        <v>1</v>
      </c>
      <c r="AJ23" s="9">
        <f t="shared" ref="AJ23:AJ57" si="4">IF(OR(AC23=1,AE23=1),1,0)</f>
        <v>0</v>
      </c>
      <c r="AK23" s="9">
        <f t="shared" ref="AK23:AK57" si="5">IF(OR(AF23=1,AG23=1),1,0)</f>
        <v>0</v>
      </c>
      <c r="AL23" s="9">
        <f>IF(OR(AD23=1,AH23=1,AI23=1),1,0)</f>
        <v>1</v>
      </c>
      <c r="AM23" s="9">
        <f>IF(OR(AD23=1,AH23=1),1,0)</f>
        <v>0</v>
      </c>
      <c r="AN23" s="106" t="s">
        <v>8647</v>
      </c>
    </row>
    <row r="24" spans="1:40" x14ac:dyDescent="0.25">
      <c r="A24" s="105">
        <v>2242</v>
      </c>
      <c r="B24" s="106" t="s">
        <v>4515</v>
      </c>
      <c r="C24" s="106" t="s">
        <v>4516</v>
      </c>
      <c r="D24" s="106" t="s">
        <v>4517</v>
      </c>
      <c r="E24" s="107">
        <v>40969</v>
      </c>
      <c r="F24" s="106" t="s">
        <v>332</v>
      </c>
      <c r="L24" s="109" t="s">
        <v>342</v>
      </c>
      <c r="M24" s="106" t="s">
        <v>4518</v>
      </c>
      <c r="N24" s="106" t="s">
        <v>40</v>
      </c>
      <c r="O24" s="110">
        <v>1</v>
      </c>
      <c r="P24" s="106" t="s">
        <v>4519</v>
      </c>
      <c r="Q24" s="106" t="s">
        <v>15</v>
      </c>
      <c r="R24" s="105">
        <v>0</v>
      </c>
      <c r="S24" s="105">
        <v>0</v>
      </c>
      <c r="T24" s="105">
        <v>0</v>
      </c>
      <c r="U24" s="105">
        <v>1</v>
      </c>
      <c r="V24" s="105">
        <v>0</v>
      </c>
      <c r="W24" s="105">
        <v>0</v>
      </c>
      <c r="X24" s="105">
        <v>0</v>
      </c>
      <c r="Y24" s="105">
        <v>1</v>
      </c>
      <c r="Z24" s="105">
        <v>0</v>
      </c>
      <c r="AA24" s="105">
        <v>0</v>
      </c>
      <c r="AB24" s="105">
        <v>0</v>
      </c>
      <c r="AC24" s="105">
        <v>1</v>
      </c>
      <c r="AD24" s="105">
        <v>0</v>
      </c>
      <c r="AE24" s="105">
        <v>0</v>
      </c>
      <c r="AF24" s="105">
        <v>0</v>
      </c>
      <c r="AG24" s="105">
        <v>0</v>
      </c>
      <c r="AH24" s="105">
        <v>0</v>
      </c>
      <c r="AI24" s="105">
        <v>0</v>
      </c>
      <c r="AJ24" s="9">
        <f t="shared" si="4"/>
        <v>1</v>
      </c>
      <c r="AK24" s="9">
        <f t="shared" si="5"/>
        <v>0</v>
      </c>
      <c r="AL24" s="9">
        <f t="shared" ref="AL24:AL57" si="6">IF(OR(AD24=1,AH24=1,AI24=1),1,0)</f>
        <v>0</v>
      </c>
      <c r="AM24" s="9">
        <f t="shared" ref="AM24:AM57" si="7">IF(OR(AD24=1,AH24=1),1,0)</f>
        <v>0</v>
      </c>
      <c r="AN24" s="106" t="s">
        <v>4520</v>
      </c>
    </row>
    <row r="25" spans="1:40" x14ac:dyDescent="0.25">
      <c r="A25" s="105">
        <v>2415</v>
      </c>
      <c r="B25" s="106" t="s">
        <v>2449</v>
      </c>
      <c r="C25" s="106" t="s">
        <v>2450</v>
      </c>
      <c r="D25" s="106" t="s">
        <v>2451</v>
      </c>
      <c r="E25" s="107">
        <v>42153</v>
      </c>
      <c r="F25" s="106" t="s">
        <v>38</v>
      </c>
      <c r="J25" s="110">
        <v>2</v>
      </c>
      <c r="L25" s="109" t="s">
        <v>342</v>
      </c>
      <c r="M25" s="106" t="s">
        <v>274</v>
      </c>
      <c r="N25" s="106" t="s">
        <v>48</v>
      </c>
      <c r="O25" s="110">
        <v>24</v>
      </c>
      <c r="P25" s="106" t="s">
        <v>2452</v>
      </c>
      <c r="Q25" s="106" t="s">
        <v>15</v>
      </c>
      <c r="R25" s="105">
        <v>0</v>
      </c>
      <c r="S25" s="105">
        <v>0</v>
      </c>
      <c r="T25" s="105">
        <v>0</v>
      </c>
      <c r="U25" s="105">
        <v>0</v>
      </c>
      <c r="V25" s="105">
        <v>0</v>
      </c>
      <c r="W25" s="105">
        <v>0</v>
      </c>
      <c r="X25" s="105">
        <v>0</v>
      </c>
      <c r="Y25" s="105">
        <v>1</v>
      </c>
      <c r="Z25" s="105">
        <v>0</v>
      </c>
      <c r="AA25" s="105">
        <v>0</v>
      </c>
      <c r="AB25" s="105">
        <v>0</v>
      </c>
      <c r="AC25" s="105">
        <v>1</v>
      </c>
      <c r="AD25" s="105">
        <v>0</v>
      </c>
      <c r="AE25" s="105">
        <v>0</v>
      </c>
      <c r="AF25" s="105">
        <v>0</v>
      </c>
      <c r="AG25" s="105">
        <v>0</v>
      </c>
      <c r="AH25" s="105">
        <v>0</v>
      </c>
      <c r="AI25" s="105">
        <v>0</v>
      </c>
      <c r="AJ25" s="9">
        <f t="shared" si="4"/>
        <v>1</v>
      </c>
      <c r="AK25" s="9">
        <f t="shared" si="5"/>
        <v>0</v>
      </c>
      <c r="AL25" s="9">
        <f t="shared" si="6"/>
        <v>0</v>
      </c>
      <c r="AM25" s="9">
        <f t="shared" si="7"/>
        <v>0</v>
      </c>
      <c r="AN25" s="106" t="s">
        <v>2453</v>
      </c>
    </row>
    <row r="26" spans="1:40" x14ac:dyDescent="0.25">
      <c r="A26" s="105">
        <v>2459</v>
      </c>
      <c r="B26" s="106" t="s">
        <v>5823</v>
      </c>
      <c r="C26" s="106" t="s">
        <v>5824</v>
      </c>
      <c r="D26" s="106" t="s">
        <v>5825</v>
      </c>
      <c r="E26" s="107">
        <v>42657</v>
      </c>
      <c r="F26" s="106" t="s">
        <v>38</v>
      </c>
      <c r="I26" s="110">
        <v>2717</v>
      </c>
      <c r="J26" s="110">
        <v>5.16E-2</v>
      </c>
      <c r="L26" s="109" t="s">
        <v>342</v>
      </c>
      <c r="M26" s="106" t="s">
        <v>185</v>
      </c>
      <c r="N26" s="106" t="s">
        <v>48</v>
      </c>
      <c r="O26" s="110">
        <v>140</v>
      </c>
      <c r="P26" s="106" t="s">
        <v>923</v>
      </c>
      <c r="Q26" s="106" t="s">
        <v>15</v>
      </c>
      <c r="R26" s="105">
        <v>1</v>
      </c>
      <c r="S26" s="105">
        <v>0</v>
      </c>
      <c r="T26" s="105">
        <v>0</v>
      </c>
      <c r="U26" s="105">
        <v>1</v>
      </c>
      <c r="V26" s="105">
        <v>0</v>
      </c>
      <c r="W26" s="105">
        <v>0</v>
      </c>
      <c r="X26" s="105">
        <v>0</v>
      </c>
      <c r="Y26" s="105">
        <v>0</v>
      </c>
      <c r="Z26" s="105">
        <v>1</v>
      </c>
      <c r="AA26" s="105">
        <v>0</v>
      </c>
      <c r="AB26" s="105">
        <v>0</v>
      </c>
      <c r="AC26" s="105">
        <v>1</v>
      </c>
      <c r="AD26" s="105">
        <v>0</v>
      </c>
      <c r="AE26" s="105">
        <v>1</v>
      </c>
      <c r="AF26" s="105">
        <v>0</v>
      </c>
      <c r="AG26" s="105">
        <v>0</v>
      </c>
      <c r="AH26" s="105">
        <v>0</v>
      </c>
      <c r="AI26" s="105">
        <v>0</v>
      </c>
      <c r="AJ26" s="9">
        <f t="shared" si="4"/>
        <v>1</v>
      </c>
      <c r="AK26" s="9">
        <f t="shared" si="5"/>
        <v>0</v>
      </c>
      <c r="AL26" s="9">
        <f t="shared" si="6"/>
        <v>0</v>
      </c>
      <c r="AM26" s="9">
        <f t="shared" si="7"/>
        <v>0</v>
      </c>
      <c r="AN26" s="106" t="s">
        <v>5827</v>
      </c>
    </row>
    <row r="27" spans="1:40" x14ac:dyDescent="0.25">
      <c r="A27" s="105">
        <v>2465</v>
      </c>
      <c r="B27" s="106" t="s">
        <v>4599</v>
      </c>
      <c r="C27" s="106" t="s">
        <v>4600</v>
      </c>
      <c r="D27" s="106" t="s">
        <v>4601</v>
      </c>
      <c r="E27" s="107">
        <v>42795</v>
      </c>
      <c r="F27" s="106" t="s">
        <v>38</v>
      </c>
      <c r="I27" s="110">
        <v>1200</v>
      </c>
      <c r="L27" s="109" t="s">
        <v>342</v>
      </c>
      <c r="M27" s="106" t="s">
        <v>4602</v>
      </c>
      <c r="N27" s="106" t="s">
        <v>40</v>
      </c>
      <c r="O27" s="110">
        <v>20</v>
      </c>
      <c r="P27" s="106" t="s">
        <v>2341</v>
      </c>
      <c r="Q27" s="106" t="s">
        <v>15</v>
      </c>
      <c r="R27" s="105">
        <v>1</v>
      </c>
      <c r="S27" s="105">
        <v>0</v>
      </c>
      <c r="T27" s="105">
        <v>0</v>
      </c>
      <c r="U27" s="105">
        <v>0</v>
      </c>
      <c r="V27" s="105">
        <v>0</v>
      </c>
      <c r="W27" s="105">
        <v>0</v>
      </c>
      <c r="X27" s="105">
        <v>0</v>
      </c>
      <c r="Y27" s="105">
        <v>1</v>
      </c>
      <c r="Z27" s="105">
        <v>0</v>
      </c>
      <c r="AA27" s="105">
        <v>0</v>
      </c>
      <c r="AB27" s="105">
        <v>0</v>
      </c>
      <c r="AC27" s="105">
        <v>1</v>
      </c>
      <c r="AD27" s="105">
        <v>0</v>
      </c>
      <c r="AE27" s="105">
        <v>0</v>
      </c>
      <c r="AF27" s="105">
        <v>0</v>
      </c>
      <c r="AG27" s="105">
        <v>0</v>
      </c>
      <c r="AH27" s="105">
        <v>0</v>
      </c>
      <c r="AI27" s="105">
        <v>0</v>
      </c>
      <c r="AJ27" s="9">
        <f t="shared" si="4"/>
        <v>1</v>
      </c>
      <c r="AK27" s="9">
        <f t="shared" si="5"/>
        <v>0</v>
      </c>
      <c r="AL27" s="9">
        <f t="shared" si="6"/>
        <v>0</v>
      </c>
      <c r="AM27" s="9">
        <f t="shared" si="7"/>
        <v>0</v>
      </c>
      <c r="AN27" s="106" t="s">
        <v>4603</v>
      </c>
    </row>
    <row r="28" spans="1:40" x14ac:dyDescent="0.25">
      <c r="A28" s="105">
        <v>2469</v>
      </c>
      <c r="B28" s="106" t="s">
        <v>754</v>
      </c>
      <c r="C28" s="106" t="s">
        <v>755</v>
      </c>
      <c r="D28" s="106" t="s">
        <v>756</v>
      </c>
      <c r="E28" s="107">
        <v>41823</v>
      </c>
      <c r="F28" s="106" t="s">
        <v>38</v>
      </c>
      <c r="I28" s="110">
        <v>30000</v>
      </c>
      <c r="L28" s="109" t="s">
        <v>342</v>
      </c>
      <c r="M28" s="106" t="s">
        <v>224</v>
      </c>
      <c r="N28" s="106" t="s">
        <v>40</v>
      </c>
      <c r="O28" s="110">
        <v>0.25</v>
      </c>
      <c r="P28" s="106" t="s">
        <v>377</v>
      </c>
      <c r="Q28" s="106" t="s">
        <v>15</v>
      </c>
      <c r="R28" s="105">
        <v>1</v>
      </c>
      <c r="S28" s="105">
        <v>0</v>
      </c>
      <c r="T28" s="105">
        <v>0</v>
      </c>
      <c r="U28" s="105">
        <v>1</v>
      </c>
      <c r="V28" s="105">
        <v>0</v>
      </c>
      <c r="W28" s="105">
        <v>0</v>
      </c>
      <c r="X28" s="105">
        <v>0</v>
      </c>
      <c r="Y28" s="105">
        <v>0</v>
      </c>
      <c r="Z28" s="105">
        <v>1</v>
      </c>
      <c r="AA28" s="105">
        <v>0</v>
      </c>
      <c r="AB28" s="105">
        <v>0</v>
      </c>
      <c r="AC28" s="105">
        <v>1</v>
      </c>
      <c r="AD28" s="105">
        <v>0</v>
      </c>
      <c r="AE28" s="105">
        <v>0</v>
      </c>
      <c r="AF28" s="105">
        <v>0</v>
      </c>
      <c r="AG28" s="105">
        <v>0</v>
      </c>
      <c r="AH28" s="105">
        <v>0</v>
      </c>
      <c r="AI28" s="105">
        <v>0</v>
      </c>
      <c r="AJ28" s="9">
        <f t="shared" si="4"/>
        <v>1</v>
      </c>
      <c r="AK28" s="9">
        <f t="shared" si="5"/>
        <v>0</v>
      </c>
      <c r="AL28" s="9">
        <f t="shared" si="6"/>
        <v>0</v>
      </c>
      <c r="AM28" s="9">
        <f t="shared" si="7"/>
        <v>0</v>
      </c>
      <c r="AN28" s="106" t="s">
        <v>757</v>
      </c>
    </row>
    <row r="29" spans="1:40" x14ac:dyDescent="0.25">
      <c r="A29" s="105">
        <v>2470</v>
      </c>
      <c r="B29" s="106" t="s">
        <v>758</v>
      </c>
      <c r="C29" s="106" t="s">
        <v>759</v>
      </c>
      <c r="D29" s="106" t="s">
        <v>760</v>
      </c>
      <c r="E29" s="107">
        <v>42435</v>
      </c>
      <c r="F29" s="106" t="s">
        <v>38</v>
      </c>
      <c r="I29" s="110">
        <v>500000</v>
      </c>
      <c r="L29" s="109" t="s">
        <v>342</v>
      </c>
      <c r="M29" s="106" t="s">
        <v>224</v>
      </c>
      <c r="N29" s="106" t="s">
        <v>40</v>
      </c>
      <c r="O29" s="110">
        <v>0.1</v>
      </c>
      <c r="P29" s="106" t="s">
        <v>377</v>
      </c>
      <c r="Q29" s="106" t="s">
        <v>15</v>
      </c>
      <c r="R29" s="105">
        <v>1</v>
      </c>
      <c r="S29" s="105">
        <v>0</v>
      </c>
      <c r="T29" s="105">
        <v>0</v>
      </c>
      <c r="U29" s="105">
        <v>1</v>
      </c>
      <c r="V29" s="105">
        <v>0</v>
      </c>
      <c r="W29" s="105">
        <v>0</v>
      </c>
      <c r="X29" s="105">
        <v>0</v>
      </c>
      <c r="Y29" s="105">
        <v>0</v>
      </c>
      <c r="Z29" s="105">
        <v>1</v>
      </c>
      <c r="AA29" s="105">
        <v>0</v>
      </c>
      <c r="AB29" s="105">
        <v>0</v>
      </c>
      <c r="AC29" s="105">
        <v>1</v>
      </c>
      <c r="AD29" s="105">
        <v>0</v>
      </c>
      <c r="AE29" s="105">
        <v>0</v>
      </c>
      <c r="AF29" s="105">
        <v>0</v>
      </c>
      <c r="AG29" s="105">
        <v>0</v>
      </c>
      <c r="AH29" s="105">
        <v>0</v>
      </c>
      <c r="AI29" s="105">
        <v>0</v>
      </c>
      <c r="AJ29" s="9">
        <f t="shared" si="4"/>
        <v>1</v>
      </c>
      <c r="AK29" s="9">
        <f t="shared" si="5"/>
        <v>0</v>
      </c>
      <c r="AL29" s="9">
        <f t="shared" si="6"/>
        <v>0</v>
      </c>
      <c r="AM29" s="9">
        <f t="shared" si="7"/>
        <v>0</v>
      </c>
      <c r="AN29" s="106" t="s">
        <v>761</v>
      </c>
    </row>
    <row r="30" spans="1:40" x14ac:dyDescent="0.25">
      <c r="A30" s="105">
        <v>2721</v>
      </c>
      <c r="B30" s="106" t="s">
        <v>4620</v>
      </c>
      <c r="C30" s="106" t="s">
        <v>4621</v>
      </c>
      <c r="D30" s="106" t="s">
        <v>4622</v>
      </c>
      <c r="E30" s="107">
        <v>42913</v>
      </c>
      <c r="F30" s="106" t="s">
        <v>38</v>
      </c>
      <c r="I30" s="110">
        <v>300</v>
      </c>
      <c r="J30" s="110">
        <v>1.2999999999999999E-4</v>
      </c>
      <c r="K30" s="110">
        <v>10</v>
      </c>
      <c r="L30" s="109" t="s">
        <v>342</v>
      </c>
      <c r="M30" s="106" t="s">
        <v>4623</v>
      </c>
      <c r="N30" s="106" t="s">
        <v>40</v>
      </c>
      <c r="O30" s="110">
        <v>2</v>
      </c>
      <c r="P30" s="106" t="s">
        <v>4360</v>
      </c>
      <c r="Q30" s="106" t="s">
        <v>15</v>
      </c>
      <c r="R30" s="105">
        <v>1</v>
      </c>
      <c r="S30" s="105">
        <v>0</v>
      </c>
      <c r="T30" s="105">
        <v>0</v>
      </c>
      <c r="U30" s="105">
        <v>1</v>
      </c>
      <c r="V30" s="105">
        <v>0</v>
      </c>
      <c r="W30" s="105">
        <v>0</v>
      </c>
      <c r="X30" s="105">
        <v>0</v>
      </c>
      <c r="Y30" s="105">
        <v>0</v>
      </c>
      <c r="Z30" s="105">
        <v>1</v>
      </c>
      <c r="AA30" s="105">
        <v>0</v>
      </c>
      <c r="AB30" s="105">
        <v>0</v>
      </c>
      <c r="AC30" s="105">
        <v>0</v>
      </c>
      <c r="AD30" s="105">
        <v>0</v>
      </c>
      <c r="AE30" s="105">
        <v>0</v>
      </c>
      <c r="AF30" s="105">
        <v>0</v>
      </c>
      <c r="AG30" s="105">
        <v>0</v>
      </c>
      <c r="AH30" s="105">
        <v>0</v>
      </c>
      <c r="AI30" s="105">
        <v>1</v>
      </c>
      <c r="AJ30" s="9">
        <f t="shared" si="4"/>
        <v>0</v>
      </c>
      <c r="AK30" s="9">
        <f t="shared" si="5"/>
        <v>0</v>
      </c>
      <c r="AL30" s="9">
        <f t="shared" si="6"/>
        <v>1</v>
      </c>
      <c r="AM30" s="9">
        <f t="shared" si="7"/>
        <v>0</v>
      </c>
      <c r="AN30" s="106" t="s">
        <v>4624</v>
      </c>
    </row>
    <row r="31" spans="1:40" x14ac:dyDescent="0.25">
      <c r="A31" s="105">
        <v>2922</v>
      </c>
      <c r="B31" s="106" t="s">
        <v>3859</v>
      </c>
      <c r="C31" s="106" t="s">
        <v>3860</v>
      </c>
      <c r="D31" s="106" t="s">
        <v>3861</v>
      </c>
      <c r="E31" s="107">
        <v>42705</v>
      </c>
      <c r="F31" s="106" t="s">
        <v>38</v>
      </c>
      <c r="I31" s="110">
        <v>8700</v>
      </c>
      <c r="J31" s="110">
        <v>0.6</v>
      </c>
      <c r="L31" s="109" t="s">
        <v>341</v>
      </c>
      <c r="M31" s="106" t="s">
        <v>151</v>
      </c>
      <c r="N31" s="106" t="s">
        <v>48</v>
      </c>
      <c r="O31" s="110">
        <v>182.5</v>
      </c>
      <c r="P31" s="106" t="s">
        <v>4655</v>
      </c>
      <c r="Q31" s="106" t="s">
        <v>15</v>
      </c>
      <c r="R31" s="105">
        <v>1</v>
      </c>
      <c r="S31" s="105">
        <v>0</v>
      </c>
      <c r="T31" s="105">
        <v>0</v>
      </c>
      <c r="U31" s="105">
        <v>1</v>
      </c>
      <c r="V31" s="105">
        <v>0</v>
      </c>
      <c r="W31" s="105">
        <v>0</v>
      </c>
      <c r="X31" s="105">
        <v>0</v>
      </c>
      <c r="Y31" s="105">
        <v>0</v>
      </c>
      <c r="Z31" s="105">
        <v>1</v>
      </c>
      <c r="AA31" s="105">
        <v>0</v>
      </c>
      <c r="AB31" s="105">
        <v>0</v>
      </c>
      <c r="AC31" s="105">
        <v>0</v>
      </c>
      <c r="AD31" s="105">
        <v>0</v>
      </c>
      <c r="AE31" s="105">
        <v>0</v>
      </c>
      <c r="AF31" s="105">
        <v>0</v>
      </c>
      <c r="AG31" s="105">
        <v>0</v>
      </c>
      <c r="AH31" s="105">
        <v>0</v>
      </c>
      <c r="AI31" s="105">
        <v>1</v>
      </c>
      <c r="AJ31" s="9">
        <f t="shared" si="4"/>
        <v>0</v>
      </c>
      <c r="AK31" s="9">
        <f t="shared" si="5"/>
        <v>0</v>
      </c>
      <c r="AL31" s="9">
        <f t="shared" si="6"/>
        <v>1</v>
      </c>
      <c r="AM31" s="9">
        <f t="shared" si="7"/>
        <v>0</v>
      </c>
      <c r="AN31" s="106" t="s">
        <v>3863</v>
      </c>
    </row>
    <row r="32" spans="1:40" x14ac:dyDescent="0.25">
      <c r="A32" s="105">
        <v>3075</v>
      </c>
      <c r="B32" s="106" t="s">
        <v>3039</v>
      </c>
      <c r="C32" s="106" t="s">
        <v>3040</v>
      </c>
      <c r="D32" s="106" t="s">
        <v>3041</v>
      </c>
      <c r="E32" s="107">
        <v>41722</v>
      </c>
      <c r="F32" s="106" t="s">
        <v>38</v>
      </c>
      <c r="I32" s="110">
        <v>122.7</v>
      </c>
      <c r="J32" s="110">
        <v>2.2700000000000001E-2</v>
      </c>
      <c r="K32" s="110"/>
      <c r="L32" s="109" t="s">
        <v>342</v>
      </c>
      <c r="M32" s="106" t="s">
        <v>136</v>
      </c>
      <c r="N32" s="106" t="s">
        <v>48</v>
      </c>
      <c r="O32" s="110">
        <v>28</v>
      </c>
      <c r="P32" s="106" t="s">
        <v>1230</v>
      </c>
      <c r="Q32" s="106" t="s">
        <v>15</v>
      </c>
      <c r="R32" s="105">
        <v>1</v>
      </c>
      <c r="S32" s="105">
        <v>0</v>
      </c>
      <c r="T32" s="105">
        <v>0</v>
      </c>
      <c r="U32" s="105">
        <v>1</v>
      </c>
      <c r="V32" s="105">
        <v>0</v>
      </c>
      <c r="W32" s="105">
        <v>0</v>
      </c>
      <c r="X32" s="105">
        <v>0</v>
      </c>
      <c r="Y32" s="105">
        <v>0</v>
      </c>
      <c r="Z32" s="105">
        <v>1</v>
      </c>
      <c r="AA32" s="105">
        <v>0</v>
      </c>
      <c r="AB32" s="105">
        <v>0</v>
      </c>
      <c r="AC32" s="105">
        <v>0</v>
      </c>
      <c r="AD32" s="105">
        <v>0</v>
      </c>
      <c r="AE32" s="105">
        <v>1</v>
      </c>
      <c r="AF32" s="105">
        <v>0</v>
      </c>
      <c r="AG32" s="105">
        <v>0</v>
      </c>
      <c r="AH32" s="105">
        <v>0</v>
      </c>
      <c r="AI32" s="105">
        <v>0</v>
      </c>
      <c r="AJ32" s="9">
        <f t="shared" si="4"/>
        <v>1</v>
      </c>
      <c r="AK32" s="9">
        <f t="shared" si="5"/>
        <v>0</v>
      </c>
      <c r="AL32" s="9">
        <f t="shared" si="6"/>
        <v>0</v>
      </c>
      <c r="AM32" s="9">
        <f t="shared" si="7"/>
        <v>0</v>
      </c>
      <c r="AN32" s="106" t="s">
        <v>3042</v>
      </c>
    </row>
    <row r="33" spans="1:40" x14ac:dyDescent="0.25">
      <c r="A33" s="105">
        <v>3136</v>
      </c>
      <c r="B33" s="106" t="s">
        <v>3878</v>
      </c>
      <c r="C33" s="106" t="s">
        <v>3879</v>
      </c>
      <c r="D33" s="106" t="s">
        <v>3880</v>
      </c>
      <c r="E33" s="107">
        <v>42990</v>
      </c>
      <c r="F33" s="106" t="s">
        <v>38</v>
      </c>
      <c r="L33" s="109" t="s">
        <v>342</v>
      </c>
      <c r="M33" s="106" t="s">
        <v>3881</v>
      </c>
      <c r="N33" s="106" t="s">
        <v>219</v>
      </c>
      <c r="O33" s="110">
        <v>1</v>
      </c>
      <c r="P33" s="106" t="s">
        <v>2341</v>
      </c>
      <c r="Q33" s="106" t="s">
        <v>15</v>
      </c>
      <c r="R33" s="105">
        <v>1</v>
      </c>
      <c r="S33" s="105">
        <v>0</v>
      </c>
      <c r="T33" s="105">
        <v>0</v>
      </c>
      <c r="U33" s="105">
        <v>0</v>
      </c>
      <c r="V33" s="105">
        <v>0</v>
      </c>
      <c r="W33" s="105">
        <v>0</v>
      </c>
      <c r="X33" s="105">
        <v>0</v>
      </c>
      <c r="Y33" s="105">
        <v>1</v>
      </c>
      <c r="Z33" s="105">
        <v>0</v>
      </c>
      <c r="AA33" s="105">
        <v>0</v>
      </c>
      <c r="AB33" s="105">
        <v>0</v>
      </c>
      <c r="AC33" s="105">
        <v>1</v>
      </c>
      <c r="AD33" s="105">
        <v>1</v>
      </c>
      <c r="AE33" s="105">
        <v>1</v>
      </c>
      <c r="AF33" s="105">
        <v>0</v>
      </c>
      <c r="AG33" s="105">
        <v>1</v>
      </c>
      <c r="AH33" s="105">
        <v>0</v>
      </c>
      <c r="AI33" s="105">
        <v>0</v>
      </c>
      <c r="AJ33" s="9">
        <f t="shared" si="4"/>
        <v>1</v>
      </c>
      <c r="AK33" s="9">
        <f t="shared" si="5"/>
        <v>1</v>
      </c>
      <c r="AL33" s="9">
        <f t="shared" si="6"/>
        <v>1</v>
      </c>
      <c r="AM33" s="9">
        <f t="shared" si="7"/>
        <v>1</v>
      </c>
      <c r="AN33" s="106" t="s">
        <v>3883</v>
      </c>
    </row>
    <row r="34" spans="1:40" x14ac:dyDescent="0.25">
      <c r="A34" s="105">
        <v>3229</v>
      </c>
      <c r="B34" s="106" t="s">
        <v>4715</v>
      </c>
      <c r="C34" s="106" t="s">
        <v>4716</v>
      </c>
      <c r="D34" s="106" t="s">
        <v>4717</v>
      </c>
      <c r="E34" s="107">
        <v>43364</v>
      </c>
      <c r="F34" s="106" t="s">
        <v>38</v>
      </c>
      <c r="J34" s="110">
        <v>0.15</v>
      </c>
      <c r="L34" s="109" t="s">
        <v>342</v>
      </c>
      <c r="M34" s="106" t="s">
        <v>136</v>
      </c>
      <c r="N34" s="106" t="s">
        <v>40</v>
      </c>
      <c r="O34" s="110">
        <v>2</v>
      </c>
      <c r="P34" s="106" t="s">
        <v>4718</v>
      </c>
      <c r="Q34" s="106" t="s">
        <v>15</v>
      </c>
      <c r="R34" s="105">
        <v>1</v>
      </c>
      <c r="S34" s="105">
        <v>0</v>
      </c>
      <c r="T34" s="105">
        <v>0</v>
      </c>
      <c r="U34" s="105">
        <v>1</v>
      </c>
      <c r="V34" s="105">
        <v>0</v>
      </c>
      <c r="W34" s="105">
        <v>0</v>
      </c>
      <c r="X34" s="105">
        <v>0</v>
      </c>
      <c r="Y34" s="105">
        <v>1</v>
      </c>
      <c r="Z34" s="105">
        <v>0</v>
      </c>
      <c r="AA34" s="105">
        <v>0</v>
      </c>
      <c r="AB34" s="105">
        <v>0</v>
      </c>
      <c r="AC34" s="105">
        <v>1</v>
      </c>
      <c r="AD34" s="105">
        <v>0</v>
      </c>
      <c r="AE34" s="105">
        <v>1</v>
      </c>
      <c r="AF34" s="105">
        <v>0</v>
      </c>
      <c r="AG34" s="105">
        <v>0</v>
      </c>
      <c r="AH34" s="105">
        <v>0</v>
      </c>
      <c r="AI34" s="105">
        <v>0</v>
      </c>
      <c r="AJ34" s="9">
        <f t="shared" si="4"/>
        <v>1</v>
      </c>
      <c r="AK34" s="9">
        <f t="shared" si="5"/>
        <v>0</v>
      </c>
      <c r="AL34" s="9">
        <f t="shared" si="6"/>
        <v>0</v>
      </c>
      <c r="AM34" s="9">
        <f t="shared" si="7"/>
        <v>0</v>
      </c>
      <c r="AN34" s="106" t="s">
        <v>4720</v>
      </c>
    </row>
    <row r="35" spans="1:40" x14ac:dyDescent="0.25">
      <c r="A35" s="105">
        <v>3371</v>
      </c>
      <c r="B35" s="106" t="s">
        <v>8648</v>
      </c>
      <c r="C35" s="106" t="s">
        <v>8649</v>
      </c>
      <c r="D35" s="106" t="s">
        <v>8650</v>
      </c>
      <c r="E35" s="107">
        <v>43151</v>
      </c>
      <c r="F35" s="106" t="s">
        <v>38</v>
      </c>
      <c r="J35" s="110">
        <v>0.21</v>
      </c>
      <c r="K35" s="110">
        <v>200</v>
      </c>
      <c r="L35" s="109" t="s">
        <v>342</v>
      </c>
      <c r="M35" s="106" t="s">
        <v>136</v>
      </c>
      <c r="N35" s="106" t="s">
        <v>219</v>
      </c>
      <c r="O35" s="110">
        <v>0</v>
      </c>
      <c r="P35" s="106" t="s">
        <v>8651</v>
      </c>
      <c r="Q35" s="106" t="s">
        <v>15</v>
      </c>
      <c r="R35" s="105">
        <v>1</v>
      </c>
      <c r="S35" s="105">
        <v>0</v>
      </c>
      <c r="T35" s="105">
        <v>0</v>
      </c>
      <c r="U35" s="105">
        <v>0</v>
      </c>
      <c r="V35" s="105">
        <v>0</v>
      </c>
      <c r="W35" s="105">
        <v>0</v>
      </c>
      <c r="X35" s="105">
        <v>0</v>
      </c>
      <c r="Y35" s="105">
        <v>1</v>
      </c>
      <c r="Z35" s="105">
        <v>0</v>
      </c>
      <c r="AA35" s="105">
        <v>0</v>
      </c>
      <c r="AB35" s="105">
        <v>0</v>
      </c>
      <c r="AC35" s="105">
        <v>0</v>
      </c>
      <c r="AD35" s="105">
        <v>0</v>
      </c>
      <c r="AE35" s="105">
        <v>0</v>
      </c>
      <c r="AF35" s="105">
        <v>0</v>
      </c>
      <c r="AG35" s="105">
        <v>1</v>
      </c>
      <c r="AH35" s="105">
        <v>0</v>
      </c>
      <c r="AI35" s="105">
        <v>0</v>
      </c>
      <c r="AJ35" s="9">
        <f t="shared" si="4"/>
        <v>0</v>
      </c>
      <c r="AK35" s="9">
        <f t="shared" si="5"/>
        <v>1</v>
      </c>
      <c r="AL35" s="9">
        <f t="shared" si="6"/>
        <v>0</v>
      </c>
      <c r="AM35" s="9">
        <f t="shared" si="7"/>
        <v>0</v>
      </c>
      <c r="AN35" s="106" t="s">
        <v>8652</v>
      </c>
    </row>
    <row r="36" spans="1:40" x14ac:dyDescent="0.25">
      <c r="A36" s="105">
        <v>3406</v>
      </c>
      <c r="B36" s="106" t="s">
        <v>7772</v>
      </c>
      <c r="C36" s="106" t="s">
        <v>7773</v>
      </c>
      <c r="D36" s="106" t="s">
        <v>7774</v>
      </c>
      <c r="E36" s="107">
        <v>43558</v>
      </c>
      <c r="F36" s="106" t="s">
        <v>38</v>
      </c>
      <c r="J36" s="110">
        <v>0.2</v>
      </c>
      <c r="L36" s="109" t="s">
        <v>342</v>
      </c>
      <c r="M36" s="106" t="s">
        <v>224</v>
      </c>
      <c r="N36" s="106" t="s">
        <v>219</v>
      </c>
      <c r="O36" s="110">
        <v>1</v>
      </c>
      <c r="P36" s="106" t="s">
        <v>6036</v>
      </c>
      <c r="Q36" s="106" t="s">
        <v>15</v>
      </c>
      <c r="R36" s="105">
        <v>1</v>
      </c>
      <c r="S36" s="105">
        <v>0</v>
      </c>
      <c r="T36" s="105">
        <v>0</v>
      </c>
      <c r="U36" s="105">
        <v>0</v>
      </c>
      <c r="V36" s="105">
        <v>0</v>
      </c>
      <c r="W36" s="105">
        <v>0</v>
      </c>
      <c r="X36" s="105">
        <v>0</v>
      </c>
      <c r="Y36" s="105">
        <v>1</v>
      </c>
      <c r="Z36" s="105">
        <v>0</v>
      </c>
      <c r="AA36" s="105">
        <v>0</v>
      </c>
      <c r="AB36" s="105">
        <v>0</v>
      </c>
      <c r="AC36" s="105">
        <v>1</v>
      </c>
      <c r="AD36" s="105">
        <v>0</v>
      </c>
      <c r="AE36" s="105">
        <v>0</v>
      </c>
      <c r="AF36" s="105">
        <v>0</v>
      </c>
      <c r="AG36" s="105">
        <v>0</v>
      </c>
      <c r="AH36" s="105">
        <v>0</v>
      </c>
      <c r="AI36" s="105">
        <v>0</v>
      </c>
      <c r="AJ36" s="9">
        <f t="shared" si="4"/>
        <v>1</v>
      </c>
      <c r="AK36" s="9">
        <f t="shared" si="5"/>
        <v>0</v>
      </c>
      <c r="AL36" s="9">
        <f t="shared" si="6"/>
        <v>0</v>
      </c>
      <c r="AM36" s="9">
        <f t="shared" si="7"/>
        <v>0</v>
      </c>
      <c r="AN36" s="106" t="s">
        <v>7775</v>
      </c>
    </row>
    <row r="37" spans="1:40" x14ac:dyDescent="0.25">
      <c r="A37" s="105">
        <v>3408</v>
      </c>
      <c r="B37" s="106" t="s">
        <v>3884</v>
      </c>
      <c r="C37" s="106" t="s">
        <v>3885</v>
      </c>
      <c r="D37" s="106" t="s">
        <v>3886</v>
      </c>
      <c r="E37" s="107">
        <v>43581</v>
      </c>
      <c r="F37" s="106" t="s">
        <v>38</v>
      </c>
      <c r="G37" s="105">
        <v>959.1</v>
      </c>
      <c r="H37" s="105">
        <v>935.1</v>
      </c>
      <c r="J37" s="110">
        <v>0.3</v>
      </c>
      <c r="L37" s="109" t="s">
        <v>342</v>
      </c>
      <c r="M37" s="106" t="s">
        <v>274</v>
      </c>
      <c r="N37" s="106" t="s">
        <v>48</v>
      </c>
      <c r="O37" s="110">
        <v>24</v>
      </c>
      <c r="P37" s="106" t="s">
        <v>4759</v>
      </c>
      <c r="Q37" s="106" t="s">
        <v>15</v>
      </c>
      <c r="R37" s="105">
        <v>0</v>
      </c>
      <c r="S37" s="105">
        <v>0</v>
      </c>
      <c r="T37" s="105">
        <v>0</v>
      </c>
      <c r="U37" s="105">
        <v>1</v>
      </c>
      <c r="V37" s="105">
        <v>0</v>
      </c>
      <c r="W37" s="105">
        <v>0</v>
      </c>
      <c r="X37" s="105">
        <v>0</v>
      </c>
      <c r="Y37" s="105">
        <v>1</v>
      </c>
      <c r="Z37" s="105">
        <v>0</v>
      </c>
      <c r="AA37" s="105">
        <v>0</v>
      </c>
      <c r="AB37" s="105">
        <v>0</v>
      </c>
      <c r="AC37" s="105">
        <v>0</v>
      </c>
      <c r="AD37" s="105">
        <v>0</v>
      </c>
      <c r="AE37" s="105">
        <v>1</v>
      </c>
      <c r="AF37" s="105">
        <v>0</v>
      </c>
      <c r="AG37" s="105">
        <v>0</v>
      </c>
      <c r="AH37" s="105">
        <v>0</v>
      </c>
      <c r="AI37" s="105">
        <v>0</v>
      </c>
      <c r="AJ37" s="9">
        <f t="shared" si="4"/>
        <v>1</v>
      </c>
      <c r="AK37" s="9">
        <f t="shared" si="5"/>
        <v>0</v>
      </c>
      <c r="AL37" s="9">
        <f t="shared" si="6"/>
        <v>0</v>
      </c>
      <c r="AM37" s="9">
        <f t="shared" si="7"/>
        <v>0</v>
      </c>
      <c r="AN37" s="106" t="s">
        <v>3888</v>
      </c>
    </row>
    <row r="38" spans="1:40" x14ac:dyDescent="0.25">
      <c r="A38" s="105">
        <v>3469</v>
      </c>
      <c r="B38" s="106" t="s">
        <v>5658</v>
      </c>
      <c r="C38" s="106" t="s">
        <v>5659</v>
      </c>
      <c r="D38" s="106" t="s">
        <v>5660</v>
      </c>
      <c r="E38" s="107">
        <v>43670</v>
      </c>
      <c r="F38" s="106" t="s">
        <v>38</v>
      </c>
      <c r="J38" s="110">
        <v>4</v>
      </c>
      <c r="L38" s="109" t="s">
        <v>342</v>
      </c>
      <c r="M38" s="106" t="s">
        <v>185</v>
      </c>
      <c r="N38" s="106" t="s">
        <v>48</v>
      </c>
      <c r="O38" s="110">
        <v>24</v>
      </c>
      <c r="P38" s="106" t="s">
        <v>5200</v>
      </c>
      <c r="Q38" s="106" t="s">
        <v>70</v>
      </c>
      <c r="R38" s="105">
        <v>0</v>
      </c>
      <c r="S38" s="105">
        <v>0</v>
      </c>
      <c r="T38" s="105">
        <v>0</v>
      </c>
      <c r="U38" s="105">
        <v>0</v>
      </c>
      <c r="V38" s="105">
        <v>0</v>
      </c>
      <c r="W38" s="105">
        <v>0</v>
      </c>
      <c r="X38" s="105">
        <v>0</v>
      </c>
      <c r="Y38" s="105">
        <v>1</v>
      </c>
      <c r="Z38" s="105">
        <v>0</v>
      </c>
      <c r="AA38" s="105">
        <v>0</v>
      </c>
      <c r="AB38" s="105">
        <v>0</v>
      </c>
      <c r="AC38" s="105">
        <v>0</v>
      </c>
      <c r="AD38" s="105">
        <v>1</v>
      </c>
      <c r="AE38" s="105">
        <v>0</v>
      </c>
      <c r="AF38" s="105">
        <v>0</v>
      </c>
      <c r="AG38" s="105">
        <v>0</v>
      </c>
      <c r="AH38" s="105">
        <v>0</v>
      </c>
      <c r="AI38" s="105">
        <v>0</v>
      </c>
      <c r="AJ38" s="9">
        <f t="shared" si="4"/>
        <v>0</v>
      </c>
      <c r="AK38" s="9">
        <f t="shared" si="5"/>
        <v>0</v>
      </c>
      <c r="AL38" s="9">
        <f t="shared" si="6"/>
        <v>1</v>
      </c>
      <c r="AM38" s="9">
        <f t="shared" si="7"/>
        <v>1</v>
      </c>
      <c r="AN38" s="106" t="s">
        <v>5661</v>
      </c>
    </row>
    <row r="39" spans="1:40" x14ac:dyDescent="0.25">
      <c r="A39" s="105">
        <v>3546</v>
      </c>
      <c r="B39" s="106" t="s">
        <v>4781</v>
      </c>
      <c r="C39" s="106" t="s">
        <v>4782</v>
      </c>
      <c r="D39" s="106" t="s">
        <v>4783</v>
      </c>
      <c r="E39" s="107">
        <v>43794</v>
      </c>
      <c r="F39" s="106" t="s">
        <v>38</v>
      </c>
      <c r="J39" s="110">
        <v>2.2000000000000002</v>
      </c>
      <c r="K39" s="110">
        <v>80</v>
      </c>
      <c r="L39" s="109" t="s">
        <v>342</v>
      </c>
      <c r="M39" s="106" t="s">
        <v>1977</v>
      </c>
      <c r="N39" s="106" t="s">
        <v>219</v>
      </c>
      <c r="O39" s="110">
        <v>84</v>
      </c>
      <c r="P39" s="106" t="s">
        <v>4784</v>
      </c>
      <c r="Q39" s="106" t="s">
        <v>15</v>
      </c>
      <c r="R39" s="105">
        <v>1</v>
      </c>
      <c r="S39" s="105">
        <v>0</v>
      </c>
      <c r="T39" s="105">
        <v>0</v>
      </c>
      <c r="U39" s="105">
        <v>1</v>
      </c>
      <c r="V39" s="105">
        <v>0</v>
      </c>
      <c r="W39" s="105">
        <v>0</v>
      </c>
      <c r="X39" s="105">
        <v>0</v>
      </c>
      <c r="Y39" s="105">
        <v>0</v>
      </c>
      <c r="Z39" s="105">
        <v>1</v>
      </c>
      <c r="AA39" s="105">
        <v>0</v>
      </c>
      <c r="AB39" s="105">
        <v>0</v>
      </c>
      <c r="AC39" s="105">
        <v>1</v>
      </c>
      <c r="AD39" s="105">
        <v>0</v>
      </c>
      <c r="AE39" s="105">
        <v>1</v>
      </c>
      <c r="AF39" s="105">
        <v>0</v>
      </c>
      <c r="AG39" s="105">
        <v>0</v>
      </c>
      <c r="AH39" s="105">
        <v>0</v>
      </c>
      <c r="AI39" s="105">
        <v>0</v>
      </c>
      <c r="AJ39" s="9">
        <f>IF(OR(AC39=1,AE39=1),1,0)</f>
        <v>1</v>
      </c>
      <c r="AK39" s="9">
        <f t="shared" si="5"/>
        <v>0</v>
      </c>
      <c r="AL39" s="9">
        <f t="shared" si="6"/>
        <v>0</v>
      </c>
      <c r="AM39" s="9">
        <f t="shared" si="7"/>
        <v>0</v>
      </c>
      <c r="AN39" s="106" t="s">
        <v>4786</v>
      </c>
    </row>
    <row r="40" spans="1:40" x14ac:dyDescent="0.25">
      <c r="A40" s="105">
        <v>3718</v>
      </c>
      <c r="B40" s="106" t="s">
        <v>3906</v>
      </c>
      <c r="C40" s="106" t="s">
        <v>3907</v>
      </c>
      <c r="D40" s="106" t="s">
        <v>3908</v>
      </c>
      <c r="E40" s="107">
        <v>44050</v>
      </c>
      <c r="F40" s="106" t="s">
        <v>38</v>
      </c>
      <c r="J40" s="110">
        <v>4</v>
      </c>
      <c r="L40" s="109" t="s">
        <v>342</v>
      </c>
      <c r="M40" s="106" t="s">
        <v>185</v>
      </c>
      <c r="N40" s="106" t="s">
        <v>48</v>
      </c>
      <c r="O40" s="110">
        <v>24</v>
      </c>
      <c r="P40" s="106" t="s">
        <v>7791</v>
      </c>
      <c r="Q40" s="106" t="s">
        <v>15</v>
      </c>
      <c r="R40" s="105">
        <v>0</v>
      </c>
      <c r="S40" s="105">
        <v>0</v>
      </c>
      <c r="T40" s="105">
        <v>0</v>
      </c>
      <c r="U40" s="105">
        <v>0</v>
      </c>
      <c r="V40" s="105">
        <v>0</v>
      </c>
      <c r="W40" s="105">
        <v>0</v>
      </c>
      <c r="X40" s="105">
        <v>0</v>
      </c>
      <c r="Y40" s="105">
        <v>1</v>
      </c>
      <c r="Z40" s="105">
        <v>0</v>
      </c>
      <c r="AA40" s="105">
        <v>0</v>
      </c>
      <c r="AB40" s="105">
        <v>0</v>
      </c>
      <c r="AC40" s="105">
        <v>0</v>
      </c>
      <c r="AD40" s="105">
        <v>1</v>
      </c>
      <c r="AE40" s="105">
        <v>0</v>
      </c>
      <c r="AF40" s="105">
        <v>0</v>
      </c>
      <c r="AG40" s="105">
        <v>0</v>
      </c>
      <c r="AH40" s="105">
        <v>0</v>
      </c>
      <c r="AI40" s="105">
        <v>0</v>
      </c>
      <c r="AJ40" s="9">
        <f t="shared" si="4"/>
        <v>0</v>
      </c>
      <c r="AK40" s="9">
        <f t="shared" si="5"/>
        <v>0</v>
      </c>
      <c r="AL40" s="9">
        <f t="shared" si="6"/>
        <v>1</v>
      </c>
      <c r="AM40" s="9">
        <f t="shared" si="7"/>
        <v>1</v>
      </c>
      <c r="AN40" s="106" t="s">
        <v>3909</v>
      </c>
    </row>
    <row r="41" spans="1:40" x14ac:dyDescent="0.25">
      <c r="A41" s="105">
        <v>3749</v>
      </c>
      <c r="B41" s="106" t="s">
        <v>3911</v>
      </c>
      <c r="C41" s="106" t="s">
        <v>3912</v>
      </c>
      <c r="D41" s="106" t="s">
        <v>3913</v>
      </c>
      <c r="E41" s="107">
        <v>43990</v>
      </c>
      <c r="F41" s="106" t="s">
        <v>38</v>
      </c>
      <c r="J41" s="110">
        <v>1</v>
      </c>
      <c r="L41" s="109" t="s">
        <v>342</v>
      </c>
      <c r="M41" s="106" t="s">
        <v>3365</v>
      </c>
      <c r="N41" s="106" t="s">
        <v>48</v>
      </c>
      <c r="O41" s="110">
        <v>72</v>
      </c>
      <c r="P41" s="106" t="s">
        <v>6124</v>
      </c>
      <c r="Q41" s="106" t="s">
        <v>15</v>
      </c>
      <c r="R41" s="105">
        <v>1</v>
      </c>
      <c r="S41" s="105">
        <v>0</v>
      </c>
      <c r="T41" s="105">
        <v>0</v>
      </c>
      <c r="U41" s="105">
        <v>0</v>
      </c>
      <c r="V41" s="105">
        <v>0</v>
      </c>
      <c r="W41" s="105">
        <v>0</v>
      </c>
      <c r="X41" s="105">
        <v>0</v>
      </c>
      <c r="Y41" s="105">
        <v>1</v>
      </c>
      <c r="Z41" s="105">
        <v>0</v>
      </c>
      <c r="AA41" s="105">
        <v>0</v>
      </c>
      <c r="AB41" s="105">
        <v>0</v>
      </c>
      <c r="AC41" s="105">
        <v>1</v>
      </c>
      <c r="AD41" s="105">
        <v>1</v>
      </c>
      <c r="AE41" s="105">
        <v>0</v>
      </c>
      <c r="AF41" s="105">
        <v>0</v>
      </c>
      <c r="AG41" s="105">
        <v>0</v>
      </c>
      <c r="AH41" s="105">
        <v>0</v>
      </c>
      <c r="AI41" s="105">
        <v>0</v>
      </c>
      <c r="AJ41" s="9">
        <f t="shared" si="4"/>
        <v>1</v>
      </c>
      <c r="AK41" s="9">
        <f t="shared" si="5"/>
        <v>0</v>
      </c>
      <c r="AL41" s="9">
        <f t="shared" si="6"/>
        <v>1</v>
      </c>
      <c r="AM41" s="9">
        <f t="shared" si="7"/>
        <v>1</v>
      </c>
      <c r="AN41" s="106" t="s">
        <v>3915</v>
      </c>
    </row>
    <row r="42" spans="1:40" x14ac:dyDescent="0.25">
      <c r="A42" s="105">
        <v>3763</v>
      </c>
      <c r="B42" s="106" t="s">
        <v>5515</v>
      </c>
      <c r="C42" s="106" t="s">
        <v>5516</v>
      </c>
      <c r="D42" s="106" t="s">
        <v>5517</v>
      </c>
      <c r="E42" s="107">
        <v>28641</v>
      </c>
      <c r="F42" s="106" t="s">
        <v>332</v>
      </c>
      <c r="I42" s="110">
        <v>10000</v>
      </c>
      <c r="L42" s="109" t="s">
        <v>342</v>
      </c>
      <c r="M42" s="106" t="s">
        <v>136</v>
      </c>
      <c r="N42" s="106" t="s">
        <v>219</v>
      </c>
      <c r="O42" s="110">
        <v>0</v>
      </c>
      <c r="P42" s="106" t="s">
        <v>170</v>
      </c>
      <c r="Q42" s="106" t="s">
        <v>15</v>
      </c>
      <c r="R42" s="105">
        <v>1</v>
      </c>
      <c r="S42" s="105">
        <v>0</v>
      </c>
      <c r="T42" s="105">
        <v>0</v>
      </c>
      <c r="U42" s="105">
        <v>0</v>
      </c>
      <c r="V42" s="105">
        <v>0</v>
      </c>
      <c r="W42" s="105">
        <v>0</v>
      </c>
      <c r="X42" s="105">
        <v>0</v>
      </c>
      <c r="Y42" s="105">
        <v>1</v>
      </c>
      <c r="Z42" s="105">
        <v>0</v>
      </c>
      <c r="AA42" s="105">
        <v>0</v>
      </c>
      <c r="AB42" s="105">
        <v>0</v>
      </c>
      <c r="AC42" s="105">
        <v>0</v>
      </c>
      <c r="AD42" s="105">
        <v>0</v>
      </c>
      <c r="AE42" s="105">
        <v>0</v>
      </c>
      <c r="AF42" s="105">
        <v>0</v>
      </c>
      <c r="AG42" s="105">
        <v>0</v>
      </c>
      <c r="AH42" s="105">
        <v>0</v>
      </c>
      <c r="AI42" s="105">
        <v>1</v>
      </c>
      <c r="AJ42" s="9">
        <f t="shared" si="4"/>
        <v>0</v>
      </c>
      <c r="AK42" s="9">
        <f t="shared" si="5"/>
        <v>0</v>
      </c>
      <c r="AL42" s="9">
        <f t="shared" si="6"/>
        <v>1</v>
      </c>
      <c r="AM42" s="9">
        <f t="shared" si="7"/>
        <v>0</v>
      </c>
      <c r="AN42" s="106" t="s">
        <v>5519</v>
      </c>
    </row>
    <row r="43" spans="1:40" x14ac:dyDescent="0.25">
      <c r="A43" s="105">
        <v>3919</v>
      </c>
      <c r="B43" s="106" t="s">
        <v>4836</v>
      </c>
      <c r="C43" s="106" t="s">
        <v>4837</v>
      </c>
      <c r="D43" s="106" t="s">
        <v>4838</v>
      </c>
      <c r="E43" s="107">
        <v>44280</v>
      </c>
      <c r="F43" s="106" t="s">
        <v>38</v>
      </c>
      <c r="I43" s="110">
        <v>28000</v>
      </c>
      <c r="J43" s="110">
        <v>1.82</v>
      </c>
      <c r="L43" s="109" t="s">
        <v>342</v>
      </c>
      <c r="M43" s="106" t="s">
        <v>136</v>
      </c>
      <c r="N43" s="106" t="s">
        <v>48</v>
      </c>
      <c r="O43" s="110">
        <v>44</v>
      </c>
      <c r="P43" s="106" t="s">
        <v>3096</v>
      </c>
      <c r="Q43" s="106" t="s">
        <v>15</v>
      </c>
      <c r="R43" s="105">
        <v>0</v>
      </c>
      <c r="S43" s="105">
        <v>0</v>
      </c>
      <c r="T43" s="105">
        <v>0</v>
      </c>
      <c r="U43" s="105">
        <v>1</v>
      </c>
      <c r="V43" s="105">
        <v>0</v>
      </c>
      <c r="W43" s="105">
        <v>0</v>
      </c>
      <c r="X43" s="105">
        <v>0</v>
      </c>
      <c r="Y43" s="105">
        <v>0</v>
      </c>
      <c r="Z43" s="105">
        <v>1</v>
      </c>
      <c r="AA43" s="105">
        <v>0</v>
      </c>
      <c r="AB43" s="105">
        <v>0</v>
      </c>
      <c r="AC43" s="105">
        <v>1</v>
      </c>
      <c r="AD43" s="105">
        <v>0</v>
      </c>
      <c r="AE43" s="105">
        <v>0</v>
      </c>
      <c r="AF43" s="105">
        <v>0</v>
      </c>
      <c r="AG43" s="105">
        <v>0</v>
      </c>
      <c r="AH43" s="105">
        <v>0</v>
      </c>
      <c r="AI43" s="105">
        <v>0</v>
      </c>
      <c r="AJ43" s="9">
        <f t="shared" si="4"/>
        <v>1</v>
      </c>
      <c r="AK43" s="9">
        <f t="shared" si="5"/>
        <v>0</v>
      </c>
      <c r="AL43" s="9">
        <f t="shared" si="6"/>
        <v>0</v>
      </c>
      <c r="AM43" s="9">
        <f t="shared" si="7"/>
        <v>0</v>
      </c>
      <c r="AN43" s="106" t="s">
        <v>4840</v>
      </c>
    </row>
    <row r="44" spans="1:40" x14ac:dyDescent="0.25">
      <c r="A44" s="105">
        <v>3991</v>
      </c>
      <c r="B44" s="106" t="s">
        <v>5534</v>
      </c>
      <c r="C44" s="106" t="s">
        <v>5535</v>
      </c>
      <c r="D44" s="106" t="s">
        <v>5536</v>
      </c>
      <c r="E44" s="107">
        <v>43313</v>
      </c>
      <c r="F44" s="106" t="s">
        <v>38</v>
      </c>
      <c r="J44" s="110">
        <v>4</v>
      </c>
      <c r="L44" s="109" t="s">
        <v>342</v>
      </c>
      <c r="M44" s="106" t="s">
        <v>1800</v>
      </c>
      <c r="N44" s="106" t="s">
        <v>48</v>
      </c>
      <c r="O44" s="110">
        <v>0.1</v>
      </c>
      <c r="P44" s="106" t="s">
        <v>8653</v>
      </c>
      <c r="Q44" s="106" t="s">
        <v>15</v>
      </c>
      <c r="R44" s="105">
        <v>0</v>
      </c>
      <c r="S44" s="105">
        <v>0</v>
      </c>
      <c r="T44" s="105">
        <v>0</v>
      </c>
      <c r="U44" s="105">
        <v>1</v>
      </c>
      <c r="V44" s="105">
        <v>0</v>
      </c>
      <c r="W44" s="105">
        <v>0</v>
      </c>
      <c r="X44" s="105">
        <v>0</v>
      </c>
      <c r="Y44" s="105">
        <v>1</v>
      </c>
      <c r="Z44" s="105">
        <v>0</v>
      </c>
      <c r="AA44" s="105">
        <v>0</v>
      </c>
      <c r="AB44" s="105">
        <v>0</v>
      </c>
      <c r="AC44" s="105">
        <v>1</v>
      </c>
      <c r="AD44" s="105">
        <v>0</v>
      </c>
      <c r="AE44" s="105">
        <v>0</v>
      </c>
      <c r="AF44" s="105">
        <v>0</v>
      </c>
      <c r="AG44" s="105">
        <v>0</v>
      </c>
      <c r="AH44" s="105">
        <v>0</v>
      </c>
      <c r="AI44" s="105">
        <v>0</v>
      </c>
      <c r="AJ44" s="9">
        <f t="shared" si="4"/>
        <v>1</v>
      </c>
      <c r="AK44" s="9">
        <f t="shared" si="5"/>
        <v>0</v>
      </c>
      <c r="AL44" s="9">
        <f t="shared" si="6"/>
        <v>0</v>
      </c>
      <c r="AM44" s="9">
        <f t="shared" si="7"/>
        <v>0</v>
      </c>
      <c r="AN44" s="106" t="s">
        <v>5537</v>
      </c>
    </row>
    <row r="45" spans="1:40" x14ac:dyDescent="0.25">
      <c r="A45" s="105">
        <v>4005</v>
      </c>
      <c r="B45" s="106" t="s">
        <v>4885</v>
      </c>
      <c r="C45" s="106" t="s">
        <v>4886</v>
      </c>
      <c r="D45" s="106" t="s">
        <v>4887</v>
      </c>
      <c r="E45" s="107">
        <v>42598</v>
      </c>
      <c r="F45" s="106" t="s">
        <v>332</v>
      </c>
      <c r="L45" s="109" t="s">
        <v>342</v>
      </c>
      <c r="M45" s="106" t="s">
        <v>136</v>
      </c>
      <c r="N45" s="106" t="s">
        <v>219</v>
      </c>
      <c r="O45" s="110">
        <v>3</v>
      </c>
      <c r="P45" s="106" t="s">
        <v>4888</v>
      </c>
      <c r="Q45" s="106" t="s">
        <v>15</v>
      </c>
      <c r="R45" s="105">
        <v>0</v>
      </c>
      <c r="S45" s="105">
        <v>0</v>
      </c>
      <c r="T45" s="105">
        <v>0</v>
      </c>
      <c r="U45" s="105">
        <v>0</v>
      </c>
      <c r="V45" s="105">
        <v>0</v>
      </c>
      <c r="W45" s="105">
        <v>0</v>
      </c>
      <c r="X45" s="105">
        <v>0</v>
      </c>
      <c r="Y45" s="105">
        <v>1</v>
      </c>
      <c r="Z45" s="105">
        <v>0</v>
      </c>
      <c r="AA45" s="105">
        <v>0</v>
      </c>
      <c r="AB45" s="105">
        <v>0</v>
      </c>
      <c r="AC45" s="105">
        <v>1</v>
      </c>
      <c r="AD45" s="105">
        <v>0</v>
      </c>
      <c r="AE45" s="105">
        <v>0</v>
      </c>
      <c r="AF45" s="105">
        <v>0</v>
      </c>
      <c r="AG45" s="105">
        <v>0</v>
      </c>
      <c r="AH45" s="105">
        <v>0</v>
      </c>
      <c r="AI45" s="105">
        <v>0</v>
      </c>
      <c r="AJ45" s="9">
        <f t="shared" si="4"/>
        <v>1</v>
      </c>
      <c r="AK45" s="9">
        <f t="shared" si="5"/>
        <v>0</v>
      </c>
      <c r="AL45" s="9">
        <f t="shared" si="6"/>
        <v>0</v>
      </c>
      <c r="AM45" s="9">
        <f t="shared" si="7"/>
        <v>0</v>
      </c>
      <c r="AN45" s="106" t="s">
        <v>4890</v>
      </c>
    </row>
    <row r="46" spans="1:40" x14ac:dyDescent="0.25">
      <c r="A46" s="105">
        <v>4164</v>
      </c>
      <c r="B46" s="106" t="s">
        <v>863</v>
      </c>
      <c r="C46" s="106" t="s">
        <v>864</v>
      </c>
      <c r="D46" s="106" t="s">
        <v>865</v>
      </c>
      <c r="E46" s="107">
        <v>42005</v>
      </c>
      <c r="F46" s="106" t="s">
        <v>38</v>
      </c>
      <c r="I46" s="110">
        <v>100000</v>
      </c>
      <c r="L46" s="109" t="s">
        <v>342</v>
      </c>
      <c r="M46" s="106" t="s">
        <v>224</v>
      </c>
      <c r="N46" s="106" t="s">
        <v>48</v>
      </c>
      <c r="O46" s="110">
        <v>0.1</v>
      </c>
      <c r="P46" s="106" t="s">
        <v>377</v>
      </c>
      <c r="Q46" s="106" t="s">
        <v>15</v>
      </c>
      <c r="R46" s="105">
        <v>0</v>
      </c>
      <c r="S46" s="105">
        <v>0</v>
      </c>
      <c r="T46" s="105">
        <v>0</v>
      </c>
      <c r="U46" s="105">
        <v>1</v>
      </c>
      <c r="V46" s="105">
        <v>0</v>
      </c>
      <c r="W46" s="105">
        <v>0</v>
      </c>
      <c r="X46" s="105">
        <v>0</v>
      </c>
      <c r="Y46" s="105">
        <v>0</v>
      </c>
      <c r="Z46" s="105">
        <v>1</v>
      </c>
      <c r="AA46" s="105">
        <v>0</v>
      </c>
      <c r="AB46" s="105">
        <v>0</v>
      </c>
      <c r="AC46" s="105">
        <v>0</v>
      </c>
      <c r="AD46" s="105">
        <v>0</v>
      </c>
      <c r="AE46" s="105">
        <v>0</v>
      </c>
      <c r="AF46" s="105">
        <v>0</v>
      </c>
      <c r="AG46" s="105">
        <v>0</v>
      </c>
      <c r="AH46" s="105">
        <v>0</v>
      </c>
      <c r="AI46" s="105">
        <v>1</v>
      </c>
      <c r="AJ46" s="9">
        <f t="shared" si="4"/>
        <v>0</v>
      </c>
      <c r="AK46" s="9">
        <f t="shared" si="5"/>
        <v>0</v>
      </c>
      <c r="AL46" s="9">
        <f t="shared" si="6"/>
        <v>1</v>
      </c>
      <c r="AM46" s="9">
        <f t="shared" si="7"/>
        <v>0</v>
      </c>
      <c r="AN46" s="106" t="s">
        <v>866</v>
      </c>
    </row>
    <row r="47" spans="1:40" x14ac:dyDescent="0.25">
      <c r="A47" s="105">
        <v>4184</v>
      </c>
      <c r="B47" s="106" t="s">
        <v>4943</v>
      </c>
      <c r="C47" s="106" t="s">
        <v>4944</v>
      </c>
      <c r="D47" s="106" t="s">
        <v>4945</v>
      </c>
      <c r="E47" s="107">
        <v>42200</v>
      </c>
      <c r="F47" s="106" t="s">
        <v>38</v>
      </c>
      <c r="G47" s="105">
        <v>910</v>
      </c>
      <c r="H47" s="105">
        <v>860</v>
      </c>
      <c r="I47" s="110">
        <v>100</v>
      </c>
      <c r="L47" s="109" t="s">
        <v>342</v>
      </c>
      <c r="M47" s="106" t="s">
        <v>185</v>
      </c>
      <c r="N47" s="106" t="s">
        <v>48</v>
      </c>
      <c r="O47" s="110">
        <v>504</v>
      </c>
      <c r="P47" s="106" t="s">
        <v>4946</v>
      </c>
      <c r="Q47" s="106" t="s">
        <v>15</v>
      </c>
      <c r="R47" s="105">
        <v>1</v>
      </c>
      <c r="S47" s="105">
        <v>0</v>
      </c>
      <c r="T47" s="105">
        <v>0</v>
      </c>
      <c r="U47" s="105">
        <v>0</v>
      </c>
      <c r="V47" s="105">
        <v>1</v>
      </c>
      <c r="W47" s="105">
        <v>0</v>
      </c>
      <c r="X47" s="105">
        <v>0</v>
      </c>
      <c r="Y47" s="105">
        <v>0</v>
      </c>
      <c r="Z47" s="105">
        <v>1</v>
      </c>
      <c r="AA47" s="105">
        <v>0</v>
      </c>
      <c r="AB47" s="105">
        <v>0</v>
      </c>
      <c r="AC47" s="105">
        <v>1</v>
      </c>
      <c r="AD47" s="105">
        <v>0</v>
      </c>
      <c r="AE47" s="105">
        <v>0</v>
      </c>
      <c r="AF47" s="105">
        <v>0</v>
      </c>
      <c r="AG47" s="105">
        <v>0</v>
      </c>
      <c r="AH47" s="105">
        <v>0</v>
      </c>
      <c r="AI47" s="105">
        <v>0</v>
      </c>
      <c r="AJ47" s="9">
        <f t="shared" si="4"/>
        <v>1</v>
      </c>
      <c r="AK47" s="9">
        <f t="shared" si="5"/>
        <v>0</v>
      </c>
      <c r="AL47" s="9">
        <f t="shared" si="6"/>
        <v>0</v>
      </c>
      <c r="AM47" s="9">
        <f t="shared" si="7"/>
        <v>0</v>
      </c>
      <c r="AN47" s="106" t="s">
        <v>4947</v>
      </c>
    </row>
    <row r="48" spans="1:40" x14ac:dyDescent="0.25">
      <c r="A48" s="105">
        <v>4231</v>
      </c>
      <c r="B48" s="106" t="s">
        <v>7813</v>
      </c>
      <c r="C48" s="106" t="s">
        <v>7814</v>
      </c>
      <c r="D48" s="106" t="s">
        <v>7815</v>
      </c>
      <c r="E48" s="107">
        <v>44434</v>
      </c>
      <c r="F48" s="106" t="s">
        <v>38</v>
      </c>
      <c r="I48" s="110">
        <v>12</v>
      </c>
      <c r="L48" s="109" t="s">
        <v>342</v>
      </c>
      <c r="M48" s="106" t="s">
        <v>922</v>
      </c>
      <c r="N48" s="106" t="s">
        <v>40</v>
      </c>
      <c r="O48" s="110">
        <v>20</v>
      </c>
      <c r="P48" s="106" t="s">
        <v>6117</v>
      </c>
      <c r="Q48" s="106" t="s">
        <v>15</v>
      </c>
      <c r="R48" s="105">
        <v>1</v>
      </c>
      <c r="S48" s="105">
        <v>0</v>
      </c>
      <c r="T48" s="105">
        <v>0</v>
      </c>
      <c r="U48" s="105">
        <v>0</v>
      </c>
      <c r="V48" s="105">
        <v>0</v>
      </c>
      <c r="W48" s="105">
        <v>0</v>
      </c>
      <c r="X48" s="105">
        <v>0</v>
      </c>
      <c r="Y48" s="105">
        <v>1</v>
      </c>
      <c r="Z48" s="105">
        <v>0</v>
      </c>
      <c r="AA48" s="105">
        <v>0</v>
      </c>
      <c r="AB48" s="105">
        <v>0</v>
      </c>
      <c r="AC48" s="105">
        <v>1</v>
      </c>
      <c r="AD48" s="105">
        <v>0</v>
      </c>
      <c r="AE48" s="105">
        <v>0</v>
      </c>
      <c r="AF48" s="105">
        <v>0</v>
      </c>
      <c r="AG48" s="105">
        <v>0</v>
      </c>
      <c r="AH48" s="105">
        <v>0</v>
      </c>
      <c r="AI48" s="105">
        <v>0</v>
      </c>
      <c r="AJ48" s="9">
        <f t="shared" si="4"/>
        <v>1</v>
      </c>
      <c r="AK48" s="9">
        <f t="shared" si="5"/>
        <v>0</v>
      </c>
      <c r="AL48" s="9">
        <f t="shared" si="6"/>
        <v>0</v>
      </c>
      <c r="AM48" s="9">
        <f t="shared" si="7"/>
        <v>0</v>
      </c>
      <c r="AN48" s="106" t="s">
        <v>7816</v>
      </c>
    </row>
    <row r="49" spans="1:46" x14ac:dyDescent="0.25">
      <c r="A49" s="105">
        <v>4270</v>
      </c>
      <c r="B49" s="106" t="s">
        <v>1227</v>
      </c>
      <c r="C49" s="106" t="s">
        <v>1228</v>
      </c>
      <c r="D49" s="106" t="s">
        <v>1229</v>
      </c>
      <c r="E49" s="107">
        <v>43252</v>
      </c>
      <c r="F49" s="106" t="s">
        <v>38</v>
      </c>
      <c r="I49" s="110">
        <v>122.7</v>
      </c>
      <c r="J49" s="110">
        <v>2.2700000000000001E-2</v>
      </c>
      <c r="L49" s="109" t="s">
        <v>342</v>
      </c>
      <c r="M49" s="106" t="s">
        <v>136</v>
      </c>
      <c r="N49" s="106" t="s">
        <v>219</v>
      </c>
      <c r="O49" s="110">
        <v>28</v>
      </c>
      <c r="P49" s="106" t="s">
        <v>1230</v>
      </c>
      <c r="Q49" s="106" t="s">
        <v>15</v>
      </c>
      <c r="R49" s="105">
        <v>1</v>
      </c>
      <c r="S49" s="105">
        <v>0</v>
      </c>
      <c r="T49" s="105">
        <v>0</v>
      </c>
      <c r="U49" s="105">
        <v>1</v>
      </c>
      <c r="V49" s="105">
        <v>0</v>
      </c>
      <c r="W49" s="105">
        <v>0</v>
      </c>
      <c r="X49" s="105">
        <v>0</v>
      </c>
      <c r="Y49" s="105">
        <v>0</v>
      </c>
      <c r="Z49" s="105">
        <v>1</v>
      </c>
      <c r="AA49" s="105">
        <v>0</v>
      </c>
      <c r="AB49" s="105">
        <v>0</v>
      </c>
      <c r="AC49" s="105">
        <v>0</v>
      </c>
      <c r="AD49" s="105">
        <v>0</v>
      </c>
      <c r="AE49" s="105">
        <v>1</v>
      </c>
      <c r="AF49" s="105">
        <v>0</v>
      </c>
      <c r="AG49" s="105">
        <v>0</v>
      </c>
      <c r="AH49" s="105">
        <v>0</v>
      </c>
      <c r="AI49" s="105">
        <v>0</v>
      </c>
      <c r="AJ49" s="9">
        <f t="shared" si="4"/>
        <v>1</v>
      </c>
      <c r="AK49" s="9">
        <f t="shared" si="5"/>
        <v>0</v>
      </c>
      <c r="AL49" s="9">
        <f t="shared" si="6"/>
        <v>0</v>
      </c>
      <c r="AM49" s="9">
        <f t="shared" si="7"/>
        <v>0</v>
      </c>
      <c r="AN49" s="106" t="s">
        <v>1231</v>
      </c>
    </row>
    <row r="50" spans="1:46" x14ac:dyDescent="0.25">
      <c r="A50" s="105">
        <v>4271</v>
      </c>
      <c r="B50" s="106" t="s">
        <v>3087</v>
      </c>
      <c r="C50" s="106" t="s">
        <v>3088</v>
      </c>
      <c r="D50" s="106" t="s">
        <v>3089</v>
      </c>
      <c r="E50" s="107">
        <v>43709</v>
      </c>
      <c r="F50" s="106" t="s">
        <v>38</v>
      </c>
      <c r="I50" s="110">
        <v>122.7</v>
      </c>
      <c r="J50" s="110">
        <v>6.1600000000000002E-2</v>
      </c>
      <c r="L50" s="109" t="s">
        <v>342</v>
      </c>
      <c r="M50" s="106" t="s">
        <v>136</v>
      </c>
      <c r="N50" s="106" t="s">
        <v>48</v>
      </c>
      <c r="O50" s="110">
        <v>28</v>
      </c>
      <c r="P50" s="106" t="s">
        <v>1230</v>
      </c>
      <c r="Q50" s="106" t="s">
        <v>15</v>
      </c>
      <c r="R50" s="105">
        <v>1</v>
      </c>
      <c r="S50" s="105">
        <v>0</v>
      </c>
      <c r="T50" s="105">
        <v>0</v>
      </c>
      <c r="U50" s="105">
        <v>1</v>
      </c>
      <c r="V50" s="105">
        <v>0</v>
      </c>
      <c r="W50" s="105">
        <v>0</v>
      </c>
      <c r="X50" s="105">
        <v>0</v>
      </c>
      <c r="Y50" s="105">
        <v>0</v>
      </c>
      <c r="Z50" s="105">
        <v>1</v>
      </c>
      <c r="AA50" s="105">
        <v>0</v>
      </c>
      <c r="AB50" s="105">
        <v>0</v>
      </c>
      <c r="AC50" s="105">
        <v>0</v>
      </c>
      <c r="AD50" s="105">
        <v>0</v>
      </c>
      <c r="AE50" s="105">
        <v>1</v>
      </c>
      <c r="AF50" s="105">
        <v>0</v>
      </c>
      <c r="AG50" s="105">
        <v>0</v>
      </c>
      <c r="AH50" s="105">
        <v>0</v>
      </c>
      <c r="AI50" s="105">
        <v>0</v>
      </c>
      <c r="AJ50" s="9">
        <f t="shared" si="4"/>
        <v>1</v>
      </c>
      <c r="AK50" s="9">
        <f t="shared" si="5"/>
        <v>0</v>
      </c>
      <c r="AL50" s="9">
        <f t="shared" si="6"/>
        <v>0</v>
      </c>
      <c r="AM50" s="9">
        <f t="shared" si="7"/>
        <v>0</v>
      </c>
      <c r="AN50" s="106" t="s">
        <v>3090</v>
      </c>
    </row>
    <row r="51" spans="1:46" x14ac:dyDescent="0.25">
      <c r="A51" s="105">
        <v>4295</v>
      </c>
      <c r="B51" s="106" t="s">
        <v>5862</v>
      </c>
      <c r="C51" s="106" t="s">
        <v>5863</v>
      </c>
      <c r="D51" s="106" t="s">
        <v>5864</v>
      </c>
      <c r="E51" s="107">
        <v>43088</v>
      </c>
      <c r="F51" s="106" t="s">
        <v>38</v>
      </c>
      <c r="I51" s="110">
        <v>28000</v>
      </c>
      <c r="L51" s="109" t="s">
        <v>342</v>
      </c>
      <c r="M51" s="106" t="s">
        <v>136</v>
      </c>
      <c r="N51" s="106" t="s">
        <v>48</v>
      </c>
      <c r="O51" s="110">
        <v>63</v>
      </c>
      <c r="P51" s="106" t="s">
        <v>377</v>
      </c>
      <c r="Q51" s="106" t="s">
        <v>15</v>
      </c>
      <c r="R51" s="105">
        <v>1</v>
      </c>
      <c r="S51" s="105">
        <v>0</v>
      </c>
      <c r="T51" s="105">
        <v>0</v>
      </c>
      <c r="U51" s="105">
        <v>1</v>
      </c>
      <c r="V51" s="105">
        <v>0</v>
      </c>
      <c r="W51" s="105">
        <v>0</v>
      </c>
      <c r="X51" s="105">
        <v>0</v>
      </c>
      <c r="Y51" s="105">
        <v>0</v>
      </c>
      <c r="Z51" s="105">
        <v>1</v>
      </c>
      <c r="AA51" s="105">
        <v>0</v>
      </c>
      <c r="AB51" s="105">
        <v>0</v>
      </c>
      <c r="AC51" s="105">
        <v>1</v>
      </c>
      <c r="AD51" s="105">
        <v>0</v>
      </c>
      <c r="AE51" s="105">
        <v>0</v>
      </c>
      <c r="AF51" s="105">
        <v>0</v>
      </c>
      <c r="AG51" s="105">
        <v>0</v>
      </c>
      <c r="AH51" s="105">
        <v>0</v>
      </c>
      <c r="AI51" s="105">
        <v>0</v>
      </c>
      <c r="AJ51" s="9">
        <f t="shared" si="4"/>
        <v>1</v>
      </c>
      <c r="AK51" s="9">
        <f t="shared" si="5"/>
        <v>0</v>
      </c>
      <c r="AL51" s="9">
        <f t="shared" si="6"/>
        <v>0</v>
      </c>
      <c r="AM51" s="9">
        <f t="shared" si="7"/>
        <v>0</v>
      </c>
      <c r="AN51" s="106" t="s">
        <v>5866</v>
      </c>
    </row>
    <row r="52" spans="1:46" x14ac:dyDescent="0.25">
      <c r="A52" s="105">
        <v>4307</v>
      </c>
      <c r="B52" s="106" t="s">
        <v>5004</v>
      </c>
      <c r="C52" s="106" t="s">
        <v>5005</v>
      </c>
      <c r="D52" s="106" t="s">
        <v>5006</v>
      </c>
      <c r="E52" s="107">
        <v>43151</v>
      </c>
      <c r="F52" s="106" t="s">
        <v>38</v>
      </c>
      <c r="J52" s="110">
        <v>2.5</v>
      </c>
      <c r="L52" s="109" t="s">
        <v>341</v>
      </c>
      <c r="M52" s="106" t="s">
        <v>5007</v>
      </c>
      <c r="N52" s="106" t="s">
        <v>48</v>
      </c>
      <c r="O52" s="110">
        <v>0.75</v>
      </c>
      <c r="P52" s="106" t="s">
        <v>157</v>
      </c>
      <c r="Q52" s="106" t="s">
        <v>15</v>
      </c>
      <c r="R52" s="105">
        <v>1</v>
      </c>
      <c r="S52" s="105">
        <v>0</v>
      </c>
      <c r="T52" s="105">
        <v>0</v>
      </c>
      <c r="U52" s="105">
        <v>0</v>
      </c>
      <c r="V52" s="105">
        <v>0</v>
      </c>
      <c r="W52" s="105">
        <v>0</v>
      </c>
      <c r="X52" s="105">
        <v>0</v>
      </c>
      <c r="Y52" s="105">
        <v>1</v>
      </c>
      <c r="Z52" s="105">
        <v>0</v>
      </c>
      <c r="AA52" s="105">
        <v>0</v>
      </c>
      <c r="AB52" s="105">
        <v>0</v>
      </c>
      <c r="AC52" s="105">
        <v>0</v>
      </c>
      <c r="AD52" s="105">
        <v>0</v>
      </c>
      <c r="AE52" s="105">
        <v>0</v>
      </c>
      <c r="AF52" s="105">
        <v>0</v>
      </c>
      <c r="AG52" s="105">
        <v>0</v>
      </c>
      <c r="AH52" s="105">
        <v>0</v>
      </c>
      <c r="AI52" s="105">
        <v>0</v>
      </c>
      <c r="AJ52" s="9">
        <f t="shared" si="4"/>
        <v>0</v>
      </c>
      <c r="AK52" s="9">
        <f t="shared" si="5"/>
        <v>0</v>
      </c>
      <c r="AL52" s="9">
        <f t="shared" si="6"/>
        <v>0</v>
      </c>
      <c r="AM52" s="9">
        <f t="shared" si="7"/>
        <v>0</v>
      </c>
      <c r="AN52" s="106" t="s">
        <v>5009</v>
      </c>
    </row>
    <row r="53" spans="1:46" x14ac:dyDescent="0.25">
      <c r="A53" s="105">
        <v>4321</v>
      </c>
      <c r="B53" s="106" t="s">
        <v>3997</v>
      </c>
      <c r="C53" s="106" t="s">
        <v>3998</v>
      </c>
      <c r="D53" s="106" t="s">
        <v>3999</v>
      </c>
      <c r="E53" s="107">
        <v>43370</v>
      </c>
      <c r="F53" s="106" t="s">
        <v>38</v>
      </c>
      <c r="I53" s="110">
        <v>28000</v>
      </c>
      <c r="L53" s="109" t="s">
        <v>342</v>
      </c>
      <c r="M53" s="106" t="s">
        <v>136</v>
      </c>
      <c r="N53" s="106" t="s">
        <v>48</v>
      </c>
      <c r="O53" s="110">
        <v>42</v>
      </c>
      <c r="P53" s="106" t="s">
        <v>589</v>
      </c>
      <c r="Q53" s="106" t="s">
        <v>15</v>
      </c>
      <c r="R53" s="105">
        <v>1</v>
      </c>
      <c r="S53" s="105">
        <v>0</v>
      </c>
      <c r="T53" s="105">
        <v>0</v>
      </c>
      <c r="U53" s="105">
        <v>1</v>
      </c>
      <c r="V53" s="105">
        <v>0</v>
      </c>
      <c r="W53" s="105">
        <v>0</v>
      </c>
      <c r="X53" s="105">
        <v>0</v>
      </c>
      <c r="Y53" s="105">
        <v>0</v>
      </c>
      <c r="Z53" s="105">
        <v>1</v>
      </c>
      <c r="AA53" s="105">
        <v>0</v>
      </c>
      <c r="AB53" s="105">
        <v>0</v>
      </c>
      <c r="AC53" s="105">
        <v>1</v>
      </c>
      <c r="AD53" s="105">
        <v>0</v>
      </c>
      <c r="AE53" s="105">
        <v>0</v>
      </c>
      <c r="AF53" s="105">
        <v>0</v>
      </c>
      <c r="AG53" s="105">
        <v>0</v>
      </c>
      <c r="AH53" s="105">
        <v>0</v>
      </c>
      <c r="AI53" s="105">
        <v>0</v>
      </c>
      <c r="AJ53" s="9">
        <f t="shared" si="4"/>
        <v>1</v>
      </c>
      <c r="AK53" s="9">
        <f t="shared" si="5"/>
        <v>0</v>
      </c>
      <c r="AL53" s="9">
        <f t="shared" si="6"/>
        <v>0</v>
      </c>
      <c r="AM53" s="9">
        <f t="shared" si="7"/>
        <v>0</v>
      </c>
      <c r="AN53" s="106" t="s">
        <v>4000</v>
      </c>
    </row>
    <row r="54" spans="1:46" x14ac:dyDescent="0.25">
      <c r="A54" s="105">
        <v>4343</v>
      </c>
      <c r="B54" s="106" t="s">
        <v>4001</v>
      </c>
      <c r="C54" s="106" t="s">
        <v>4002</v>
      </c>
      <c r="D54" s="106" t="s">
        <v>4003</v>
      </c>
      <c r="E54" s="107">
        <v>43789</v>
      </c>
      <c r="F54" s="106" t="s">
        <v>332</v>
      </c>
      <c r="L54" s="109" t="s">
        <v>342</v>
      </c>
      <c r="M54" s="106" t="s">
        <v>136</v>
      </c>
      <c r="N54" s="106" t="s">
        <v>48</v>
      </c>
      <c r="O54" s="110">
        <v>0</v>
      </c>
      <c r="P54" s="106" t="s">
        <v>5027</v>
      </c>
      <c r="Q54" s="106" t="s">
        <v>15</v>
      </c>
      <c r="R54" s="105">
        <v>1</v>
      </c>
      <c r="S54" s="105">
        <v>0</v>
      </c>
      <c r="T54" s="105">
        <v>0</v>
      </c>
      <c r="U54" s="105">
        <v>0</v>
      </c>
      <c r="V54" s="105">
        <v>0</v>
      </c>
      <c r="W54" s="105">
        <v>0</v>
      </c>
      <c r="X54" s="105">
        <v>0</v>
      </c>
      <c r="Y54" s="105">
        <v>1</v>
      </c>
      <c r="Z54" s="105">
        <v>0</v>
      </c>
      <c r="AA54" s="105">
        <v>0</v>
      </c>
      <c r="AB54" s="105">
        <v>0</v>
      </c>
      <c r="AC54" s="105">
        <v>1</v>
      </c>
      <c r="AD54" s="105">
        <v>0</v>
      </c>
      <c r="AE54" s="105">
        <v>1</v>
      </c>
      <c r="AF54" s="105">
        <v>0</v>
      </c>
      <c r="AG54" s="105">
        <v>0</v>
      </c>
      <c r="AH54" s="105">
        <v>0</v>
      </c>
      <c r="AI54" s="105">
        <v>0</v>
      </c>
      <c r="AJ54" s="9">
        <f t="shared" si="4"/>
        <v>1</v>
      </c>
      <c r="AK54" s="9">
        <f t="shared" si="5"/>
        <v>0</v>
      </c>
      <c r="AL54" s="9">
        <f t="shared" si="6"/>
        <v>0</v>
      </c>
      <c r="AM54" s="9">
        <f t="shared" si="7"/>
        <v>0</v>
      </c>
      <c r="AN54" s="106" t="s">
        <v>4005</v>
      </c>
    </row>
    <row r="55" spans="1:46" x14ac:dyDescent="0.25">
      <c r="A55" s="105">
        <v>4642</v>
      </c>
      <c r="B55" s="106" t="s">
        <v>4015</v>
      </c>
      <c r="C55" s="106" t="s">
        <v>4016</v>
      </c>
      <c r="D55" s="106" t="s">
        <v>4017</v>
      </c>
      <c r="E55" s="107">
        <v>42643</v>
      </c>
      <c r="F55" s="106" t="s">
        <v>38</v>
      </c>
      <c r="I55" s="110">
        <v>1029</v>
      </c>
      <c r="L55" s="109" t="s">
        <v>342</v>
      </c>
      <c r="M55" s="106" t="s">
        <v>136</v>
      </c>
      <c r="N55" s="106" t="s">
        <v>40</v>
      </c>
      <c r="O55" s="110">
        <v>3</v>
      </c>
      <c r="P55" s="106" t="s">
        <v>5077</v>
      </c>
      <c r="Q55" s="106" t="s">
        <v>15</v>
      </c>
      <c r="R55" s="105">
        <v>1</v>
      </c>
      <c r="S55" s="105">
        <v>0</v>
      </c>
      <c r="T55" s="105">
        <v>0</v>
      </c>
      <c r="U55" s="105">
        <v>1</v>
      </c>
      <c r="V55" s="105">
        <v>0</v>
      </c>
      <c r="W55" s="105">
        <v>0</v>
      </c>
      <c r="X55" s="105">
        <v>0</v>
      </c>
      <c r="Y55" s="105">
        <v>1</v>
      </c>
      <c r="Z55" s="105">
        <v>0</v>
      </c>
      <c r="AA55" s="105">
        <v>0</v>
      </c>
      <c r="AB55" s="105">
        <v>0</v>
      </c>
      <c r="AC55" s="105">
        <v>1</v>
      </c>
      <c r="AD55" s="105">
        <v>0</v>
      </c>
      <c r="AE55" s="105">
        <v>1</v>
      </c>
      <c r="AF55" s="105">
        <v>0</v>
      </c>
      <c r="AG55" s="105">
        <v>0</v>
      </c>
      <c r="AH55" s="105">
        <v>0</v>
      </c>
      <c r="AI55" s="105">
        <v>0</v>
      </c>
      <c r="AJ55" s="9">
        <f t="shared" si="4"/>
        <v>1</v>
      </c>
      <c r="AK55" s="9">
        <f t="shared" si="5"/>
        <v>0</v>
      </c>
      <c r="AL55" s="9">
        <f t="shared" si="6"/>
        <v>0</v>
      </c>
      <c r="AM55" s="9">
        <f t="shared" si="7"/>
        <v>0</v>
      </c>
      <c r="AN55" s="106" t="s">
        <v>4019</v>
      </c>
    </row>
    <row r="56" spans="1:46" x14ac:dyDescent="0.25">
      <c r="A56" s="105">
        <v>5002</v>
      </c>
      <c r="B56" s="106" t="s">
        <v>4054</v>
      </c>
      <c r="C56" s="106" t="s">
        <v>4055</v>
      </c>
      <c r="D56" s="106" t="s">
        <v>4056</v>
      </c>
      <c r="E56" s="107">
        <v>45279</v>
      </c>
      <c r="F56" s="106" t="s">
        <v>332</v>
      </c>
      <c r="J56" s="110">
        <v>4</v>
      </c>
      <c r="L56" s="109" t="s">
        <v>342</v>
      </c>
      <c r="M56" s="106" t="s">
        <v>1869</v>
      </c>
      <c r="N56" s="106" t="s">
        <v>4057</v>
      </c>
      <c r="O56" s="110">
        <v>24</v>
      </c>
      <c r="P56" s="106" t="s">
        <v>5075</v>
      </c>
      <c r="Q56" s="106" t="s">
        <v>15</v>
      </c>
      <c r="R56" s="105">
        <v>1</v>
      </c>
      <c r="S56" s="105">
        <v>0</v>
      </c>
      <c r="T56" s="105">
        <v>0</v>
      </c>
      <c r="U56" s="105">
        <v>0</v>
      </c>
      <c r="V56" s="105">
        <v>0</v>
      </c>
      <c r="W56" s="105">
        <v>0</v>
      </c>
      <c r="X56" s="105">
        <v>0</v>
      </c>
      <c r="Y56" s="105">
        <v>1</v>
      </c>
      <c r="Z56" s="105">
        <v>0</v>
      </c>
      <c r="AA56" s="105">
        <v>0</v>
      </c>
      <c r="AB56" s="105">
        <v>0</v>
      </c>
      <c r="AC56" s="105">
        <v>1</v>
      </c>
      <c r="AD56" s="105">
        <v>0</v>
      </c>
      <c r="AE56" s="105">
        <v>0</v>
      </c>
      <c r="AF56" s="105">
        <v>0</v>
      </c>
      <c r="AG56" s="105">
        <v>0</v>
      </c>
      <c r="AH56" s="105">
        <v>0</v>
      </c>
      <c r="AI56" s="105">
        <v>0</v>
      </c>
      <c r="AJ56" s="9">
        <f t="shared" si="4"/>
        <v>1</v>
      </c>
      <c r="AK56" s="9">
        <f t="shared" si="5"/>
        <v>0</v>
      </c>
      <c r="AL56" s="9">
        <f t="shared" si="6"/>
        <v>0</v>
      </c>
      <c r="AM56" s="9">
        <f t="shared" si="7"/>
        <v>0</v>
      </c>
      <c r="AN56" s="106" t="s">
        <v>4059</v>
      </c>
    </row>
    <row r="57" spans="1:46" x14ac:dyDescent="0.25">
      <c r="A57" s="105">
        <v>5107</v>
      </c>
      <c r="B57" s="106" t="s">
        <v>5601</v>
      </c>
      <c r="C57" s="106" t="s">
        <v>5602</v>
      </c>
      <c r="D57" s="106" t="s">
        <v>5603</v>
      </c>
      <c r="E57" s="107">
        <v>45560</v>
      </c>
      <c r="F57" s="106" t="s">
        <v>332</v>
      </c>
      <c r="K57" s="110">
        <v>10</v>
      </c>
      <c r="L57" s="109" t="s">
        <v>342</v>
      </c>
      <c r="M57" s="106" t="s">
        <v>922</v>
      </c>
      <c r="N57" s="106" t="s">
        <v>40</v>
      </c>
      <c r="O57" s="110">
        <v>2</v>
      </c>
      <c r="P57" s="106" t="s">
        <v>5904</v>
      </c>
      <c r="Q57" s="106" t="s">
        <v>15</v>
      </c>
      <c r="R57" s="105">
        <v>0</v>
      </c>
      <c r="S57" s="105">
        <v>0</v>
      </c>
      <c r="T57" s="105">
        <v>0</v>
      </c>
      <c r="U57" s="105">
        <v>0</v>
      </c>
      <c r="V57" s="105">
        <v>0</v>
      </c>
      <c r="W57" s="105">
        <v>0</v>
      </c>
      <c r="X57" s="105">
        <v>0</v>
      </c>
      <c r="Y57" s="105">
        <v>0</v>
      </c>
      <c r="Z57" s="105">
        <v>0</v>
      </c>
      <c r="AA57" s="105">
        <v>0</v>
      </c>
      <c r="AB57" s="105">
        <v>0</v>
      </c>
      <c r="AC57" s="105">
        <v>0</v>
      </c>
      <c r="AD57" s="105">
        <v>0</v>
      </c>
      <c r="AE57" s="105">
        <v>0</v>
      </c>
      <c r="AF57" s="105">
        <v>0</v>
      </c>
      <c r="AG57" s="105">
        <v>0</v>
      </c>
      <c r="AH57" s="105">
        <v>0</v>
      </c>
      <c r="AI57" s="105">
        <v>0</v>
      </c>
      <c r="AJ57" s="9">
        <f t="shared" si="4"/>
        <v>0</v>
      </c>
      <c r="AK57" s="9">
        <f t="shared" si="5"/>
        <v>0</v>
      </c>
      <c r="AL57" s="9">
        <f t="shared" si="6"/>
        <v>0</v>
      </c>
      <c r="AM57" s="9">
        <f t="shared" si="7"/>
        <v>0</v>
      </c>
      <c r="AN57" s="106" t="s">
        <v>5604</v>
      </c>
    </row>
    <row r="59" spans="1:46" x14ac:dyDescent="0.25">
      <c r="L59" s="92"/>
      <c r="N59" s="92"/>
      <c r="O59" s="92"/>
      <c r="Q59" s="92"/>
      <c r="R59" s="92"/>
      <c r="S59" s="92"/>
      <c r="T59" s="92"/>
      <c r="U59" s="92"/>
      <c r="V59" s="92"/>
      <c r="W59" s="92"/>
      <c r="X59" s="92"/>
      <c r="Y59" s="92"/>
      <c r="Z59" s="92"/>
      <c r="AA59" s="92"/>
      <c r="AB59" s="92"/>
      <c r="AC59" s="92"/>
      <c r="AD59" s="92"/>
      <c r="AE59" s="92"/>
      <c r="AF59" s="92"/>
      <c r="AG59" s="92"/>
      <c r="AH59" s="92"/>
      <c r="AI59" s="92"/>
      <c r="AJ59" s="9"/>
      <c r="AK59" s="9"/>
      <c r="AL59" s="9"/>
      <c r="AM59" s="9"/>
      <c r="AN59" s="100" t="s">
        <v>8024</v>
      </c>
      <c r="AO59" s="101">
        <f>COUNTIF(AD2:AD57,"=1")</f>
        <v>6</v>
      </c>
      <c r="AP59" s="19" t="s">
        <v>343</v>
      </c>
      <c r="AR59" s="100" t="s">
        <v>8808</v>
      </c>
      <c r="AS59" s="101">
        <f>COUNTIF(AE2:AE57,"=1")</f>
        <v>14</v>
      </c>
      <c r="AT59" s="19" t="s">
        <v>343</v>
      </c>
    </row>
    <row r="60" spans="1:46" x14ac:dyDescent="0.25">
      <c r="L60" s="92"/>
      <c r="N60" s="92"/>
      <c r="O60" s="92"/>
      <c r="Q60" s="92"/>
      <c r="R60" s="92"/>
      <c r="S60" s="92"/>
      <c r="T60" s="92"/>
      <c r="U60" s="92"/>
      <c r="V60" s="92"/>
      <c r="W60" s="92"/>
      <c r="X60" s="92"/>
      <c r="Y60" s="92"/>
      <c r="Z60" s="92"/>
      <c r="AA60" s="92"/>
      <c r="AB60" s="92"/>
      <c r="AC60" s="92"/>
      <c r="AD60" s="92"/>
      <c r="AE60" s="92"/>
      <c r="AF60" s="92"/>
      <c r="AG60" s="92"/>
      <c r="AH60" s="92"/>
      <c r="AI60" s="92"/>
      <c r="AJ60" s="9"/>
      <c r="AK60" s="9"/>
      <c r="AL60" s="9"/>
      <c r="AM60" s="9"/>
      <c r="AN60" s="21" t="s">
        <v>15</v>
      </c>
      <c r="AO60" s="19">
        <f>COUNTIFS(AD2:AD57,"=1",R2:R57,"=1")</f>
        <v>3</v>
      </c>
      <c r="AP60" s="102">
        <f>AO60/AO59*100</f>
        <v>50</v>
      </c>
      <c r="AR60" s="21" t="s">
        <v>15</v>
      </c>
      <c r="AS60" s="19">
        <f>COUNTIFS(AE2:AE57,"=1",R2:R57,"=1")</f>
        <v>12</v>
      </c>
      <c r="AT60" s="102">
        <f>AS60/AS59*100</f>
        <v>85.714285714285708</v>
      </c>
    </row>
    <row r="61" spans="1:46" x14ac:dyDescent="0.25">
      <c r="L61" s="65"/>
      <c r="M61" s="65"/>
      <c r="N61" s="65" t="s">
        <v>4092</v>
      </c>
      <c r="O61" s="92"/>
      <c r="P61" s="15" t="s">
        <v>8657</v>
      </c>
      <c r="Q61" s="46">
        <f>SUM(Q62:Q63)</f>
        <v>56</v>
      </c>
      <c r="R61" s="92" t="s">
        <v>343</v>
      </c>
      <c r="S61" s="92"/>
      <c r="T61" s="92"/>
      <c r="U61" s="92"/>
      <c r="V61" s="92"/>
      <c r="W61" s="92"/>
      <c r="X61" s="92"/>
      <c r="Y61" s="92"/>
      <c r="Z61" s="92"/>
      <c r="AA61" s="92"/>
      <c r="AB61" s="92"/>
      <c r="AC61" s="92"/>
      <c r="AD61" s="92"/>
      <c r="AE61" s="92"/>
      <c r="AF61" s="92"/>
      <c r="AG61" s="92"/>
      <c r="AH61" s="92"/>
      <c r="AI61" s="92"/>
      <c r="AJ61" s="9"/>
      <c r="AK61" s="9"/>
      <c r="AL61" s="9"/>
      <c r="AM61" s="9"/>
      <c r="AN61" s="21" t="s">
        <v>340</v>
      </c>
      <c r="AO61" s="19">
        <f>COUNTIFS(AD2:AD57,"=1",R2:R57,"=0")</f>
        <v>3</v>
      </c>
      <c r="AP61" s="102">
        <f>AO61/AO59*100</f>
        <v>50</v>
      </c>
      <c r="AR61" s="21" t="s">
        <v>340</v>
      </c>
      <c r="AS61" s="19">
        <f>COUNTIFS(AE2:AE57,"=1",R2:R57,"=0")</f>
        <v>2</v>
      </c>
      <c r="AT61" s="102">
        <f>AS61/AS59*100</f>
        <v>14.285714285714285</v>
      </c>
    </row>
    <row r="62" spans="1:46" x14ac:dyDescent="0.25">
      <c r="L62" s="65" t="s">
        <v>15</v>
      </c>
      <c r="M62" s="65">
        <f>COUNTIFS(Q2:Q57,"Effect")</f>
        <v>53</v>
      </c>
      <c r="N62" s="66">
        <f>M62/M66</f>
        <v>0.9464285714285714</v>
      </c>
      <c r="O62" s="92"/>
      <c r="P62" s="103" t="s">
        <v>15</v>
      </c>
      <c r="Q62" s="92">
        <f>COUNTIF(R2:R57,"=1")</f>
        <v>39</v>
      </c>
      <c r="R62" s="13">
        <f>Q62/Q61*100</f>
        <v>69.642857142857139</v>
      </c>
      <c r="S62" s="92"/>
      <c r="T62" s="92"/>
      <c r="U62" s="92"/>
      <c r="V62" s="92"/>
      <c r="W62" s="92"/>
      <c r="X62" s="92"/>
      <c r="Y62" s="92"/>
      <c r="Z62" s="92"/>
      <c r="AA62" s="92"/>
      <c r="AB62" s="92"/>
      <c r="AC62" s="92"/>
      <c r="AD62" s="92"/>
      <c r="AE62" s="92"/>
      <c r="AF62" s="92"/>
      <c r="AG62" s="92"/>
      <c r="AH62" s="92"/>
      <c r="AI62" s="92"/>
      <c r="AJ62" s="9"/>
      <c r="AK62" s="9"/>
      <c r="AL62" s="9"/>
      <c r="AM62" s="9"/>
      <c r="AO62" s="92"/>
      <c r="AP62" s="92"/>
    </row>
    <row r="63" spans="1:46" x14ac:dyDescent="0.25">
      <c r="L63" s="65" t="s">
        <v>70</v>
      </c>
      <c r="M63" s="65">
        <f>COUNTIFS(Q2:Q57,"No Effect")</f>
        <v>2</v>
      </c>
      <c r="N63" s="66">
        <f>M63/M66</f>
        <v>3.5714285714285712E-2</v>
      </c>
      <c r="O63" s="92"/>
      <c r="P63" s="103" t="s">
        <v>340</v>
      </c>
      <c r="Q63" s="92">
        <f>COUNTIF(R2:R57,"=0")</f>
        <v>17</v>
      </c>
      <c r="R63" s="13">
        <f>Q63/Q61*100</f>
        <v>30.357142857142854</v>
      </c>
      <c r="S63" s="92"/>
      <c r="T63" s="92"/>
      <c r="U63" s="92"/>
      <c r="V63" s="92"/>
      <c r="W63" s="92"/>
      <c r="X63" s="92"/>
      <c r="Y63" s="92"/>
      <c r="Z63" s="92"/>
      <c r="AA63" s="92"/>
      <c r="AB63" s="92"/>
      <c r="AC63" s="92"/>
      <c r="AD63" s="92"/>
      <c r="AE63" s="92"/>
      <c r="AF63" s="92"/>
      <c r="AG63" s="92"/>
      <c r="AH63" s="92"/>
      <c r="AI63" s="92"/>
      <c r="AJ63" s="9"/>
      <c r="AK63" s="9"/>
      <c r="AL63" s="9"/>
      <c r="AM63" s="9"/>
      <c r="AN63" s="100" t="s">
        <v>8386</v>
      </c>
      <c r="AO63" s="101">
        <f>COUNTIF(AJ2:AJ57,"=1")</f>
        <v>40</v>
      </c>
      <c r="AP63" s="19" t="s">
        <v>343</v>
      </c>
    </row>
    <row r="64" spans="1:46" x14ac:dyDescent="0.25">
      <c r="L64" s="65" t="s">
        <v>55</v>
      </c>
      <c r="M64" s="65">
        <f>COUNTIFS(Q2:Q57,"Uncertain Effect")</f>
        <v>1</v>
      </c>
      <c r="N64" s="66">
        <f>M64/M66</f>
        <v>1.7857142857142856E-2</v>
      </c>
      <c r="O64" s="92"/>
      <c r="Q64" s="92"/>
      <c r="R64" s="92"/>
      <c r="S64" s="92"/>
      <c r="T64" s="92"/>
      <c r="U64" s="92"/>
      <c r="V64" s="92"/>
      <c r="W64" s="92"/>
      <c r="X64" s="92"/>
      <c r="Y64" s="92"/>
      <c r="Z64" s="92"/>
      <c r="AA64" s="92"/>
      <c r="AB64" s="92"/>
      <c r="AC64" s="92"/>
      <c r="AD64" s="92"/>
      <c r="AE64" s="92"/>
      <c r="AF64" s="92"/>
      <c r="AG64" s="92"/>
      <c r="AH64" s="92"/>
      <c r="AI64" s="92"/>
      <c r="AJ64" s="9"/>
      <c r="AK64" s="9"/>
      <c r="AL64" s="9"/>
      <c r="AM64" s="9"/>
      <c r="AN64" s="21" t="s">
        <v>15</v>
      </c>
      <c r="AO64" s="19">
        <f>COUNTIFS(AJ2:AJ57,"=1",R2:R57,"=1")</f>
        <v>30</v>
      </c>
      <c r="AP64" s="102">
        <f>AO64/AO63*100</f>
        <v>75</v>
      </c>
    </row>
    <row r="65" spans="12:42" x14ac:dyDescent="0.25">
      <c r="L65" s="65"/>
      <c r="M65" s="65"/>
      <c r="N65" s="65"/>
      <c r="O65" s="92"/>
      <c r="P65" s="15" t="s">
        <v>341</v>
      </c>
      <c r="Q65" s="92">
        <f>COUNTIFS(L2:L57,"=Real")</f>
        <v>5</v>
      </c>
      <c r="R65" s="92" t="s">
        <v>343</v>
      </c>
      <c r="S65" s="92"/>
      <c r="T65" s="92"/>
      <c r="U65" s="92"/>
      <c r="V65" s="92"/>
      <c r="W65" s="92"/>
      <c r="X65" s="92"/>
      <c r="Y65" s="92"/>
      <c r="Z65" s="92"/>
      <c r="AA65" s="92"/>
      <c r="AB65" s="92"/>
      <c r="AC65" s="92"/>
      <c r="AD65" s="92"/>
      <c r="AE65" s="92"/>
      <c r="AF65" s="92"/>
      <c r="AG65" s="92"/>
      <c r="AH65" s="92"/>
      <c r="AI65" s="92"/>
      <c r="AJ65" s="9"/>
      <c r="AK65" s="9"/>
      <c r="AL65" s="9"/>
      <c r="AM65" s="9"/>
      <c r="AN65" s="21" t="s">
        <v>340</v>
      </c>
      <c r="AO65" s="19">
        <f>COUNTIFS(AJ2:AJ57,"=1",R2:R57,"=0")</f>
        <v>10</v>
      </c>
      <c r="AP65" s="102">
        <f>AO65/AO63*100</f>
        <v>25</v>
      </c>
    </row>
    <row r="66" spans="12:42" x14ac:dyDescent="0.25">
      <c r="L66" s="65" t="s">
        <v>4093</v>
      </c>
      <c r="M66" s="65">
        <f>SUM(M62:M64)</f>
        <v>56</v>
      </c>
      <c r="N66" s="65"/>
      <c r="O66" s="92"/>
      <c r="P66" s="103" t="s">
        <v>15</v>
      </c>
      <c r="Q66" s="92">
        <f>COUNTIFS(L2:L57,"=Real",R2:R57,"=1")</f>
        <v>4</v>
      </c>
      <c r="R66" s="13">
        <f>Q66/Q65*100</f>
        <v>80</v>
      </c>
      <c r="S66" s="92"/>
      <c r="T66" s="92"/>
      <c r="U66" s="92"/>
      <c r="V66" s="92"/>
      <c r="W66" s="92"/>
      <c r="X66" s="92"/>
      <c r="Y66" s="92"/>
      <c r="Z66" s="92"/>
      <c r="AA66" s="92"/>
      <c r="AB66" s="92"/>
      <c r="AC66" s="92"/>
      <c r="AD66" s="92"/>
      <c r="AE66" s="92"/>
      <c r="AF66" s="92"/>
      <c r="AG66" s="92"/>
      <c r="AH66" s="92"/>
      <c r="AI66" s="92"/>
      <c r="AJ66" s="9"/>
      <c r="AK66" s="9"/>
      <c r="AL66" s="9"/>
      <c r="AM66" s="9"/>
    </row>
    <row r="67" spans="12:42" x14ac:dyDescent="0.25">
      <c r="L67" s="92"/>
      <c r="N67" s="92"/>
      <c r="O67" s="92"/>
      <c r="P67" s="103" t="s">
        <v>340</v>
      </c>
      <c r="Q67" s="92">
        <f>COUNTIFS(L2:L57,"=Real",R2:R57,"=0")</f>
        <v>1</v>
      </c>
      <c r="R67" s="13">
        <f>Q67/Q65*100</f>
        <v>20</v>
      </c>
      <c r="S67" s="92"/>
      <c r="T67" s="92"/>
      <c r="U67" s="92"/>
      <c r="V67" s="92"/>
      <c r="W67" s="92"/>
      <c r="X67" s="92"/>
      <c r="Y67" s="92"/>
      <c r="Z67" s="92"/>
      <c r="AA67" s="92"/>
      <c r="AB67" s="92"/>
      <c r="AC67" s="92"/>
      <c r="AD67" s="92"/>
      <c r="AE67" s="92"/>
      <c r="AF67" s="92"/>
      <c r="AG67" s="92"/>
      <c r="AH67" s="92"/>
      <c r="AI67" s="92"/>
      <c r="AJ67" s="9"/>
      <c r="AK67" s="9"/>
      <c r="AL67" s="9"/>
      <c r="AM67" s="9"/>
      <c r="AN67" s="15" t="s">
        <v>8026</v>
      </c>
      <c r="AO67" s="46">
        <f>COUNTIF(AK2:AK57,"=1")</f>
        <v>4</v>
      </c>
      <c r="AP67" s="92" t="s">
        <v>343</v>
      </c>
    </row>
    <row r="68" spans="12:42" x14ac:dyDescent="0.25">
      <c r="L68" s="92"/>
      <c r="N68" s="92"/>
      <c r="O68" s="92"/>
      <c r="Q68" s="92"/>
      <c r="R68" s="92"/>
      <c r="S68" s="92"/>
      <c r="T68" s="92"/>
      <c r="U68" s="92"/>
      <c r="V68" s="92"/>
      <c r="W68" s="92"/>
      <c r="X68" s="92"/>
      <c r="Y68" s="92"/>
      <c r="Z68" s="92"/>
      <c r="AA68" s="92"/>
      <c r="AB68" s="92"/>
      <c r="AC68" s="92"/>
      <c r="AD68" s="92"/>
      <c r="AE68" s="92"/>
      <c r="AF68" s="92"/>
      <c r="AG68" s="92"/>
      <c r="AH68" s="92"/>
      <c r="AI68" s="92"/>
      <c r="AJ68" s="9"/>
      <c r="AK68" s="9"/>
      <c r="AL68" s="9"/>
      <c r="AM68" s="9"/>
      <c r="AN68" s="103" t="s">
        <v>15</v>
      </c>
      <c r="AO68" s="92">
        <f>COUNTIFS(AK2:AK57,"=1",R2:R57,"=1")</f>
        <v>3</v>
      </c>
      <c r="AP68" s="13">
        <f>AO68/AO67*100</f>
        <v>75</v>
      </c>
    </row>
    <row r="69" spans="12:42" x14ac:dyDescent="0.25">
      <c r="L69" s="92"/>
      <c r="N69" s="92"/>
      <c r="O69" s="92"/>
      <c r="P69" s="15" t="s">
        <v>342</v>
      </c>
      <c r="Q69" s="92">
        <f>COUNTIFS(L2:L57,"=Simulated")</f>
        <v>51</v>
      </c>
      <c r="R69" s="92" t="s">
        <v>343</v>
      </c>
      <c r="S69" s="92"/>
      <c r="T69" s="92"/>
      <c r="U69" s="92"/>
      <c r="V69" s="92"/>
      <c r="W69" s="92"/>
      <c r="X69" s="92"/>
      <c r="Y69" s="92"/>
      <c r="Z69" s="92"/>
      <c r="AA69" s="92"/>
      <c r="AB69" s="92"/>
      <c r="AC69" s="92"/>
      <c r="AD69" s="92"/>
      <c r="AE69" s="92"/>
      <c r="AF69" s="92"/>
      <c r="AG69" s="92"/>
      <c r="AH69" s="92"/>
      <c r="AI69" s="92"/>
      <c r="AJ69" s="9"/>
      <c r="AK69" s="9"/>
      <c r="AL69" s="9"/>
      <c r="AM69" s="9"/>
      <c r="AN69" s="103" t="s">
        <v>340</v>
      </c>
      <c r="AO69" s="92">
        <f>COUNTIFS(AK2:AK57,"=1",R2:R57,"=0")</f>
        <v>1</v>
      </c>
      <c r="AP69" s="13">
        <f>AO69/AO67*100</f>
        <v>25</v>
      </c>
    </row>
    <row r="70" spans="12:42" x14ac:dyDescent="0.25">
      <c r="L70" s="92"/>
      <c r="N70" s="92"/>
      <c r="O70" s="92"/>
      <c r="P70" s="103" t="s">
        <v>15</v>
      </c>
      <c r="Q70" s="92">
        <f>COUNTIFS(L2:L57,"=Simulated",R2:R57,"=1")</f>
        <v>35</v>
      </c>
      <c r="R70" s="13">
        <f>Q70/Q69*100</f>
        <v>68.627450980392155</v>
      </c>
      <c r="S70" s="92"/>
      <c r="T70" s="92"/>
      <c r="U70" s="92"/>
      <c r="V70" s="92"/>
      <c r="W70" s="92"/>
      <c r="X70" s="92"/>
      <c r="Y70" s="92"/>
      <c r="Z70" s="92"/>
      <c r="AA70" s="92"/>
      <c r="AB70" s="92"/>
      <c r="AC70" s="92"/>
      <c r="AD70" s="92"/>
      <c r="AE70" s="92"/>
      <c r="AF70" s="92"/>
      <c r="AG70" s="92"/>
      <c r="AH70" s="92"/>
      <c r="AI70" s="92"/>
      <c r="AJ70" s="9"/>
      <c r="AK70" s="9"/>
      <c r="AL70" s="9"/>
      <c r="AM70" s="9"/>
    </row>
    <row r="71" spans="12:42" x14ac:dyDescent="0.25">
      <c r="L71" s="92"/>
      <c r="N71" s="92"/>
      <c r="O71" s="92"/>
      <c r="P71" s="103" t="s">
        <v>340</v>
      </c>
      <c r="Q71" s="92">
        <f>COUNTIFS(L2:L57,"=Simulated",R2:R57,"=0")</f>
        <v>16</v>
      </c>
      <c r="R71" s="13">
        <f>Q71/Q69*100</f>
        <v>31.372549019607842</v>
      </c>
      <c r="S71" s="92"/>
      <c r="T71" s="92"/>
      <c r="U71" s="92"/>
      <c r="V71" s="92"/>
      <c r="W71" s="92"/>
      <c r="X71" s="92"/>
      <c r="Y71" s="92"/>
      <c r="Z71" s="92"/>
      <c r="AA71" s="92"/>
      <c r="AB71" s="92"/>
      <c r="AC71" s="92"/>
      <c r="AD71" s="92"/>
      <c r="AE71" s="92"/>
      <c r="AF71" s="92"/>
      <c r="AG71" s="92"/>
      <c r="AH71" s="92"/>
      <c r="AI71" s="92"/>
      <c r="AJ71" s="9"/>
      <c r="AK71" s="9"/>
      <c r="AL71" s="9"/>
      <c r="AM71" s="9"/>
      <c r="AN71" s="15" t="s">
        <v>8382</v>
      </c>
      <c r="AO71" s="46">
        <f>COUNTIF(AL2:AL57,"=1")</f>
        <v>15</v>
      </c>
      <c r="AP71" s="92" t="s">
        <v>343</v>
      </c>
    </row>
    <row r="72" spans="12:42" x14ac:dyDescent="0.25">
      <c r="L72" s="92"/>
      <c r="N72" s="92"/>
      <c r="O72" s="92"/>
      <c r="Q72" s="92"/>
      <c r="R72" s="92"/>
      <c r="S72" s="92"/>
      <c r="T72" s="92"/>
      <c r="U72" s="92"/>
      <c r="V72" s="92"/>
      <c r="W72" s="92"/>
      <c r="X72" s="92"/>
      <c r="Y72" s="92"/>
      <c r="Z72" s="92"/>
      <c r="AA72" s="92"/>
      <c r="AB72" s="92"/>
      <c r="AC72" s="92"/>
      <c r="AD72" s="92"/>
      <c r="AE72" s="92"/>
      <c r="AF72" s="92"/>
      <c r="AG72" s="92"/>
      <c r="AH72" s="92"/>
      <c r="AI72" s="92"/>
      <c r="AJ72" s="9"/>
      <c r="AK72" s="9"/>
      <c r="AL72" s="9"/>
      <c r="AM72" s="9"/>
      <c r="AN72" s="103" t="s">
        <v>15</v>
      </c>
      <c r="AO72" s="92">
        <f>COUNTIFS(AL2:AL57,"=1",R2:R57,"=1")</f>
        <v>9</v>
      </c>
      <c r="AP72" s="13">
        <f>AO72/AO71*100</f>
        <v>60</v>
      </c>
    </row>
    <row r="73" spans="12:42" x14ac:dyDescent="0.25">
      <c r="L73" s="92"/>
      <c r="N73" s="92"/>
      <c r="O73" s="92"/>
      <c r="P73" s="15" t="s">
        <v>48</v>
      </c>
      <c r="Q73" s="92">
        <f>COUNTIFS(N2:N57,"=Pulsed")</f>
        <v>32</v>
      </c>
      <c r="R73" s="92" t="s">
        <v>343</v>
      </c>
      <c r="S73" s="92"/>
      <c r="T73" s="92"/>
      <c r="U73" s="92"/>
      <c r="V73" s="92"/>
      <c r="W73" s="92"/>
      <c r="X73" s="92"/>
      <c r="Y73" s="92"/>
      <c r="Z73" s="92"/>
      <c r="AA73" s="92"/>
      <c r="AB73" s="92"/>
      <c r="AC73" s="92"/>
      <c r="AD73" s="92"/>
      <c r="AE73" s="92"/>
      <c r="AF73" s="92"/>
      <c r="AG73" s="92"/>
      <c r="AH73" s="92"/>
      <c r="AI73" s="92"/>
      <c r="AJ73" s="9"/>
      <c r="AK73" s="9"/>
      <c r="AL73" s="9"/>
      <c r="AM73" s="9"/>
      <c r="AN73" s="103" t="s">
        <v>340</v>
      </c>
      <c r="AO73" s="92">
        <f>COUNTIFS(AL2:AL57,"=1",R2:R57,"=0")</f>
        <v>6</v>
      </c>
      <c r="AP73" s="13">
        <f>AO73/AO71*100</f>
        <v>40</v>
      </c>
    </row>
    <row r="74" spans="12:42" x14ac:dyDescent="0.25">
      <c r="L74" s="92"/>
      <c r="N74" s="92"/>
      <c r="O74" s="92"/>
      <c r="P74" s="103" t="s">
        <v>15</v>
      </c>
      <c r="Q74" s="92">
        <f>COUNTIFS(N2:N57,"=Pulsed",R2:R57,"=1")</f>
        <v>21</v>
      </c>
      <c r="R74" s="13">
        <f>Q74/Q73*100</f>
        <v>65.625</v>
      </c>
      <c r="S74" s="92"/>
      <c r="T74" s="92"/>
      <c r="U74" s="92"/>
      <c r="V74" s="92"/>
      <c r="W74" s="92"/>
      <c r="X74" s="92"/>
      <c r="Y74" s="92"/>
      <c r="Z74" s="92"/>
      <c r="AA74" s="92"/>
      <c r="AB74" s="92"/>
      <c r="AC74" s="92"/>
      <c r="AD74" s="92"/>
      <c r="AE74" s="92"/>
      <c r="AF74" s="92"/>
      <c r="AG74" s="92"/>
      <c r="AH74" s="92"/>
      <c r="AI74" s="92"/>
      <c r="AJ74" s="9"/>
      <c r="AK74" s="9"/>
      <c r="AL74" s="9"/>
      <c r="AM74" s="9"/>
    </row>
    <row r="75" spans="12:42" x14ac:dyDescent="0.25">
      <c r="L75" s="92"/>
      <c r="N75" s="92"/>
      <c r="O75" s="92"/>
      <c r="P75" s="103" t="s">
        <v>340</v>
      </c>
      <c r="Q75" s="92">
        <f>COUNTIFS(N2:N57,"=Pulsed",R2:R57,"=0")</f>
        <v>11</v>
      </c>
      <c r="R75" s="13">
        <f>Q75/Q73*100</f>
        <v>34.375</v>
      </c>
      <c r="S75" s="92"/>
      <c r="T75" s="92"/>
      <c r="U75" s="92"/>
      <c r="V75" s="92"/>
      <c r="W75" s="92"/>
      <c r="X75" s="92"/>
      <c r="Y75" s="92"/>
      <c r="Z75" s="92"/>
      <c r="AA75" s="92"/>
      <c r="AB75" s="92"/>
      <c r="AC75" s="92"/>
      <c r="AD75" s="92"/>
      <c r="AE75" s="92"/>
      <c r="AF75" s="92"/>
      <c r="AG75" s="92"/>
      <c r="AH75" s="92"/>
      <c r="AI75" s="92"/>
      <c r="AJ75" s="9"/>
      <c r="AK75" s="9"/>
      <c r="AL75" s="9"/>
      <c r="AM75" s="9"/>
      <c r="AN75" s="15" t="s">
        <v>8387</v>
      </c>
      <c r="AO75" s="46">
        <f>COUNTIF(AM2:AM57,"=1")</f>
        <v>6</v>
      </c>
      <c r="AP75" s="92" t="s">
        <v>343</v>
      </c>
    </row>
    <row r="76" spans="12:42" x14ac:dyDescent="0.25">
      <c r="L76" s="92"/>
      <c r="N76" s="92"/>
      <c r="O76" s="92"/>
      <c r="Q76" s="92"/>
      <c r="R76" s="92"/>
      <c r="S76" s="92"/>
      <c r="T76" s="92"/>
      <c r="U76" s="92"/>
      <c r="V76" s="92"/>
      <c r="W76" s="92"/>
      <c r="X76" s="92"/>
      <c r="Y76" s="92"/>
      <c r="Z76" s="92"/>
      <c r="AA76" s="92"/>
      <c r="AB76" s="92"/>
      <c r="AC76" s="92"/>
      <c r="AD76" s="92"/>
      <c r="AE76" s="92"/>
      <c r="AF76" s="92"/>
      <c r="AG76" s="92"/>
      <c r="AH76" s="92"/>
      <c r="AI76" s="92"/>
      <c r="AJ76" s="9"/>
      <c r="AK76" s="9"/>
      <c r="AL76" s="9"/>
      <c r="AM76" s="9"/>
      <c r="AN76" s="103" t="s">
        <v>15</v>
      </c>
      <c r="AO76" s="92">
        <f>COUNTIFS(AM2:AM57,"=1",R2:R57,"=1")</f>
        <v>3</v>
      </c>
      <c r="AP76" s="13">
        <f>AO76/AO75*100</f>
        <v>50</v>
      </c>
    </row>
    <row r="77" spans="12:42" x14ac:dyDescent="0.25">
      <c r="L77" s="92"/>
      <c r="N77" s="92"/>
      <c r="O77" s="92"/>
      <c r="P77" s="15" t="s">
        <v>7985</v>
      </c>
      <c r="Q77" s="46">
        <f>COUNTIFS(N2:N57,"=Continuous")</f>
        <v>15</v>
      </c>
      <c r="R77" s="92" t="s">
        <v>343</v>
      </c>
      <c r="S77" s="92"/>
      <c r="T77" s="92"/>
      <c r="U77" s="92"/>
      <c r="V77" s="92"/>
      <c r="W77" s="92"/>
      <c r="X77" s="92"/>
      <c r="Y77" s="92"/>
      <c r="Z77" s="92"/>
      <c r="AA77" s="92"/>
      <c r="AB77" s="92"/>
      <c r="AC77" s="92"/>
      <c r="AD77" s="92"/>
      <c r="AE77" s="92"/>
      <c r="AF77" s="92"/>
      <c r="AG77" s="92"/>
      <c r="AH77" s="92"/>
      <c r="AI77" s="92"/>
      <c r="AJ77" s="9"/>
      <c r="AK77" s="9"/>
      <c r="AL77" s="9"/>
      <c r="AM77" s="9"/>
      <c r="AN77" s="103" t="s">
        <v>340</v>
      </c>
      <c r="AO77" s="92">
        <f>COUNTIFS(AM2:AM57,"=1",R2:R57,"=0")</f>
        <v>3</v>
      </c>
      <c r="AP77" s="13">
        <f>AO77/AO75*100</f>
        <v>50</v>
      </c>
    </row>
    <row r="78" spans="12:42" x14ac:dyDescent="0.25">
      <c r="L78" s="92"/>
      <c r="N78" s="92"/>
      <c r="O78" s="92"/>
      <c r="P78" s="103" t="s">
        <v>15</v>
      </c>
      <c r="Q78" s="92">
        <f>COUNTIFS(N2:N57,"=Continuous",R2:R57,"=1")</f>
        <v>10</v>
      </c>
      <c r="R78" s="13">
        <v>0</v>
      </c>
      <c r="S78" s="92"/>
      <c r="T78" s="92"/>
      <c r="U78" s="92"/>
      <c r="V78" s="92"/>
      <c r="W78" s="92"/>
      <c r="X78" s="92"/>
      <c r="Y78" s="92"/>
      <c r="Z78" s="92"/>
      <c r="AA78" s="92"/>
      <c r="AB78" s="92"/>
      <c r="AC78" s="92"/>
      <c r="AD78" s="92"/>
      <c r="AE78" s="92"/>
      <c r="AF78" s="92"/>
      <c r="AG78" s="92"/>
      <c r="AH78" s="92"/>
      <c r="AI78" s="92"/>
      <c r="AJ78" s="9"/>
      <c r="AK78" s="9"/>
      <c r="AL78" s="9"/>
      <c r="AM78" s="9"/>
    </row>
    <row r="79" spans="12:42" x14ac:dyDescent="0.25">
      <c r="L79" s="92"/>
      <c r="N79" s="92"/>
      <c r="O79" s="92"/>
      <c r="P79" s="103" t="s">
        <v>340</v>
      </c>
      <c r="Q79" s="92">
        <f>COUNTIFS(N2:N57,"=Continuous",R2:R57,"=0")</f>
        <v>5</v>
      </c>
      <c r="R79" s="13">
        <v>0</v>
      </c>
      <c r="S79" s="92"/>
      <c r="T79" s="92"/>
      <c r="U79" s="92"/>
      <c r="V79" s="92"/>
      <c r="W79" s="92"/>
      <c r="X79" s="92"/>
      <c r="Y79" s="92"/>
      <c r="Z79" s="92"/>
      <c r="AA79" s="92"/>
      <c r="AB79" s="92"/>
      <c r="AC79" s="92"/>
      <c r="AD79" s="92"/>
      <c r="AE79" s="92"/>
      <c r="AF79" s="92"/>
      <c r="AG79" s="92"/>
      <c r="AH79" s="92"/>
      <c r="AI79" s="92"/>
      <c r="AJ79" s="9"/>
      <c r="AK79" s="9"/>
      <c r="AL79" s="9"/>
      <c r="AM79" s="9"/>
      <c r="AN79" s="15" t="s">
        <v>8028</v>
      </c>
      <c r="AO79" s="46">
        <f>COUNTIF(AF2:AF57,"=1")</f>
        <v>1</v>
      </c>
      <c r="AP79" s="92" t="s">
        <v>343</v>
      </c>
    </row>
    <row r="80" spans="12:42" x14ac:dyDescent="0.25">
      <c r="L80" s="92"/>
      <c r="N80" s="92"/>
      <c r="O80" s="92"/>
      <c r="Q80" s="92"/>
      <c r="R80" s="92"/>
      <c r="S80" s="92"/>
      <c r="T80" s="92"/>
      <c r="U80" s="92"/>
      <c r="V80" s="92"/>
      <c r="W80" s="92"/>
      <c r="X80" s="92"/>
      <c r="Y80" s="92"/>
      <c r="Z80" s="92"/>
      <c r="AA80" s="92"/>
      <c r="AB80" s="92"/>
      <c r="AC80" s="92"/>
      <c r="AD80" s="92"/>
      <c r="AE80" s="92"/>
      <c r="AF80" s="92"/>
      <c r="AG80" s="92"/>
      <c r="AH80" s="92"/>
      <c r="AI80" s="92"/>
      <c r="AJ80" s="9"/>
      <c r="AK80" s="9"/>
      <c r="AL80" s="9"/>
      <c r="AM80" s="9"/>
      <c r="AN80" s="103" t="s">
        <v>15</v>
      </c>
      <c r="AO80" s="92">
        <f>COUNTIFS(AF2:AF57,"=1",R2:R57,"=1")</f>
        <v>0</v>
      </c>
      <c r="AP80" s="13">
        <f>AO80/AO79*100</f>
        <v>0</v>
      </c>
    </row>
    <row r="81" spans="12:42" x14ac:dyDescent="0.25">
      <c r="L81" s="92"/>
      <c r="N81" s="92"/>
      <c r="O81" s="92"/>
      <c r="Q81" s="92"/>
      <c r="R81" s="92"/>
      <c r="S81" s="92"/>
      <c r="T81" s="92"/>
      <c r="U81" s="92"/>
      <c r="V81" s="92"/>
      <c r="W81" s="92"/>
      <c r="X81" s="92"/>
      <c r="Y81" s="92"/>
      <c r="Z81" s="92"/>
      <c r="AA81" s="92"/>
      <c r="AB81" s="92"/>
      <c r="AC81" s="92"/>
      <c r="AD81" s="92"/>
      <c r="AE81" s="92"/>
      <c r="AF81" s="92"/>
      <c r="AG81" s="92"/>
      <c r="AH81" s="92"/>
      <c r="AI81" s="92"/>
      <c r="AJ81" s="9"/>
      <c r="AK81" s="9"/>
      <c r="AL81" s="9"/>
      <c r="AM81" s="9"/>
      <c r="AN81" s="103" t="s">
        <v>340</v>
      </c>
      <c r="AO81" s="92">
        <f>COUNTIFS(AF2:AF57,"=1",R2:R57,"=0")</f>
        <v>1</v>
      </c>
      <c r="AP81" s="13">
        <f>AO81/AO79*100</f>
        <v>100</v>
      </c>
    </row>
    <row r="82" spans="12:42" x14ac:dyDescent="0.25">
      <c r="L82" s="92"/>
      <c r="N82" s="92"/>
      <c r="O82" s="92"/>
      <c r="Q82" s="92"/>
      <c r="R82" s="92"/>
      <c r="S82" s="92"/>
      <c r="T82" s="92"/>
      <c r="U82" s="92"/>
      <c r="V82" s="92"/>
      <c r="W82" s="92"/>
      <c r="X82" s="92"/>
      <c r="Y82" s="92"/>
      <c r="Z82" s="92"/>
      <c r="AA82" s="92"/>
      <c r="AB82" s="92"/>
      <c r="AC82" s="92"/>
      <c r="AD82" s="92"/>
      <c r="AE82" s="92"/>
      <c r="AF82" s="92"/>
      <c r="AG82" s="92"/>
      <c r="AH82" s="92"/>
      <c r="AI82" s="92"/>
      <c r="AJ82" s="9"/>
      <c r="AK82" s="9"/>
      <c r="AL82" s="9"/>
      <c r="AM82" s="9"/>
    </row>
    <row r="83" spans="12:42" x14ac:dyDescent="0.25">
      <c r="L83" s="92"/>
      <c r="N83" s="92"/>
      <c r="O83" s="92"/>
      <c r="Q83" s="92"/>
      <c r="R83" s="92"/>
      <c r="S83" s="92"/>
      <c r="T83" s="92"/>
      <c r="U83" s="92"/>
      <c r="V83" s="92"/>
      <c r="W83" s="92"/>
      <c r="X83" s="92"/>
      <c r="Y83" s="92"/>
      <c r="Z83" s="92"/>
      <c r="AA83" s="92"/>
      <c r="AB83" s="92"/>
      <c r="AC83" s="92"/>
      <c r="AD83" s="92"/>
      <c r="AE83" s="92"/>
      <c r="AF83" s="92"/>
      <c r="AG83" s="92"/>
      <c r="AH83" s="92"/>
      <c r="AI83" s="92"/>
      <c r="AJ83" s="9"/>
      <c r="AK83" s="9"/>
      <c r="AL83" s="9"/>
      <c r="AM83" s="9"/>
      <c r="AN83" s="100" t="s">
        <v>8427</v>
      </c>
      <c r="AO83" s="101">
        <f>COUNTIF(AI2:AI57,"=1")</f>
        <v>9</v>
      </c>
      <c r="AP83" s="19" t="s">
        <v>343</v>
      </c>
    </row>
    <row r="84" spans="12:42" x14ac:dyDescent="0.25">
      <c r="L84" s="92"/>
      <c r="N84" s="92"/>
      <c r="O84" s="92"/>
      <c r="Q84" s="92"/>
      <c r="R84" s="92"/>
      <c r="S84" s="92"/>
      <c r="T84" s="92"/>
      <c r="U84" s="92"/>
      <c r="V84" s="92"/>
      <c r="W84" s="92"/>
      <c r="X84" s="92"/>
      <c r="Y84" s="92"/>
      <c r="Z84" s="92"/>
      <c r="AA84" s="92"/>
      <c r="AB84" s="92"/>
      <c r="AC84" s="92"/>
      <c r="AD84" s="92"/>
      <c r="AE84" s="92"/>
      <c r="AF84" s="92"/>
      <c r="AG84" s="92"/>
      <c r="AH84" s="92"/>
      <c r="AI84" s="92"/>
      <c r="AJ84" s="9"/>
      <c r="AK84" s="9"/>
      <c r="AL84" s="9"/>
      <c r="AM84" s="9"/>
      <c r="AN84" s="21" t="s">
        <v>15</v>
      </c>
      <c r="AO84" s="19">
        <f>COUNTIFS(AI2:AI57,"=1",R2:R57,"=1")</f>
        <v>6</v>
      </c>
      <c r="AP84" s="102">
        <f>AO84/AO83*100</f>
        <v>66.666666666666657</v>
      </c>
    </row>
    <row r="85" spans="12:42" x14ac:dyDescent="0.25">
      <c r="L85" s="92"/>
      <c r="N85" s="92"/>
      <c r="O85" s="92"/>
      <c r="Q85" s="92"/>
      <c r="R85" s="92"/>
      <c r="S85" s="92"/>
      <c r="T85" s="92"/>
      <c r="U85" s="92"/>
      <c r="V85" s="92"/>
      <c r="W85" s="92"/>
      <c r="X85" s="92"/>
      <c r="Y85" s="92"/>
      <c r="Z85" s="92"/>
      <c r="AA85" s="92"/>
      <c r="AB85" s="92"/>
      <c r="AC85" s="92"/>
      <c r="AD85" s="92"/>
      <c r="AE85" s="92"/>
      <c r="AF85" s="92"/>
      <c r="AG85" s="92"/>
      <c r="AH85" s="92"/>
      <c r="AI85" s="92"/>
      <c r="AJ85" s="9"/>
      <c r="AK85" s="9"/>
      <c r="AL85" s="9"/>
      <c r="AM85" s="9"/>
      <c r="AN85" s="21" t="s">
        <v>340</v>
      </c>
      <c r="AO85" s="19">
        <f>COUNTIFS(AI2:AI57,"=1",R2:R57,"=0")</f>
        <v>3</v>
      </c>
      <c r="AP85" s="102">
        <f>AO85/AO83*100</f>
        <v>33.333333333333329</v>
      </c>
    </row>
    <row r="86" spans="12:42" x14ac:dyDescent="0.25">
      <c r="L86" s="92"/>
      <c r="N86" s="92"/>
      <c r="O86" s="92"/>
      <c r="Q86" s="92"/>
      <c r="R86" s="92"/>
      <c r="S86" s="92"/>
      <c r="T86" s="92"/>
      <c r="U86" s="92"/>
      <c r="V86" s="92"/>
      <c r="W86" s="92"/>
      <c r="X86" s="92"/>
      <c r="Y86" s="92"/>
      <c r="Z86" s="92"/>
      <c r="AA86" s="92"/>
      <c r="AB86" s="92"/>
      <c r="AC86" s="92"/>
      <c r="AD86" s="92"/>
      <c r="AE86" s="92"/>
      <c r="AF86" s="92"/>
      <c r="AG86" s="92"/>
      <c r="AH86" s="92"/>
      <c r="AI86" s="92"/>
      <c r="AJ86" s="9"/>
      <c r="AK86" s="9"/>
      <c r="AL86" s="9"/>
      <c r="AM86" s="9"/>
    </row>
    <row r="87" spans="12:42" x14ac:dyDescent="0.25">
      <c r="L87" s="92"/>
      <c r="N87" s="92"/>
      <c r="O87" s="92"/>
      <c r="Q87" s="92"/>
      <c r="R87" s="92"/>
      <c r="S87" s="92"/>
      <c r="T87" s="92"/>
      <c r="U87" s="92"/>
      <c r="V87" s="92"/>
      <c r="W87" s="92"/>
      <c r="X87" s="92"/>
      <c r="Y87" s="92"/>
      <c r="Z87" s="92"/>
      <c r="AA87" s="92"/>
      <c r="AB87" s="92"/>
      <c r="AC87" s="92"/>
      <c r="AD87" s="92"/>
      <c r="AE87" s="92"/>
      <c r="AF87" s="92"/>
      <c r="AG87" s="92"/>
      <c r="AH87" s="92"/>
      <c r="AI87" s="92"/>
      <c r="AJ87" s="9"/>
      <c r="AK87" s="9"/>
      <c r="AL87" s="9"/>
      <c r="AM87" s="9"/>
    </row>
    <row r="88" spans="12:42" x14ac:dyDescent="0.25">
      <c r="L88" s="92"/>
      <c r="N88" s="92"/>
      <c r="O88" s="92"/>
      <c r="Q88" s="92"/>
      <c r="R88" s="92"/>
      <c r="S88" s="92"/>
      <c r="T88" s="92"/>
      <c r="U88" s="92"/>
      <c r="V88" s="92"/>
      <c r="W88" s="92"/>
      <c r="X88" s="92"/>
      <c r="Y88" s="92"/>
      <c r="Z88" s="92"/>
      <c r="AA88" s="92"/>
      <c r="AB88" s="92"/>
      <c r="AC88" s="92"/>
      <c r="AD88" s="92"/>
      <c r="AE88" s="92"/>
      <c r="AF88" s="92"/>
      <c r="AG88" s="92"/>
      <c r="AH88" s="92"/>
      <c r="AI88" s="92"/>
      <c r="AJ88" s="9"/>
      <c r="AK88" s="9"/>
      <c r="AL88" s="9"/>
      <c r="AM88" s="9"/>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A3599-25B8-4DAA-9334-35A49CB93FED}">
  <dimension ref="A1:AT263"/>
  <sheetViews>
    <sheetView topLeftCell="AD235" zoomScaleNormal="100" workbookViewId="0">
      <selection activeCell="AR246" sqref="AR246"/>
    </sheetView>
  </sheetViews>
  <sheetFormatPr defaultColWidth="21.7109375" defaultRowHeight="13.6" x14ac:dyDescent="0.25"/>
  <cols>
    <col min="1" max="1" width="7.140625" style="10" bestFit="1" customWidth="1"/>
    <col min="7" max="7" width="14.5703125" style="10" bestFit="1" customWidth="1"/>
    <col min="8" max="8" width="14.28515625" style="10" bestFit="1" customWidth="1"/>
    <col min="9" max="9" width="20.140625" style="10" bestFit="1" customWidth="1"/>
    <col min="10" max="10" width="14.7109375" style="10" bestFit="1" customWidth="1"/>
    <col min="11" max="11" width="14.85546875" style="10" bestFit="1" customWidth="1"/>
    <col min="12" max="12" width="14.85546875" style="10" customWidth="1"/>
    <col min="14" max="14" width="17.85546875" style="10" bestFit="1" customWidth="1"/>
    <col min="15" max="15" width="16.85546875" style="10" bestFit="1" customWidth="1"/>
    <col min="17" max="17" width="13.140625" style="10" bestFit="1" customWidth="1"/>
    <col min="18" max="18" width="8" style="10" bestFit="1" customWidth="1"/>
    <col min="19" max="19" width="7.7109375" style="10" customWidth="1"/>
    <col min="20" max="20" width="6.7109375" style="10" bestFit="1" customWidth="1"/>
    <col min="21" max="21" width="6.28515625" style="10" bestFit="1" customWidth="1"/>
    <col min="22" max="22" width="5.85546875" style="10" bestFit="1" customWidth="1"/>
    <col min="23" max="23" width="8.140625" style="10" bestFit="1" customWidth="1"/>
    <col min="24" max="24" width="6.28515625" style="10" bestFit="1" customWidth="1"/>
    <col min="25" max="25" width="6.140625" style="10" bestFit="1" customWidth="1"/>
    <col min="26" max="26" width="5.85546875" style="10" bestFit="1" customWidth="1"/>
    <col min="27" max="27" width="9.7109375" style="10" bestFit="1" customWidth="1"/>
    <col min="28" max="28" width="11.5703125" style="10" bestFit="1" customWidth="1"/>
    <col min="29" max="29" width="6" style="10" bestFit="1" customWidth="1"/>
    <col min="30" max="30" width="7.42578125" style="10" bestFit="1" customWidth="1"/>
    <col min="31" max="31" width="7.85546875" style="10" bestFit="1" customWidth="1"/>
    <col min="32" max="32" width="5.85546875" style="10" bestFit="1" customWidth="1"/>
    <col min="33" max="33" width="7.85546875" style="10" bestFit="1" customWidth="1"/>
    <col min="34" max="34" width="7.140625" style="10" bestFit="1" customWidth="1"/>
    <col min="35" max="35" width="7.85546875" style="10" bestFit="1" customWidth="1"/>
    <col min="36" max="39" width="7.85546875" style="87" customWidth="1"/>
  </cols>
  <sheetData>
    <row r="1" spans="1:40" x14ac:dyDescent="0.25">
      <c r="A1" s="27" t="s">
        <v>0</v>
      </c>
      <c r="B1" s="27" t="s">
        <v>1</v>
      </c>
      <c r="C1" s="27" t="s">
        <v>2</v>
      </c>
      <c r="D1" s="27" t="s">
        <v>3</v>
      </c>
      <c r="E1" s="27" t="s">
        <v>4</v>
      </c>
      <c r="F1" s="27" t="s">
        <v>5</v>
      </c>
      <c r="G1" s="27" t="s">
        <v>6</v>
      </c>
      <c r="H1" s="27" t="s">
        <v>7</v>
      </c>
      <c r="I1" s="27" t="s">
        <v>8</v>
      </c>
      <c r="J1" s="27" t="s">
        <v>9</v>
      </c>
      <c r="K1" s="27" t="s">
        <v>10</v>
      </c>
      <c r="L1" s="27" t="s">
        <v>338</v>
      </c>
      <c r="M1" s="27" t="s">
        <v>11</v>
      </c>
      <c r="N1" s="27" t="s">
        <v>12</v>
      </c>
      <c r="O1" s="27" t="s">
        <v>13</v>
      </c>
      <c r="P1" s="27" t="s">
        <v>14</v>
      </c>
      <c r="Q1" s="27" t="s">
        <v>15</v>
      </c>
      <c r="R1" s="27" t="s">
        <v>965</v>
      </c>
      <c r="S1" s="27" t="s">
        <v>17</v>
      </c>
      <c r="T1" s="27" t="s">
        <v>18</v>
      </c>
      <c r="U1" s="27" t="s">
        <v>19</v>
      </c>
      <c r="V1" s="27" t="s">
        <v>20</v>
      </c>
      <c r="W1" s="27" t="s">
        <v>21</v>
      </c>
      <c r="X1" s="27" t="s">
        <v>22</v>
      </c>
      <c r="Y1" s="27" t="s">
        <v>23</v>
      </c>
      <c r="Z1" s="27" t="s">
        <v>24</v>
      </c>
      <c r="AA1" s="27" t="s">
        <v>25</v>
      </c>
      <c r="AB1" s="27" t="s">
        <v>26</v>
      </c>
      <c r="AC1" s="27" t="s">
        <v>27</v>
      </c>
      <c r="AD1" s="27" t="s">
        <v>28</v>
      </c>
      <c r="AE1" s="27" t="s">
        <v>29</v>
      </c>
      <c r="AF1" s="27" t="s">
        <v>30</v>
      </c>
      <c r="AG1" s="27" t="s">
        <v>31</v>
      </c>
      <c r="AH1" s="27" t="s">
        <v>32</v>
      </c>
      <c r="AI1" s="27" t="s">
        <v>33</v>
      </c>
      <c r="AJ1" s="1" t="s">
        <v>8023</v>
      </c>
      <c r="AK1" s="1" t="s">
        <v>8027</v>
      </c>
      <c r="AL1" s="1" t="s">
        <v>8384</v>
      </c>
      <c r="AM1" s="1" t="s">
        <v>8385</v>
      </c>
      <c r="AN1" s="27" t="s">
        <v>34</v>
      </c>
    </row>
    <row r="2" spans="1:40" x14ac:dyDescent="0.25">
      <c r="A2" s="28">
        <v>18</v>
      </c>
      <c r="B2" s="29" t="s">
        <v>2790</v>
      </c>
      <c r="C2" s="29" t="s">
        <v>2791</v>
      </c>
      <c r="D2" s="29" t="s">
        <v>2792</v>
      </c>
      <c r="E2" s="42">
        <v>42146</v>
      </c>
      <c r="F2" s="29" t="s">
        <v>38</v>
      </c>
      <c r="I2" s="28">
        <v>14.66</v>
      </c>
      <c r="J2" s="28">
        <v>1.1499999999999999</v>
      </c>
      <c r="L2" s="10" t="s">
        <v>341</v>
      </c>
      <c r="M2" s="29" t="s">
        <v>54</v>
      </c>
      <c r="N2" s="31" t="s">
        <v>48</v>
      </c>
      <c r="O2" s="28">
        <v>28</v>
      </c>
      <c r="P2" s="29" t="s">
        <v>367</v>
      </c>
      <c r="Q2" s="31" t="s">
        <v>15</v>
      </c>
      <c r="R2" s="28">
        <v>1</v>
      </c>
      <c r="S2" s="28">
        <v>0</v>
      </c>
      <c r="T2" s="28">
        <v>0</v>
      </c>
      <c r="U2" s="28">
        <v>1</v>
      </c>
      <c r="V2" s="28">
        <v>0</v>
      </c>
      <c r="W2" s="28">
        <v>0</v>
      </c>
      <c r="X2" s="28">
        <v>0</v>
      </c>
      <c r="Y2" s="28">
        <v>0</v>
      </c>
      <c r="Z2" s="28">
        <v>1</v>
      </c>
      <c r="AA2" s="28">
        <v>0</v>
      </c>
      <c r="AB2" s="28">
        <v>0</v>
      </c>
      <c r="AC2" s="28">
        <v>1</v>
      </c>
      <c r="AD2" s="28">
        <v>0</v>
      </c>
      <c r="AE2" s="28">
        <v>0</v>
      </c>
      <c r="AF2" s="28">
        <v>0</v>
      </c>
      <c r="AG2" s="28">
        <v>0</v>
      </c>
      <c r="AH2" s="28">
        <v>0</v>
      </c>
      <c r="AI2" s="28">
        <v>0</v>
      </c>
      <c r="AJ2" s="9">
        <f>IF(OR(AC2=1,AE2=1),1,0)</f>
        <v>1</v>
      </c>
      <c r="AK2" s="9">
        <f>IF(OR(AF2=1,AG2=1),1,0)</f>
        <v>0</v>
      </c>
      <c r="AL2" s="9">
        <f>IF(OR(AD2=1,AH2=1,AI2=1),1,0)</f>
        <v>0</v>
      </c>
      <c r="AM2" s="9">
        <f>IF(OR(AD2=1,AH2=1),1,0)</f>
        <v>0</v>
      </c>
      <c r="AN2" s="29" t="s">
        <v>2793</v>
      </c>
    </row>
    <row r="3" spans="1:40" x14ac:dyDescent="0.25">
      <c r="A3" s="28">
        <v>25</v>
      </c>
      <c r="B3" s="29" t="s">
        <v>2794</v>
      </c>
      <c r="C3" s="29" t="s">
        <v>2795</v>
      </c>
      <c r="D3" s="29" t="s">
        <v>2796</v>
      </c>
      <c r="E3" s="42">
        <v>42068</v>
      </c>
      <c r="F3" s="29" t="s">
        <v>38</v>
      </c>
      <c r="J3" s="28">
        <v>5.953E-4</v>
      </c>
      <c r="L3" s="10" t="s">
        <v>342</v>
      </c>
      <c r="M3" s="29" t="s">
        <v>2797</v>
      </c>
      <c r="N3" s="31" t="s">
        <v>219</v>
      </c>
      <c r="O3" s="28">
        <v>257.14285714285717</v>
      </c>
      <c r="P3" s="29" t="s">
        <v>1153</v>
      </c>
      <c r="Q3" s="31" t="s">
        <v>15</v>
      </c>
      <c r="R3" s="28">
        <v>1</v>
      </c>
      <c r="S3" s="28">
        <v>0</v>
      </c>
      <c r="T3" s="28">
        <v>0</v>
      </c>
      <c r="U3" s="28">
        <v>1</v>
      </c>
      <c r="V3" s="28">
        <v>0</v>
      </c>
      <c r="W3" s="28">
        <v>0</v>
      </c>
      <c r="X3" s="28">
        <v>0</v>
      </c>
      <c r="Y3" s="28">
        <v>0</v>
      </c>
      <c r="Z3" s="28">
        <v>1</v>
      </c>
      <c r="AA3" s="28">
        <v>0</v>
      </c>
      <c r="AB3" s="28">
        <v>0</v>
      </c>
      <c r="AC3" s="28">
        <v>1</v>
      </c>
      <c r="AD3" s="28">
        <v>0</v>
      </c>
      <c r="AE3" s="28">
        <v>0</v>
      </c>
      <c r="AF3" s="28">
        <v>0</v>
      </c>
      <c r="AG3" s="28">
        <v>0</v>
      </c>
      <c r="AH3" s="28">
        <v>0</v>
      </c>
      <c r="AI3" s="28">
        <v>0</v>
      </c>
      <c r="AJ3" s="9">
        <f t="shared" ref="AJ3:AJ15" si="0">IF(OR(AC3=1,AE3=1),1,0)</f>
        <v>1</v>
      </c>
      <c r="AK3" s="9">
        <f t="shared" ref="AK3:AK15" si="1">IF(OR(AF3=1,AG3=1),1,0)</f>
        <v>0</v>
      </c>
      <c r="AL3" s="9">
        <f>IF(OR(AD3=1,AH3=1,AI3=1),1,0)</f>
        <v>0</v>
      </c>
      <c r="AM3" s="9">
        <f>IF(OR(AD3=1,AH3=1),1,0)</f>
        <v>0</v>
      </c>
      <c r="AN3" s="29" t="s">
        <v>2798</v>
      </c>
    </row>
    <row r="4" spans="1:40" x14ac:dyDescent="0.25">
      <c r="A4" s="28">
        <v>29</v>
      </c>
      <c r="B4" s="29" t="s">
        <v>1261</v>
      </c>
      <c r="C4" s="29" t="s">
        <v>1262</v>
      </c>
      <c r="D4" s="29" t="s">
        <v>1263</v>
      </c>
      <c r="E4" s="42">
        <v>42669</v>
      </c>
      <c r="F4" s="29" t="s">
        <v>38</v>
      </c>
      <c r="G4" s="28">
        <v>2200</v>
      </c>
      <c r="H4" s="28">
        <v>800</v>
      </c>
      <c r="L4" s="10" t="s">
        <v>341</v>
      </c>
      <c r="M4" s="29" t="s">
        <v>54</v>
      </c>
      <c r="N4" s="31" t="s">
        <v>48</v>
      </c>
      <c r="O4" s="28">
        <v>0</v>
      </c>
      <c r="P4" s="29" t="s">
        <v>111</v>
      </c>
      <c r="Q4" s="31" t="s">
        <v>15</v>
      </c>
      <c r="R4" s="28">
        <v>0</v>
      </c>
      <c r="S4" s="28">
        <v>0</v>
      </c>
      <c r="T4" s="28">
        <v>0</v>
      </c>
      <c r="U4" s="28">
        <v>0</v>
      </c>
      <c r="V4" s="28">
        <v>0</v>
      </c>
      <c r="W4" s="28">
        <v>0</v>
      </c>
      <c r="X4" s="28">
        <v>0</v>
      </c>
      <c r="Y4" s="28">
        <v>0</v>
      </c>
      <c r="Z4" s="28">
        <v>0</v>
      </c>
      <c r="AA4" s="28">
        <v>0</v>
      </c>
      <c r="AB4" s="28">
        <v>1</v>
      </c>
      <c r="AC4" s="28">
        <v>1</v>
      </c>
      <c r="AD4" s="28">
        <v>1</v>
      </c>
      <c r="AE4" s="28">
        <v>1</v>
      </c>
      <c r="AF4" s="28">
        <v>0</v>
      </c>
      <c r="AG4" s="28">
        <v>0</v>
      </c>
      <c r="AH4" s="28">
        <v>0</v>
      </c>
      <c r="AI4" s="28">
        <v>0</v>
      </c>
      <c r="AJ4" s="9">
        <f>IF(OR(AC4=1,AE4=1),1,0)</f>
        <v>1</v>
      </c>
      <c r="AK4" s="9">
        <f>IF(OR(AF4=1,AG4=1),1,0)</f>
        <v>0</v>
      </c>
      <c r="AL4" s="9">
        <f>IF(OR(AD4=1,AH4=1,AI4=1),1,0)</f>
        <v>1</v>
      </c>
      <c r="AM4" s="9">
        <f>IF(OR(AD4=1,AH4=1),1,0)</f>
        <v>1</v>
      </c>
      <c r="AN4" s="29" t="s">
        <v>1264</v>
      </c>
    </row>
    <row r="5" spans="1:40" x14ac:dyDescent="0.25">
      <c r="A5" s="28">
        <v>31</v>
      </c>
      <c r="B5" s="29" t="s">
        <v>2799</v>
      </c>
      <c r="C5" s="29" t="s">
        <v>2800</v>
      </c>
      <c r="D5" s="29" t="s">
        <v>2801</v>
      </c>
      <c r="E5" s="42">
        <v>42019</v>
      </c>
      <c r="F5" s="29" t="s">
        <v>38</v>
      </c>
      <c r="J5" s="28">
        <v>2</v>
      </c>
      <c r="L5" s="10" t="s">
        <v>342</v>
      </c>
      <c r="M5" s="29" t="s">
        <v>2173</v>
      </c>
      <c r="N5" s="31" t="s">
        <v>40</v>
      </c>
      <c r="O5" s="28">
        <v>42</v>
      </c>
      <c r="P5" s="29" t="s">
        <v>195</v>
      </c>
      <c r="Q5" s="31" t="s">
        <v>15</v>
      </c>
      <c r="R5" s="28">
        <v>1</v>
      </c>
      <c r="S5" s="28">
        <v>0</v>
      </c>
      <c r="T5" s="28">
        <v>0</v>
      </c>
      <c r="U5" s="28">
        <v>1</v>
      </c>
      <c r="V5" s="28">
        <v>0</v>
      </c>
      <c r="W5" s="28">
        <v>0</v>
      </c>
      <c r="X5" s="28">
        <v>0</v>
      </c>
      <c r="Y5" s="28">
        <v>0</v>
      </c>
      <c r="Z5" s="28">
        <v>1</v>
      </c>
      <c r="AA5" s="28">
        <v>0</v>
      </c>
      <c r="AB5" s="28">
        <v>0</v>
      </c>
      <c r="AC5" s="28">
        <v>1</v>
      </c>
      <c r="AD5" s="28">
        <v>0</v>
      </c>
      <c r="AE5" s="28">
        <v>0</v>
      </c>
      <c r="AF5" s="28">
        <v>0</v>
      </c>
      <c r="AG5" s="28">
        <v>0</v>
      </c>
      <c r="AH5" s="28">
        <v>0</v>
      </c>
      <c r="AI5" s="28">
        <v>0</v>
      </c>
      <c r="AJ5" s="9">
        <f t="shared" si="0"/>
        <v>1</v>
      </c>
      <c r="AK5" s="9">
        <f t="shared" si="1"/>
        <v>0</v>
      </c>
      <c r="AL5" s="9">
        <f t="shared" ref="AL5:AL15" si="2">IF(OR(AD5=1,AH5=1,AI5=1),1,0)</f>
        <v>0</v>
      </c>
      <c r="AM5" s="9">
        <f t="shared" ref="AM5:AM15" si="3">IF(OR(AD5=1,AH5=1),1,0)</f>
        <v>0</v>
      </c>
      <c r="AN5" s="29" t="s">
        <v>2802</v>
      </c>
    </row>
    <row r="6" spans="1:40" x14ac:dyDescent="0.25">
      <c r="A6" s="28">
        <v>46</v>
      </c>
      <c r="B6" s="29" t="s">
        <v>3127</v>
      </c>
      <c r="C6" s="29" t="s">
        <v>3128</v>
      </c>
      <c r="D6" s="29" t="s">
        <v>3129</v>
      </c>
      <c r="E6" s="42">
        <v>41640</v>
      </c>
      <c r="F6" s="29" t="s">
        <v>38</v>
      </c>
      <c r="G6" s="28">
        <v>915</v>
      </c>
      <c r="H6" s="28">
        <v>890</v>
      </c>
      <c r="I6" s="28">
        <v>1466</v>
      </c>
      <c r="J6" s="28">
        <v>1.58</v>
      </c>
      <c r="L6" s="10" t="s">
        <v>341</v>
      </c>
      <c r="M6" s="29" t="s">
        <v>54</v>
      </c>
      <c r="N6" s="31" t="s">
        <v>48</v>
      </c>
      <c r="O6" s="28">
        <v>28</v>
      </c>
      <c r="P6" s="29" t="s">
        <v>41</v>
      </c>
      <c r="Q6" s="31" t="s">
        <v>15</v>
      </c>
      <c r="R6" s="28">
        <v>1</v>
      </c>
      <c r="S6" s="28">
        <v>0</v>
      </c>
      <c r="T6" s="28">
        <v>0</v>
      </c>
      <c r="U6" s="28">
        <v>1</v>
      </c>
      <c r="V6" s="28">
        <v>0</v>
      </c>
      <c r="W6" s="28">
        <v>0</v>
      </c>
      <c r="X6" s="28">
        <v>0</v>
      </c>
      <c r="Y6" s="28">
        <v>0</v>
      </c>
      <c r="Z6" s="28">
        <v>1</v>
      </c>
      <c r="AA6" s="28">
        <v>0</v>
      </c>
      <c r="AB6" s="28">
        <v>0</v>
      </c>
      <c r="AC6" s="28">
        <v>1</v>
      </c>
      <c r="AD6" s="28">
        <v>0</v>
      </c>
      <c r="AE6" s="28">
        <v>0</v>
      </c>
      <c r="AF6" s="28">
        <v>0</v>
      </c>
      <c r="AG6" s="28">
        <v>0</v>
      </c>
      <c r="AH6" s="28">
        <v>0</v>
      </c>
      <c r="AI6" s="28">
        <v>0</v>
      </c>
      <c r="AJ6" s="9">
        <f t="shared" si="0"/>
        <v>1</v>
      </c>
      <c r="AK6" s="9">
        <f t="shared" si="1"/>
        <v>0</v>
      </c>
      <c r="AL6" s="9">
        <f t="shared" si="2"/>
        <v>0</v>
      </c>
      <c r="AM6" s="9">
        <f t="shared" si="3"/>
        <v>0</v>
      </c>
      <c r="AN6" s="29" t="s">
        <v>3130</v>
      </c>
    </row>
    <row r="7" spans="1:40" x14ac:dyDescent="0.25">
      <c r="A7" s="28">
        <v>53</v>
      </c>
      <c r="B7" s="29" t="s">
        <v>2803</v>
      </c>
      <c r="C7" s="29" t="s">
        <v>2804</v>
      </c>
      <c r="D7" s="29" t="s">
        <v>2805</v>
      </c>
      <c r="E7" s="42">
        <v>41974</v>
      </c>
      <c r="F7" s="29" t="s">
        <v>38</v>
      </c>
      <c r="J7" s="28">
        <v>0.99</v>
      </c>
      <c r="L7" s="10" t="s">
        <v>341</v>
      </c>
      <c r="M7" s="29" t="s">
        <v>54</v>
      </c>
      <c r="N7" s="31" t="s">
        <v>48</v>
      </c>
      <c r="O7" s="28">
        <v>60</v>
      </c>
      <c r="P7" s="29" t="s">
        <v>377</v>
      </c>
      <c r="Q7" s="31" t="s">
        <v>15</v>
      </c>
      <c r="R7" s="28">
        <v>1</v>
      </c>
      <c r="S7" s="28">
        <v>0</v>
      </c>
      <c r="T7" s="28">
        <v>0</v>
      </c>
      <c r="U7" s="28">
        <v>1</v>
      </c>
      <c r="V7" s="28">
        <v>0</v>
      </c>
      <c r="W7" s="28">
        <v>0</v>
      </c>
      <c r="X7" s="28">
        <v>0</v>
      </c>
      <c r="Y7" s="28">
        <v>0</v>
      </c>
      <c r="Z7" s="28">
        <v>1</v>
      </c>
      <c r="AA7" s="28">
        <v>0</v>
      </c>
      <c r="AB7" s="28">
        <v>0</v>
      </c>
      <c r="AC7" s="28">
        <v>1</v>
      </c>
      <c r="AD7" s="28">
        <v>0</v>
      </c>
      <c r="AE7" s="28">
        <v>0</v>
      </c>
      <c r="AF7" s="28">
        <v>0</v>
      </c>
      <c r="AG7" s="28">
        <v>0</v>
      </c>
      <c r="AH7" s="28">
        <v>0</v>
      </c>
      <c r="AI7" s="28">
        <v>0</v>
      </c>
      <c r="AJ7" s="9">
        <f t="shared" si="0"/>
        <v>1</v>
      </c>
      <c r="AK7" s="9">
        <f t="shared" si="1"/>
        <v>0</v>
      </c>
      <c r="AL7" s="9">
        <f t="shared" si="2"/>
        <v>0</v>
      </c>
      <c r="AM7" s="9">
        <f t="shared" si="3"/>
        <v>0</v>
      </c>
      <c r="AN7" s="29" t="s">
        <v>2806</v>
      </c>
    </row>
    <row r="8" spans="1:40" x14ac:dyDescent="0.25">
      <c r="A8" s="28">
        <v>60</v>
      </c>
      <c r="B8" s="29" t="s">
        <v>2807</v>
      </c>
      <c r="C8" s="29" t="s">
        <v>2808</v>
      </c>
      <c r="D8" s="29" t="s">
        <v>2809</v>
      </c>
      <c r="E8" s="42">
        <v>41704</v>
      </c>
      <c r="F8" s="29" t="s">
        <v>38</v>
      </c>
      <c r="J8" s="28">
        <v>0.9</v>
      </c>
      <c r="L8" s="10" t="s">
        <v>341</v>
      </c>
      <c r="M8" s="29" t="s">
        <v>54</v>
      </c>
      <c r="N8" s="31" t="s">
        <v>48</v>
      </c>
      <c r="O8" s="28">
        <v>966</v>
      </c>
      <c r="P8" s="29" t="s">
        <v>1225</v>
      </c>
      <c r="Q8" s="31" t="s">
        <v>15</v>
      </c>
      <c r="R8" s="28">
        <v>1</v>
      </c>
      <c r="S8" s="28">
        <v>0</v>
      </c>
      <c r="T8" s="28">
        <v>0</v>
      </c>
      <c r="U8" s="28">
        <v>1</v>
      </c>
      <c r="V8" s="28">
        <v>0</v>
      </c>
      <c r="W8" s="28">
        <v>0</v>
      </c>
      <c r="X8" s="28">
        <v>0</v>
      </c>
      <c r="Y8" s="28">
        <v>0</v>
      </c>
      <c r="Z8" s="28">
        <v>1</v>
      </c>
      <c r="AA8" s="28">
        <v>0</v>
      </c>
      <c r="AB8" s="28">
        <v>0</v>
      </c>
      <c r="AC8" s="28">
        <v>0</v>
      </c>
      <c r="AD8" s="28">
        <v>0</v>
      </c>
      <c r="AE8" s="28">
        <v>1</v>
      </c>
      <c r="AF8" s="28">
        <v>0</v>
      </c>
      <c r="AG8" s="28">
        <v>0</v>
      </c>
      <c r="AH8" s="28">
        <v>0</v>
      </c>
      <c r="AI8" s="28">
        <v>0</v>
      </c>
      <c r="AJ8" s="9">
        <f t="shared" si="0"/>
        <v>1</v>
      </c>
      <c r="AK8" s="9">
        <f t="shared" si="1"/>
        <v>0</v>
      </c>
      <c r="AL8" s="9">
        <f t="shared" si="2"/>
        <v>0</v>
      </c>
      <c r="AM8" s="9">
        <f t="shared" si="3"/>
        <v>0</v>
      </c>
      <c r="AN8" s="29" t="s">
        <v>2810</v>
      </c>
    </row>
    <row r="9" spans="1:40" x14ac:dyDescent="0.25">
      <c r="A9" s="28">
        <v>61</v>
      </c>
      <c r="B9" s="29" t="s">
        <v>2811</v>
      </c>
      <c r="C9" s="29" t="s">
        <v>2812</v>
      </c>
      <c r="D9" s="29" t="s">
        <v>2813</v>
      </c>
      <c r="E9" s="42">
        <v>41640</v>
      </c>
      <c r="F9" s="29" t="s">
        <v>38</v>
      </c>
      <c r="J9" s="28">
        <v>0.18</v>
      </c>
      <c r="L9" s="10" t="s">
        <v>342</v>
      </c>
      <c r="M9" s="29" t="s">
        <v>2814</v>
      </c>
      <c r="N9" s="31" t="s">
        <v>219</v>
      </c>
      <c r="O9" s="28">
        <v>21</v>
      </c>
      <c r="P9" s="29" t="s">
        <v>589</v>
      </c>
      <c r="Q9" s="31" t="s">
        <v>15</v>
      </c>
      <c r="R9" s="28">
        <v>1</v>
      </c>
      <c r="S9" s="28">
        <v>0</v>
      </c>
      <c r="T9" s="28">
        <v>0</v>
      </c>
      <c r="U9" s="28">
        <v>1</v>
      </c>
      <c r="V9" s="28">
        <v>0</v>
      </c>
      <c r="W9" s="28">
        <v>0</v>
      </c>
      <c r="X9" s="28">
        <v>0</v>
      </c>
      <c r="Y9" s="28">
        <v>0</v>
      </c>
      <c r="Z9" s="28">
        <v>1</v>
      </c>
      <c r="AA9" s="28">
        <v>0</v>
      </c>
      <c r="AB9" s="28">
        <v>0</v>
      </c>
      <c r="AC9" s="28">
        <v>0</v>
      </c>
      <c r="AD9" s="28">
        <v>0</v>
      </c>
      <c r="AE9" s="28">
        <v>1</v>
      </c>
      <c r="AF9" s="28">
        <v>0</v>
      </c>
      <c r="AG9" s="28">
        <v>0</v>
      </c>
      <c r="AH9" s="28">
        <v>0</v>
      </c>
      <c r="AI9" s="28">
        <v>0</v>
      </c>
      <c r="AJ9" s="9">
        <f t="shared" si="0"/>
        <v>1</v>
      </c>
      <c r="AK9" s="9">
        <f t="shared" si="1"/>
        <v>0</v>
      </c>
      <c r="AL9" s="9">
        <f t="shared" si="2"/>
        <v>0</v>
      </c>
      <c r="AM9" s="9">
        <f t="shared" si="3"/>
        <v>0</v>
      </c>
      <c r="AN9" s="29" t="s">
        <v>2815</v>
      </c>
    </row>
    <row r="10" spans="1:40" x14ac:dyDescent="0.25">
      <c r="A10" s="28">
        <v>67</v>
      </c>
      <c r="B10" s="29" t="s">
        <v>1988</v>
      </c>
      <c r="C10" s="29" t="s">
        <v>1989</v>
      </c>
      <c r="D10" s="29" t="s">
        <v>1990</v>
      </c>
      <c r="E10" s="42">
        <v>41365</v>
      </c>
      <c r="F10" s="29" t="s">
        <v>38</v>
      </c>
      <c r="J10" s="28">
        <v>8.4738000000000001E-5</v>
      </c>
      <c r="L10" s="10" t="s">
        <v>342</v>
      </c>
      <c r="M10" s="29" t="s">
        <v>575</v>
      </c>
      <c r="N10" s="31" t="s">
        <v>219</v>
      </c>
      <c r="O10" s="28">
        <v>42.857142857142854</v>
      </c>
      <c r="P10" s="29" t="s">
        <v>1991</v>
      </c>
      <c r="Q10" s="31" t="s">
        <v>15</v>
      </c>
      <c r="R10" s="28">
        <v>1</v>
      </c>
      <c r="S10" s="28">
        <v>0</v>
      </c>
      <c r="T10" s="28">
        <v>0</v>
      </c>
      <c r="U10" s="28">
        <v>1</v>
      </c>
      <c r="V10" s="28">
        <v>0</v>
      </c>
      <c r="W10" s="28">
        <v>0</v>
      </c>
      <c r="X10" s="28">
        <v>0</v>
      </c>
      <c r="Y10" s="28">
        <v>0</v>
      </c>
      <c r="Z10" s="28">
        <v>1</v>
      </c>
      <c r="AA10" s="28">
        <v>0</v>
      </c>
      <c r="AB10" s="28">
        <v>0</v>
      </c>
      <c r="AC10" s="28">
        <v>1</v>
      </c>
      <c r="AD10" s="28">
        <v>0</v>
      </c>
      <c r="AE10" s="28">
        <v>0</v>
      </c>
      <c r="AF10" s="28">
        <v>0</v>
      </c>
      <c r="AG10" s="28">
        <v>0</v>
      </c>
      <c r="AH10" s="28">
        <v>0</v>
      </c>
      <c r="AI10" s="28">
        <v>0</v>
      </c>
      <c r="AJ10" s="9">
        <f t="shared" si="0"/>
        <v>1</v>
      </c>
      <c r="AK10" s="9">
        <f t="shared" si="1"/>
        <v>0</v>
      </c>
      <c r="AL10" s="9">
        <f t="shared" si="2"/>
        <v>0</v>
      </c>
      <c r="AM10" s="9">
        <f t="shared" si="3"/>
        <v>0</v>
      </c>
      <c r="AN10" s="29" t="s">
        <v>1992</v>
      </c>
    </row>
    <row r="11" spans="1:40" x14ac:dyDescent="0.25">
      <c r="A11" s="28">
        <v>71</v>
      </c>
      <c r="B11" s="29" t="s">
        <v>1451</v>
      </c>
      <c r="C11" s="29" t="s">
        <v>1452</v>
      </c>
      <c r="D11" s="29" t="s">
        <v>1453</v>
      </c>
      <c r="E11" s="42">
        <v>41329</v>
      </c>
      <c r="F11" s="29" t="s">
        <v>38</v>
      </c>
      <c r="J11" s="28">
        <v>0.15</v>
      </c>
      <c r="L11" s="10" t="s">
        <v>342</v>
      </c>
      <c r="M11" s="29" t="s">
        <v>424</v>
      </c>
      <c r="N11" s="31" t="s">
        <v>48</v>
      </c>
      <c r="O11" s="28">
        <v>0.3</v>
      </c>
      <c r="P11" s="29" t="s">
        <v>103</v>
      </c>
      <c r="Q11" s="31" t="s">
        <v>15</v>
      </c>
      <c r="R11" s="28">
        <v>0</v>
      </c>
      <c r="S11" s="28">
        <v>0</v>
      </c>
      <c r="T11" s="28">
        <v>0</v>
      </c>
      <c r="U11" s="28">
        <v>0</v>
      </c>
      <c r="V11" s="28">
        <v>0</v>
      </c>
      <c r="W11" s="28">
        <v>0</v>
      </c>
      <c r="X11" s="28">
        <v>0</v>
      </c>
      <c r="Y11" s="28">
        <v>0</v>
      </c>
      <c r="Z11" s="28">
        <v>0</v>
      </c>
      <c r="AA11" s="28">
        <v>1</v>
      </c>
      <c r="AB11" s="28">
        <v>0</v>
      </c>
      <c r="AC11" s="28">
        <v>1</v>
      </c>
      <c r="AD11" s="28">
        <v>1</v>
      </c>
      <c r="AE11" s="28">
        <v>0</v>
      </c>
      <c r="AF11" s="28">
        <v>0</v>
      </c>
      <c r="AG11" s="28">
        <v>0</v>
      </c>
      <c r="AH11" s="28">
        <v>0</v>
      </c>
      <c r="AI11" s="28">
        <v>0</v>
      </c>
      <c r="AJ11" s="9">
        <f>IF(OR(AC11=1,AE11=1),1,0)</f>
        <v>1</v>
      </c>
      <c r="AK11" s="9">
        <f>IF(OR(AF11=1,AG11=1),1,0)</f>
        <v>0</v>
      </c>
      <c r="AL11" s="9">
        <f>IF(OR(AD11=1,AH11=1,AI11=1),1,0)</f>
        <v>1</v>
      </c>
      <c r="AM11" s="9">
        <f>IF(OR(AD11=1,AH11=1),1,0)</f>
        <v>1</v>
      </c>
      <c r="AN11" s="29" t="s">
        <v>1454</v>
      </c>
    </row>
    <row r="12" spans="1:40" x14ac:dyDescent="0.25">
      <c r="A12" s="28">
        <v>112</v>
      </c>
      <c r="B12" s="29" t="s">
        <v>369</v>
      </c>
      <c r="C12" s="29" t="s">
        <v>370</v>
      </c>
      <c r="D12" s="29" t="s">
        <v>371</v>
      </c>
      <c r="E12" s="42">
        <v>42135</v>
      </c>
      <c r="F12" s="29" t="s">
        <v>46</v>
      </c>
      <c r="G12" s="28">
        <v>2100</v>
      </c>
      <c r="H12" s="28">
        <v>800</v>
      </c>
      <c r="L12" s="10" t="s">
        <v>341</v>
      </c>
      <c r="M12" s="29" t="s">
        <v>54</v>
      </c>
      <c r="N12" s="31" t="s">
        <v>48</v>
      </c>
      <c r="O12" s="28">
        <v>0</v>
      </c>
      <c r="P12" s="29" t="s">
        <v>372</v>
      </c>
      <c r="Q12" s="31" t="s">
        <v>15</v>
      </c>
      <c r="R12" s="28">
        <v>0</v>
      </c>
      <c r="S12" s="28">
        <v>0</v>
      </c>
      <c r="T12" s="28">
        <v>0</v>
      </c>
      <c r="U12" s="28">
        <v>0</v>
      </c>
      <c r="V12" s="28">
        <v>0</v>
      </c>
      <c r="W12" s="28">
        <v>0</v>
      </c>
      <c r="X12" s="28">
        <v>0</v>
      </c>
      <c r="Y12" s="28">
        <v>0</v>
      </c>
      <c r="Z12" s="28">
        <v>0</v>
      </c>
      <c r="AA12" s="28">
        <v>0</v>
      </c>
      <c r="AB12" s="28">
        <v>1</v>
      </c>
      <c r="AC12" s="28">
        <v>1</v>
      </c>
      <c r="AD12" s="28">
        <v>0</v>
      </c>
      <c r="AE12" s="28">
        <v>0</v>
      </c>
      <c r="AF12" s="28">
        <v>0</v>
      </c>
      <c r="AG12" s="28">
        <v>0</v>
      </c>
      <c r="AH12" s="28">
        <v>0</v>
      </c>
      <c r="AI12" s="28">
        <v>0</v>
      </c>
      <c r="AJ12" s="9">
        <f t="shared" si="0"/>
        <v>1</v>
      </c>
      <c r="AK12" s="9">
        <f>IF(OR(AF12=1,AG12=1),1,0)</f>
        <v>0</v>
      </c>
      <c r="AL12" s="9">
        <f t="shared" si="2"/>
        <v>0</v>
      </c>
      <c r="AM12" s="9">
        <f t="shared" si="3"/>
        <v>0</v>
      </c>
      <c r="AN12" s="29" t="s">
        <v>373</v>
      </c>
    </row>
    <row r="13" spans="1:40" x14ac:dyDescent="0.25">
      <c r="A13" s="28">
        <v>126</v>
      </c>
      <c r="B13" s="29" t="s">
        <v>1265</v>
      </c>
      <c r="C13" s="29" t="s">
        <v>1266</v>
      </c>
      <c r="D13" s="29" t="s">
        <v>1267</v>
      </c>
      <c r="E13" s="42">
        <v>41609</v>
      </c>
      <c r="F13" s="29" t="s">
        <v>46</v>
      </c>
      <c r="G13" s="28">
        <v>1800</v>
      </c>
      <c r="H13" s="28">
        <v>800</v>
      </c>
      <c r="L13" s="10" t="s">
        <v>341</v>
      </c>
      <c r="M13" s="29" t="s">
        <v>47</v>
      </c>
      <c r="N13" s="31" t="s">
        <v>48</v>
      </c>
      <c r="O13" s="28">
        <v>0</v>
      </c>
      <c r="P13" s="29" t="s">
        <v>60</v>
      </c>
      <c r="Q13" s="31" t="s">
        <v>15</v>
      </c>
      <c r="R13" s="28">
        <v>1</v>
      </c>
      <c r="S13" s="28">
        <v>0</v>
      </c>
      <c r="T13" s="28">
        <v>0</v>
      </c>
      <c r="U13" s="28">
        <v>0</v>
      </c>
      <c r="V13" s="28">
        <v>0</v>
      </c>
      <c r="W13" s="28">
        <v>0</v>
      </c>
      <c r="X13" s="28">
        <v>0</v>
      </c>
      <c r="Y13" s="28">
        <v>0</v>
      </c>
      <c r="Z13" s="28">
        <v>0</v>
      </c>
      <c r="AA13" s="28">
        <v>0</v>
      </c>
      <c r="AB13" s="28">
        <v>1</v>
      </c>
      <c r="AC13" s="28">
        <v>1</v>
      </c>
      <c r="AD13" s="28">
        <v>0</v>
      </c>
      <c r="AE13" s="28">
        <v>0</v>
      </c>
      <c r="AF13" s="28">
        <v>0</v>
      </c>
      <c r="AG13" s="28">
        <v>0</v>
      </c>
      <c r="AH13" s="28">
        <v>0</v>
      </c>
      <c r="AI13" s="28">
        <v>0</v>
      </c>
      <c r="AJ13" s="9">
        <f>IF(OR(AC13=1,AE13=1),1,0)</f>
        <v>1</v>
      </c>
      <c r="AK13" s="9">
        <f>IF(OR(AF13=1,AG13=1),1,0)</f>
        <v>0</v>
      </c>
      <c r="AL13" s="9">
        <f>IF(OR(AD13=1,AH13=1,AI13=1),1,0)</f>
        <v>0</v>
      </c>
      <c r="AM13" s="9">
        <f>IF(OR(AD13=1,AH13=1),1,0)</f>
        <v>0</v>
      </c>
      <c r="AN13" s="29" t="s">
        <v>1268</v>
      </c>
    </row>
    <row r="14" spans="1:40" x14ac:dyDescent="0.25">
      <c r="A14" s="28">
        <v>129</v>
      </c>
      <c r="B14" s="29" t="s">
        <v>43</v>
      </c>
      <c r="C14" s="29" t="s">
        <v>44</v>
      </c>
      <c r="D14" s="29" t="s">
        <v>45</v>
      </c>
      <c r="E14" s="42">
        <v>41518</v>
      </c>
      <c r="F14" s="29" t="s">
        <v>46</v>
      </c>
      <c r="G14" s="28">
        <v>2100</v>
      </c>
      <c r="H14" s="28">
        <v>800</v>
      </c>
      <c r="L14" s="10" t="s">
        <v>341</v>
      </c>
      <c r="M14" s="29" t="s">
        <v>47</v>
      </c>
      <c r="N14" s="31" t="s">
        <v>48</v>
      </c>
      <c r="O14" s="28">
        <v>0</v>
      </c>
      <c r="P14" s="29" t="s">
        <v>49</v>
      </c>
      <c r="Q14" s="31" t="s">
        <v>15</v>
      </c>
      <c r="R14" s="28">
        <v>1</v>
      </c>
      <c r="S14" s="28">
        <v>0</v>
      </c>
      <c r="T14" s="28">
        <v>0</v>
      </c>
      <c r="U14" s="28">
        <v>0</v>
      </c>
      <c r="V14" s="28">
        <v>0</v>
      </c>
      <c r="W14" s="28">
        <v>0</v>
      </c>
      <c r="X14" s="28">
        <v>0</v>
      </c>
      <c r="Y14" s="28">
        <v>0</v>
      </c>
      <c r="Z14" s="28">
        <v>0</v>
      </c>
      <c r="AA14" s="28">
        <v>0</v>
      </c>
      <c r="AB14" s="28">
        <v>1</v>
      </c>
      <c r="AC14" s="28">
        <v>0</v>
      </c>
      <c r="AD14" s="28">
        <v>0</v>
      </c>
      <c r="AE14" s="28">
        <v>0</v>
      </c>
      <c r="AF14" s="28">
        <v>0</v>
      </c>
      <c r="AG14" s="28">
        <v>0</v>
      </c>
      <c r="AH14" s="28">
        <v>0</v>
      </c>
      <c r="AI14" s="28">
        <v>1</v>
      </c>
      <c r="AJ14" s="9">
        <f t="shared" si="0"/>
        <v>0</v>
      </c>
      <c r="AK14" s="9">
        <f t="shared" si="1"/>
        <v>0</v>
      </c>
      <c r="AL14" s="9">
        <f t="shared" si="2"/>
        <v>1</v>
      </c>
      <c r="AM14" s="9">
        <f t="shared" si="3"/>
        <v>0</v>
      </c>
      <c r="AN14" s="29" t="s">
        <v>50</v>
      </c>
    </row>
    <row r="15" spans="1:40" x14ac:dyDescent="0.25">
      <c r="A15" s="28">
        <v>148</v>
      </c>
      <c r="B15" s="29" t="s">
        <v>2824</v>
      </c>
      <c r="C15" s="29" t="s">
        <v>2825</v>
      </c>
      <c r="D15" s="29" t="s">
        <v>2826</v>
      </c>
      <c r="E15" s="42">
        <v>41609</v>
      </c>
      <c r="F15" s="29" t="s">
        <v>38</v>
      </c>
      <c r="I15" s="28">
        <v>50000</v>
      </c>
      <c r="J15" s="28">
        <v>3.5</v>
      </c>
      <c r="L15" s="10" t="s">
        <v>342</v>
      </c>
      <c r="M15" s="29" t="s">
        <v>136</v>
      </c>
      <c r="N15" s="31" t="s">
        <v>48</v>
      </c>
      <c r="O15" s="28">
        <v>0.1</v>
      </c>
      <c r="P15" s="29" t="s">
        <v>367</v>
      </c>
      <c r="Q15" s="31" t="s">
        <v>15</v>
      </c>
      <c r="R15" s="28">
        <v>1</v>
      </c>
      <c r="S15" s="28">
        <v>0</v>
      </c>
      <c r="T15" s="28">
        <v>0</v>
      </c>
      <c r="U15" s="28">
        <v>1</v>
      </c>
      <c r="V15" s="28">
        <v>0</v>
      </c>
      <c r="W15" s="28">
        <v>0</v>
      </c>
      <c r="X15" s="28">
        <v>0</v>
      </c>
      <c r="Y15" s="28">
        <v>0</v>
      </c>
      <c r="Z15" s="28">
        <v>1</v>
      </c>
      <c r="AA15" s="28">
        <v>0</v>
      </c>
      <c r="AB15" s="28">
        <v>0</v>
      </c>
      <c r="AC15" s="28">
        <v>0</v>
      </c>
      <c r="AD15" s="28">
        <v>0</v>
      </c>
      <c r="AE15" s="28">
        <v>0</v>
      </c>
      <c r="AF15" s="28">
        <v>0</v>
      </c>
      <c r="AG15" s="28">
        <v>0</v>
      </c>
      <c r="AH15" s="28">
        <v>0</v>
      </c>
      <c r="AI15" s="28">
        <v>1</v>
      </c>
      <c r="AJ15" s="9">
        <f t="shared" si="0"/>
        <v>0</v>
      </c>
      <c r="AK15" s="9">
        <f t="shared" si="1"/>
        <v>0</v>
      </c>
      <c r="AL15" s="9">
        <f t="shared" si="2"/>
        <v>1</v>
      </c>
      <c r="AM15" s="9">
        <f t="shared" si="3"/>
        <v>0</v>
      </c>
      <c r="AN15" s="29" t="s">
        <v>2827</v>
      </c>
    </row>
    <row r="16" spans="1:40" x14ac:dyDescent="0.25">
      <c r="A16" s="28">
        <v>150</v>
      </c>
      <c r="B16" s="29" t="s">
        <v>2828</v>
      </c>
      <c r="C16" s="29" t="s">
        <v>2829</v>
      </c>
      <c r="D16" s="29" t="s">
        <v>2830</v>
      </c>
      <c r="E16" s="42">
        <v>41730</v>
      </c>
      <c r="F16" s="29" t="s">
        <v>38</v>
      </c>
      <c r="I16" s="28">
        <v>300000</v>
      </c>
      <c r="J16" s="28">
        <v>14</v>
      </c>
      <c r="L16" s="10" t="s">
        <v>342</v>
      </c>
      <c r="M16" s="29" t="s">
        <v>224</v>
      </c>
      <c r="N16" s="31" t="s">
        <v>48</v>
      </c>
      <c r="O16" s="28">
        <v>8.3333333333333301E-2</v>
      </c>
      <c r="P16" s="29" t="s">
        <v>367</v>
      </c>
      <c r="Q16" s="31" t="s">
        <v>15</v>
      </c>
      <c r="R16" s="28">
        <v>1</v>
      </c>
      <c r="S16" s="28">
        <v>0</v>
      </c>
      <c r="T16" s="28">
        <v>0</v>
      </c>
      <c r="U16" s="28">
        <v>1</v>
      </c>
      <c r="V16" s="28">
        <v>0</v>
      </c>
      <c r="W16" s="28">
        <v>0</v>
      </c>
      <c r="X16" s="28">
        <v>0</v>
      </c>
      <c r="Y16" s="28">
        <v>0</v>
      </c>
      <c r="Z16" s="28">
        <v>1</v>
      </c>
      <c r="AA16" s="28">
        <v>0</v>
      </c>
      <c r="AB16" s="28">
        <v>0</v>
      </c>
      <c r="AC16" s="28">
        <v>1</v>
      </c>
      <c r="AD16" s="28">
        <v>0</v>
      </c>
      <c r="AE16" s="28">
        <v>0</v>
      </c>
      <c r="AF16" s="28">
        <v>0</v>
      </c>
      <c r="AG16" s="28">
        <v>0</v>
      </c>
      <c r="AH16" s="28">
        <v>0</v>
      </c>
      <c r="AI16" s="28">
        <v>0</v>
      </c>
      <c r="AJ16" s="9">
        <f>IF(OR(AC16=1,AE16=1),1,0)</f>
        <v>1</v>
      </c>
      <c r="AK16" s="9">
        <f>IF(OR(AF16=1,AG16=1),1,0)</f>
        <v>0</v>
      </c>
      <c r="AL16" s="9">
        <f>IF(OR(AD16=1,AH16=1,AI16=1),1,0)</f>
        <v>0</v>
      </c>
      <c r="AM16" s="9">
        <f>IF(OR(AD16=1,AH16=1),1,0)</f>
        <v>0</v>
      </c>
      <c r="AN16" s="29" t="s">
        <v>2831</v>
      </c>
    </row>
    <row r="17" spans="1:40" x14ac:dyDescent="0.25">
      <c r="A17" s="28">
        <v>172</v>
      </c>
      <c r="B17" s="29" t="s">
        <v>1269</v>
      </c>
      <c r="C17" s="29" t="s">
        <v>1270</v>
      </c>
      <c r="D17" s="29" t="s">
        <v>1271</v>
      </c>
      <c r="E17" s="42">
        <v>39142</v>
      </c>
      <c r="F17" s="29" t="s">
        <v>46</v>
      </c>
      <c r="L17" s="10" t="s">
        <v>341</v>
      </c>
      <c r="M17" s="29" t="s">
        <v>47</v>
      </c>
      <c r="N17" s="31" t="s">
        <v>48</v>
      </c>
      <c r="O17" s="28">
        <v>0</v>
      </c>
      <c r="P17" s="29" t="s">
        <v>60</v>
      </c>
      <c r="Q17" s="31" t="s">
        <v>15</v>
      </c>
      <c r="R17" s="28">
        <v>0</v>
      </c>
      <c r="S17" s="28">
        <v>0</v>
      </c>
      <c r="T17" s="28">
        <v>0</v>
      </c>
      <c r="U17" s="28">
        <v>0</v>
      </c>
      <c r="V17" s="28">
        <v>0</v>
      </c>
      <c r="W17" s="28">
        <v>0</v>
      </c>
      <c r="X17" s="28">
        <v>0</v>
      </c>
      <c r="Y17" s="28">
        <v>0</v>
      </c>
      <c r="Z17" s="28">
        <v>0</v>
      </c>
      <c r="AA17" s="28">
        <v>0</v>
      </c>
      <c r="AB17" s="28">
        <v>1</v>
      </c>
      <c r="AC17" s="28">
        <v>0</v>
      </c>
      <c r="AD17" s="28">
        <v>0</v>
      </c>
      <c r="AE17" s="28">
        <v>0</v>
      </c>
      <c r="AF17" s="28">
        <v>0</v>
      </c>
      <c r="AG17" s="28">
        <v>0</v>
      </c>
      <c r="AH17" s="28">
        <v>0</v>
      </c>
      <c r="AI17" s="28">
        <v>1</v>
      </c>
      <c r="AJ17" s="9">
        <f t="shared" ref="AJ17:AJ19" si="4">IF(OR(AC17=1,AE17=1),1,0)</f>
        <v>0</v>
      </c>
      <c r="AK17" s="9">
        <f t="shared" ref="AK17:AK19" si="5">IF(OR(AF17=1,AG17=1),1,0)</f>
        <v>0</v>
      </c>
      <c r="AL17" s="9">
        <f t="shared" ref="AL17:AL19" si="6">IF(OR(AD17=1,AH17=1,AI17=1),1,0)</f>
        <v>1</v>
      </c>
      <c r="AM17" s="9">
        <f t="shared" ref="AM17:AM19" si="7">IF(OR(AD17=1,AH17=1),1,0)</f>
        <v>0</v>
      </c>
      <c r="AN17" s="29" t="s">
        <v>1272</v>
      </c>
    </row>
    <row r="18" spans="1:40" x14ac:dyDescent="0.25">
      <c r="A18" s="28">
        <v>180</v>
      </c>
      <c r="B18" s="29" t="s">
        <v>57</v>
      </c>
      <c r="C18" s="29" t="s">
        <v>58</v>
      </c>
      <c r="D18" s="29" t="s">
        <v>59</v>
      </c>
      <c r="E18" s="42">
        <v>39142</v>
      </c>
      <c r="F18" s="29" t="s">
        <v>38</v>
      </c>
      <c r="L18" s="10" t="s">
        <v>341</v>
      </c>
      <c r="M18" s="29" t="s">
        <v>54</v>
      </c>
      <c r="N18" s="31" t="s">
        <v>48</v>
      </c>
      <c r="O18" s="28">
        <v>0</v>
      </c>
      <c r="P18" s="29" t="s">
        <v>60</v>
      </c>
      <c r="Q18" s="31" t="s">
        <v>15</v>
      </c>
      <c r="R18" s="28">
        <v>1</v>
      </c>
      <c r="S18" s="28">
        <v>0</v>
      </c>
      <c r="T18" s="28">
        <v>0</v>
      </c>
      <c r="U18" s="28">
        <v>0</v>
      </c>
      <c r="V18" s="28">
        <v>0</v>
      </c>
      <c r="W18" s="28">
        <v>0</v>
      </c>
      <c r="X18" s="28">
        <v>0</v>
      </c>
      <c r="Y18" s="28">
        <v>0</v>
      </c>
      <c r="Z18" s="28">
        <v>0</v>
      </c>
      <c r="AA18" s="28">
        <v>0</v>
      </c>
      <c r="AB18" s="28">
        <v>1</v>
      </c>
      <c r="AC18" s="28">
        <v>0</v>
      </c>
      <c r="AD18" s="28">
        <v>0</v>
      </c>
      <c r="AE18" s="28">
        <v>0</v>
      </c>
      <c r="AF18" s="28">
        <v>0</v>
      </c>
      <c r="AG18" s="28">
        <v>0</v>
      </c>
      <c r="AH18" s="28">
        <v>0</v>
      </c>
      <c r="AI18" s="28">
        <v>1</v>
      </c>
      <c r="AJ18" s="9">
        <f t="shared" si="4"/>
        <v>0</v>
      </c>
      <c r="AK18" s="9">
        <f t="shared" si="5"/>
        <v>0</v>
      </c>
      <c r="AL18" s="9">
        <f t="shared" si="6"/>
        <v>1</v>
      </c>
      <c r="AM18" s="9">
        <f t="shared" si="7"/>
        <v>0</v>
      </c>
      <c r="AN18" s="29" t="s">
        <v>61</v>
      </c>
    </row>
    <row r="19" spans="1:40" x14ac:dyDescent="0.25">
      <c r="A19" s="28">
        <v>197</v>
      </c>
      <c r="B19" s="29" t="s">
        <v>1360</v>
      </c>
      <c r="C19" s="29" t="s">
        <v>1361</v>
      </c>
      <c r="D19" s="29" t="s">
        <v>1362</v>
      </c>
      <c r="E19" s="42">
        <v>38384</v>
      </c>
      <c r="F19" s="29" t="s">
        <v>38</v>
      </c>
      <c r="G19" s="28">
        <v>1800</v>
      </c>
      <c r="H19" s="28">
        <v>900</v>
      </c>
      <c r="L19" s="10" t="s">
        <v>341</v>
      </c>
      <c r="M19" s="29" t="s">
        <v>54</v>
      </c>
      <c r="N19" s="31" t="s">
        <v>48</v>
      </c>
      <c r="O19" s="28">
        <v>0</v>
      </c>
      <c r="P19" s="29" t="s">
        <v>60</v>
      </c>
      <c r="Q19" s="31" t="s">
        <v>15</v>
      </c>
      <c r="R19" s="28">
        <v>1</v>
      </c>
      <c r="S19" s="28">
        <v>0</v>
      </c>
      <c r="T19" s="28">
        <v>0</v>
      </c>
      <c r="U19" s="28">
        <v>0</v>
      </c>
      <c r="V19" s="28">
        <v>0</v>
      </c>
      <c r="W19" s="28">
        <v>0</v>
      </c>
      <c r="X19" s="28">
        <v>0</v>
      </c>
      <c r="Y19" s="28">
        <v>0</v>
      </c>
      <c r="Z19" s="28">
        <v>0</v>
      </c>
      <c r="AA19" s="28">
        <v>0</v>
      </c>
      <c r="AB19" s="28">
        <v>1</v>
      </c>
      <c r="AC19" s="28">
        <v>0</v>
      </c>
      <c r="AD19" s="28">
        <v>0</v>
      </c>
      <c r="AE19" s="28">
        <v>0</v>
      </c>
      <c r="AF19" s="28">
        <v>0</v>
      </c>
      <c r="AG19" s="28">
        <v>0</v>
      </c>
      <c r="AH19" s="28">
        <v>0</v>
      </c>
      <c r="AI19" s="28">
        <v>1</v>
      </c>
      <c r="AJ19" s="9">
        <f t="shared" si="4"/>
        <v>0</v>
      </c>
      <c r="AK19" s="9">
        <f t="shared" si="5"/>
        <v>0</v>
      </c>
      <c r="AL19" s="9">
        <f t="shared" si="6"/>
        <v>1</v>
      </c>
      <c r="AM19" s="9">
        <f t="shared" si="7"/>
        <v>0</v>
      </c>
      <c r="AN19" s="29" t="s">
        <v>1363</v>
      </c>
    </row>
    <row r="20" spans="1:40" x14ac:dyDescent="0.25">
      <c r="A20" s="28">
        <v>213</v>
      </c>
      <c r="B20" s="29" t="s">
        <v>62</v>
      </c>
      <c r="C20" s="29" t="s">
        <v>63</v>
      </c>
      <c r="D20" s="29" t="s">
        <v>64</v>
      </c>
      <c r="E20" s="42">
        <v>40913</v>
      </c>
      <c r="F20" s="29" t="s">
        <v>46</v>
      </c>
      <c r="G20" s="28">
        <v>2200</v>
      </c>
      <c r="H20" s="28">
        <v>800</v>
      </c>
      <c r="K20" s="28">
        <v>3.2</v>
      </c>
      <c r="L20" s="10" t="s">
        <v>341</v>
      </c>
      <c r="M20" s="29" t="s">
        <v>47</v>
      </c>
      <c r="N20" s="31" t="s">
        <v>48</v>
      </c>
      <c r="O20" s="28">
        <v>0</v>
      </c>
      <c r="P20" s="29" t="s">
        <v>60</v>
      </c>
      <c r="Q20" s="31" t="s">
        <v>15</v>
      </c>
      <c r="R20" s="28">
        <v>0</v>
      </c>
      <c r="S20" s="28">
        <v>0</v>
      </c>
      <c r="T20" s="28">
        <v>0</v>
      </c>
      <c r="U20" s="28">
        <v>0</v>
      </c>
      <c r="V20" s="28">
        <v>0</v>
      </c>
      <c r="W20" s="28">
        <v>0</v>
      </c>
      <c r="X20" s="28">
        <v>0</v>
      </c>
      <c r="Y20" s="28">
        <v>0</v>
      </c>
      <c r="Z20" s="28">
        <v>0</v>
      </c>
      <c r="AA20" s="28">
        <v>0</v>
      </c>
      <c r="AB20" s="28">
        <v>1</v>
      </c>
      <c r="AC20" s="28">
        <v>1</v>
      </c>
      <c r="AD20" s="28">
        <v>0</v>
      </c>
      <c r="AE20" s="28">
        <v>0</v>
      </c>
      <c r="AF20" s="28">
        <v>0</v>
      </c>
      <c r="AG20" s="28">
        <v>0</v>
      </c>
      <c r="AH20" s="28">
        <v>0</v>
      </c>
      <c r="AI20" s="28">
        <v>0</v>
      </c>
      <c r="AJ20" s="9">
        <f t="shared" ref="AJ20:AJ83" si="8">IF(OR(AC20=1,AE20=1),1,0)</f>
        <v>1</v>
      </c>
      <c r="AK20" s="9">
        <f t="shared" ref="AK20:AK83" si="9">IF(OR(AF20=1,AG20=1),1,0)</f>
        <v>0</v>
      </c>
      <c r="AL20" s="9">
        <f t="shared" ref="AL20:AL83" si="10">IF(OR(AD20=1,AH20=1,AI20=1),1,0)</f>
        <v>0</v>
      </c>
      <c r="AM20" s="9">
        <f t="shared" ref="AM20:AM83" si="11">IF(OR(AD20=1,AH20=1),1,0)</f>
        <v>0</v>
      </c>
      <c r="AN20" s="29" t="s">
        <v>65</v>
      </c>
    </row>
    <row r="21" spans="1:40" x14ac:dyDescent="0.25">
      <c r="A21" s="28">
        <v>217</v>
      </c>
      <c r="B21" s="29" t="s">
        <v>1364</v>
      </c>
      <c r="C21" s="29" t="s">
        <v>1365</v>
      </c>
      <c r="D21" s="29" t="s">
        <v>1366</v>
      </c>
      <c r="E21" s="42">
        <v>40695</v>
      </c>
      <c r="F21" s="29" t="s">
        <v>46</v>
      </c>
      <c r="G21" s="28">
        <v>2450</v>
      </c>
      <c r="H21" s="28">
        <v>900</v>
      </c>
      <c r="I21" s="28">
        <v>2.1700000000000001E-2</v>
      </c>
      <c r="L21" s="10" t="s">
        <v>341</v>
      </c>
      <c r="M21" s="29" t="s">
        <v>47</v>
      </c>
      <c r="N21" s="31" t="s">
        <v>48</v>
      </c>
      <c r="O21" s="28">
        <v>17520</v>
      </c>
      <c r="P21" s="29" t="s">
        <v>60</v>
      </c>
      <c r="Q21" s="31" t="s">
        <v>15</v>
      </c>
      <c r="R21" s="28">
        <v>1</v>
      </c>
      <c r="S21" s="28">
        <v>0</v>
      </c>
      <c r="T21" s="28">
        <v>0</v>
      </c>
      <c r="U21" s="28">
        <v>0</v>
      </c>
      <c r="V21" s="28">
        <v>0</v>
      </c>
      <c r="W21" s="28">
        <v>0</v>
      </c>
      <c r="X21" s="28">
        <v>0</v>
      </c>
      <c r="Y21" s="28">
        <v>0</v>
      </c>
      <c r="Z21" s="28">
        <v>0</v>
      </c>
      <c r="AA21" s="28">
        <v>0</v>
      </c>
      <c r="AB21" s="28">
        <v>1</v>
      </c>
      <c r="AC21" s="28">
        <v>0</v>
      </c>
      <c r="AD21" s="28">
        <v>0</v>
      </c>
      <c r="AE21" s="28">
        <v>0</v>
      </c>
      <c r="AF21" s="28">
        <v>1</v>
      </c>
      <c r="AG21" s="28">
        <v>0</v>
      </c>
      <c r="AH21" s="28">
        <v>0</v>
      </c>
      <c r="AI21" s="28">
        <v>0</v>
      </c>
      <c r="AJ21" s="9">
        <f t="shared" si="8"/>
        <v>0</v>
      </c>
      <c r="AK21" s="9">
        <f t="shared" si="9"/>
        <v>1</v>
      </c>
      <c r="AL21" s="9">
        <f t="shared" si="10"/>
        <v>0</v>
      </c>
      <c r="AM21" s="9">
        <f t="shared" si="11"/>
        <v>0</v>
      </c>
      <c r="AN21" s="29" t="s">
        <v>1367</v>
      </c>
    </row>
    <row r="22" spans="1:40" x14ac:dyDescent="0.25">
      <c r="A22" s="28">
        <v>225</v>
      </c>
      <c r="B22" s="29" t="s">
        <v>1368</v>
      </c>
      <c r="C22" s="29" t="s">
        <v>1369</v>
      </c>
      <c r="D22" s="29" t="s">
        <v>1370</v>
      </c>
      <c r="E22" s="42">
        <v>36831</v>
      </c>
      <c r="F22" s="29" t="s">
        <v>38</v>
      </c>
      <c r="G22" s="28">
        <v>1800</v>
      </c>
      <c r="H22" s="28">
        <v>900</v>
      </c>
      <c r="L22" s="10" t="s">
        <v>341</v>
      </c>
      <c r="M22" s="29" t="s">
        <v>151</v>
      </c>
      <c r="N22" s="31" t="s">
        <v>48</v>
      </c>
      <c r="O22" s="28">
        <v>0</v>
      </c>
      <c r="P22" s="29" t="s">
        <v>60</v>
      </c>
      <c r="Q22" s="31" t="s">
        <v>15</v>
      </c>
      <c r="R22" s="28">
        <v>0</v>
      </c>
      <c r="S22" s="28">
        <v>0</v>
      </c>
      <c r="T22" s="28">
        <v>0</v>
      </c>
      <c r="U22" s="28">
        <v>0</v>
      </c>
      <c r="V22" s="28">
        <v>0</v>
      </c>
      <c r="W22" s="28">
        <v>0</v>
      </c>
      <c r="X22" s="28">
        <v>0</v>
      </c>
      <c r="Y22" s="28">
        <v>0</v>
      </c>
      <c r="Z22" s="28">
        <v>0</v>
      </c>
      <c r="AA22" s="28">
        <v>0</v>
      </c>
      <c r="AB22" s="28">
        <v>1</v>
      </c>
      <c r="AC22" s="28">
        <v>0</v>
      </c>
      <c r="AD22" s="28">
        <v>0</v>
      </c>
      <c r="AE22" s="28">
        <v>1</v>
      </c>
      <c r="AF22" s="28">
        <v>0</v>
      </c>
      <c r="AG22" s="28">
        <v>0</v>
      </c>
      <c r="AH22" s="28">
        <v>0</v>
      </c>
      <c r="AI22" s="28">
        <v>0</v>
      </c>
      <c r="AJ22" s="9">
        <f t="shared" si="8"/>
        <v>1</v>
      </c>
      <c r="AK22" s="9">
        <f t="shared" si="9"/>
        <v>0</v>
      </c>
      <c r="AL22" s="9">
        <f t="shared" si="10"/>
        <v>0</v>
      </c>
      <c r="AM22" s="9">
        <f t="shared" si="11"/>
        <v>0</v>
      </c>
      <c r="AN22" s="29" t="s">
        <v>1371</v>
      </c>
    </row>
    <row r="23" spans="1:40" s="59" customFormat="1" x14ac:dyDescent="0.25">
      <c r="A23" s="55">
        <v>248</v>
      </c>
      <c r="B23" s="56" t="s">
        <v>3131</v>
      </c>
      <c r="C23" s="56" t="s">
        <v>3132</v>
      </c>
      <c r="D23" s="56" t="s">
        <v>3133</v>
      </c>
      <c r="E23" s="57">
        <v>39630</v>
      </c>
      <c r="F23" s="56" t="s">
        <v>38</v>
      </c>
      <c r="G23" s="58"/>
      <c r="H23" s="58"/>
      <c r="I23" s="58"/>
      <c r="J23" s="58"/>
      <c r="K23" s="58"/>
      <c r="L23" s="25" t="s">
        <v>341</v>
      </c>
      <c r="M23" s="38" t="s">
        <v>54</v>
      </c>
      <c r="N23" s="36" t="s">
        <v>48</v>
      </c>
      <c r="O23" s="58"/>
      <c r="Q23" s="36" t="s">
        <v>15</v>
      </c>
      <c r="R23" s="55">
        <v>1</v>
      </c>
      <c r="S23" s="55">
        <v>0</v>
      </c>
      <c r="T23" s="55">
        <v>0</v>
      </c>
      <c r="U23" s="55">
        <v>0</v>
      </c>
      <c r="V23" s="55">
        <v>0</v>
      </c>
      <c r="W23" s="55">
        <v>0</v>
      </c>
      <c r="X23" s="55">
        <v>0</v>
      </c>
      <c r="Y23" s="55">
        <v>0</v>
      </c>
      <c r="Z23" s="55">
        <v>0</v>
      </c>
      <c r="AA23" s="55">
        <v>0</v>
      </c>
      <c r="AB23" s="55">
        <v>1</v>
      </c>
      <c r="AC23" s="55">
        <v>1</v>
      </c>
      <c r="AD23" s="55">
        <v>0</v>
      </c>
      <c r="AE23" s="55">
        <v>1</v>
      </c>
      <c r="AF23" s="55">
        <v>0</v>
      </c>
      <c r="AG23" s="55">
        <v>1</v>
      </c>
      <c r="AH23" s="55">
        <v>0</v>
      </c>
      <c r="AI23" s="55">
        <v>0</v>
      </c>
      <c r="AJ23" s="9">
        <f t="shared" si="8"/>
        <v>1</v>
      </c>
      <c r="AK23" s="9">
        <f t="shared" si="9"/>
        <v>1</v>
      </c>
      <c r="AL23" s="9">
        <f t="shared" si="10"/>
        <v>0</v>
      </c>
      <c r="AM23" s="9">
        <f t="shared" si="11"/>
        <v>0</v>
      </c>
      <c r="AN23" s="61" t="s">
        <v>3134</v>
      </c>
    </row>
    <row r="24" spans="1:40" x14ac:dyDescent="0.25">
      <c r="A24" s="28">
        <v>249</v>
      </c>
      <c r="B24" s="29" t="s">
        <v>3135</v>
      </c>
      <c r="C24" s="29" t="s">
        <v>3136</v>
      </c>
      <c r="D24" s="29" t="s">
        <v>3133</v>
      </c>
      <c r="E24" s="42">
        <v>41061</v>
      </c>
      <c r="F24" s="29" t="s">
        <v>46</v>
      </c>
      <c r="L24" s="25" t="s">
        <v>341</v>
      </c>
      <c r="M24" s="38" t="s">
        <v>54</v>
      </c>
      <c r="N24" s="36" t="s">
        <v>48</v>
      </c>
      <c r="Q24" s="31" t="s">
        <v>15</v>
      </c>
      <c r="R24" s="28">
        <v>1</v>
      </c>
      <c r="S24" s="28">
        <v>0</v>
      </c>
      <c r="T24" s="28">
        <v>0</v>
      </c>
      <c r="U24" s="28">
        <v>0</v>
      </c>
      <c r="V24" s="28">
        <v>0</v>
      </c>
      <c r="W24" s="28">
        <v>0</v>
      </c>
      <c r="X24" s="28">
        <v>0</v>
      </c>
      <c r="Y24" s="28">
        <v>0</v>
      </c>
      <c r="Z24" s="28">
        <v>0</v>
      </c>
      <c r="AA24" s="28">
        <v>0</v>
      </c>
      <c r="AB24" s="28">
        <v>1</v>
      </c>
      <c r="AC24" s="28">
        <v>1</v>
      </c>
      <c r="AD24" s="28">
        <v>0</v>
      </c>
      <c r="AE24" s="28">
        <v>0</v>
      </c>
      <c r="AF24" s="28">
        <v>0</v>
      </c>
      <c r="AG24" s="28">
        <v>0</v>
      </c>
      <c r="AH24" s="28">
        <v>0</v>
      </c>
      <c r="AI24" s="28">
        <v>0</v>
      </c>
      <c r="AJ24" s="9">
        <f t="shared" si="8"/>
        <v>1</v>
      </c>
      <c r="AK24" s="9">
        <f t="shared" si="9"/>
        <v>0</v>
      </c>
      <c r="AL24" s="9">
        <f t="shared" si="10"/>
        <v>0</v>
      </c>
      <c r="AM24" s="9">
        <f t="shared" si="11"/>
        <v>0</v>
      </c>
      <c r="AN24" s="29" t="s">
        <v>3137</v>
      </c>
    </row>
    <row r="25" spans="1:40" x14ac:dyDescent="0.25">
      <c r="A25" s="28">
        <v>255</v>
      </c>
      <c r="B25" s="29" t="s">
        <v>379</v>
      </c>
      <c r="C25" s="29" t="s">
        <v>380</v>
      </c>
      <c r="D25" s="29" t="s">
        <v>381</v>
      </c>
      <c r="E25" s="42">
        <v>38231</v>
      </c>
      <c r="F25" s="29" t="s">
        <v>46</v>
      </c>
      <c r="G25" s="28">
        <v>1850</v>
      </c>
      <c r="H25" s="28">
        <v>940</v>
      </c>
      <c r="K25" s="28">
        <v>1.2</v>
      </c>
      <c r="L25" s="10" t="s">
        <v>341</v>
      </c>
      <c r="M25" s="29" t="s">
        <v>47</v>
      </c>
      <c r="N25" s="31" t="s">
        <v>48</v>
      </c>
      <c r="O25" s="28">
        <v>0</v>
      </c>
      <c r="P25" s="29" t="s">
        <v>60</v>
      </c>
      <c r="Q25" s="31" t="s">
        <v>15</v>
      </c>
      <c r="R25" s="28">
        <v>0</v>
      </c>
      <c r="S25" s="28">
        <v>0</v>
      </c>
      <c r="T25" s="28">
        <v>0</v>
      </c>
      <c r="U25" s="28">
        <v>0</v>
      </c>
      <c r="V25" s="28">
        <v>0</v>
      </c>
      <c r="W25" s="28">
        <v>0</v>
      </c>
      <c r="X25" s="28">
        <v>0</v>
      </c>
      <c r="Y25" s="28">
        <v>0</v>
      </c>
      <c r="Z25" s="28">
        <v>0</v>
      </c>
      <c r="AA25" s="28">
        <v>0</v>
      </c>
      <c r="AB25" s="28">
        <v>1</v>
      </c>
      <c r="AC25" s="28">
        <v>0</v>
      </c>
      <c r="AD25" s="28">
        <v>0</v>
      </c>
      <c r="AE25" s="28">
        <v>0</v>
      </c>
      <c r="AF25" s="28">
        <v>0</v>
      </c>
      <c r="AG25" s="28">
        <v>0</v>
      </c>
      <c r="AH25" s="28">
        <v>0</v>
      </c>
      <c r="AI25" s="28">
        <v>1</v>
      </c>
      <c r="AJ25" s="9">
        <f t="shared" si="8"/>
        <v>0</v>
      </c>
      <c r="AK25" s="9">
        <f t="shared" si="9"/>
        <v>0</v>
      </c>
      <c r="AL25" s="9">
        <f t="shared" si="10"/>
        <v>1</v>
      </c>
      <c r="AM25" s="9">
        <f t="shared" si="11"/>
        <v>0</v>
      </c>
      <c r="AN25" s="29" t="s">
        <v>382</v>
      </c>
    </row>
    <row r="26" spans="1:40" s="59" customFormat="1" x14ac:dyDescent="0.25">
      <c r="A26" s="55">
        <v>312</v>
      </c>
      <c r="B26" s="56" t="s">
        <v>1372</v>
      </c>
      <c r="C26" s="56" t="s">
        <v>1373</v>
      </c>
      <c r="D26" s="56" t="s">
        <v>1374</v>
      </c>
      <c r="E26" s="57">
        <v>40507</v>
      </c>
      <c r="F26" s="56" t="s">
        <v>38</v>
      </c>
      <c r="G26" s="58">
        <v>2500</v>
      </c>
      <c r="H26" s="58">
        <v>900</v>
      </c>
      <c r="I26" s="58" t="s">
        <v>3455</v>
      </c>
      <c r="J26" s="58"/>
      <c r="K26" s="58"/>
      <c r="L26" s="58" t="s">
        <v>341</v>
      </c>
      <c r="M26" s="56" t="s">
        <v>3456</v>
      </c>
      <c r="N26" s="60" t="s">
        <v>48</v>
      </c>
      <c r="O26" s="55">
        <v>0</v>
      </c>
      <c r="P26" s="56" t="s">
        <v>152</v>
      </c>
      <c r="Q26" s="60" t="s">
        <v>55</v>
      </c>
      <c r="R26" s="55">
        <v>1</v>
      </c>
      <c r="S26" s="55">
        <v>0</v>
      </c>
      <c r="T26" s="55">
        <v>0</v>
      </c>
      <c r="U26" s="55">
        <v>0</v>
      </c>
      <c r="V26" s="55">
        <v>0</v>
      </c>
      <c r="W26" s="55">
        <v>0</v>
      </c>
      <c r="X26" s="55">
        <v>0</v>
      </c>
      <c r="Y26" s="55">
        <v>0</v>
      </c>
      <c r="Z26" s="55">
        <v>0</v>
      </c>
      <c r="AA26" s="55">
        <v>0</v>
      </c>
      <c r="AB26" s="55">
        <v>1</v>
      </c>
      <c r="AC26" s="55">
        <v>1</v>
      </c>
      <c r="AD26" s="55">
        <v>0</v>
      </c>
      <c r="AE26" s="55">
        <v>0</v>
      </c>
      <c r="AF26" s="55">
        <v>0</v>
      </c>
      <c r="AG26" s="55">
        <v>0</v>
      </c>
      <c r="AH26" s="55">
        <v>0</v>
      </c>
      <c r="AI26" s="55">
        <v>0</v>
      </c>
      <c r="AJ26" s="9">
        <f t="shared" si="8"/>
        <v>1</v>
      </c>
      <c r="AK26" s="9">
        <f t="shared" si="9"/>
        <v>0</v>
      </c>
      <c r="AL26" s="9">
        <f t="shared" si="10"/>
        <v>0</v>
      </c>
      <c r="AM26" s="9">
        <f t="shared" si="11"/>
        <v>0</v>
      </c>
      <c r="AN26" s="61" t="s">
        <v>1375</v>
      </c>
    </row>
    <row r="27" spans="1:40" x14ac:dyDescent="0.25">
      <c r="A27" s="28">
        <v>322</v>
      </c>
      <c r="B27" s="29" t="s">
        <v>387</v>
      </c>
      <c r="C27" s="29" t="s">
        <v>388</v>
      </c>
      <c r="D27" s="29" t="s">
        <v>389</v>
      </c>
      <c r="E27" s="42">
        <v>38838</v>
      </c>
      <c r="F27" s="29" t="s">
        <v>46</v>
      </c>
      <c r="L27" s="10" t="s">
        <v>341</v>
      </c>
      <c r="M27" s="29" t="s">
        <v>47</v>
      </c>
      <c r="N27" s="31" t="s">
        <v>48</v>
      </c>
      <c r="O27" s="28">
        <v>0</v>
      </c>
      <c r="P27" s="29" t="s">
        <v>60</v>
      </c>
      <c r="Q27" s="31" t="s">
        <v>15</v>
      </c>
      <c r="R27" s="28">
        <v>1</v>
      </c>
      <c r="S27" s="28">
        <v>0</v>
      </c>
      <c r="T27" s="28">
        <v>0</v>
      </c>
      <c r="U27" s="28">
        <v>0</v>
      </c>
      <c r="V27" s="28">
        <v>0</v>
      </c>
      <c r="W27" s="28">
        <v>0</v>
      </c>
      <c r="X27" s="28">
        <v>0</v>
      </c>
      <c r="Y27" s="28">
        <v>0</v>
      </c>
      <c r="Z27" s="28">
        <v>0</v>
      </c>
      <c r="AA27" s="28">
        <v>0</v>
      </c>
      <c r="AB27" s="28">
        <v>1</v>
      </c>
      <c r="AC27" s="28">
        <v>1</v>
      </c>
      <c r="AD27" s="28">
        <v>0</v>
      </c>
      <c r="AE27" s="28">
        <v>0</v>
      </c>
      <c r="AF27" s="28">
        <v>0</v>
      </c>
      <c r="AG27" s="28">
        <v>0</v>
      </c>
      <c r="AH27" s="28">
        <v>0</v>
      </c>
      <c r="AI27" s="28">
        <v>0</v>
      </c>
      <c r="AJ27" s="9">
        <f t="shared" si="8"/>
        <v>1</v>
      </c>
      <c r="AK27" s="9">
        <f t="shared" si="9"/>
        <v>0</v>
      </c>
      <c r="AL27" s="9">
        <f t="shared" si="10"/>
        <v>0</v>
      </c>
      <c r="AM27" s="9">
        <f t="shared" si="11"/>
        <v>0</v>
      </c>
      <c r="AN27" s="29" t="s">
        <v>390</v>
      </c>
    </row>
    <row r="28" spans="1:40" x14ac:dyDescent="0.25">
      <c r="A28" s="28">
        <v>338</v>
      </c>
      <c r="B28" s="29" t="s">
        <v>88</v>
      </c>
      <c r="C28" s="29" t="s">
        <v>89</v>
      </c>
      <c r="D28" s="29" t="s">
        <v>90</v>
      </c>
      <c r="E28" s="42">
        <v>40179</v>
      </c>
      <c r="F28" s="29" t="s">
        <v>38</v>
      </c>
      <c r="L28" s="25" t="s">
        <v>341</v>
      </c>
      <c r="M28" s="38" t="s">
        <v>47</v>
      </c>
      <c r="N28" s="36" t="s">
        <v>48</v>
      </c>
      <c r="Q28" s="31" t="s">
        <v>15</v>
      </c>
      <c r="R28" s="28">
        <v>1</v>
      </c>
      <c r="S28" s="28">
        <v>0</v>
      </c>
      <c r="T28" s="28">
        <v>0</v>
      </c>
      <c r="U28" s="28">
        <v>0</v>
      </c>
      <c r="V28" s="28">
        <v>0</v>
      </c>
      <c r="W28" s="28">
        <v>0</v>
      </c>
      <c r="X28" s="28">
        <v>0</v>
      </c>
      <c r="Y28" s="28">
        <v>0</v>
      </c>
      <c r="Z28" s="28">
        <v>0</v>
      </c>
      <c r="AA28" s="28">
        <v>0</v>
      </c>
      <c r="AB28" s="28">
        <v>1</v>
      </c>
      <c r="AC28" s="28">
        <v>1</v>
      </c>
      <c r="AD28" s="28">
        <v>0</v>
      </c>
      <c r="AE28" s="28">
        <v>0</v>
      </c>
      <c r="AF28" s="28">
        <v>1</v>
      </c>
      <c r="AG28" s="28">
        <v>0</v>
      </c>
      <c r="AH28" s="28">
        <v>0</v>
      </c>
      <c r="AI28" s="28">
        <v>0</v>
      </c>
      <c r="AJ28" s="9">
        <f t="shared" si="8"/>
        <v>1</v>
      </c>
      <c r="AK28" s="9">
        <f t="shared" si="9"/>
        <v>1</v>
      </c>
      <c r="AL28" s="9">
        <f t="shared" si="10"/>
        <v>0</v>
      </c>
      <c r="AM28" s="9">
        <f t="shared" si="11"/>
        <v>0</v>
      </c>
      <c r="AN28" s="29" t="s">
        <v>91</v>
      </c>
    </row>
    <row r="29" spans="1:40" x14ac:dyDescent="0.25">
      <c r="A29" s="28">
        <v>340</v>
      </c>
      <c r="B29" s="29" t="s">
        <v>1880</v>
      </c>
      <c r="C29" s="29" t="s">
        <v>1881</v>
      </c>
      <c r="D29" s="29" t="s">
        <v>1882</v>
      </c>
      <c r="E29" s="42">
        <v>41001</v>
      </c>
      <c r="F29" s="29" t="s">
        <v>38</v>
      </c>
      <c r="L29" s="25" t="s">
        <v>341</v>
      </c>
      <c r="M29" s="38" t="s">
        <v>54</v>
      </c>
      <c r="N29" s="36" t="s">
        <v>48</v>
      </c>
      <c r="Q29" s="31" t="s">
        <v>15</v>
      </c>
      <c r="R29" s="28">
        <v>1</v>
      </c>
      <c r="S29" s="28">
        <v>0</v>
      </c>
      <c r="T29" s="28">
        <v>0</v>
      </c>
      <c r="U29" s="28">
        <v>0</v>
      </c>
      <c r="V29" s="28">
        <v>0</v>
      </c>
      <c r="W29" s="28">
        <v>0</v>
      </c>
      <c r="X29" s="28">
        <v>0</v>
      </c>
      <c r="Y29" s="28">
        <v>0</v>
      </c>
      <c r="Z29" s="28">
        <v>0</v>
      </c>
      <c r="AA29" s="28">
        <v>0</v>
      </c>
      <c r="AB29" s="28">
        <v>1</v>
      </c>
      <c r="AC29" s="28">
        <v>0</v>
      </c>
      <c r="AD29" s="28">
        <v>0</v>
      </c>
      <c r="AE29" s="28">
        <v>1</v>
      </c>
      <c r="AF29" s="28">
        <v>1</v>
      </c>
      <c r="AG29" s="28">
        <v>1</v>
      </c>
      <c r="AH29" s="28">
        <v>0</v>
      </c>
      <c r="AI29" s="28">
        <v>0</v>
      </c>
      <c r="AJ29" s="9">
        <f t="shared" si="8"/>
        <v>1</v>
      </c>
      <c r="AK29" s="9">
        <f t="shared" si="9"/>
        <v>1</v>
      </c>
      <c r="AL29" s="9">
        <f t="shared" si="10"/>
        <v>0</v>
      </c>
      <c r="AM29" s="9">
        <f t="shared" si="11"/>
        <v>0</v>
      </c>
      <c r="AN29" s="29" t="s">
        <v>1883</v>
      </c>
    </row>
    <row r="30" spans="1:40" x14ac:dyDescent="0.25">
      <c r="A30" s="28">
        <v>345</v>
      </c>
      <c r="B30" s="29" t="s">
        <v>96</v>
      </c>
      <c r="C30" s="29" t="s">
        <v>97</v>
      </c>
      <c r="D30" s="29" t="s">
        <v>98</v>
      </c>
      <c r="E30" s="42">
        <v>39479</v>
      </c>
      <c r="F30" s="29" t="s">
        <v>38</v>
      </c>
      <c r="L30" s="25" t="s">
        <v>341</v>
      </c>
      <c r="M30" s="38" t="s">
        <v>54</v>
      </c>
      <c r="N30" s="36" t="s">
        <v>48</v>
      </c>
      <c r="Q30" s="31" t="s">
        <v>15</v>
      </c>
      <c r="R30" s="28">
        <v>1</v>
      </c>
      <c r="S30" s="28">
        <v>0</v>
      </c>
      <c r="T30" s="28">
        <v>0</v>
      </c>
      <c r="U30" s="28">
        <v>0</v>
      </c>
      <c r="V30" s="28">
        <v>0</v>
      </c>
      <c r="W30" s="28">
        <v>0</v>
      </c>
      <c r="X30" s="28">
        <v>0</v>
      </c>
      <c r="Y30" s="28">
        <v>0</v>
      </c>
      <c r="Z30" s="28">
        <v>0</v>
      </c>
      <c r="AA30" s="28">
        <v>0</v>
      </c>
      <c r="AB30" s="28">
        <v>1</v>
      </c>
      <c r="AC30" s="28">
        <v>0</v>
      </c>
      <c r="AD30" s="28">
        <v>0</v>
      </c>
      <c r="AE30" s="28">
        <v>0</v>
      </c>
      <c r="AF30" s="28">
        <v>0</v>
      </c>
      <c r="AG30" s="28">
        <v>0</v>
      </c>
      <c r="AH30" s="28">
        <v>0</v>
      </c>
      <c r="AI30" s="28">
        <v>1</v>
      </c>
      <c r="AJ30" s="9">
        <f t="shared" si="8"/>
        <v>0</v>
      </c>
      <c r="AK30" s="9">
        <f t="shared" si="9"/>
        <v>0</v>
      </c>
      <c r="AL30" s="9">
        <f t="shared" si="10"/>
        <v>1</v>
      </c>
      <c r="AM30" s="9">
        <f t="shared" si="11"/>
        <v>0</v>
      </c>
      <c r="AN30" s="29" t="s">
        <v>99</v>
      </c>
    </row>
    <row r="31" spans="1:40" x14ac:dyDescent="0.25">
      <c r="A31" s="28">
        <v>368</v>
      </c>
      <c r="B31" s="29" t="s">
        <v>3138</v>
      </c>
      <c r="C31" s="29" t="s">
        <v>3139</v>
      </c>
      <c r="D31" s="29" t="s">
        <v>3140</v>
      </c>
      <c r="E31" s="42">
        <v>36976</v>
      </c>
      <c r="F31" s="29" t="s">
        <v>38</v>
      </c>
      <c r="L31" s="10" t="s">
        <v>341</v>
      </c>
      <c r="M31" s="29" t="s">
        <v>54</v>
      </c>
      <c r="N31" s="31" t="s">
        <v>219</v>
      </c>
      <c r="O31" s="28">
        <v>0</v>
      </c>
      <c r="P31" s="29" t="s">
        <v>293</v>
      </c>
      <c r="Q31" s="31" t="s">
        <v>15</v>
      </c>
      <c r="R31" s="28">
        <v>1</v>
      </c>
      <c r="S31" s="28">
        <v>0</v>
      </c>
      <c r="T31" s="28">
        <v>0</v>
      </c>
      <c r="U31" s="28">
        <v>0</v>
      </c>
      <c r="V31" s="28">
        <v>0</v>
      </c>
      <c r="W31" s="28">
        <v>0</v>
      </c>
      <c r="X31" s="28">
        <v>0</v>
      </c>
      <c r="Y31" s="28">
        <v>0</v>
      </c>
      <c r="Z31" s="28">
        <v>1</v>
      </c>
      <c r="AA31" s="28">
        <v>0</v>
      </c>
      <c r="AB31" s="28">
        <v>1</v>
      </c>
      <c r="AC31" s="28">
        <v>0</v>
      </c>
      <c r="AD31" s="28">
        <v>0</v>
      </c>
      <c r="AE31" s="28">
        <v>0</v>
      </c>
      <c r="AF31" s="28">
        <v>0</v>
      </c>
      <c r="AG31" s="28">
        <v>0</v>
      </c>
      <c r="AH31" s="28">
        <v>0</v>
      </c>
      <c r="AI31" s="28">
        <v>1</v>
      </c>
      <c r="AJ31" s="9">
        <f t="shared" si="8"/>
        <v>0</v>
      </c>
      <c r="AK31" s="9">
        <f t="shared" si="9"/>
        <v>0</v>
      </c>
      <c r="AL31" s="9">
        <f t="shared" si="10"/>
        <v>1</v>
      </c>
      <c r="AM31" s="9">
        <f t="shared" si="11"/>
        <v>0</v>
      </c>
      <c r="AN31" s="29" t="s">
        <v>3141</v>
      </c>
    </row>
    <row r="32" spans="1:40" x14ac:dyDescent="0.25">
      <c r="A32" s="28">
        <v>381</v>
      </c>
      <c r="B32" s="29" t="s">
        <v>3142</v>
      </c>
      <c r="C32" s="29" t="s">
        <v>3143</v>
      </c>
      <c r="D32" s="29" t="s">
        <v>3144</v>
      </c>
      <c r="E32" s="42">
        <v>40817</v>
      </c>
      <c r="F32" s="29" t="s">
        <v>38</v>
      </c>
      <c r="Q32" s="31" t="s">
        <v>15</v>
      </c>
      <c r="R32" s="28">
        <v>1</v>
      </c>
      <c r="S32" s="28">
        <v>0</v>
      </c>
      <c r="T32" s="28">
        <v>0</v>
      </c>
      <c r="U32" s="28">
        <v>0</v>
      </c>
      <c r="V32" s="28">
        <v>0</v>
      </c>
      <c r="W32" s="28">
        <v>0</v>
      </c>
      <c r="X32" s="28">
        <v>0</v>
      </c>
      <c r="Y32" s="28">
        <v>0</v>
      </c>
      <c r="Z32" s="28">
        <v>0</v>
      </c>
      <c r="AA32" s="28">
        <v>0</v>
      </c>
      <c r="AB32" s="28">
        <v>1</v>
      </c>
      <c r="AC32" s="28">
        <v>1</v>
      </c>
      <c r="AD32" s="28">
        <v>0</v>
      </c>
      <c r="AE32" s="28">
        <v>0</v>
      </c>
      <c r="AF32" s="28">
        <v>0</v>
      </c>
      <c r="AG32" s="28">
        <v>0</v>
      </c>
      <c r="AH32" s="28">
        <v>0</v>
      </c>
      <c r="AI32" s="28">
        <v>0</v>
      </c>
      <c r="AJ32" s="9">
        <f t="shared" si="8"/>
        <v>1</v>
      </c>
      <c r="AK32" s="9">
        <f t="shared" si="9"/>
        <v>0</v>
      </c>
      <c r="AL32" s="9">
        <f t="shared" si="10"/>
        <v>0</v>
      </c>
      <c r="AM32" s="9">
        <f t="shared" si="11"/>
        <v>0</v>
      </c>
      <c r="AN32" s="29" t="s">
        <v>3145</v>
      </c>
    </row>
    <row r="33" spans="1:40" x14ac:dyDescent="0.25">
      <c r="A33" s="28">
        <v>401</v>
      </c>
      <c r="B33" s="29" t="s">
        <v>401</v>
      </c>
      <c r="C33" s="29" t="s">
        <v>402</v>
      </c>
      <c r="D33" s="29" t="s">
        <v>403</v>
      </c>
      <c r="E33" s="42">
        <v>37773</v>
      </c>
      <c r="F33" s="29" t="s">
        <v>46</v>
      </c>
      <c r="G33" s="28">
        <v>1800</v>
      </c>
      <c r="H33" s="28">
        <v>900</v>
      </c>
      <c r="I33" s="28">
        <v>1.1000000000000001E-3</v>
      </c>
      <c r="L33" s="10" t="s">
        <v>341</v>
      </c>
      <c r="M33" s="29" t="s">
        <v>47</v>
      </c>
      <c r="N33" s="31" t="s">
        <v>48</v>
      </c>
      <c r="O33" s="28">
        <v>2190</v>
      </c>
      <c r="P33" s="29" t="s">
        <v>60</v>
      </c>
      <c r="Q33" s="31" t="s">
        <v>15</v>
      </c>
      <c r="R33" s="28">
        <v>1</v>
      </c>
      <c r="S33" s="28">
        <v>0</v>
      </c>
      <c r="T33" s="28">
        <v>0</v>
      </c>
      <c r="U33" s="28">
        <v>0</v>
      </c>
      <c r="V33" s="28">
        <v>0</v>
      </c>
      <c r="W33" s="28">
        <v>0</v>
      </c>
      <c r="X33" s="28">
        <v>0</v>
      </c>
      <c r="Y33" s="28">
        <v>0</v>
      </c>
      <c r="Z33" s="28">
        <v>0</v>
      </c>
      <c r="AA33" s="28">
        <v>0</v>
      </c>
      <c r="AB33" s="28">
        <v>1</v>
      </c>
      <c r="AC33" s="28">
        <v>0</v>
      </c>
      <c r="AD33" s="28">
        <v>0</v>
      </c>
      <c r="AE33" s="28">
        <v>0</v>
      </c>
      <c r="AF33" s="28">
        <v>0</v>
      </c>
      <c r="AG33" s="28">
        <v>0</v>
      </c>
      <c r="AH33" s="28">
        <v>0</v>
      </c>
      <c r="AI33" s="28">
        <v>1</v>
      </c>
      <c r="AJ33" s="9">
        <f t="shared" si="8"/>
        <v>0</v>
      </c>
      <c r="AK33" s="9">
        <f t="shared" si="9"/>
        <v>0</v>
      </c>
      <c r="AL33" s="9">
        <f t="shared" si="10"/>
        <v>1</v>
      </c>
      <c r="AM33" s="9">
        <f t="shared" si="11"/>
        <v>0</v>
      </c>
      <c r="AN33" s="29" t="s">
        <v>404</v>
      </c>
    </row>
    <row r="34" spans="1:40" x14ac:dyDescent="0.25">
      <c r="A34" s="28">
        <v>404</v>
      </c>
      <c r="B34" s="29" t="s">
        <v>405</v>
      </c>
      <c r="C34" s="29" t="s">
        <v>406</v>
      </c>
      <c r="D34" s="29" t="s">
        <v>407</v>
      </c>
      <c r="E34" s="42">
        <v>38108</v>
      </c>
      <c r="F34" s="29" t="s">
        <v>38</v>
      </c>
      <c r="L34" s="25" t="s">
        <v>341</v>
      </c>
      <c r="M34" s="38" t="s">
        <v>47</v>
      </c>
      <c r="N34" s="36" t="s">
        <v>48</v>
      </c>
      <c r="Q34" s="31" t="s">
        <v>15</v>
      </c>
      <c r="R34" s="28">
        <v>1</v>
      </c>
      <c r="S34" s="28">
        <v>0</v>
      </c>
      <c r="T34" s="28">
        <v>0</v>
      </c>
      <c r="U34" s="28">
        <v>0</v>
      </c>
      <c r="V34" s="28">
        <v>0</v>
      </c>
      <c r="W34" s="28">
        <v>0</v>
      </c>
      <c r="X34" s="28">
        <v>0</v>
      </c>
      <c r="Y34" s="28">
        <v>0</v>
      </c>
      <c r="Z34" s="28">
        <v>0</v>
      </c>
      <c r="AA34" s="28">
        <v>0</v>
      </c>
      <c r="AB34" s="28">
        <v>1</v>
      </c>
      <c r="AC34" s="28">
        <v>1</v>
      </c>
      <c r="AD34" s="28">
        <v>0</v>
      </c>
      <c r="AE34" s="28">
        <v>0</v>
      </c>
      <c r="AF34" s="28">
        <v>0</v>
      </c>
      <c r="AG34" s="28">
        <v>0</v>
      </c>
      <c r="AH34" s="28">
        <v>0</v>
      </c>
      <c r="AI34" s="28">
        <v>0</v>
      </c>
      <c r="AJ34" s="9">
        <f t="shared" si="8"/>
        <v>1</v>
      </c>
      <c r="AK34" s="9">
        <f t="shared" si="9"/>
        <v>0</v>
      </c>
      <c r="AL34" s="9">
        <f t="shared" si="10"/>
        <v>0</v>
      </c>
      <c r="AM34" s="9">
        <f t="shared" si="11"/>
        <v>0</v>
      </c>
      <c r="AN34" s="29" t="s">
        <v>408</v>
      </c>
    </row>
    <row r="35" spans="1:40" x14ac:dyDescent="0.25">
      <c r="A35" s="28">
        <v>405</v>
      </c>
      <c r="B35" s="29" t="s">
        <v>1376</v>
      </c>
      <c r="C35" s="29" t="s">
        <v>1377</v>
      </c>
      <c r="D35" s="29" t="s">
        <v>1378</v>
      </c>
      <c r="E35" s="42">
        <v>36574</v>
      </c>
      <c r="F35" s="29" t="s">
        <v>38</v>
      </c>
      <c r="L35" s="10" t="s">
        <v>341</v>
      </c>
      <c r="M35" s="29" t="s">
        <v>54</v>
      </c>
      <c r="N35" s="31" t="s">
        <v>48</v>
      </c>
      <c r="O35" s="28">
        <v>0</v>
      </c>
      <c r="P35" s="29" t="s">
        <v>60</v>
      </c>
      <c r="Q35" s="31" t="s">
        <v>15</v>
      </c>
      <c r="R35" s="28">
        <v>1</v>
      </c>
      <c r="S35" s="28">
        <v>0</v>
      </c>
      <c r="T35" s="28">
        <v>0</v>
      </c>
      <c r="U35" s="28">
        <v>0</v>
      </c>
      <c r="V35" s="28">
        <v>0</v>
      </c>
      <c r="W35" s="28">
        <v>0</v>
      </c>
      <c r="X35" s="28">
        <v>0</v>
      </c>
      <c r="Y35" s="28">
        <v>0</v>
      </c>
      <c r="Z35" s="28">
        <v>0</v>
      </c>
      <c r="AA35" s="28">
        <v>0</v>
      </c>
      <c r="AB35" s="28">
        <v>1</v>
      </c>
      <c r="AC35" s="28">
        <v>1</v>
      </c>
      <c r="AD35" s="28">
        <v>1</v>
      </c>
      <c r="AE35" s="28">
        <v>0</v>
      </c>
      <c r="AF35" s="28">
        <v>0</v>
      </c>
      <c r="AG35" s="28">
        <v>0</v>
      </c>
      <c r="AH35" s="28">
        <v>0</v>
      </c>
      <c r="AI35" s="28">
        <v>0</v>
      </c>
      <c r="AJ35" s="9">
        <f t="shared" si="8"/>
        <v>1</v>
      </c>
      <c r="AK35" s="9">
        <f t="shared" si="9"/>
        <v>0</v>
      </c>
      <c r="AL35" s="9">
        <f t="shared" si="10"/>
        <v>1</v>
      </c>
      <c r="AM35" s="9">
        <f t="shared" si="11"/>
        <v>1</v>
      </c>
      <c r="AN35" s="29" t="s">
        <v>1379</v>
      </c>
    </row>
    <row r="36" spans="1:40" x14ac:dyDescent="0.25">
      <c r="A36" s="28">
        <v>427</v>
      </c>
      <c r="B36" s="29" t="s">
        <v>1273</v>
      </c>
      <c r="C36" s="29" t="s">
        <v>1274</v>
      </c>
      <c r="D36" s="29" t="s">
        <v>1275</v>
      </c>
      <c r="E36" s="42">
        <v>37438</v>
      </c>
      <c r="F36" s="29" t="s">
        <v>46</v>
      </c>
      <c r="G36" s="28">
        <v>1800</v>
      </c>
      <c r="H36" s="28">
        <v>900</v>
      </c>
      <c r="L36" s="10" t="s">
        <v>341</v>
      </c>
      <c r="M36" s="29" t="s">
        <v>47</v>
      </c>
      <c r="N36" s="31" t="s">
        <v>48</v>
      </c>
      <c r="O36" s="28">
        <v>0</v>
      </c>
      <c r="P36" s="29" t="s">
        <v>60</v>
      </c>
      <c r="Q36" s="31" t="s">
        <v>15</v>
      </c>
      <c r="R36" s="28">
        <v>0</v>
      </c>
      <c r="S36" s="28">
        <v>0</v>
      </c>
      <c r="T36" s="28">
        <v>0</v>
      </c>
      <c r="U36" s="28">
        <v>0</v>
      </c>
      <c r="V36" s="28">
        <v>0</v>
      </c>
      <c r="W36" s="28">
        <v>0</v>
      </c>
      <c r="X36" s="28">
        <v>0</v>
      </c>
      <c r="Y36" s="28">
        <v>0</v>
      </c>
      <c r="Z36" s="28">
        <v>0</v>
      </c>
      <c r="AA36" s="28">
        <v>0</v>
      </c>
      <c r="AB36" s="28">
        <v>1</v>
      </c>
      <c r="AC36" s="28">
        <v>0</v>
      </c>
      <c r="AD36" s="28">
        <v>0</v>
      </c>
      <c r="AE36" s="28">
        <v>0</v>
      </c>
      <c r="AF36" s="28">
        <v>0</v>
      </c>
      <c r="AG36" s="28">
        <v>0</v>
      </c>
      <c r="AH36" s="28">
        <v>0</v>
      </c>
      <c r="AI36" s="28">
        <v>1</v>
      </c>
      <c r="AJ36" s="9">
        <f t="shared" si="8"/>
        <v>0</v>
      </c>
      <c r="AK36" s="9">
        <f t="shared" si="9"/>
        <v>0</v>
      </c>
      <c r="AL36" s="9">
        <f t="shared" si="10"/>
        <v>1</v>
      </c>
      <c r="AM36" s="9">
        <f t="shared" si="11"/>
        <v>0</v>
      </c>
      <c r="AN36" s="29" t="s">
        <v>1276</v>
      </c>
    </row>
    <row r="37" spans="1:40" x14ac:dyDescent="0.25">
      <c r="A37" s="28">
        <v>429</v>
      </c>
      <c r="B37" s="29" t="s">
        <v>1277</v>
      </c>
      <c r="C37" s="29" t="s">
        <v>1278</v>
      </c>
      <c r="D37" s="29" t="s">
        <v>467</v>
      </c>
      <c r="E37" s="42">
        <v>37773</v>
      </c>
      <c r="F37" s="29" t="s">
        <v>46</v>
      </c>
      <c r="L37" s="25" t="s">
        <v>341</v>
      </c>
      <c r="M37" s="38" t="s">
        <v>47</v>
      </c>
      <c r="N37" s="36" t="s">
        <v>48</v>
      </c>
      <c r="Q37" s="31" t="s">
        <v>15</v>
      </c>
      <c r="R37" s="28">
        <v>1</v>
      </c>
      <c r="S37" s="28">
        <v>0</v>
      </c>
      <c r="T37" s="28">
        <v>0</v>
      </c>
      <c r="U37" s="28">
        <v>0</v>
      </c>
      <c r="V37" s="28">
        <v>0</v>
      </c>
      <c r="W37" s="28">
        <v>0</v>
      </c>
      <c r="X37" s="28">
        <v>0</v>
      </c>
      <c r="Y37" s="28">
        <v>0</v>
      </c>
      <c r="Z37" s="28">
        <v>0</v>
      </c>
      <c r="AA37" s="28">
        <v>0</v>
      </c>
      <c r="AB37" s="28">
        <v>1</v>
      </c>
      <c r="AC37" s="28">
        <v>0</v>
      </c>
      <c r="AD37" s="28">
        <v>0</v>
      </c>
      <c r="AE37" s="28">
        <v>0</v>
      </c>
      <c r="AF37" s="28">
        <v>0</v>
      </c>
      <c r="AG37" s="28">
        <v>0</v>
      </c>
      <c r="AH37" s="28">
        <v>0</v>
      </c>
      <c r="AI37" s="28">
        <v>1</v>
      </c>
      <c r="AJ37" s="9">
        <f t="shared" si="8"/>
        <v>0</v>
      </c>
      <c r="AK37" s="9">
        <f t="shared" si="9"/>
        <v>0</v>
      </c>
      <c r="AL37" s="9">
        <f t="shared" si="10"/>
        <v>1</v>
      </c>
      <c r="AM37" s="9">
        <f t="shared" si="11"/>
        <v>0</v>
      </c>
      <c r="AN37" s="29" t="s">
        <v>1279</v>
      </c>
    </row>
    <row r="38" spans="1:40" x14ac:dyDescent="0.25">
      <c r="A38" s="28">
        <v>446</v>
      </c>
      <c r="B38" s="29" t="s">
        <v>1888</v>
      </c>
      <c r="C38" s="29" t="s">
        <v>1889</v>
      </c>
      <c r="D38" s="29" t="s">
        <v>1890</v>
      </c>
      <c r="E38" s="42">
        <v>39569</v>
      </c>
      <c r="F38" s="29" t="s">
        <v>38</v>
      </c>
      <c r="L38" s="25" t="s">
        <v>341</v>
      </c>
      <c r="M38" s="38" t="s">
        <v>54</v>
      </c>
      <c r="N38" s="36" t="s">
        <v>48</v>
      </c>
      <c r="Q38" s="31" t="s">
        <v>55</v>
      </c>
      <c r="R38" s="28">
        <v>0</v>
      </c>
      <c r="S38" s="28">
        <v>0</v>
      </c>
      <c r="T38" s="28">
        <v>0</v>
      </c>
      <c r="U38" s="28">
        <v>0</v>
      </c>
      <c r="V38" s="28">
        <v>0</v>
      </c>
      <c r="W38" s="28">
        <v>0</v>
      </c>
      <c r="X38" s="28">
        <v>0</v>
      </c>
      <c r="Y38" s="28">
        <v>0</v>
      </c>
      <c r="Z38" s="28">
        <v>0</v>
      </c>
      <c r="AA38" s="28">
        <v>0</v>
      </c>
      <c r="AB38" s="28">
        <v>1</v>
      </c>
      <c r="AC38" s="28">
        <v>1</v>
      </c>
      <c r="AD38" s="28">
        <v>0</v>
      </c>
      <c r="AE38" s="28">
        <v>0</v>
      </c>
      <c r="AF38" s="28">
        <v>0</v>
      </c>
      <c r="AG38" s="28">
        <v>0</v>
      </c>
      <c r="AH38" s="28">
        <v>0</v>
      </c>
      <c r="AI38" s="28">
        <v>0</v>
      </c>
      <c r="AJ38" s="9">
        <f t="shared" si="8"/>
        <v>1</v>
      </c>
      <c r="AK38" s="9">
        <f t="shared" si="9"/>
        <v>0</v>
      </c>
      <c r="AL38" s="9">
        <f t="shared" si="10"/>
        <v>0</v>
      </c>
      <c r="AM38" s="9">
        <f t="shared" si="11"/>
        <v>0</v>
      </c>
      <c r="AN38" s="29" t="s">
        <v>1891</v>
      </c>
    </row>
    <row r="39" spans="1:40" s="59" customFormat="1" x14ac:dyDescent="0.25">
      <c r="A39" s="55">
        <v>457</v>
      </c>
      <c r="B39" s="56" t="s">
        <v>1384</v>
      </c>
      <c r="C39" s="56" t="s">
        <v>1385</v>
      </c>
      <c r="D39" s="56" t="s">
        <v>1386</v>
      </c>
      <c r="E39" s="57">
        <v>38626</v>
      </c>
      <c r="F39" s="56" t="s">
        <v>38</v>
      </c>
      <c r="G39" s="58"/>
      <c r="H39" s="58"/>
      <c r="I39" s="58"/>
      <c r="J39" s="58"/>
      <c r="K39" s="58"/>
      <c r="L39" s="25" t="s">
        <v>341</v>
      </c>
      <c r="M39" s="38" t="s">
        <v>54</v>
      </c>
      <c r="N39" s="36" t="s">
        <v>48</v>
      </c>
      <c r="O39" s="58"/>
      <c r="Q39" s="60" t="s">
        <v>55</v>
      </c>
      <c r="R39" s="37">
        <v>0</v>
      </c>
      <c r="S39" s="55">
        <v>0</v>
      </c>
      <c r="T39" s="55">
        <v>0</v>
      </c>
      <c r="U39" s="55">
        <v>0</v>
      </c>
      <c r="V39" s="55">
        <v>0</v>
      </c>
      <c r="W39" s="55">
        <v>0</v>
      </c>
      <c r="X39" s="55">
        <v>0</v>
      </c>
      <c r="Y39" s="55">
        <v>0</v>
      </c>
      <c r="Z39" s="55">
        <v>0</v>
      </c>
      <c r="AA39" s="55">
        <v>0</v>
      </c>
      <c r="AB39" s="55">
        <v>1</v>
      </c>
      <c r="AC39" s="55">
        <v>0</v>
      </c>
      <c r="AD39" s="55">
        <v>0</v>
      </c>
      <c r="AE39" s="55">
        <v>0</v>
      </c>
      <c r="AF39" s="55">
        <v>0</v>
      </c>
      <c r="AG39" s="55">
        <v>0</v>
      </c>
      <c r="AH39" s="55">
        <v>0</v>
      </c>
      <c r="AI39" s="55">
        <v>1</v>
      </c>
      <c r="AJ39" s="9">
        <f t="shared" si="8"/>
        <v>0</v>
      </c>
      <c r="AK39" s="9">
        <f t="shared" si="9"/>
        <v>0</v>
      </c>
      <c r="AL39" s="9">
        <f t="shared" si="10"/>
        <v>1</v>
      </c>
      <c r="AM39" s="9">
        <f t="shared" si="11"/>
        <v>0</v>
      </c>
      <c r="AN39" s="61" t="s">
        <v>1387</v>
      </c>
    </row>
    <row r="40" spans="1:40" x14ac:dyDescent="0.25">
      <c r="A40" s="28">
        <v>461</v>
      </c>
      <c r="B40" s="29" t="s">
        <v>3146</v>
      </c>
      <c r="C40" s="29" t="s">
        <v>3147</v>
      </c>
      <c r="D40" s="29" t="s">
        <v>3148</v>
      </c>
      <c r="E40" s="42">
        <v>40210</v>
      </c>
      <c r="F40" s="29" t="s">
        <v>38</v>
      </c>
      <c r="G40" s="28">
        <v>2400</v>
      </c>
      <c r="H40" s="28">
        <v>800</v>
      </c>
      <c r="O40" s="28">
        <v>0</v>
      </c>
      <c r="P40" s="29" t="s">
        <v>60</v>
      </c>
      <c r="Q40" s="31" t="s">
        <v>15</v>
      </c>
      <c r="R40" s="28">
        <v>1</v>
      </c>
      <c r="S40" s="28">
        <v>0</v>
      </c>
      <c r="T40" s="28">
        <v>0</v>
      </c>
      <c r="U40" s="28">
        <v>0</v>
      </c>
      <c r="V40" s="28">
        <v>0</v>
      </c>
      <c r="W40" s="28">
        <v>0</v>
      </c>
      <c r="X40" s="28">
        <v>0</v>
      </c>
      <c r="Y40" s="28">
        <v>0</v>
      </c>
      <c r="Z40" s="28">
        <v>0</v>
      </c>
      <c r="AA40" s="28">
        <v>0</v>
      </c>
      <c r="AB40" s="28">
        <v>1</v>
      </c>
      <c r="AC40" s="28">
        <v>1</v>
      </c>
      <c r="AD40" s="28">
        <v>0</v>
      </c>
      <c r="AE40" s="28">
        <v>0</v>
      </c>
      <c r="AF40" s="28">
        <v>0</v>
      </c>
      <c r="AG40" s="28">
        <v>0</v>
      </c>
      <c r="AH40" s="28">
        <v>0</v>
      </c>
      <c r="AI40" s="28">
        <v>0</v>
      </c>
      <c r="AJ40" s="9">
        <f t="shared" si="8"/>
        <v>1</v>
      </c>
      <c r="AK40" s="9">
        <f t="shared" si="9"/>
        <v>0</v>
      </c>
      <c r="AL40" s="9">
        <f t="shared" si="10"/>
        <v>0</v>
      </c>
      <c r="AM40" s="9">
        <f t="shared" si="11"/>
        <v>0</v>
      </c>
      <c r="AN40" s="29" t="s">
        <v>3149</v>
      </c>
    </row>
    <row r="41" spans="1:40" x14ac:dyDescent="0.25">
      <c r="A41" s="28">
        <v>464</v>
      </c>
      <c r="B41" s="29" t="s">
        <v>1280</v>
      </c>
      <c r="C41" s="29" t="s">
        <v>1281</v>
      </c>
      <c r="D41" s="29" t="s">
        <v>1282</v>
      </c>
      <c r="E41" s="42">
        <v>40574</v>
      </c>
      <c r="F41" s="29" t="s">
        <v>38</v>
      </c>
      <c r="L41" s="25" t="s">
        <v>341</v>
      </c>
      <c r="M41" s="38" t="s">
        <v>54</v>
      </c>
      <c r="N41" s="36" t="s">
        <v>48</v>
      </c>
      <c r="Q41" s="31" t="s">
        <v>15</v>
      </c>
      <c r="R41" s="28">
        <v>1</v>
      </c>
      <c r="S41" s="28">
        <v>0</v>
      </c>
      <c r="T41" s="28">
        <v>0</v>
      </c>
      <c r="U41" s="28">
        <v>0</v>
      </c>
      <c r="V41" s="28">
        <v>0</v>
      </c>
      <c r="W41" s="28">
        <v>0</v>
      </c>
      <c r="X41" s="28">
        <v>0</v>
      </c>
      <c r="Y41" s="28">
        <v>0</v>
      </c>
      <c r="Z41" s="28">
        <v>0</v>
      </c>
      <c r="AA41" s="28">
        <v>0</v>
      </c>
      <c r="AB41" s="28">
        <v>1</v>
      </c>
      <c r="AC41" s="28">
        <v>1</v>
      </c>
      <c r="AD41" s="28">
        <v>0</v>
      </c>
      <c r="AE41" s="28">
        <v>0</v>
      </c>
      <c r="AF41" s="28">
        <v>0</v>
      </c>
      <c r="AG41" s="28">
        <v>0</v>
      </c>
      <c r="AH41" s="28">
        <v>0</v>
      </c>
      <c r="AI41" s="28">
        <v>0</v>
      </c>
      <c r="AJ41" s="9">
        <f t="shared" si="8"/>
        <v>1</v>
      </c>
      <c r="AK41" s="9">
        <f t="shared" si="9"/>
        <v>0</v>
      </c>
      <c r="AL41" s="9">
        <f t="shared" si="10"/>
        <v>0</v>
      </c>
      <c r="AM41" s="9">
        <f t="shared" si="11"/>
        <v>0</v>
      </c>
      <c r="AN41" s="29" t="s">
        <v>1283</v>
      </c>
    </row>
    <row r="42" spans="1:40" x14ac:dyDescent="0.25">
      <c r="A42" s="28">
        <v>478</v>
      </c>
      <c r="B42" s="29" t="s">
        <v>1388</v>
      </c>
      <c r="C42" s="29" t="s">
        <v>1389</v>
      </c>
      <c r="D42" s="29" t="s">
        <v>1390</v>
      </c>
      <c r="E42" s="42">
        <v>37712</v>
      </c>
      <c r="F42" s="29" t="s">
        <v>38</v>
      </c>
      <c r="J42" s="28">
        <v>0.5</v>
      </c>
      <c r="L42" s="10" t="s">
        <v>341</v>
      </c>
      <c r="M42" s="29" t="s">
        <v>54</v>
      </c>
      <c r="N42" s="31" t="s">
        <v>48</v>
      </c>
      <c r="O42" s="28">
        <v>0</v>
      </c>
      <c r="P42" s="29" t="s">
        <v>152</v>
      </c>
      <c r="Q42" s="31" t="s">
        <v>15</v>
      </c>
      <c r="R42" s="28">
        <v>1</v>
      </c>
      <c r="S42" s="28">
        <v>0</v>
      </c>
      <c r="T42" s="28">
        <v>0</v>
      </c>
      <c r="U42" s="28">
        <v>0</v>
      </c>
      <c r="V42" s="28">
        <v>0</v>
      </c>
      <c r="W42" s="28">
        <v>0</v>
      </c>
      <c r="X42" s="28">
        <v>0</v>
      </c>
      <c r="Y42" s="28">
        <v>0</v>
      </c>
      <c r="Z42" s="28">
        <v>0</v>
      </c>
      <c r="AA42" s="28">
        <v>0</v>
      </c>
      <c r="AB42" s="28">
        <v>1</v>
      </c>
      <c r="AC42" s="28">
        <v>0</v>
      </c>
      <c r="AD42" s="28">
        <v>0</v>
      </c>
      <c r="AE42" s="28">
        <v>0</v>
      </c>
      <c r="AF42" s="28">
        <v>0</v>
      </c>
      <c r="AG42" s="28">
        <v>0</v>
      </c>
      <c r="AH42" s="28">
        <v>0</v>
      </c>
      <c r="AI42" s="28">
        <v>1</v>
      </c>
      <c r="AJ42" s="9">
        <f t="shared" si="8"/>
        <v>0</v>
      </c>
      <c r="AK42" s="9">
        <f t="shared" si="9"/>
        <v>0</v>
      </c>
      <c r="AL42" s="9">
        <f t="shared" si="10"/>
        <v>1</v>
      </c>
      <c r="AM42" s="9">
        <f t="shared" si="11"/>
        <v>0</v>
      </c>
      <c r="AN42" s="29" t="s">
        <v>1391</v>
      </c>
    </row>
    <row r="43" spans="1:40" x14ac:dyDescent="0.25">
      <c r="A43" s="28">
        <v>490</v>
      </c>
      <c r="B43" s="29" t="s">
        <v>2052</v>
      </c>
      <c r="C43" s="29" t="s">
        <v>2053</v>
      </c>
      <c r="D43" s="29" t="s">
        <v>2054</v>
      </c>
      <c r="E43" s="42">
        <v>33604</v>
      </c>
      <c r="F43" s="29" t="s">
        <v>38</v>
      </c>
      <c r="J43" s="28">
        <v>0.4</v>
      </c>
      <c r="L43" s="10" t="s">
        <v>342</v>
      </c>
      <c r="M43" s="29" t="s">
        <v>2055</v>
      </c>
      <c r="N43" s="31" t="s">
        <v>48</v>
      </c>
      <c r="O43" s="28">
        <v>16297</v>
      </c>
      <c r="P43" s="29" t="s">
        <v>589</v>
      </c>
      <c r="Q43" s="31" t="s">
        <v>55</v>
      </c>
      <c r="R43" s="28">
        <v>0</v>
      </c>
      <c r="S43" s="28">
        <v>0</v>
      </c>
      <c r="T43" s="28">
        <v>0</v>
      </c>
      <c r="U43" s="28">
        <v>1</v>
      </c>
      <c r="V43" s="28">
        <v>0</v>
      </c>
      <c r="W43" s="28">
        <v>0</v>
      </c>
      <c r="X43" s="28">
        <v>0</v>
      </c>
      <c r="Y43" s="28">
        <v>0</v>
      </c>
      <c r="Z43" s="28">
        <v>1</v>
      </c>
      <c r="AA43" s="28">
        <v>0</v>
      </c>
      <c r="AB43" s="28">
        <v>0</v>
      </c>
      <c r="AC43" s="28">
        <v>1</v>
      </c>
      <c r="AD43" s="28">
        <v>0</v>
      </c>
      <c r="AE43" s="28">
        <v>0</v>
      </c>
      <c r="AF43" s="28">
        <v>0</v>
      </c>
      <c r="AG43" s="28">
        <v>0</v>
      </c>
      <c r="AH43" s="28">
        <v>0</v>
      </c>
      <c r="AI43" s="28">
        <v>0</v>
      </c>
      <c r="AJ43" s="9">
        <f t="shared" si="8"/>
        <v>1</v>
      </c>
      <c r="AK43" s="9">
        <f t="shared" si="9"/>
        <v>0</v>
      </c>
      <c r="AL43" s="9">
        <f t="shared" si="10"/>
        <v>0</v>
      </c>
      <c r="AM43" s="9">
        <f t="shared" si="11"/>
        <v>0</v>
      </c>
      <c r="AN43" s="29" t="s">
        <v>2056</v>
      </c>
    </row>
    <row r="44" spans="1:40" x14ac:dyDescent="0.25">
      <c r="A44" s="28">
        <v>514</v>
      </c>
      <c r="B44" s="29" t="s">
        <v>3150</v>
      </c>
      <c r="C44" s="29" t="s">
        <v>3151</v>
      </c>
      <c r="D44" s="29" t="s">
        <v>3152</v>
      </c>
      <c r="E44" s="42">
        <v>42461</v>
      </c>
      <c r="F44" s="29" t="s">
        <v>38</v>
      </c>
      <c r="G44" s="28">
        <v>1800</v>
      </c>
      <c r="H44" s="28">
        <v>900</v>
      </c>
      <c r="L44" s="10" t="s">
        <v>341</v>
      </c>
      <c r="M44" s="29" t="s">
        <v>54</v>
      </c>
      <c r="N44" s="31" t="s">
        <v>48</v>
      </c>
      <c r="O44" s="28">
        <v>0</v>
      </c>
      <c r="P44" s="29" t="s">
        <v>367</v>
      </c>
      <c r="Q44" s="31" t="s">
        <v>15</v>
      </c>
      <c r="R44" s="28">
        <v>1</v>
      </c>
      <c r="S44" s="28">
        <v>0</v>
      </c>
      <c r="T44" s="28">
        <v>0</v>
      </c>
      <c r="U44" s="28">
        <v>1</v>
      </c>
      <c r="V44" s="28">
        <v>0</v>
      </c>
      <c r="W44" s="28">
        <v>0</v>
      </c>
      <c r="X44" s="28">
        <v>0</v>
      </c>
      <c r="Y44" s="28">
        <v>0</v>
      </c>
      <c r="Z44" s="28">
        <v>1</v>
      </c>
      <c r="AA44" s="28">
        <v>0</v>
      </c>
      <c r="AB44" s="28">
        <v>0</v>
      </c>
      <c r="AC44" s="28">
        <v>0</v>
      </c>
      <c r="AD44" s="28">
        <v>0</v>
      </c>
      <c r="AE44" s="28">
        <v>0</v>
      </c>
      <c r="AF44" s="28">
        <v>0</v>
      </c>
      <c r="AG44" s="28">
        <v>0</v>
      </c>
      <c r="AH44" s="28">
        <v>0</v>
      </c>
      <c r="AI44" s="28">
        <v>1</v>
      </c>
      <c r="AJ44" s="9">
        <f t="shared" si="8"/>
        <v>0</v>
      </c>
      <c r="AK44" s="9">
        <f t="shared" si="9"/>
        <v>0</v>
      </c>
      <c r="AL44" s="9">
        <f t="shared" si="10"/>
        <v>1</v>
      </c>
      <c r="AM44" s="9">
        <f t="shared" si="11"/>
        <v>0</v>
      </c>
      <c r="AN44" s="29" t="s">
        <v>3153</v>
      </c>
    </row>
    <row r="45" spans="1:40" x14ac:dyDescent="0.25">
      <c r="A45" s="28">
        <v>521</v>
      </c>
      <c r="B45" s="29" t="s">
        <v>413</v>
      </c>
      <c r="C45" s="29" t="s">
        <v>414</v>
      </c>
      <c r="D45" s="29" t="s">
        <v>415</v>
      </c>
      <c r="E45" s="42">
        <v>42235</v>
      </c>
      <c r="F45" s="29" t="s">
        <v>46</v>
      </c>
      <c r="L45" s="25" t="s">
        <v>341</v>
      </c>
      <c r="M45" s="38" t="s">
        <v>47</v>
      </c>
      <c r="N45" s="36" t="s">
        <v>48</v>
      </c>
      <c r="Q45" s="31" t="s">
        <v>70</v>
      </c>
      <c r="R45" s="28">
        <v>0</v>
      </c>
      <c r="S45" s="28">
        <v>0</v>
      </c>
      <c r="T45" s="28">
        <v>0</v>
      </c>
      <c r="U45" s="28">
        <v>0</v>
      </c>
      <c r="V45" s="28">
        <v>0</v>
      </c>
      <c r="W45" s="28">
        <v>0</v>
      </c>
      <c r="X45" s="28">
        <v>0</v>
      </c>
      <c r="Y45" s="28">
        <v>0</v>
      </c>
      <c r="Z45" s="28">
        <v>0</v>
      </c>
      <c r="AA45" s="28">
        <v>0</v>
      </c>
      <c r="AB45" s="28">
        <v>1</v>
      </c>
      <c r="AC45" s="28">
        <v>0</v>
      </c>
      <c r="AD45" s="28">
        <v>1</v>
      </c>
      <c r="AE45" s="28">
        <v>0</v>
      </c>
      <c r="AF45" s="28">
        <v>0</v>
      </c>
      <c r="AG45" s="28">
        <v>0</v>
      </c>
      <c r="AH45" s="28">
        <v>0</v>
      </c>
      <c r="AI45" s="28">
        <v>0</v>
      </c>
      <c r="AJ45" s="9">
        <f t="shared" si="8"/>
        <v>0</v>
      </c>
      <c r="AK45" s="9">
        <f t="shared" si="9"/>
        <v>0</v>
      </c>
      <c r="AL45" s="9">
        <f t="shared" si="10"/>
        <v>1</v>
      </c>
      <c r="AM45" s="9">
        <f t="shared" si="11"/>
        <v>1</v>
      </c>
      <c r="AN45" s="29" t="s">
        <v>416</v>
      </c>
    </row>
    <row r="46" spans="1:40" x14ac:dyDescent="0.25">
      <c r="A46" s="28">
        <v>548</v>
      </c>
      <c r="B46" s="29" t="s">
        <v>2832</v>
      </c>
      <c r="C46" s="29" t="s">
        <v>2833</v>
      </c>
      <c r="D46" s="29" t="s">
        <v>2834</v>
      </c>
      <c r="E46" s="42">
        <v>42186</v>
      </c>
      <c r="F46" s="29" t="s">
        <v>38</v>
      </c>
      <c r="J46" s="28">
        <v>1.5</v>
      </c>
      <c r="L46" s="10" t="s">
        <v>342</v>
      </c>
      <c r="M46" s="29" t="s">
        <v>714</v>
      </c>
      <c r="N46" s="31" t="s">
        <v>48</v>
      </c>
      <c r="O46" s="28">
        <v>0</v>
      </c>
      <c r="P46" s="29" t="s">
        <v>103</v>
      </c>
      <c r="Q46" s="31" t="s">
        <v>15</v>
      </c>
      <c r="R46" s="28">
        <v>1</v>
      </c>
      <c r="S46" s="28">
        <v>0</v>
      </c>
      <c r="T46" s="28">
        <v>0</v>
      </c>
      <c r="U46" s="28">
        <v>0</v>
      </c>
      <c r="V46" s="28">
        <v>0</v>
      </c>
      <c r="W46" s="28">
        <v>0</v>
      </c>
      <c r="X46" s="28">
        <v>0</v>
      </c>
      <c r="Y46" s="28">
        <v>0</v>
      </c>
      <c r="Z46" s="28">
        <v>0</v>
      </c>
      <c r="AA46" s="28">
        <v>1</v>
      </c>
      <c r="AB46" s="28">
        <v>0</v>
      </c>
      <c r="AC46" s="28">
        <v>1</v>
      </c>
      <c r="AD46" s="28">
        <v>0</v>
      </c>
      <c r="AE46" s="28">
        <v>0</v>
      </c>
      <c r="AF46" s="28">
        <v>0</v>
      </c>
      <c r="AG46" s="28">
        <v>0</v>
      </c>
      <c r="AH46" s="28">
        <v>0</v>
      </c>
      <c r="AI46" s="28">
        <v>0</v>
      </c>
      <c r="AJ46" s="9">
        <f t="shared" si="8"/>
        <v>1</v>
      </c>
      <c r="AK46" s="9">
        <f t="shared" si="9"/>
        <v>0</v>
      </c>
      <c r="AL46" s="9">
        <f t="shared" si="10"/>
        <v>0</v>
      </c>
      <c r="AM46" s="9">
        <f t="shared" si="11"/>
        <v>0</v>
      </c>
      <c r="AN46" s="29" t="s">
        <v>2835</v>
      </c>
    </row>
    <row r="47" spans="1:40" x14ac:dyDescent="0.25">
      <c r="A47" s="28">
        <v>565</v>
      </c>
      <c r="B47" s="29" t="s">
        <v>3154</v>
      </c>
      <c r="C47" s="29" t="s">
        <v>3155</v>
      </c>
      <c r="D47" s="29" t="s">
        <v>3156</v>
      </c>
      <c r="E47" s="42">
        <v>42064</v>
      </c>
      <c r="F47" s="29" t="s">
        <v>38</v>
      </c>
      <c r="L47" s="10" t="s">
        <v>341</v>
      </c>
      <c r="M47" s="29" t="s">
        <v>54</v>
      </c>
      <c r="N47" s="31" t="s">
        <v>48</v>
      </c>
      <c r="O47" s="28">
        <v>120</v>
      </c>
      <c r="P47" s="29" t="s">
        <v>3157</v>
      </c>
      <c r="Q47" s="31" t="s">
        <v>70</v>
      </c>
      <c r="R47" s="28">
        <v>0</v>
      </c>
      <c r="S47" s="28">
        <v>0</v>
      </c>
      <c r="T47" s="28">
        <v>0</v>
      </c>
      <c r="U47" s="28">
        <v>1</v>
      </c>
      <c r="V47" s="28">
        <v>0</v>
      </c>
      <c r="W47" s="28">
        <v>0</v>
      </c>
      <c r="X47" s="28">
        <v>0</v>
      </c>
      <c r="Y47" s="28">
        <v>0</v>
      </c>
      <c r="Z47" s="28">
        <v>1</v>
      </c>
      <c r="AA47" s="28">
        <v>0</v>
      </c>
      <c r="AB47" s="28">
        <v>0</v>
      </c>
      <c r="AC47" s="28">
        <v>0</v>
      </c>
      <c r="AD47" s="28">
        <v>0</v>
      </c>
      <c r="AE47" s="28">
        <v>1</v>
      </c>
      <c r="AF47" s="28">
        <v>0</v>
      </c>
      <c r="AG47" s="28">
        <v>0</v>
      </c>
      <c r="AH47" s="28">
        <v>0</v>
      </c>
      <c r="AI47" s="28">
        <v>0</v>
      </c>
      <c r="AJ47" s="9">
        <f t="shared" si="8"/>
        <v>1</v>
      </c>
      <c r="AK47" s="9">
        <f t="shared" si="9"/>
        <v>0</v>
      </c>
      <c r="AL47" s="9">
        <f t="shared" si="10"/>
        <v>0</v>
      </c>
      <c r="AM47" s="9">
        <f t="shared" si="11"/>
        <v>0</v>
      </c>
      <c r="AN47" s="29" t="s">
        <v>1353</v>
      </c>
    </row>
    <row r="48" spans="1:40" x14ac:dyDescent="0.25">
      <c r="A48" s="28">
        <v>568</v>
      </c>
      <c r="B48" s="29" t="s">
        <v>1284</v>
      </c>
      <c r="C48" s="29" t="s">
        <v>1285</v>
      </c>
      <c r="D48" s="29" t="s">
        <v>1286</v>
      </c>
      <c r="E48" s="42">
        <v>42064</v>
      </c>
      <c r="F48" s="29" t="s">
        <v>332</v>
      </c>
      <c r="J48" s="28">
        <v>2</v>
      </c>
      <c r="K48" s="28">
        <v>200</v>
      </c>
      <c r="L48" s="10" t="s">
        <v>342</v>
      </c>
      <c r="M48" s="29" t="s">
        <v>136</v>
      </c>
      <c r="N48" s="31" t="s">
        <v>219</v>
      </c>
      <c r="O48" s="28">
        <v>174</v>
      </c>
      <c r="P48" s="29" t="s">
        <v>1287</v>
      </c>
      <c r="Q48" s="31" t="s">
        <v>15</v>
      </c>
      <c r="R48" s="28">
        <v>1</v>
      </c>
      <c r="S48" s="28">
        <v>0</v>
      </c>
      <c r="T48" s="28">
        <v>0</v>
      </c>
      <c r="U48" s="28">
        <v>1</v>
      </c>
      <c r="V48" s="28">
        <v>0</v>
      </c>
      <c r="W48" s="28">
        <v>0</v>
      </c>
      <c r="X48" s="28">
        <v>0</v>
      </c>
      <c r="Y48" s="28">
        <v>0</v>
      </c>
      <c r="Z48" s="28">
        <v>1</v>
      </c>
      <c r="AA48" s="28">
        <v>0</v>
      </c>
      <c r="AB48" s="28">
        <v>0</v>
      </c>
      <c r="AC48" s="28">
        <v>1</v>
      </c>
      <c r="AD48" s="28">
        <v>0</v>
      </c>
      <c r="AE48" s="28">
        <v>0</v>
      </c>
      <c r="AF48" s="28">
        <v>0</v>
      </c>
      <c r="AG48" s="28">
        <v>0</v>
      </c>
      <c r="AH48" s="28">
        <v>0</v>
      </c>
      <c r="AI48" s="28">
        <v>0</v>
      </c>
      <c r="AJ48" s="9">
        <f t="shared" si="8"/>
        <v>1</v>
      </c>
      <c r="AK48" s="9">
        <f t="shared" si="9"/>
        <v>0</v>
      </c>
      <c r="AL48" s="9">
        <f t="shared" si="10"/>
        <v>0</v>
      </c>
      <c r="AM48" s="9">
        <f t="shared" si="11"/>
        <v>0</v>
      </c>
      <c r="AN48" s="29" t="s">
        <v>1288</v>
      </c>
    </row>
    <row r="49" spans="1:40" s="59" customFormat="1" x14ac:dyDescent="0.25">
      <c r="A49" s="55">
        <v>573</v>
      </c>
      <c r="B49" s="56" t="s">
        <v>3158</v>
      </c>
      <c r="C49" s="56" t="s">
        <v>3159</v>
      </c>
      <c r="D49" s="56" t="s">
        <v>3160</v>
      </c>
      <c r="E49" s="57">
        <v>41913</v>
      </c>
      <c r="F49" s="56" t="s">
        <v>38</v>
      </c>
      <c r="G49" s="58"/>
      <c r="H49" s="58"/>
      <c r="I49" s="58"/>
      <c r="J49" s="58"/>
      <c r="K49" s="58"/>
      <c r="L49" s="25" t="s">
        <v>341</v>
      </c>
      <c r="M49" s="38" t="s">
        <v>54</v>
      </c>
      <c r="N49" s="36" t="s">
        <v>48</v>
      </c>
      <c r="O49" s="58"/>
      <c r="Q49" s="36" t="s">
        <v>15</v>
      </c>
      <c r="R49" s="55">
        <v>1</v>
      </c>
      <c r="S49" s="55">
        <v>0</v>
      </c>
      <c r="T49" s="55">
        <v>0</v>
      </c>
      <c r="U49" s="55">
        <v>0</v>
      </c>
      <c r="V49" s="55">
        <v>0</v>
      </c>
      <c r="W49" s="55">
        <v>0</v>
      </c>
      <c r="X49" s="55">
        <v>0</v>
      </c>
      <c r="Y49" s="55">
        <v>0</v>
      </c>
      <c r="Z49" s="55">
        <v>0</v>
      </c>
      <c r="AA49" s="55">
        <v>0</v>
      </c>
      <c r="AB49" s="55">
        <v>1</v>
      </c>
      <c r="AC49" s="55">
        <v>1</v>
      </c>
      <c r="AD49" s="55">
        <v>0</v>
      </c>
      <c r="AE49" s="55">
        <v>0</v>
      </c>
      <c r="AF49" s="55">
        <v>0</v>
      </c>
      <c r="AG49" s="55">
        <v>0</v>
      </c>
      <c r="AH49" s="55">
        <v>0</v>
      </c>
      <c r="AI49" s="55">
        <v>0</v>
      </c>
      <c r="AJ49" s="9">
        <f t="shared" si="8"/>
        <v>1</v>
      </c>
      <c r="AK49" s="9">
        <f t="shared" si="9"/>
        <v>0</v>
      </c>
      <c r="AL49" s="9">
        <f t="shared" si="10"/>
        <v>0</v>
      </c>
      <c r="AM49" s="9">
        <f t="shared" si="11"/>
        <v>0</v>
      </c>
      <c r="AN49" s="61" t="s">
        <v>3161</v>
      </c>
    </row>
    <row r="50" spans="1:40" x14ac:dyDescent="0.25">
      <c r="A50" s="28">
        <v>577</v>
      </c>
      <c r="B50" s="29" t="s">
        <v>2836</v>
      </c>
      <c r="C50" s="29" t="s">
        <v>2837</v>
      </c>
      <c r="D50" s="29" t="s">
        <v>2838</v>
      </c>
      <c r="E50" s="42">
        <v>41913</v>
      </c>
      <c r="F50" s="29" t="s">
        <v>38</v>
      </c>
      <c r="J50" s="28">
        <v>0.7</v>
      </c>
      <c r="L50" s="10" t="s">
        <v>342</v>
      </c>
      <c r="M50" s="29" t="s">
        <v>185</v>
      </c>
      <c r="N50" s="31" t="s">
        <v>48</v>
      </c>
      <c r="O50" s="28">
        <v>0</v>
      </c>
      <c r="P50" s="29" t="s">
        <v>738</v>
      </c>
      <c r="Q50" s="31" t="s">
        <v>70</v>
      </c>
      <c r="R50" s="28">
        <v>0</v>
      </c>
      <c r="S50" s="28">
        <v>0</v>
      </c>
      <c r="T50" s="28">
        <v>0</v>
      </c>
      <c r="U50" s="28">
        <v>1</v>
      </c>
      <c r="V50" s="28">
        <v>0</v>
      </c>
      <c r="W50" s="28">
        <v>0</v>
      </c>
      <c r="X50" s="28">
        <v>0</v>
      </c>
      <c r="Y50" s="28">
        <v>0</v>
      </c>
      <c r="Z50" s="28">
        <v>1</v>
      </c>
      <c r="AA50" s="28">
        <v>0</v>
      </c>
      <c r="AB50" s="28">
        <v>0</v>
      </c>
      <c r="AC50" s="28">
        <v>1</v>
      </c>
      <c r="AD50" s="28">
        <v>0</v>
      </c>
      <c r="AE50" s="28">
        <v>0</v>
      </c>
      <c r="AF50" s="28">
        <v>0</v>
      </c>
      <c r="AG50" s="28">
        <v>0</v>
      </c>
      <c r="AH50" s="28">
        <v>0</v>
      </c>
      <c r="AI50" s="28">
        <v>0</v>
      </c>
      <c r="AJ50" s="9">
        <f t="shared" si="8"/>
        <v>1</v>
      </c>
      <c r="AK50" s="9">
        <f t="shared" si="9"/>
        <v>0</v>
      </c>
      <c r="AL50" s="9">
        <f t="shared" si="10"/>
        <v>0</v>
      </c>
      <c r="AM50" s="9">
        <f t="shared" si="11"/>
        <v>0</v>
      </c>
      <c r="AN50" s="29" t="s">
        <v>2839</v>
      </c>
    </row>
    <row r="51" spans="1:40" x14ac:dyDescent="0.25">
      <c r="A51" s="28">
        <v>579</v>
      </c>
      <c r="B51" s="29" t="s">
        <v>970</v>
      </c>
      <c r="C51" s="29" t="s">
        <v>971</v>
      </c>
      <c r="D51" s="29" t="s">
        <v>972</v>
      </c>
      <c r="E51" s="42">
        <v>41730</v>
      </c>
      <c r="F51" s="29" t="s">
        <v>38</v>
      </c>
      <c r="J51" s="28">
        <v>1.45</v>
      </c>
      <c r="L51" s="10" t="s">
        <v>341</v>
      </c>
      <c r="M51" s="29" t="s">
        <v>151</v>
      </c>
      <c r="N51" s="31" t="s">
        <v>48</v>
      </c>
      <c r="O51" s="28">
        <v>0</v>
      </c>
      <c r="P51" s="29" t="s">
        <v>293</v>
      </c>
      <c r="Q51" s="31" t="s">
        <v>15</v>
      </c>
      <c r="R51" s="28">
        <v>1</v>
      </c>
      <c r="S51" s="28">
        <v>0</v>
      </c>
      <c r="T51" s="28">
        <v>0</v>
      </c>
      <c r="U51" s="28">
        <v>0</v>
      </c>
      <c r="V51" s="28">
        <v>0</v>
      </c>
      <c r="W51" s="28">
        <v>0</v>
      </c>
      <c r="X51" s="28">
        <v>0</v>
      </c>
      <c r="Y51" s="28">
        <v>0</v>
      </c>
      <c r="Z51" s="28">
        <v>0</v>
      </c>
      <c r="AA51" s="28">
        <v>1</v>
      </c>
      <c r="AB51" s="28">
        <v>0</v>
      </c>
      <c r="AC51" s="28">
        <v>0</v>
      </c>
      <c r="AD51" s="28">
        <v>0</v>
      </c>
      <c r="AE51" s="28">
        <v>0</v>
      </c>
      <c r="AF51" s="28">
        <v>1</v>
      </c>
      <c r="AG51" s="28">
        <v>0</v>
      </c>
      <c r="AH51" s="28">
        <v>0</v>
      </c>
      <c r="AI51" s="28">
        <v>0</v>
      </c>
      <c r="AJ51" s="9">
        <f t="shared" si="8"/>
        <v>0</v>
      </c>
      <c r="AK51" s="9">
        <f t="shared" si="9"/>
        <v>1</v>
      </c>
      <c r="AL51" s="9">
        <f t="shared" si="10"/>
        <v>0</v>
      </c>
      <c r="AM51" s="9">
        <f t="shared" si="11"/>
        <v>0</v>
      </c>
      <c r="AN51" s="29" t="s">
        <v>973</v>
      </c>
    </row>
    <row r="52" spans="1:40" x14ac:dyDescent="0.25">
      <c r="A52" s="28">
        <v>639</v>
      </c>
      <c r="B52" s="29" t="s">
        <v>3162</v>
      </c>
      <c r="C52" s="29" t="s">
        <v>3163</v>
      </c>
      <c r="D52" s="29" t="s">
        <v>3164</v>
      </c>
      <c r="E52" s="42">
        <v>41557</v>
      </c>
      <c r="F52" s="29" t="s">
        <v>38</v>
      </c>
      <c r="J52" s="28">
        <v>0.5</v>
      </c>
      <c r="L52" s="10" t="s">
        <v>341</v>
      </c>
      <c r="M52" s="29" t="s">
        <v>54</v>
      </c>
      <c r="N52" s="31" t="s">
        <v>48</v>
      </c>
      <c r="O52" s="28">
        <v>0</v>
      </c>
      <c r="P52" s="29" t="s">
        <v>1225</v>
      </c>
      <c r="Q52" s="31" t="s">
        <v>15</v>
      </c>
      <c r="R52" s="28">
        <v>0</v>
      </c>
      <c r="S52" s="28">
        <v>0</v>
      </c>
      <c r="T52" s="28">
        <v>0</v>
      </c>
      <c r="U52" s="28">
        <v>1</v>
      </c>
      <c r="V52" s="28">
        <v>0</v>
      </c>
      <c r="W52" s="28">
        <v>0</v>
      </c>
      <c r="X52" s="28">
        <v>0</v>
      </c>
      <c r="Y52" s="28">
        <v>0</v>
      </c>
      <c r="Z52" s="28">
        <v>1</v>
      </c>
      <c r="AA52" s="28">
        <v>0</v>
      </c>
      <c r="AB52" s="28">
        <v>0</v>
      </c>
      <c r="AC52" s="28">
        <v>0</v>
      </c>
      <c r="AD52" s="28">
        <v>0</v>
      </c>
      <c r="AE52" s="28">
        <v>0</v>
      </c>
      <c r="AF52" s="28">
        <v>0</v>
      </c>
      <c r="AG52" s="28">
        <v>0</v>
      </c>
      <c r="AH52" s="28">
        <v>0</v>
      </c>
      <c r="AI52" s="28">
        <v>1</v>
      </c>
      <c r="AJ52" s="9">
        <f t="shared" si="8"/>
        <v>0</v>
      </c>
      <c r="AK52" s="9">
        <f t="shared" si="9"/>
        <v>0</v>
      </c>
      <c r="AL52" s="9">
        <f t="shared" si="10"/>
        <v>1</v>
      </c>
      <c r="AM52" s="9">
        <f t="shared" si="11"/>
        <v>0</v>
      </c>
      <c r="AN52" s="29" t="s">
        <v>3165</v>
      </c>
    </row>
    <row r="53" spans="1:40" x14ac:dyDescent="0.25">
      <c r="A53" s="28">
        <v>640</v>
      </c>
      <c r="B53" s="29" t="s">
        <v>1132</v>
      </c>
      <c r="C53" s="29" t="s">
        <v>1133</v>
      </c>
      <c r="D53" s="29" t="s">
        <v>1134</v>
      </c>
      <c r="E53" s="42">
        <v>41640</v>
      </c>
      <c r="F53" s="29" t="s">
        <v>332</v>
      </c>
      <c r="I53" s="28">
        <v>250</v>
      </c>
      <c r="J53" s="28">
        <v>0.17899999999999999</v>
      </c>
      <c r="L53" s="10" t="s">
        <v>342</v>
      </c>
      <c r="M53" s="29" t="s">
        <v>136</v>
      </c>
      <c r="N53" s="31" t="s">
        <v>219</v>
      </c>
      <c r="O53" s="28">
        <v>60</v>
      </c>
      <c r="P53" s="29" t="s">
        <v>1135</v>
      </c>
      <c r="Q53" s="31" t="s">
        <v>15</v>
      </c>
      <c r="R53" s="28">
        <v>1</v>
      </c>
      <c r="S53" s="28">
        <v>0</v>
      </c>
      <c r="T53" s="28">
        <v>0</v>
      </c>
      <c r="U53" s="28">
        <v>1</v>
      </c>
      <c r="V53" s="28">
        <v>0</v>
      </c>
      <c r="W53" s="28">
        <v>0</v>
      </c>
      <c r="X53" s="28">
        <v>0</v>
      </c>
      <c r="Y53" s="28">
        <v>0</v>
      </c>
      <c r="Z53" s="28">
        <v>1</v>
      </c>
      <c r="AA53" s="28">
        <v>0</v>
      </c>
      <c r="AB53" s="28">
        <v>0</v>
      </c>
      <c r="AC53" s="28">
        <v>0</v>
      </c>
      <c r="AD53" s="28">
        <v>0</v>
      </c>
      <c r="AE53" s="28">
        <v>1</v>
      </c>
      <c r="AF53" s="28">
        <v>0</v>
      </c>
      <c r="AG53" s="28">
        <v>0</v>
      </c>
      <c r="AH53" s="28">
        <v>0</v>
      </c>
      <c r="AI53" s="28">
        <v>0</v>
      </c>
      <c r="AJ53" s="9">
        <f t="shared" si="8"/>
        <v>1</v>
      </c>
      <c r="AK53" s="9">
        <f t="shared" si="9"/>
        <v>0</v>
      </c>
      <c r="AL53" s="9">
        <f t="shared" si="10"/>
        <v>0</v>
      </c>
      <c r="AM53" s="9">
        <f t="shared" si="11"/>
        <v>0</v>
      </c>
      <c r="AN53" s="29" t="s">
        <v>1136</v>
      </c>
    </row>
    <row r="54" spans="1:40" x14ac:dyDescent="0.25">
      <c r="A54" s="28">
        <v>641</v>
      </c>
      <c r="B54" s="29" t="s">
        <v>2061</v>
      </c>
      <c r="C54" s="29" t="s">
        <v>2062</v>
      </c>
      <c r="D54" s="29" t="s">
        <v>2063</v>
      </c>
      <c r="E54" s="42">
        <v>41244</v>
      </c>
      <c r="F54" s="29" t="s">
        <v>38</v>
      </c>
      <c r="I54" s="28">
        <v>1680</v>
      </c>
      <c r="J54" s="28">
        <v>5.953E-4</v>
      </c>
      <c r="L54" s="10" t="s">
        <v>342</v>
      </c>
      <c r="M54" s="29" t="s">
        <v>39</v>
      </c>
      <c r="N54" s="31" t="s">
        <v>219</v>
      </c>
      <c r="O54" s="28">
        <v>42.857142857142854</v>
      </c>
      <c r="P54" s="29" t="s">
        <v>1153</v>
      </c>
      <c r="Q54" s="31" t="s">
        <v>15</v>
      </c>
      <c r="R54" s="28">
        <v>1</v>
      </c>
      <c r="S54" s="28">
        <v>0</v>
      </c>
      <c r="T54" s="28">
        <v>0</v>
      </c>
      <c r="U54" s="28">
        <v>1</v>
      </c>
      <c r="V54" s="28">
        <v>0</v>
      </c>
      <c r="W54" s="28">
        <v>0</v>
      </c>
      <c r="X54" s="28">
        <v>0</v>
      </c>
      <c r="Y54" s="28">
        <v>0</v>
      </c>
      <c r="Z54" s="28">
        <v>1</v>
      </c>
      <c r="AA54" s="28">
        <v>0</v>
      </c>
      <c r="AB54" s="28">
        <v>0</v>
      </c>
      <c r="AC54" s="28">
        <v>1</v>
      </c>
      <c r="AD54" s="28">
        <v>0</v>
      </c>
      <c r="AE54" s="28">
        <v>0</v>
      </c>
      <c r="AF54" s="28">
        <v>0</v>
      </c>
      <c r="AG54" s="28">
        <v>0</v>
      </c>
      <c r="AH54" s="28">
        <v>0</v>
      </c>
      <c r="AI54" s="28">
        <v>0</v>
      </c>
      <c r="AJ54" s="9">
        <f t="shared" si="8"/>
        <v>1</v>
      </c>
      <c r="AK54" s="9">
        <f t="shared" si="9"/>
        <v>0</v>
      </c>
      <c r="AL54" s="9">
        <f t="shared" si="10"/>
        <v>0</v>
      </c>
      <c r="AM54" s="9">
        <f t="shared" si="11"/>
        <v>0</v>
      </c>
      <c r="AN54" s="29" t="s">
        <v>2064</v>
      </c>
    </row>
    <row r="55" spans="1:40" s="59" customFormat="1" x14ac:dyDescent="0.25">
      <c r="A55" s="55">
        <v>658</v>
      </c>
      <c r="B55" s="56" t="s">
        <v>3166</v>
      </c>
      <c r="C55" s="56" t="s">
        <v>3167</v>
      </c>
      <c r="D55" s="56" t="s">
        <v>3168</v>
      </c>
      <c r="E55" s="57">
        <v>41354</v>
      </c>
      <c r="F55" s="56" t="s">
        <v>38</v>
      </c>
      <c r="G55" s="58"/>
      <c r="H55" s="58"/>
      <c r="I55" s="58"/>
      <c r="J55" s="58"/>
      <c r="K55" s="58"/>
      <c r="L55" s="25" t="s">
        <v>341</v>
      </c>
      <c r="M55" s="38" t="s">
        <v>54</v>
      </c>
      <c r="N55" s="36" t="s">
        <v>48</v>
      </c>
      <c r="O55" s="55">
        <v>0</v>
      </c>
      <c r="P55" s="56" t="s">
        <v>146</v>
      </c>
      <c r="Q55" s="60" t="s">
        <v>55</v>
      </c>
      <c r="R55" s="55">
        <v>1</v>
      </c>
      <c r="S55" s="55">
        <v>0</v>
      </c>
      <c r="T55" s="55">
        <v>0</v>
      </c>
      <c r="U55" s="55">
        <v>0</v>
      </c>
      <c r="V55" s="55">
        <v>0</v>
      </c>
      <c r="W55" s="55">
        <v>0</v>
      </c>
      <c r="X55" s="55">
        <v>0</v>
      </c>
      <c r="Y55" s="55">
        <v>0</v>
      </c>
      <c r="Z55" s="55">
        <v>0</v>
      </c>
      <c r="AA55" s="55">
        <v>0</v>
      </c>
      <c r="AB55" s="55">
        <v>1</v>
      </c>
      <c r="AC55" s="55">
        <v>1</v>
      </c>
      <c r="AD55" s="55">
        <v>0</v>
      </c>
      <c r="AE55" s="55">
        <v>0</v>
      </c>
      <c r="AF55" s="55">
        <v>0</v>
      </c>
      <c r="AG55" s="55">
        <v>0</v>
      </c>
      <c r="AH55" s="55">
        <v>0</v>
      </c>
      <c r="AI55" s="55">
        <v>0</v>
      </c>
      <c r="AJ55" s="9">
        <f t="shared" si="8"/>
        <v>1</v>
      </c>
      <c r="AK55" s="9">
        <f t="shared" si="9"/>
        <v>0</v>
      </c>
      <c r="AL55" s="9">
        <f t="shared" si="10"/>
        <v>0</v>
      </c>
      <c r="AM55" s="9">
        <f t="shared" si="11"/>
        <v>0</v>
      </c>
      <c r="AN55" s="61" t="s">
        <v>3169</v>
      </c>
    </row>
    <row r="56" spans="1:40" x14ac:dyDescent="0.25">
      <c r="A56" s="28">
        <v>664</v>
      </c>
      <c r="B56" s="29" t="s">
        <v>3170</v>
      </c>
      <c r="C56" s="29" t="s">
        <v>3171</v>
      </c>
      <c r="D56" s="29" t="s">
        <v>3172</v>
      </c>
      <c r="E56" s="42">
        <v>41310</v>
      </c>
      <c r="F56" s="29" t="s">
        <v>38</v>
      </c>
      <c r="L56" s="25" t="s">
        <v>341</v>
      </c>
      <c r="M56" s="38" t="s">
        <v>54</v>
      </c>
      <c r="N56" s="36" t="s">
        <v>48</v>
      </c>
      <c r="Q56" s="31" t="s">
        <v>70</v>
      </c>
      <c r="R56" s="28">
        <v>0</v>
      </c>
      <c r="S56" s="28">
        <v>0</v>
      </c>
      <c r="T56" s="28">
        <v>0</v>
      </c>
      <c r="U56" s="28">
        <v>0</v>
      </c>
      <c r="V56" s="28">
        <v>0</v>
      </c>
      <c r="W56" s="28">
        <v>0</v>
      </c>
      <c r="X56" s="28">
        <v>0</v>
      </c>
      <c r="Y56" s="28">
        <v>0</v>
      </c>
      <c r="Z56" s="28">
        <v>0</v>
      </c>
      <c r="AA56" s="28">
        <v>0</v>
      </c>
      <c r="AB56" s="28">
        <v>1</v>
      </c>
      <c r="AC56" s="28">
        <v>1</v>
      </c>
      <c r="AD56" s="28">
        <v>0</v>
      </c>
      <c r="AE56" s="28">
        <v>0</v>
      </c>
      <c r="AF56" s="28">
        <v>0</v>
      </c>
      <c r="AG56" s="28">
        <v>0</v>
      </c>
      <c r="AH56" s="28">
        <v>0</v>
      </c>
      <c r="AI56" s="28">
        <v>0</v>
      </c>
      <c r="AJ56" s="9">
        <f t="shared" si="8"/>
        <v>1</v>
      </c>
      <c r="AK56" s="9">
        <f t="shared" si="9"/>
        <v>0</v>
      </c>
      <c r="AL56" s="9">
        <f t="shared" si="10"/>
        <v>0</v>
      </c>
      <c r="AM56" s="9">
        <f t="shared" si="11"/>
        <v>0</v>
      </c>
      <c r="AN56" s="29" t="s">
        <v>3173</v>
      </c>
    </row>
    <row r="57" spans="1:40" x14ac:dyDescent="0.25">
      <c r="A57" s="28">
        <v>679</v>
      </c>
      <c r="B57" s="29" t="s">
        <v>3174</v>
      </c>
      <c r="C57" s="29" t="s">
        <v>3175</v>
      </c>
      <c r="D57" s="29" t="s">
        <v>3176</v>
      </c>
      <c r="E57" s="42">
        <v>41061</v>
      </c>
      <c r="F57" s="29" t="s">
        <v>38</v>
      </c>
      <c r="J57" s="28">
        <v>1.67</v>
      </c>
      <c r="L57" s="10" t="s">
        <v>341</v>
      </c>
      <c r="M57" s="29" t="s">
        <v>54</v>
      </c>
      <c r="N57" s="31" t="s">
        <v>48</v>
      </c>
      <c r="O57" s="28">
        <v>2</v>
      </c>
      <c r="P57" s="29" t="s">
        <v>589</v>
      </c>
      <c r="Q57" s="31" t="s">
        <v>15</v>
      </c>
      <c r="R57" s="28">
        <v>1</v>
      </c>
      <c r="S57" s="28">
        <v>0</v>
      </c>
      <c r="T57" s="28">
        <v>0</v>
      </c>
      <c r="U57" s="28">
        <v>1</v>
      </c>
      <c r="V57" s="28">
        <v>0</v>
      </c>
      <c r="W57" s="28">
        <v>0</v>
      </c>
      <c r="X57" s="28">
        <v>0</v>
      </c>
      <c r="Y57" s="28">
        <v>0</v>
      </c>
      <c r="Z57" s="28">
        <v>1</v>
      </c>
      <c r="AA57" s="28">
        <v>0</v>
      </c>
      <c r="AB57" s="28">
        <v>0</v>
      </c>
      <c r="AC57" s="28">
        <v>0</v>
      </c>
      <c r="AD57" s="28">
        <v>0</v>
      </c>
      <c r="AE57" s="28">
        <v>0</v>
      </c>
      <c r="AF57" s="28">
        <v>0</v>
      </c>
      <c r="AG57" s="28">
        <v>0</v>
      </c>
      <c r="AH57" s="28">
        <v>0</v>
      </c>
      <c r="AI57" s="28">
        <v>1</v>
      </c>
      <c r="AJ57" s="9">
        <f t="shared" si="8"/>
        <v>0</v>
      </c>
      <c r="AK57" s="9">
        <f t="shared" si="9"/>
        <v>0</v>
      </c>
      <c r="AL57" s="9">
        <f t="shared" si="10"/>
        <v>1</v>
      </c>
      <c r="AM57" s="9">
        <f t="shared" si="11"/>
        <v>0</v>
      </c>
      <c r="AN57" s="29" t="s">
        <v>3177</v>
      </c>
    </row>
    <row r="58" spans="1:40" x14ac:dyDescent="0.25">
      <c r="A58" s="28">
        <v>742</v>
      </c>
      <c r="B58" s="29" t="s">
        <v>2840</v>
      </c>
      <c r="C58" s="29" t="s">
        <v>2841</v>
      </c>
      <c r="D58" s="29" t="s">
        <v>2842</v>
      </c>
      <c r="E58" s="42">
        <v>39567</v>
      </c>
      <c r="F58" s="29" t="s">
        <v>38</v>
      </c>
      <c r="I58" s="28">
        <v>33</v>
      </c>
      <c r="J58" s="28">
        <v>5.9999999999999995E-4</v>
      </c>
      <c r="L58" s="10" t="s">
        <v>341</v>
      </c>
      <c r="M58" s="29" t="s">
        <v>151</v>
      </c>
      <c r="N58" s="31" t="s">
        <v>48</v>
      </c>
      <c r="O58" s="28">
        <v>110.02380952380952</v>
      </c>
      <c r="P58" s="29" t="s">
        <v>1991</v>
      </c>
      <c r="Q58" s="31" t="s">
        <v>15</v>
      </c>
      <c r="R58" s="28">
        <v>1</v>
      </c>
      <c r="S58" s="28">
        <v>0</v>
      </c>
      <c r="T58" s="28">
        <v>0</v>
      </c>
      <c r="U58" s="28">
        <v>1</v>
      </c>
      <c r="V58" s="28">
        <v>0</v>
      </c>
      <c r="W58" s="28">
        <v>0</v>
      </c>
      <c r="X58" s="28">
        <v>0</v>
      </c>
      <c r="Y58" s="28">
        <v>0</v>
      </c>
      <c r="Z58" s="28">
        <v>1</v>
      </c>
      <c r="AA58" s="28">
        <v>0</v>
      </c>
      <c r="AB58" s="28">
        <v>0</v>
      </c>
      <c r="AC58" s="28">
        <v>0</v>
      </c>
      <c r="AD58" s="28">
        <v>0</v>
      </c>
      <c r="AE58" s="28">
        <v>0</v>
      </c>
      <c r="AF58" s="28">
        <v>0</v>
      </c>
      <c r="AG58" s="28">
        <v>0</v>
      </c>
      <c r="AH58" s="28">
        <v>0</v>
      </c>
      <c r="AI58" s="28">
        <v>1</v>
      </c>
      <c r="AJ58" s="9">
        <f t="shared" si="8"/>
        <v>0</v>
      </c>
      <c r="AK58" s="9">
        <f t="shared" si="9"/>
        <v>0</v>
      </c>
      <c r="AL58" s="9">
        <f t="shared" si="10"/>
        <v>1</v>
      </c>
      <c r="AM58" s="9">
        <f t="shared" si="11"/>
        <v>0</v>
      </c>
      <c r="AN58" s="29" t="s">
        <v>2843</v>
      </c>
    </row>
    <row r="59" spans="1:40" x14ac:dyDescent="0.25">
      <c r="A59" s="28">
        <v>764</v>
      </c>
      <c r="B59" s="29" t="s">
        <v>1289</v>
      </c>
      <c r="C59" s="29" t="s">
        <v>1290</v>
      </c>
      <c r="D59" s="29" t="s">
        <v>1291</v>
      </c>
      <c r="E59" s="42">
        <v>41626</v>
      </c>
      <c r="F59" s="29" t="s">
        <v>38</v>
      </c>
      <c r="L59" s="25" t="s">
        <v>341</v>
      </c>
      <c r="M59" s="38" t="s">
        <v>54</v>
      </c>
      <c r="N59" s="36" t="s">
        <v>48</v>
      </c>
      <c r="Q59" s="31" t="s">
        <v>15</v>
      </c>
      <c r="R59" s="28">
        <v>1</v>
      </c>
      <c r="S59" s="28">
        <v>0</v>
      </c>
      <c r="T59" s="28">
        <v>0</v>
      </c>
      <c r="U59" s="28">
        <v>0</v>
      </c>
      <c r="V59" s="28">
        <v>0</v>
      </c>
      <c r="W59" s="28">
        <v>0</v>
      </c>
      <c r="X59" s="28">
        <v>0</v>
      </c>
      <c r="Y59" s="28">
        <v>0</v>
      </c>
      <c r="Z59" s="28">
        <v>0</v>
      </c>
      <c r="AA59" s="28">
        <v>0</v>
      </c>
      <c r="AB59" s="28">
        <v>1</v>
      </c>
      <c r="AC59" s="28">
        <v>0</v>
      </c>
      <c r="AD59" s="28">
        <v>0</v>
      </c>
      <c r="AE59" s="28">
        <v>0</v>
      </c>
      <c r="AF59" s="28">
        <v>0</v>
      </c>
      <c r="AG59" s="28">
        <v>0</v>
      </c>
      <c r="AH59" s="28">
        <v>0</v>
      </c>
      <c r="AI59" s="28">
        <v>1</v>
      </c>
      <c r="AJ59" s="9">
        <f t="shared" si="8"/>
        <v>0</v>
      </c>
      <c r="AK59" s="9">
        <f t="shared" si="9"/>
        <v>0</v>
      </c>
      <c r="AL59" s="9">
        <f t="shared" si="10"/>
        <v>1</v>
      </c>
      <c r="AM59" s="9">
        <f t="shared" si="11"/>
        <v>0</v>
      </c>
      <c r="AN59" s="29" t="s">
        <v>1292</v>
      </c>
    </row>
    <row r="60" spans="1:40" x14ac:dyDescent="0.25">
      <c r="A60" s="28">
        <v>776</v>
      </c>
      <c r="B60" s="29" t="s">
        <v>2849</v>
      </c>
      <c r="C60" s="29" t="s">
        <v>2850</v>
      </c>
      <c r="D60" s="29" t="s">
        <v>2851</v>
      </c>
      <c r="E60" s="42">
        <v>35097</v>
      </c>
      <c r="F60" s="29" t="s">
        <v>2852</v>
      </c>
      <c r="G60" s="28">
        <v>162</v>
      </c>
      <c r="H60" s="28">
        <v>154</v>
      </c>
      <c r="I60" s="28">
        <v>3.2050000000000001</v>
      </c>
      <c r="L60" s="10" t="s">
        <v>342</v>
      </c>
      <c r="M60" s="29" t="s">
        <v>2853</v>
      </c>
      <c r="O60" s="28">
        <v>0</v>
      </c>
      <c r="P60" s="29" t="s">
        <v>146</v>
      </c>
      <c r="Q60" s="31" t="s">
        <v>15</v>
      </c>
      <c r="R60" s="28">
        <v>1</v>
      </c>
      <c r="S60" s="28">
        <v>0</v>
      </c>
      <c r="T60" s="28">
        <v>0</v>
      </c>
      <c r="U60" s="28">
        <v>0</v>
      </c>
      <c r="V60" s="28">
        <v>0</v>
      </c>
      <c r="W60" s="28">
        <v>0</v>
      </c>
      <c r="X60" s="28">
        <v>0</v>
      </c>
      <c r="Y60" s="28">
        <v>0</v>
      </c>
      <c r="Z60" s="28">
        <v>0</v>
      </c>
      <c r="AA60" s="28">
        <v>0</v>
      </c>
      <c r="AB60" s="28">
        <v>1</v>
      </c>
      <c r="AC60" s="28">
        <v>1</v>
      </c>
      <c r="AD60" s="28">
        <v>0</v>
      </c>
      <c r="AE60" s="28">
        <v>0</v>
      </c>
      <c r="AF60" s="28">
        <v>0</v>
      </c>
      <c r="AG60" s="28">
        <v>0</v>
      </c>
      <c r="AH60" s="28">
        <v>0</v>
      </c>
      <c r="AI60" s="28">
        <v>0</v>
      </c>
      <c r="AJ60" s="9">
        <f t="shared" si="8"/>
        <v>1</v>
      </c>
      <c r="AK60" s="9">
        <f t="shared" si="9"/>
        <v>0</v>
      </c>
      <c r="AL60" s="9">
        <f t="shared" si="10"/>
        <v>0</v>
      </c>
      <c r="AM60" s="9">
        <f t="shared" si="11"/>
        <v>0</v>
      </c>
      <c r="AN60" s="29" t="s">
        <v>2854</v>
      </c>
    </row>
    <row r="61" spans="1:40" x14ac:dyDescent="0.25">
      <c r="A61" s="28">
        <v>779</v>
      </c>
      <c r="B61" s="29" t="s">
        <v>142</v>
      </c>
      <c r="C61" s="29" t="s">
        <v>143</v>
      </c>
      <c r="D61" s="29" t="s">
        <v>144</v>
      </c>
      <c r="E61" s="42">
        <v>40695</v>
      </c>
      <c r="F61" s="29" t="s">
        <v>38</v>
      </c>
      <c r="G61" s="28">
        <v>2100</v>
      </c>
      <c r="H61" s="28">
        <v>800</v>
      </c>
      <c r="L61" s="10" t="s">
        <v>341</v>
      </c>
      <c r="M61" s="29" t="s">
        <v>145</v>
      </c>
      <c r="N61" s="31" t="s">
        <v>48</v>
      </c>
      <c r="O61" s="28">
        <v>0</v>
      </c>
      <c r="P61" s="29" t="s">
        <v>146</v>
      </c>
      <c r="Q61" s="31" t="s">
        <v>15</v>
      </c>
      <c r="R61" s="28">
        <v>1</v>
      </c>
      <c r="S61" s="28">
        <v>0</v>
      </c>
      <c r="T61" s="28">
        <v>0</v>
      </c>
      <c r="U61" s="28">
        <v>0</v>
      </c>
      <c r="V61" s="28">
        <v>0</v>
      </c>
      <c r="W61" s="28">
        <v>0</v>
      </c>
      <c r="X61" s="28">
        <v>0</v>
      </c>
      <c r="Y61" s="28">
        <v>0</v>
      </c>
      <c r="Z61" s="28">
        <v>0</v>
      </c>
      <c r="AA61" s="28">
        <v>0</v>
      </c>
      <c r="AB61" s="28">
        <v>1</v>
      </c>
      <c r="AC61" s="28">
        <v>1</v>
      </c>
      <c r="AD61" s="28">
        <v>0</v>
      </c>
      <c r="AE61" s="28">
        <v>0</v>
      </c>
      <c r="AF61" s="28">
        <v>0</v>
      </c>
      <c r="AG61" s="28">
        <v>0</v>
      </c>
      <c r="AH61" s="28">
        <v>0</v>
      </c>
      <c r="AI61" s="28">
        <v>0</v>
      </c>
      <c r="AJ61" s="9">
        <f t="shared" si="8"/>
        <v>1</v>
      </c>
      <c r="AK61" s="9">
        <f t="shared" si="9"/>
        <v>0</v>
      </c>
      <c r="AL61" s="9">
        <f t="shared" si="10"/>
        <v>0</v>
      </c>
      <c r="AM61" s="9">
        <f t="shared" si="11"/>
        <v>0</v>
      </c>
      <c r="AN61" s="29" t="s">
        <v>147</v>
      </c>
    </row>
    <row r="62" spans="1:40" x14ac:dyDescent="0.25">
      <c r="A62" s="28">
        <v>788</v>
      </c>
      <c r="B62" s="29" t="s">
        <v>3178</v>
      </c>
      <c r="C62" s="29" t="s">
        <v>3179</v>
      </c>
      <c r="D62" s="29" t="s">
        <v>3180</v>
      </c>
      <c r="E62" s="42">
        <v>40299</v>
      </c>
      <c r="F62" s="29" t="s">
        <v>38</v>
      </c>
      <c r="G62" s="28">
        <v>1800</v>
      </c>
      <c r="H62" s="28">
        <v>900</v>
      </c>
      <c r="L62" s="10" t="s">
        <v>341</v>
      </c>
      <c r="M62" s="29" t="s">
        <v>200</v>
      </c>
      <c r="N62" s="31" t="s">
        <v>48</v>
      </c>
      <c r="O62" s="28">
        <v>28</v>
      </c>
      <c r="P62" s="29" t="s">
        <v>526</v>
      </c>
      <c r="Q62" s="31" t="s">
        <v>15</v>
      </c>
      <c r="R62" s="28">
        <v>1</v>
      </c>
      <c r="S62" s="28">
        <v>0</v>
      </c>
      <c r="T62" s="28">
        <v>0</v>
      </c>
      <c r="U62" s="28">
        <v>1</v>
      </c>
      <c r="V62" s="28">
        <v>0</v>
      </c>
      <c r="W62" s="28">
        <v>0</v>
      </c>
      <c r="X62" s="28">
        <v>0</v>
      </c>
      <c r="Y62" s="28">
        <v>0</v>
      </c>
      <c r="Z62" s="28">
        <v>1</v>
      </c>
      <c r="AA62" s="28">
        <v>0</v>
      </c>
      <c r="AB62" s="28">
        <v>0</v>
      </c>
      <c r="AC62" s="28">
        <v>0</v>
      </c>
      <c r="AD62" s="28">
        <v>0</v>
      </c>
      <c r="AE62" s="28">
        <v>0</v>
      </c>
      <c r="AF62" s="28">
        <v>0</v>
      </c>
      <c r="AG62" s="28">
        <v>0</v>
      </c>
      <c r="AH62" s="28">
        <v>0</v>
      </c>
      <c r="AI62" s="28">
        <v>1</v>
      </c>
      <c r="AJ62" s="9">
        <f t="shared" si="8"/>
        <v>0</v>
      </c>
      <c r="AK62" s="9">
        <f t="shared" si="9"/>
        <v>0</v>
      </c>
      <c r="AL62" s="9">
        <f t="shared" si="10"/>
        <v>1</v>
      </c>
      <c r="AM62" s="9">
        <f t="shared" si="11"/>
        <v>0</v>
      </c>
      <c r="AN62" s="29" t="s">
        <v>3181</v>
      </c>
    </row>
    <row r="63" spans="1:40" x14ac:dyDescent="0.25">
      <c r="A63" s="28">
        <v>792</v>
      </c>
      <c r="B63" s="29" t="s">
        <v>3182</v>
      </c>
      <c r="C63" s="29" t="s">
        <v>3183</v>
      </c>
      <c r="D63" s="29" t="s">
        <v>3184</v>
      </c>
      <c r="E63" s="42">
        <v>40226</v>
      </c>
      <c r="F63" s="29" t="s">
        <v>38</v>
      </c>
      <c r="I63" s="28">
        <v>110000</v>
      </c>
      <c r="J63" s="28">
        <v>1.3</v>
      </c>
      <c r="L63" s="10" t="s">
        <v>342</v>
      </c>
      <c r="M63" s="29" t="s">
        <v>136</v>
      </c>
      <c r="O63" s="28">
        <v>2</v>
      </c>
      <c r="P63" s="29" t="s">
        <v>799</v>
      </c>
      <c r="Q63" s="31" t="s">
        <v>15</v>
      </c>
      <c r="R63" s="28">
        <v>1</v>
      </c>
      <c r="S63" s="28">
        <v>0</v>
      </c>
      <c r="T63" s="28">
        <v>0</v>
      </c>
      <c r="U63" s="28">
        <v>1</v>
      </c>
      <c r="V63" s="28">
        <v>0</v>
      </c>
      <c r="W63" s="28">
        <v>0</v>
      </c>
      <c r="X63" s="28">
        <v>0</v>
      </c>
      <c r="Y63" s="28">
        <v>0</v>
      </c>
      <c r="Z63" s="28">
        <v>1</v>
      </c>
      <c r="AA63" s="28">
        <v>0</v>
      </c>
      <c r="AB63" s="28">
        <v>0</v>
      </c>
      <c r="AC63" s="28">
        <v>0</v>
      </c>
      <c r="AD63" s="28">
        <v>1</v>
      </c>
      <c r="AE63" s="28">
        <v>0</v>
      </c>
      <c r="AF63" s="28">
        <v>0</v>
      </c>
      <c r="AG63" s="28">
        <v>0</v>
      </c>
      <c r="AH63" s="28">
        <v>0</v>
      </c>
      <c r="AI63" s="28">
        <v>0</v>
      </c>
      <c r="AJ63" s="9">
        <f t="shared" si="8"/>
        <v>0</v>
      </c>
      <c r="AK63" s="9">
        <f t="shared" si="9"/>
        <v>0</v>
      </c>
      <c r="AL63" s="9">
        <f t="shared" si="10"/>
        <v>1</v>
      </c>
      <c r="AM63" s="9">
        <f t="shared" si="11"/>
        <v>1</v>
      </c>
      <c r="AN63" s="29" t="s">
        <v>3185</v>
      </c>
    </row>
    <row r="64" spans="1:40" x14ac:dyDescent="0.25">
      <c r="A64" s="28">
        <v>807</v>
      </c>
      <c r="B64" s="29" t="s">
        <v>1141</v>
      </c>
      <c r="C64" s="29" t="s">
        <v>1142</v>
      </c>
      <c r="D64" s="29" t="s">
        <v>1143</v>
      </c>
      <c r="E64" s="42">
        <v>40245</v>
      </c>
      <c r="F64" s="29" t="s">
        <v>38</v>
      </c>
      <c r="J64" s="28">
        <v>2</v>
      </c>
      <c r="L64" s="10" t="s">
        <v>342</v>
      </c>
      <c r="M64" s="29" t="s">
        <v>136</v>
      </c>
      <c r="O64" s="28">
        <v>0.75</v>
      </c>
      <c r="P64" s="29" t="s">
        <v>103</v>
      </c>
      <c r="Q64" s="31" t="s">
        <v>70</v>
      </c>
      <c r="R64" s="28">
        <v>0</v>
      </c>
      <c r="S64" s="28">
        <v>0</v>
      </c>
      <c r="T64" s="28">
        <v>0</v>
      </c>
      <c r="U64" s="28">
        <v>0</v>
      </c>
      <c r="V64" s="28">
        <v>0</v>
      </c>
      <c r="W64" s="28">
        <v>0</v>
      </c>
      <c r="X64" s="28">
        <v>0</v>
      </c>
      <c r="Y64" s="28">
        <v>0</v>
      </c>
      <c r="Z64" s="28">
        <v>0</v>
      </c>
      <c r="AA64" s="28">
        <v>1</v>
      </c>
      <c r="AB64" s="28">
        <v>0</v>
      </c>
      <c r="AC64" s="28">
        <v>1</v>
      </c>
      <c r="AD64" s="28">
        <v>0</v>
      </c>
      <c r="AE64" s="28">
        <v>0</v>
      </c>
      <c r="AF64" s="28">
        <v>0</v>
      </c>
      <c r="AG64" s="28">
        <v>0</v>
      </c>
      <c r="AH64" s="28">
        <v>0</v>
      </c>
      <c r="AI64" s="28">
        <v>0</v>
      </c>
      <c r="AJ64" s="9">
        <f t="shared" si="8"/>
        <v>1</v>
      </c>
      <c r="AK64" s="9">
        <f t="shared" si="9"/>
        <v>0</v>
      </c>
      <c r="AL64" s="9">
        <f t="shared" si="10"/>
        <v>0</v>
      </c>
      <c r="AM64" s="9">
        <f t="shared" si="11"/>
        <v>0</v>
      </c>
      <c r="AN64" s="29" t="s">
        <v>1144</v>
      </c>
    </row>
    <row r="65" spans="1:40" x14ac:dyDescent="0.25">
      <c r="A65" s="28">
        <v>845</v>
      </c>
      <c r="B65" s="29" t="s">
        <v>1493</v>
      </c>
      <c r="C65" s="29" t="s">
        <v>1494</v>
      </c>
      <c r="D65" s="29" t="s">
        <v>1495</v>
      </c>
      <c r="E65" s="42">
        <v>42437</v>
      </c>
      <c r="F65" s="29" t="s">
        <v>38</v>
      </c>
      <c r="L65" s="10" t="s">
        <v>341</v>
      </c>
      <c r="M65" s="29" t="s">
        <v>54</v>
      </c>
      <c r="N65" s="31" t="s">
        <v>48</v>
      </c>
      <c r="O65" s="28">
        <v>0</v>
      </c>
      <c r="P65" s="29" t="s">
        <v>152</v>
      </c>
      <c r="Q65" s="31" t="s">
        <v>70</v>
      </c>
      <c r="R65" s="28">
        <v>0</v>
      </c>
      <c r="S65" s="28">
        <v>0</v>
      </c>
      <c r="T65" s="28">
        <v>0</v>
      </c>
      <c r="U65" s="28">
        <v>0</v>
      </c>
      <c r="V65" s="28">
        <v>0</v>
      </c>
      <c r="W65" s="28">
        <v>0</v>
      </c>
      <c r="X65" s="28">
        <v>0</v>
      </c>
      <c r="Y65" s="28">
        <v>0</v>
      </c>
      <c r="Z65" s="28">
        <v>0</v>
      </c>
      <c r="AA65" s="28">
        <v>0</v>
      </c>
      <c r="AB65" s="28">
        <v>1</v>
      </c>
      <c r="AC65" s="28">
        <v>0</v>
      </c>
      <c r="AD65" s="28">
        <v>0</v>
      </c>
      <c r="AE65" s="28">
        <v>0</v>
      </c>
      <c r="AF65" s="28">
        <v>0</v>
      </c>
      <c r="AG65" s="28">
        <v>0</v>
      </c>
      <c r="AH65" s="28">
        <v>0</v>
      </c>
      <c r="AI65" s="28">
        <v>1</v>
      </c>
      <c r="AJ65" s="9">
        <f t="shared" si="8"/>
        <v>0</v>
      </c>
      <c r="AK65" s="9">
        <f t="shared" si="9"/>
        <v>0</v>
      </c>
      <c r="AL65" s="9">
        <f t="shared" si="10"/>
        <v>1</v>
      </c>
      <c r="AM65" s="9">
        <f t="shared" si="11"/>
        <v>0</v>
      </c>
      <c r="AN65" s="29" t="s">
        <v>1496</v>
      </c>
    </row>
    <row r="66" spans="1:40" x14ac:dyDescent="0.25">
      <c r="A66" s="28">
        <v>854</v>
      </c>
      <c r="B66" s="29" t="s">
        <v>3186</v>
      </c>
      <c r="C66" s="29" t="s">
        <v>3187</v>
      </c>
      <c r="D66" s="29" t="s">
        <v>3188</v>
      </c>
      <c r="E66" s="42">
        <v>40616</v>
      </c>
      <c r="F66" s="29" t="s">
        <v>38</v>
      </c>
      <c r="G66" s="28">
        <v>2100</v>
      </c>
      <c r="H66" s="28">
        <v>800</v>
      </c>
      <c r="L66" s="10" t="s">
        <v>341</v>
      </c>
      <c r="M66" s="29" t="s">
        <v>54</v>
      </c>
      <c r="N66" s="31" t="s">
        <v>48</v>
      </c>
      <c r="O66" s="28">
        <v>0</v>
      </c>
      <c r="P66" s="29" t="s">
        <v>649</v>
      </c>
      <c r="Q66" s="31" t="s">
        <v>70</v>
      </c>
      <c r="R66" s="28">
        <v>0</v>
      </c>
      <c r="S66" s="28">
        <v>0</v>
      </c>
      <c r="T66" s="28">
        <v>0</v>
      </c>
      <c r="U66" s="28">
        <v>0</v>
      </c>
      <c r="V66" s="28">
        <v>0</v>
      </c>
      <c r="W66" s="28">
        <v>0</v>
      </c>
      <c r="X66" s="28">
        <v>0</v>
      </c>
      <c r="Y66" s="28">
        <v>0</v>
      </c>
      <c r="Z66" s="28">
        <v>0</v>
      </c>
      <c r="AA66" s="28">
        <v>0</v>
      </c>
      <c r="AB66" s="28">
        <v>1</v>
      </c>
      <c r="AC66" s="28">
        <v>1</v>
      </c>
      <c r="AD66" s="28">
        <v>1</v>
      </c>
      <c r="AE66" s="28">
        <v>1</v>
      </c>
      <c r="AF66" s="28">
        <v>0</v>
      </c>
      <c r="AG66" s="28">
        <v>0</v>
      </c>
      <c r="AH66" s="28">
        <v>0</v>
      </c>
      <c r="AI66" s="28">
        <v>0</v>
      </c>
      <c r="AJ66" s="9">
        <f t="shared" si="8"/>
        <v>1</v>
      </c>
      <c r="AK66" s="9">
        <f t="shared" si="9"/>
        <v>0</v>
      </c>
      <c r="AL66" s="9">
        <f t="shared" si="10"/>
        <v>1</v>
      </c>
      <c r="AM66" s="9">
        <f t="shared" si="11"/>
        <v>1</v>
      </c>
      <c r="AN66" s="29" t="s">
        <v>3189</v>
      </c>
    </row>
    <row r="67" spans="1:40" x14ac:dyDescent="0.25">
      <c r="A67" s="28">
        <v>902</v>
      </c>
      <c r="B67" s="29" t="s">
        <v>2863</v>
      </c>
      <c r="C67" s="29" t="s">
        <v>2864</v>
      </c>
      <c r="D67" s="29" t="s">
        <v>2865</v>
      </c>
      <c r="E67" s="42">
        <v>39904</v>
      </c>
      <c r="F67" s="29" t="s">
        <v>38</v>
      </c>
      <c r="G67" s="28">
        <v>1800</v>
      </c>
      <c r="H67" s="28">
        <v>900</v>
      </c>
      <c r="L67" s="10" t="s">
        <v>341</v>
      </c>
      <c r="M67" s="29" t="s">
        <v>200</v>
      </c>
      <c r="N67" s="31" t="s">
        <v>48</v>
      </c>
      <c r="O67" s="28">
        <v>23.323999999999998</v>
      </c>
      <c r="P67" s="29" t="s">
        <v>526</v>
      </c>
      <c r="Q67" s="31" t="s">
        <v>15</v>
      </c>
      <c r="R67" s="28">
        <v>1</v>
      </c>
      <c r="S67" s="28">
        <v>0</v>
      </c>
      <c r="T67" s="28">
        <v>0</v>
      </c>
      <c r="U67" s="28">
        <v>1</v>
      </c>
      <c r="V67" s="28">
        <v>0</v>
      </c>
      <c r="W67" s="28">
        <v>0</v>
      </c>
      <c r="X67" s="28">
        <v>0</v>
      </c>
      <c r="Y67" s="28">
        <v>0</v>
      </c>
      <c r="Z67" s="28">
        <v>1</v>
      </c>
      <c r="AA67" s="28">
        <v>0</v>
      </c>
      <c r="AB67" s="28">
        <v>0</v>
      </c>
      <c r="AC67" s="28">
        <v>0</v>
      </c>
      <c r="AD67" s="28">
        <v>0</v>
      </c>
      <c r="AE67" s="28">
        <v>0</v>
      </c>
      <c r="AF67" s="28">
        <v>0</v>
      </c>
      <c r="AG67" s="28">
        <v>0</v>
      </c>
      <c r="AH67" s="28">
        <v>0</v>
      </c>
      <c r="AI67" s="28">
        <v>1</v>
      </c>
      <c r="AJ67" s="9">
        <f t="shared" si="8"/>
        <v>0</v>
      </c>
      <c r="AK67" s="9">
        <f t="shared" si="9"/>
        <v>0</v>
      </c>
      <c r="AL67" s="9">
        <f t="shared" si="10"/>
        <v>1</v>
      </c>
      <c r="AM67" s="9">
        <f t="shared" si="11"/>
        <v>0</v>
      </c>
      <c r="AN67" s="29" t="s">
        <v>2866</v>
      </c>
    </row>
    <row r="68" spans="1:40" x14ac:dyDescent="0.25">
      <c r="A68" s="28">
        <v>933</v>
      </c>
      <c r="B68" s="29" t="s">
        <v>159</v>
      </c>
      <c r="C68" s="29" t="s">
        <v>160</v>
      </c>
      <c r="D68" s="29" t="s">
        <v>161</v>
      </c>
      <c r="E68" s="42">
        <v>39448</v>
      </c>
      <c r="F68" s="29" t="s">
        <v>38</v>
      </c>
      <c r="J68" s="28">
        <v>1</v>
      </c>
      <c r="L68" s="10" t="s">
        <v>341</v>
      </c>
      <c r="M68" s="29" t="s">
        <v>47</v>
      </c>
      <c r="N68" s="31" t="s">
        <v>48</v>
      </c>
      <c r="O68" s="28">
        <v>13.035714285714285</v>
      </c>
      <c r="P68" s="29" t="s">
        <v>157</v>
      </c>
      <c r="Q68" s="31" t="s">
        <v>70</v>
      </c>
      <c r="R68" s="28">
        <v>0</v>
      </c>
      <c r="S68" s="28">
        <v>0</v>
      </c>
      <c r="T68" s="28">
        <v>0</v>
      </c>
      <c r="U68" s="28">
        <v>0</v>
      </c>
      <c r="V68" s="28">
        <v>0</v>
      </c>
      <c r="W68" s="28">
        <v>0</v>
      </c>
      <c r="X68" s="28">
        <v>0</v>
      </c>
      <c r="Y68" s="28">
        <v>0</v>
      </c>
      <c r="Z68" s="28">
        <v>0</v>
      </c>
      <c r="AA68" s="28">
        <v>1</v>
      </c>
      <c r="AB68" s="28">
        <v>0</v>
      </c>
      <c r="AC68" s="28">
        <v>0</v>
      </c>
      <c r="AD68" s="28">
        <v>0</v>
      </c>
      <c r="AE68" s="28">
        <v>1</v>
      </c>
      <c r="AF68" s="28">
        <v>0</v>
      </c>
      <c r="AG68" s="28">
        <v>1</v>
      </c>
      <c r="AH68" s="28">
        <v>0</v>
      </c>
      <c r="AI68" s="28">
        <v>0</v>
      </c>
      <c r="AJ68" s="9">
        <f t="shared" si="8"/>
        <v>1</v>
      </c>
      <c r="AK68" s="9">
        <f t="shared" si="9"/>
        <v>1</v>
      </c>
      <c r="AL68" s="9">
        <f t="shared" si="10"/>
        <v>0</v>
      </c>
      <c r="AM68" s="9">
        <f t="shared" si="11"/>
        <v>0</v>
      </c>
      <c r="AN68" s="29" t="s">
        <v>162</v>
      </c>
    </row>
    <row r="69" spans="1:40" x14ac:dyDescent="0.25">
      <c r="A69" s="28">
        <v>939</v>
      </c>
      <c r="B69" s="29" t="s">
        <v>1293</v>
      </c>
      <c r="C69" s="29" t="s">
        <v>1294</v>
      </c>
      <c r="D69" s="29" t="s">
        <v>1295</v>
      </c>
      <c r="E69" s="42">
        <v>39533</v>
      </c>
      <c r="F69" s="29" t="s">
        <v>38</v>
      </c>
      <c r="L69" s="10" t="s">
        <v>342</v>
      </c>
      <c r="M69" s="29" t="s">
        <v>1296</v>
      </c>
      <c r="O69" s="28">
        <v>0</v>
      </c>
      <c r="P69" s="29" t="s">
        <v>157</v>
      </c>
      <c r="Q69" s="31" t="s">
        <v>15</v>
      </c>
      <c r="R69" s="28">
        <v>1</v>
      </c>
      <c r="S69" s="28">
        <v>0</v>
      </c>
      <c r="T69" s="28">
        <v>0</v>
      </c>
      <c r="U69" s="28">
        <v>0</v>
      </c>
      <c r="V69" s="28">
        <v>0</v>
      </c>
      <c r="W69" s="28">
        <v>0</v>
      </c>
      <c r="X69" s="28">
        <v>0</v>
      </c>
      <c r="Y69" s="28">
        <v>0</v>
      </c>
      <c r="Z69" s="28">
        <v>0</v>
      </c>
      <c r="AA69" s="28">
        <v>1</v>
      </c>
      <c r="AB69" s="28">
        <v>0</v>
      </c>
      <c r="AC69" s="28">
        <v>1</v>
      </c>
      <c r="AD69" s="28">
        <v>0</v>
      </c>
      <c r="AE69" s="28">
        <v>0</v>
      </c>
      <c r="AF69" s="28">
        <v>0</v>
      </c>
      <c r="AG69" s="28">
        <v>0</v>
      </c>
      <c r="AH69" s="28">
        <v>0</v>
      </c>
      <c r="AI69" s="28">
        <v>0</v>
      </c>
      <c r="AJ69" s="9">
        <f t="shared" si="8"/>
        <v>1</v>
      </c>
      <c r="AK69" s="9">
        <f t="shared" si="9"/>
        <v>0</v>
      </c>
      <c r="AL69" s="9">
        <f t="shared" si="10"/>
        <v>0</v>
      </c>
      <c r="AM69" s="9">
        <f t="shared" si="11"/>
        <v>0</v>
      </c>
      <c r="AN69" s="29" t="s">
        <v>1297</v>
      </c>
    </row>
    <row r="70" spans="1:40" x14ac:dyDescent="0.25">
      <c r="A70" s="28">
        <v>965</v>
      </c>
      <c r="B70" s="29" t="s">
        <v>3190</v>
      </c>
      <c r="C70" s="29" t="s">
        <v>3191</v>
      </c>
      <c r="D70" s="29" t="s">
        <v>3192</v>
      </c>
      <c r="E70" s="42">
        <v>39692</v>
      </c>
      <c r="F70" s="29" t="s">
        <v>38</v>
      </c>
      <c r="I70" s="28">
        <v>0.15359999999999999</v>
      </c>
      <c r="L70" s="10" t="s">
        <v>341</v>
      </c>
      <c r="M70" s="29" t="s">
        <v>200</v>
      </c>
      <c r="N70" s="31" t="s">
        <v>48</v>
      </c>
      <c r="O70" s="28">
        <v>4.166666666666667</v>
      </c>
      <c r="P70" s="29" t="s">
        <v>157</v>
      </c>
      <c r="Q70" s="31" t="s">
        <v>15</v>
      </c>
      <c r="R70" s="28">
        <v>1</v>
      </c>
      <c r="S70" s="28">
        <v>0</v>
      </c>
      <c r="T70" s="28">
        <v>0</v>
      </c>
      <c r="U70" s="28">
        <v>0</v>
      </c>
      <c r="V70" s="28">
        <v>0</v>
      </c>
      <c r="W70" s="28">
        <v>0</v>
      </c>
      <c r="X70" s="28">
        <v>0</v>
      </c>
      <c r="Y70" s="28">
        <v>0</v>
      </c>
      <c r="Z70" s="28">
        <v>0</v>
      </c>
      <c r="AA70" s="28">
        <v>1</v>
      </c>
      <c r="AB70" s="28">
        <v>0</v>
      </c>
      <c r="AC70" s="28">
        <v>1</v>
      </c>
      <c r="AD70" s="28">
        <v>0</v>
      </c>
      <c r="AE70" s="28">
        <v>0</v>
      </c>
      <c r="AF70" s="28">
        <v>1</v>
      </c>
      <c r="AG70" s="28">
        <v>0</v>
      </c>
      <c r="AH70" s="28">
        <v>0</v>
      </c>
      <c r="AI70" s="28">
        <v>0</v>
      </c>
      <c r="AJ70" s="9">
        <f t="shared" si="8"/>
        <v>1</v>
      </c>
      <c r="AK70" s="9">
        <f t="shared" si="9"/>
        <v>1</v>
      </c>
      <c r="AL70" s="9">
        <f t="shared" si="10"/>
        <v>0</v>
      </c>
      <c r="AM70" s="9">
        <f t="shared" si="11"/>
        <v>0</v>
      </c>
      <c r="AN70" s="29" t="s">
        <v>3193</v>
      </c>
    </row>
    <row r="71" spans="1:40" x14ac:dyDescent="0.25">
      <c r="A71" s="28">
        <v>975</v>
      </c>
      <c r="B71" s="29" t="s">
        <v>1392</v>
      </c>
      <c r="C71" s="29" t="s">
        <v>1393</v>
      </c>
      <c r="D71" s="29" t="s">
        <v>1394</v>
      </c>
      <c r="E71" s="42">
        <v>42644</v>
      </c>
      <c r="F71" s="29" t="s">
        <v>38</v>
      </c>
      <c r="L71" s="25" t="s">
        <v>341</v>
      </c>
      <c r="M71" s="38" t="s">
        <v>8017</v>
      </c>
      <c r="N71" s="36" t="s">
        <v>48</v>
      </c>
      <c r="Q71" s="31" t="s">
        <v>15</v>
      </c>
      <c r="R71" s="28">
        <v>1</v>
      </c>
      <c r="S71" s="28">
        <v>0</v>
      </c>
      <c r="T71" s="28">
        <v>0</v>
      </c>
      <c r="U71" s="28">
        <v>0</v>
      </c>
      <c r="V71" s="28">
        <v>0</v>
      </c>
      <c r="W71" s="28">
        <v>0</v>
      </c>
      <c r="X71" s="28">
        <v>0</v>
      </c>
      <c r="Y71" s="28">
        <v>0</v>
      </c>
      <c r="Z71" s="28">
        <v>0</v>
      </c>
      <c r="AA71" s="28">
        <v>0</v>
      </c>
      <c r="AB71" s="28">
        <v>1</v>
      </c>
      <c r="AC71" s="28">
        <v>0</v>
      </c>
      <c r="AD71" s="28">
        <v>0</v>
      </c>
      <c r="AE71" s="28">
        <v>0</v>
      </c>
      <c r="AF71" s="28">
        <v>0</v>
      </c>
      <c r="AG71" s="28">
        <v>0</v>
      </c>
      <c r="AH71" s="28">
        <v>0</v>
      </c>
      <c r="AI71" s="28">
        <v>1</v>
      </c>
      <c r="AJ71" s="9">
        <f t="shared" si="8"/>
        <v>0</v>
      </c>
      <c r="AK71" s="9">
        <f t="shared" si="9"/>
        <v>0</v>
      </c>
      <c r="AL71" s="9">
        <f t="shared" si="10"/>
        <v>1</v>
      </c>
      <c r="AM71" s="9">
        <f t="shared" si="11"/>
        <v>0</v>
      </c>
      <c r="AN71" s="29" t="s">
        <v>1395</v>
      </c>
    </row>
    <row r="72" spans="1:40" x14ac:dyDescent="0.25">
      <c r="A72" s="28">
        <v>983</v>
      </c>
      <c r="B72" s="29" t="s">
        <v>2871</v>
      </c>
      <c r="C72" s="29" t="s">
        <v>2872</v>
      </c>
      <c r="D72" s="29" t="s">
        <v>2873</v>
      </c>
      <c r="E72" s="42">
        <v>42028</v>
      </c>
      <c r="F72" s="29" t="s">
        <v>38</v>
      </c>
      <c r="I72" s="28">
        <v>50000</v>
      </c>
      <c r="L72" s="10" t="s">
        <v>342</v>
      </c>
      <c r="M72" s="29" t="s">
        <v>39</v>
      </c>
      <c r="N72" s="31" t="s">
        <v>48</v>
      </c>
      <c r="O72" s="28">
        <v>0.1</v>
      </c>
      <c r="P72" s="29" t="s">
        <v>377</v>
      </c>
      <c r="Q72" s="31" t="s">
        <v>15</v>
      </c>
      <c r="R72" s="28">
        <v>1</v>
      </c>
      <c r="S72" s="28">
        <v>0</v>
      </c>
      <c r="T72" s="28">
        <v>0</v>
      </c>
      <c r="U72" s="28">
        <v>1</v>
      </c>
      <c r="V72" s="28">
        <v>0</v>
      </c>
      <c r="W72" s="28">
        <v>0</v>
      </c>
      <c r="X72" s="28">
        <v>0</v>
      </c>
      <c r="Y72" s="28">
        <v>0</v>
      </c>
      <c r="Z72" s="28">
        <v>1</v>
      </c>
      <c r="AA72" s="28">
        <v>0</v>
      </c>
      <c r="AB72" s="28">
        <v>0</v>
      </c>
      <c r="AC72" s="28">
        <v>1</v>
      </c>
      <c r="AD72" s="28">
        <v>0</v>
      </c>
      <c r="AE72" s="28">
        <v>0</v>
      </c>
      <c r="AF72" s="28">
        <v>0</v>
      </c>
      <c r="AG72" s="28">
        <v>0</v>
      </c>
      <c r="AH72" s="28">
        <v>0</v>
      </c>
      <c r="AI72" s="28">
        <v>0</v>
      </c>
      <c r="AJ72" s="9">
        <f t="shared" si="8"/>
        <v>1</v>
      </c>
      <c r="AK72" s="9">
        <f t="shared" si="9"/>
        <v>0</v>
      </c>
      <c r="AL72" s="9">
        <f t="shared" si="10"/>
        <v>0</v>
      </c>
      <c r="AM72" s="9">
        <f t="shared" si="11"/>
        <v>0</v>
      </c>
      <c r="AN72" s="29" t="s">
        <v>2874</v>
      </c>
    </row>
    <row r="73" spans="1:40" x14ac:dyDescent="0.25">
      <c r="A73" s="28">
        <v>988</v>
      </c>
      <c r="B73" s="29" t="s">
        <v>163</v>
      </c>
      <c r="C73" s="29" t="s">
        <v>164</v>
      </c>
      <c r="D73" s="29" t="s">
        <v>165</v>
      </c>
      <c r="E73" s="42">
        <v>42542</v>
      </c>
      <c r="F73" s="29" t="s">
        <v>46</v>
      </c>
      <c r="O73" s="28">
        <v>0</v>
      </c>
      <c r="P73" s="29" t="s">
        <v>60</v>
      </c>
      <c r="Q73" s="31" t="s">
        <v>15</v>
      </c>
      <c r="R73" s="28">
        <v>1</v>
      </c>
      <c r="S73" s="28">
        <v>0</v>
      </c>
      <c r="T73" s="28">
        <v>0</v>
      </c>
      <c r="U73" s="28">
        <v>0</v>
      </c>
      <c r="V73" s="28">
        <v>0</v>
      </c>
      <c r="W73" s="28">
        <v>0</v>
      </c>
      <c r="X73" s="28">
        <v>0</v>
      </c>
      <c r="Y73" s="28">
        <v>0</v>
      </c>
      <c r="Z73" s="28">
        <v>0</v>
      </c>
      <c r="AA73" s="28">
        <v>0</v>
      </c>
      <c r="AB73" s="28">
        <v>1</v>
      </c>
      <c r="AC73" s="28">
        <v>0</v>
      </c>
      <c r="AD73" s="28">
        <v>0</v>
      </c>
      <c r="AE73" s="28">
        <v>0</v>
      </c>
      <c r="AF73" s="28">
        <v>0</v>
      </c>
      <c r="AG73" s="28">
        <v>0</v>
      </c>
      <c r="AH73" s="28">
        <v>0</v>
      </c>
      <c r="AI73" s="28">
        <v>1</v>
      </c>
      <c r="AJ73" s="9">
        <f t="shared" si="8"/>
        <v>0</v>
      </c>
      <c r="AK73" s="9">
        <f t="shared" si="9"/>
        <v>0</v>
      </c>
      <c r="AL73" s="9">
        <f t="shared" si="10"/>
        <v>1</v>
      </c>
      <c r="AM73" s="9">
        <f t="shared" si="11"/>
        <v>0</v>
      </c>
      <c r="AN73" s="29" t="s">
        <v>166</v>
      </c>
    </row>
    <row r="74" spans="1:40" x14ac:dyDescent="0.25">
      <c r="A74" s="28">
        <v>991</v>
      </c>
      <c r="B74" s="29" t="s">
        <v>1145</v>
      </c>
      <c r="C74" s="29" t="s">
        <v>1146</v>
      </c>
      <c r="D74" s="29" t="s">
        <v>1147</v>
      </c>
      <c r="E74" s="42">
        <v>37867</v>
      </c>
      <c r="F74" s="29" t="s">
        <v>38</v>
      </c>
      <c r="J74" s="28">
        <v>4.5000000000000003E-5</v>
      </c>
      <c r="K74" s="28">
        <v>1</v>
      </c>
      <c r="L74" s="10" t="s">
        <v>342</v>
      </c>
      <c r="M74" s="29" t="s">
        <v>39</v>
      </c>
      <c r="N74" s="31" t="s">
        <v>48</v>
      </c>
      <c r="O74" s="28">
        <v>0.33333333333333331</v>
      </c>
      <c r="P74" s="29" t="s">
        <v>111</v>
      </c>
      <c r="Q74" s="31" t="s">
        <v>15</v>
      </c>
      <c r="R74" s="28">
        <v>1</v>
      </c>
      <c r="S74" s="28">
        <v>0</v>
      </c>
      <c r="T74" s="28">
        <v>0</v>
      </c>
      <c r="U74" s="28">
        <v>0</v>
      </c>
      <c r="V74" s="28">
        <v>0</v>
      </c>
      <c r="W74" s="28">
        <v>0</v>
      </c>
      <c r="X74" s="28">
        <v>0</v>
      </c>
      <c r="Y74" s="28">
        <v>0</v>
      </c>
      <c r="Z74" s="28">
        <v>0</v>
      </c>
      <c r="AA74" s="28">
        <v>1</v>
      </c>
      <c r="AB74" s="28">
        <v>0</v>
      </c>
      <c r="AC74" s="28">
        <v>1</v>
      </c>
      <c r="AD74" s="28">
        <v>0</v>
      </c>
      <c r="AE74" s="28">
        <v>0</v>
      </c>
      <c r="AF74" s="28">
        <v>0</v>
      </c>
      <c r="AG74" s="28">
        <v>0</v>
      </c>
      <c r="AH74" s="28">
        <v>0</v>
      </c>
      <c r="AI74" s="28">
        <v>0</v>
      </c>
      <c r="AJ74" s="9">
        <f t="shared" si="8"/>
        <v>1</v>
      </c>
      <c r="AK74" s="9">
        <f t="shared" si="9"/>
        <v>0</v>
      </c>
      <c r="AL74" s="9">
        <f t="shared" si="10"/>
        <v>0</v>
      </c>
      <c r="AM74" s="9">
        <f t="shared" si="11"/>
        <v>0</v>
      </c>
      <c r="AN74" s="29" t="s">
        <v>1148</v>
      </c>
    </row>
    <row r="75" spans="1:40" x14ac:dyDescent="0.25">
      <c r="A75" s="28">
        <v>1000</v>
      </c>
      <c r="B75" s="29" t="s">
        <v>1896</v>
      </c>
      <c r="C75" s="29" t="s">
        <v>1897</v>
      </c>
      <c r="D75" s="29" t="s">
        <v>1898</v>
      </c>
      <c r="E75" s="42">
        <v>35796</v>
      </c>
      <c r="F75" s="29" t="s">
        <v>38</v>
      </c>
      <c r="L75" s="10" t="s">
        <v>341</v>
      </c>
      <c r="M75" s="29" t="s">
        <v>54</v>
      </c>
      <c r="N75" s="31" t="s">
        <v>48</v>
      </c>
      <c r="O75" s="28">
        <v>0</v>
      </c>
      <c r="P75" s="29" t="s">
        <v>60</v>
      </c>
      <c r="Q75" s="31" t="s">
        <v>15</v>
      </c>
      <c r="R75" s="28">
        <v>0</v>
      </c>
      <c r="S75" s="28">
        <v>0</v>
      </c>
      <c r="T75" s="28">
        <v>0</v>
      </c>
      <c r="U75" s="28">
        <v>0</v>
      </c>
      <c r="V75" s="28">
        <v>0</v>
      </c>
      <c r="W75" s="28">
        <v>0</v>
      </c>
      <c r="X75" s="28">
        <v>0</v>
      </c>
      <c r="Y75" s="28">
        <v>0</v>
      </c>
      <c r="Z75" s="28">
        <v>0</v>
      </c>
      <c r="AA75" s="28">
        <v>0</v>
      </c>
      <c r="AB75" s="28">
        <v>1</v>
      </c>
      <c r="AC75" s="28">
        <v>0</v>
      </c>
      <c r="AD75" s="28">
        <v>0</v>
      </c>
      <c r="AE75" s="28">
        <v>0</v>
      </c>
      <c r="AF75" s="28">
        <v>0</v>
      </c>
      <c r="AG75" s="28">
        <v>0</v>
      </c>
      <c r="AH75" s="28">
        <v>0</v>
      </c>
      <c r="AI75" s="28">
        <v>1</v>
      </c>
      <c r="AJ75" s="9">
        <f t="shared" si="8"/>
        <v>0</v>
      </c>
      <c r="AK75" s="9">
        <f t="shared" si="9"/>
        <v>0</v>
      </c>
      <c r="AL75" s="9">
        <f t="shared" si="10"/>
        <v>1</v>
      </c>
      <c r="AM75" s="9">
        <f t="shared" si="11"/>
        <v>0</v>
      </c>
      <c r="AN75" s="29" t="s">
        <v>1899</v>
      </c>
    </row>
    <row r="76" spans="1:40" x14ac:dyDescent="0.25">
      <c r="A76" s="28">
        <v>1006</v>
      </c>
      <c r="B76" s="29" t="s">
        <v>2875</v>
      </c>
      <c r="C76" s="29" t="s">
        <v>2876</v>
      </c>
      <c r="D76" s="29" t="s">
        <v>2877</v>
      </c>
      <c r="E76" s="42">
        <v>37277</v>
      </c>
      <c r="F76" s="29" t="s">
        <v>38</v>
      </c>
      <c r="J76" s="28">
        <v>1.19</v>
      </c>
      <c r="L76" s="10" t="s">
        <v>341</v>
      </c>
      <c r="M76" s="29" t="s">
        <v>54</v>
      </c>
      <c r="N76" s="31" t="s">
        <v>48</v>
      </c>
      <c r="O76" s="28">
        <v>0.5</v>
      </c>
      <c r="P76" s="29" t="s">
        <v>111</v>
      </c>
      <c r="Q76" s="31" t="s">
        <v>15</v>
      </c>
      <c r="R76" s="28">
        <v>1</v>
      </c>
      <c r="S76" s="28">
        <v>0</v>
      </c>
      <c r="T76" s="28">
        <v>0</v>
      </c>
      <c r="U76" s="28">
        <v>0</v>
      </c>
      <c r="V76" s="28">
        <v>0</v>
      </c>
      <c r="W76" s="28">
        <v>0</v>
      </c>
      <c r="X76" s="28">
        <v>0</v>
      </c>
      <c r="Y76" s="28">
        <v>0</v>
      </c>
      <c r="Z76" s="28">
        <v>0</v>
      </c>
      <c r="AA76" s="28">
        <v>1</v>
      </c>
      <c r="AB76" s="28">
        <v>0</v>
      </c>
      <c r="AC76" s="28">
        <v>0</v>
      </c>
      <c r="AD76" s="28">
        <v>0</v>
      </c>
      <c r="AE76" s="28">
        <v>0</v>
      </c>
      <c r="AF76" s="28">
        <v>0</v>
      </c>
      <c r="AG76" s="28">
        <v>0</v>
      </c>
      <c r="AH76" s="28">
        <v>0</v>
      </c>
      <c r="AI76" s="28">
        <v>1</v>
      </c>
      <c r="AJ76" s="9">
        <f t="shared" si="8"/>
        <v>0</v>
      </c>
      <c r="AK76" s="9">
        <f t="shared" si="9"/>
        <v>0</v>
      </c>
      <c r="AL76" s="9">
        <f t="shared" si="10"/>
        <v>1</v>
      </c>
      <c r="AM76" s="9">
        <f t="shared" si="11"/>
        <v>0</v>
      </c>
      <c r="AN76" s="29" t="s">
        <v>2878</v>
      </c>
    </row>
    <row r="77" spans="1:40" x14ac:dyDescent="0.25">
      <c r="A77" s="28">
        <v>1028</v>
      </c>
      <c r="B77" s="29" t="s">
        <v>465</v>
      </c>
      <c r="C77" s="29" t="s">
        <v>466</v>
      </c>
      <c r="D77" s="29" t="s">
        <v>467</v>
      </c>
      <c r="E77" s="42">
        <v>37865</v>
      </c>
      <c r="F77" s="29" t="s">
        <v>46</v>
      </c>
      <c r="L77" s="10" t="s">
        <v>341</v>
      </c>
      <c r="M77" s="29" t="s">
        <v>47</v>
      </c>
      <c r="N77" s="31" t="s">
        <v>48</v>
      </c>
      <c r="O77" s="28">
        <v>0</v>
      </c>
      <c r="P77" s="29" t="s">
        <v>170</v>
      </c>
      <c r="Q77" s="31" t="s">
        <v>15</v>
      </c>
      <c r="R77" s="28">
        <v>1</v>
      </c>
      <c r="S77" s="28">
        <v>0</v>
      </c>
      <c r="T77" s="28">
        <v>0</v>
      </c>
      <c r="U77" s="28">
        <v>0</v>
      </c>
      <c r="V77" s="28">
        <v>0</v>
      </c>
      <c r="W77" s="28">
        <v>0</v>
      </c>
      <c r="X77" s="28">
        <v>0</v>
      </c>
      <c r="Y77" s="28">
        <v>0</v>
      </c>
      <c r="Z77" s="28">
        <v>0</v>
      </c>
      <c r="AA77" s="28">
        <v>0</v>
      </c>
      <c r="AB77" s="28">
        <v>1</v>
      </c>
      <c r="AC77" s="28">
        <v>0</v>
      </c>
      <c r="AD77" s="28">
        <v>0</v>
      </c>
      <c r="AE77" s="28">
        <v>0</v>
      </c>
      <c r="AF77" s="28">
        <v>0</v>
      </c>
      <c r="AG77" s="28">
        <v>0</v>
      </c>
      <c r="AH77" s="28">
        <v>0</v>
      </c>
      <c r="AI77" s="28">
        <v>1</v>
      </c>
      <c r="AJ77" s="9">
        <f t="shared" si="8"/>
        <v>0</v>
      </c>
      <c r="AK77" s="9">
        <f t="shared" si="9"/>
        <v>0</v>
      </c>
      <c r="AL77" s="9">
        <f t="shared" si="10"/>
        <v>1</v>
      </c>
      <c r="AM77" s="9">
        <f t="shared" si="11"/>
        <v>0</v>
      </c>
      <c r="AN77" s="29" t="s">
        <v>468</v>
      </c>
    </row>
    <row r="78" spans="1:40" x14ac:dyDescent="0.25">
      <c r="A78" s="28">
        <v>1029</v>
      </c>
      <c r="B78" s="29" t="s">
        <v>469</v>
      </c>
      <c r="C78" s="29" t="s">
        <v>470</v>
      </c>
      <c r="D78" s="29" t="s">
        <v>471</v>
      </c>
      <c r="E78" s="42">
        <v>37987</v>
      </c>
      <c r="F78" s="29" t="s">
        <v>46</v>
      </c>
      <c r="L78" s="10" t="s">
        <v>341</v>
      </c>
      <c r="M78" s="29" t="s">
        <v>47</v>
      </c>
      <c r="N78" s="31" t="s">
        <v>48</v>
      </c>
      <c r="O78" s="28">
        <v>0</v>
      </c>
      <c r="P78" s="29" t="s">
        <v>170</v>
      </c>
      <c r="Q78" s="31" t="s">
        <v>15</v>
      </c>
      <c r="R78" s="28">
        <v>1</v>
      </c>
      <c r="S78" s="28">
        <v>0</v>
      </c>
      <c r="T78" s="28">
        <v>0</v>
      </c>
      <c r="U78" s="28">
        <v>0</v>
      </c>
      <c r="V78" s="28">
        <v>0</v>
      </c>
      <c r="W78" s="28">
        <v>0</v>
      </c>
      <c r="X78" s="28">
        <v>0</v>
      </c>
      <c r="Y78" s="28">
        <v>0</v>
      </c>
      <c r="Z78" s="28">
        <v>0</v>
      </c>
      <c r="AA78" s="28">
        <v>0</v>
      </c>
      <c r="AB78" s="28">
        <v>1</v>
      </c>
      <c r="AC78" s="28">
        <v>0</v>
      </c>
      <c r="AD78" s="28">
        <v>0</v>
      </c>
      <c r="AE78" s="28">
        <v>0</v>
      </c>
      <c r="AF78" s="28">
        <v>0</v>
      </c>
      <c r="AG78" s="28">
        <v>0</v>
      </c>
      <c r="AH78" s="28">
        <v>0</v>
      </c>
      <c r="AI78" s="28">
        <v>1</v>
      </c>
      <c r="AJ78" s="9">
        <f t="shared" si="8"/>
        <v>0</v>
      </c>
      <c r="AK78" s="9">
        <f t="shared" si="9"/>
        <v>0</v>
      </c>
      <c r="AL78" s="9">
        <f t="shared" si="10"/>
        <v>1</v>
      </c>
      <c r="AM78" s="9">
        <f t="shared" si="11"/>
        <v>0</v>
      </c>
      <c r="AN78" s="29" t="s">
        <v>472</v>
      </c>
    </row>
    <row r="79" spans="1:40" x14ac:dyDescent="0.25">
      <c r="A79" s="28">
        <v>1030</v>
      </c>
      <c r="B79" s="29" t="s">
        <v>167</v>
      </c>
      <c r="C79" s="29" t="s">
        <v>168</v>
      </c>
      <c r="D79" s="29" t="s">
        <v>169</v>
      </c>
      <c r="E79" s="42">
        <v>41671</v>
      </c>
      <c r="F79" s="29" t="s">
        <v>38</v>
      </c>
      <c r="L79" s="10" t="s">
        <v>341</v>
      </c>
      <c r="M79" s="29" t="s">
        <v>54</v>
      </c>
      <c r="N79" s="31" t="s">
        <v>48</v>
      </c>
      <c r="O79" s="28">
        <v>273.75</v>
      </c>
      <c r="P79" s="29" t="s">
        <v>170</v>
      </c>
      <c r="Q79" s="31" t="s">
        <v>15</v>
      </c>
      <c r="R79" s="28">
        <v>1</v>
      </c>
      <c r="S79" s="28">
        <v>0</v>
      </c>
      <c r="T79" s="28">
        <v>0</v>
      </c>
      <c r="U79" s="28">
        <v>0</v>
      </c>
      <c r="V79" s="28">
        <v>0</v>
      </c>
      <c r="W79" s="28">
        <v>0</v>
      </c>
      <c r="X79" s="28">
        <v>0</v>
      </c>
      <c r="Y79" s="28">
        <v>0</v>
      </c>
      <c r="Z79" s="28">
        <v>0</v>
      </c>
      <c r="AA79" s="28">
        <v>0</v>
      </c>
      <c r="AB79" s="28">
        <v>1</v>
      </c>
      <c r="AC79" s="28">
        <v>0</v>
      </c>
      <c r="AD79" s="28">
        <v>0</v>
      </c>
      <c r="AE79" s="28">
        <v>0</v>
      </c>
      <c r="AF79" s="28">
        <v>0</v>
      </c>
      <c r="AG79" s="28">
        <v>0</v>
      </c>
      <c r="AH79" s="28">
        <v>0</v>
      </c>
      <c r="AI79" s="28">
        <v>1</v>
      </c>
      <c r="AJ79" s="9">
        <f t="shared" si="8"/>
        <v>0</v>
      </c>
      <c r="AK79" s="9">
        <f t="shared" si="9"/>
        <v>0</v>
      </c>
      <c r="AL79" s="9">
        <f t="shared" si="10"/>
        <v>1</v>
      </c>
      <c r="AM79" s="9">
        <f t="shared" si="11"/>
        <v>0</v>
      </c>
      <c r="AN79" s="29" t="s">
        <v>171</v>
      </c>
    </row>
    <row r="80" spans="1:40" x14ac:dyDescent="0.25">
      <c r="A80" s="28">
        <v>1037</v>
      </c>
      <c r="B80" s="29" t="s">
        <v>172</v>
      </c>
      <c r="C80" s="29" t="s">
        <v>173</v>
      </c>
      <c r="D80" s="29" t="s">
        <v>174</v>
      </c>
      <c r="E80" s="42">
        <v>41944</v>
      </c>
      <c r="F80" s="29" t="s">
        <v>38</v>
      </c>
      <c r="G80" s="28">
        <v>928</v>
      </c>
      <c r="H80" s="28">
        <v>915</v>
      </c>
      <c r="L80" s="10" t="s">
        <v>341</v>
      </c>
      <c r="M80" s="29" t="s">
        <v>175</v>
      </c>
      <c r="N80" s="31" t="s">
        <v>48</v>
      </c>
      <c r="O80" s="28">
        <v>0</v>
      </c>
      <c r="P80" s="29" t="s">
        <v>170</v>
      </c>
      <c r="Q80" s="31" t="s">
        <v>15</v>
      </c>
      <c r="R80" s="28">
        <v>1</v>
      </c>
      <c r="S80" s="28">
        <v>0</v>
      </c>
      <c r="T80" s="28">
        <v>0</v>
      </c>
      <c r="U80" s="28">
        <v>0</v>
      </c>
      <c r="V80" s="28">
        <v>0</v>
      </c>
      <c r="W80" s="28">
        <v>0</v>
      </c>
      <c r="X80" s="28">
        <v>0</v>
      </c>
      <c r="Y80" s="28">
        <v>0</v>
      </c>
      <c r="Z80" s="28">
        <v>0</v>
      </c>
      <c r="AA80" s="28">
        <v>0</v>
      </c>
      <c r="AB80" s="28">
        <v>1</v>
      </c>
      <c r="AC80" s="28">
        <v>0</v>
      </c>
      <c r="AD80" s="28">
        <v>0</v>
      </c>
      <c r="AE80" s="28">
        <v>0</v>
      </c>
      <c r="AF80" s="28">
        <v>1</v>
      </c>
      <c r="AG80" s="28">
        <v>0</v>
      </c>
      <c r="AH80" s="28">
        <v>0</v>
      </c>
      <c r="AI80" s="28">
        <v>0</v>
      </c>
      <c r="AJ80" s="9">
        <f t="shared" si="8"/>
        <v>0</v>
      </c>
      <c r="AK80" s="9">
        <f t="shared" si="9"/>
        <v>1</v>
      </c>
      <c r="AL80" s="9">
        <f t="shared" si="10"/>
        <v>0</v>
      </c>
      <c r="AM80" s="9">
        <f t="shared" si="11"/>
        <v>0</v>
      </c>
      <c r="AN80" s="29" t="s">
        <v>176</v>
      </c>
    </row>
    <row r="81" spans="1:40" s="59" customFormat="1" x14ac:dyDescent="0.25">
      <c r="A81" s="55">
        <v>1051</v>
      </c>
      <c r="B81" s="56" t="s">
        <v>485</v>
      </c>
      <c r="C81" s="56" t="s">
        <v>486</v>
      </c>
      <c r="D81" s="56" t="s">
        <v>487</v>
      </c>
      <c r="E81" s="57">
        <v>39387</v>
      </c>
      <c r="F81" s="56" t="s">
        <v>38</v>
      </c>
      <c r="G81" s="55">
        <v>1879</v>
      </c>
      <c r="H81" s="55">
        <v>886.8</v>
      </c>
      <c r="I81" s="55">
        <v>10</v>
      </c>
      <c r="J81" s="58"/>
      <c r="K81" s="58"/>
      <c r="L81" s="58" t="s">
        <v>341</v>
      </c>
      <c r="M81" s="56" t="s">
        <v>200</v>
      </c>
      <c r="N81" s="60" t="s">
        <v>48</v>
      </c>
      <c r="O81" s="55">
        <v>0</v>
      </c>
      <c r="P81" s="56" t="s">
        <v>111</v>
      </c>
      <c r="Q81" s="60" t="s">
        <v>55</v>
      </c>
      <c r="R81" s="55">
        <v>1</v>
      </c>
      <c r="S81" s="55">
        <v>0</v>
      </c>
      <c r="T81" s="55">
        <v>0</v>
      </c>
      <c r="U81" s="55">
        <v>0</v>
      </c>
      <c r="V81" s="55">
        <v>0</v>
      </c>
      <c r="W81" s="55">
        <v>0</v>
      </c>
      <c r="X81" s="55">
        <v>0</v>
      </c>
      <c r="Y81" s="55">
        <v>0</v>
      </c>
      <c r="Z81" s="55">
        <v>0</v>
      </c>
      <c r="AA81" s="55">
        <v>1</v>
      </c>
      <c r="AB81" s="55">
        <v>0</v>
      </c>
      <c r="AC81" s="55">
        <v>1</v>
      </c>
      <c r="AD81" s="55">
        <v>1</v>
      </c>
      <c r="AE81" s="55">
        <v>0</v>
      </c>
      <c r="AF81" s="55">
        <v>0</v>
      </c>
      <c r="AG81" s="55">
        <v>0</v>
      </c>
      <c r="AH81" s="55">
        <v>0</v>
      </c>
      <c r="AI81" s="55">
        <v>0</v>
      </c>
      <c r="AJ81" s="9">
        <f t="shared" si="8"/>
        <v>1</v>
      </c>
      <c r="AK81" s="9">
        <f t="shared" si="9"/>
        <v>0</v>
      </c>
      <c r="AL81" s="9">
        <f t="shared" si="10"/>
        <v>1</v>
      </c>
      <c r="AM81" s="9">
        <f t="shared" si="11"/>
        <v>1</v>
      </c>
      <c r="AN81" s="61" t="s">
        <v>488</v>
      </c>
    </row>
    <row r="82" spans="1:40" x14ac:dyDescent="0.25">
      <c r="A82" s="28">
        <v>1083</v>
      </c>
      <c r="B82" s="29" t="s">
        <v>1298</v>
      </c>
      <c r="C82" s="29" t="s">
        <v>1299</v>
      </c>
      <c r="D82" s="29" t="s">
        <v>1300</v>
      </c>
      <c r="E82" s="42">
        <v>40640</v>
      </c>
      <c r="F82" s="29" t="s">
        <v>38</v>
      </c>
      <c r="J82" s="28">
        <v>1.3</v>
      </c>
      <c r="L82" s="10" t="s">
        <v>342</v>
      </c>
      <c r="M82" s="29" t="s">
        <v>1301</v>
      </c>
      <c r="N82" s="31" t="s">
        <v>48</v>
      </c>
      <c r="O82" s="28">
        <v>0.83333333333333326</v>
      </c>
      <c r="P82" s="29" t="s">
        <v>111</v>
      </c>
      <c r="Q82" s="31" t="s">
        <v>15</v>
      </c>
      <c r="R82" s="28">
        <v>1</v>
      </c>
      <c r="S82" s="28">
        <v>0</v>
      </c>
      <c r="T82" s="28">
        <v>0</v>
      </c>
      <c r="U82" s="28">
        <v>0</v>
      </c>
      <c r="V82" s="28">
        <v>0</v>
      </c>
      <c r="W82" s="28">
        <v>0</v>
      </c>
      <c r="X82" s="28">
        <v>0</v>
      </c>
      <c r="Y82" s="28">
        <v>0</v>
      </c>
      <c r="Z82" s="28">
        <v>0</v>
      </c>
      <c r="AA82" s="28">
        <v>1</v>
      </c>
      <c r="AB82" s="28">
        <v>0</v>
      </c>
      <c r="AC82" s="28">
        <v>1</v>
      </c>
      <c r="AD82" s="28">
        <v>1</v>
      </c>
      <c r="AE82" s="28">
        <v>0</v>
      </c>
      <c r="AF82" s="28">
        <v>0</v>
      </c>
      <c r="AG82" s="28">
        <v>0</v>
      </c>
      <c r="AH82" s="28">
        <v>0</v>
      </c>
      <c r="AI82" s="28">
        <v>0</v>
      </c>
      <c r="AJ82" s="9">
        <f t="shared" si="8"/>
        <v>1</v>
      </c>
      <c r="AK82" s="9">
        <f t="shared" si="9"/>
        <v>0</v>
      </c>
      <c r="AL82" s="9">
        <f t="shared" si="10"/>
        <v>1</v>
      </c>
      <c r="AM82" s="9">
        <f t="shared" si="11"/>
        <v>1</v>
      </c>
      <c r="AN82" s="29" t="s">
        <v>1302</v>
      </c>
    </row>
    <row r="83" spans="1:40" x14ac:dyDescent="0.25">
      <c r="A83" s="28">
        <v>1088</v>
      </c>
      <c r="B83" s="29" t="s">
        <v>1149</v>
      </c>
      <c r="C83" s="29" t="s">
        <v>1150</v>
      </c>
      <c r="D83" s="29" t="s">
        <v>1151</v>
      </c>
      <c r="E83" s="42">
        <v>42705</v>
      </c>
      <c r="F83" s="29" t="s">
        <v>38</v>
      </c>
      <c r="J83" s="28">
        <v>5.953E-4</v>
      </c>
      <c r="L83" s="10" t="s">
        <v>342</v>
      </c>
      <c r="M83" s="29" t="s">
        <v>1152</v>
      </c>
      <c r="N83" s="31" t="s">
        <v>40</v>
      </c>
      <c r="O83" s="28">
        <v>128.57142857142858</v>
      </c>
      <c r="P83" s="29" t="s">
        <v>1153</v>
      </c>
      <c r="Q83" s="31" t="s">
        <v>15</v>
      </c>
      <c r="R83" s="28">
        <v>1</v>
      </c>
      <c r="S83" s="28">
        <v>0</v>
      </c>
      <c r="T83" s="28">
        <v>0</v>
      </c>
      <c r="U83" s="28">
        <v>1</v>
      </c>
      <c r="V83" s="28">
        <v>0</v>
      </c>
      <c r="W83" s="28">
        <v>0</v>
      </c>
      <c r="X83" s="28">
        <v>0</v>
      </c>
      <c r="Y83" s="28">
        <v>0</v>
      </c>
      <c r="Z83" s="28">
        <v>1</v>
      </c>
      <c r="AA83" s="28">
        <v>0</v>
      </c>
      <c r="AB83" s="28">
        <v>0</v>
      </c>
      <c r="AC83" s="28">
        <v>1</v>
      </c>
      <c r="AD83" s="28">
        <v>0</v>
      </c>
      <c r="AE83" s="28">
        <v>0</v>
      </c>
      <c r="AF83" s="28">
        <v>0</v>
      </c>
      <c r="AG83" s="28">
        <v>0</v>
      </c>
      <c r="AH83" s="28">
        <v>0</v>
      </c>
      <c r="AI83" s="28">
        <v>0</v>
      </c>
      <c r="AJ83" s="9">
        <f t="shared" si="8"/>
        <v>1</v>
      </c>
      <c r="AK83" s="9">
        <f t="shared" si="9"/>
        <v>0</v>
      </c>
      <c r="AL83" s="9">
        <f t="shared" si="10"/>
        <v>0</v>
      </c>
      <c r="AM83" s="9">
        <f t="shared" si="11"/>
        <v>0</v>
      </c>
      <c r="AN83" s="29" t="s">
        <v>1154</v>
      </c>
    </row>
    <row r="84" spans="1:40" x14ac:dyDescent="0.25">
      <c r="A84" s="28">
        <v>1090</v>
      </c>
      <c r="B84" s="29" t="s">
        <v>1400</v>
      </c>
      <c r="C84" s="29" t="s">
        <v>1401</v>
      </c>
      <c r="D84" s="29" t="s">
        <v>1402</v>
      </c>
      <c r="E84" s="42">
        <v>39691</v>
      </c>
      <c r="F84" s="29" t="s">
        <v>38</v>
      </c>
      <c r="J84" s="28">
        <v>1.4</v>
      </c>
      <c r="L84" s="10" t="s">
        <v>341</v>
      </c>
      <c r="M84" s="29" t="s">
        <v>200</v>
      </c>
      <c r="N84" s="31" t="s">
        <v>40</v>
      </c>
      <c r="O84" s="28">
        <v>0.66666666666666674</v>
      </c>
      <c r="P84" s="29" t="s">
        <v>111</v>
      </c>
      <c r="Q84" s="31" t="s">
        <v>55</v>
      </c>
      <c r="R84" s="28">
        <v>0</v>
      </c>
      <c r="S84" s="28">
        <v>0</v>
      </c>
      <c r="T84" s="28">
        <v>0</v>
      </c>
      <c r="U84" s="28">
        <v>0</v>
      </c>
      <c r="V84" s="28">
        <v>0</v>
      </c>
      <c r="W84" s="28">
        <v>0</v>
      </c>
      <c r="X84" s="28">
        <v>0</v>
      </c>
      <c r="Y84" s="28">
        <v>0</v>
      </c>
      <c r="Z84" s="28">
        <v>0</v>
      </c>
      <c r="AA84" s="28">
        <v>1</v>
      </c>
      <c r="AB84" s="28">
        <v>0</v>
      </c>
      <c r="AC84" s="28">
        <v>1</v>
      </c>
      <c r="AD84" s="28">
        <v>1</v>
      </c>
      <c r="AE84" s="28">
        <v>0</v>
      </c>
      <c r="AF84" s="28">
        <v>0</v>
      </c>
      <c r="AG84" s="28">
        <v>0</v>
      </c>
      <c r="AH84" s="28">
        <v>0</v>
      </c>
      <c r="AI84" s="28">
        <v>0</v>
      </c>
      <c r="AJ84" s="9">
        <f t="shared" ref="AJ84:AJ147" si="12">IF(OR(AC84=1,AE84=1),1,0)</f>
        <v>1</v>
      </c>
      <c r="AK84" s="9">
        <f t="shared" ref="AK84:AK147" si="13">IF(OR(AF84=1,AG84=1),1,0)</f>
        <v>0</v>
      </c>
      <c r="AL84" s="9">
        <f t="shared" ref="AL84:AL147" si="14">IF(OR(AD84=1,AH84=1,AI84=1),1,0)</f>
        <v>1</v>
      </c>
      <c r="AM84" s="9">
        <f t="shared" ref="AM84:AM147" si="15">IF(OR(AD84=1,AH84=1),1,0)</f>
        <v>1</v>
      </c>
      <c r="AN84" s="29" t="s">
        <v>1403</v>
      </c>
    </row>
    <row r="85" spans="1:40" s="59" customFormat="1" x14ac:dyDescent="0.25">
      <c r="A85" s="55">
        <v>1095</v>
      </c>
      <c r="B85" s="56" t="s">
        <v>1303</v>
      </c>
      <c r="C85" s="56" t="s">
        <v>1304</v>
      </c>
      <c r="D85" s="56" t="s">
        <v>1305</v>
      </c>
      <c r="E85" s="57">
        <v>40577</v>
      </c>
      <c r="F85" s="56" t="s">
        <v>38</v>
      </c>
      <c r="G85" s="58"/>
      <c r="H85" s="58"/>
      <c r="I85" s="58"/>
      <c r="J85" s="58"/>
      <c r="K85" s="58"/>
      <c r="L85" s="25" t="s">
        <v>341</v>
      </c>
      <c r="M85" s="38" t="s">
        <v>54</v>
      </c>
      <c r="N85" s="36" t="s">
        <v>48</v>
      </c>
      <c r="O85" s="58"/>
      <c r="Q85" s="60" t="s">
        <v>55</v>
      </c>
      <c r="R85" s="55">
        <v>1</v>
      </c>
      <c r="S85" s="55">
        <v>0</v>
      </c>
      <c r="T85" s="55">
        <v>0</v>
      </c>
      <c r="U85" s="55">
        <v>0</v>
      </c>
      <c r="V85" s="55">
        <v>0</v>
      </c>
      <c r="W85" s="55">
        <v>0</v>
      </c>
      <c r="X85" s="55">
        <v>0</v>
      </c>
      <c r="Y85" s="55">
        <v>0</v>
      </c>
      <c r="Z85" s="55">
        <v>0</v>
      </c>
      <c r="AA85" s="55">
        <v>0</v>
      </c>
      <c r="AB85" s="55">
        <v>1</v>
      </c>
      <c r="AC85" s="55">
        <v>0</v>
      </c>
      <c r="AD85" s="55">
        <v>0</v>
      </c>
      <c r="AE85" s="55">
        <v>0</v>
      </c>
      <c r="AF85" s="55">
        <v>0</v>
      </c>
      <c r="AG85" s="55">
        <v>0</v>
      </c>
      <c r="AH85" s="55">
        <v>0</v>
      </c>
      <c r="AI85" s="55">
        <v>1</v>
      </c>
      <c r="AJ85" s="9">
        <f t="shared" si="12"/>
        <v>0</v>
      </c>
      <c r="AK85" s="9">
        <f t="shared" si="13"/>
        <v>0</v>
      </c>
      <c r="AL85" s="9">
        <f t="shared" si="14"/>
        <v>1</v>
      </c>
      <c r="AM85" s="9">
        <f t="shared" si="15"/>
        <v>0</v>
      </c>
      <c r="AN85" s="61" t="s">
        <v>1306</v>
      </c>
    </row>
    <row r="86" spans="1:40" x14ac:dyDescent="0.25">
      <c r="A86" s="28">
        <v>1129</v>
      </c>
      <c r="B86" s="29" t="s">
        <v>3194</v>
      </c>
      <c r="C86" s="29" t="s">
        <v>3195</v>
      </c>
      <c r="D86" s="29" t="s">
        <v>3196</v>
      </c>
      <c r="E86" s="42">
        <v>42531</v>
      </c>
      <c r="F86" s="29" t="s">
        <v>38</v>
      </c>
      <c r="I86" s="28">
        <v>30</v>
      </c>
      <c r="J86" s="28">
        <v>1.18</v>
      </c>
      <c r="L86" s="10" t="s">
        <v>341</v>
      </c>
      <c r="M86" s="29" t="s">
        <v>151</v>
      </c>
      <c r="N86" s="31" t="s">
        <v>48</v>
      </c>
      <c r="O86" s="28">
        <v>0</v>
      </c>
      <c r="P86" s="29" t="s">
        <v>2682</v>
      </c>
      <c r="Q86" s="31" t="s">
        <v>15</v>
      </c>
      <c r="R86" s="28">
        <v>1</v>
      </c>
      <c r="S86" s="28">
        <v>0</v>
      </c>
      <c r="T86" s="28">
        <v>0</v>
      </c>
      <c r="U86" s="28">
        <v>1</v>
      </c>
      <c r="V86" s="28">
        <v>0</v>
      </c>
      <c r="W86" s="28">
        <v>0</v>
      </c>
      <c r="X86" s="28">
        <v>0</v>
      </c>
      <c r="Y86" s="28">
        <v>0</v>
      </c>
      <c r="Z86" s="28">
        <v>1</v>
      </c>
      <c r="AA86" s="28">
        <v>0</v>
      </c>
      <c r="AB86" s="28">
        <v>0</v>
      </c>
      <c r="AC86" s="28">
        <v>1</v>
      </c>
      <c r="AD86" s="28">
        <v>0</v>
      </c>
      <c r="AE86" s="28">
        <v>1</v>
      </c>
      <c r="AF86" s="28">
        <v>0</v>
      </c>
      <c r="AG86" s="28">
        <v>0</v>
      </c>
      <c r="AH86" s="28">
        <v>0</v>
      </c>
      <c r="AI86" s="28">
        <v>0</v>
      </c>
      <c r="AJ86" s="9">
        <f t="shared" si="12"/>
        <v>1</v>
      </c>
      <c r="AK86" s="9">
        <f t="shared" si="13"/>
        <v>0</v>
      </c>
      <c r="AL86" s="9">
        <f t="shared" si="14"/>
        <v>0</v>
      </c>
      <c r="AM86" s="9">
        <f t="shared" si="15"/>
        <v>0</v>
      </c>
      <c r="AN86" s="29" t="s">
        <v>3197</v>
      </c>
    </row>
    <row r="87" spans="1:40" x14ac:dyDescent="0.25">
      <c r="A87" s="28">
        <v>1213</v>
      </c>
      <c r="B87" s="29" t="s">
        <v>2887</v>
      </c>
      <c r="C87" s="29" t="s">
        <v>2888</v>
      </c>
      <c r="D87" s="29" t="s">
        <v>2889</v>
      </c>
      <c r="E87" s="42">
        <v>40983</v>
      </c>
      <c r="F87" s="29" t="s">
        <v>38</v>
      </c>
      <c r="G87" s="28">
        <v>1900</v>
      </c>
      <c r="H87" s="28">
        <v>800</v>
      </c>
      <c r="J87" s="28">
        <v>1.6</v>
      </c>
      <c r="L87" s="10" t="s">
        <v>341</v>
      </c>
      <c r="M87" s="29" t="s">
        <v>200</v>
      </c>
      <c r="N87" s="31" t="s">
        <v>48</v>
      </c>
      <c r="O87" s="28">
        <v>408</v>
      </c>
      <c r="P87" s="29" t="s">
        <v>2890</v>
      </c>
      <c r="Q87" s="31" t="s">
        <v>15</v>
      </c>
      <c r="R87" s="28">
        <v>1</v>
      </c>
      <c r="S87" s="28">
        <v>0</v>
      </c>
      <c r="T87" s="28">
        <v>0</v>
      </c>
      <c r="U87" s="28">
        <v>1</v>
      </c>
      <c r="V87" s="28">
        <v>0</v>
      </c>
      <c r="W87" s="28">
        <v>0</v>
      </c>
      <c r="X87" s="28">
        <v>0</v>
      </c>
      <c r="Y87" s="28">
        <v>0</v>
      </c>
      <c r="Z87" s="28">
        <v>1</v>
      </c>
      <c r="AA87" s="28">
        <v>0</v>
      </c>
      <c r="AB87" s="28">
        <v>0</v>
      </c>
      <c r="AC87" s="28">
        <v>1</v>
      </c>
      <c r="AD87" s="28">
        <v>0</v>
      </c>
      <c r="AE87" s="28">
        <v>0</v>
      </c>
      <c r="AF87" s="28">
        <v>0</v>
      </c>
      <c r="AG87" s="28">
        <v>0</v>
      </c>
      <c r="AH87" s="28">
        <v>0</v>
      </c>
      <c r="AI87" s="28">
        <v>0</v>
      </c>
      <c r="AJ87" s="9">
        <f t="shared" si="12"/>
        <v>1</v>
      </c>
      <c r="AK87" s="9">
        <f t="shared" si="13"/>
        <v>0</v>
      </c>
      <c r="AL87" s="9">
        <f t="shared" si="14"/>
        <v>0</v>
      </c>
      <c r="AM87" s="9">
        <f t="shared" si="15"/>
        <v>0</v>
      </c>
      <c r="AN87" s="29" t="s">
        <v>2891</v>
      </c>
    </row>
    <row r="88" spans="1:40" x14ac:dyDescent="0.25">
      <c r="A88" s="28">
        <v>1219</v>
      </c>
      <c r="B88" s="29" t="s">
        <v>2892</v>
      </c>
      <c r="C88" s="29" t="s">
        <v>2893</v>
      </c>
      <c r="D88" s="29" t="s">
        <v>2894</v>
      </c>
      <c r="E88" s="42">
        <v>39997</v>
      </c>
      <c r="F88" s="29" t="s">
        <v>38</v>
      </c>
      <c r="J88" s="28">
        <v>1.5</v>
      </c>
      <c r="L88" s="10" t="s">
        <v>341</v>
      </c>
      <c r="M88" s="29" t="s">
        <v>200</v>
      </c>
      <c r="N88" s="31" t="s">
        <v>48</v>
      </c>
      <c r="O88" s="28">
        <v>30</v>
      </c>
      <c r="P88" s="29" t="s">
        <v>367</v>
      </c>
      <c r="Q88" s="31" t="s">
        <v>70</v>
      </c>
      <c r="R88" s="28">
        <v>0</v>
      </c>
      <c r="S88" s="28">
        <v>0</v>
      </c>
      <c r="T88" s="28">
        <v>0</v>
      </c>
      <c r="U88" s="28">
        <v>1</v>
      </c>
      <c r="V88" s="28">
        <v>0</v>
      </c>
      <c r="W88" s="28">
        <v>0</v>
      </c>
      <c r="X88" s="28">
        <v>0</v>
      </c>
      <c r="Y88" s="28">
        <v>0</v>
      </c>
      <c r="Z88" s="28">
        <v>1</v>
      </c>
      <c r="AA88" s="28">
        <v>0</v>
      </c>
      <c r="AB88" s="28">
        <v>0</v>
      </c>
      <c r="AC88" s="28">
        <v>1</v>
      </c>
      <c r="AD88" s="28">
        <v>1</v>
      </c>
      <c r="AE88" s="28">
        <v>0</v>
      </c>
      <c r="AF88" s="28">
        <v>0</v>
      </c>
      <c r="AG88" s="28">
        <v>0</v>
      </c>
      <c r="AH88" s="28">
        <v>0</v>
      </c>
      <c r="AI88" s="28">
        <v>0</v>
      </c>
      <c r="AJ88" s="9">
        <f t="shared" si="12"/>
        <v>1</v>
      </c>
      <c r="AK88" s="9">
        <f t="shared" si="13"/>
        <v>0</v>
      </c>
      <c r="AL88" s="9">
        <f t="shared" si="14"/>
        <v>1</v>
      </c>
      <c r="AM88" s="9">
        <f t="shared" si="15"/>
        <v>1</v>
      </c>
      <c r="AN88" s="29" t="s">
        <v>2895</v>
      </c>
    </row>
    <row r="89" spans="1:40" x14ac:dyDescent="0.25">
      <c r="A89" s="28">
        <v>1276</v>
      </c>
      <c r="B89" s="29" t="s">
        <v>3198</v>
      </c>
      <c r="C89" s="29" t="s">
        <v>3199</v>
      </c>
      <c r="D89" s="29" t="s">
        <v>3200</v>
      </c>
      <c r="E89" s="42">
        <v>36841</v>
      </c>
      <c r="F89" s="29" t="s">
        <v>332</v>
      </c>
      <c r="I89" s="28">
        <v>5100</v>
      </c>
      <c r="J89" s="28">
        <v>0.31</v>
      </c>
      <c r="L89" s="10" t="s">
        <v>342</v>
      </c>
      <c r="M89" s="29" t="s">
        <v>2055</v>
      </c>
      <c r="N89" s="31" t="s">
        <v>40</v>
      </c>
      <c r="O89" s="28">
        <v>0</v>
      </c>
      <c r="P89" s="29" t="s">
        <v>3201</v>
      </c>
      <c r="Q89" s="31" t="s">
        <v>15</v>
      </c>
      <c r="R89" s="28">
        <v>1</v>
      </c>
      <c r="S89" s="28">
        <v>0</v>
      </c>
      <c r="T89" s="28">
        <v>0</v>
      </c>
      <c r="U89" s="28">
        <v>1</v>
      </c>
      <c r="V89" s="28">
        <v>0</v>
      </c>
      <c r="W89" s="28">
        <v>0</v>
      </c>
      <c r="X89" s="28">
        <v>0</v>
      </c>
      <c r="Y89" s="28">
        <v>0</v>
      </c>
      <c r="Z89" s="28">
        <v>1</v>
      </c>
      <c r="AA89" s="28">
        <v>0</v>
      </c>
      <c r="AB89" s="28">
        <v>0</v>
      </c>
      <c r="AC89" s="28">
        <v>0</v>
      </c>
      <c r="AD89" s="28">
        <v>0</v>
      </c>
      <c r="AE89" s="28">
        <v>0</v>
      </c>
      <c r="AF89" s="28">
        <v>0</v>
      </c>
      <c r="AG89" s="28">
        <v>0</v>
      </c>
      <c r="AH89" s="28">
        <v>0</v>
      </c>
      <c r="AI89" s="28">
        <v>1</v>
      </c>
      <c r="AJ89" s="9">
        <f t="shared" si="12"/>
        <v>0</v>
      </c>
      <c r="AK89" s="9">
        <f t="shared" si="13"/>
        <v>0</v>
      </c>
      <c r="AL89" s="9">
        <f t="shared" si="14"/>
        <v>1</v>
      </c>
      <c r="AM89" s="9">
        <f t="shared" si="15"/>
        <v>0</v>
      </c>
      <c r="AN89" s="29" t="s">
        <v>3202</v>
      </c>
    </row>
    <row r="90" spans="1:40" x14ac:dyDescent="0.25">
      <c r="A90" s="28">
        <v>1277</v>
      </c>
      <c r="B90" s="29" t="s">
        <v>3203</v>
      </c>
      <c r="C90" s="29" t="s">
        <v>3204</v>
      </c>
      <c r="D90" s="29" t="s">
        <v>3205</v>
      </c>
      <c r="E90" s="42">
        <v>36861</v>
      </c>
      <c r="F90" s="29" t="s">
        <v>38</v>
      </c>
      <c r="I90" s="28">
        <v>9.9999999999999995E-7</v>
      </c>
      <c r="J90" s="28">
        <v>7.4999999999999997E-2</v>
      </c>
      <c r="L90" s="10" t="s">
        <v>342</v>
      </c>
      <c r="M90" s="29" t="s">
        <v>136</v>
      </c>
      <c r="N90" s="31" t="s">
        <v>48</v>
      </c>
      <c r="O90" s="28">
        <v>480</v>
      </c>
      <c r="P90" s="29" t="s">
        <v>738</v>
      </c>
      <c r="Q90" s="31" t="s">
        <v>70</v>
      </c>
      <c r="R90" s="28">
        <v>0</v>
      </c>
      <c r="S90" s="28">
        <v>0</v>
      </c>
      <c r="T90" s="28">
        <v>0</v>
      </c>
      <c r="U90" s="28">
        <v>1</v>
      </c>
      <c r="V90" s="28">
        <v>0</v>
      </c>
      <c r="W90" s="28">
        <v>0</v>
      </c>
      <c r="X90" s="28">
        <v>0</v>
      </c>
      <c r="Y90" s="28">
        <v>0</v>
      </c>
      <c r="Z90" s="28">
        <v>1</v>
      </c>
      <c r="AA90" s="28">
        <v>0</v>
      </c>
      <c r="AB90" s="28">
        <v>0</v>
      </c>
      <c r="AC90" s="28">
        <v>0</v>
      </c>
      <c r="AD90" s="28">
        <v>1</v>
      </c>
      <c r="AE90" s="28">
        <v>0</v>
      </c>
      <c r="AF90" s="28">
        <v>0</v>
      </c>
      <c r="AG90" s="28">
        <v>0</v>
      </c>
      <c r="AH90" s="28">
        <v>0</v>
      </c>
      <c r="AI90" s="28">
        <v>0</v>
      </c>
      <c r="AJ90" s="9">
        <f t="shared" si="12"/>
        <v>0</v>
      </c>
      <c r="AK90" s="9">
        <f t="shared" si="13"/>
        <v>0</v>
      </c>
      <c r="AL90" s="9">
        <f t="shared" si="14"/>
        <v>1</v>
      </c>
      <c r="AM90" s="9">
        <f t="shared" si="15"/>
        <v>1</v>
      </c>
      <c r="AN90" s="29" t="s">
        <v>3206</v>
      </c>
    </row>
    <row r="91" spans="1:40" x14ac:dyDescent="0.25">
      <c r="A91" s="28">
        <v>1278</v>
      </c>
      <c r="B91" s="29" t="s">
        <v>2166</v>
      </c>
      <c r="C91" s="29" t="s">
        <v>2167</v>
      </c>
      <c r="D91" s="29" t="s">
        <v>2168</v>
      </c>
      <c r="E91" s="42">
        <v>41061</v>
      </c>
      <c r="F91" s="29" t="s">
        <v>38</v>
      </c>
      <c r="J91" s="28">
        <v>6</v>
      </c>
      <c r="L91" s="10" t="s">
        <v>341</v>
      </c>
      <c r="M91" s="29" t="s">
        <v>151</v>
      </c>
      <c r="N91" s="31" t="s">
        <v>48</v>
      </c>
      <c r="O91" s="28">
        <v>0.25</v>
      </c>
      <c r="P91" s="29" t="s">
        <v>195</v>
      </c>
      <c r="Q91" s="31" t="s">
        <v>15</v>
      </c>
      <c r="R91" s="28">
        <v>1</v>
      </c>
      <c r="S91" s="28">
        <v>0</v>
      </c>
      <c r="T91" s="28">
        <v>0</v>
      </c>
      <c r="U91" s="28">
        <v>1</v>
      </c>
      <c r="V91" s="28">
        <v>0</v>
      </c>
      <c r="W91" s="28">
        <v>0</v>
      </c>
      <c r="X91" s="28">
        <v>0</v>
      </c>
      <c r="Y91" s="28">
        <v>0</v>
      </c>
      <c r="Z91" s="28">
        <v>1</v>
      </c>
      <c r="AA91" s="28">
        <v>0</v>
      </c>
      <c r="AB91" s="28">
        <v>0</v>
      </c>
      <c r="AC91" s="28">
        <v>1</v>
      </c>
      <c r="AD91" s="28">
        <v>0</v>
      </c>
      <c r="AE91" s="28">
        <v>0</v>
      </c>
      <c r="AF91" s="28">
        <v>0</v>
      </c>
      <c r="AG91" s="28">
        <v>0</v>
      </c>
      <c r="AH91" s="28">
        <v>0</v>
      </c>
      <c r="AI91" s="28">
        <v>0</v>
      </c>
      <c r="AJ91" s="9">
        <f t="shared" si="12"/>
        <v>1</v>
      </c>
      <c r="AK91" s="9">
        <f t="shared" si="13"/>
        <v>0</v>
      </c>
      <c r="AL91" s="9">
        <f t="shared" si="14"/>
        <v>0</v>
      </c>
      <c r="AM91" s="9">
        <f t="shared" si="15"/>
        <v>0</v>
      </c>
      <c r="AN91" s="29" t="s">
        <v>2169</v>
      </c>
    </row>
    <row r="92" spans="1:40" x14ac:dyDescent="0.25">
      <c r="A92" s="28">
        <v>1285</v>
      </c>
      <c r="B92" s="29" t="s">
        <v>2896</v>
      </c>
      <c r="C92" s="29" t="s">
        <v>2897</v>
      </c>
      <c r="D92" s="29" t="s">
        <v>2898</v>
      </c>
      <c r="E92" s="42">
        <v>41061</v>
      </c>
      <c r="F92" s="29" t="s">
        <v>38</v>
      </c>
      <c r="I92" s="28">
        <v>0.79500000000000004</v>
      </c>
      <c r="K92" s="28">
        <v>1</v>
      </c>
      <c r="L92" s="10" t="s">
        <v>342</v>
      </c>
      <c r="M92" s="29" t="s">
        <v>136</v>
      </c>
      <c r="N92" s="31" t="s">
        <v>48</v>
      </c>
      <c r="O92" s="28">
        <v>0</v>
      </c>
      <c r="P92" s="29" t="s">
        <v>2899</v>
      </c>
      <c r="Q92" s="31" t="s">
        <v>15</v>
      </c>
      <c r="R92" s="28">
        <v>1</v>
      </c>
      <c r="S92" s="28">
        <v>0</v>
      </c>
      <c r="T92" s="28">
        <v>1</v>
      </c>
      <c r="U92" s="28">
        <v>0</v>
      </c>
      <c r="V92" s="28">
        <v>0</v>
      </c>
      <c r="W92" s="28">
        <v>0</v>
      </c>
      <c r="X92" s="28">
        <v>0</v>
      </c>
      <c r="Y92" s="28">
        <v>0</v>
      </c>
      <c r="Z92" s="28">
        <v>1</v>
      </c>
      <c r="AA92" s="28">
        <v>0</v>
      </c>
      <c r="AB92" s="28">
        <v>0</v>
      </c>
      <c r="AC92" s="28">
        <v>0</v>
      </c>
      <c r="AD92" s="28">
        <v>0</v>
      </c>
      <c r="AE92" s="28">
        <v>0</v>
      </c>
      <c r="AF92" s="28">
        <v>0</v>
      </c>
      <c r="AG92" s="28">
        <v>0</v>
      </c>
      <c r="AH92" s="28">
        <v>0</v>
      </c>
      <c r="AI92" s="28">
        <v>1</v>
      </c>
      <c r="AJ92" s="9">
        <f t="shared" si="12"/>
        <v>0</v>
      </c>
      <c r="AK92" s="9">
        <f t="shared" si="13"/>
        <v>0</v>
      </c>
      <c r="AL92" s="9">
        <f t="shared" si="14"/>
        <v>1</v>
      </c>
      <c r="AM92" s="9">
        <f t="shared" si="15"/>
        <v>0</v>
      </c>
      <c r="AN92" s="29" t="s">
        <v>2900</v>
      </c>
    </row>
    <row r="93" spans="1:40" x14ac:dyDescent="0.25">
      <c r="A93" s="28">
        <v>1298</v>
      </c>
      <c r="B93" s="29" t="s">
        <v>2901</v>
      </c>
      <c r="C93" s="29" t="s">
        <v>2902</v>
      </c>
      <c r="D93" s="29" t="s">
        <v>2903</v>
      </c>
      <c r="E93" s="42">
        <v>38484</v>
      </c>
      <c r="F93" s="29" t="s">
        <v>38</v>
      </c>
      <c r="J93" s="28">
        <v>0.6</v>
      </c>
      <c r="L93" s="10" t="s">
        <v>342</v>
      </c>
      <c r="M93" s="29" t="s">
        <v>136</v>
      </c>
      <c r="N93" s="31" t="s">
        <v>48</v>
      </c>
      <c r="O93" s="28">
        <v>0.75</v>
      </c>
      <c r="P93" s="29" t="s">
        <v>195</v>
      </c>
      <c r="Q93" s="31" t="s">
        <v>70</v>
      </c>
      <c r="R93" s="28">
        <v>0</v>
      </c>
      <c r="S93" s="28">
        <v>0</v>
      </c>
      <c r="T93" s="28">
        <v>0</v>
      </c>
      <c r="U93" s="28">
        <v>1</v>
      </c>
      <c r="V93" s="28">
        <v>0</v>
      </c>
      <c r="W93" s="28">
        <v>0</v>
      </c>
      <c r="X93" s="28">
        <v>0</v>
      </c>
      <c r="Y93" s="28">
        <v>0</v>
      </c>
      <c r="Z93" s="28">
        <v>1</v>
      </c>
      <c r="AA93" s="28">
        <v>0</v>
      </c>
      <c r="AB93" s="28">
        <v>0</v>
      </c>
      <c r="AC93" s="28">
        <v>1</v>
      </c>
      <c r="AD93" s="28">
        <v>1</v>
      </c>
      <c r="AE93" s="28">
        <v>0</v>
      </c>
      <c r="AF93" s="28">
        <v>0</v>
      </c>
      <c r="AG93" s="28">
        <v>0</v>
      </c>
      <c r="AH93" s="28">
        <v>0</v>
      </c>
      <c r="AI93" s="28">
        <v>0</v>
      </c>
      <c r="AJ93" s="9">
        <f t="shared" si="12"/>
        <v>1</v>
      </c>
      <c r="AK93" s="9">
        <f t="shared" si="13"/>
        <v>0</v>
      </c>
      <c r="AL93" s="9">
        <f t="shared" si="14"/>
        <v>1</v>
      </c>
      <c r="AM93" s="9">
        <f t="shared" si="15"/>
        <v>1</v>
      </c>
      <c r="AN93" s="29" t="s">
        <v>2904</v>
      </c>
    </row>
    <row r="94" spans="1:40" x14ac:dyDescent="0.25">
      <c r="A94" s="28">
        <v>1305</v>
      </c>
      <c r="B94" s="29" t="s">
        <v>2905</v>
      </c>
      <c r="C94" s="29" t="s">
        <v>2906</v>
      </c>
      <c r="D94" s="29" t="s">
        <v>2907</v>
      </c>
      <c r="E94" s="42">
        <v>40617</v>
      </c>
      <c r="F94" s="29" t="s">
        <v>38</v>
      </c>
      <c r="I94" s="28">
        <v>256.39999999999998</v>
      </c>
      <c r="J94" s="28">
        <v>3.5999999999999997E-2</v>
      </c>
      <c r="L94" s="10" t="s">
        <v>342</v>
      </c>
      <c r="M94" s="29" t="s">
        <v>136</v>
      </c>
      <c r="N94" s="31" t="s">
        <v>40</v>
      </c>
      <c r="O94" s="28">
        <v>60</v>
      </c>
      <c r="P94" s="29" t="s">
        <v>2908</v>
      </c>
      <c r="Q94" s="31" t="s">
        <v>15</v>
      </c>
      <c r="R94" s="28">
        <v>1</v>
      </c>
      <c r="S94" s="28">
        <v>0</v>
      </c>
      <c r="T94" s="28">
        <v>0</v>
      </c>
      <c r="U94" s="28">
        <v>1</v>
      </c>
      <c r="V94" s="28">
        <v>0</v>
      </c>
      <c r="W94" s="28">
        <v>0</v>
      </c>
      <c r="X94" s="28">
        <v>0</v>
      </c>
      <c r="Y94" s="28">
        <v>0</v>
      </c>
      <c r="Z94" s="28">
        <v>1</v>
      </c>
      <c r="AA94" s="28">
        <v>0</v>
      </c>
      <c r="AB94" s="28">
        <v>0</v>
      </c>
      <c r="AC94" s="28">
        <v>1</v>
      </c>
      <c r="AD94" s="28">
        <v>0</v>
      </c>
      <c r="AE94" s="28">
        <v>0</v>
      </c>
      <c r="AF94" s="28">
        <v>0</v>
      </c>
      <c r="AG94" s="28">
        <v>0</v>
      </c>
      <c r="AH94" s="28">
        <v>0</v>
      </c>
      <c r="AI94" s="28">
        <v>0</v>
      </c>
      <c r="AJ94" s="9">
        <f t="shared" si="12"/>
        <v>1</v>
      </c>
      <c r="AK94" s="9">
        <f t="shared" si="13"/>
        <v>0</v>
      </c>
      <c r="AL94" s="9">
        <f t="shared" si="14"/>
        <v>0</v>
      </c>
      <c r="AM94" s="9">
        <f t="shared" si="15"/>
        <v>0</v>
      </c>
      <c r="AN94" s="29" t="s">
        <v>2909</v>
      </c>
    </row>
    <row r="95" spans="1:40" x14ac:dyDescent="0.25">
      <c r="A95" s="28">
        <v>1314</v>
      </c>
      <c r="B95" s="29" t="s">
        <v>3207</v>
      </c>
      <c r="C95" s="29" t="s">
        <v>3208</v>
      </c>
      <c r="D95" s="29" t="s">
        <v>3209</v>
      </c>
      <c r="E95" s="42">
        <v>40878</v>
      </c>
      <c r="F95" s="29" t="s">
        <v>38</v>
      </c>
      <c r="K95" s="28">
        <v>10000</v>
      </c>
      <c r="L95" s="10" t="s">
        <v>342</v>
      </c>
      <c r="M95" s="29" t="s">
        <v>224</v>
      </c>
      <c r="N95" s="31" t="s">
        <v>48</v>
      </c>
      <c r="O95" s="28">
        <v>0</v>
      </c>
      <c r="P95" s="29" t="s">
        <v>2220</v>
      </c>
      <c r="Q95" s="31" t="s">
        <v>15</v>
      </c>
      <c r="R95" s="28">
        <v>1</v>
      </c>
      <c r="S95" s="28">
        <v>0</v>
      </c>
      <c r="T95" s="28">
        <v>0</v>
      </c>
      <c r="U95" s="28">
        <v>1</v>
      </c>
      <c r="V95" s="28">
        <v>0</v>
      </c>
      <c r="W95" s="28">
        <v>0</v>
      </c>
      <c r="X95" s="28">
        <v>0</v>
      </c>
      <c r="Y95" s="28">
        <v>0</v>
      </c>
      <c r="Z95" s="28">
        <v>1</v>
      </c>
      <c r="AA95" s="28">
        <v>0</v>
      </c>
      <c r="AB95" s="28">
        <v>0</v>
      </c>
      <c r="AC95" s="28">
        <v>1</v>
      </c>
      <c r="AD95" s="28">
        <v>0</v>
      </c>
      <c r="AE95" s="28">
        <v>0</v>
      </c>
      <c r="AF95" s="28">
        <v>0</v>
      </c>
      <c r="AG95" s="28">
        <v>0</v>
      </c>
      <c r="AH95" s="28">
        <v>0</v>
      </c>
      <c r="AI95" s="28">
        <v>0</v>
      </c>
      <c r="AJ95" s="9">
        <f t="shared" si="12"/>
        <v>1</v>
      </c>
      <c r="AK95" s="9">
        <f t="shared" si="13"/>
        <v>0</v>
      </c>
      <c r="AL95" s="9">
        <f t="shared" si="14"/>
        <v>0</v>
      </c>
      <c r="AM95" s="9">
        <f t="shared" si="15"/>
        <v>0</v>
      </c>
      <c r="AN95" s="29" t="s">
        <v>3210</v>
      </c>
    </row>
    <row r="96" spans="1:40" x14ac:dyDescent="0.25">
      <c r="A96" s="28">
        <v>1322</v>
      </c>
      <c r="B96" s="29" t="s">
        <v>2910</v>
      </c>
      <c r="C96" s="29" t="s">
        <v>2911</v>
      </c>
      <c r="D96" s="29" t="s">
        <v>2912</v>
      </c>
      <c r="E96" s="42">
        <v>37987</v>
      </c>
      <c r="F96" s="29" t="s">
        <v>38</v>
      </c>
      <c r="J96" s="28">
        <v>0.6</v>
      </c>
      <c r="L96" s="10" t="s">
        <v>342</v>
      </c>
      <c r="M96" s="29" t="s">
        <v>136</v>
      </c>
      <c r="N96" s="31" t="s">
        <v>48</v>
      </c>
      <c r="O96" s="28">
        <v>7.5</v>
      </c>
      <c r="P96" s="29" t="s">
        <v>195</v>
      </c>
      <c r="Q96" s="31" t="s">
        <v>70</v>
      </c>
      <c r="R96" s="28">
        <v>0</v>
      </c>
      <c r="S96" s="28">
        <v>0</v>
      </c>
      <c r="T96" s="28">
        <v>0</v>
      </c>
      <c r="U96" s="28">
        <v>1</v>
      </c>
      <c r="V96" s="28">
        <v>0</v>
      </c>
      <c r="W96" s="28">
        <v>0</v>
      </c>
      <c r="X96" s="28">
        <v>0</v>
      </c>
      <c r="Y96" s="28">
        <v>0</v>
      </c>
      <c r="Z96" s="28">
        <v>1</v>
      </c>
      <c r="AA96" s="28">
        <v>0</v>
      </c>
      <c r="AB96" s="28">
        <v>0</v>
      </c>
      <c r="AC96" s="28">
        <v>0</v>
      </c>
      <c r="AD96" s="28">
        <v>0</v>
      </c>
      <c r="AE96" s="28">
        <v>0</v>
      </c>
      <c r="AF96" s="28">
        <v>0</v>
      </c>
      <c r="AG96" s="28">
        <v>0</v>
      </c>
      <c r="AH96" s="28">
        <v>0</v>
      </c>
      <c r="AI96" s="28">
        <v>1</v>
      </c>
      <c r="AJ96" s="9">
        <f t="shared" si="12"/>
        <v>0</v>
      </c>
      <c r="AK96" s="9">
        <f t="shared" si="13"/>
        <v>0</v>
      </c>
      <c r="AL96" s="9">
        <f t="shared" si="14"/>
        <v>1</v>
      </c>
      <c r="AM96" s="9">
        <f t="shared" si="15"/>
        <v>0</v>
      </c>
      <c r="AN96" s="29" t="s">
        <v>2913</v>
      </c>
    </row>
    <row r="97" spans="1:40" s="21" customFormat="1" x14ac:dyDescent="0.25">
      <c r="A97" s="32">
        <v>1323</v>
      </c>
      <c r="B97" s="33" t="s">
        <v>3211</v>
      </c>
      <c r="C97" s="33" t="s">
        <v>3212</v>
      </c>
      <c r="D97" s="33" t="s">
        <v>3213</v>
      </c>
      <c r="E97" s="44">
        <v>36800</v>
      </c>
      <c r="F97" s="33" t="s">
        <v>38</v>
      </c>
      <c r="G97" s="32">
        <v>1000</v>
      </c>
      <c r="H97" s="32">
        <v>10</v>
      </c>
      <c r="I97" s="19"/>
      <c r="J97" s="32">
        <v>4.4999999999999998E-2</v>
      </c>
      <c r="K97" s="32">
        <v>55000</v>
      </c>
      <c r="L97" s="19" t="s">
        <v>342</v>
      </c>
      <c r="M97" s="33" t="s">
        <v>136</v>
      </c>
      <c r="N97" s="35" t="s">
        <v>48</v>
      </c>
      <c r="O97" s="32">
        <v>0</v>
      </c>
      <c r="P97" s="33" t="s">
        <v>3214</v>
      </c>
      <c r="Q97" s="35" t="s">
        <v>55</v>
      </c>
      <c r="R97" s="32">
        <v>1</v>
      </c>
      <c r="S97" s="32">
        <v>0</v>
      </c>
      <c r="T97" s="32">
        <v>0</v>
      </c>
      <c r="U97" s="32">
        <v>1</v>
      </c>
      <c r="V97" s="32">
        <v>0</v>
      </c>
      <c r="W97" s="32">
        <v>0</v>
      </c>
      <c r="X97" s="32">
        <v>0</v>
      </c>
      <c r="Y97" s="32">
        <v>0</v>
      </c>
      <c r="Z97" s="32">
        <v>1</v>
      </c>
      <c r="AA97" s="32">
        <v>0</v>
      </c>
      <c r="AB97" s="32">
        <v>0</v>
      </c>
      <c r="AC97" s="32">
        <v>0</v>
      </c>
      <c r="AD97" s="32">
        <v>0</v>
      </c>
      <c r="AE97" s="32">
        <v>0</v>
      </c>
      <c r="AF97" s="32">
        <v>0</v>
      </c>
      <c r="AG97" s="32">
        <v>0</v>
      </c>
      <c r="AH97" s="32">
        <v>0</v>
      </c>
      <c r="AI97" s="32">
        <v>1</v>
      </c>
      <c r="AJ97" s="9">
        <f t="shared" si="12"/>
        <v>0</v>
      </c>
      <c r="AK97" s="9">
        <f t="shared" si="13"/>
        <v>0</v>
      </c>
      <c r="AL97" s="9">
        <f t="shared" si="14"/>
        <v>1</v>
      </c>
      <c r="AM97" s="9">
        <f t="shared" si="15"/>
        <v>0</v>
      </c>
      <c r="AN97" s="22" t="s">
        <v>3215</v>
      </c>
    </row>
    <row r="98" spans="1:40" x14ac:dyDescent="0.25">
      <c r="A98" s="28">
        <v>1327</v>
      </c>
      <c r="B98" s="29" t="s">
        <v>2914</v>
      </c>
      <c r="C98" s="29" t="s">
        <v>2915</v>
      </c>
      <c r="D98" s="29" t="s">
        <v>2916</v>
      </c>
      <c r="E98" s="42">
        <v>38434</v>
      </c>
      <c r="F98" s="29" t="s">
        <v>38</v>
      </c>
      <c r="J98" s="28">
        <v>0.6</v>
      </c>
      <c r="L98" s="10" t="s">
        <v>342</v>
      </c>
      <c r="M98" s="29" t="s">
        <v>136</v>
      </c>
      <c r="N98" s="31" t="s">
        <v>48</v>
      </c>
      <c r="O98" s="28">
        <v>0.75</v>
      </c>
      <c r="P98" s="29" t="s">
        <v>195</v>
      </c>
      <c r="Q98" s="31" t="s">
        <v>70</v>
      </c>
      <c r="R98" s="28">
        <v>0</v>
      </c>
      <c r="S98" s="28">
        <v>0</v>
      </c>
      <c r="T98" s="28">
        <v>0</v>
      </c>
      <c r="U98" s="28">
        <v>1</v>
      </c>
      <c r="V98" s="28">
        <v>0</v>
      </c>
      <c r="W98" s="28">
        <v>0</v>
      </c>
      <c r="X98" s="28">
        <v>0</v>
      </c>
      <c r="Y98" s="28">
        <v>0</v>
      </c>
      <c r="Z98" s="28">
        <v>1</v>
      </c>
      <c r="AA98" s="28">
        <v>0</v>
      </c>
      <c r="AB98" s="28">
        <v>0</v>
      </c>
      <c r="AC98" s="28">
        <v>0</v>
      </c>
      <c r="AD98" s="28">
        <v>1</v>
      </c>
      <c r="AE98" s="28">
        <v>0</v>
      </c>
      <c r="AF98" s="28">
        <v>0</v>
      </c>
      <c r="AG98" s="28">
        <v>0</v>
      </c>
      <c r="AH98" s="28">
        <v>0</v>
      </c>
      <c r="AI98" s="28">
        <v>0</v>
      </c>
      <c r="AJ98" s="9">
        <f t="shared" si="12"/>
        <v>0</v>
      </c>
      <c r="AK98" s="9">
        <f t="shared" si="13"/>
        <v>0</v>
      </c>
      <c r="AL98" s="9">
        <f t="shared" si="14"/>
        <v>1</v>
      </c>
      <c r="AM98" s="9">
        <f t="shared" si="15"/>
        <v>1</v>
      </c>
      <c r="AN98" s="29" t="s">
        <v>2917</v>
      </c>
    </row>
    <row r="99" spans="1:40" x14ac:dyDescent="0.25">
      <c r="A99" s="28">
        <v>1328</v>
      </c>
      <c r="B99" s="29" t="s">
        <v>2918</v>
      </c>
      <c r="C99" s="29" t="s">
        <v>2919</v>
      </c>
      <c r="D99" s="29" t="s">
        <v>2920</v>
      </c>
      <c r="E99" s="42">
        <v>38432</v>
      </c>
      <c r="F99" s="29" t="s">
        <v>38</v>
      </c>
      <c r="J99" s="28">
        <v>2</v>
      </c>
      <c r="L99" s="10" t="s">
        <v>342</v>
      </c>
      <c r="M99" s="29" t="s">
        <v>136</v>
      </c>
      <c r="N99" s="31" t="s">
        <v>48</v>
      </c>
      <c r="O99" s="28">
        <v>0.75</v>
      </c>
      <c r="P99" s="29" t="s">
        <v>195</v>
      </c>
      <c r="Q99" s="31" t="s">
        <v>70</v>
      </c>
      <c r="R99" s="28">
        <v>0</v>
      </c>
      <c r="S99" s="28">
        <v>0</v>
      </c>
      <c r="T99" s="28">
        <v>0</v>
      </c>
      <c r="U99" s="28">
        <v>1</v>
      </c>
      <c r="V99" s="28">
        <v>0</v>
      </c>
      <c r="W99" s="28">
        <v>0</v>
      </c>
      <c r="X99" s="28">
        <v>0</v>
      </c>
      <c r="Y99" s="28">
        <v>0</v>
      </c>
      <c r="Z99" s="28">
        <v>1</v>
      </c>
      <c r="AA99" s="28">
        <v>0</v>
      </c>
      <c r="AB99" s="28">
        <v>0</v>
      </c>
      <c r="AC99" s="28">
        <v>0</v>
      </c>
      <c r="AD99" s="28">
        <v>1</v>
      </c>
      <c r="AE99" s="28">
        <v>0</v>
      </c>
      <c r="AF99" s="28">
        <v>0</v>
      </c>
      <c r="AG99" s="28">
        <v>0</v>
      </c>
      <c r="AH99" s="28">
        <v>0</v>
      </c>
      <c r="AI99" s="28">
        <v>0</v>
      </c>
      <c r="AJ99" s="9">
        <f t="shared" si="12"/>
        <v>0</v>
      </c>
      <c r="AK99" s="9">
        <f t="shared" si="13"/>
        <v>0</v>
      </c>
      <c r="AL99" s="9">
        <f t="shared" si="14"/>
        <v>1</v>
      </c>
      <c r="AM99" s="9">
        <f t="shared" si="15"/>
        <v>1</v>
      </c>
      <c r="AN99" s="29" t="s">
        <v>2921</v>
      </c>
    </row>
    <row r="100" spans="1:40" s="21" customFormat="1" x14ac:dyDescent="0.25">
      <c r="A100" s="32">
        <v>1330</v>
      </c>
      <c r="B100" s="33" t="s">
        <v>2922</v>
      </c>
      <c r="C100" s="33" t="s">
        <v>2923</v>
      </c>
      <c r="D100" s="33" t="s">
        <v>2924</v>
      </c>
      <c r="E100" s="44">
        <v>40099</v>
      </c>
      <c r="F100" s="33" t="s">
        <v>38</v>
      </c>
      <c r="G100" s="19"/>
      <c r="H100" s="19"/>
      <c r="I100" s="32">
        <v>0.06</v>
      </c>
      <c r="J100" s="19"/>
      <c r="K100" s="32">
        <v>8.9499999999999993</v>
      </c>
      <c r="L100" s="19" t="s">
        <v>342</v>
      </c>
      <c r="M100" s="33" t="s">
        <v>136</v>
      </c>
      <c r="N100" s="35" t="s">
        <v>48</v>
      </c>
      <c r="O100" s="32">
        <v>36</v>
      </c>
      <c r="P100" s="33" t="s">
        <v>2925</v>
      </c>
      <c r="Q100" s="35" t="s">
        <v>55</v>
      </c>
      <c r="R100" s="32">
        <v>1</v>
      </c>
      <c r="S100" s="32">
        <v>0</v>
      </c>
      <c r="T100" s="32">
        <v>0</v>
      </c>
      <c r="U100" s="32">
        <v>1</v>
      </c>
      <c r="V100" s="32">
        <v>0</v>
      </c>
      <c r="W100" s="32">
        <v>0</v>
      </c>
      <c r="X100" s="32">
        <v>0</v>
      </c>
      <c r="Y100" s="32">
        <v>0</v>
      </c>
      <c r="Z100" s="32">
        <v>1</v>
      </c>
      <c r="AA100" s="32">
        <v>0</v>
      </c>
      <c r="AB100" s="32">
        <v>0</v>
      </c>
      <c r="AC100" s="32">
        <v>0</v>
      </c>
      <c r="AD100" s="32">
        <v>0</v>
      </c>
      <c r="AE100" s="32">
        <v>0</v>
      </c>
      <c r="AF100" s="32">
        <v>0</v>
      </c>
      <c r="AG100" s="32">
        <v>0</v>
      </c>
      <c r="AH100" s="32">
        <v>0</v>
      </c>
      <c r="AI100" s="32">
        <v>1</v>
      </c>
      <c r="AJ100" s="9">
        <f t="shared" si="12"/>
        <v>0</v>
      </c>
      <c r="AK100" s="9">
        <f t="shared" si="13"/>
        <v>0</v>
      </c>
      <c r="AL100" s="9">
        <f t="shared" si="14"/>
        <v>1</v>
      </c>
      <c r="AM100" s="9">
        <f t="shared" si="15"/>
        <v>0</v>
      </c>
      <c r="AN100" s="22" t="s">
        <v>2926</v>
      </c>
    </row>
    <row r="101" spans="1:40" x14ac:dyDescent="0.25">
      <c r="A101" s="28">
        <v>1364</v>
      </c>
      <c r="B101" s="29" t="s">
        <v>2927</v>
      </c>
      <c r="C101" s="29" t="s">
        <v>2928</v>
      </c>
      <c r="D101" s="29" t="s">
        <v>2929</v>
      </c>
      <c r="E101" s="42">
        <v>37099</v>
      </c>
      <c r="F101" s="29" t="s">
        <v>38</v>
      </c>
      <c r="J101" s="28">
        <v>1</v>
      </c>
      <c r="L101" s="10" t="s">
        <v>342</v>
      </c>
      <c r="M101" s="29" t="s">
        <v>185</v>
      </c>
      <c r="N101" s="31" t="s">
        <v>48</v>
      </c>
      <c r="O101" s="28">
        <v>0</v>
      </c>
      <c r="P101" s="29" t="s">
        <v>195</v>
      </c>
      <c r="Q101" s="31" t="s">
        <v>70</v>
      </c>
      <c r="R101" s="28">
        <v>0</v>
      </c>
      <c r="S101" s="28">
        <v>0</v>
      </c>
      <c r="T101" s="28">
        <v>0</v>
      </c>
      <c r="U101" s="28">
        <v>1</v>
      </c>
      <c r="V101" s="28">
        <v>0</v>
      </c>
      <c r="W101" s="28">
        <v>0</v>
      </c>
      <c r="X101" s="28">
        <v>0</v>
      </c>
      <c r="Y101" s="28">
        <v>0</v>
      </c>
      <c r="Z101" s="28">
        <v>1</v>
      </c>
      <c r="AA101" s="28">
        <v>0</v>
      </c>
      <c r="AB101" s="28">
        <v>0</v>
      </c>
      <c r="AC101" s="28">
        <v>1</v>
      </c>
      <c r="AD101" s="28">
        <v>0</v>
      </c>
      <c r="AE101" s="28">
        <v>0</v>
      </c>
      <c r="AF101" s="28">
        <v>0</v>
      </c>
      <c r="AG101" s="28">
        <v>0</v>
      </c>
      <c r="AH101" s="28">
        <v>0</v>
      </c>
      <c r="AI101" s="28">
        <v>0</v>
      </c>
      <c r="AJ101" s="9">
        <f t="shared" si="12"/>
        <v>1</v>
      </c>
      <c r="AK101" s="9">
        <f t="shared" si="13"/>
        <v>0</v>
      </c>
      <c r="AL101" s="9">
        <f t="shared" si="14"/>
        <v>0</v>
      </c>
      <c r="AM101" s="9">
        <f t="shared" si="15"/>
        <v>0</v>
      </c>
      <c r="AN101" s="29" t="s">
        <v>2930</v>
      </c>
    </row>
    <row r="102" spans="1:40" x14ac:dyDescent="0.25">
      <c r="A102" s="28">
        <v>1368</v>
      </c>
      <c r="B102" s="29" t="s">
        <v>2931</v>
      </c>
      <c r="C102" s="29" t="s">
        <v>2932</v>
      </c>
      <c r="D102" s="29" t="s">
        <v>2929</v>
      </c>
      <c r="E102" s="42">
        <v>37895</v>
      </c>
      <c r="F102" s="29" t="s">
        <v>38</v>
      </c>
      <c r="J102" s="28">
        <v>3.5</v>
      </c>
      <c r="L102" s="10" t="s">
        <v>342</v>
      </c>
      <c r="M102" s="29" t="s">
        <v>185</v>
      </c>
      <c r="N102" s="31" t="s">
        <v>48</v>
      </c>
      <c r="O102" s="28">
        <v>0</v>
      </c>
      <c r="P102" s="29" t="s">
        <v>195</v>
      </c>
      <c r="Q102" s="31" t="s">
        <v>70</v>
      </c>
      <c r="R102" s="28">
        <v>0</v>
      </c>
      <c r="S102" s="28">
        <v>0</v>
      </c>
      <c r="T102" s="28">
        <v>0</v>
      </c>
      <c r="U102" s="28">
        <v>1</v>
      </c>
      <c r="V102" s="28">
        <v>0</v>
      </c>
      <c r="W102" s="28">
        <v>0</v>
      </c>
      <c r="X102" s="28">
        <v>0</v>
      </c>
      <c r="Y102" s="28">
        <v>0</v>
      </c>
      <c r="Z102" s="28">
        <v>1</v>
      </c>
      <c r="AA102" s="28">
        <v>0</v>
      </c>
      <c r="AB102" s="28">
        <v>0</v>
      </c>
      <c r="AC102" s="28">
        <v>0</v>
      </c>
      <c r="AD102" s="28">
        <v>1</v>
      </c>
      <c r="AE102" s="28">
        <v>0</v>
      </c>
      <c r="AF102" s="28">
        <v>0</v>
      </c>
      <c r="AG102" s="28">
        <v>0</v>
      </c>
      <c r="AH102" s="28">
        <v>0</v>
      </c>
      <c r="AI102" s="28">
        <v>0</v>
      </c>
      <c r="AJ102" s="9">
        <f t="shared" si="12"/>
        <v>0</v>
      </c>
      <c r="AK102" s="9">
        <f t="shared" si="13"/>
        <v>0</v>
      </c>
      <c r="AL102" s="9">
        <f t="shared" si="14"/>
        <v>1</v>
      </c>
      <c r="AM102" s="9">
        <f t="shared" si="15"/>
        <v>1</v>
      </c>
      <c r="AN102" s="29" t="s">
        <v>2933</v>
      </c>
    </row>
    <row r="103" spans="1:40" x14ac:dyDescent="0.25">
      <c r="A103" s="28">
        <v>1375</v>
      </c>
      <c r="B103" s="29" t="s">
        <v>3216</v>
      </c>
      <c r="C103" s="29" t="s">
        <v>3217</v>
      </c>
      <c r="D103" s="29" t="s">
        <v>3218</v>
      </c>
      <c r="E103" s="42">
        <v>39234</v>
      </c>
      <c r="F103" s="29" t="s">
        <v>38</v>
      </c>
      <c r="G103" s="28">
        <v>960</v>
      </c>
      <c r="H103" s="28">
        <v>925</v>
      </c>
      <c r="K103" s="28"/>
      <c r="L103" s="28" t="s">
        <v>341</v>
      </c>
      <c r="M103" s="29" t="s">
        <v>47</v>
      </c>
      <c r="N103" s="31" t="s">
        <v>48</v>
      </c>
      <c r="O103" s="28">
        <v>0</v>
      </c>
      <c r="P103" s="29" t="s">
        <v>3219</v>
      </c>
      <c r="Q103" s="31" t="s">
        <v>15</v>
      </c>
      <c r="R103" s="28">
        <v>1</v>
      </c>
      <c r="S103" s="28">
        <v>1</v>
      </c>
      <c r="T103" s="28">
        <v>0</v>
      </c>
      <c r="U103" s="28">
        <v>1</v>
      </c>
      <c r="V103" s="28">
        <v>0</v>
      </c>
      <c r="W103" s="28">
        <v>0</v>
      </c>
      <c r="X103" s="28">
        <v>0</v>
      </c>
      <c r="Y103" s="28">
        <v>0</v>
      </c>
      <c r="Z103" s="28">
        <v>1</v>
      </c>
      <c r="AA103" s="28">
        <v>0</v>
      </c>
      <c r="AB103" s="28">
        <v>0</v>
      </c>
      <c r="AC103" s="28">
        <v>0</v>
      </c>
      <c r="AD103" s="28">
        <v>0</v>
      </c>
      <c r="AE103" s="28">
        <v>0</v>
      </c>
      <c r="AF103" s="28">
        <v>0</v>
      </c>
      <c r="AG103" s="28">
        <v>0</v>
      </c>
      <c r="AH103" s="28">
        <v>0</v>
      </c>
      <c r="AI103" s="28">
        <v>1</v>
      </c>
      <c r="AJ103" s="9">
        <f t="shared" si="12"/>
        <v>0</v>
      </c>
      <c r="AK103" s="9">
        <f t="shared" si="13"/>
        <v>0</v>
      </c>
      <c r="AL103" s="9">
        <f t="shared" si="14"/>
        <v>1</v>
      </c>
      <c r="AM103" s="9">
        <f t="shared" si="15"/>
        <v>0</v>
      </c>
      <c r="AN103" s="29" t="s">
        <v>3220</v>
      </c>
    </row>
    <row r="104" spans="1:40" x14ac:dyDescent="0.25">
      <c r="A104" s="28">
        <v>1376</v>
      </c>
      <c r="B104" s="29" t="s">
        <v>3221</v>
      </c>
      <c r="C104" s="29" t="s">
        <v>3222</v>
      </c>
      <c r="D104" s="29" t="s">
        <v>3223</v>
      </c>
      <c r="E104" s="42">
        <v>40646</v>
      </c>
      <c r="F104" s="29" t="s">
        <v>38</v>
      </c>
      <c r="L104" s="10" t="s">
        <v>341</v>
      </c>
      <c r="M104" s="29" t="s">
        <v>200</v>
      </c>
      <c r="N104" s="31" t="s">
        <v>48</v>
      </c>
      <c r="O104" s="28">
        <v>0</v>
      </c>
      <c r="P104" s="29" t="s">
        <v>3224</v>
      </c>
      <c r="Q104" s="31" t="s">
        <v>15</v>
      </c>
      <c r="R104" s="28">
        <v>1</v>
      </c>
      <c r="S104" s="28">
        <v>0</v>
      </c>
      <c r="T104" s="28">
        <v>1</v>
      </c>
      <c r="U104" s="28">
        <v>1</v>
      </c>
      <c r="V104" s="28">
        <v>0</v>
      </c>
      <c r="W104" s="28">
        <v>0</v>
      </c>
      <c r="X104" s="28">
        <v>0</v>
      </c>
      <c r="Y104" s="28">
        <v>0</v>
      </c>
      <c r="Z104" s="28">
        <v>1</v>
      </c>
      <c r="AA104" s="28">
        <v>0</v>
      </c>
      <c r="AB104" s="28">
        <v>0</v>
      </c>
      <c r="AC104" s="28">
        <v>0</v>
      </c>
      <c r="AD104" s="28">
        <v>0</v>
      </c>
      <c r="AE104" s="28">
        <v>0</v>
      </c>
      <c r="AF104" s="28">
        <v>0</v>
      </c>
      <c r="AG104" s="28">
        <v>0</v>
      </c>
      <c r="AH104" s="28">
        <v>0</v>
      </c>
      <c r="AI104" s="28">
        <v>1</v>
      </c>
      <c r="AJ104" s="9">
        <f t="shared" si="12"/>
        <v>0</v>
      </c>
      <c r="AK104" s="9">
        <f t="shared" si="13"/>
        <v>0</v>
      </c>
      <c r="AL104" s="9">
        <f t="shared" si="14"/>
        <v>1</v>
      </c>
      <c r="AM104" s="9">
        <f t="shared" si="15"/>
        <v>0</v>
      </c>
      <c r="AN104" s="29" t="s">
        <v>3225</v>
      </c>
    </row>
    <row r="105" spans="1:40" x14ac:dyDescent="0.25">
      <c r="A105" s="28">
        <v>1396</v>
      </c>
      <c r="B105" s="29" t="s">
        <v>2934</v>
      </c>
      <c r="C105" s="29" t="s">
        <v>2935</v>
      </c>
      <c r="D105" s="29" t="s">
        <v>2936</v>
      </c>
      <c r="E105" s="42">
        <v>40330</v>
      </c>
      <c r="F105" s="29" t="s">
        <v>38</v>
      </c>
      <c r="I105" s="28">
        <v>2000</v>
      </c>
      <c r="J105" s="28">
        <v>0.98</v>
      </c>
      <c r="K105" s="28">
        <v>36</v>
      </c>
      <c r="L105" s="10" t="s">
        <v>341</v>
      </c>
      <c r="M105" s="29" t="s">
        <v>200</v>
      </c>
      <c r="N105" s="31" t="s">
        <v>48</v>
      </c>
      <c r="O105" s="28">
        <v>0</v>
      </c>
      <c r="P105" s="29" t="s">
        <v>2220</v>
      </c>
      <c r="Q105" s="31" t="s">
        <v>15</v>
      </c>
      <c r="R105" s="28">
        <v>1</v>
      </c>
      <c r="S105" s="28">
        <v>0</v>
      </c>
      <c r="T105" s="28">
        <v>0</v>
      </c>
      <c r="U105" s="28">
        <v>1</v>
      </c>
      <c r="V105" s="28">
        <v>0</v>
      </c>
      <c r="W105" s="28">
        <v>0</v>
      </c>
      <c r="X105" s="28">
        <v>0</v>
      </c>
      <c r="Y105" s="28">
        <v>0</v>
      </c>
      <c r="Z105" s="28">
        <v>1</v>
      </c>
      <c r="AA105" s="28">
        <v>0</v>
      </c>
      <c r="AB105" s="28">
        <v>0</v>
      </c>
      <c r="AC105" s="28">
        <v>0</v>
      </c>
      <c r="AD105" s="28">
        <v>0</v>
      </c>
      <c r="AE105" s="28">
        <v>1</v>
      </c>
      <c r="AF105" s="28">
        <v>0</v>
      </c>
      <c r="AG105" s="28">
        <v>0</v>
      </c>
      <c r="AH105" s="28">
        <v>0</v>
      </c>
      <c r="AI105" s="28">
        <v>0</v>
      </c>
      <c r="AJ105" s="9">
        <f t="shared" si="12"/>
        <v>1</v>
      </c>
      <c r="AK105" s="9">
        <f t="shared" si="13"/>
        <v>0</v>
      </c>
      <c r="AL105" s="9">
        <f t="shared" si="14"/>
        <v>0</v>
      </c>
      <c r="AM105" s="9">
        <f t="shared" si="15"/>
        <v>0</v>
      </c>
      <c r="AN105" s="29" t="s">
        <v>2937</v>
      </c>
    </row>
    <row r="106" spans="1:40" x14ac:dyDescent="0.25">
      <c r="A106" s="28">
        <v>1417</v>
      </c>
      <c r="B106" s="29" t="s">
        <v>2938</v>
      </c>
      <c r="C106" s="29" t="s">
        <v>2939</v>
      </c>
      <c r="D106" s="29" t="s">
        <v>2940</v>
      </c>
      <c r="E106" s="42">
        <v>41640</v>
      </c>
      <c r="F106" s="29" t="s">
        <v>38</v>
      </c>
      <c r="I106" s="28">
        <v>2080</v>
      </c>
      <c r="L106" s="10" t="s">
        <v>342</v>
      </c>
      <c r="M106" s="29" t="s">
        <v>224</v>
      </c>
      <c r="O106" s="28">
        <v>15</v>
      </c>
      <c r="P106" s="29" t="s">
        <v>1837</v>
      </c>
      <c r="Q106" s="31" t="s">
        <v>15</v>
      </c>
      <c r="R106" s="28">
        <v>1</v>
      </c>
      <c r="S106" s="28">
        <v>0</v>
      </c>
      <c r="T106" s="28">
        <v>0</v>
      </c>
      <c r="U106" s="28">
        <v>1</v>
      </c>
      <c r="V106" s="28">
        <v>0</v>
      </c>
      <c r="W106" s="28">
        <v>0</v>
      </c>
      <c r="X106" s="28">
        <v>0</v>
      </c>
      <c r="Y106" s="28">
        <v>0</v>
      </c>
      <c r="Z106" s="28">
        <v>1</v>
      </c>
      <c r="AA106" s="28">
        <v>0</v>
      </c>
      <c r="AB106" s="28">
        <v>0</v>
      </c>
      <c r="AC106" s="28">
        <v>0</v>
      </c>
      <c r="AD106" s="28">
        <v>0</v>
      </c>
      <c r="AE106" s="28">
        <v>0</v>
      </c>
      <c r="AF106" s="28">
        <v>0</v>
      </c>
      <c r="AG106" s="28">
        <v>0</v>
      </c>
      <c r="AH106" s="28">
        <v>0</v>
      </c>
      <c r="AI106" s="28">
        <v>1</v>
      </c>
      <c r="AJ106" s="9">
        <f t="shared" si="12"/>
        <v>0</v>
      </c>
      <c r="AK106" s="9">
        <f t="shared" si="13"/>
        <v>0</v>
      </c>
      <c r="AL106" s="9">
        <f t="shared" si="14"/>
        <v>1</v>
      </c>
      <c r="AM106" s="9">
        <f t="shared" si="15"/>
        <v>0</v>
      </c>
      <c r="AN106" s="29" t="s">
        <v>2941</v>
      </c>
    </row>
    <row r="107" spans="1:40" x14ac:dyDescent="0.25">
      <c r="A107" s="28">
        <v>1435</v>
      </c>
      <c r="B107" s="29" t="s">
        <v>2942</v>
      </c>
      <c r="C107" s="29" t="s">
        <v>2943</v>
      </c>
      <c r="D107" s="29" t="s">
        <v>2944</v>
      </c>
      <c r="E107" s="42">
        <v>40963</v>
      </c>
      <c r="F107" s="29" t="s">
        <v>38</v>
      </c>
      <c r="I107" s="28">
        <v>10000</v>
      </c>
      <c r="L107" s="10" t="s">
        <v>342</v>
      </c>
      <c r="M107" s="29" t="s">
        <v>185</v>
      </c>
      <c r="N107" s="31" t="s">
        <v>40</v>
      </c>
      <c r="O107" s="28">
        <v>300</v>
      </c>
      <c r="P107" s="29" t="s">
        <v>367</v>
      </c>
      <c r="Q107" s="31" t="s">
        <v>15</v>
      </c>
      <c r="R107" s="28">
        <v>1</v>
      </c>
      <c r="S107" s="28">
        <v>0</v>
      </c>
      <c r="T107" s="28">
        <v>0</v>
      </c>
      <c r="U107" s="28">
        <v>1</v>
      </c>
      <c r="V107" s="28">
        <v>0</v>
      </c>
      <c r="W107" s="28">
        <v>0</v>
      </c>
      <c r="X107" s="28">
        <v>0</v>
      </c>
      <c r="Y107" s="28">
        <v>0</v>
      </c>
      <c r="Z107" s="28">
        <v>1</v>
      </c>
      <c r="AA107" s="28">
        <v>0</v>
      </c>
      <c r="AB107" s="28">
        <v>0</v>
      </c>
      <c r="AC107" s="28">
        <v>1</v>
      </c>
      <c r="AD107" s="28">
        <v>0</v>
      </c>
      <c r="AE107" s="28">
        <v>0</v>
      </c>
      <c r="AF107" s="28">
        <v>0</v>
      </c>
      <c r="AG107" s="28">
        <v>0</v>
      </c>
      <c r="AH107" s="28">
        <v>0</v>
      </c>
      <c r="AI107" s="28">
        <v>0</v>
      </c>
      <c r="AJ107" s="9">
        <f t="shared" si="12"/>
        <v>1</v>
      </c>
      <c r="AK107" s="9">
        <f t="shared" si="13"/>
        <v>0</v>
      </c>
      <c r="AL107" s="9">
        <f t="shared" si="14"/>
        <v>0</v>
      </c>
      <c r="AM107" s="9">
        <f t="shared" si="15"/>
        <v>0</v>
      </c>
      <c r="AN107" s="29" t="s">
        <v>2945</v>
      </c>
    </row>
    <row r="108" spans="1:40" x14ac:dyDescent="0.25">
      <c r="A108" s="28">
        <v>1463</v>
      </c>
      <c r="B108" s="29" t="s">
        <v>2946</v>
      </c>
      <c r="C108" s="29" t="s">
        <v>2947</v>
      </c>
      <c r="D108" s="29" t="s">
        <v>2948</v>
      </c>
      <c r="E108" s="42">
        <v>39965</v>
      </c>
      <c r="F108" s="29" t="s">
        <v>38</v>
      </c>
      <c r="I108" s="28">
        <v>8350</v>
      </c>
      <c r="L108" s="10" t="s">
        <v>342</v>
      </c>
      <c r="M108" s="29" t="s">
        <v>691</v>
      </c>
      <c r="N108" s="31" t="s">
        <v>48</v>
      </c>
      <c r="O108" s="28">
        <v>0</v>
      </c>
      <c r="P108" s="29" t="s">
        <v>526</v>
      </c>
      <c r="Q108" s="31" t="s">
        <v>70</v>
      </c>
      <c r="R108" s="28">
        <v>0</v>
      </c>
      <c r="S108" s="28">
        <v>0</v>
      </c>
      <c r="T108" s="28">
        <v>0</v>
      </c>
      <c r="U108" s="28">
        <v>1</v>
      </c>
      <c r="V108" s="28">
        <v>0</v>
      </c>
      <c r="W108" s="28">
        <v>0</v>
      </c>
      <c r="X108" s="28">
        <v>0</v>
      </c>
      <c r="Y108" s="28">
        <v>0</v>
      </c>
      <c r="Z108" s="28">
        <v>1</v>
      </c>
      <c r="AA108" s="28">
        <v>0</v>
      </c>
      <c r="AB108" s="28">
        <v>0</v>
      </c>
      <c r="AC108" s="28">
        <v>0</v>
      </c>
      <c r="AD108" s="28">
        <v>1</v>
      </c>
      <c r="AE108" s="28">
        <v>1</v>
      </c>
      <c r="AF108" s="28">
        <v>0</v>
      </c>
      <c r="AG108" s="28">
        <v>0</v>
      </c>
      <c r="AH108" s="28">
        <v>0</v>
      </c>
      <c r="AI108" s="28">
        <v>0</v>
      </c>
      <c r="AJ108" s="9">
        <f t="shared" si="12"/>
        <v>1</v>
      </c>
      <c r="AK108" s="9">
        <f t="shared" si="13"/>
        <v>0</v>
      </c>
      <c r="AL108" s="9">
        <f t="shared" si="14"/>
        <v>1</v>
      </c>
      <c r="AM108" s="9">
        <f t="shared" si="15"/>
        <v>1</v>
      </c>
      <c r="AN108" s="29" t="s">
        <v>2949</v>
      </c>
    </row>
    <row r="109" spans="1:40" x14ac:dyDescent="0.25">
      <c r="A109" s="28">
        <v>1508</v>
      </c>
      <c r="B109" s="29" t="s">
        <v>3226</v>
      </c>
      <c r="C109" s="29" t="s">
        <v>3227</v>
      </c>
      <c r="D109" s="29" t="s">
        <v>3228</v>
      </c>
      <c r="E109" s="42">
        <v>40544</v>
      </c>
      <c r="F109" s="29" t="s">
        <v>38</v>
      </c>
      <c r="G109" s="28">
        <v>1800</v>
      </c>
      <c r="H109" s="28">
        <v>900</v>
      </c>
      <c r="L109" s="10" t="s">
        <v>341</v>
      </c>
      <c r="M109" s="29" t="s">
        <v>54</v>
      </c>
      <c r="N109" s="31" t="s">
        <v>48</v>
      </c>
      <c r="O109" s="28">
        <v>0.66666666666666674</v>
      </c>
      <c r="P109" s="29" t="s">
        <v>3229</v>
      </c>
      <c r="Q109" s="31" t="s">
        <v>15</v>
      </c>
      <c r="R109" s="28">
        <v>1</v>
      </c>
      <c r="S109" s="28">
        <v>0</v>
      </c>
      <c r="T109" s="28">
        <v>1</v>
      </c>
      <c r="U109" s="28">
        <v>1</v>
      </c>
      <c r="V109" s="28">
        <v>0</v>
      </c>
      <c r="W109" s="28">
        <v>0</v>
      </c>
      <c r="X109" s="28">
        <v>0</v>
      </c>
      <c r="Y109" s="28">
        <v>0</v>
      </c>
      <c r="Z109" s="28">
        <v>1</v>
      </c>
      <c r="AA109" s="28">
        <v>0</v>
      </c>
      <c r="AB109" s="28">
        <v>0</v>
      </c>
      <c r="AC109" s="28">
        <v>0</v>
      </c>
      <c r="AD109" s="28">
        <v>0</v>
      </c>
      <c r="AE109" s="28">
        <v>1</v>
      </c>
      <c r="AF109" s="28">
        <v>0</v>
      </c>
      <c r="AG109" s="28">
        <v>0</v>
      </c>
      <c r="AH109" s="28">
        <v>0</v>
      </c>
      <c r="AI109" s="28">
        <v>0</v>
      </c>
      <c r="AJ109" s="9">
        <f t="shared" si="12"/>
        <v>1</v>
      </c>
      <c r="AK109" s="9">
        <f t="shared" si="13"/>
        <v>0</v>
      </c>
      <c r="AL109" s="9">
        <f t="shared" si="14"/>
        <v>0</v>
      </c>
      <c r="AM109" s="9">
        <f t="shared" si="15"/>
        <v>0</v>
      </c>
      <c r="AN109" s="29" t="s">
        <v>3230</v>
      </c>
    </row>
    <row r="110" spans="1:40" x14ac:dyDescent="0.25">
      <c r="A110" s="28">
        <v>1510</v>
      </c>
      <c r="B110" s="29" t="s">
        <v>3231</v>
      </c>
      <c r="C110" s="29" t="s">
        <v>3232</v>
      </c>
      <c r="D110" s="29" t="s">
        <v>3233</v>
      </c>
      <c r="E110" s="42">
        <v>39974</v>
      </c>
      <c r="F110" s="29" t="s">
        <v>38</v>
      </c>
      <c r="G110" s="28">
        <v>1800</v>
      </c>
      <c r="H110" s="28">
        <v>900</v>
      </c>
      <c r="L110" s="10" t="s">
        <v>341</v>
      </c>
      <c r="M110" s="29" t="s">
        <v>151</v>
      </c>
      <c r="N110" s="31" t="s">
        <v>48</v>
      </c>
      <c r="O110" s="28">
        <v>8.5000000000000006E-2</v>
      </c>
      <c r="P110" s="29" t="s">
        <v>41</v>
      </c>
      <c r="Q110" s="31" t="s">
        <v>15</v>
      </c>
      <c r="R110" s="28">
        <v>1</v>
      </c>
      <c r="S110" s="28">
        <v>0</v>
      </c>
      <c r="T110" s="28">
        <v>0</v>
      </c>
      <c r="U110" s="28">
        <v>1</v>
      </c>
      <c r="V110" s="28">
        <v>0</v>
      </c>
      <c r="W110" s="28">
        <v>0</v>
      </c>
      <c r="X110" s="28">
        <v>0</v>
      </c>
      <c r="Y110" s="28">
        <v>0</v>
      </c>
      <c r="Z110" s="28">
        <v>1</v>
      </c>
      <c r="AA110" s="28">
        <v>0</v>
      </c>
      <c r="AB110" s="28">
        <v>0</v>
      </c>
      <c r="AC110" s="28">
        <v>0</v>
      </c>
      <c r="AD110" s="28">
        <v>0</v>
      </c>
      <c r="AE110" s="28">
        <v>0</v>
      </c>
      <c r="AF110" s="28">
        <v>0</v>
      </c>
      <c r="AG110" s="28">
        <v>0</v>
      </c>
      <c r="AH110" s="28">
        <v>0</v>
      </c>
      <c r="AI110" s="28">
        <v>1</v>
      </c>
      <c r="AJ110" s="9">
        <f t="shared" si="12"/>
        <v>0</v>
      </c>
      <c r="AK110" s="9">
        <f t="shared" si="13"/>
        <v>0</v>
      </c>
      <c r="AL110" s="9">
        <f t="shared" si="14"/>
        <v>1</v>
      </c>
      <c r="AM110" s="9">
        <f t="shared" si="15"/>
        <v>0</v>
      </c>
      <c r="AN110" s="29" t="s">
        <v>3234</v>
      </c>
    </row>
    <row r="111" spans="1:40" x14ac:dyDescent="0.25">
      <c r="A111" s="28">
        <v>1515</v>
      </c>
      <c r="B111" s="29" t="s">
        <v>2950</v>
      </c>
      <c r="C111" s="29" t="s">
        <v>2951</v>
      </c>
      <c r="D111" s="29" t="s">
        <v>2952</v>
      </c>
      <c r="E111" s="42">
        <v>39356</v>
      </c>
      <c r="F111" s="29" t="s">
        <v>38</v>
      </c>
      <c r="J111" s="28">
        <v>0.3</v>
      </c>
      <c r="L111" s="10" t="s">
        <v>342</v>
      </c>
      <c r="M111" s="29" t="s">
        <v>185</v>
      </c>
      <c r="N111" s="31" t="s">
        <v>48</v>
      </c>
      <c r="O111" s="28">
        <v>80</v>
      </c>
      <c r="P111" s="29" t="s">
        <v>377</v>
      </c>
      <c r="Q111" s="31" t="s">
        <v>15</v>
      </c>
      <c r="R111" s="28">
        <v>1</v>
      </c>
      <c r="S111" s="28">
        <v>0</v>
      </c>
      <c r="T111" s="28">
        <v>0</v>
      </c>
      <c r="U111" s="28">
        <v>1</v>
      </c>
      <c r="V111" s="28">
        <v>0</v>
      </c>
      <c r="W111" s="28">
        <v>0</v>
      </c>
      <c r="X111" s="28">
        <v>0</v>
      </c>
      <c r="Y111" s="28">
        <v>0</v>
      </c>
      <c r="Z111" s="28">
        <v>1</v>
      </c>
      <c r="AA111" s="28">
        <v>0</v>
      </c>
      <c r="AB111" s="28">
        <v>0</v>
      </c>
      <c r="AC111" s="28">
        <v>1</v>
      </c>
      <c r="AD111" s="28">
        <v>1</v>
      </c>
      <c r="AE111" s="28">
        <v>1</v>
      </c>
      <c r="AF111" s="28">
        <v>0</v>
      </c>
      <c r="AG111" s="28">
        <v>0</v>
      </c>
      <c r="AH111" s="28">
        <v>0</v>
      </c>
      <c r="AI111" s="28">
        <v>0</v>
      </c>
      <c r="AJ111" s="9">
        <f t="shared" si="12"/>
        <v>1</v>
      </c>
      <c r="AK111" s="9">
        <f t="shared" si="13"/>
        <v>0</v>
      </c>
      <c r="AL111" s="9">
        <f t="shared" si="14"/>
        <v>1</v>
      </c>
      <c r="AM111" s="9">
        <f t="shared" si="15"/>
        <v>1</v>
      </c>
      <c r="AN111" s="29" t="s">
        <v>2953</v>
      </c>
    </row>
    <row r="112" spans="1:40" x14ac:dyDescent="0.25">
      <c r="A112" s="28">
        <v>1535</v>
      </c>
      <c r="B112" s="29" t="s">
        <v>1155</v>
      </c>
      <c r="C112" s="29" t="s">
        <v>1156</v>
      </c>
      <c r="D112" s="29" t="s">
        <v>1157</v>
      </c>
      <c r="E112" s="42">
        <v>39508</v>
      </c>
      <c r="F112" s="29" t="s">
        <v>38</v>
      </c>
      <c r="I112" s="28">
        <v>10000</v>
      </c>
      <c r="J112" s="28">
        <v>0.2</v>
      </c>
      <c r="L112" s="10" t="s">
        <v>342</v>
      </c>
      <c r="M112" s="29" t="s">
        <v>136</v>
      </c>
      <c r="N112" s="31" t="s">
        <v>48</v>
      </c>
      <c r="O112" s="28">
        <v>90</v>
      </c>
      <c r="P112" s="29" t="s">
        <v>367</v>
      </c>
      <c r="Q112" s="31" t="s">
        <v>15</v>
      </c>
      <c r="R112" s="28">
        <v>1</v>
      </c>
      <c r="S112" s="28">
        <v>0</v>
      </c>
      <c r="T112" s="28">
        <v>0</v>
      </c>
      <c r="U112" s="28">
        <v>1</v>
      </c>
      <c r="V112" s="28">
        <v>0</v>
      </c>
      <c r="W112" s="28">
        <v>0</v>
      </c>
      <c r="X112" s="28">
        <v>0</v>
      </c>
      <c r="Y112" s="28">
        <v>0</v>
      </c>
      <c r="Z112" s="28">
        <v>1</v>
      </c>
      <c r="AA112" s="28">
        <v>0</v>
      </c>
      <c r="AB112" s="28">
        <v>0</v>
      </c>
      <c r="AC112" s="28">
        <v>1</v>
      </c>
      <c r="AD112" s="28">
        <v>0</v>
      </c>
      <c r="AE112" s="28">
        <v>0</v>
      </c>
      <c r="AF112" s="28">
        <v>0</v>
      </c>
      <c r="AG112" s="28">
        <v>0</v>
      </c>
      <c r="AH112" s="28">
        <v>0</v>
      </c>
      <c r="AI112" s="28">
        <v>0</v>
      </c>
      <c r="AJ112" s="9">
        <f t="shared" si="12"/>
        <v>1</v>
      </c>
      <c r="AK112" s="9">
        <f t="shared" si="13"/>
        <v>0</v>
      </c>
      <c r="AL112" s="9">
        <f t="shared" si="14"/>
        <v>0</v>
      </c>
      <c r="AM112" s="9">
        <f t="shared" si="15"/>
        <v>0</v>
      </c>
      <c r="AN112" s="29" t="s">
        <v>1158</v>
      </c>
    </row>
    <row r="113" spans="1:40" x14ac:dyDescent="0.25">
      <c r="A113" s="28">
        <v>1550</v>
      </c>
      <c r="B113" s="29" t="s">
        <v>1159</v>
      </c>
      <c r="C113" s="29" t="s">
        <v>1160</v>
      </c>
      <c r="D113" s="29" t="s">
        <v>1161</v>
      </c>
      <c r="E113" s="42">
        <v>41027</v>
      </c>
      <c r="F113" s="29" t="s">
        <v>38</v>
      </c>
      <c r="I113" s="28">
        <v>10000</v>
      </c>
      <c r="J113" s="28">
        <v>0.2</v>
      </c>
      <c r="L113" s="10" t="s">
        <v>342</v>
      </c>
      <c r="M113" s="29" t="s">
        <v>136</v>
      </c>
      <c r="N113" s="31" t="s">
        <v>48</v>
      </c>
      <c r="O113" s="28">
        <v>90</v>
      </c>
      <c r="P113" s="29" t="s">
        <v>377</v>
      </c>
      <c r="Q113" s="31" t="s">
        <v>15</v>
      </c>
      <c r="R113" s="28">
        <v>1</v>
      </c>
      <c r="S113" s="28">
        <v>0</v>
      </c>
      <c r="T113" s="28">
        <v>0</v>
      </c>
      <c r="U113" s="28">
        <v>1</v>
      </c>
      <c r="V113" s="28">
        <v>0</v>
      </c>
      <c r="W113" s="28">
        <v>0</v>
      </c>
      <c r="X113" s="28">
        <v>0</v>
      </c>
      <c r="Y113" s="28">
        <v>0</v>
      </c>
      <c r="Z113" s="28">
        <v>1</v>
      </c>
      <c r="AA113" s="28">
        <v>0</v>
      </c>
      <c r="AB113" s="28">
        <v>0</v>
      </c>
      <c r="AC113" s="28">
        <v>1</v>
      </c>
      <c r="AD113" s="28">
        <v>0</v>
      </c>
      <c r="AE113" s="28">
        <v>0</v>
      </c>
      <c r="AF113" s="28">
        <v>0</v>
      </c>
      <c r="AG113" s="28">
        <v>0</v>
      </c>
      <c r="AH113" s="28">
        <v>0</v>
      </c>
      <c r="AI113" s="28">
        <v>0</v>
      </c>
      <c r="AJ113" s="9">
        <f t="shared" si="12"/>
        <v>1</v>
      </c>
      <c r="AK113" s="9">
        <f t="shared" si="13"/>
        <v>0</v>
      </c>
      <c r="AL113" s="9">
        <f t="shared" si="14"/>
        <v>0</v>
      </c>
      <c r="AM113" s="9">
        <f t="shared" si="15"/>
        <v>0</v>
      </c>
      <c r="AN113" s="29" t="s">
        <v>1162</v>
      </c>
    </row>
    <row r="114" spans="1:40" x14ac:dyDescent="0.25">
      <c r="A114" s="28">
        <v>1583</v>
      </c>
      <c r="B114" s="29" t="s">
        <v>3235</v>
      </c>
      <c r="C114" s="29" t="s">
        <v>3236</v>
      </c>
      <c r="D114" s="29" t="s">
        <v>3237</v>
      </c>
      <c r="E114" s="42">
        <v>41456</v>
      </c>
      <c r="F114" s="29" t="s">
        <v>38</v>
      </c>
      <c r="I114" s="28">
        <v>1460</v>
      </c>
      <c r="L114" s="10" t="s">
        <v>341</v>
      </c>
      <c r="M114" s="29" t="s">
        <v>151</v>
      </c>
      <c r="N114" s="31" t="s">
        <v>48</v>
      </c>
      <c r="O114" s="28">
        <v>0</v>
      </c>
      <c r="P114" s="29" t="s">
        <v>589</v>
      </c>
      <c r="Q114" s="31" t="s">
        <v>15</v>
      </c>
      <c r="R114" s="28">
        <v>1</v>
      </c>
      <c r="S114" s="28">
        <v>0</v>
      </c>
      <c r="T114" s="28">
        <v>0</v>
      </c>
      <c r="U114" s="28">
        <v>1</v>
      </c>
      <c r="V114" s="28">
        <v>0</v>
      </c>
      <c r="W114" s="28">
        <v>0</v>
      </c>
      <c r="X114" s="28">
        <v>0</v>
      </c>
      <c r="Y114" s="28">
        <v>0</v>
      </c>
      <c r="Z114" s="28">
        <v>1</v>
      </c>
      <c r="AA114" s="28">
        <v>0</v>
      </c>
      <c r="AB114" s="28">
        <v>0</v>
      </c>
      <c r="AC114" s="28">
        <v>1</v>
      </c>
      <c r="AD114" s="28">
        <v>0</v>
      </c>
      <c r="AE114" s="28">
        <v>0</v>
      </c>
      <c r="AF114" s="28">
        <v>0</v>
      </c>
      <c r="AG114" s="28">
        <v>0</v>
      </c>
      <c r="AH114" s="28">
        <v>0</v>
      </c>
      <c r="AI114" s="28">
        <v>0</v>
      </c>
      <c r="AJ114" s="9">
        <f t="shared" si="12"/>
        <v>1</v>
      </c>
      <c r="AK114" s="9">
        <f t="shared" si="13"/>
        <v>0</v>
      </c>
      <c r="AL114" s="9">
        <f t="shared" si="14"/>
        <v>0</v>
      </c>
      <c r="AM114" s="9">
        <f t="shared" si="15"/>
        <v>0</v>
      </c>
      <c r="AN114" s="29" t="s">
        <v>3238</v>
      </c>
    </row>
    <row r="115" spans="1:40" s="21" customFormat="1" x14ac:dyDescent="0.25">
      <c r="A115" s="32">
        <v>1642</v>
      </c>
      <c r="B115" s="33" t="s">
        <v>2958</v>
      </c>
      <c r="C115" s="33" t="s">
        <v>2959</v>
      </c>
      <c r="D115" s="33" t="s">
        <v>2960</v>
      </c>
      <c r="E115" s="44">
        <v>39845</v>
      </c>
      <c r="F115" s="33" t="s">
        <v>38</v>
      </c>
      <c r="G115" s="32">
        <v>960</v>
      </c>
      <c r="H115" s="32">
        <v>790</v>
      </c>
      <c r="I115" s="32">
        <v>600</v>
      </c>
      <c r="J115" s="19"/>
      <c r="K115" s="19"/>
      <c r="L115" s="19" t="s">
        <v>342</v>
      </c>
      <c r="M115" s="33" t="s">
        <v>2961</v>
      </c>
      <c r="N115" s="19"/>
      <c r="O115" s="32">
        <v>0</v>
      </c>
      <c r="P115" s="33" t="s">
        <v>2962</v>
      </c>
      <c r="Q115" s="35" t="s">
        <v>55</v>
      </c>
      <c r="R115" s="32">
        <v>1</v>
      </c>
      <c r="S115" s="32">
        <v>0</v>
      </c>
      <c r="T115" s="32">
        <v>0</v>
      </c>
      <c r="U115" s="32">
        <v>1</v>
      </c>
      <c r="V115" s="32">
        <v>0</v>
      </c>
      <c r="W115" s="32">
        <v>0</v>
      </c>
      <c r="X115" s="32">
        <v>0</v>
      </c>
      <c r="Y115" s="32">
        <v>0</v>
      </c>
      <c r="Z115" s="32">
        <v>1</v>
      </c>
      <c r="AA115" s="32">
        <v>0</v>
      </c>
      <c r="AB115" s="32">
        <v>0</v>
      </c>
      <c r="AC115" s="32">
        <v>1</v>
      </c>
      <c r="AD115" s="32">
        <v>0</v>
      </c>
      <c r="AE115" s="32">
        <v>0</v>
      </c>
      <c r="AF115" s="32">
        <v>0</v>
      </c>
      <c r="AG115" s="32">
        <v>0</v>
      </c>
      <c r="AH115" s="32">
        <v>0</v>
      </c>
      <c r="AI115" s="32">
        <v>0</v>
      </c>
      <c r="AJ115" s="9">
        <f t="shared" si="12"/>
        <v>1</v>
      </c>
      <c r="AK115" s="9">
        <f t="shared" si="13"/>
        <v>0</v>
      </c>
      <c r="AL115" s="9">
        <f t="shared" si="14"/>
        <v>0</v>
      </c>
      <c r="AM115" s="9">
        <f t="shared" si="15"/>
        <v>0</v>
      </c>
      <c r="AN115" s="22" t="s">
        <v>2963</v>
      </c>
    </row>
    <row r="116" spans="1:40" x14ac:dyDescent="0.25">
      <c r="A116" s="28">
        <v>1653</v>
      </c>
      <c r="B116" s="29" t="s">
        <v>3239</v>
      </c>
      <c r="C116" s="29" t="s">
        <v>3240</v>
      </c>
      <c r="D116" s="29" t="s">
        <v>3241</v>
      </c>
      <c r="E116" s="42">
        <v>40045</v>
      </c>
      <c r="F116" s="29" t="s">
        <v>38</v>
      </c>
      <c r="I116" s="28">
        <v>100</v>
      </c>
      <c r="L116" s="10" t="s">
        <v>342</v>
      </c>
      <c r="M116" s="29" t="s">
        <v>136</v>
      </c>
      <c r="N116" s="31" t="s">
        <v>40</v>
      </c>
      <c r="O116" s="28">
        <v>0</v>
      </c>
      <c r="P116" s="29" t="s">
        <v>3242</v>
      </c>
      <c r="Q116" s="31" t="s">
        <v>15</v>
      </c>
      <c r="R116" s="28">
        <v>1</v>
      </c>
      <c r="S116" s="28">
        <v>0</v>
      </c>
      <c r="T116" s="28">
        <v>0</v>
      </c>
      <c r="U116" s="28">
        <v>1</v>
      </c>
      <c r="V116" s="28">
        <v>0</v>
      </c>
      <c r="W116" s="28">
        <v>0</v>
      </c>
      <c r="X116" s="28">
        <v>0</v>
      </c>
      <c r="Y116" s="28">
        <v>0</v>
      </c>
      <c r="Z116" s="28">
        <v>1</v>
      </c>
      <c r="AA116" s="28">
        <v>0</v>
      </c>
      <c r="AB116" s="28">
        <v>0</v>
      </c>
      <c r="AC116" s="28">
        <v>0</v>
      </c>
      <c r="AD116" s="28">
        <v>0</v>
      </c>
      <c r="AE116" s="28">
        <v>0</v>
      </c>
      <c r="AF116" s="28">
        <v>0</v>
      </c>
      <c r="AG116" s="28">
        <v>0</v>
      </c>
      <c r="AH116" s="28">
        <v>0</v>
      </c>
      <c r="AI116" s="28">
        <v>1</v>
      </c>
      <c r="AJ116" s="9">
        <f t="shared" si="12"/>
        <v>0</v>
      </c>
      <c r="AK116" s="9">
        <f t="shared" si="13"/>
        <v>0</v>
      </c>
      <c r="AL116" s="9">
        <f t="shared" si="14"/>
        <v>1</v>
      </c>
      <c r="AM116" s="9">
        <f t="shared" si="15"/>
        <v>0</v>
      </c>
      <c r="AN116" s="29" t="s">
        <v>3243</v>
      </c>
    </row>
    <row r="117" spans="1:40" x14ac:dyDescent="0.25">
      <c r="A117" s="28">
        <v>1662</v>
      </c>
      <c r="B117" s="29" t="s">
        <v>3244</v>
      </c>
      <c r="C117" s="29" t="s">
        <v>3245</v>
      </c>
      <c r="D117" s="29" t="s">
        <v>3246</v>
      </c>
      <c r="E117" s="42">
        <v>40323</v>
      </c>
      <c r="F117" s="29" t="s">
        <v>38</v>
      </c>
      <c r="G117" s="28"/>
      <c r="H117" s="28"/>
      <c r="I117" s="28">
        <v>85.49</v>
      </c>
      <c r="K117" s="28">
        <v>56.8</v>
      </c>
      <c r="L117" s="28" t="s">
        <v>341</v>
      </c>
      <c r="M117" s="29" t="s">
        <v>200</v>
      </c>
      <c r="N117" s="31" t="s">
        <v>48</v>
      </c>
      <c r="O117" s="28">
        <v>12.011999999999999</v>
      </c>
      <c r="P117" s="29" t="s">
        <v>3229</v>
      </c>
      <c r="Q117" s="31" t="s">
        <v>15</v>
      </c>
      <c r="R117" s="28">
        <v>1</v>
      </c>
      <c r="S117" s="28">
        <v>0</v>
      </c>
      <c r="T117" s="28">
        <v>1</v>
      </c>
      <c r="U117" s="28">
        <v>0</v>
      </c>
      <c r="V117" s="28">
        <v>0</v>
      </c>
      <c r="W117" s="28">
        <v>0</v>
      </c>
      <c r="X117" s="28">
        <v>0</v>
      </c>
      <c r="Y117" s="28">
        <v>0</v>
      </c>
      <c r="Z117" s="28">
        <v>1</v>
      </c>
      <c r="AA117" s="28">
        <v>0</v>
      </c>
      <c r="AB117" s="28">
        <v>0</v>
      </c>
      <c r="AC117" s="28">
        <v>0</v>
      </c>
      <c r="AD117" s="28">
        <v>0</v>
      </c>
      <c r="AE117" s="28">
        <v>0</v>
      </c>
      <c r="AF117" s="28">
        <v>0</v>
      </c>
      <c r="AG117" s="28">
        <v>0</v>
      </c>
      <c r="AH117" s="28">
        <v>0</v>
      </c>
      <c r="AI117" s="28">
        <v>1</v>
      </c>
      <c r="AJ117" s="9">
        <f t="shared" si="12"/>
        <v>0</v>
      </c>
      <c r="AK117" s="9">
        <f t="shared" si="13"/>
        <v>0</v>
      </c>
      <c r="AL117" s="9">
        <f t="shared" si="14"/>
        <v>1</v>
      </c>
      <c r="AM117" s="9">
        <f t="shared" si="15"/>
        <v>0</v>
      </c>
      <c r="AN117" s="29" t="s">
        <v>3247</v>
      </c>
    </row>
    <row r="118" spans="1:40" x14ac:dyDescent="0.25">
      <c r="A118" s="28">
        <v>1666</v>
      </c>
      <c r="B118" s="29" t="s">
        <v>2964</v>
      </c>
      <c r="C118" s="29" t="s">
        <v>2965</v>
      </c>
      <c r="D118" s="29" t="s">
        <v>2966</v>
      </c>
      <c r="E118" s="42">
        <v>36526</v>
      </c>
      <c r="F118" s="29" t="s">
        <v>332</v>
      </c>
      <c r="I118" s="28">
        <v>150</v>
      </c>
      <c r="J118" s="28">
        <v>4.4999999999999998E-2</v>
      </c>
      <c r="L118" s="10" t="s">
        <v>342</v>
      </c>
      <c r="M118" s="29" t="s">
        <v>224</v>
      </c>
      <c r="N118" s="31" t="s">
        <v>48</v>
      </c>
      <c r="O118" s="28">
        <v>0</v>
      </c>
      <c r="P118" s="29" t="s">
        <v>589</v>
      </c>
      <c r="Q118" s="31" t="s">
        <v>15</v>
      </c>
      <c r="R118" s="28">
        <v>1</v>
      </c>
      <c r="S118" s="28">
        <v>0</v>
      </c>
      <c r="T118" s="28">
        <v>0</v>
      </c>
      <c r="U118" s="28">
        <v>1</v>
      </c>
      <c r="V118" s="28">
        <v>0</v>
      </c>
      <c r="W118" s="28">
        <v>0</v>
      </c>
      <c r="X118" s="28">
        <v>0</v>
      </c>
      <c r="Y118" s="28">
        <v>0</v>
      </c>
      <c r="Z118" s="28">
        <v>1</v>
      </c>
      <c r="AA118" s="28">
        <v>0</v>
      </c>
      <c r="AB118" s="28">
        <v>0</v>
      </c>
      <c r="AC118" s="28">
        <v>1</v>
      </c>
      <c r="AD118" s="28">
        <v>0</v>
      </c>
      <c r="AE118" s="28">
        <v>0</v>
      </c>
      <c r="AF118" s="28">
        <v>0</v>
      </c>
      <c r="AG118" s="28">
        <v>0</v>
      </c>
      <c r="AH118" s="28">
        <v>0</v>
      </c>
      <c r="AI118" s="28">
        <v>0</v>
      </c>
      <c r="AJ118" s="9">
        <f t="shared" si="12"/>
        <v>1</v>
      </c>
      <c r="AK118" s="9">
        <f t="shared" si="13"/>
        <v>0</v>
      </c>
      <c r="AL118" s="9">
        <f t="shared" si="14"/>
        <v>0</v>
      </c>
      <c r="AM118" s="9">
        <f t="shared" si="15"/>
        <v>0</v>
      </c>
      <c r="AN118" s="29" t="s">
        <v>2967</v>
      </c>
    </row>
    <row r="119" spans="1:40" x14ac:dyDescent="0.25">
      <c r="A119" s="28">
        <v>1667</v>
      </c>
      <c r="B119" s="29" t="s">
        <v>3248</v>
      </c>
      <c r="C119" s="29" t="s">
        <v>3249</v>
      </c>
      <c r="D119" s="29" t="s">
        <v>3250</v>
      </c>
      <c r="E119" s="42">
        <v>37135</v>
      </c>
      <c r="F119" s="29" t="s">
        <v>332</v>
      </c>
      <c r="I119" s="28">
        <v>150</v>
      </c>
      <c r="J119" s="28">
        <v>1.4999999999999999E-2</v>
      </c>
      <c r="L119" s="10" t="s">
        <v>342</v>
      </c>
      <c r="M119" s="29" t="s">
        <v>224</v>
      </c>
      <c r="N119" s="31" t="s">
        <v>48</v>
      </c>
      <c r="O119" s="28">
        <v>1</v>
      </c>
      <c r="P119" s="29" t="s">
        <v>377</v>
      </c>
      <c r="Q119" s="31" t="s">
        <v>15</v>
      </c>
      <c r="R119" s="28">
        <v>1</v>
      </c>
      <c r="S119" s="28">
        <v>0</v>
      </c>
      <c r="T119" s="28">
        <v>0</v>
      </c>
      <c r="U119" s="28">
        <v>1</v>
      </c>
      <c r="V119" s="28">
        <v>0</v>
      </c>
      <c r="W119" s="28">
        <v>0</v>
      </c>
      <c r="X119" s="28">
        <v>0</v>
      </c>
      <c r="Y119" s="28">
        <v>0</v>
      </c>
      <c r="Z119" s="28">
        <v>1</v>
      </c>
      <c r="AA119" s="28">
        <v>0</v>
      </c>
      <c r="AB119" s="28">
        <v>0</v>
      </c>
      <c r="AC119" s="28">
        <v>1</v>
      </c>
      <c r="AD119" s="28">
        <v>0</v>
      </c>
      <c r="AE119" s="28">
        <v>0</v>
      </c>
      <c r="AF119" s="28">
        <v>0</v>
      </c>
      <c r="AG119" s="28">
        <v>0</v>
      </c>
      <c r="AH119" s="28">
        <v>0</v>
      </c>
      <c r="AI119" s="28">
        <v>0</v>
      </c>
      <c r="AJ119" s="9">
        <f t="shared" si="12"/>
        <v>1</v>
      </c>
      <c r="AK119" s="9">
        <f t="shared" si="13"/>
        <v>0</v>
      </c>
      <c r="AL119" s="9">
        <f t="shared" si="14"/>
        <v>0</v>
      </c>
      <c r="AM119" s="9">
        <f t="shared" si="15"/>
        <v>0</v>
      </c>
      <c r="AN119" s="29" t="s">
        <v>3251</v>
      </c>
    </row>
    <row r="120" spans="1:40" x14ac:dyDescent="0.25">
      <c r="A120" s="28">
        <v>1669</v>
      </c>
      <c r="B120" s="29" t="s">
        <v>2968</v>
      </c>
      <c r="C120" s="29" t="s">
        <v>2969</v>
      </c>
      <c r="D120" s="29" t="s">
        <v>2970</v>
      </c>
      <c r="E120" s="42">
        <v>36602</v>
      </c>
      <c r="F120" s="29" t="s">
        <v>38</v>
      </c>
      <c r="J120" s="28">
        <v>0.05</v>
      </c>
      <c r="K120" s="28">
        <v>45</v>
      </c>
      <c r="L120" s="10" t="s">
        <v>342</v>
      </c>
      <c r="M120" s="29" t="s">
        <v>2971</v>
      </c>
      <c r="N120" s="31" t="s">
        <v>48</v>
      </c>
      <c r="O120" s="28">
        <v>7.5</v>
      </c>
      <c r="P120" s="29" t="s">
        <v>2972</v>
      </c>
      <c r="Q120" s="31" t="s">
        <v>70</v>
      </c>
      <c r="R120" s="28">
        <v>0</v>
      </c>
      <c r="S120" s="28">
        <v>0</v>
      </c>
      <c r="T120" s="28">
        <v>0</v>
      </c>
      <c r="U120" s="28">
        <v>1</v>
      </c>
      <c r="V120" s="28">
        <v>0</v>
      </c>
      <c r="W120" s="28">
        <v>0</v>
      </c>
      <c r="X120" s="28">
        <v>0</v>
      </c>
      <c r="Y120" s="28">
        <v>0</v>
      </c>
      <c r="Z120" s="28">
        <v>1</v>
      </c>
      <c r="AA120" s="28">
        <v>0</v>
      </c>
      <c r="AB120" s="28">
        <v>0</v>
      </c>
      <c r="AC120" s="28">
        <v>1</v>
      </c>
      <c r="AD120" s="28">
        <v>0</v>
      </c>
      <c r="AE120" s="28">
        <v>0</v>
      </c>
      <c r="AF120" s="28">
        <v>0</v>
      </c>
      <c r="AG120" s="28">
        <v>0</v>
      </c>
      <c r="AH120" s="28">
        <v>0</v>
      </c>
      <c r="AI120" s="28">
        <v>0</v>
      </c>
      <c r="AJ120" s="9">
        <f t="shared" si="12"/>
        <v>1</v>
      </c>
      <c r="AK120" s="9">
        <f t="shared" si="13"/>
        <v>0</v>
      </c>
      <c r="AL120" s="9">
        <f t="shared" si="14"/>
        <v>0</v>
      </c>
      <c r="AM120" s="9">
        <f t="shared" si="15"/>
        <v>0</v>
      </c>
      <c r="AN120" s="29" t="s">
        <v>2973</v>
      </c>
    </row>
    <row r="121" spans="1:40" x14ac:dyDescent="0.25">
      <c r="A121" s="28">
        <v>1676</v>
      </c>
      <c r="B121" s="29" t="s">
        <v>3252</v>
      </c>
      <c r="C121" s="29" t="s">
        <v>3253</v>
      </c>
      <c r="D121" s="29" t="s">
        <v>3254</v>
      </c>
      <c r="E121" s="42">
        <v>41030</v>
      </c>
      <c r="F121" s="29" t="s">
        <v>38</v>
      </c>
      <c r="J121" s="28">
        <v>0.13500000000000001</v>
      </c>
      <c r="K121" s="28">
        <v>18.350000000000001</v>
      </c>
      <c r="L121" s="10" t="s">
        <v>342</v>
      </c>
      <c r="M121" s="29" t="s">
        <v>691</v>
      </c>
      <c r="N121" s="31" t="s">
        <v>40</v>
      </c>
      <c r="O121" s="28">
        <v>240</v>
      </c>
      <c r="P121" s="29" t="s">
        <v>367</v>
      </c>
      <c r="Q121" s="31" t="s">
        <v>15</v>
      </c>
      <c r="R121" s="28">
        <v>1</v>
      </c>
      <c r="S121" s="28">
        <v>0</v>
      </c>
      <c r="T121" s="28">
        <v>0</v>
      </c>
      <c r="U121" s="28">
        <v>1</v>
      </c>
      <c r="V121" s="28">
        <v>0</v>
      </c>
      <c r="W121" s="28">
        <v>0</v>
      </c>
      <c r="X121" s="28">
        <v>0</v>
      </c>
      <c r="Y121" s="28">
        <v>0</v>
      </c>
      <c r="Z121" s="28">
        <v>1</v>
      </c>
      <c r="AA121" s="28">
        <v>0</v>
      </c>
      <c r="AB121" s="28">
        <v>0</v>
      </c>
      <c r="AC121" s="28">
        <v>1</v>
      </c>
      <c r="AD121" s="28">
        <v>0</v>
      </c>
      <c r="AE121" s="28">
        <v>0</v>
      </c>
      <c r="AF121" s="28">
        <v>0</v>
      </c>
      <c r="AG121" s="28">
        <v>0</v>
      </c>
      <c r="AH121" s="28">
        <v>0</v>
      </c>
      <c r="AI121" s="28">
        <v>0</v>
      </c>
      <c r="AJ121" s="9">
        <f t="shared" si="12"/>
        <v>1</v>
      </c>
      <c r="AK121" s="9">
        <f t="shared" si="13"/>
        <v>0</v>
      </c>
      <c r="AL121" s="9">
        <f t="shared" si="14"/>
        <v>0</v>
      </c>
      <c r="AM121" s="9">
        <f t="shared" si="15"/>
        <v>0</v>
      </c>
      <c r="AN121" s="29" t="s">
        <v>3255</v>
      </c>
    </row>
    <row r="122" spans="1:40" x14ac:dyDescent="0.25">
      <c r="A122" s="28">
        <v>1684</v>
      </c>
      <c r="B122" s="29" t="s">
        <v>3256</v>
      </c>
      <c r="C122" s="29" t="s">
        <v>3257</v>
      </c>
      <c r="D122" s="29" t="s">
        <v>3258</v>
      </c>
      <c r="E122" s="42">
        <v>38115</v>
      </c>
      <c r="F122" s="29" t="s">
        <v>332</v>
      </c>
      <c r="I122" s="28">
        <v>3000</v>
      </c>
      <c r="L122" s="10" t="s">
        <v>342</v>
      </c>
      <c r="M122" s="29" t="s">
        <v>136</v>
      </c>
      <c r="N122" s="31" t="s">
        <v>40</v>
      </c>
      <c r="O122" s="28">
        <v>2</v>
      </c>
      <c r="P122" s="29" t="s">
        <v>367</v>
      </c>
      <c r="Q122" s="31" t="s">
        <v>15</v>
      </c>
      <c r="R122" s="28">
        <v>1</v>
      </c>
      <c r="S122" s="28">
        <v>0</v>
      </c>
      <c r="T122" s="28">
        <v>0</v>
      </c>
      <c r="U122" s="28">
        <v>1</v>
      </c>
      <c r="V122" s="28">
        <v>0</v>
      </c>
      <c r="W122" s="28">
        <v>0</v>
      </c>
      <c r="X122" s="28">
        <v>0</v>
      </c>
      <c r="Y122" s="28">
        <v>0</v>
      </c>
      <c r="Z122" s="28">
        <v>1</v>
      </c>
      <c r="AA122" s="28">
        <v>0</v>
      </c>
      <c r="AB122" s="28">
        <v>0</v>
      </c>
      <c r="AC122" s="28">
        <v>1</v>
      </c>
      <c r="AD122" s="28">
        <v>0</v>
      </c>
      <c r="AE122" s="28">
        <v>0</v>
      </c>
      <c r="AF122" s="28">
        <v>0</v>
      </c>
      <c r="AG122" s="28">
        <v>0</v>
      </c>
      <c r="AH122" s="28">
        <v>0</v>
      </c>
      <c r="AI122" s="28">
        <v>0</v>
      </c>
      <c r="AJ122" s="9">
        <f t="shared" si="12"/>
        <v>1</v>
      </c>
      <c r="AK122" s="9">
        <f t="shared" si="13"/>
        <v>0</v>
      </c>
      <c r="AL122" s="9">
        <f t="shared" si="14"/>
        <v>0</v>
      </c>
      <c r="AM122" s="9">
        <f t="shared" si="15"/>
        <v>0</v>
      </c>
      <c r="AN122" s="29" t="s">
        <v>3259</v>
      </c>
    </row>
    <row r="123" spans="1:40" x14ac:dyDescent="0.25">
      <c r="A123" s="28">
        <v>1694</v>
      </c>
      <c r="B123" s="29" t="s">
        <v>3260</v>
      </c>
      <c r="C123" s="29" t="s">
        <v>3261</v>
      </c>
      <c r="D123" s="29" t="s">
        <v>3262</v>
      </c>
      <c r="E123" s="42">
        <v>40575</v>
      </c>
      <c r="F123" s="29" t="s">
        <v>332</v>
      </c>
      <c r="L123" s="10" t="s">
        <v>342</v>
      </c>
      <c r="M123" s="29" t="s">
        <v>136</v>
      </c>
      <c r="O123" s="28">
        <v>0</v>
      </c>
      <c r="P123" s="29" t="s">
        <v>3263</v>
      </c>
      <c r="Q123" s="31" t="s">
        <v>15</v>
      </c>
      <c r="R123" s="28">
        <v>1</v>
      </c>
      <c r="S123" s="28">
        <v>0</v>
      </c>
      <c r="T123" s="28">
        <v>1</v>
      </c>
      <c r="U123" s="28">
        <v>0</v>
      </c>
      <c r="V123" s="28">
        <v>0</v>
      </c>
      <c r="W123" s="28">
        <v>0</v>
      </c>
      <c r="X123" s="28">
        <v>0</v>
      </c>
      <c r="Y123" s="28">
        <v>0</v>
      </c>
      <c r="Z123" s="28">
        <v>1</v>
      </c>
      <c r="AA123" s="28">
        <v>0</v>
      </c>
      <c r="AB123" s="28">
        <v>0</v>
      </c>
      <c r="AC123" s="28">
        <v>1</v>
      </c>
      <c r="AD123" s="28">
        <v>0</v>
      </c>
      <c r="AE123" s="28">
        <v>0</v>
      </c>
      <c r="AF123" s="28">
        <v>0</v>
      </c>
      <c r="AG123" s="28">
        <v>0</v>
      </c>
      <c r="AH123" s="28">
        <v>0</v>
      </c>
      <c r="AI123" s="28">
        <v>0</v>
      </c>
      <c r="AJ123" s="9">
        <f t="shared" si="12"/>
        <v>1</v>
      </c>
      <c r="AK123" s="9">
        <f t="shared" si="13"/>
        <v>0</v>
      </c>
      <c r="AL123" s="9">
        <f t="shared" si="14"/>
        <v>0</v>
      </c>
      <c r="AM123" s="9">
        <f t="shared" si="15"/>
        <v>0</v>
      </c>
      <c r="AN123" s="29" t="s">
        <v>3264</v>
      </c>
    </row>
    <row r="124" spans="1:40" x14ac:dyDescent="0.25">
      <c r="A124" s="28">
        <v>1707</v>
      </c>
      <c r="B124" s="29" t="s">
        <v>3265</v>
      </c>
      <c r="C124" s="29" t="s">
        <v>3266</v>
      </c>
      <c r="D124" s="29" t="s">
        <v>3267</v>
      </c>
      <c r="E124" s="42">
        <v>40909</v>
      </c>
      <c r="F124" s="29" t="s">
        <v>38</v>
      </c>
      <c r="I124" s="28">
        <v>6</v>
      </c>
      <c r="J124" s="28">
        <v>0.3</v>
      </c>
      <c r="L124" s="10" t="s">
        <v>342</v>
      </c>
      <c r="M124" s="29" t="s">
        <v>136</v>
      </c>
      <c r="N124" s="31" t="s">
        <v>219</v>
      </c>
      <c r="O124" s="28">
        <v>0</v>
      </c>
      <c r="P124" s="29" t="s">
        <v>3157</v>
      </c>
      <c r="Q124" s="31" t="s">
        <v>15</v>
      </c>
      <c r="R124" s="28">
        <v>1</v>
      </c>
      <c r="S124" s="28">
        <v>0</v>
      </c>
      <c r="T124" s="28">
        <v>0</v>
      </c>
      <c r="U124" s="28">
        <v>1</v>
      </c>
      <c r="V124" s="28">
        <v>0</v>
      </c>
      <c r="W124" s="28">
        <v>0</v>
      </c>
      <c r="X124" s="28">
        <v>0</v>
      </c>
      <c r="Y124" s="28">
        <v>0</v>
      </c>
      <c r="Z124" s="28">
        <v>1</v>
      </c>
      <c r="AA124" s="28">
        <v>0</v>
      </c>
      <c r="AB124" s="28">
        <v>0</v>
      </c>
      <c r="AC124" s="28">
        <v>0</v>
      </c>
      <c r="AD124" s="28">
        <v>0</v>
      </c>
      <c r="AE124" s="28">
        <v>0</v>
      </c>
      <c r="AF124" s="28">
        <v>0</v>
      </c>
      <c r="AG124" s="28">
        <v>0</v>
      </c>
      <c r="AH124" s="28">
        <v>0</v>
      </c>
      <c r="AI124" s="28">
        <v>1</v>
      </c>
      <c r="AJ124" s="9">
        <f t="shared" si="12"/>
        <v>0</v>
      </c>
      <c r="AK124" s="9">
        <f t="shared" si="13"/>
        <v>0</v>
      </c>
      <c r="AL124" s="9">
        <f t="shared" si="14"/>
        <v>1</v>
      </c>
      <c r="AM124" s="9">
        <f t="shared" si="15"/>
        <v>0</v>
      </c>
      <c r="AN124" s="29" t="s">
        <v>3268</v>
      </c>
    </row>
    <row r="125" spans="1:40" x14ac:dyDescent="0.25">
      <c r="A125" s="28">
        <v>1715</v>
      </c>
      <c r="B125" s="29" t="s">
        <v>3269</v>
      </c>
      <c r="C125" s="29" t="s">
        <v>3270</v>
      </c>
      <c r="D125" s="29" t="s">
        <v>3271</v>
      </c>
      <c r="E125" s="42">
        <v>39995</v>
      </c>
      <c r="F125" s="29" t="s">
        <v>38</v>
      </c>
      <c r="L125" s="10" t="s">
        <v>342</v>
      </c>
      <c r="M125" s="29" t="s">
        <v>424</v>
      </c>
      <c r="N125" s="31" t="s">
        <v>48</v>
      </c>
      <c r="O125" s="28">
        <v>0.5</v>
      </c>
      <c r="P125" s="29" t="s">
        <v>367</v>
      </c>
      <c r="Q125" s="31" t="s">
        <v>15</v>
      </c>
      <c r="R125" s="28">
        <v>1</v>
      </c>
      <c r="S125" s="28">
        <v>0</v>
      </c>
      <c r="T125" s="28">
        <v>0</v>
      </c>
      <c r="U125" s="28">
        <v>1</v>
      </c>
      <c r="V125" s="28">
        <v>0</v>
      </c>
      <c r="W125" s="28">
        <v>0</v>
      </c>
      <c r="X125" s="28">
        <v>0</v>
      </c>
      <c r="Y125" s="28">
        <v>0</v>
      </c>
      <c r="Z125" s="28">
        <v>1</v>
      </c>
      <c r="AA125" s="28">
        <v>0</v>
      </c>
      <c r="AB125" s="28">
        <v>0</v>
      </c>
      <c r="AC125" s="28">
        <v>1</v>
      </c>
      <c r="AD125" s="28">
        <v>0</v>
      </c>
      <c r="AE125" s="28">
        <v>0</v>
      </c>
      <c r="AF125" s="28">
        <v>0</v>
      </c>
      <c r="AG125" s="28">
        <v>0</v>
      </c>
      <c r="AH125" s="28">
        <v>0</v>
      </c>
      <c r="AI125" s="28">
        <v>0</v>
      </c>
      <c r="AJ125" s="9">
        <f t="shared" si="12"/>
        <v>1</v>
      </c>
      <c r="AK125" s="9">
        <f t="shared" si="13"/>
        <v>0</v>
      </c>
      <c r="AL125" s="9">
        <f t="shared" si="14"/>
        <v>0</v>
      </c>
      <c r="AM125" s="9">
        <f t="shared" si="15"/>
        <v>0</v>
      </c>
      <c r="AN125" s="29" t="s">
        <v>3272</v>
      </c>
    </row>
    <row r="126" spans="1:40" s="21" customFormat="1" x14ac:dyDescent="0.25">
      <c r="A126" s="32">
        <v>1717</v>
      </c>
      <c r="B126" s="33" t="s">
        <v>2974</v>
      </c>
      <c r="C126" s="33" t="s">
        <v>2975</v>
      </c>
      <c r="D126" s="33" t="s">
        <v>2976</v>
      </c>
      <c r="E126" s="44">
        <v>39264</v>
      </c>
      <c r="F126" s="33" t="s">
        <v>38</v>
      </c>
      <c r="G126" s="19"/>
      <c r="H126" s="19"/>
      <c r="I126" s="19"/>
      <c r="J126" s="32">
        <v>1.44</v>
      </c>
      <c r="K126" s="19"/>
      <c r="L126" s="19" t="s">
        <v>342</v>
      </c>
      <c r="M126" s="33" t="s">
        <v>224</v>
      </c>
      <c r="N126" s="19"/>
      <c r="O126" s="32">
        <v>52.5</v>
      </c>
      <c r="P126" s="33" t="s">
        <v>2977</v>
      </c>
      <c r="Q126" s="35" t="s">
        <v>55</v>
      </c>
      <c r="R126" s="32">
        <v>1</v>
      </c>
      <c r="S126" s="32">
        <v>0</v>
      </c>
      <c r="T126" s="32">
        <v>0</v>
      </c>
      <c r="U126" s="32">
        <v>1</v>
      </c>
      <c r="V126" s="32">
        <v>0</v>
      </c>
      <c r="W126" s="32">
        <v>0</v>
      </c>
      <c r="X126" s="32">
        <v>0</v>
      </c>
      <c r="Y126" s="32">
        <v>0</v>
      </c>
      <c r="Z126" s="32">
        <v>1</v>
      </c>
      <c r="AA126" s="32">
        <v>0</v>
      </c>
      <c r="AB126" s="32">
        <v>0</v>
      </c>
      <c r="AC126" s="32">
        <v>1</v>
      </c>
      <c r="AD126" s="32">
        <v>0</v>
      </c>
      <c r="AE126" s="32">
        <v>0</v>
      </c>
      <c r="AF126" s="32">
        <v>0</v>
      </c>
      <c r="AG126" s="32">
        <v>0</v>
      </c>
      <c r="AH126" s="32">
        <v>0</v>
      </c>
      <c r="AI126" s="32">
        <v>0</v>
      </c>
      <c r="AJ126" s="9">
        <f t="shared" si="12"/>
        <v>1</v>
      </c>
      <c r="AK126" s="9">
        <f t="shared" si="13"/>
        <v>0</v>
      </c>
      <c r="AL126" s="9">
        <f t="shared" si="14"/>
        <v>0</v>
      </c>
      <c r="AM126" s="9">
        <f t="shared" si="15"/>
        <v>0</v>
      </c>
      <c r="AN126" s="22" t="s">
        <v>2978</v>
      </c>
    </row>
    <row r="127" spans="1:40" x14ac:dyDescent="0.25">
      <c r="A127" s="28">
        <v>1719</v>
      </c>
      <c r="B127" s="29" t="s">
        <v>2979</v>
      </c>
      <c r="C127" s="29" t="s">
        <v>2980</v>
      </c>
      <c r="D127" s="29" t="s">
        <v>2981</v>
      </c>
      <c r="E127" s="42">
        <v>36526</v>
      </c>
      <c r="F127" s="29" t="s">
        <v>38</v>
      </c>
      <c r="I127" s="28">
        <v>20000</v>
      </c>
      <c r="J127" s="28">
        <v>1.2</v>
      </c>
      <c r="L127" s="10" t="s">
        <v>342</v>
      </c>
      <c r="M127" s="29" t="s">
        <v>136</v>
      </c>
      <c r="N127" s="31" t="s">
        <v>48</v>
      </c>
      <c r="O127" s="28">
        <v>1</v>
      </c>
      <c r="P127" s="29" t="s">
        <v>195</v>
      </c>
      <c r="Q127" s="31" t="s">
        <v>15</v>
      </c>
      <c r="R127" s="28">
        <v>1</v>
      </c>
      <c r="S127" s="28">
        <v>0</v>
      </c>
      <c r="T127" s="28">
        <v>0</v>
      </c>
      <c r="U127" s="28">
        <v>1</v>
      </c>
      <c r="V127" s="28">
        <v>0</v>
      </c>
      <c r="W127" s="28">
        <v>0</v>
      </c>
      <c r="X127" s="28">
        <v>0</v>
      </c>
      <c r="Y127" s="28">
        <v>0</v>
      </c>
      <c r="Z127" s="28">
        <v>1</v>
      </c>
      <c r="AA127" s="28">
        <v>0</v>
      </c>
      <c r="AB127" s="28">
        <v>0</v>
      </c>
      <c r="AC127" s="28">
        <v>1</v>
      </c>
      <c r="AD127" s="28">
        <v>0</v>
      </c>
      <c r="AE127" s="28">
        <v>0</v>
      </c>
      <c r="AF127" s="28">
        <v>0</v>
      </c>
      <c r="AG127" s="28">
        <v>0</v>
      </c>
      <c r="AH127" s="28">
        <v>0</v>
      </c>
      <c r="AI127" s="28">
        <v>0</v>
      </c>
      <c r="AJ127" s="9">
        <f t="shared" si="12"/>
        <v>1</v>
      </c>
      <c r="AK127" s="9">
        <f t="shared" si="13"/>
        <v>0</v>
      </c>
      <c r="AL127" s="9">
        <f t="shared" si="14"/>
        <v>0</v>
      </c>
      <c r="AM127" s="9">
        <f t="shared" si="15"/>
        <v>0</v>
      </c>
      <c r="AN127" s="29" t="s">
        <v>2982</v>
      </c>
    </row>
    <row r="128" spans="1:40" x14ac:dyDescent="0.25">
      <c r="A128" s="28">
        <v>1729</v>
      </c>
      <c r="B128" s="29" t="s">
        <v>2983</v>
      </c>
      <c r="C128" s="29" t="s">
        <v>2984</v>
      </c>
      <c r="D128" s="29" t="s">
        <v>2985</v>
      </c>
      <c r="E128" s="42">
        <v>37719</v>
      </c>
      <c r="F128" s="29" t="s">
        <v>38</v>
      </c>
      <c r="J128" s="28">
        <v>1.7</v>
      </c>
      <c r="L128" s="10" t="s">
        <v>342</v>
      </c>
      <c r="M128" s="29" t="s">
        <v>593</v>
      </c>
      <c r="N128" s="31" t="s">
        <v>48</v>
      </c>
      <c r="O128" s="28">
        <v>4</v>
      </c>
      <c r="P128" s="29" t="s">
        <v>195</v>
      </c>
      <c r="Q128" s="31" t="s">
        <v>15</v>
      </c>
      <c r="R128" s="28">
        <v>1</v>
      </c>
      <c r="S128" s="28">
        <v>0</v>
      </c>
      <c r="T128" s="28">
        <v>0</v>
      </c>
      <c r="U128" s="28">
        <v>1</v>
      </c>
      <c r="V128" s="28">
        <v>0</v>
      </c>
      <c r="W128" s="28">
        <v>0</v>
      </c>
      <c r="X128" s="28">
        <v>0</v>
      </c>
      <c r="Y128" s="28">
        <v>0</v>
      </c>
      <c r="Z128" s="28">
        <v>1</v>
      </c>
      <c r="AA128" s="28">
        <v>0</v>
      </c>
      <c r="AB128" s="28">
        <v>0</v>
      </c>
      <c r="AC128" s="28">
        <v>1</v>
      </c>
      <c r="AD128" s="28">
        <v>0</v>
      </c>
      <c r="AE128" s="28">
        <v>0</v>
      </c>
      <c r="AF128" s="28">
        <v>0</v>
      </c>
      <c r="AG128" s="28">
        <v>0</v>
      </c>
      <c r="AH128" s="28">
        <v>0</v>
      </c>
      <c r="AI128" s="28">
        <v>0</v>
      </c>
      <c r="AJ128" s="9">
        <f t="shared" si="12"/>
        <v>1</v>
      </c>
      <c r="AK128" s="9">
        <f t="shared" si="13"/>
        <v>0</v>
      </c>
      <c r="AL128" s="9">
        <f t="shared" si="14"/>
        <v>0</v>
      </c>
      <c r="AM128" s="9">
        <f t="shared" si="15"/>
        <v>0</v>
      </c>
      <c r="AN128" s="29" t="s">
        <v>2986</v>
      </c>
    </row>
    <row r="129" spans="1:40" x14ac:dyDescent="0.25">
      <c r="A129" s="28">
        <v>1763</v>
      </c>
      <c r="B129" s="29" t="s">
        <v>1307</v>
      </c>
      <c r="C129" s="29" t="s">
        <v>1308</v>
      </c>
      <c r="D129" s="29" t="s">
        <v>1309</v>
      </c>
      <c r="E129" s="42">
        <v>39292</v>
      </c>
      <c r="F129" s="29" t="s">
        <v>38</v>
      </c>
      <c r="I129" s="28">
        <v>9000</v>
      </c>
      <c r="J129" s="28">
        <v>2</v>
      </c>
      <c r="L129" s="10" t="s">
        <v>342</v>
      </c>
      <c r="M129" s="29" t="s">
        <v>224</v>
      </c>
      <c r="N129" s="31" t="s">
        <v>48</v>
      </c>
      <c r="O129" s="28">
        <v>0.5</v>
      </c>
      <c r="P129" s="29" t="s">
        <v>1310</v>
      </c>
      <c r="Q129" s="31" t="s">
        <v>15</v>
      </c>
      <c r="R129" s="28">
        <v>1</v>
      </c>
      <c r="S129" s="28">
        <v>0</v>
      </c>
      <c r="T129" s="28">
        <v>0</v>
      </c>
      <c r="U129" s="28">
        <v>0</v>
      </c>
      <c r="V129" s="28">
        <v>0</v>
      </c>
      <c r="W129" s="28">
        <v>0</v>
      </c>
      <c r="X129" s="28">
        <v>0</v>
      </c>
      <c r="Y129" s="28">
        <v>0</v>
      </c>
      <c r="Z129" s="28">
        <v>0</v>
      </c>
      <c r="AA129" s="28">
        <v>1</v>
      </c>
      <c r="AB129" s="28">
        <v>0</v>
      </c>
      <c r="AC129" s="28">
        <v>1</v>
      </c>
      <c r="AD129" s="28">
        <v>0</v>
      </c>
      <c r="AE129" s="28">
        <v>0</v>
      </c>
      <c r="AF129" s="28">
        <v>0</v>
      </c>
      <c r="AG129" s="28">
        <v>0</v>
      </c>
      <c r="AH129" s="28">
        <v>0</v>
      </c>
      <c r="AI129" s="28">
        <v>0</v>
      </c>
      <c r="AJ129" s="9">
        <f t="shared" si="12"/>
        <v>1</v>
      </c>
      <c r="AK129" s="9">
        <f t="shared" si="13"/>
        <v>0</v>
      </c>
      <c r="AL129" s="9">
        <f t="shared" si="14"/>
        <v>0</v>
      </c>
      <c r="AM129" s="9">
        <f t="shared" si="15"/>
        <v>0</v>
      </c>
      <c r="AN129" s="29" t="s">
        <v>1311</v>
      </c>
    </row>
    <row r="130" spans="1:40" s="59" customFormat="1" x14ac:dyDescent="0.25">
      <c r="A130" s="55">
        <v>1782</v>
      </c>
      <c r="B130" s="56" t="s">
        <v>986</v>
      </c>
      <c r="C130" s="56" t="s">
        <v>987</v>
      </c>
      <c r="D130" s="56" t="s">
        <v>988</v>
      </c>
      <c r="E130" s="57">
        <v>39783</v>
      </c>
      <c r="F130" s="56" t="s">
        <v>38</v>
      </c>
      <c r="G130" s="58"/>
      <c r="H130" s="58"/>
      <c r="I130" s="58"/>
      <c r="J130" s="55">
        <v>1.4</v>
      </c>
      <c r="K130" s="58"/>
      <c r="L130" s="58" t="s">
        <v>341</v>
      </c>
      <c r="M130" s="56" t="s">
        <v>54</v>
      </c>
      <c r="N130" s="60" t="s">
        <v>40</v>
      </c>
      <c r="O130" s="55">
        <v>0.75</v>
      </c>
      <c r="P130" s="56" t="s">
        <v>111</v>
      </c>
      <c r="Q130" s="60" t="s">
        <v>55</v>
      </c>
      <c r="R130" s="55">
        <v>1</v>
      </c>
      <c r="S130" s="55">
        <v>0</v>
      </c>
      <c r="T130" s="55">
        <v>0</v>
      </c>
      <c r="U130" s="55">
        <v>0</v>
      </c>
      <c r="V130" s="55">
        <v>0</v>
      </c>
      <c r="W130" s="55">
        <v>0</v>
      </c>
      <c r="X130" s="55">
        <v>0</v>
      </c>
      <c r="Y130" s="55">
        <v>0</v>
      </c>
      <c r="Z130" s="55">
        <v>0</v>
      </c>
      <c r="AA130" s="55">
        <v>1</v>
      </c>
      <c r="AB130" s="55">
        <v>0</v>
      </c>
      <c r="AC130" s="55">
        <v>1</v>
      </c>
      <c r="AD130" s="55">
        <v>1</v>
      </c>
      <c r="AE130" s="55">
        <v>0</v>
      </c>
      <c r="AF130" s="55">
        <v>0</v>
      </c>
      <c r="AG130" s="55">
        <v>0</v>
      </c>
      <c r="AH130" s="55">
        <v>0</v>
      </c>
      <c r="AI130" s="55">
        <v>0</v>
      </c>
      <c r="AJ130" s="9">
        <f t="shared" si="12"/>
        <v>1</v>
      </c>
      <c r="AK130" s="9">
        <f t="shared" si="13"/>
        <v>0</v>
      </c>
      <c r="AL130" s="9">
        <f t="shared" si="14"/>
        <v>1</v>
      </c>
      <c r="AM130" s="9">
        <f t="shared" si="15"/>
        <v>1</v>
      </c>
      <c r="AN130" s="61" t="s">
        <v>989</v>
      </c>
    </row>
    <row r="131" spans="1:40" x14ac:dyDescent="0.25">
      <c r="A131" s="28">
        <v>1784</v>
      </c>
      <c r="B131" s="29" t="s">
        <v>994</v>
      </c>
      <c r="C131" s="29" t="s">
        <v>995</v>
      </c>
      <c r="D131" s="29" t="s">
        <v>992</v>
      </c>
      <c r="E131" s="42">
        <v>37469</v>
      </c>
      <c r="F131" s="29" t="s">
        <v>38</v>
      </c>
      <c r="L131" s="10" t="s">
        <v>341</v>
      </c>
      <c r="M131" s="29" t="s">
        <v>54</v>
      </c>
      <c r="N131" s="31" t="s">
        <v>48</v>
      </c>
      <c r="O131" s="28">
        <v>0.33333333333333331</v>
      </c>
      <c r="P131" s="29" t="s">
        <v>111</v>
      </c>
      <c r="Q131" s="31" t="s">
        <v>15</v>
      </c>
      <c r="R131" s="28">
        <v>0</v>
      </c>
      <c r="S131" s="28">
        <v>0</v>
      </c>
      <c r="T131" s="28">
        <v>0</v>
      </c>
      <c r="U131" s="28">
        <v>0</v>
      </c>
      <c r="V131" s="28">
        <v>0</v>
      </c>
      <c r="W131" s="28">
        <v>0</v>
      </c>
      <c r="X131" s="28">
        <v>0</v>
      </c>
      <c r="Y131" s="28">
        <v>0</v>
      </c>
      <c r="Z131" s="28">
        <v>0</v>
      </c>
      <c r="AA131" s="28">
        <v>1</v>
      </c>
      <c r="AB131" s="28">
        <v>0</v>
      </c>
      <c r="AC131" s="28">
        <v>0</v>
      </c>
      <c r="AD131" s="28">
        <v>1</v>
      </c>
      <c r="AE131" s="28">
        <v>0</v>
      </c>
      <c r="AF131" s="28">
        <v>0</v>
      </c>
      <c r="AG131" s="28">
        <v>0</v>
      </c>
      <c r="AH131" s="28">
        <v>0</v>
      </c>
      <c r="AI131" s="28">
        <v>0</v>
      </c>
      <c r="AJ131" s="9">
        <f t="shared" si="12"/>
        <v>0</v>
      </c>
      <c r="AK131" s="9">
        <f t="shared" si="13"/>
        <v>0</v>
      </c>
      <c r="AL131" s="9">
        <f t="shared" si="14"/>
        <v>1</v>
      </c>
      <c r="AM131" s="9">
        <f t="shared" si="15"/>
        <v>1</v>
      </c>
      <c r="AN131" s="29" t="s">
        <v>996</v>
      </c>
    </row>
    <row r="132" spans="1:40" x14ac:dyDescent="0.25">
      <c r="A132" s="28">
        <v>1786</v>
      </c>
      <c r="B132" s="29" t="s">
        <v>997</v>
      </c>
      <c r="C132" s="29" t="s">
        <v>998</v>
      </c>
      <c r="D132" s="29" t="s">
        <v>999</v>
      </c>
      <c r="E132" s="42">
        <v>38005</v>
      </c>
      <c r="F132" s="29" t="s">
        <v>38</v>
      </c>
      <c r="J132" s="28">
        <v>0.5</v>
      </c>
      <c r="L132" s="10" t="s">
        <v>341</v>
      </c>
      <c r="M132" s="29" t="s">
        <v>54</v>
      </c>
      <c r="N132" s="31" t="s">
        <v>48</v>
      </c>
      <c r="O132" s="28">
        <v>0.75</v>
      </c>
      <c r="P132" s="29" t="s">
        <v>111</v>
      </c>
      <c r="Q132" s="31" t="s">
        <v>15</v>
      </c>
      <c r="R132" s="28">
        <v>1</v>
      </c>
      <c r="S132" s="28">
        <v>0</v>
      </c>
      <c r="T132" s="28">
        <v>0</v>
      </c>
      <c r="U132" s="28">
        <v>0</v>
      </c>
      <c r="V132" s="28">
        <v>0</v>
      </c>
      <c r="W132" s="28">
        <v>0</v>
      </c>
      <c r="X132" s="28">
        <v>0</v>
      </c>
      <c r="Y132" s="28">
        <v>0</v>
      </c>
      <c r="Z132" s="28">
        <v>0</v>
      </c>
      <c r="AA132" s="28">
        <v>1</v>
      </c>
      <c r="AB132" s="28">
        <v>0</v>
      </c>
      <c r="AC132" s="28">
        <v>0</v>
      </c>
      <c r="AD132" s="28">
        <v>0</v>
      </c>
      <c r="AE132" s="28">
        <v>0</v>
      </c>
      <c r="AF132" s="28">
        <v>0</v>
      </c>
      <c r="AG132" s="28">
        <v>0</v>
      </c>
      <c r="AH132" s="28">
        <v>0</v>
      </c>
      <c r="AI132" s="28">
        <v>1</v>
      </c>
      <c r="AJ132" s="9">
        <f t="shared" si="12"/>
        <v>0</v>
      </c>
      <c r="AK132" s="9">
        <f t="shared" si="13"/>
        <v>0</v>
      </c>
      <c r="AL132" s="9">
        <f t="shared" si="14"/>
        <v>1</v>
      </c>
      <c r="AM132" s="9">
        <f t="shared" si="15"/>
        <v>0</v>
      </c>
      <c r="AN132" s="29" t="s">
        <v>1000</v>
      </c>
    </row>
    <row r="133" spans="1:40" x14ac:dyDescent="0.25">
      <c r="A133" s="28">
        <v>1789</v>
      </c>
      <c r="B133" s="29" t="s">
        <v>1005</v>
      </c>
      <c r="C133" s="29" t="s">
        <v>1006</v>
      </c>
      <c r="D133" s="29" t="s">
        <v>1007</v>
      </c>
      <c r="E133" s="42">
        <v>39444</v>
      </c>
      <c r="F133" s="29" t="s">
        <v>38</v>
      </c>
      <c r="J133" s="28">
        <v>0.5</v>
      </c>
      <c r="L133" s="10" t="s">
        <v>341</v>
      </c>
      <c r="M133" s="29" t="s">
        <v>151</v>
      </c>
      <c r="N133" s="31" t="s">
        <v>48</v>
      </c>
      <c r="O133" s="28">
        <v>0.75</v>
      </c>
      <c r="P133" s="29" t="s">
        <v>111</v>
      </c>
      <c r="Q133" s="31" t="s">
        <v>70</v>
      </c>
      <c r="R133" s="28">
        <v>0</v>
      </c>
      <c r="S133" s="28">
        <v>0</v>
      </c>
      <c r="T133" s="28">
        <v>0</v>
      </c>
      <c r="U133" s="28">
        <v>0</v>
      </c>
      <c r="V133" s="28">
        <v>0</v>
      </c>
      <c r="W133" s="28">
        <v>0</v>
      </c>
      <c r="X133" s="28">
        <v>0</v>
      </c>
      <c r="Y133" s="28">
        <v>0</v>
      </c>
      <c r="Z133" s="28">
        <v>0</v>
      </c>
      <c r="AA133" s="28">
        <v>1</v>
      </c>
      <c r="AB133" s="28">
        <v>0</v>
      </c>
      <c r="AC133" s="28">
        <v>0</v>
      </c>
      <c r="AD133" s="28">
        <v>0</v>
      </c>
      <c r="AE133" s="28">
        <v>0</v>
      </c>
      <c r="AF133" s="28">
        <v>0</v>
      </c>
      <c r="AG133" s="28">
        <v>0</v>
      </c>
      <c r="AH133" s="28">
        <v>0</v>
      </c>
      <c r="AI133" s="28">
        <v>1</v>
      </c>
      <c r="AJ133" s="9">
        <f t="shared" si="12"/>
        <v>0</v>
      </c>
      <c r="AK133" s="9">
        <f t="shared" si="13"/>
        <v>0</v>
      </c>
      <c r="AL133" s="9">
        <f t="shared" si="14"/>
        <v>1</v>
      </c>
      <c r="AM133" s="9">
        <f t="shared" si="15"/>
        <v>0</v>
      </c>
      <c r="AN133" s="29" t="s">
        <v>1008</v>
      </c>
    </row>
    <row r="134" spans="1:40" x14ac:dyDescent="0.25">
      <c r="A134" s="28">
        <v>1805</v>
      </c>
      <c r="B134" s="29" t="s">
        <v>1025</v>
      </c>
      <c r="C134" s="29" t="s">
        <v>1026</v>
      </c>
      <c r="D134" s="29" t="s">
        <v>1027</v>
      </c>
      <c r="E134" s="42">
        <v>37719</v>
      </c>
      <c r="F134" s="29" t="s">
        <v>38</v>
      </c>
      <c r="J134" s="28">
        <v>1.2</v>
      </c>
      <c r="L134" s="10" t="s">
        <v>341</v>
      </c>
      <c r="M134" s="29" t="s">
        <v>151</v>
      </c>
      <c r="N134" s="31" t="s">
        <v>48</v>
      </c>
      <c r="O134" s="28">
        <v>2.16</v>
      </c>
      <c r="P134" s="29" t="s">
        <v>111</v>
      </c>
      <c r="Q134" s="31" t="s">
        <v>70</v>
      </c>
      <c r="R134" s="28">
        <v>0</v>
      </c>
      <c r="S134" s="28">
        <v>0</v>
      </c>
      <c r="T134" s="28">
        <v>0</v>
      </c>
      <c r="U134" s="28">
        <v>0</v>
      </c>
      <c r="V134" s="28">
        <v>0</v>
      </c>
      <c r="W134" s="28">
        <v>0</v>
      </c>
      <c r="X134" s="28">
        <v>0</v>
      </c>
      <c r="Y134" s="28">
        <v>0</v>
      </c>
      <c r="Z134" s="28">
        <v>0</v>
      </c>
      <c r="AA134" s="28">
        <v>1</v>
      </c>
      <c r="AB134" s="28">
        <v>0</v>
      </c>
      <c r="AC134" s="28">
        <v>1</v>
      </c>
      <c r="AD134" s="28">
        <v>1</v>
      </c>
      <c r="AE134" s="28">
        <v>1</v>
      </c>
      <c r="AF134" s="28">
        <v>0</v>
      </c>
      <c r="AG134" s="28">
        <v>0</v>
      </c>
      <c r="AH134" s="28">
        <v>0</v>
      </c>
      <c r="AI134" s="28">
        <v>0</v>
      </c>
      <c r="AJ134" s="9">
        <f t="shared" si="12"/>
        <v>1</v>
      </c>
      <c r="AK134" s="9">
        <f t="shared" si="13"/>
        <v>0</v>
      </c>
      <c r="AL134" s="9">
        <f t="shared" si="14"/>
        <v>1</v>
      </c>
      <c r="AM134" s="9">
        <f t="shared" si="15"/>
        <v>1</v>
      </c>
      <c r="AN134" s="29" t="s">
        <v>1028</v>
      </c>
    </row>
    <row r="135" spans="1:40" x14ac:dyDescent="0.25">
      <c r="A135" s="28">
        <v>1807</v>
      </c>
      <c r="B135" s="29" t="s">
        <v>1163</v>
      </c>
      <c r="C135" s="29" t="s">
        <v>1164</v>
      </c>
      <c r="D135" s="29" t="s">
        <v>1165</v>
      </c>
      <c r="E135" s="42">
        <v>39085</v>
      </c>
      <c r="F135" s="29" t="s">
        <v>38</v>
      </c>
      <c r="J135" s="28">
        <v>1.18</v>
      </c>
      <c r="L135" s="10" t="s">
        <v>342</v>
      </c>
      <c r="M135" s="29" t="s">
        <v>39</v>
      </c>
      <c r="N135" s="31" t="s">
        <v>40</v>
      </c>
      <c r="O135" s="28">
        <v>1.5</v>
      </c>
      <c r="P135" s="29" t="s">
        <v>111</v>
      </c>
      <c r="Q135" s="31" t="s">
        <v>70</v>
      </c>
      <c r="R135" s="28">
        <v>0</v>
      </c>
      <c r="S135" s="28">
        <v>0</v>
      </c>
      <c r="T135" s="28">
        <v>0</v>
      </c>
      <c r="U135" s="28">
        <v>0</v>
      </c>
      <c r="V135" s="28">
        <v>0</v>
      </c>
      <c r="W135" s="28">
        <v>0</v>
      </c>
      <c r="X135" s="28">
        <v>0</v>
      </c>
      <c r="Y135" s="28">
        <v>0</v>
      </c>
      <c r="Z135" s="28">
        <v>0</v>
      </c>
      <c r="AA135" s="28">
        <v>1</v>
      </c>
      <c r="AB135" s="28">
        <v>0</v>
      </c>
      <c r="AC135" s="28">
        <v>1</v>
      </c>
      <c r="AD135" s="28">
        <v>1</v>
      </c>
      <c r="AE135" s="28">
        <v>1</v>
      </c>
      <c r="AF135" s="28">
        <v>0</v>
      </c>
      <c r="AG135" s="28">
        <v>0</v>
      </c>
      <c r="AH135" s="28">
        <v>0</v>
      </c>
      <c r="AI135" s="28">
        <v>0</v>
      </c>
      <c r="AJ135" s="9">
        <f t="shared" si="12"/>
        <v>1</v>
      </c>
      <c r="AK135" s="9">
        <f t="shared" si="13"/>
        <v>0</v>
      </c>
      <c r="AL135" s="9">
        <f t="shared" si="14"/>
        <v>1</v>
      </c>
      <c r="AM135" s="9">
        <f t="shared" si="15"/>
        <v>1</v>
      </c>
      <c r="AN135" s="29" t="s">
        <v>1166</v>
      </c>
    </row>
    <row r="136" spans="1:40" x14ac:dyDescent="0.25">
      <c r="A136" s="28">
        <v>1808</v>
      </c>
      <c r="B136" s="29" t="s">
        <v>1033</v>
      </c>
      <c r="C136" s="29" t="s">
        <v>1034</v>
      </c>
      <c r="D136" s="29" t="s">
        <v>1035</v>
      </c>
      <c r="E136" s="42">
        <v>38742</v>
      </c>
      <c r="F136" s="29" t="s">
        <v>38</v>
      </c>
      <c r="J136" s="28">
        <v>0.11</v>
      </c>
      <c r="L136" s="10" t="s">
        <v>341</v>
      </c>
      <c r="M136" s="29" t="s">
        <v>151</v>
      </c>
      <c r="N136" s="31" t="s">
        <v>48</v>
      </c>
      <c r="O136" s="28">
        <v>0.5</v>
      </c>
      <c r="P136" s="29" t="s">
        <v>111</v>
      </c>
      <c r="Q136" s="31" t="s">
        <v>70</v>
      </c>
      <c r="R136" s="28">
        <v>0</v>
      </c>
      <c r="S136" s="28">
        <v>0</v>
      </c>
      <c r="T136" s="28">
        <v>0</v>
      </c>
      <c r="U136" s="28">
        <v>0</v>
      </c>
      <c r="V136" s="28">
        <v>0</v>
      </c>
      <c r="W136" s="28">
        <v>0</v>
      </c>
      <c r="X136" s="28">
        <v>0</v>
      </c>
      <c r="Y136" s="28">
        <v>0</v>
      </c>
      <c r="Z136" s="28">
        <v>0</v>
      </c>
      <c r="AA136" s="28">
        <v>1</v>
      </c>
      <c r="AB136" s="28">
        <v>0</v>
      </c>
      <c r="AC136" s="28">
        <v>1</v>
      </c>
      <c r="AD136" s="28">
        <v>0</v>
      </c>
      <c r="AE136" s="28">
        <v>0</v>
      </c>
      <c r="AF136" s="28">
        <v>0</v>
      </c>
      <c r="AG136" s="28">
        <v>0</v>
      </c>
      <c r="AH136" s="28">
        <v>0</v>
      </c>
      <c r="AI136" s="28">
        <v>0</v>
      </c>
      <c r="AJ136" s="9">
        <f t="shared" si="12"/>
        <v>1</v>
      </c>
      <c r="AK136" s="9">
        <f t="shared" si="13"/>
        <v>0</v>
      </c>
      <c r="AL136" s="9">
        <f t="shared" si="14"/>
        <v>0</v>
      </c>
      <c r="AM136" s="9">
        <f t="shared" si="15"/>
        <v>0</v>
      </c>
      <c r="AN136" s="29" t="s">
        <v>1036</v>
      </c>
    </row>
    <row r="137" spans="1:40" x14ac:dyDescent="0.25">
      <c r="A137" s="28">
        <v>1815</v>
      </c>
      <c r="B137" s="29" t="s">
        <v>1414</v>
      </c>
      <c r="C137" s="29" t="s">
        <v>1415</v>
      </c>
      <c r="D137" s="29" t="s">
        <v>1416</v>
      </c>
      <c r="E137" s="42">
        <v>39414</v>
      </c>
      <c r="F137" s="29" t="s">
        <v>38</v>
      </c>
      <c r="J137" s="28">
        <v>1.4</v>
      </c>
      <c r="L137" s="10" t="s">
        <v>342</v>
      </c>
      <c r="M137" s="29" t="s">
        <v>39</v>
      </c>
      <c r="N137" s="31" t="s">
        <v>48</v>
      </c>
      <c r="O137" s="28">
        <v>3</v>
      </c>
      <c r="P137" s="29" t="s">
        <v>111</v>
      </c>
      <c r="Q137" s="31" t="s">
        <v>15</v>
      </c>
      <c r="R137" s="28">
        <v>0</v>
      </c>
      <c r="S137" s="28">
        <v>0</v>
      </c>
      <c r="T137" s="28">
        <v>0</v>
      </c>
      <c r="U137" s="28">
        <v>0</v>
      </c>
      <c r="V137" s="28">
        <v>0</v>
      </c>
      <c r="W137" s="28">
        <v>0</v>
      </c>
      <c r="X137" s="28">
        <v>0</v>
      </c>
      <c r="Y137" s="28">
        <v>0</v>
      </c>
      <c r="Z137" s="28">
        <v>0</v>
      </c>
      <c r="AA137" s="28">
        <v>1</v>
      </c>
      <c r="AB137" s="28">
        <v>0</v>
      </c>
      <c r="AC137" s="28">
        <v>0</v>
      </c>
      <c r="AD137" s="28">
        <v>1</v>
      </c>
      <c r="AE137" s="28">
        <v>1</v>
      </c>
      <c r="AF137" s="28">
        <v>0</v>
      </c>
      <c r="AG137" s="28">
        <v>0</v>
      </c>
      <c r="AH137" s="28">
        <v>0</v>
      </c>
      <c r="AI137" s="28">
        <v>0</v>
      </c>
      <c r="AJ137" s="9">
        <f t="shared" si="12"/>
        <v>1</v>
      </c>
      <c r="AK137" s="9">
        <f t="shared" si="13"/>
        <v>0</v>
      </c>
      <c r="AL137" s="9">
        <f t="shared" si="14"/>
        <v>1</v>
      </c>
      <c r="AM137" s="9">
        <f t="shared" si="15"/>
        <v>1</v>
      </c>
      <c r="AN137" s="29" t="s">
        <v>1417</v>
      </c>
    </row>
    <row r="138" spans="1:40" x14ac:dyDescent="0.25">
      <c r="A138" s="28">
        <v>1843</v>
      </c>
      <c r="B138" s="29" t="s">
        <v>1046</v>
      </c>
      <c r="C138" s="29" t="s">
        <v>1047</v>
      </c>
      <c r="D138" s="29" t="s">
        <v>1048</v>
      </c>
      <c r="E138" s="42">
        <v>38824</v>
      </c>
      <c r="F138" s="29" t="s">
        <v>38</v>
      </c>
      <c r="L138" s="10" t="s">
        <v>341</v>
      </c>
      <c r="M138" s="29" t="s">
        <v>151</v>
      </c>
      <c r="N138" s="31" t="s">
        <v>48</v>
      </c>
      <c r="O138" s="28">
        <v>1</v>
      </c>
      <c r="P138" s="29" t="s">
        <v>111</v>
      </c>
      <c r="Q138" s="31" t="s">
        <v>15</v>
      </c>
      <c r="R138" s="28">
        <v>1</v>
      </c>
      <c r="S138" s="28">
        <v>0</v>
      </c>
      <c r="T138" s="28">
        <v>0</v>
      </c>
      <c r="U138" s="28">
        <v>0</v>
      </c>
      <c r="V138" s="28">
        <v>0</v>
      </c>
      <c r="W138" s="28">
        <v>0</v>
      </c>
      <c r="X138" s="28">
        <v>0</v>
      </c>
      <c r="Y138" s="28">
        <v>0</v>
      </c>
      <c r="Z138" s="28">
        <v>0</v>
      </c>
      <c r="AA138" s="28">
        <v>1</v>
      </c>
      <c r="AB138" s="28">
        <v>0</v>
      </c>
      <c r="AC138" s="28">
        <v>1</v>
      </c>
      <c r="AD138" s="28">
        <v>1</v>
      </c>
      <c r="AE138" s="28">
        <v>0</v>
      </c>
      <c r="AF138" s="28">
        <v>0</v>
      </c>
      <c r="AG138" s="28">
        <v>0</v>
      </c>
      <c r="AH138" s="28">
        <v>0</v>
      </c>
      <c r="AI138" s="28">
        <v>0</v>
      </c>
      <c r="AJ138" s="9">
        <f t="shared" si="12"/>
        <v>1</v>
      </c>
      <c r="AK138" s="9">
        <f t="shared" si="13"/>
        <v>0</v>
      </c>
      <c r="AL138" s="9">
        <f t="shared" si="14"/>
        <v>1</v>
      </c>
      <c r="AM138" s="9">
        <f t="shared" si="15"/>
        <v>1</v>
      </c>
      <c r="AN138" s="29" t="s">
        <v>1049</v>
      </c>
    </row>
    <row r="139" spans="1:40" x14ac:dyDescent="0.25">
      <c r="A139" s="28">
        <v>1847</v>
      </c>
      <c r="B139" s="29" t="s">
        <v>1054</v>
      </c>
      <c r="C139" s="29" t="s">
        <v>1055</v>
      </c>
      <c r="D139" s="29" t="s">
        <v>1052</v>
      </c>
      <c r="E139" s="42">
        <v>39555</v>
      </c>
      <c r="F139" s="29" t="s">
        <v>38</v>
      </c>
      <c r="J139" s="28">
        <v>1</v>
      </c>
      <c r="L139" s="10" t="s">
        <v>341</v>
      </c>
      <c r="M139" s="29" t="s">
        <v>151</v>
      </c>
      <c r="N139" s="31" t="s">
        <v>48</v>
      </c>
      <c r="O139" s="28">
        <v>0.5</v>
      </c>
      <c r="P139" s="29" t="s">
        <v>111</v>
      </c>
      <c r="Q139" s="31" t="s">
        <v>70</v>
      </c>
      <c r="R139" s="28">
        <v>0</v>
      </c>
      <c r="S139" s="28">
        <v>0</v>
      </c>
      <c r="T139" s="28">
        <v>0</v>
      </c>
      <c r="U139" s="28">
        <v>0</v>
      </c>
      <c r="V139" s="28">
        <v>0</v>
      </c>
      <c r="W139" s="28">
        <v>0</v>
      </c>
      <c r="X139" s="28">
        <v>0</v>
      </c>
      <c r="Y139" s="28">
        <v>0</v>
      </c>
      <c r="Z139" s="28">
        <v>0</v>
      </c>
      <c r="AA139" s="28">
        <v>1</v>
      </c>
      <c r="AB139" s="28">
        <v>0</v>
      </c>
      <c r="AC139" s="28">
        <v>0</v>
      </c>
      <c r="AD139" s="28">
        <v>1</v>
      </c>
      <c r="AE139" s="28">
        <v>0</v>
      </c>
      <c r="AF139" s="28">
        <v>0</v>
      </c>
      <c r="AG139" s="28">
        <v>0</v>
      </c>
      <c r="AH139" s="28">
        <v>0</v>
      </c>
      <c r="AI139" s="28">
        <v>0</v>
      </c>
      <c r="AJ139" s="9">
        <f t="shared" si="12"/>
        <v>0</v>
      </c>
      <c r="AK139" s="9">
        <f t="shared" si="13"/>
        <v>0</v>
      </c>
      <c r="AL139" s="9">
        <f t="shared" si="14"/>
        <v>1</v>
      </c>
      <c r="AM139" s="9">
        <f t="shared" si="15"/>
        <v>1</v>
      </c>
      <c r="AN139" s="29" t="s">
        <v>1056</v>
      </c>
    </row>
    <row r="140" spans="1:40" x14ac:dyDescent="0.25">
      <c r="A140" s="28">
        <v>1849</v>
      </c>
      <c r="B140" s="29" t="s">
        <v>1057</v>
      </c>
      <c r="C140" s="29" t="s">
        <v>1058</v>
      </c>
      <c r="D140" s="29" t="s">
        <v>1059</v>
      </c>
      <c r="E140" s="42">
        <v>36678</v>
      </c>
      <c r="F140" s="29" t="s">
        <v>38</v>
      </c>
      <c r="L140" s="10" t="s">
        <v>341</v>
      </c>
      <c r="M140" s="29" t="s">
        <v>151</v>
      </c>
      <c r="N140" s="31" t="s">
        <v>48</v>
      </c>
      <c r="O140" s="28">
        <v>0.5</v>
      </c>
      <c r="P140" s="29" t="s">
        <v>111</v>
      </c>
      <c r="Q140" s="31" t="s">
        <v>15</v>
      </c>
      <c r="R140" s="28">
        <v>1</v>
      </c>
      <c r="S140" s="28">
        <v>0</v>
      </c>
      <c r="T140" s="28">
        <v>0</v>
      </c>
      <c r="U140" s="28">
        <v>0</v>
      </c>
      <c r="V140" s="28">
        <v>0</v>
      </c>
      <c r="W140" s="28">
        <v>0</v>
      </c>
      <c r="X140" s="28">
        <v>0</v>
      </c>
      <c r="Y140" s="28">
        <v>0</v>
      </c>
      <c r="Z140" s="28">
        <v>0</v>
      </c>
      <c r="AA140" s="28">
        <v>1</v>
      </c>
      <c r="AB140" s="28">
        <v>0</v>
      </c>
      <c r="AC140" s="28">
        <v>0</v>
      </c>
      <c r="AD140" s="28">
        <v>1</v>
      </c>
      <c r="AE140" s="28">
        <v>1</v>
      </c>
      <c r="AF140" s="28">
        <v>0</v>
      </c>
      <c r="AG140" s="28">
        <v>0</v>
      </c>
      <c r="AH140" s="28">
        <v>0</v>
      </c>
      <c r="AI140" s="28">
        <v>0</v>
      </c>
      <c r="AJ140" s="9">
        <f t="shared" si="12"/>
        <v>1</v>
      </c>
      <c r="AK140" s="9">
        <f t="shared" si="13"/>
        <v>0</v>
      </c>
      <c r="AL140" s="9">
        <f t="shared" si="14"/>
        <v>1</v>
      </c>
      <c r="AM140" s="9">
        <f t="shared" si="15"/>
        <v>1</v>
      </c>
      <c r="AN140" s="29" t="s">
        <v>1060</v>
      </c>
    </row>
    <row r="141" spans="1:40" x14ac:dyDescent="0.25">
      <c r="A141" s="28">
        <v>1850</v>
      </c>
      <c r="B141" s="29" t="s">
        <v>1061</v>
      </c>
      <c r="C141" s="29" t="s">
        <v>1062</v>
      </c>
      <c r="D141" s="29" t="s">
        <v>1063</v>
      </c>
      <c r="E141" s="42">
        <v>36557</v>
      </c>
      <c r="F141" s="29" t="s">
        <v>38</v>
      </c>
      <c r="L141" s="10" t="s">
        <v>341</v>
      </c>
      <c r="M141" s="29" t="s">
        <v>151</v>
      </c>
      <c r="N141" s="31" t="s">
        <v>48</v>
      </c>
      <c r="O141" s="28">
        <v>1</v>
      </c>
      <c r="P141" s="29" t="s">
        <v>111</v>
      </c>
      <c r="Q141" s="31" t="s">
        <v>15</v>
      </c>
      <c r="R141" s="28">
        <v>1</v>
      </c>
      <c r="S141" s="28">
        <v>0</v>
      </c>
      <c r="T141" s="28">
        <v>0</v>
      </c>
      <c r="U141" s="28">
        <v>0</v>
      </c>
      <c r="V141" s="28">
        <v>0</v>
      </c>
      <c r="W141" s="28">
        <v>0</v>
      </c>
      <c r="X141" s="28">
        <v>0</v>
      </c>
      <c r="Y141" s="28">
        <v>0</v>
      </c>
      <c r="Z141" s="28">
        <v>0</v>
      </c>
      <c r="AA141" s="28">
        <v>1</v>
      </c>
      <c r="AB141" s="28">
        <v>0</v>
      </c>
      <c r="AC141" s="28">
        <v>0</v>
      </c>
      <c r="AD141" s="28">
        <v>1</v>
      </c>
      <c r="AE141" s="28">
        <v>1</v>
      </c>
      <c r="AF141" s="28">
        <v>0</v>
      </c>
      <c r="AG141" s="28">
        <v>0</v>
      </c>
      <c r="AH141" s="28">
        <v>0</v>
      </c>
      <c r="AI141" s="28">
        <v>0</v>
      </c>
      <c r="AJ141" s="9">
        <f t="shared" si="12"/>
        <v>1</v>
      </c>
      <c r="AK141" s="9">
        <f t="shared" si="13"/>
        <v>0</v>
      </c>
      <c r="AL141" s="9">
        <f t="shared" si="14"/>
        <v>1</v>
      </c>
      <c r="AM141" s="9">
        <f t="shared" si="15"/>
        <v>1</v>
      </c>
      <c r="AN141" s="29" t="s">
        <v>1064</v>
      </c>
    </row>
    <row r="142" spans="1:40" x14ac:dyDescent="0.25">
      <c r="A142" s="28">
        <v>1853</v>
      </c>
      <c r="B142" s="29" t="s">
        <v>2987</v>
      </c>
      <c r="C142" s="29" t="s">
        <v>2988</v>
      </c>
      <c r="D142" s="29" t="s">
        <v>2989</v>
      </c>
      <c r="E142" s="42">
        <v>39085</v>
      </c>
      <c r="F142" s="29" t="s">
        <v>38</v>
      </c>
      <c r="J142" s="28">
        <v>0.73799999999999999</v>
      </c>
      <c r="L142" s="10" t="s">
        <v>341</v>
      </c>
      <c r="M142" s="29" t="s">
        <v>151</v>
      </c>
      <c r="N142" s="31" t="s">
        <v>40</v>
      </c>
      <c r="O142" s="28">
        <v>1.3333333333333333</v>
      </c>
      <c r="P142" s="29" t="s">
        <v>111</v>
      </c>
      <c r="Q142" s="31" t="s">
        <v>70</v>
      </c>
      <c r="R142" s="28">
        <v>0</v>
      </c>
      <c r="S142" s="28">
        <v>0</v>
      </c>
      <c r="T142" s="28">
        <v>0</v>
      </c>
      <c r="U142" s="28">
        <v>0</v>
      </c>
      <c r="V142" s="28">
        <v>0</v>
      </c>
      <c r="W142" s="28">
        <v>0</v>
      </c>
      <c r="X142" s="28">
        <v>0</v>
      </c>
      <c r="Y142" s="28">
        <v>0</v>
      </c>
      <c r="Z142" s="28">
        <v>0</v>
      </c>
      <c r="AA142" s="28">
        <v>1</v>
      </c>
      <c r="AB142" s="28">
        <v>0</v>
      </c>
      <c r="AC142" s="28">
        <v>0</v>
      </c>
      <c r="AD142" s="28">
        <v>1</v>
      </c>
      <c r="AE142" s="28">
        <v>1</v>
      </c>
      <c r="AF142" s="28">
        <v>0</v>
      </c>
      <c r="AG142" s="28">
        <v>0</v>
      </c>
      <c r="AH142" s="28">
        <v>0</v>
      </c>
      <c r="AI142" s="28">
        <v>0</v>
      </c>
      <c r="AJ142" s="9">
        <f t="shared" si="12"/>
        <v>1</v>
      </c>
      <c r="AK142" s="9">
        <f t="shared" si="13"/>
        <v>0</v>
      </c>
      <c r="AL142" s="9">
        <f t="shared" si="14"/>
        <v>1</v>
      </c>
      <c r="AM142" s="9">
        <f t="shared" si="15"/>
        <v>1</v>
      </c>
      <c r="AN142" s="29" t="s">
        <v>2990</v>
      </c>
    </row>
    <row r="143" spans="1:40" x14ac:dyDescent="0.25">
      <c r="A143" s="28">
        <v>1908</v>
      </c>
      <c r="B143" s="29" t="s">
        <v>1699</v>
      </c>
      <c r="C143" s="29" t="s">
        <v>1700</v>
      </c>
      <c r="D143" s="29" t="s">
        <v>1701</v>
      </c>
      <c r="E143" s="42">
        <v>39203</v>
      </c>
      <c r="F143" s="29" t="s">
        <v>38</v>
      </c>
      <c r="J143" s="28">
        <v>1</v>
      </c>
      <c r="L143" s="10" t="s">
        <v>342</v>
      </c>
      <c r="M143" s="29" t="s">
        <v>185</v>
      </c>
      <c r="N143" s="31" t="s">
        <v>48</v>
      </c>
      <c r="O143" s="28">
        <v>0.5</v>
      </c>
      <c r="P143" s="29" t="s">
        <v>111</v>
      </c>
      <c r="Q143" s="31" t="s">
        <v>15</v>
      </c>
      <c r="R143" s="28">
        <v>1</v>
      </c>
      <c r="S143" s="28">
        <v>0</v>
      </c>
      <c r="T143" s="28">
        <v>0</v>
      </c>
      <c r="U143" s="28">
        <v>0</v>
      </c>
      <c r="V143" s="28">
        <v>0</v>
      </c>
      <c r="W143" s="28">
        <v>0</v>
      </c>
      <c r="X143" s="28">
        <v>0</v>
      </c>
      <c r="Y143" s="28">
        <v>0</v>
      </c>
      <c r="Z143" s="28">
        <v>0</v>
      </c>
      <c r="AA143" s="28">
        <v>1</v>
      </c>
      <c r="AB143" s="28">
        <v>0</v>
      </c>
      <c r="AC143" s="28">
        <v>1</v>
      </c>
      <c r="AD143" s="28">
        <v>0</v>
      </c>
      <c r="AE143" s="28">
        <v>0</v>
      </c>
      <c r="AF143" s="28">
        <v>0</v>
      </c>
      <c r="AG143" s="28">
        <v>0</v>
      </c>
      <c r="AH143" s="28">
        <v>0</v>
      </c>
      <c r="AI143" s="28">
        <v>0</v>
      </c>
      <c r="AJ143" s="9">
        <f t="shared" si="12"/>
        <v>1</v>
      </c>
      <c r="AK143" s="9">
        <f t="shared" si="13"/>
        <v>0</v>
      </c>
      <c r="AL143" s="9">
        <f t="shared" si="14"/>
        <v>0</v>
      </c>
      <c r="AM143" s="9">
        <f t="shared" si="15"/>
        <v>0</v>
      </c>
      <c r="AN143" s="29" t="s">
        <v>1702</v>
      </c>
    </row>
    <row r="144" spans="1:40" x14ac:dyDescent="0.25">
      <c r="A144" s="28">
        <v>1914</v>
      </c>
      <c r="B144" s="29" t="s">
        <v>3273</v>
      </c>
      <c r="C144" s="29" t="s">
        <v>3274</v>
      </c>
      <c r="D144" s="29" t="s">
        <v>3275</v>
      </c>
      <c r="E144" s="42">
        <v>38678</v>
      </c>
      <c r="F144" s="29" t="s">
        <v>38</v>
      </c>
      <c r="J144" s="28">
        <v>1.4</v>
      </c>
      <c r="L144" s="10" t="s">
        <v>342</v>
      </c>
      <c r="M144" s="29" t="s">
        <v>185</v>
      </c>
      <c r="N144" s="31" t="s">
        <v>48</v>
      </c>
      <c r="O144" s="28">
        <v>1</v>
      </c>
      <c r="P144" s="29" t="s">
        <v>111</v>
      </c>
      <c r="Q144" s="31" t="s">
        <v>70</v>
      </c>
      <c r="R144" s="28">
        <v>0</v>
      </c>
      <c r="S144" s="28">
        <v>0</v>
      </c>
      <c r="T144" s="28">
        <v>0</v>
      </c>
      <c r="U144" s="28">
        <v>0</v>
      </c>
      <c r="V144" s="28">
        <v>0</v>
      </c>
      <c r="W144" s="28">
        <v>0</v>
      </c>
      <c r="X144" s="28">
        <v>0</v>
      </c>
      <c r="Y144" s="28">
        <v>0</v>
      </c>
      <c r="Z144" s="28">
        <v>0</v>
      </c>
      <c r="AA144" s="28">
        <v>1</v>
      </c>
      <c r="AB144" s="28">
        <v>0</v>
      </c>
      <c r="AC144" s="28">
        <v>1</v>
      </c>
      <c r="AD144" s="28">
        <v>1</v>
      </c>
      <c r="AE144" s="28">
        <v>0</v>
      </c>
      <c r="AF144" s="28">
        <v>0</v>
      </c>
      <c r="AG144" s="28">
        <v>0</v>
      </c>
      <c r="AH144" s="28">
        <v>0</v>
      </c>
      <c r="AI144" s="28">
        <v>0</v>
      </c>
      <c r="AJ144" s="9">
        <f t="shared" si="12"/>
        <v>1</v>
      </c>
      <c r="AK144" s="9">
        <f t="shared" si="13"/>
        <v>0</v>
      </c>
      <c r="AL144" s="9">
        <f t="shared" si="14"/>
        <v>1</v>
      </c>
      <c r="AM144" s="9">
        <f t="shared" si="15"/>
        <v>1</v>
      </c>
      <c r="AN144" s="29" t="s">
        <v>3276</v>
      </c>
    </row>
    <row r="145" spans="1:40" x14ac:dyDescent="0.25">
      <c r="A145" s="28">
        <v>1927</v>
      </c>
      <c r="B145" s="29" t="s">
        <v>1312</v>
      </c>
      <c r="C145" s="29" t="s">
        <v>1313</v>
      </c>
      <c r="D145" s="29" t="s">
        <v>1314</v>
      </c>
      <c r="E145" s="42">
        <v>39448</v>
      </c>
      <c r="F145" s="29" t="s">
        <v>38</v>
      </c>
      <c r="I145" s="28">
        <v>16000</v>
      </c>
      <c r="J145" s="28">
        <v>0.3</v>
      </c>
      <c r="L145" s="10" t="s">
        <v>342</v>
      </c>
      <c r="M145" s="29" t="s">
        <v>224</v>
      </c>
      <c r="N145" s="31" t="s">
        <v>48</v>
      </c>
      <c r="O145" s="28">
        <v>0.5</v>
      </c>
      <c r="P145" s="29" t="s">
        <v>111</v>
      </c>
      <c r="Q145" s="31" t="s">
        <v>15</v>
      </c>
      <c r="R145" s="28">
        <v>0</v>
      </c>
      <c r="S145" s="28">
        <v>0</v>
      </c>
      <c r="T145" s="28">
        <v>0</v>
      </c>
      <c r="U145" s="28">
        <v>0</v>
      </c>
      <c r="V145" s="28">
        <v>0</v>
      </c>
      <c r="W145" s="28">
        <v>0</v>
      </c>
      <c r="X145" s="28">
        <v>0</v>
      </c>
      <c r="Y145" s="28">
        <v>0</v>
      </c>
      <c r="Z145" s="28">
        <v>0</v>
      </c>
      <c r="AA145" s="28">
        <v>1</v>
      </c>
      <c r="AB145" s="28">
        <v>0</v>
      </c>
      <c r="AC145" s="28">
        <v>0</v>
      </c>
      <c r="AD145" s="28">
        <v>0</v>
      </c>
      <c r="AE145" s="28">
        <v>0</v>
      </c>
      <c r="AF145" s="28">
        <v>0</v>
      </c>
      <c r="AG145" s="28">
        <v>0</v>
      </c>
      <c r="AH145" s="28">
        <v>0</v>
      </c>
      <c r="AI145" s="28">
        <v>1</v>
      </c>
      <c r="AJ145" s="9">
        <f t="shared" si="12"/>
        <v>0</v>
      </c>
      <c r="AK145" s="9">
        <f t="shared" si="13"/>
        <v>0</v>
      </c>
      <c r="AL145" s="9">
        <f t="shared" si="14"/>
        <v>1</v>
      </c>
      <c r="AM145" s="9">
        <f t="shared" si="15"/>
        <v>0</v>
      </c>
      <c r="AN145" s="29" t="s">
        <v>1315</v>
      </c>
    </row>
    <row r="146" spans="1:40" x14ac:dyDescent="0.25">
      <c r="A146" s="28">
        <v>1933</v>
      </c>
      <c r="B146" s="29" t="s">
        <v>1192</v>
      </c>
      <c r="C146" s="29" t="s">
        <v>1193</v>
      </c>
      <c r="D146" s="29" t="s">
        <v>1194</v>
      </c>
      <c r="E146" s="42">
        <v>39022</v>
      </c>
      <c r="F146" s="29" t="s">
        <v>38</v>
      </c>
      <c r="J146" s="28">
        <v>5.3999999999999999E-2</v>
      </c>
      <c r="L146" s="10" t="s">
        <v>342</v>
      </c>
      <c r="M146" s="29" t="s">
        <v>691</v>
      </c>
      <c r="N146" s="31" t="s">
        <v>48</v>
      </c>
      <c r="O146" s="28">
        <v>0.5</v>
      </c>
      <c r="P146" s="29" t="s">
        <v>111</v>
      </c>
      <c r="Q146" s="31" t="s">
        <v>70</v>
      </c>
      <c r="R146" s="28">
        <v>0</v>
      </c>
      <c r="S146" s="28">
        <v>0</v>
      </c>
      <c r="T146" s="28">
        <v>0</v>
      </c>
      <c r="U146" s="28">
        <v>0</v>
      </c>
      <c r="V146" s="28">
        <v>0</v>
      </c>
      <c r="W146" s="28">
        <v>0</v>
      </c>
      <c r="X146" s="28">
        <v>0</v>
      </c>
      <c r="Y146" s="28">
        <v>0</v>
      </c>
      <c r="Z146" s="28">
        <v>0</v>
      </c>
      <c r="AA146" s="28">
        <v>1</v>
      </c>
      <c r="AB146" s="28">
        <v>0</v>
      </c>
      <c r="AC146" s="28">
        <v>1</v>
      </c>
      <c r="AD146" s="28">
        <v>0</v>
      </c>
      <c r="AE146" s="28">
        <v>0</v>
      </c>
      <c r="AF146" s="28">
        <v>0</v>
      </c>
      <c r="AG146" s="28">
        <v>0</v>
      </c>
      <c r="AH146" s="28">
        <v>0</v>
      </c>
      <c r="AI146" s="28">
        <v>0</v>
      </c>
      <c r="AJ146" s="9">
        <f t="shared" si="12"/>
        <v>1</v>
      </c>
      <c r="AK146" s="9">
        <f t="shared" si="13"/>
        <v>0</v>
      </c>
      <c r="AL146" s="9">
        <f t="shared" si="14"/>
        <v>0</v>
      </c>
      <c r="AM146" s="9">
        <f t="shared" si="15"/>
        <v>0</v>
      </c>
      <c r="AN146" s="29" t="s">
        <v>1195</v>
      </c>
    </row>
    <row r="147" spans="1:40" x14ac:dyDescent="0.25">
      <c r="A147" s="28">
        <v>2214</v>
      </c>
      <c r="B147" s="29" t="s">
        <v>3277</v>
      </c>
      <c r="C147" s="29" t="s">
        <v>3278</v>
      </c>
      <c r="D147" s="29" t="s">
        <v>3279</v>
      </c>
      <c r="E147" s="42">
        <v>40634</v>
      </c>
      <c r="F147" s="29" t="s">
        <v>38</v>
      </c>
      <c r="I147" s="28">
        <v>500</v>
      </c>
      <c r="L147" s="10" t="s">
        <v>342</v>
      </c>
      <c r="M147" s="29" t="s">
        <v>136</v>
      </c>
      <c r="N147" s="31" t="s">
        <v>48</v>
      </c>
      <c r="O147" s="28">
        <v>0</v>
      </c>
      <c r="P147" s="29" t="s">
        <v>3280</v>
      </c>
      <c r="Q147" s="31" t="s">
        <v>15</v>
      </c>
      <c r="R147" s="28">
        <v>0</v>
      </c>
      <c r="S147" s="28">
        <v>0</v>
      </c>
      <c r="T147" s="28">
        <v>0</v>
      </c>
      <c r="U147" s="28">
        <v>0</v>
      </c>
      <c r="V147" s="28">
        <v>0</v>
      </c>
      <c r="W147" s="28">
        <v>0</v>
      </c>
      <c r="X147" s="28">
        <v>0</v>
      </c>
      <c r="Y147" s="28">
        <v>1</v>
      </c>
      <c r="Z147" s="28">
        <v>0</v>
      </c>
      <c r="AA147" s="28">
        <v>0</v>
      </c>
      <c r="AB147" s="28">
        <v>0</v>
      </c>
      <c r="AC147" s="28">
        <v>0</v>
      </c>
      <c r="AD147" s="28">
        <v>0</v>
      </c>
      <c r="AE147" s="28">
        <v>0</v>
      </c>
      <c r="AF147" s="28">
        <v>0</v>
      </c>
      <c r="AG147" s="28">
        <v>0</v>
      </c>
      <c r="AH147" s="28">
        <v>0</v>
      </c>
      <c r="AI147" s="28">
        <v>1</v>
      </c>
      <c r="AJ147" s="9">
        <f t="shared" si="12"/>
        <v>0</v>
      </c>
      <c r="AK147" s="9">
        <f t="shared" si="13"/>
        <v>0</v>
      </c>
      <c r="AL147" s="9">
        <f t="shared" si="14"/>
        <v>1</v>
      </c>
      <c r="AM147" s="9">
        <f t="shared" si="15"/>
        <v>0</v>
      </c>
      <c r="AN147" s="29" t="s">
        <v>3281</v>
      </c>
    </row>
    <row r="148" spans="1:40" x14ac:dyDescent="0.25">
      <c r="A148" s="28">
        <v>2339</v>
      </c>
      <c r="B148" s="29" t="s">
        <v>1316</v>
      </c>
      <c r="C148" s="29" t="s">
        <v>1317</v>
      </c>
      <c r="D148" s="29" t="s">
        <v>1318</v>
      </c>
      <c r="E148" s="42">
        <v>42733</v>
      </c>
      <c r="F148" s="29" t="s">
        <v>38</v>
      </c>
      <c r="L148" s="10" t="s">
        <v>341</v>
      </c>
      <c r="M148" s="29" t="s">
        <v>54</v>
      </c>
      <c r="N148" s="31" t="s">
        <v>48</v>
      </c>
      <c r="O148" s="28">
        <v>0</v>
      </c>
      <c r="P148" s="29" t="s">
        <v>60</v>
      </c>
      <c r="Q148" s="31" t="s">
        <v>15</v>
      </c>
      <c r="R148" s="28">
        <v>1</v>
      </c>
      <c r="S148" s="28">
        <v>0</v>
      </c>
      <c r="T148" s="28">
        <v>0</v>
      </c>
      <c r="U148" s="28">
        <v>0</v>
      </c>
      <c r="V148" s="28">
        <v>0</v>
      </c>
      <c r="W148" s="28">
        <v>0</v>
      </c>
      <c r="X148" s="28">
        <v>0</v>
      </c>
      <c r="Y148" s="28">
        <v>0</v>
      </c>
      <c r="Z148" s="28">
        <v>0</v>
      </c>
      <c r="AA148" s="28">
        <v>0</v>
      </c>
      <c r="AB148" s="28">
        <v>1</v>
      </c>
      <c r="AC148" s="28">
        <v>1</v>
      </c>
      <c r="AD148" s="28">
        <v>1</v>
      </c>
      <c r="AE148" s="28">
        <v>1</v>
      </c>
      <c r="AF148" s="28">
        <v>0</v>
      </c>
      <c r="AG148" s="28">
        <v>0</v>
      </c>
      <c r="AH148" s="28">
        <v>0</v>
      </c>
      <c r="AI148" s="28">
        <v>0</v>
      </c>
      <c r="AJ148" s="9">
        <f t="shared" ref="AJ148:AJ211" si="16">IF(OR(AC148=1,AE148=1),1,0)</f>
        <v>1</v>
      </c>
      <c r="AK148" s="9">
        <f t="shared" ref="AK148:AK211" si="17">IF(OR(AF148=1,AG148=1),1,0)</f>
        <v>0</v>
      </c>
      <c r="AL148" s="9">
        <f t="shared" ref="AL148:AL211" si="18">IF(OR(AD148=1,AH148=1,AI148=1),1,0)</f>
        <v>1</v>
      </c>
      <c r="AM148" s="9">
        <f t="shared" ref="AM148:AM211" si="19">IF(OR(AD148=1,AH148=1),1,0)</f>
        <v>1</v>
      </c>
      <c r="AN148" s="29" t="s">
        <v>1319</v>
      </c>
    </row>
    <row r="149" spans="1:40" x14ac:dyDescent="0.25">
      <c r="A149" s="28">
        <v>2340</v>
      </c>
      <c r="B149" s="29" t="s">
        <v>1910</v>
      </c>
      <c r="C149" s="29" t="s">
        <v>1911</v>
      </c>
      <c r="D149" s="29" t="s">
        <v>1912</v>
      </c>
      <c r="E149" s="42">
        <v>42755</v>
      </c>
      <c r="F149" s="29" t="s">
        <v>38</v>
      </c>
      <c r="L149" s="25" t="s">
        <v>341</v>
      </c>
      <c r="M149" s="38" t="s">
        <v>8019</v>
      </c>
      <c r="N149" s="36" t="s">
        <v>48</v>
      </c>
      <c r="Q149" s="31" t="s">
        <v>15</v>
      </c>
      <c r="R149" s="28">
        <v>0</v>
      </c>
      <c r="S149" s="28">
        <v>0</v>
      </c>
      <c r="T149" s="28">
        <v>0</v>
      </c>
      <c r="U149" s="28">
        <v>0</v>
      </c>
      <c r="V149" s="28">
        <v>0</v>
      </c>
      <c r="W149" s="28">
        <v>0</v>
      </c>
      <c r="X149" s="28">
        <v>0</v>
      </c>
      <c r="Y149" s="28">
        <v>0</v>
      </c>
      <c r="Z149" s="28">
        <v>0</v>
      </c>
      <c r="AA149" s="28">
        <v>0</v>
      </c>
      <c r="AB149" s="28">
        <v>1</v>
      </c>
      <c r="AC149" s="28">
        <v>1</v>
      </c>
      <c r="AD149" s="28">
        <v>0</v>
      </c>
      <c r="AE149" s="28">
        <v>0</v>
      </c>
      <c r="AF149" s="28">
        <v>0</v>
      </c>
      <c r="AG149" s="28">
        <v>0</v>
      </c>
      <c r="AH149" s="28">
        <v>0</v>
      </c>
      <c r="AI149" s="28">
        <v>0</v>
      </c>
      <c r="AJ149" s="9">
        <f t="shared" si="16"/>
        <v>1</v>
      </c>
      <c r="AK149" s="9">
        <f t="shared" si="17"/>
        <v>0</v>
      </c>
      <c r="AL149" s="9">
        <f t="shared" si="18"/>
        <v>0</v>
      </c>
      <c r="AM149" s="9">
        <f t="shared" si="19"/>
        <v>0</v>
      </c>
      <c r="AN149" s="29" t="s">
        <v>1913</v>
      </c>
    </row>
    <row r="150" spans="1:40" x14ac:dyDescent="0.25">
      <c r="A150" s="28">
        <v>2342</v>
      </c>
      <c r="B150" s="29" t="s">
        <v>1206</v>
      </c>
      <c r="C150" s="29" t="s">
        <v>1207</v>
      </c>
      <c r="D150" s="29" t="s">
        <v>1208</v>
      </c>
      <c r="E150" s="42">
        <v>42675</v>
      </c>
      <c r="F150" s="29" t="s">
        <v>38</v>
      </c>
      <c r="L150" s="25" t="s">
        <v>341</v>
      </c>
      <c r="M150" s="38" t="s">
        <v>54</v>
      </c>
      <c r="N150" s="36" t="s">
        <v>48</v>
      </c>
      <c r="O150" s="28">
        <v>0</v>
      </c>
      <c r="P150" s="29" t="s">
        <v>69</v>
      </c>
      <c r="Q150" s="31" t="s">
        <v>70</v>
      </c>
      <c r="R150" s="28">
        <v>0</v>
      </c>
      <c r="S150" s="28">
        <v>0</v>
      </c>
      <c r="T150" s="28">
        <v>0</v>
      </c>
      <c r="U150" s="28">
        <v>0</v>
      </c>
      <c r="V150" s="28">
        <v>0</v>
      </c>
      <c r="W150" s="28">
        <v>0</v>
      </c>
      <c r="X150" s="28">
        <v>0</v>
      </c>
      <c r="Y150" s="28">
        <v>0</v>
      </c>
      <c r="Z150" s="28">
        <v>0</v>
      </c>
      <c r="AA150" s="28">
        <v>0</v>
      </c>
      <c r="AB150" s="28">
        <v>1</v>
      </c>
      <c r="AC150" s="28">
        <v>1</v>
      </c>
      <c r="AD150" s="28">
        <v>0</v>
      </c>
      <c r="AE150" s="28">
        <v>0</v>
      </c>
      <c r="AF150" s="28">
        <v>0</v>
      </c>
      <c r="AG150" s="28">
        <v>0</v>
      </c>
      <c r="AH150" s="28">
        <v>0</v>
      </c>
      <c r="AI150" s="28">
        <v>0</v>
      </c>
      <c r="AJ150" s="9">
        <f t="shared" si="16"/>
        <v>1</v>
      </c>
      <c r="AK150" s="9">
        <f t="shared" si="17"/>
        <v>0</v>
      </c>
      <c r="AL150" s="9">
        <f t="shared" si="18"/>
        <v>0</v>
      </c>
      <c r="AM150" s="9">
        <f t="shared" si="19"/>
        <v>0</v>
      </c>
      <c r="AN150" s="29" t="s">
        <v>1209</v>
      </c>
    </row>
    <row r="151" spans="1:40" x14ac:dyDescent="0.25">
      <c r="A151" s="28">
        <v>2343</v>
      </c>
      <c r="B151" s="29" t="s">
        <v>1914</v>
      </c>
      <c r="C151" s="29" t="s">
        <v>1915</v>
      </c>
      <c r="D151" s="29" t="s">
        <v>1916</v>
      </c>
      <c r="E151" s="42">
        <v>42567</v>
      </c>
      <c r="F151" s="29" t="s">
        <v>46</v>
      </c>
      <c r="L151" s="10" t="s">
        <v>341</v>
      </c>
      <c r="M151" s="29" t="s">
        <v>47</v>
      </c>
      <c r="N151" s="31" t="s">
        <v>48</v>
      </c>
      <c r="O151" s="28">
        <v>0</v>
      </c>
      <c r="P151" s="29" t="s">
        <v>69</v>
      </c>
      <c r="Q151" s="31" t="s">
        <v>55</v>
      </c>
      <c r="R151" s="28">
        <v>0</v>
      </c>
      <c r="S151" s="28">
        <v>0</v>
      </c>
      <c r="T151" s="28">
        <v>0</v>
      </c>
      <c r="U151" s="28">
        <v>0</v>
      </c>
      <c r="V151" s="28">
        <v>0</v>
      </c>
      <c r="W151" s="28">
        <v>0</v>
      </c>
      <c r="X151" s="28">
        <v>0</v>
      </c>
      <c r="Y151" s="28">
        <v>0</v>
      </c>
      <c r="Z151" s="28">
        <v>0</v>
      </c>
      <c r="AA151" s="28">
        <v>0</v>
      </c>
      <c r="AB151" s="28">
        <v>1</v>
      </c>
      <c r="AC151" s="28">
        <v>1</v>
      </c>
      <c r="AD151" s="28">
        <v>0</v>
      </c>
      <c r="AE151" s="28">
        <v>0</v>
      </c>
      <c r="AF151" s="28">
        <v>0</v>
      </c>
      <c r="AG151" s="28">
        <v>0</v>
      </c>
      <c r="AH151" s="28">
        <v>0</v>
      </c>
      <c r="AI151" s="28">
        <v>0</v>
      </c>
      <c r="AJ151" s="9">
        <f t="shared" si="16"/>
        <v>1</v>
      </c>
      <c r="AK151" s="9">
        <f t="shared" si="17"/>
        <v>0</v>
      </c>
      <c r="AL151" s="9">
        <f t="shared" si="18"/>
        <v>0</v>
      </c>
      <c r="AM151" s="9">
        <f t="shared" si="19"/>
        <v>0</v>
      </c>
      <c r="AN151" s="29" t="s">
        <v>1917</v>
      </c>
    </row>
    <row r="152" spans="1:40" x14ac:dyDescent="0.25">
      <c r="A152" s="28">
        <v>2344</v>
      </c>
      <c r="B152" s="29" t="s">
        <v>3282</v>
      </c>
      <c r="C152" s="29" t="s">
        <v>3283</v>
      </c>
      <c r="D152" s="29" t="s">
        <v>3284</v>
      </c>
      <c r="E152" s="42">
        <v>42461</v>
      </c>
      <c r="F152" s="29" t="s">
        <v>38</v>
      </c>
      <c r="L152" s="10" t="s">
        <v>341</v>
      </c>
      <c r="M152" s="29" t="s">
        <v>54</v>
      </c>
      <c r="N152" s="31" t="s">
        <v>48</v>
      </c>
      <c r="O152" s="28">
        <v>0</v>
      </c>
      <c r="P152" s="29" t="s">
        <v>3285</v>
      </c>
      <c r="Q152" s="31" t="s">
        <v>15</v>
      </c>
      <c r="R152" s="28">
        <v>1</v>
      </c>
      <c r="S152" s="28">
        <v>0</v>
      </c>
      <c r="T152" s="28">
        <v>0</v>
      </c>
      <c r="U152" s="28">
        <v>0</v>
      </c>
      <c r="V152" s="28">
        <v>0</v>
      </c>
      <c r="W152" s="28">
        <v>0</v>
      </c>
      <c r="X152" s="28">
        <v>0</v>
      </c>
      <c r="Y152" s="28">
        <v>0</v>
      </c>
      <c r="Z152" s="28">
        <v>0</v>
      </c>
      <c r="AA152" s="28">
        <v>0</v>
      </c>
      <c r="AB152" s="28">
        <v>1</v>
      </c>
      <c r="AC152" s="28">
        <v>1</v>
      </c>
      <c r="AD152" s="28">
        <v>0</v>
      </c>
      <c r="AE152" s="28">
        <v>0</v>
      </c>
      <c r="AF152" s="28">
        <v>0</v>
      </c>
      <c r="AG152" s="28">
        <v>0</v>
      </c>
      <c r="AH152" s="28">
        <v>0</v>
      </c>
      <c r="AI152" s="28">
        <v>0</v>
      </c>
      <c r="AJ152" s="9">
        <f t="shared" si="16"/>
        <v>1</v>
      </c>
      <c r="AK152" s="9">
        <f t="shared" si="17"/>
        <v>0</v>
      </c>
      <c r="AL152" s="9">
        <f t="shared" si="18"/>
        <v>0</v>
      </c>
      <c r="AM152" s="9">
        <f t="shared" si="19"/>
        <v>0</v>
      </c>
      <c r="AN152" s="29" t="s">
        <v>3286</v>
      </c>
    </row>
    <row r="153" spans="1:40" x14ac:dyDescent="0.25">
      <c r="A153" s="28">
        <v>2345</v>
      </c>
      <c r="B153" s="29" t="s">
        <v>1918</v>
      </c>
      <c r="C153" s="29" t="s">
        <v>1919</v>
      </c>
      <c r="D153" s="29" t="s">
        <v>1912</v>
      </c>
      <c r="E153" s="42">
        <v>42214</v>
      </c>
      <c r="F153" s="29" t="s">
        <v>38</v>
      </c>
      <c r="L153" s="10" t="s">
        <v>341</v>
      </c>
      <c r="M153" s="29" t="s">
        <v>54</v>
      </c>
      <c r="N153" s="31" t="s">
        <v>48</v>
      </c>
      <c r="O153" s="28">
        <v>0</v>
      </c>
      <c r="P153" s="29" t="s">
        <v>69</v>
      </c>
      <c r="Q153" s="31" t="s">
        <v>15</v>
      </c>
      <c r="R153" s="28">
        <v>0</v>
      </c>
      <c r="S153" s="28">
        <v>0</v>
      </c>
      <c r="T153" s="28">
        <v>0</v>
      </c>
      <c r="U153" s="28">
        <v>0</v>
      </c>
      <c r="V153" s="28">
        <v>0</v>
      </c>
      <c r="W153" s="28">
        <v>0</v>
      </c>
      <c r="X153" s="28">
        <v>0</v>
      </c>
      <c r="Y153" s="28">
        <v>0</v>
      </c>
      <c r="Z153" s="28">
        <v>0</v>
      </c>
      <c r="AA153" s="28">
        <v>0</v>
      </c>
      <c r="AB153" s="28">
        <v>1</v>
      </c>
      <c r="AC153" s="28">
        <v>1</v>
      </c>
      <c r="AD153" s="28">
        <v>0</v>
      </c>
      <c r="AE153" s="28">
        <v>0</v>
      </c>
      <c r="AF153" s="28">
        <v>0</v>
      </c>
      <c r="AG153" s="28">
        <v>0</v>
      </c>
      <c r="AH153" s="28">
        <v>0</v>
      </c>
      <c r="AI153" s="28">
        <v>0</v>
      </c>
      <c r="AJ153" s="9">
        <f t="shared" si="16"/>
        <v>1</v>
      </c>
      <c r="AK153" s="9">
        <f t="shared" si="17"/>
        <v>0</v>
      </c>
      <c r="AL153" s="9">
        <f t="shared" si="18"/>
        <v>0</v>
      </c>
      <c r="AM153" s="9">
        <f t="shared" si="19"/>
        <v>0</v>
      </c>
      <c r="AN153" s="29" t="s">
        <v>1920</v>
      </c>
    </row>
    <row r="154" spans="1:40" x14ac:dyDescent="0.25">
      <c r="A154" s="28">
        <v>2353</v>
      </c>
      <c r="B154" s="29" t="s">
        <v>2440</v>
      </c>
      <c r="C154" s="29" t="s">
        <v>2441</v>
      </c>
      <c r="D154" s="29" t="s">
        <v>2442</v>
      </c>
      <c r="E154" s="42">
        <v>42755</v>
      </c>
      <c r="F154" s="29" t="s">
        <v>38</v>
      </c>
      <c r="J154" s="28">
        <v>4</v>
      </c>
      <c r="L154" s="10" t="s">
        <v>342</v>
      </c>
      <c r="M154" s="29" t="s">
        <v>39</v>
      </c>
      <c r="N154" s="31" t="s">
        <v>40</v>
      </c>
      <c r="O154" s="28">
        <v>420</v>
      </c>
      <c r="P154" s="29" t="s">
        <v>2443</v>
      </c>
      <c r="Q154" s="31" t="s">
        <v>15</v>
      </c>
      <c r="R154" s="28">
        <v>1</v>
      </c>
      <c r="S154" s="28">
        <v>0</v>
      </c>
      <c r="T154" s="28">
        <v>0</v>
      </c>
      <c r="U154" s="28">
        <v>1</v>
      </c>
      <c r="V154" s="28">
        <v>0</v>
      </c>
      <c r="W154" s="28">
        <v>0</v>
      </c>
      <c r="X154" s="28">
        <v>0</v>
      </c>
      <c r="Y154" s="28">
        <v>0</v>
      </c>
      <c r="Z154" s="28">
        <v>1</v>
      </c>
      <c r="AA154" s="28">
        <v>0</v>
      </c>
      <c r="AB154" s="28">
        <v>0</v>
      </c>
      <c r="AC154" s="28">
        <v>1</v>
      </c>
      <c r="AD154" s="28">
        <v>0</v>
      </c>
      <c r="AE154" s="28">
        <v>0</v>
      </c>
      <c r="AF154" s="28">
        <v>0</v>
      </c>
      <c r="AG154" s="28">
        <v>0</v>
      </c>
      <c r="AH154" s="28">
        <v>0</v>
      </c>
      <c r="AI154" s="28">
        <v>0</v>
      </c>
      <c r="AJ154" s="9">
        <f t="shared" si="16"/>
        <v>1</v>
      </c>
      <c r="AK154" s="9">
        <f t="shared" si="17"/>
        <v>0</v>
      </c>
      <c r="AL154" s="9">
        <f t="shared" si="18"/>
        <v>0</v>
      </c>
      <c r="AM154" s="9">
        <f t="shared" si="19"/>
        <v>0</v>
      </c>
      <c r="AN154" s="29" t="s">
        <v>2444</v>
      </c>
    </row>
    <row r="155" spans="1:40" x14ac:dyDescent="0.25">
      <c r="A155" s="28">
        <v>2372</v>
      </c>
      <c r="B155" s="29" t="s">
        <v>1210</v>
      </c>
      <c r="C155" s="29" t="s">
        <v>1211</v>
      </c>
      <c r="D155" s="29" t="s">
        <v>1212</v>
      </c>
      <c r="E155" s="42">
        <v>42644</v>
      </c>
      <c r="F155" s="29" t="s">
        <v>38</v>
      </c>
      <c r="J155" s="28">
        <v>1</v>
      </c>
      <c r="L155" s="10" t="s">
        <v>342</v>
      </c>
      <c r="M155" s="29" t="s">
        <v>424</v>
      </c>
      <c r="N155" s="31" t="s">
        <v>48</v>
      </c>
      <c r="O155" s="28">
        <v>0.5</v>
      </c>
      <c r="P155" s="29" t="s">
        <v>111</v>
      </c>
      <c r="Q155" s="31" t="s">
        <v>15</v>
      </c>
      <c r="R155" s="28">
        <v>1</v>
      </c>
      <c r="S155" s="28">
        <v>0</v>
      </c>
      <c r="T155" s="28">
        <v>0</v>
      </c>
      <c r="U155" s="28">
        <v>0</v>
      </c>
      <c r="V155" s="28">
        <v>0</v>
      </c>
      <c r="W155" s="28">
        <v>0</v>
      </c>
      <c r="X155" s="28">
        <v>0</v>
      </c>
      <c r="Y155" s="28">
        <v>0</v>
      </c>
      <c r="Z155" s="28">
        <v>0</v>
      </c>
      <c r="AA155" s="28">
        <v>1</v>
      </c>
      <c r="AB155" s="28">
        <v>0</v>
      </c>
      <c r="AC155" s="28">
        <v>1</v>
      </c>
      <c r="AD155" s="28">
        <v>1</v>
      </c>
      <c r="AE155" s="28">
        <v>0</v>
      </c>
      <c r="AF155" s="28">
        <v>0</v>
      </c>
      <c r="AG155" s="28">
        <v>0</v>
      </c>
      <c r="AH155" s="28">
        <v>0</v>
      </c>
      <c r="AI155" s="28">
        <v>0</v>
      </c>
      <c r="AJ155" s="9">
        <f t="shared" si="16"/>
        <v>1</v>
      </c>
      <c r="AK155" s="9">
        <f t="shared" si="17"/>
        <v>0</v>
      </c>
      <c r="AL155" s="9">
        <f t="shared" si="18"/>
        <v>1</v>
      </c>
      <c r="AM155" s="9">
        <f t="shared" si="19"/>
        <v>1</v>
      </c>
      <c r="AN155" s="29" t="s">
        <v>1213</v>
      </c>
    </row>
    <row r="156" spans="1:40" x14ac:dyDescent="0.25">
      <c r="A156" s="28">
        <v>2377</v>
      </c>
      <c r="B156" s="29" t="s">
        <v>3287</v>
      </c>
      <c r="C156" s="29" t="s">
        <v>3288</v>
      </c>
      <c r="D156" s="29" t="s">
        <v>1130</v>
      </c>
      <c r="E156" s="42">
        <v>42804</v>
      </c>
      <c r="F156" s="29" t="s">
        <v>38</v>
      </c>
      <c r="L156" s="10" t="s">
        <v>341</v>
      </c>
      <c r="M156" s="29" t="s">
        <v>283</v>
      </c>
      <c r="N156" s="31" t="s">
        <v>48</v>
      </c>
      <c r="O156" s="28">
        <v>42</v>
      </c>
      <c r="P156" s="29" t="s">
        <v>231</v>
      </c>
      <c r="Q156" s="31" t="s">
        <v>15</v>
      </c>
      <c r="R156" s="28">
        <v>1</v>
      </c>
      <c r="S156" s="28">
        <v>0</v>
      </c>
      <c r="T156" s="28">
        <v>0</v>
      </c>
      <c r="U156" s="28">
        <v>1</v>
      </c>
      <c r="V156" s="28">
        <v>0</v>
      </c>
      <c r="W156" s="28">
        <v>0</v>
      </c>
      <c r="X156" s="28">
        <v>0</v>
      </c>
      <c r="Y156" s="28">
        <v>0</v>
      </c>
      <c r="Z156" s="28">
        <v>1</v>
      </c>
      <c r="AA156" s="28">
        <v>0</v>
      </c>
      <c r="AB156" s="28">
        <v>0</v>
      </c>
      <c r="AC156" s="28">
        <v>1</v>
      </c>
      <c r="AD156" s="28">
        <v>0</v>
      </c>
      <c r="AE156" s="28">
        <v>0</v>
      </c>
      <c r="AF156" s="28">
        <v>0</v>
      </c>
      <c r="AG156" s="28">
        <v>0</v>
      </c>
      <c r="AH156" s="28">
        <v>0</v>
      </c>
      <c r="AI156" s="28">
        <v>0</v>
      </c>
      <c r="AJ156" s="9">
        <f t="shared" si="16"/>
        <v>1</v>
      </c>
      <c r="AK156" s="9">
        <f t="shared" si="17"/>
        <v>0</v>
      </c>
      <c r="AL156" s="9">
        <f t="shared" si="18"/>
        <v>0</v>
      </c>
      <c r="AM156" s="9">
        <f t="shared" si="19"/>
        <v>0</v>
      </c>
      <c r="AN156" s="29" t="s">
        <v>3289</v>
      </c>
    </row>
    <row r="157" spans="1:40" x14ac:dyDescent="0.25">
      <c r="A157" s="28">
        <v>2398</v>
      </c>
      <c r="B157" s="29" t="s">
        <v>3290</v>
      </c>
      <c r="C157" s="29" t="s">
        <v>3291</v>
      </c>
      <c r="D157" s="29" t="s">
        <v>3292</v>
      </c>
      <c r="E157" s="42">
        <v>42831</v>
      </c>
      <c r="F157" s="29" t="s">
        <v>38</v>
      </c>
      <c r="G157" s="28">
        <v>1800</v>
      </c>
      <c r="H157" s="28">
        <v>900</v>
      </c>
      <c r="L157" s="10" t="s">
        <v>341</v>
      </c>
      <c r="M157" s="29" t="s">
        <v>54</v>
      </c>
      <c r="N157" s="31" t="s">
        <v>48</v>
      </c>
      <c r="O157" s="28">
        <v>0</v>
      </c>
      <c r="P157" s="29" t="s">
        <v>3293</v>
      </c>
      <c r="Q157" s="31" t="s">
        <v>15</v>
      </c>
      <c r="R157" s="28">
        <v>1</v>
      </c>
      <c r="S157" s="28">
        <v>0</v>
      </c>
      <c r="T157" s="28">
        <v>0</v>
      </c>
      <c r="U157" s="28">
        <v>0</v>
      </c>
      <c r="V157" s="28">
        <v>0</v>
      </c>
      <c r="W157" s="28">
        <v>0</v>
      </c>
      <c r="X157" s="28">
        <v>0</v>
      </c>
      <c r="Y157" s="28">
        <v>0</v>
      </c>
      <c r="Z157" s="28">
        <v>0</v>
      </c>
      <c r="AA157" s="28">
        <v>0</v>
      </c>
      <c r="AB157" s="28">
        <v>1</v>
      </c>
      <c r="AC157" s="28">
        <v>1</v>
      </c>
      <c r="AD157" s="28">
        <v>0</v>
      </c>
      <c r="AE157" s="28">
        <v>1</v>
      </c>
      <c r="AF157" s="28">
        <v>0</v>
      </c>
      <c r="AG157" s="28">
        <v>0</v>
      </c>
      <c r="AH157" s="28">
        <v>0</v>
      </c>
      <c r="AI157" s="28">
        <v>0</v>
      </c>
      <c r="AJ157" s="9">
        <f t="shared" si="16"/>
        <v>1</v>
      </c>
      <c r="AK157" s="9">
        <f t="shared" si="17"/>
        <v>0</v>
      </c>
      <c r="AL157" s="9">
        <f t="shared" si="18"/>
        <v>0</v>
      </c>
      <c r="AM157" s="9">
        <f t="shared" si="19"/>
        <v>0</v>
      </c>
      <c r="AN157" s="29" t="s">
        <v>3294</v>
      </c>
    </row>
    <row r="158" spans="1:40" x14ac:dyDescent="0.25">
      <c r="A158" s="28">
        <v>2454</v>
      </c>
      <c r="B158" s="29" t="s">
        <v>3295</v>
      </c>
      <c r="C158" s="29" t="s">
        <v>3296</v>
      </c>
      <c r="D158" s="29" t="s">
        <v>3297</v>
      </c>
      <c r="E158" s="42">
        <v>42490</v>
      </c>
      <c r="F158" s="29" t="s">
        <v>38</v>
      </c>
      <c r="J158" s="28">
        <v>1.34</v>
      </c>
      <c r="L158" s="10" t="s">
        <v>341</v>
      </c>
      <c r="M158" s="29" t="s">
        <v>151</v>
      </c>
      <c r="N158" s="31" t="s">
        <v>48</v>
      </c>
      <c r="O158" s="28">
        <v>14</v>
      </c>
      <c r="P158" s="29" t="s">
        <v>3298</v>
      </c>
      <c r="Q158" s="31" t="s">
        <v>15</v>
      </c>
      <c r="R158" s="28">
        <v>1</v>
      </c>
      <c r="S158" s="28">
        <v>0</v>
      </c>
      <c r="T158" s="28">
        <v>0</v>
      </c>
      <c r="U158" s="28">
        <v>1</v>
      </c>
      <c r="V158" s="28">
        <v>0</v>
      </c>
      <c r="W158" s="28">
        <v>0</v>
      </c>
      <c r="X158" s="28">
        <v>1</v>
      </c>
      <c r="Y158" s="28">
        <v>0</v>
      </c>
      <c r="Z158" s="28">
        <v>1</v>
      </c>
      <c r="AA158" s="28">
        <v>0</v>
      </c>
      <c r="AB158" s="28">
        <v>0</v>
      </c>
      <c r="AC158" s="28">
        <v>0</v>
      </c>
      <c r="AD158" s="28">
        <v>0</v>
      </c>
      <c r="AE158" s="28">
        <v>0</v>
      </c>
      <c r="AF158" s="28">
        <v>0</v>
      </c>
      <c r="AG158" s="28">
        <v>0</v>
      </c>
      <c r="AH158" s="28">
        <v>0</v>
      </c>
      <c r="AI158" s="28">
        <v>1</v>
      </c>
      <c r="AJ158" s="9">
        <f t="shared" si="16"/>
        <v>0</v>
      </c>
      <c r="AK158" s="9">
        <f t="shared" si="17"/>
        <v>0</v>
      </c>
      <c r="AL158" s="9">
        <f t="shared" si="18"/>
        <v>1</v>
      </c>
      <c r="AM158" s="9">
        <f t="shared" si="19"/>
        <v>0</v>
      </c>
      <c r="AN158" s="29" t="s">
        <v>3299</v>
      </c>
    </row>
    <row r="159" spans="1:40" x14ac:dyDescent="0.25">
      <c r="A159" s="28">
        <v>2458</v>
      </c>
      <c r="B159" s="29" t="s">
        <v>3300</v>
      </c>
      <c r="C159" s="29" t="s">
        <v>3301</v>
      </c>
      <c r="D159" s="29" t="s">
        <v>3302</v>
      </c>
      <c r="E159" s="42">
        <v>42887</v>
      </c>
      <c r="F159" s="29" t="s">
        <v>38</v>
      </c>
      <c r="L159" s="10" t="s">
        <v>341</v>
      </c>
      <c r="M159" s="29" t="s">
        <v>283</v>
      </c>
      <c r="N159" s="31" t="s">
        <v>48</v>
      </c>
      <c r="O159" s="28">
        <v>42</v>
      </c>
      <c r="P159" s="29" t="s">
        <v>3096</v>
      </c>
      <c r="Q159" s="31" t="s">
        <v>15</v>
      </c>
      <c r="R159" s="28">
        <v>1</v>
      </c>
      <c r="S159" s="28">
        <v>0</v>
      </c>
      <c r="T159" s="28">
        <v>0</v>
      </c>
      <c r="U159" s="28">
        <v>1</v>
      </c>
      <c r="V159" s="28">
        <v>0</v>
      </c>
      <c r="W159" s="28">
        <v>0</v>
      </c>
      <c r="X159" s="28">
        <v>0</v>
      </c>
      <c r="Y159" s="28">
        <v>0</v>
      </c>
      <c r="Z159" s="28">
        <v>1</v>
      </c>
      <c r="AA159" s="28">
        <v>0</v>
      </c>
      <c r="AB159" s="28">
        <v>0</v>
      </c>
      <c r="AC159" s="28">
        <v>1</v>
      </c>
      <c r="AD159" s="28">
        <v>0</v>
      </c>
      <c r="AE159" s="28">
        <v>0</v>
      </c>
      <c r="AF159" s="28">
        <v>0</v>
      </c>
      <c r="AG159" s="28">
        <v>0</v>
      </c>
      <c r="AH159" s="28">
        <v>0</v>
      </c>
      <c r="AI159" s="28">
        <v>0</v>
      </c>
      <c r="AJ159" s="9">
        <f t="shared" si="16"/>
        <v>1</v>
      </c>
      <c r="AK159" s="9">
        <f t="shared" si="17"/>
        <v>0</v>
      </c>
      <c r="AL159" s="9">
        <f t="shared" si="18"/>
        <v>0</v>
      </c>
      <c r="AM159" s="9">
        <f t="shared" si="19"/>
        <v>0</v>
      </c>
      <c r="AN159" s="29" t="s">
        <v>3303</v>
      </c>
    </row>
    <row r="160" spans="1:40" x14ac:dyDescent="0.25">
      <c r="A160" s="28">
        <v>2658</v>
      </c>
      <c r="B160" s="29" t="s">
        <v>3304</v>
      </c>
      <c r="C160" s="29" t="s">
        <v>3305</v>
      </c>
      <c r="D160" s="29" t="s">
        <v>3306</v>
      </c>
      <c r="E160" s="42">
        <v>42887</v>
      </c>
      <c r="F160" s="29" t="s">
        <v>38</v>
      </c>
      <c r="L160" s="10" t="s">
        <v>341</v>
      </c>
      <c r="M160" s="29" t="s">
        <v>54</v>
      </c>
      <c r="N160" s="31" t="s">
        <v>48</v>
      </c>
      <c r="O160" s="28">
        <v>0</v>
      </c>
      <c r="P160" s="29" t="s">
        <v>293</v>
      </c>
      <c r="Q160" s="31" t="s">
        <v>70</v>
      </c>
      <c r="R160" s="28">
        <v>0</v>
      </c>
      <c r="S160" s="28">
        <v>0</v>
      </c>
      <c r="T160" s="28">
        <v>0</v>
      </c>
      <c r="U160" s="28">
        <v>0</v>
      </c>
      <c r="V160" s="28">
        <v>0</v>
      </c>
      <c r="W160" s="28">
        <v>0</v>
      </c>
      <c r="X160" s="28">
        <v>0</v>
      </c>
      <c r="Y160" s="28">
        <v>0</v>
      </c>
      <c r="Z160" s="28">
        <v>0</v>
      </c>
      <c r="AA160" s="28">
        <v>0</v>
      </c>
      <c r="AB160" s="28">
        <v>1</v>
      </c>
      <c r="AC160" s="28">
        <v>1</v>
      </c>
      <c r="AD160" s="28">
        <v>1</v>
      </c>
      <c r="AE160" s="28">
        <v>0</v>
      </c>
      <c r="AF160" s="28">
        <v>0</v>
      </c>
      <c r="AG160" s="28">
        <v>0</v>
      </c>
      <c r="AH160" s="28">
        <v>0</v>
      </c>
      <c r="AI160" s="28">
        <v>0</v>
      </c>
      <c r="AJ160" s="9">
        <f t="shared" si="16"/>
        <v>1</v>
      </c>
      <c r="AK160" s="9">
        <f t="shared" si="17"/>
        <v>0</v>
      </c>
      <c r="AL160" s="9">
        <f t="shared" si="18"/>
        <v>1</v>
      </c>
      <c r="AM160" s="9">
        <f t="shared" si="19"/>
        <v>1</v>
      </c>
      <c r="AN160" s="29" t="s">
        <v>3307</v>
      </c>
    </row>
    <row r="161" spans="1:40" x14ac:dyDescent="0.25">
      <c r="A161" s="28">
        <v>2732</v>
      </c>
      <c r="B161" s="29" t="s">
        <v>1320</v>
      </c>
      <c r="C161" s="29" t="s">
        <v>1321</v>
      </c>
      <c r="D161" s="29" t="s">
        <v>1322</v>
      </c>
      <c r="E161" s="42">
        <v>43044</v>
      </c>
      <c r="F161" s="29" t="s">
        <v>38</v>
      </c>
      <c r="I161" s="28">
        <v>5300</v>
      </c>
      <c r="J161" s="28">
        <v>2.7</v>
      </c>
      <c r="L161" s="10" t="s">
        <v>342</v>
      </c>
      <c r="M161" s="29" t="s">
        <v>224</v>
      </c>
      <c r="N161" s="31" t="s">
        <v>1092</v>
      </c>
      <c r="O161" s="28">
        <v>168</v>
      </c>
      <c r="P161" s="29" t="s">
        <v>1323</v>
      </c>
      <c r="Q161" s="31" t="s">
        <v>15</v>
      </c>
      <c r="R161" s="28">
        <v>1</v>
      </c>
      <c r="S161" s="28">
        <v>0</v>
      </c>
      <c r="T161" s="28">
        <v>0</v>
      </c>
      <c r="U161" s="28">
        <v>1</v>
      </c>
      <c r="V161" s="28">
        <v>0</v>
      </c>
      <c r="W161" s="28">
        <v>0</v>
      </c>
      <c r="X161" s="28">
        <v>0</v>
      </c>
      <c r="Y161" s="28">
        <v>0</v>
      </c>
      <c r="Z161" s="28">
        <v>1</v>
      </c>
      <c r="AA161" s="28">
        <v>0</v>
      </c>
      <c r="AB161" s="28">
        <v>0</v>
      </c>
      <c r="AC161" s="28">
        <v>1</v>
      </c>
      <c r="AD161" s="28">
        <v>0</v>
      </c>
      <c r="AE161" s="28">
        <v>0</v>
      </c>
      <c r="AF161" s="28">
        <v>0</v>
      </c>
      <c r="AG161" s="28">
        <v>0</v>
      </c>
      <c r="AH161" s="28">
        <v>0</v>
      </c>
      <c r="AI161" s="28">
        <v>0</v>
      </c>
      <c r="AJ161" s="9">
        <f t="shared" si="16"/>
        <v>1</v>
      </c>
      <c r="AK161" s="9">
        <f t="shared" si="17"/>
        <v>0</v>
      </c>
      <c r="AL161" s="9">
        <f t="shared" si="18"/>
        <v>0</v>
      </c>
      <c r="AM161" s="9">
        <f t="shared" si="19"/>
        <v>0</v>
      </c>
      <c r="AN161" s="29" t="s">
        <v>1324</v>
      </c>
    </row>
    <row r="162" spans="1:40" x14ac:dyDescent="0.25">
      <c r="A162" s="28">
        <v>2733</v>
      </c>
      <c r="B162" s="29" t="s">
        <v>2465</v>
      </c>
      <c r="C162" s="29" t="s">
        <v>2466</v>
      </c>
      <c r="D162" s="29" t="s">
        <v>2467</v>
      </c>
      <c r="E162" s="42">
        <v>43053</v>
      </c>
      <c r="F162" s="29" t="s">
        <v>38</v>
      </c>
      <c r="I162" s="28">
        <v>7880</v>
      </c>
      <c r="L162" s="10" t="s">
        <v>342</v>
      </c>
      <c r="M162" s="29" t="s">
        <v>136</v>
      </c>
      <c r="N162" s="31" t="s">
        <v>219</v>
      </c>
      <c r="O162" s="28">
        <v>180</v>
      </c>
      <c r="P162" s="29" t="s">
        <v>891</v>
      </c>
      <c r="Q162" s="31" t="s">
        <v>15</v>
      </c>
      <c r="R162" s="28">
        <v>1</v>
      </c>
      <c r="S162" s="28">
        <v>0</v>
      </c>
      <c r="T162" s="28">
        <v>0</v>
      </c>
      <c r="U162" s="28">
        <v>1</v>
      </c>
      <c r="V162" s="28">
        <v>0</v>
      </c>
      <c r="W162" s="28">
        <v>0</v>
      </c>
      <c r="X162" s="28">
        <v>0</v>
      </c>
      <c r="Y162" s="28">
        <v>0</v>
      </c>
      <c r="Z162" s="28">
        <v>1</v>
      </c>
      <c r="AA162" s="28">
        <v>0</v>
      </c>
      <c r="AB162" s="28">
        <v>0</v>
      </c>
      <c r="AC162" s="28">
        <v>0</v>
      </c>
      <c r="AD162" s="28">
        <v>0</v>
      </c>
      <c r="AE162" s="28">
        <v>1</v>
      </c>
      <c r="AF162" s="28">
        <v>0</v>
      </c>
      <c r="AG162" s="28">
        <v>0</v>
      </c>
      <c r="AH162" s="28">
        <v>0</v>
      </c>
      <c r="AI162" s="28">
        <v>0</v>
      </c>
      <c r="AJ162" s="9">
        <f t="shared" si="16"/>
        <v>1</v>
      </c>
      <c r="AK162" s="9">
        <f t="shared" si="17"/>
        <v>0</v>
      </c>
      <c r="AL162" s="9">
        <f t="shared" si="18"/>
        <v>0</v>
      </c>
      <c r="AM162" s="9">
        <f t="shared" si="19"/>
        <v>0</v>
      </c>
      <c r="AN162" s="29" t="s">
        <v>2468</v>
      </c>
    </row>
    <row r="163" spans="1:40" x14ac:dyDescent="0.25">
      <c r="A163" s="28">
        <v>2760</v>
      </c>
      <c r="B163" s="29" t="s">
        <v>3308</v>
      </c>
      <c r="C163" s="29" t="s">
        <v>3309</v>
      </c>
      <c r="D163" s="29" t="s">
        <v>3310</v>
      </c>
      <c r="E163" s="42">
        <v>43070</v>
      </c>
      <c r="F163" s="29" t="s">
        <v>38</v>
      </c>
      <c r="J163" s="28">
        <v>5</v>
      </c>
      <c r="L163" s="10" t="s">
        <v>342</v>
      </c>
      <c r="M163" s="29" t="s">
        <v>185</v>
      </c>
      <c r="N163" s="31" t="s">
        <v>48</v>
      </c>
      <c r="O163" s="28">
        <v>347.79285714285714</v>
      </c>
      <c r="P163" s="29" t="s">
        <v>3033</v>
      </c>
      <c r="Q163" s="31" t="s">
        <v>15</v>
      </c>
      <c r="R163" s="28">
        <v>1</v>
      </c>
      <c r="S163" s="28">
        <v>0</v>
      </c>
      <c r="T163" s="28">
        <v>0</v>
      </c>
      <c r="U163" s="28">
        <v>1</v>
      </c>
      <c r="V163" s="28">
        <v>0</v>
      </c>
      <c r="W163" s="28">
        <v>0</v>
      </c>
      <c r="X163" s="28">
        <v>0</v>
      </c>
      <c r="Y163" s="28">
        <v>0</v>
      </c>
      <c r="Z163" s="28">
        <v>1</v>
      </c>
      <c r="AA163" s="28">
        <v>0</v>
      </c>
      <c r="AB163" s="28">
        <v>0</v>
      </c>
      <c r="AC163" s="28">
        <v>1</v>
      </c>
      <c r="AD163" s="28">
        <v>1</v>
      </c>
      <c r="AE163" s="28">
        <v>1</v>
      </c>
      <c r="AF163" s="28">
        <v>0</v>
      </c>
      <c r="AG163" s="28">
        <v>0</v>
      </c>
      <c r="AH163" s="28">
        <v>0</v>
      </c>
      <c r="AI163" s="28">
        <v>0</v>
      </c>
      <c r="AJ163" s="9">
        <f t="shared" si="16"/>
        <v>1</v>
      </c>
      <c r="AK163" s="9">
        <f t="shared" si="17"/>
        <v>0</v>
      </c>
      <c r="AL163" s="9">
        <f t="shared" si="18"/>
        <v>1</v>
      </c>
      <c r="AM163" s="9">
        <f t="shared" si="19"/>
        <v>1</v>
      </c>
      <c r="AN163" s="29" t="s">
        <v>3311</v>
      </c>
    </row>
    <row r="164" spans="1:40" x14ac:dyDescent="0.25">
      <c r="A164" s="28">
        <v>2804</v>
      </c>
      <c r="B164" s="29" t="s">
        <v>3008</v>
      </c>
      <c r="C164" s="29" t="s">
        <v>3009</v>
      </c>
      <c r="D164" s="29" t="s">
        <v>3010</v>
      </c>
      <c r="E164" s="42">
        <v>42705</v>
      </c>
      <c r="F164" s="29" t="s">
        <v>38</v>
      </c>
      <c r="J164" s="28">
        <v>1.5</v>
      </c>
      <c r="L164" s="10" t="s">
        <v>342</v>
      </c>
      <c r="M164" s="29" t="s">
        <v>185</v>
      </c>
      <c r="N164" s="31" t="s">
        <v>48</v>
      </c>
      <c r="O164" s="28">
        <v>0.25</v>
      </c>
      <c r="P164" s="29" t="s">
        <v>225</v>
      </c>
      <c r="Q164" s="31" t="s">
        <v>15</v>
      </c>
      <c r="R164" s="28">
        <v>1</v>
      </c>
      <c r="S164" s="28">
        <v>0</v>
      </c>
      <c r="T164" s="28">
        <v>0</v>
      </c>
      <c r="U164" s="28">
        <v>1</v>
      </c>
      <c r="V164" s="28">
        <v>0</v>
      </c>
      <c r="W164" s="28">
        <v>0</v>
      </c>
      <c r="X164" s="28">
        <v>0</v>
      </c>
      <c r="Y164" s="28">
        <v>0</v>
      </c>
      <c r="Z164" s="28">
        <v>1</v>
      </c>
      <c r="AA164" s="28">
        <v>0</v>
      </c>
      <c r="AB164" s="28">
        <v>0</v>
      </c>
      <c r="AC164" s="28">
        <v>1</v>
      </c>
      <c r="AD164" s="28">
        <v>0</v>
      </c>
      <c r="AE164" s="28">
        <v>0</v>
      </c>
      <c r="AF164" s="28">
        <v>0</v>
      </c>
      <c r="AG164" s="28">
        <v>0</v>
      </c>
      <c r="AH164" s="28">
        <v>0</v>
      </c>
      <c r="AI164" s="28">
        <v>0</v>
      </c>
      <c r="AJ164" s="9">
        <f t="shared" si="16"/>
        <v>1</v>
      </c>
      <c r="AK164" s="9">
        <f t="shared" si="17"/>
        <v>0</v>
      </c>
      <c r="AL164" s="9">
        <f t="shared" si="18"/>
        <v>0</v>
      </c>
      <c r="AM164" s="9">
        <f t="shared" si="19"/>
        <v>0</v>
      </c>
      <c r="AN164" s="29" t="s">
        <v>3011</v>
      </c>
    </row>
    <row r="165" spans="1:40" x14ac:dyDescent="0.25">
      <c r="A165" s="28">
        <v>2807</v>
      </c>
      <c r="B165" s="29" t="s">
        <v>3312</v>
      </c>
      <c r="C165" s="29" t="s">
        <v>3313</v>
      </c>
      <c r="D165" s="29" t="s">
        <v>3314</v>
      </c>
      <c r="E165" s="42">
        <v>41518</v>
      </c>
      <c r="F165" s="29" t="s">
        <v>38</v>
      </c>
      <c r="I165" s="28">
        <v>1.6</v>
      </c>
      <c r="K165" s="28">
        <v>0.77</v>
      </c>
      <c r="L165" s="10" t="s">
        <v>341</v>
      </c>
      <c r="M165" s="29" t="s">
        <v>151</v>
      </c>
      <c r="N165" s="31" t="s">
        <v>48</v>
      </c>
      <c r="O165" s="28">
        <v>6</v>
      </c>
      <c r="P165" s="29" t="s">
        <v>2899</v>
      </c>
      <c r="Q165" s="31" t="s">
        <v>15</v>
      </c>
      <c r="R165" s="28">
        <v>1</v>
      </c>
      <c r="S165" s="28">
        <v>0</v>
      </c>
      <c r="T165" s="28">
        <v>1</v>
      </c>
      <c r="U165" s="28">
        <v>0</v>
      </c>
      <c r="V165" s="28">
        <v>0</v>
      </c>
      <c r="W165" s="28">
        <v>0</v>
      </c>
      <c r="X165" s="28">
        <v>0</v>
      </c>
      <c r="Y165" s="28">
        <v>0</v>
      </c>
      <c r="Z165" s="28">
        <v>1</v>
      </c>
      <c r="AA165" s="28">
        <v>0</v>
      </c>
      <c r="AB165" s="28">
        <v>0</v>
      </c>
      <c r="AC165" s="28">
        <v>0</v>
      </c>
      <c r="AD165" s="28">
        <v>0</v>
      </c>
      <c r="AE165" s="28">
        <v>0</v>
      </c>
      <c r="AF165" s="28">
        <v>0</v>
      </c>
      <c r="AG165" s="28">
        <v>0</v>
      </c>
      <c r="AH165" s="28">
        <v>0</v>
      </c>
      <c r="AI165" s="28">
        <v>1</v>
      </c>
      <c r="AJ165" s="9">
        <f t="shared" si="16"/>
        <v>0</v>
      </c>
      <c r="AK165" s="9">
        <f t="shared" si="17"/>
        <v>0</v>
      </c>
      <c r="AL165" s="9">
        <f t="shared" si="18"/>
        <v>1</v>
      </c>
      <c r="AM165" s="9">
        <f t="shared" si="19"/>
        <v>0</v>
      </c>
      <c r="AN165" s="29" t="s">
        <v>3315</v>
      </c>
    </row>
    <row r="166" spans="1:40" x14ac:dyDescent="0.25">
      <c r="A166" s="28">
        <v>2812</v>
      </c>
      <c r="B166" s="29" t="s">
        <v>3316</v>
      </c>
      <c r="C166" s="29" t="s">
        <v>3317</v>
      </c>
      <c r="D166" s="29" t="s">
        <v>3318</v>
      </c>
      <c r="E166" s="42">
        <v>42339</v>
      </c>
      <c r="F166" s="29" t="s">
        <v>38</v>
      </c>
      <c r="L166" s="10" t="s">
        <v>341</v>
      </c>
      <c r="M166" s="29" t="s">
        <v>151</v>
      </c>
      <c r="N166" s="31" t="s">
        <v>48</v>
      </c>
      <c r="O166" s="28">
        <v>8.3333333333333301E-2</v>
      </c>
      <c r="P166" s="29" t="s">
        <v>69</v>
      </c>
      <c r="Q166" s="31" t="s">
        <v>15</v>
      </c>
      <c r="R166" s="28">
        <v>1</v>
      </c>
      <c r="S166" s="28">
        <v>0</v>
      </c>
      <c r="T166" s="28">
        <v>0</v>
      </c>
      <c r="U166" s="28">
        <v>0</v>
      </c>
      <c r="V166" s="28">
        <v>0</v>
      </c>
      <c r="W166" s="28">
        <v>0</v>
      </c>
      <c r="X166" s="28">
        <v>0</v>
      </c>
      <c r="Y166" s="28">
        <v>0</v>
      </c>
      <c r="Z166" s="28">
        <v>1</v>
      </c>
      <c r="AA166" s="28">
        <v>0</v>
      </c>
      <c r="AB166" s="28">
        <v>1</v>
      </c>
      <c r="AC166" s="28">
        <v>0</v>
      </c>
      <c r="AD166" s="28">
        <v>0</v>
      </c>
      <c r="AE166" s="28">
        <v>1</v>
      </c>
      <c r="AF166" s="28">
        <v>0</v>
      </c>
      <c r="AG166" s="28">
        <v>0</v>
      </c>
      <c r="AH166" s="28">
        <v>0</v>
      </c>
      <c r="AI166" s="28">
        <v>0</v>
      </c>
      <c r="AJ166" s="9">
        <f t="shared" si="16"/>
        <v>1</v>
      </c>
      <c r="AK166" s="9">
        <f t="shared" si="17"/>
        <v>0</v>
      </c>
      <c r="AL166" s="9">
        <f t="shared" si="18"/>
        <v>0</v>
      </c>
      <c r="AM166" s="9">
        <f t="shared" si="19"/>
        <v>0</v>
      </c>
      <c r="AN166" s="29" t="s">
        <v>3319</v>
      </c>
    </row>
    <row r="167" spans="1:40" x14ac:dyDescent="0.25">
      <c r="A167" s="28">
        <v>2818</v>
      </c>
      <c r="B167" s="29" t="s">
        <v>2499</v>
      </c>
      <c r="C167" s="29" t="s">
        <v>2500</v>
      </c>
      <c r="D167" s="29" t="s">
        <v>2501</v>
      </c>
      <c r="E167" s="42">
        <v>41609</v>
      </c>
      <c r="F167" s="29" t="s">
        <v>38</v>
      </c>
      <c r="L167" s="10" t="s">
        <v>342</v>
      </c>
      <c r="M167" s="29" t="s">
        <v>185</v>
      </c>
      <c r="N167" s="31" t="s">
        <v>40</v>
      </c>
      <c r="O167" s="28">
        <v>8</v>
      </c>
      <c r="P167" s="29" t="s">
        <v>539</v>
      </c>
      <c r="Q167" s="31" t="s">
        <v>15</v>
      </c>
      <c r="R167" s="28">
        <v>1</v>
      </c>
      <c r="S167" s="28">
        <v>0</v>
      </c>
      <c r="T167" s="28">
        <v>0</v>
      </c>
      <c r="U167" s="28">
        <v>1</v>
      </c>
      <c r="V167" s="28">
        <v>0</v>
      </c>
      <c r="W167" s="28">
        <v>0</v>
      </c>
      <c r="X167" s="28">
        <v>0</v>
      </c>
      <c r="Y167" s="28">
        <v>0</v>
      </c>
      <c r="Z167" s="28">
        <v>1</v>
      </c>
      <c r="AA167" s="28">
        <v>0</v>
      </c>
      <c r="AB167" s="28">
        <v>0</v>
      </c>
      <c r="AC167" s="28">
        <v>0</v>
      </c>
      <c r="AD167" s="28">
        <v>0</v>
      </c>
      <c r="AE167" s="28">
        <v>0</v>
      </c>
      <c r="AF167" s="28">
        <v>0</v>
      </c>
      <c r="AG167" s="28">
        <v>0</v>
      </c>
      <c r="AH167" s="28">
        <v>0</v>
      </c>
      <c r="AI167" s="28">
        <v>1</v>
      </c>
      <c r="AJ167" s="9">
        <f t="shared" si="16"/>
        <v>0</v>
      </c>
      <c r="AK167" s="9">
        <f t="shared" si="17"/>
        <v>0</v>
      </c>
      <c r="AL167" s="9">
        <f t="shared" si="18"/>
        <v>1</v>
      </c>
      <c r="AM167" s="9">
        <f t="shared" si="19"/>
        <v>0</v>
      </c>
      <c r="AN167" s="29" t="s">
        <v>2502</v>
      </c>
    </row>
    <row r="168" spans="1:40" x14ac:dyDescent="0.25">
      <c r="A168" s="28">
        <v>2821</v>
      </c>
      <c r="B168" s="29" t="s">
        <v>3012</v>
      </c>
      <c r="C168" s="29" t="s">
        <v>3013</v>
      </c>
      <c r="D168" s="29" t="s">
        <v>3014</v>
      </c>
      <c r="E168" s="42">
        <v>41666</v>
      </c>
      <c r="F168" s="29" t="s">
        <v>38</v>
      </c>
      <c r="K168" s="28">
        <v>2</v>
      </c>
      <c r="L168" s="10" t="s">
        <v>341</v>
      </c>
      <c r="M168" s="29" t="s">
        <v>151</v>
      </c>
      <c r="N168" s="31" t="s">
        <v>48</v>
      </c>
      <c r="O168" s="28">
        <v>3</v>
      </c>
      <c r="P168" s="29" t="s">
        <v>367</v>
      </c>
      <c r="Q168" s="31" t="s">
        <v>15</v>
      </c>
      <c r="R168" s="28">
        <v>1</v>
      </c>
      <c r="S168" s="28">
        <v>0</v>
      </c>
      <c r="T168" s="28">
        <v>0</v>
      </c>
      <c r="U168" s="28">
        <v>1</v>
      </c>
      <c r="V168" s="28">
        <v>0</v>
      </c>
      <c r="W168" s="28">
        <v>0</v>
      </c>
      <c r="X168" s="28">
        <v>0</v>
      </c>
      <c r="Y168" s="28">
        <v>0</v>
      </c>
      <c r="Z168" s="28">
        <v>1</v>
      </c>
      <c r="AA168" s="28">
        <v>0</v>
      </c>
      <c r="AB168" s="28">
        <v>0</v>
      </c>
      <c r="AC168" s="28">
        <v>0</v>
      </c>
      <c r="AD168" s="28">
        <v>0</v>
      </c>
      <c r="AE168" s="28">
        <v>0</v>
      </c>
      <c r="AF168" s="28">
        <v>0</v>
      </c>
      <c r="AG168" s="28">
        <v>0</v>
      </c>
      <c r="AH168" s="28">
        <v>0</v>
      </c>
      <c r="AI168" s="28">
        <v>1</v>
      </c>
      <c r="AJ168" s="9">
        <f t="shared" si="16"/>
        <v>0</v>
      </c>
      <c r="AK168" s="9">
        <f t="shared" si="17"/>
        <v>0</v>
      </c>
      <c r="AL168" s="9">
        <f t="shared" si="18"/>
        <v>1</v>
      </c>
      <c r="AM168" s="9">
        <f t="shared" si="19"/>
        <v>0</v>
      </c>
      <c r="AN168" s="29" t="s">
        <v>3015</v>
      </c>
    </row>
    <row r="169" spans="1:40" x14ac:dyDescent="0.25">
      <c r="A169" s="28">
        <v>2826</v>
      </c>
      <c r="B169" s="29" t="s">
        <v>3016</v>
      </c>
      <c r="C169" s="29" t="s">
        <v>3017</v>
      </c>
      <c r="D169" s="29" t="s">
        <v>3018</v>
      </c>
      <c r="E169" s="42">
        <v>42193</v>
      </c>
      <c r="F169" s="29" t="s">
        <v>38</v>
      </c>
      <c r="J169" s="28">
        <v>0.9</v>
      </c>
      <c r="L169" s="10" t="s">
        <v>341</v>
      </c>
      <c r="M169" s="29" t="s">
        <v>151</v>
      </c>
      <c r="N169" s="31" t="s">
        <v>48</v>
      </c>
      <c r="O169" s="28">
        <v>0.05</v>
      </c>
      <c r="P169" s="29" t="s">
        <v>3019</v>
      </c>
      <c r="Q169" s="31" t="s">
        <v>15</v>
      </c>
      <c r="R169" s="28">
        <v>1</v>
      </c>
      <c r="S169" s="28">
        <v>0</v>
      </c>
      <c r="T169" s="28">
        <v>0</v>
      </c>
      <c r="U169" s="28">
        <v>1</v>
      </c>
      <c r="V169" s="28">
        <v>0</v>
      </c>
      <c r="W169" s="28">
        <v>0</v>
      </c>
      <c r="X169" s="28">
        <v>1</v>
      </c>
      <c r="Y169" s="28">
        <v>0</v>
      </c>
      <c r="Z169" s="28">
        <v>1</v>
      </c>
      <c r="AA169" s="28">
        <v>0</v>
      </c>
      <c r="AB169" s="28">
        <v>0</v>
      </c>
      <c r="AC169" s="28">
        <v>0</v>
      </c>
      <c r="AD169" s="28">
        <v>0</v>
      </c>
      <c r="AE169" s="28">
        <v>0</v>
      </c>
      <c r="AF169" s="28">
        <v>0</v>
      </c>
      <c r="AG169" s="28">
        <v>0</v>
      </c>
      <c r="AH169" s="28">
        <v>0</v>
      </c>
      <c r="AI169" s="28">
        <v>1</v>
      </c>
      <c r="AJ169" s="9">
        <f t="shared" si="16"/>
        <v>0</v>
      </c>
      <c r="AK169" s="9">
        <f t="shared" si="17"/>
        <v>0</v>
      </c>
      <c r="AL169" s="9">
        <f t="shared" si="18"/>
        <v>1</v>
      </c>
      <c r="AM169" s="9">
        <f t="shared" si="19"/>
        <v>0</v>
      </c>
      <c r="AN169" s="29" t="s">
        <v>3020</v>
      </c>
    </row>
    <row r="170" spans="1:40" x14ac:dyDescent="0.25">
      <c r="A170" s="28">
        <v>2834</v>
      </c>
      <c r="B170" s="29" t="s">
        <v>3320</v>
      </c>
      <c r="C170" s="29" t="s">
        <v>3321</v>
      </c>
      <c r="D170" s="29" t="s">
        <v>3322</v>
      </c>
      <c r="E170" s="42">
        <v>41609</v>
      </c>
      <c r="F170" s="29" t="s">
        <v>38</v>
      </c>
      <c r="K170" s="28">
        <v>10</v>
      </c>
      <c r="L170" s="10" t="s">
        <v>342</v>
      </c>
      <c r="M170" s="29" t="s">
        <v>424</v>
      </c>
      <c r="N170" s="31" t="s">
        <v>48</v>
      </c>
      <c r="O170" s="28">
        <v>8</v>
      </c>
      <c r="P170" s="29" t="s">
        <v>539</v>
      </c>
      <c r="Q170" s="31" t="s">
        <v>15</v>
      </c>
      <c r="R170" s="28">
        <v>0</v>
      </c>
      <c r="S170" s="28">
        <v>0</v>
      </c>
      <c r="T170" s="28">
        <v>0</v>
      </c>
      <c r="U170" s="28">
        <v>1</v>
      </c>
      <c r="V170" s="28">
        <v>0</v>
      </c>
      <c r="W170" s="28">
        <v>0</v>
      </c>
      <c r="X170" s="28">
        <v>0</v>
      </c>
      <c r="Y170" s="28">
        <v>0</v>
      </c>
      <c r="Z170" s="28">
        <v>1</v>
      </c>
      <c r="AA170" s="28">
        <v>0</v>
      </c>
      <c r="AB170" s="28">
        <v>0</v>
      </c>
      <c r="AC170" s="28">
        <v>0</v>
      </c>
      <c r="AD170" s="28">
        <v>0</v>
      </c>
      <c r="AE170" s="28">
        <v>0</v>
      </c>
      <c r="AF170" s="28">
        <v>0</v>
      </c>
      <c r="AG170" s="28">
        <v>0</v>
      </c>
      <c r="AH170" s="28">
        <v>0</v>
      </c>
      <c r="AI170" s="28">
        <v>1</v>
      </c>
      <c r="AJ170" s="9">
        <f t="shared" si="16"/>
        <v>0</v>
      </c>
      <c r="AK170" s="9">
        <f t="shared" si="17"/>
        <v>0</v>
      </c>
      <c r="AL170" s="9">
        <f t="shared" si="18"/>
        <v>1</v>
      </c>
      <c r="AM170" s="9">
        <f t="shared" si="19"/>
        <v>0</v>
      </c>
      <c r="AN170" s="29" t="s">
        <v>3323</v>
      </c>
    </row>
    <row r="171" spans="1:40" x14ac:dyDescent="0.25">
      <c r="A171" s="28">
        <v>2846</v>
      </c>
      <c r="B171" s="29" t="s">
        <v>1094</v>
      </c>
      <c r="C171" s="29" t="s">
        <v>1095</v>
      </c>
      <c r="D171" s="29" t="s">
        <v>1096</v>
      </c>
      <c r="E171" s="42">
        <v>41883</v>
      </c>
      <c r="F171" s="29" t="s">
        <v>38</v>
      </c>
      <c r="J171" s="28">
        <v>1.75</v>
      </c>
      <c r="L171" s="10" t="s">
        <v>341</v>
      </c>
      <c r="M171" s="29" t="s">
        <v>1097</v>
      </c>
      <c r="N171" s="31" t="s">
        <v>48</v>
      </c>
      <c r="O171" s="28">
        <v>0</v>
      </c>
      <c r="P171" s="29" t="s">
        <v>111</v>
      </c>
      <c r="Q171" s="31" t="s">
        <v>70</v>
      </c>
      <c r="R171" s="28">
        <v>0</v>
      </c>
      <c r="S171" s="28">
        <v>0</v>
      </c>
      <c r="T171" s="28">
        <v>0</v>
      </c>
      <c r="U171" s="28">
        <v>0</v>
      </c>
      <c r="V171" s="28">
        <v>0</v>
      </c>
      <c r="W171" s="28">
        <v>0</v>
      </c>
      <c r="X171" s="28">
        <v>0</v>
      </c>
      <c r="Y171" s="28">
        <v>0</v>
      </c>
      <c r="Z171" s="28">
        <v>0</v>
      </c>
      <c r="AA171" s="28">
        <v>1</v>
      </c>
      <c r="AB171" s="28">
        <v>0</v>
      </c>
      <c r="AC171" s="28">
        <v>1</v>
      </c>
      <c r="AD171" s="28">
        <v>0</v>
      </c>
      <c r="AE171" s="28">
        <v>0</v>
      </c>
      <c r="AF171" s="28">
        <v>0</v>
      </c>
      <c r="AG171" s="28">
        <v>0</v>
      </c>
      <c r="AH171" s="28">
        <v>0</v>
      </c>
      <c r="AI171" s="28">
        <v>0</v>
      </c>
      <c r="AJ171" s="9">
        <f t="shared" si="16"/>
        <v>1</v>
      </c>
      <c r="AK171" s="9">
        <f t="shared" si="17"/>
        <v>0</v>
      </c>
      <c r="AL171" s="9">
        <f t="shared" si="18"/>
        <v>0</v>
      </c>
      <c r="AM171" s="9">
        <f t="shared" si="19"/>
        <v>0</v>
      </c>
      <c r="AN171" s="29" t="s">
        <v>1098</v>
      </c>
    </row>
    <row r="172" spans="1:40" x14ac:dyDescent="0.25">
      <c r="A172" s="28">
        <v>2849</v>
      </c>
      <c r="B172" s="29" t="s">
        <v>3324</v>
      </c>
      <c r="C172" s="29" t="s">
        <v>3325</v>
      </c>
      <c r="D172" s="29" t="s">
        <v>3326</v>
      </c>
      <c r="E172" s="42">
        <v>41548</v>
      </c>
      <c r="F172" s="29" t="s">
        <v>38</v>
      </c>
      <c r="J172" s="28">
        <v>1.75</v>
      </c>
      <c r="L172" s="10" t="s">
        <v>341</v>
      </c>
      <c r="M172" s="29" t="s">
        <v>1097</v>
      </c>
      <c r="N172" s="31" t="s">
        <v>48</v>
      </c>
      <c r="O172" s="28">
        <v>0.5</v>
      </c>
      <c r="P172" s="29" t="s">
        <v>69</v>
      </c>
      <c r="Q172" s="31" t="s">
        <v>15</v>
      </c>
      <c r="R172" s="28">
        <v>0</v>
      </c>
      <c r="S172" s="28">
        <v>0</v>
      </c>
      <c r="T172" s="28">
        <v>0</v>
      </c>
      <c r="U172" s="28">
        <v>0</v>
      </c>
      <c r="V172" s="28">
        <v>0</v>
      </c>
      <c r="W172" s="28">
        <v>0</v>
      </c>
      <c r="X172" s="28">
        <v>0</v>
      </c>
      <c r="Y172" s="28">
        <v>0</v>
      </c>
      <c r="Z172" s="28">
        <v>0</v>
      </c>
      <c r="AA172" s="28">
        <v>1</v>
      </c>
      <c r="AB172" s="28">
        <v>0</v>
      </c>
      <c r="AC172" s="28">
        <v>1</v>
      </c>
      <c r="AD172" s="28">
        <v>0</v>
      </c>
      <c r="AE172" s="28">
        <v>1</v>
      </c>
      <c r="AF172" s="28">
        <v>0</v>
      </c>
      <c r="AG172" s="28">
        <v>0</v>
      </c>
      <c r="AH172" s="28">
        <v>0</v>
      </c>
      <c r="AI172" s="28">
        <v>0</v>
      </c>
      <c r="AJ172" s="9">
        <f t="shared" si="16"/>
        <v>1</v>
      </c>
      <c r="AK172" s="9">
        <f t="shared" si="17"/>
        <v>0</v>
      </c>
      <c r="AL172" s="9">
        <f t="shared" si="18"/>
        <v>0</v>
      </c>
      <c r="AM172" s="9">
        <f t="shared" si="19"/>
        <v>0</v>
      </c>
      <c r="AN172" s="29" t="s">
        <v>3327</v>
      </c>
    </row>
    <row r="173" spans="1:40" x14ac:dyDescent="0.25">
      <c r="A173" s="28">
        <v>3015</v>
      </c>
      <c r="B173" s="29" t="s">
        <v>3328</v>
      </c>
      <c r="C173" s="29" t="s">
        <v>3329</v>
      </c>
      <c r="D173" s="29" t="s">
        <v>3330</v>
      </c>
      <c r="E173" s="42">
        <v>43011</v>
      </c>
      <c r="F173" s="29" t="s">
        <v>38</v>
      </c>
      <c r="K173" s="28">
        <v>11</v>
      </c>
      <c r="L173" s="10" t="s">
        <v>342</v>
      </c>
      <c r="M173" s="29" t="s">
        <v>963</v>
      </c>
      <c r="N173" s="31" t="s">
        <v>48</v>
      </c>
      <c r="O173" s="28">
        <v>672</v>
      </c>
      <c r="P173" s="29" t="s">
        <v>41</v>
      </c>
      <c r="Q173" s="31" t="s">
        <v>15</v>
      </c>
      <c r="R173" s="28">
        <v>1</v>
      </c>
      <c r="S173" s="28">
        <v>0</v>
      </c>
      <c r="T173" s="28">
        <v>0</v>
      </c>
      <c r="U173" s="28">
        <v>1</v>
      </c>
      <c r="V173" s="28">
        <v>0</v>
      </c>
      <c r="W173" s="28">
        <v>0</v>
      </c>
      <c r="X173" s="28">
        <v>0</v>
      </c>
      <c r="Y173" s="28">
        <v>0</v>
      </c>
      <c r="Z173" s="28">
        <v>1</v>
      </c>
      <c r="AA173" s="28">
        <v>0</v>
      </c>
      <c r="AB173" s="28">
        <v>0</v>
      </c>
      <c r="AC173" s="28">
        <v>0</v>
      </c>
      <c r="AD173" s="28">
        <v>0</v>
      </c>
      <c r="AE173" s="28">
        <v>1</v>
      </c>
      <c r="AF173" s="28">
        <v>0</v>
      </c>
      <c r="AG173" s="28">
        <v>0</v>
      </c>
      <c r="AH173" s="28">
        <v>0</v>
      </c>
      <c r="AI173" s="28">
        <v>0</v>
      </c>
      <c r="AJ173" s="9">
        <f t="shared" si="16"/>
        <v>1</v>
      </c>
      <c r="AK173" s="9">
        <f t="shared" si="17"/>
        <v>0</v>
      </c>
      <c r="AL173" s="9">
        <f t="shared" si="18"/>
        <v>0</v>
      </c>
      <c r="AM173" s="9">
        <f t="shared" si="19"/>
        <v>0</v>
      </c>
      <c r="AN173" s="29" t="s">
        <v>3331</v>
      </c>
    </row>
    <row r="174" spans="1:40" x14ac:dyDescent="0.25">
      <c r="A174" s="28">
        <v>3075</v>
      </c>
      <c r="B174" s="29" t="s">
        <v>3039</v>
      </c>
      <c r="C174" s="29" t="s">
        <v>3040</v>
      </c>
      <c r="D174" s="29" t="s">
        <v>3041</v>
      </c>
      <c r="E174" s="42">
        <v>41722</v>
      </c>
      <c r="F174" s="29" t="s">
        <v>38</v>
      </c>
      <c r="I174" s="28">
        <v>122.7</v>
      </c>
      <c r="J174" s="28">
        <v>2.2700000000000001E-2</v>
      </c>
      <c r="K174" s="28"/>
      <c r="L174" s="10" t="s">
        <v>342</v>
      </c>
      <c r="M174" s="29" t="s">
        <v>136</v>
      </c>
      <c r="N174" s="31" t="s">
        <v>48</v>
      </c>
      <c r="O174" s="28">
        <v>28</v>
      </c>
      <c r="P174" s="29" t="s">
        <v>1230</v>
      </c>
      <c r="Q174" s="31" t="s">
        <v>15</v>
      </c>
      <c r="R174" s="28">
        <v>1</v>
      </c>
      <c r="S174" s="28">
        <v>0</v>
      </c>
      <c r="T174" s="28">
        <v>0</v>
      </c>
      <c r="U174" s="28">
        <v>1</v>
      </c>
      <c r="V174" s="28">
        <v>0</v>
      </c>
      <c r="W174" s="28">
        <v>0</v>
      </c>
      <c r="X174" s="28">
        <v>0</v>
      </c>
      <c r="Y174" s="28">
        <v>0</v>
      </c>
      <c r="Z174" s="28">
        <v>1</v>
      </c>
      <c r="AA174" s="28">
        <v>0</v>
      </c>
      <c r="AB174" s="28">
        <v>0</v>
      </c>
      <c r="AC174" s="28">
        <v>0</v>
      </c>
      <c r="AD174" s="28">
        <v>0</v>
      </c>
      <c r="AE174" s="28">
        <v>1</v>
      </c>
      <c r="AF174" s="28">
        <v>0</v>
      </c>
      <c r="AG174" s="28">
        <v>0</v>
      </c>
      <c r="AH174" s="28">
        <v>0</v>
      </c>
      <c r="AI174" s="28">
        <v>0</v>
      </c>
      <c r="AJ174" s="9">
        <f t="shared" si="16"/>
        <v>1</v>
      </c>
      <c r="AK174" s="9">
        <f t="shared" si="17"/>
        <v>0</v>
      </c>
      <c r="AL174" s="9">
        <f t="shared" si="18"/>
        <v>0</v>
      </c>
      <c r="AM174" s="9">
        <f t="shared" si="19"/>
        <v>0</v>
      </c>
      <c r="AN174" s="29" t="s">
        <v>3042</v>
      </c>
    </row>
    <row r="175" spans="1:40" x14ac:dyDescent="0.25">
      <c r="A175" s="28">
        <v>3130</v>
      </c>
      <c r="B175" s="29" t="s">
        <v>1325</v>
      </c>
      <c r="C175" s="29" t="s">
        <v>1326</v>
      </c>
      <c r="D175" s="29" t="s">
        <v>1327</v>
      </c>
      <c r="E175" s="42">
        <v>42888</v>
      </c>
      <c r="F175" s="29" t="s">
        <v>38</v>
      </c>
      <c r="L175" s="10" t="s">
        <v>341</v>
      </c>
      <c r="M175" s="29" t="s">
        <v>151</v>
      </c>
      <c r="N175" s="31" t="s">
        <v>48</v>
      </c>
      <c r="O175" s="28">
        <v>0</v>
      </c>
      <c r="P175" s="29" t="s">
        <v>69</v>
      </c>
      <c r="Q175" s="31" t="s">
        <v>15</v>
      </c>
      <c r="R175" s="28">
        <v>0</v>
      </c>
      <c r="S175" s="28">
        <v>0</v>
      </c>
      <c r="T175" s="28">
        <v>0</v>
      </c>
      <c r="U175" s="28">
        <v>0</v>
      </c>
      <c r="V175" s="28">
        <v>0</v>
      </c>
      <c r="W175" s="28">
        <v>0</v>
      </c>
      <c r="X175" s="28">
        <v>0</v>
      </c>
      <c r="Y175" s="28">
        <v>0</v>
      </c>
      <c r="Z175" s="28">
        <v>0</v>
      </c>
      <c r="AA175" s="28">
        <v>0</v>
      </c>
      <c r="AB175" s="28">
        <v>1</v>
      </c>
      <c r="AC175" s="28">
        <v>1</v>
      </c>
      <c r="AD175" s="28">
        <v>0</v>
      </c>
      <c r="AE175" s="28">
        <v>0</v>
      </c>
      <c r="AF175" s="28">
        <v>0</v>
      </c>
      <c r="AG175" s="28">
        <v>0</v>
      </c>
      <c r="AH175" s="28">
        <v>0</v>
      </c>
      <c r="AI175" s="28">
        <v>0</v>
      </c>
      <c r="AJ175" s="9">
        <f t="shared" si="16"/>
        <v>1</v>
      </c>
      <c r="AK175" s="9">
        <f t="shared" si="17"/>
        <v>0</v>
      </c>
      <c r="AL175" s="9">
        <f t="shared" si="18"/>
        <v>0</v>
      </c>
      <c r="AM175" s="9">
        <f t="shared" si="19"/>
        <v>0</v>
      </c>
      <c r="AN175" s="29" t="s">
        <v>1328</v>
      </c>
    </row>
    <row r="176" spans="1:40" x14ac:dyDescent="0.25">
      <c r="A176" s="28">
        <v>3166</v>
      </c>
      <c r="B176" s="29" t="s">
        <v>3332</v>
      </c>
      <c r="C176" s="29" t="s">
        <v>3333</v>
      </c>
      <c r="D176" s="29" t="s">
        <v>3334</v>
      </c>
      <c r="E176" s="42">
        <v>43300</v>
      </c>
      <c r="F176" s="29" t="s">
        <v>38</v>
      </c>
      <c r="J176" s="28">
        <v>5</v>
      </c>
      <c r="L176" s="10" t="s">
        <v>342</v>
      </c>
      <c r="M176" s="29" t="s">
        <v>501</v>
      </c>
      <c r="N176" s="31" t="s">
        <v>48</v>
      </c>
      <c r="O176" s="28">
        <v>349.35714285714283</v>
      </c>
      <c r="P176" s="29" t="s">
        <v>3335</v>
      </c>
      <c r="Q176" s="31" t="s">
        <v>70</v>
      </c>
      <c r="R176" s="28">
        <v>0</v>
      </c>
      <c r="S176" s="28">
        <v>0</v>
      </c>
      <c r="T176" s="28">
        <v>0</v>
      </c>
      <c r="U176" s="28">
        <v>1</v>
      </c>
      <c r="V176" s="28">
        <v>0</v>
      </c>
      <c r="W176" s="28">
        <v>0</v>
      </c>
      <c r="X176" s="28">
        <v>0</v>
      </c>
      <c r="Y176" s="28">
        <v>0</v>
      </c>
      <c r="Z176" s="28">
        <v>1</v>
      </c>
      <c r="AA176" s="28">
        <v>0</v>
      </c>
      <c r="AB176" s="28">
        <v>0</v>
      </c>
      <c r="AC176" s="28">
        <v>1</v>
      </c>
      <c r="AD176" s="28">
        <v>1</v>
      </c>
      <c r="AE176" s="28">
        <v>1</v>
      </c>
      <c r="AF176" s="28">
        <v>0</v>
      </c>
      <c r="AG176" s="28">
        <v>0</v>
      </c>
      <c r="AH176" s="28">
        <v>0</v>
      </c>
      <c r="AI176" s="28">
        <v>0</v>
      </c>
      <c r="AJ176" s="9">
        <f t="shared" si="16"/>
        <v>1</v>
      </c>
      <c r="AK176" s="9">
        <f t="shared" si="17"/>
        <v>0</v>
      </c>
      <c r="AL176" s="9">
        <f t="shared" si="18"/>
        <v>1</v>
      </c>
      <c r="AM176" s="9">
        <f t="shared" si="19"/>
        <v>1</v>
      </c>
      <c r="AN176" s="29" t="s">
        <v>3336</v>
      </c>
    </row>
    <row r="177" spans="1:40" x14ac:dyDescent="0.25">
      <c r="A177" s="28">
        <v>3187</v>
      </c>
      <c r="B177" s="29" t="s">
        <v>3047</v>
      </c>
      <c r="C177" s="29" t="s">
        <v>3048</v>
      </c>
      <c r="D177" s="29" t="s">
        <v>3049</v>
      </c>
      <c r="E177" s="42">
        <v>42995</v>
      </c>
      <c r="F177" s="29" t="s">
        <v>332</v>
      </c>
      <c r="J177" s="28">
        <v>0.27</v>
      </c>
      <c r="L177" s="10" t="s">
        <v>342</v>
      </c>
      <c r="M177" s="29" t="s">
        <v>2814</v>
      </c>
      <c r="N177" s="31" t="s">
        <v>2360</v>
      </c>
      <c r="O177" s="28">
        <v>144</v>
      </c>
      <c r="P177" s="29" t="s">
        <v>817</v>
      </c>
      <c r="Q177" s="31" t="s">
        <v>15</v>
      </c>
      <c r="R177" s="28">
        <v>1</v>
      </c>
      <c r="S177" s="28">
        <v>0</v>
      </c>
      <c r="T177" s="28">
        <v>0</v>
      </c>
      <c r="U177" s="28">
        <v>1</v>
      </c>
      <c r="V177" s="28">
        <v>0</v>
      </c>
      <c r="W177" s="28">
        <v>0</v>
      </c>
      <c r="X177" s="28">
        <v>0</v>
      </c>
      <c r="Y177" s="28">
        <v>0</v>
      </c>
      <c r="Z177" s="28">
        <v>1</v>
      </c>
      <c r="AA177" s="28">
        <v>0</v>
      </c>
      <c r="AB177" s="28">
        <v>0</v>
      </c>
      <c r="AC177" s="28">
        <v>0</v>
      </c>
      <c r="AD177" s="28">
        <v>0</v>
      </c>
      <c r="AE177" s="28">
        <v>1</v>
      </c>
      <c r="AF177" s="28">
        <v>0</v>
      </c>
      <c r="AG177" s="28">
        <v>0</v>
      </c>
      <c r="AH177" s="28">
        <v>0</v>
      </c>
      <c r="AI177" s="28">
        <v>0</v>
      </c>
      <c r="AJ177" s="9">
        <f t="shared" si="16"/>
        <v>1</v>
      </c>
      <c r="AK177" s="9">
        <f t="shared" si="17"/>
        <v>0</v>
      </c>
      <c r="AL177" s="9">
        <f t="shared" si="18"/>
        <v>0</v>
      </c>
      <c r="AM177" s="9">
        <f t="shared" si="19"/>
        <v>0</v>
      </c>
      <c r="AN177" s="29" t="s">
        <v>3050</v>
      </c>
    </row>
    <row r="178" spans="1:40" x14ac:dyDescent="0.25">
      <c r="A178" s="28">
        <v>3260</v>
      </c>
      <c r="B178" s="29" t="s">
        <v>819</v>
      </c>
      <c r="C178" s="29" t="s">
        <v>820</v>
      </c>
      <c r="D178" s="29" t="s">
        <v>821</v>
      </c>
      <c r="E178" s="42">
        <v>40544</v>
      </c>
      <c r="F178" s="29" t="s">
        <v>46</v>
      </c>
      <c r="G178" s="28">
        <v>1900</v>
      </c>
      <c r="H178" s="28">
        <v>800</v>
      </c>
      <c r="L178" s="10" t="s">
        <v>341</v>
      </c>
      <c r="M178" s="29" t="s">
        <v>47</v>
      </c>
      <c r="N178" s="31" t="s">
        <v>48</v>
      </c>
      <c r="O178" s="28">
        <v>0</v>
      </c>
      <c r="P178" s="29" t="s">
        <v>60</v>
      </c>
      <c r="Q178" s="31" t="s">
        <v>15</v>
      </c>
      <c r="R178" s="28">
        <v>0</v>
      </c>
      <c r="S178" s="28">
        <v>0</v>
      </c>
      <c r="T178" s="28">
        <v>0</v>
      </c>
      <c r="U178" s="28">
        <v>0</v>
      </c>
      <c r="V178" s="28">
        <v>0</v>
      </c>
      <c r="W178" s="28">
        <v>0</v>
      </c>
      <c r="X178" s="28">
        <v>0</v>
      </c>
      <c r="Y178" s="28">
        <v>0</v>
      </c>
      <c r="Z178" s="28">
        <v>0</v>
      </c>
      <c r="AA178" s="28">
        <v>0</v>
      </c>
      <c r="AB178" s="28">
        <v>1</v>
      </c>
      <c r="AC178" s="28">
        <v>0</v>
      </c>
      <c r="AD178" s="28">
        <v>0</v>
      </c>
      <c r="AE178" s="28">
        <v>0</v>
      </c>
      <c r="AF178" s="28">
        <v>0</v>
      </c>
      <c r="AG178" s="28">
        <v>0</v>
      </c>
      <c r="AH178" s="28">
        <v>0</v>
      </c>
      <c r="AI178" s="28">
        <v>1</v>
      </c>
      <c r="AJ178" s="9">
        <f t="shared" si="16"/>
        <v>0</v>
      </c>
      <c r="AK178" s="9">
        <f t="shared" si="17"/>
        <v>0</v>
      </c>
      <c r="AL178" s="9">
        <f t="shared" si="18"/>
        <v>1</v>
      </c>
      <c r="AM178" s="9">
        <f t="shared" si="19"/>
        <v>0</v>
      </c>
      <c r="AN178" s="29" t="s">
        <v>822</v>
      </c>
    </row>
    <row r="179" spans="1:40" x14ac:dyDescent="0.25">
      <c r="A179" s="28">
        <v>3262</v>
      </c>
      <c r="B179" s="29" t="s">
        <v>3337</v>
      </c>
      <c r="C179" s="29" t="s">
        <v>3338</v>
      </c>
      <c r="D179" s="29" t="s">
        <v>3339</v>
      </c>
      <c r="E179" s="42">
        <v>41760</v>
      </c>
      <c r="F179" s="29" t="s">
        <v>38</v>
      </c>
      <c r="O179" s="28">
        <v>0</v>
      </c>
      <c r="P179" s="29" t="s">
        <v>60</v>
      </c>
      <c r="Q179" s="31" t="s">
        <v>55</v>
      </c>
      <c r="R179" s="28">
        <v>0</v>
      </c>
      <c r="S179" s="28">
        <v>0</v>
      </c>
      <c r="T179" s="28">
        <v>0</v>
      </c>
      <c r="U179" s="28">
        <v>0</v>
      </c>
      <c r="V179" s="28">
        <v>0</v>
      </c>
      <c r="W179" s="28">
        <v>0</v>
      </c>
      <c r="X179" s="28">
        <v>0</v>
      </c>
      <c r="Y179" s="28">
        <v>0</v>
      </c>
      <c r="Z179" s="28">
        <v>0</v>
      </c>
      <c r="AA179" s="28">
        <v>0</v>
      </c>
      <c r="AB179" s="28">
        <v>1</v>
      </c>
      <c r="AC179" s="28">
        <v>1</v>
      </c>
      <c r="AD179" s="28">
        <v>0</v>
      </c>
      <c r="AE179" s="28">
        <v>0</v>
      </c>
      <c r="AF179" s="28">
        <v>0</v>
      </c>
      <c r="AG179" s="28">
        <v>0</v>
      </c>
      <c r="AH179" s="28">
        <v>0</v>
      </c>
      <c r="AI179" s="28">
        <v>0</v>
      </c>
      <c r="AJ179" s="9">
        <f t="shared" si="16"/>
        <v>1</v>
      </c>
      <c r="AK179" s="9">
        <f t="shared" si="17"/>
        <v>0</v>
      </c>
      <c r="AL179" s="9">
        <f t="shared" si="18"/>
        <v>0</v>
      </c>
      <c r="AM179" s="9">
        <f t="shared" si="19"/>
        <v>0</v>
      </c>
      <c r="AN179" s="29" t="s">
        <v>3340</v>
      </c>
    </row>
    <row r="180" spans="1:40" x14ac:dyDescent="0.25">
      <c r="A180" s="28">
        <v>3263</v>
      </c>
      <c r="B180" s="29" t="s">
        <v>1432</v>
      </c>
      <c r="C180" s="29" t="s">
        <v>1433</v>
      </c>
      <c r="D180" s="29" t="s">
        <v>1434</v>
      </c>
      <c r="E180" s="42">
        <v>41730</v>
      </c>
      <c r="F180" s="29" t="s">
        <v>38</v>
      </c>
      <c r="L180" s="10" t="s">
        <v>341</v>
      </c>
      <c r="M180" s="29" t="s">
        <v>47</v>
      </c>
      <c r="N180" s="31" t="s">
        <v>48</v>
      </c>
      <c r="O180" s="28">
        <v>0</v>
      </c>
      <c r="P180" s="29" t="s">
        <v>60</v>
      </c>
      <c r="Q180" s="31" t="s">
        <v>15</v>
      </c>
      <c r="R180" s="28">
        <v>0</v>
      </c>
      <c r="S180" s="28">
        <v>0</v>
      </c>
      <c r="T180" s="28">
        <v>0</v>
      </c>
      <c r="U180" s="28">
        <v>0</v>
      </c>
      <c r="V180" s="28">
        <v>0</v>
      </c>
      <c r="W180" s="28">
        <v>0</v>
      </c>
      <c r="X180" s="28">
        <v>0</v>
      </c>
      <c r="Y180" s="28">
        <v>0</v>
      </c>
      <c r="Z180" s="28">
        <v>0</v>
      </c>
      <c r="AA180" s="28">
        <v>0</v>
      </c>
      <c r="AB180" s="28">
        <v>1</v>
      </c>
      <c r="AC180" s="28">
        <v>0</v>
      </c>
      <c r="AD180" s="28">
        <v>0</v>
      </c>
      <c r="AE180" s="28">
        <v>0</v>
      </c>
      <c r="AF180" s="28">
        <v>0</v>
      </c>
      <c r="AG180" s="28">
        <v>0</v>
      </c>
      <c r="AH180" s="28">
        <v>0</v>
      </c>
      <c r="AI180" s="28">
        <v>1</v>
      </c>
      <c r="AJ180" s="9">
        <f t="shared" si="16"/>
        <v>0</v>
      </c>
      <c r="AK180" s="9">
        <f t="shared" si="17"/>
        <v>0</v>
      </c>
      <c r="AL180" s="9">
        <f t="shared" si="18"/>
        <v>1</v>
      </c>
      <c r="AM180" s="9">
        <f t="shared" si="19"/>
        <v>0</v>
      </c>
      <c r="AN180" s="29" t="s">
        <v>1435</v>
      </c>
    </row>
    <row r="181" spans="1:40" x14ac:dyDescent="0.25">
      <c r="A181" s="28">
        <v>3264</v>
      </c>
      <c r="B181" s="29" t="s">
        <v>1329</v>
      </c>
      <c r="C181" s="29" t="s">
        <v>1330</v>
      </c>
      <c r="D181" s="29" t="s">
        <v>1331</v>
      </c>
      <c r="E181" s="42">
        <v>41871</v>
      </c>
      <c r="F181" s="29" t="s">
        <v>46</v>
      </c>
      <c r="L181" s="25" t="s">
        <v>341</v>
      </c>
      <c r="M181" s="38" t="s">
        <v>47</v>
      </c>
      <c r="N181" s="36" t="s">
        <v>48</v>
      </c>
      <c r="Q181" s="31" t="s">
        <v>55</v>
      </c>
      <c r="R181" s="28">
        <v>0</v>
      </c>
      <c r="S181" s="28">
        <v>0</v>
      </c>
      <c r="T181" s="28">
        <v>0</v>
      </c>
      <c r="U181" s="28">
        <v>0</v>
      </c>
      <c r="V181" s="28">
        <v>0</v>
      </c>
      <c r="W181" s="28">
        <v>0</v>
      </c>
      <c r="X181" s="28">
        <v>0</v>
      </c>
      <c r="Y181" s="28">
        <v>0</v>
      </c>
      <c r="Z181" s="28">
        <v>0</v>
      </c>
      <c r="AA181" s="28">
        <v>0</v>
      </c>
      <c r="AB181" s="28">
        <v>1</v>
      </c>
      <c r="AC181" s="28">
        <v>0</v>
      </c>
      <c r="AD181" s="28">
        <v>0</v>
      </c>
      <c r="AE181" s="28">
        <v>0</v>
      </c>
      <c r="AF181" s="28">
        <v>0</v>
      </c>
      <c r="AG181" s="28">
        <v>0</v>
      </c>
      <c r="AH181" s="28">
        <v>0</v>
      </c>
      <c r="AI181" s="28">
        <v>1</v>
      </c>
      <c r="AJ181" s="9">
        <f t="shared" si="16"/>
        <v>0</v>
      </c>
      <c r="AK181" s="9">
        <f t="shared" si="17"/>
        <v>0</v>
      </c>
      <c r="AL181" s="9">
        <f t="shared" si="18"/>
        <v>1</v>
      </c>
      <c r="AM181" s="9">
        <f t="shared" si="19"/>
        <v>0</v>
      </c>
      <c r="AN181" s="29" t="s">
        <v>1332</v>
      </c>
    </row>
    <row r="182" spans="1:40" x14ac:dyDescent="0.25">
      <c r="A182" s="28">
        <v>3265</v>
      </c>
      <c r="B182" s="29" t="s">
        <v>295</v>
      </c>
      <c r="C182" s="29" t="s">
        <v>296</v>
      </c>
      <c r="D182" s="29" t="s">
        <v>297</v>
      </c>
      <c r="E182" s="42">
        <v>42370</v>
      </c>
      <c r="F182" s="29" t="s">
        <v>46</v>
      </c>
      <c r="L182" s="10" t="s">
        <v>341</v>
      </c>
      <c r="M182" s="29" t="s">
        <v>47</v>
      </c>
      <c r="N182" s="31" t="s">
        <v>48</v>
      </c>
      <c r="O182" s="28">
        <v>0</v>
      </c>
      <c r="P182" s="29" t="s">
        <v>60</v>
      </c>
      <c r="Q182" s="31" t="s">
        <v>15</v>
      </c>
      <c r="R182" s="28">
        <v>1</v>
      </c>
      <c r="S182" s="28">
        <v>0</v>
      </c>
      <c r="T182" s="28">
        <v>0</v>
      </c>
      <c r="U182" s="28">
        <v>0</v>
      </c>
      <c r="V182" s="28">
        <v>0</v>
      </c>
      <c r="W182" s="28">
        <v>0</v>
      </c>
      <c r="X182" s="28">
        <v>0</v>
      </c>
      <c r="Y182" s="28">
        <v>0</v>
      </c>
      <c r="Z182" s="28">
        <v>0</v>
      </c>
      <c r="AA182" s="28">
        <v>0</v>
      </c>
      <c r="AB182" s="28">
        <v>1</v>
      </c>
      <c r="AC182" s="28">
        <v>0</v>
      </c>
      <c r="AD182" s="28">
        <v>0</v>
      </c>
      <c r="AE182" s="28">
        <v>0</v>
      </c>
      <c r="AF182" s="28">
        <v>0</v>
      </c>
      <c r="AG182" s="28">
        <v>0</v>
      </c>
      <c r="AH182" s="28">
        <v>0</v>
      </c>
      <c r="AI182" s="28">
        <v>1</v>
      </c>
      <c r="AJ182" s="9">
        <f t="shared" si="16"/>
        <v>0</v>
      </c>
      <c r="AK182" s="9">
        <f t="shared" si="17"/>
        <v>0</v>
      </c>
      <c r="AL182" s="9">
        <f t="shared" si="18"/>
        <v>1</v>
      </c>
      <c r="AM182" s="9">
        <f t="shared" si="19"/>
        <v>0</v>
      </c>
      <c r="AN182" s="29" t="s">
        <v>298</v>
      </c>
    </row>
    <row r="183" spans="1:40" x14ac:dyDescent="0.25">
      <c r="A183" s="28">
        <v>3266</v>
      </c>
      <c r="B183" s="29" t="s">
        <v>1333</v>
      </c>
      <c r="C183" s="29" t="s">
        <v>1334</v>
      </c>
      <c r="D183" s="29" t="s">
        <v>1335</v>
      </c>
      <c r="E183" s="42">
        <v>42433</v>
      </c>
      <c r="F183" s="29" t="s">
        <v>38</v>
      </c>
      <c r="L183" s="10" t="s">
        <v>341</v>
      </c>
      <c r="M183" s="29" t="s">
        <v>47</v>
      </c>
      <c r="N183" s="31" t="s">
        <v>48</v>
      </c>
      <c r="O183" s="28">
        <v>0</v>
      </c>
      <c r="P183" s="29" t="s">
        <v>69</v>
      </c>
      <c r="Q183" s="31" t="s">
        <v>15</v>
      </c>
      <c r="R183" s="28">
        <v>0</v>
      </c>
      <c r="S183" s="28">
        <v>0</v>
      </c>
      <c r="T183" s="28">
        <v>0</v>
      </c>
      <c r="U183" s="28">
        <v>0</v>
      </c>
      <c r="V183" s="28">
        <v>0</v>
      </c>
      <c r="W183" s="28">
        <v>0</v>
      </c>
      <c r="X183" s="28">
        <v>0</v>
      </c>
      <c r="Y183" s="28">
        <v>0</v>
      </c>
      <c r="Z183" s="28">
        <v>0</v>
      </c>
      <c r="AA183" s="28">
        <v>0</v>
      </c>
      <c r="AB183" s="28">
        <v>1</v>
      </c>
      <c r="AC183" s="28">
        <v>0</v>
      </c>
      <c r="AD183" s="28">
        <v>0</v>
      </c>
      <c r="AE183" s="28">
        <v>0</v>
      </c>
      <c r="AF183" s="28">
        <v>0</v>
      </c>
      <c r="AG183" s="28">
        <v>0</v>
      </c>
      <c r="AH183" s="28">
        <v>0</v>
      </c>
      <c r="AI183" s="28">
        <v>0</v>
      </c>
      <c r="AJ183" s="9">
        <f t="shared" si="16"/>
        <v>0</v>
      </c>
      <c r="AK183" s="9">
        <f t="shared" si="17"/>
        <v>0</v>
      </c>
      <c r="AL183" s="9">
        <f t="shared" si="18"/>
        <v>0</v>
      </c>
      <c r="AM183" s="9">
        <f t="shared" si="19"/>
        <v>0</v>
      </c>
      <c r="AN183" s="29" t="s">
        <v>1336</v>
      </c>
    </row>
    <row r="184" spans="1:40" x14ac:dyDescent="0.25">
      <c r="A184" s="28">
        <v>3267</v>
      </c>
      <c r="B184" s="29" t="s">
        <v>1436</v>
      </c>
      <c r="C184" s="29" t="s">
        <v>1437</v>
      </c>
      <c r="D184" s="29" t="s">
        <v>1438</v>
      </c>
      <c r="E184" s="42">
        <v>42370</v>
      </c>
      <c r="F184" s="29" t="s">
        <v>46</v>
      </c>
      <c r="I184" s="28">
        <v>610</v>
      </c>
      <c r="L184" s="10" t="s">
        <v>341</v>
      </c>
      <c r="M184" s="29" t="s">
        <v>47</v>
      </c>
      <c r="N184" s="31" t="s">
        <v>48</v>
      </c>
      <c r="O184" s="28">
        <v>0</v>
      </c>
      <c r="P184" s="29" t="s">
        <v>60</v>
      </c>
      <c r="Q184" s="31" t="s">
        <v>15</v>
      </c>
      <c r="R184" s="28">
        <v>0</v>
      </c>
      <c r="S184" s="28">
        <v>0</v>
      </c>
      <c r="T184" s="28">
        <v>0</v>
      </c>
      <c r="U184" s="28">
        <v>0</v>
      </c>
      <c r="V184" s="28">
        <v>0</v>
      </c>
      <c r="W184" s="28">
        <v>0</v>
      </c>
      <c r="X184" s="28">
        <v>0</v>
      </c>
      <c r="Y184" s="28">
        <v>0</v>
      </c>
      <c r="Z184" s="28">
        <v>0</v>
      </c>
      <c r="AA184" s="28">
        <v>0</v>
      </c>
      <c r="AB184" s="28">
        <v>1</v>
      </c>
      <c r="AC184" s="28">
        <v>0</v>
      </c>
      <c r="AD184" s="28">
        <v>0</v>
      </c>
      <c r="AE184" s="28">
        <v>0</v>
      </c>
      <c r="AF184" s="28">
        <v>0</v>
      </c>
      <c r="AG184" s="28">
        <v>0</v>
      </c>
      <c r="AH184" s="28">
        <v>0</v>
      </c>
      <c r="AI184" s="28">
        <v>1</v>
      </c>
      <c r="AJ184" s="9">
        <f t="shared" si="16"/>
        <v>0</v>
      </c>
      <c r="AK184" s="9">
        <f t="shared" si="17"/>
        <v>0</v>
      </c>
      <c r="AL184" s="9">
        <f t="shared" si="18"/>
        <v>1</v>
      </c>
      <c r="AM184" s="9">
        <f t="shared" si="19"/>
        <v>0</v>
      </c>
      <c r="AN184" s="29" t="s">
        <v>1439</v>
      </c>
    </row>
    <row r="185" spans="1:40" x14ac:dyDescent="0.25">
      <c r="A185" s="28">
        <v>3268</v>
      </c>
      <c r="B185" s="29" t="s">
        <v>823</v>
      </c>
      <c r="C185" s="29" t="s">
        <v>824</v>
      </c>
      <c r="D185" s="29" t="s">
        <v>825</v>
      </c>
      <c r="E185" s="42">
        <v>42628</v>
      </c>
      <c r="F185" s="29" t="s">
        <v>46</v>
      </c>
      <c r="L185" s="10" t="s">
        <v>341</v>
      </c>
      <c r="M185" s="29" t="s">
        <v>47</v>
      </c>
      <c r="N185" s="31" t="s">
        <v>48</v>
      </c>
      <c r="O185" s="28">
        <v>0</v>
      </c>
      <c r="P185" s="29" t="s">
        <v>60</v>
      </c>
      <c r="Q185" s="31" t="s">
        <v>15</v>
      </c>
      <c r="R185" s="28">
        <v>0</v>
      </c>
      <c r="S185" s="28">
        <v>0</v>
      </c>
      <c r="T185" s="28">
        <v>0</v>
      </c>
      <c r="U185" s="28">
        <v>0</v>
      </c>
      <c r="V185" s="28">
        <v>0</v>
      </c>
      <c r="W185" s="28">
        <v>0</v>
      </c>
      <c r="X185" s="28">
        <v>0</v>
      </c>
      <c r="Y185" s="28">
        <v>0</v>
      </c>
      <c r="Z185" s="28">
        <v>0</v>
      </c>
      <c r="AA185" s="28">
        <v>0</v>
      </c>
      <c r="AB185" s="28">
        <v>1</v>
      </c>
      <c r="AC185" s="28">
        <v>1</v>
      </c>
      <c r="AD185" s="28">
        <v>0</v>
      </c>
      <c r="AE185" s="28">
        <v>0</v>
      </c>
      <c r="AF185" s="28">
        <v>0</v>
      </c>
      <c r="AG185" s="28">
        <v>0</v>
      </c>
      <c r="AH185" s="28">
        <v>0</v>
      </c>
      <c r="AI185" s="28">
        <v>0</v>
      </c>
      <c r="AJ185" s="9">
        <f t="shared" si="16"/>
        <v>1</v>
      </c>
      <c r="AK185" s="9">
        <f t="shared" si="17"/>
        <v>0</v>
      </c>
      <c r="AL185" s="9">
        <f t="shared" si="18"/>
        <v>0</v>
      </c>
      <c r="AM185" s="9">
        <f t="shared" si="19"/>
        <v>0</v>
      </c>
      <c r="AN185" s="29" t="s">
        <v>826</v>
      </c>
    </row>
    <row r="186" spans="1:40" x14ac:dyDescent="0.25">
      <c r="A186" s="28">
        <v>3270</v>
      </c>
      <c r="B186" s="29" t="s">
        <v>3341</v>
      </c>
      <c r="C186" s="29" t="s">
        <v>3342</v>
      </c>
      <c r="D186" s="29" t="s">
        <v>3343</v>
      </c>
      <c r="E186" s="42">
        <v>42278</v>
      </c>
      <c r="F186" s="29" t="s">
        <v>332</v>
      </c>
      <c r="G186" s="28">
        <v>9380</v>
      </c>
      <c r="H186" s="28">
        <v>9330</v>
      </c>
      <c r="I186" s="28">
        <v>40300</v>
      </c>
      <c r="L186" s="10" t="s">
        <v>341</v>
      </c>
      <c r="M186" s="29" t="s">
        <v>394</v>
      </c>
      <c r="N186" s="31" t="s">
        <v>48</v>
      </c>
      <c r="O186" s="28">
        <v>8.3333333333333301E-2</v>
      </c>
      <c r="P186" s="29" t="s">
        <v>3344</v>
      </c>
      <c r="Q186" s="31" t="s">
        <v>15</v>
      </c>
      <c r="R186" s="28">
        <v>1</v>
      </c>
      <c r="S186" s="28">
        <v>1</v>
      </c>
      <c r="T186" s="28">
        <v>0</v>
      </c>
      <c r="U186" s="28">
        <v>1</v>
      </c>
      <c r="V186" s="28">
        <v>0</v>
      </c>
      <c r="W186" s="28">
        <v>0</v>
      </c>
      <c r="X186" s="28">
        <v>0</v>
      </c>
      <c r="Y186" s="28">
        <v>0</v>
      </c>
      <c r="Z186" s="28">
        <v>1</v>
      </c>
      <c r="AA186" s="28">
        <v>0</v>
      </c>
      <c r="AB186" s="28">
        <v>0</v>
      </c>
      <c r="AC186" s="28">
        <v>1</v>
      </c>
      <c r="AD186" s="28">
        <v>0</v>
      </c>
      <c r="AE186" s="28">
        <v>0</v>
      </c>
      <c r="AF186" s="28">
        <v>0</v>
      </c>
      <c r="AG186" s="28">
        <v>0</v>
      </c>
      <c r="AH186" s="28">
        <v>0</v>
      </c>
      <c r="AI186" s="28">
        <v>0</v>
      </c>
      <c r="AJ186" s="9">
        <f t="shared" si="16"/>
        <v>1</v>
      </c>
      <c r="AK186" s="9">
        <f t="shared" si="17"/>
        <v>0</v>
      </c>
      <c r="AL186" s="9">
        <f t="shared" si="18"/>
        <v>0</v>
      </c>
      <c r="AM186" s="9">
        <f t="shared" si="19"/>
        <v>0</v>
      </c>
      <c r="AN186" s="29" t="s">
        <v>3345</v>
      </c>
    </row>
    <row r="187" spans="1:40" x14ac:dyDescent="0.25">
      <c r="A187" s="28">
        <v>3296</v>
      </c>
      <c r="B187" s="29" t="s">
        <v>3051</v>
      </c>
      <c r="C187" s="29" t="s">
        <v>3052</v>
      </c>
      <c r="D187" s="29" t="s">
        <v>3053</v>
      </c>
      <c r="E187" s="42">
        <v>43430</v>
      </c>
      <c r="F187" s="29" t="s">
        <v>38</v>
      </c>
      <c r="K187" s="28">
        <v>25</v>
      </c>
      <c r="L187" s="10" t="s">
        <v>342</v>
      </c>
      <c r="M187" s="29" t="s">
        <v>185</v>
      </c>
      <c r="N187" s="31" t="s">
        <v>48</v>
      </c>
      <c r="O187" s="28">
        <v>840</v>
      </c>
      <c r="P187" s="29" t="s">
        <v>225</v>
      </c>
      <c r="Q187" s="31" t="s">
        <v>15</v>
      </c>
      <c r="R187" s="28">
        <v>1</v>
      </c>
      <c r="S187" s="28">
        <v>0</v>
      </c>
      <c r="T187" s="28">
        <v>0</v>
      </c>
      <c r="U187" s="28">
        <v>1</v>
      </c>
      <c r="V187" s="28">
        <v>0</v>
      </c>
      <c r="W187" s="28">
        <v>0</v>
      </c>
      <c r="X187" s="28">
        <v>0</v>
      </c>
      <c r="Y187" s="28">
        <v>0</v>
      </c>
      <c r="Z187" s="28">
        <v>1</v>
      </c>
      <c r="AA187" s="28">
        <v>0</v>
      </c>
      <c r="AB187" s="28">
        <v>0</v>
      </c>
      <c r="AC187" s="28">
        <v>0</v>
      </c>
      <c r="AD187" s="28">
        <v>0</v>
      </c>
      <c r="AE187" s="28">
        <v>0</v>
      </c>
      <c r="AF187" s="28">
        <v>0</v>
      </c>
      <c r="AG187" s="28">
        <v>0</v>
      </c>
      <c r="AH187" s="28">
        <v>0</v>
      </c>
      <c r="AI187" s="28">
        <v>1</v>
      </c>
      <c r="AJ187" s="9">
        <f t="shared" si="16"/>
        <v>0</v>
      </c>
      <c r="AK187" s="9">
        <f t="shared" si="17"/>
        <v>0</v>
      </c>
      <c r="AL187" s="9">
        <f t="shared" si="18"/>
        <v>1</v>
      </c>
      <c r="AM187" s="9">
        <f t="shared" si="19"/>
        <v>0</v>
      </c>
      <c r="AN187" s="29" t="s">
        <v>3054</v>
      </c>
    </row>
    <row r="188" spans="1:40" x14ac:dyDescent="0.25">
      <c r="A188" s="28">
        <v>3303</v>
      </c>
      <c r="B188" s="29" t="s">
        <v>3346</v>
      </c>
      <c r="C188" s="29" t="s">
        <v>3347</v>
      </c>
      <c r="D188" s="29" t="s">
        <v>3348</v>
      </c>
      <c r="E188" s="42">
        <v>43191</v>
      </c>
      <c r="F188" s="29" t="s">
        <v>38</v>
      </c>
      <c r="J188" s="28">
        <v>0.7</v>
      </c>
      <c r="L188" s="10" t="s">
        <v>342</v>
      </c>
      <c r="M188" s="29" t="s">
        <v>185</v>
      </c>
      <c r="N188" s="31" t="s">
        <v>48</v>
      </c>
      <c r="O188" s="28">
        <v>9.4499999999999993</v>
      </c>
      <c r="P188" s="29" t="s">
        <v>539</v>
      </c>
      <c r="Q188" s="31" t="s">
        <v>15</v>
      </c>
      <c r="R188" s="28">
        <v>1</v>
      </c>
      <c r="S188" s="28">
        <v>0</v>
      </c>
      <c r="T188" s="28">
        <v>0</v>
      </c>
      <c r="U188" s="28">
        <v>1</v>
      </c>
      <c r="V188" s="28">
        <v>0</v>
      </c>
      <c r="W188" s="28">
        <v>0</v>
      </c>
      <c r="X188" s="28">
        <v>0</v>
      </c>
      <c r="Y188" s="28">
        <v>0</v>
      </c>
      <c r="Z188" s="28">
        <v>1</v>
      </c>
      <c r="AA188" s="28">
        <v>0</v>
      </c>
      <c r="AB188" s="28">
        <v>0</v>
      </c>
      <c r="AC188" s="28">
        <v>1</v>
      </c>
      <c r="AD188" s="28">
        <v>0</v>
      </c>
      <c r="AE188" s="28">
        <v>0</v>
      </c>
      <c r="AF188" s="28">
        <v>0</v>
      </c>
      <c r="AG188" s="28">
        <v>0</v>
      </c>
      <c r="AH188" s="28">
        <v>0</v>
      </c>
      <c r="AI188" s="28">
        <v>0</v>
      </c>
      <c r="AJ188" s="9">
        <f t="shared" si="16"/>
        <v>1</v>
      </c>
      <c r="AK188" s="9">
        <f t="shared" si="17"/>
        <v>0</v>
      </c>
      <c r="AL188" s="9">
        <f t="shared" si="18"/>
        <v>0</v>
      </c>
      <c r="AM188" s="9">
        <f t="shared" si="19"/>
        <v>0</v>
      </c>
      <c r="AN188" s="29" t="s">
        <v>3349</v>
      </c>
    </row>
    <row r="189" spans="1:40" x14ac:dyDescent="0.25">
      <c r="A189" s="28">
        <v>3309</v>
      </c>
      <c r="B189" s="29" t="s">
        <v>3350</v>
      </c>
      <c r="C189" s="29" t="s">
        <v>3351</v>
      </c>
      <c r="D189" s="29" t="s">
        <v>3352</v>
      </c>
      <c r="E189" s="42">
        <v>43435</v>
      </c>
      <c r="F189" s="29" t="s">
        <v>38</v>
      </c>
      <c r="L189" s="10" t="s">
        <v>342</v>
      </c>
      <c r="M189" s="29" t="s">
        <v>136</v>
      </c>
      <c r="N189" s="31" t="s">
        <v>219</v>
      </c>
      <c r="O189" s="28">
        <v>25</v>
      </c>
      <c r="P189" s="29" t="s">
        <v>225</v>
      </c>
      <c r="Q189" s="31" t="s">
        <v>55</v>
      </c>
      <c r="R189" s="28">
        <v>0</v>
      </c>
      <c r="S189" s="28">
        <v>0</v>
      </c>
      <c r="T189" s="28">
        <v>0</v>
      </c>
      <c r="U189" s="28">
        <v>1</v>
      </c>
      <c r="V189" s="28">
        <v>0</v>
      </c>
      <c r="W189" s="28">
        <v>0</v>
      </c>
      <c r="X189" s="28">
        <v>0</v>
      </c>
      <c r="Y189" s="28">
        <v>0</v>
      </c>
      <c r="Z189" s="28">
        <v>1</v>
      </c>
      <c r="AA189" s="28">
        <v>0</v>
      </c>
      <c r="AB189" s="28">
        <v>0</v>
      </c>
      <c r="AC189" s="28">
        <v>1</v>
      </c>
      <c r="AD189" s="28">
        <v>0</v>
      </c>
      <c r="AE189" s="28">
        <v>1</v>
      </c>
      <c r="AF189" s="28">
        <v>0</v>
      </c>
      <c r="AG189" s="28">
        <v>0</v>
      </c>
      <c r="AH189" s="28">
        <v>0</v>
      </c>
      <c r="AI189" s="28">
        <v>0</v>
      </c>
      <c r="AJ189" s="9">
        <f t="shared" si="16"/>
        <v>1</v>
      </c>
      <c r="AK189" s="9">
        <f t="shared" si="17"/>
        <v>0</v>
      </c>
      <c r="AL189" s="9">
        <f t="shared" si="18"/>
        <v>0</v>
      </c>
      <c r="AM189" s="9">
        <f t="shared" si="19"/>
        <v>0</v>
      </c>
      <c r="AN189" s="29" t="s">
        <v>3353</v>
      </c>
    </row>
    <row r="190" spans="1:40" x14ac:dyDescent="0.25">
      <c r="A190" s="28">
        <v>3352</v>
      </c>
      <c r="B190" s="29" t="s">
        <v>3354</v>
      </c>
      <c r="C190" s="29" t="s">
        <v>3355</v>
      </c>
      <c r="D190" s="29" t="s">
        <v>3356</v>
      </c>
      <c r="E190" s="42">
        <v>43500</v>
      </c>
      <c r="F190" s="29" t="s">
        <v>38</v>
      </c>
      <c r="J190" s="28">
        <v>4</v>
      </c>
      <c r="L190" s="10" t="s">
        <v>342</v>
      </c>
      <c r="M190" s="29" t="s">
        <v>39</v>
      </c>
      <c r="N190" s="31" t="s">
        <v>40</v>
      </c>
      <c r="O190" s="28">
        <v>420</v>
      </c>
      <c r="P190" s="29" t="s">
        <v>1323</v>
      </c>
      <c r="Q190" s="31" t="s">
        <v>15</v>
      </c>
      <c r="R190" s="28">
        <v>0</v>
      </c>
      <c r="S190" s="28">
        <v>0</v>
      </c>
      <c r="T190" s="28">
        <v>0</v>
      </c>
      <c r="U190" s="28">
        <v>1</v>
      </c>
      <c r="V190" s="28">
        <v>0</v>
      </c>
      <c r="W190" s="28">
        <v>0</v>
      </c>
      <c r="X190" s="28">
        <v>0</v>
      </c>
      <c r="Y190" s="28">
        <v>0</v>
      </c>
      <c r="Z190" s="28">
        <v>1</v>
      </c>
      <c r="AA190" s="28">
        <v>0</v>
      </c>
      <c r="AB190" s="28">
        <v>0</v>
      </c>
      <c r="AC190" s="28">
        <v>1</v>
      </c>
      <c r="AD190" s="28">
        <v>0</v>
      </c>
      <c r="AE190" s="28">
        <v>1</v>
      </c>
      <c r="AF190" s="28">
        <v>0</v>
      </c>
      <c r="AG190" s="28">
        <v>0</v>
      </c>
      <c r="AH190" s="28">
        <v>0</v>
      </c>
      <c r="AI190" s="28">
        <v>0</v>
      </c>
      <c r="AJ190" s="9">
        <f t="shared" si="16"/>
        <v>1</v>
      </c>
      <c r="AK190" s="9">
        <f t="shared" si="17"/>
        <v>0</v>
      </c>
      <c r="AL190" s="9">
        <f t="shared" si="18"/>
        <v>0</v>
      </c>
      <c r="AM190" s="9">
        <f t="shared" si="19"/>
        <v>0</v>
      </c>
      <c r="AN190" s="29" t="s">
        <v>3357</v>
      </c>
    </row>
    <row r="191" spans="1:40" x14ac:dyDescent="0.25">
      <c r="A191" s="28">
        <v>3402</v>
      </c>
      <c r="B191" s="29" t="s">
        <v>3059</v>
      </c>
      <c r="C191" s="29" t="s">
        <v>3060</v>
      </c>
      <c r="D191" s="29" t="s">
        <v>3061</v>
      </c>
      <c r="E191" s="42">
        <v>43031</v>
      </c>
      <c r="F191" s="29" t="s">
        <v>38</v>
      </c>
      <c r="I191" s="28">
        <v>248</v>
      </c>
      <c r="J191" s="28">
        <v>1.46E-2</v>
      </c>
      <c r="L191" s="10" t="s">
        <v>342</v>
      </c>
      <c r="M191" s="29" t="s">
        <v>136</v>
      </c>
      <c r="N191" s="31" t="s">
        <v>40</v>
      </c>
      <c r="O191" s="28">
        <v>30</v>
      </c>
      <c r="P191" s="29" t="s">
        <v>923</v>
      </c>
      <c r="Q191" s="31" t="s">
        <v>15</v>
      </c>
      <c r="R191" s="28">
        <v>1</v>
      </c>
      <c r="S191" s="28">
        <v>0</v>
      </c>
      <c r="T191" s="28">
        <v>0</v>
      </c>
      <c r="U191" s="28">
        <v>1</v>
      </c>
      <c r="V191" s="28">
        <v>0</v>
      </c>
      <c r="W191" s="28">
        <v>0</v>
      </c>
      <c r="X191" s="28">
        <v>0</v>
      </c>
      <c r="Y191" s="28">
        <v>0</v>
      </c>
      <c r="Z191" s="28">
        <v>1</v>
      </c>
      <c r="AA191" s="28">
        <v>0</v>
      </c>
      <c r="AB191" s="28">
        <v>0</v>
      </c>
      <c r="AC191" s="28">
        <v>1</v>
      </c>
      <c r="AD191" s="28">
        <v>0</v>
      </c>
      <c r="AE191" s="28">
        <v>1</v>
      </c>
      <c r="AF191" s="28">
        <v>0</v>
      </c>
      <c r="AG191" s="28">
        <v>0</v>
      </c>
      <c r="AH191" s="28">
        <v>0</v>
      </c>
      <c r="AI191" s="28">
        <v>0</v>
      </c>
      <c r="AJ191" s="9">
        <f t="shared" si="16"/>
        <v>1</v>
      </c>
      <c r="AK191" s="9">
        <f t="shared" si="17"/>
        <v>0</v>
      </c>
      <c r="AL191" s="9">
        <f t="shared" si="18"/>
        <v>0</v>
      </c>
      <c r="AM191" s="9">
        <f t="shared" si="19"/>
        <v>0</v>
      </c>
      <c r="AN191" s="29" t="s">
        <v>3062</v>
      </c>
    </row>
    <row r="192" spans="1:40" x14ac:dyDescent="0.25">
      <c r="A192" s="28">
        <v>3477</v>
      </c>
      <c r="B192" s="29" t="s">
        <v>3358</v>
      </c>
      <c r="C192" s="29" t="s">
        <v>3359</v>
      </c>
      <c r="D192" s="29" t="s">
        <v>3360</v>
      </c>
      <c r="E192" s="42">
        <v>42005</v>
      </c>
      <c r="F192" s="29" t="s">
        <v>38</v>
      </c>
      <c r="J192" s="28">
        <v>4.8000000000000001E-2</v>
      </c>
      <c r="L192" s="10" t="s">
        <v>342</v>
      </c>
      <c r="M192" s="29" t="s">
        <v>185</v>
      </c>
      <c r="N192" s="31" t="s">
        <v>48</v>
      </c>
      <c r="O192" s="28">
        <v>30</v>
      </c>
      <c r="P192" s="29" t="s">
        <v>891</v>
      </c>
      <c r="Q192" s="31" t="s">
        <v>15</v>
      </c>
      <c r="R192" s="28">
        <v>1</v>
      </c>
      <c r="S192" s="28">
        <v>0</v>
      </c>
      <c r="T192" s="28">
        <v>0</v>
      </c>
      <c r="U192" s="28">
        <v>1</v>
      </c>
      <c r="V192" s="28">
        <v>0</v>
      </c>
      <c r="W192" s="28">
        <v>0</v>
      </c>
      <c r="X192" s="28">
        <v>0</v>
      </c>
      <c r="Y192" s="28">
        <v>0</v>
      </c>
      <c r="Z192" s="28">
        <v>1</v>
      </c>
      <c r="AA192" s="28">
        <v>0</v>
      </c>
      <c r="AB192" s="28">
        <v>0</v>
      </c>
      <c r="AC192" s="28">
        <v>0</v>
      </c>
      <c r="AD192" s="28">
        <v>0</v>
      </c>
      <c r="AE192" s="28">
        <v>1</v>
      </c>
      <c r="AF192" s="28">
        <v>0</v>
      </c>
      <c r="AG192" s="28">
        <v>0</v>
      </c>
      <c r="AH192" s="28">
        <v>0</v>
      </c>
      <c r="AI192" s="28">
        <v>0</v>
      </c>
      <c r="AJ192" s="9">
        <f t="shared" si="16"/>
        <v>1</v>
      </c>
      <c r="AK192" s="9">
        <f t="shared" si="17"/>
        <v>0</v>
      </c>
      <c r="AL192" s="9">
        <f t="shared" si="18"/>
        <v>0</v>
      </c>
      <c r="AM192" s="9">
        <f t="shared" si="19"/>
        <v>0</v>
      </c>
      <c r="AN192" s="29" t="s">
        <v>3361</v>
      </c>
    </row>
    <row r="193" spans="1:40" x14ac:dyDescent="0.25">
      <c r="A193" s="28">
        <v>3503</v>
      </c>
      <c r="B193" s="29" t="s">
        <v>307</v>
      </c>
      <c r="C193" s="29" t="s">
        <v>308</v>
      </c>
      <c r="D193" s="29" t="s">
        <v>309</v>
      </c>
      <c r="E193" s="42">
        <v>43466</v>
      </c>
      <c r="F193" s="29" t="s">
        <v>38</v>
      </c>
      <c r="L193" s="25" t="s">
        <v>341</v>
      </c>
      <c r="M193" s="38" t="s">
        <v>54</v>
      </c>
      <c r="N193" s="36" t="s">
        <v>48</v>
      </c>
      <c r="O193" s="28">
        <v>0</v>
      </c>
      <c r="P193" s="29" t="s">
        <v>293</v>
      </c>
      <c r="Q193" s="31" t="s">
        <v>15</v>
      </c>
      <c r="R193" s="28">
        <v>1</v>
      </c>
      <c r="S193" s="28">
        <v>0</v>
      </c>
      <c r="T193" s="28">
        <v>0</v>
      </c>
      <c r="U193" s="28">
        <v>0</v>
      </c>
      <c r="V193" s="28">
        <v>0</v>
      </c>
      <c r="W193" s="28">
        <v>0</v>
      </c>
      <c r="X193" s="28">
        <v>0</v>
      </c>
      <c r="Y193" s="28">
        <v>0</v>
      </c>
      <c r="Z193" s="28">
        <v>0</v>
      </c>
      <c r="AA193" s="28">
        <v>0</v>
      </c>
      <c r="AB193" s="28">
        <v>1</v>
      </c>
      <c r="AC193" s="28">
        <v>1</v>
      </c>
      <c r="AD193" s="28">
        <v>0</v>
      </c>
      <c r="AE193" s="28">
        <v>0</v>
      </c>
      <c r="AF193" s="28">
        <v>0</v>
      </c>
      <c r="AG193" s="28">
        <v>0</v>
      </c>
      <c r="AH193" s="28">
        <v>0</v>
      </c>
      <c r="AI193" s="28">
        <v>0</v>
      </c>
      <c r="AJ193" s="9">
        <f t="shared" si="16"/>
        <v>1</v>
      </c>
      <c r="AK193" s="9">
        <f t="shared" si="17"/>
        <v>0</v>
      </c>
      <c r="AL193" s="9">
        <f t="shared" si="18"/>
        <v>0</v>
      </c>
      <c r="AM193" s="9">
        <f t="shared" si="19"/>
        <v>0</v>
      </c>
      <c r="AN193" s="29" t="s">
        <v>310</v>
      </c>
    </row>
    <row r="194" spans="1:40" x14ac:dyDescent="0.25">
      <c r="A194" s="28">
        <v>3513</v>
      </c>
      <c r="B194" s="29" t="s">
        <v>3362</v>
      </c>
      <c r="C194" s="29" t="s">
        <v>3363</v>
      </c>
      <c r="D194" s="29" t="s">
        <v>3364</v>
      </c>
      <c r="E194" s="42">
        <v>43723</v>
      </c>
      <c r="F194" s="29" t="s">
        <v>38</v>
      </c>
      <c r="J194" s="28">
        <v>0.5</v>
      </c>
      <c r="L194" s="10" t="s">
        <v>342</v>
      </c>
      <c r="M194" s="29" t="s">
        <v>3365</v>
      </c>
      <c r="N194" s="31" t="s">
        <v>48</v>
      </c>
      <c r="O194" s="28">
        <v>7.8571428571428568</v>
      </c>
      <c r="P194" s="29" t="s">
        <v>3366</v>
      </c>
      <c r="Q194" s="31" t="s">
        <v>15</v>
      </c>
      <c r="R194" s="28">
        <v>1</v>
      </c>
      <c r="S194" s="28">
        <v>0</v>
      </c>
      <c r="T194" s="28">
        <v>0</v>
      </c>
      <c r="U194" s="28">
        <v>1</v>
      </c>
      <c r="V194" s="28">
        <v>0</v>
      </c>
      <c r="W194" s="28">
        <v>0</v>
      </c>
      <c r="X194" s="28">
        <v>0</v>
      </c>
      <c r="Y194" s="28">
        <v>0</v>
      </c>
      <c r="Z194" s="28">
        <v>1</v>
      </c>
      <c r="AA194" s="28">
        <v>0</v>
      </c>
      <c r="AB194" s="28">
        <v>0</v>
      </c>
      <c r="AC194" s="28">
        <v>1</v>
      </c>
      <c r="AD194" s="28">
        <v>0</v>
      </c>
      <c r="AE194" s="28">
        <v>0</v>
      </c>
      <c r="AF194" s="28">
        <v>0</v>
      </c>
      <c r="AG194" s="28">
        <v>0</v>
      </c>
      <c r="AH194" s="28">
        <v>0</v>
      </c>
      <c r="AI194" s="28">
        <v>0</v>
      </c>
      <c r="AJ194" s="9">
        <f t="shared" si="16"/>
        <v>1</v>
      </c>
      <c r="AK194" s="9">
        <f t="shared" si="17"/>
        <v>0</v>
      </c>
      <c r="AL194" s="9">
        <f t="shared" si="18"/>
        <v>0</v>
      </c>
      <c r="AM194" s="9">
        <f t="shared" si="19"/>
        <v>0</v>
      </c>
      <c r="AN194" s="29" t="s">
        <v>3367</v>
      </c>
    </row>
    <row r="195" spans="1:40" x14ac:dyDescent="0.25">
      <c r="A195" s="28">
        <v>3539</v>
      </c>
      <c r="B195" s="29" t="s">
        <v>1103</v>
      </c>
      <c r="C195" s="29" t="s">
        <v>1104</v>
      </c>
      <c r="D195" s="29" t="s">
        <v>1105</v>
      </c>
      <c r="E195" s="42">
        <v>43344</v>
      </c>
      <c r="F195" s="29" t="s">
        <v>38</v>
      </c>
      <c r="J195" s="28">
        <v>9.0999999999999998E-2</v>
      </c>
      <c r="L195" s="10" t="s">
        <v>341</v>
      </c>
      <c r="M195" s="29" t="s">
        <v>283</v>
      </c>
      <c r="N195" s="31" t="s">
        <v>48</v>
      </c>
      <c r="O195" s="28">
        <v>4380</v>
      </c>
      <c r="P195" s="29" t="s">
        <v>738</v>
      </c>
      <c r="Q195" s="31" t="s">
        <v>15</v>
      </c>
      <c r="R195" s="28">
        <v>1</v>
      </c>
      <c r="S195" s="28">
        <v>0</v>
      </c>
      <c r="T195" s="28">
        <v>0</v>
      </c>
      <c r="U195" s="28">
        <v>1</v>
      </c>
      <c r="V195" s="28">
        <v>0</v>
      </c>
      <c r="W195" s="28">
        <v>0</v>
      </c>
      <c r="X195" s="28">
        <v>0</v>
      </c>
      <c r="Y195" s="28">
        <v>0</v>
      </c>
      <c r="Z195" s="28">
        <v>1</v>
      </c>
      <c r="AA195" s="28">
        <v>0</v>
      </c>
      <c r="AB195" s="28">
        <v>0</v>
      </c>
      <c r="AC195" s="28">
        <v>0</v>
      </c>
      <c r="AD195" s="28">
        <v>0</v>
      </c>
      <c r="AE195" s="28">
        <v>0</v>
      </c>
      <c r="AF195" s="28">
        <v>0</v>
      </c>
      <c r="AG195" s="28">
        <v>0</v>
      </c>
      <c r="AH195" s="28">
        <v>0</v>
      </c>
      <c r="AI195" s="28">
        <v>1</v>
      </c>
      <c r="AJ195" s="9">
        <f t="shared" si="16"/>
        <v>0</v>
      </c>
      <c r="AK195" s="9">
        <f t="shared" si="17"/>
        <v>0</v>
      </c>
      <c r="AL195" s="9">
        <f t="shared" si="18"/>
        <v>1</v>
      </c>
      <c r="AM195" s="9">
        <f t="shared" si="19"/>
        <v>0</v>
      </c>
      <c r="AN195" s="29" t="s">
        <v>1106</v>
      </c>
    </row>
    <row r="196" spans="1:40" x14ac:dyDescent="0.25">
      <c r="A196" s="28">
        <v>3699</v>
      </c>
      <c r="B196" s="29" t="s">
        <v>2598</v>
      </c>
      <c r="C196" s="29" t="s">
        <v>2599</v>
      </c>
      <c r="D196" s="29" t="s">
        <v>2600</v>
      </c>
      <c r="E196" s="42">
        <v>43929</v>
      </c>
      <c r="F196" s="29" t="s">
        <v>332</v>
      </c>
      <c r="J196" s="28">
        <v>0.34</v>
      </c>
      <c r="K196" s="28">
        <v>1000000</v>
      </c>
      <c r="L196" s="10" t="s">
        <v>342</v>
      </c>
      <c r="M196" s="29" t="s">
        <v>2055</v>
      </c>
      <c r="N196" s="31" t="s">
        <v>48</v>
      </c>
      <c r="O196" s="28">
        <v>3.3333333333333298E-2</v>
      </c>
      <c r="P196" s="29" t="s">
        <v>225</v>
      </c>
      <c r="Q196" s="31" t="s">
        <v>15</v>
      </c>
      <c r="R196" s="28">
        <v>0</v>
      </c>
      <c r="S196" s="28">
        <v>0</v>
      </c>
      <c r="T196" s="28">
        <v>0</v>
      </c>
      <c r="U196" s="28">
        <v>1</v>
      </c>
      <c r="V196" s="28">
        <v>0</v>
      </c>
      <c r="W196" s="28">
        <v>0</v>
      </c>
      <c r="X196" s="28">
        <v>0</v>
      </c>
      <c r="Y196" s="28">
        <v>0</v>
      </c>
      <c r="Z196" s="28">
        <v>1</v>
      </c>
      <c r="AA196" s="28">
        <v>0</v>
      </c>
      <c r="AB196" s="28">
        <v>0</v>
      </c>
      <c r="AC196" s="28">
        <v>1</v>
      </c>
      <c r="AD196" s="28">
        <v>0</v>
      </c>
      <c r="AE196" s="28">
        <v>1</v>
      </c>
      <c r="AF196" s="28">
        <v>0</v>
      </c>
      <c r="AG196" s="28">
        <v>0</v>
      </c>
      <c r="AH196" s="28">
        <v>0</v>
      </c>
      <c r="AI196" s="28">
        <v>0</v>
      </c>
      <c r="AJ196" s="9">
        <f t="shared" si="16"/>
        <v>1</v>
      </c>
      <c r="AK196" s="9">
        <f t="shared" si="17"/>
        <v>0</v>
      </c>
      <c r="AL196" s="9">
        <f t="shared" si="18"/>
        <v>0</v>
      </c>
      <c r="AM196" s="9">
        <f t="shared" si="19"/>
        <v>0</v>
      </c>
      <c r="AN196" s="29" t="s">
        <v>2601</v>
      </c>
    </row>
    <row r="197" spans="1:40" x14ac:dyDescent="0.25">
      <c r="A197" s="28">
        <v>3734</v>
      </c>
      <c r="B197" s="29" t="s">
        <v>1218</v>
      </c>
      <c r="C197" s="29" t="s">
        <v>1219</v>
      </c>
      <c r="D197" s="29" t="s">
        <v>1220</v>
      </c>
      <c r="E197" s="42">
        <v>43700</v>
      </c>
      <c r="F197" s="29" t="s">
        <v>38</v>
      </c>
      <c r="I197" s="28">
        <v>300000</v>
      </c>
      <c r="J197" s="28">
        <v>9.3000000000000007</v>
      </c>
      <c r="L197" s="10" t="s">
        <v>342</v>
      </c>
      <c r="M197" s="29" t="s">
        <v>136</v>
      </c>
      <c r="N197" s="31" t="s">
        <v>48</v>
      </c>
      <c r="O197" s="28">
        <v>0.75</v>
      </c>
      <c r="P197" s="29" t="s">
        <v>377</v>
      </c>
      <c r="Q197" s="31" t="s">
        <v>15</v>
      </c>
      <c r="R197" s="28">
        <v>1</v>
      </c>
      <c r="S197" s="28">
        <v>0</v>
      </c>
      <c r="T197" s="28">
        <v>0</v>
      </c>
      <c r="U197" s="28">
        <v>1</v>
      </c>
      <c r="V197" s="28">
        <v>0</v>
      </c>
      <c r="W197" s="28">
        <v>0</v>
      </c>
      <c r="X197" s="28">
        <v>0</v>
      </c>
      <c r="Y197" s="28">
        <v>0</v>
      </c>
      <c r="Z197" s="28">
        <v>1</v>
      </c>
      <c r="AA197" s="28">
        <v>0</v>
      </c>
      <c r="AB197" s="28">
        <v>0</v>
      </c>
      <c r="AC197" s="28">
        <v>0</v>
      </c>
      <c r="AD197" s="28">
        <v>0</v>
      </c>
      <c r="AE197" s="28">
        <v>0</v>
      </c>
      <c r="AF197" s="28">
        <v>0</v>
      </c>
      <c r="AG197" s="28">
        <v>0</v>
      </c>
      <c r="AH197" s="28">
        <v>0</v>
      </c>
      <c r="AI197" s="28">
        <v>1</v>
      </c>
      <c r="AJ197" s="9">
        <f t="shared" si="16"/>
        <v>0</v>
      </c>
      <c r="AK197" s="9">
        <f t="shared" si="17"/>
        <v>0</v>
      </c>
      <c r="AL197" s="9">
        <f t="shared" si="18"/>
        <v>1</v>
      </c>
      <c r="AM197" s="9">
        <f t="shared" si="19"/>
        <v>0</v>
      </c>
      <c r="AN197" s="29" t="s">
        <v>1221</v>
      </c>
    </row>
    <row r="198" spans="1:40" x14ac:dyDescent="0.25">
      <c r="A198" s="28">
        <v>3863</v>
      </c>
      <c r="B198" s="29" t="s">
        <v>1119</v>
      </c>
      <c r="C198" s="29" t="s">
        <v>1120</v>
      </c>
      <c r="D198" s="29" t="s">
        <v>1121</v>
      </c>
      <c r="E198" s="42">
        <v>42309</v>
      </c>
      <c r="F198" s="29" t="s">
        <v>38</v>
      </c>
      <c r="L198" s="10" t="s">
        <v>341</v>
      </c>
      <c r="M198" s="29" t="s">
        <v>151</v>
      </c>
      <c r="N198" s="31" t="s">
        <v>48</v>
      </c>
      <c r="O198" s="28">
        <v>0.34999999999999981</v>
      </c>
      <c r="P198" s="29" t="s">
        <v>526</v>
      </c>
      <c r="Q198" s="31" t="s">
        <v>15</v>
      </c>
      <c r="R198" s="28">
        <v>1</v>
      </c>
      <c r="S198" s="28">
        <v>0</v>
      </c>
      <c r="T198" s="28">
        <v>0</v>
      </c>
      <c r="U198" s="28">
        <v>1</v>
      </c>
      <c r="V198" s="28">
        <v>0</v>
      </c>
      <c r="W198" s="28">
        <v>0</v>
      </c>
      <c r="X198" s="28">
        <v>0</v>
      </c>
      <c r="Y198" s="28">
        <v>0</v>
      </c>
      <c r="Z198" s="28">
        <v>1</v>
      </c>
      <c r="AA198" s="28">
        <v>0</v>
      </c>
      <c r="AB198" s="28">
        <v>0</v>
      </c>
      <c r="AC198" s="28">
        <v>0</v>
      </c>
      <c r="AD198" s="28">
        <v>0</v>
      </c>
      <c r="AE198" s="28">
        <v>0</v>
      </c>
      <c r="AF198" s="28">
        <v>0</v>
      </c>
      <c r="AG198" s="28">
        <v>0</v>
      </c>
      <c r="AH198" s="28">
        <v>0</v>
      </c>
      <c r="AI198" s="28">
        <v>1</v>
      </c>
      <c r="AJ198" s="9">
        <f t="shared" si="16"/>
        <v>0</v>
      </c>
      <c r="AK198" s="9">
        <f t="shared" si="17"/>
        <v>0</v>
      </c>
      <c r="AL198" s="9">
        <f t="shared" si="18"/>
        <v>1</v>
      </c>
      <c r="AM198" s="9">
        <f t="shared" si="19"/>
        <v>0</v>
      </c>
      <c r="AN198" s="29" t="s">
        <v>1122</v>
      </c>
    </row>
    <row r="199" spans="1:40" x14ac:dyDescent="0.25">
      <c r="A199" s="28">
        <v>3999</v>
      </c>
      <c r="B199" s="29" t="s">
        <v>1222</v>
      </c>
      <c r="C199" s="29" t="s">
        <v>1223</v>
      </c>
      <c r="D199" s="29" t="s">
        <v>1224</v>
      </c>
      <c r="E199" s="42">
        <v>43891</v>
      </c>
      <c r="F199" s="29" t="s">
        <v>38</v>
      </c>
      <c r="G199" s="28">
        <v>2400</v>
      </c>
      <c r="H199" s="28">
        <v>1800</v>
      </c>
      <c r="I199" s="28">
        <v>10</v>
      </c>
      <c r="L199" s="10" t="s">
        <v>342</v>
      </c>
      <c r="M199" s="29" t="s">
        <v>136</v>
      </c>
      <c r="N199" s="31" t="s">
        <v>219</v>
      </c>
      <c r="O199" s="28">
        <v>252</v>
      </c>
      <c r="P199" s="29" t="s">
        <v>1225</v>
      </c>
      <c r="Q199" s="31" t="s">
        <v>15</v>
      </c>
      <c r="R199" s="28">
        <v>1</v>
      </c>
      <c r="S199" s="28">
        <v>0</v>
      </c>
      <c r="T199" s="28">
        <v>0</v>
      </c>
      <c r="U199" s="28">
        <v>1</v>
      </c>
      <c r="V199" s="28">
        <v>0</v>
      </c>
      <c r="W199" s="28">
        <v>0</v>
      </c>
      <c r="X199" s="28">
        <v>0</v>
      </c>
      <c r="Y199" s="28">
        <v>0</v>
      </c>
      <c r="Z199" s="28">
        <v>1</v>
      </c>
      <c r="AA199" s="28">
        <v>0</v>
      </c>
      <c r="AB199" s="28">
        <v>0</v>
      </c>
      <c r="AC199" s="28">
        <v>1</v>
      </c>
      <c r="AD199" s="28">
        <v>0</v>
      </c>
      <c r="AE199" s="28">
        <v>0</v>
      </c>
      <c r="AF199" s="28">
        <v>0</v>
      </c>
      <c r="AG199" s="28">
        <v>0</v>
      </c>
      <c r="AH199" s="28">
        <v>0</v>
      </c>
      <c r="AI199" s="28">
        <v>0</v>
      </c>
      <c r="AJ199" s="9">
        <f t="shared" si="16"/>
        <v>1</v>
      </c>
      <c r="AK199" s="9">
        <f t="shared" si="17"/>
        <v>0</v>
      </c>
      <c r="AL199" s="9">
        <f t="shared" si="18"/>
        <v>0</v>
      </c>
      <c r="AM199" s="9">
        <f t="shared" si="19"/>
        <v>0</v>
      </c>
      <c r="AN199" s="29" t="s">
        <v>1226</v>
      </c>
    </row>
    <row r="200" spans="1:40" x14ac:dyDescent="0.25">
      <c r="A200" s="28">
        <v>4141</v>
      </c>
      <c r="B200" s="29" t="s">
        <v>3368</v>
      </c>
      <c r="C200" s="29" t="s">
        <v>3369</v>
      </c>
      <c r="D200" s="29" t="s">
        <v>3370</v>
      </c>
      <c r="E200" s="42">
        <v>36063</v>
      </c>
      <c r="F200" s="29" t="s">
        <v>332</v>
      </c>
      <c r="I200" s="28">
        <v>150000</v>
      </c>
      <c r="L200" s="10" t="s">
        <v>342</v>
      </c>
      <c r="M200" s="29" t="s">
        <v>1869</v>
      </c>
      <c r="N200" s="31" t="s">
        <v>219</v>
      </c>
      <c r="O200" s="28">
        <v>0.25</v>
      </c>
      <c r="P200" s="29" t="s">
        <v>923</v>
      </c>
      <c r="Q200" s="31" t="s">
        <v>15</v>
      </c>
      <c r="R200" s="28">
        <v>1</v>
      </c>
      <c r="S200" s="28">
        <v>0</v>
      </c>
      <c r="T200" s="28">
        <v>0</v>
      </c>
      <c r="U200" s="28">
        <v>1</v>
      </c>
      <c r="V200" s="28">
        <v>0</v>
      </c>
      <c r="W200" s="28">
        <v>0</v>
      </c>
      <c r="X200" s="28">
        <v>0</v>
      </c>
      <c r="Y200" s="28">
        <v>0</v>
      </c>
      <c r="Z200" s="28">
        <v>1</v>
      </c>
      <c r="AA200" s="28">
        <v>0</v>
      </c>
      <c r="AB200" s="28">
        <v>0</v>
      </c>
      <c r="AC200" s="28">
        <v>0</v>
      </c>
      <c r="AD200" s="28">
        <v>0</v>
      </c>
      <c r="AE200" s="28">
        <v>0</v>
      </c>
      <c r="AF200" s="28">
        <v>1</v>
      </c>
      <c r="AG200" s="28">
        <v>0</v>
      </c>
      <c r="AH200" s="28">
        <v>0</v>
      </c>
      <c r="AI200" s="28">
        <v>0</v>
      </c>
      <c r="AJ200" s="9">
        <f t="shared" si="16"/>
        <v>0</v>
      </c>
      <c r="AK200" s="9">
        <f t="shared" si="17"/>
        <v>1</v>
      </c>
      <c r="AL200" s="9">
        <f t="shared" si="18"/>
        <v>0</v>
      </c>
      <c r="AM200" s="9">
        <f t="shared" si="19"/>
        <v>0</v>
      </c>
      <c r="AN200" s="29" t="s">
        <v>3371</v>
      </c>
    </row>
    <row r="201" spans="1:40" x14ac:dyDescent="0.25">
      <c r="A201" s="28">
        <v>4142</v>
      </c>
      <c r="B201" s="29" t="s">
        <v>3372</v>
      </c>
      <c r="C201" s="29" t="s">
        <v>3373</v>
      </c>
      <c r="D201" s="29" t="s">
        <v>3374</v>
      </c>
      <c r="E201" s="42">
        <v>36617</v>
      </c>
      <c r="F201" s="29" t="s">
        <v>332</v>
      </c>
      <c r="I201" s="28">
        <v>50000</v>
      </c>
      <c r="L201" s="10" t="s">
        <v>342</v>
      </c>
      <c r="M201" s="29" t="s">
        <v>1869</v>
      </c>
      <c r="N201" s="31" t="s">
        <v>40</v>
      </c>
      <c r="O201" s="28">
        <v>0.25</v>
      </c>
      <c r="P201" s="29" t="s">
        <v>923</v>
      </c>
      <c r="Q201" s="31" t="s">
        <v>15</v>
      </c>
      <c r="R201" s="28">
        <v>1</v>
      </c>
      <c r="S201" s="28">
        <v>0</v>
      </c>
      <c r="T201" s="28">
        <v>0</v>
      </c>
      <c r="U201" s="28">
        <v>1</v>
      </c>
      <c r="V201" s="28">
        <v>0</v>
      </c>
      <c r="W201" s="28">
        <v>0</v>
      </c>
      <c r="X201" s="28">
        <v>0</v>
      </c>
      <c r="Y201" s="28">
        <v>0</v>
      </c>
      <c r="Z201" s="28">
        <v>1</v>
      </c>
      <c r="AA201" s="28">
        <v>0</v>
      </c>
      <c r="AB201" s="28">
        <v>0</v>
      </c>
      <c r="AC201" s="28">
        <v>0</v>
      </c>
      <c r="AD201" s="28">
        <v>0</v>
      </c>
      <c r="AE201" s="28">
        <v>0</v>
      </c>
      <c r="AF201" s="28">
        <v>0</v>
      </c>
      <c r="AG201" s="28">
        <v>1</v>
      </c>
      <c r="AH201" s="28">
        <v>0</v>
      </c>
      <c r="AI201" s="28">
        <v>0</v>
      </c>
      <c r="AJ201" s="9">
        <f t="shared" si="16"/>
        <v>0</v>
      </c>
      <c r="AK201" s="9">
        <f t="shared" si="17"/>
        <v>1</v>
      </c>
      <c r="AL201" s="9">
        <f t="shared" si="18"/>
        <v>0</v>
      </c>
      <c r="AM201" s="9">
        <f t="shared" si="19"/>
        <v>0</v>
      </c>
      <c r="AN201" s="29" t="s">
        <v>3375</v>
      </c>
    </row>
    <row r="202" spans="1:40" x14ac:dyDescent="0.25">
      <c r="A202" s="28">
        <v>4192</v>
      </c>
      <c r="B202" s="29" t="s">
        <v>3376</v>
      </c>
      <c r="C202" s="29" t="s">
        <v>3377</v>
      </c>
      <c r="D202" s="29" t="s">
        <v>3378</v>
      </c>
      <c r="E202" s="42">
        <v>43525</v>
      </c>
      <c r="F202" s="29" t="s">
        <v>38</v>
      </c>
      <c r="L202" s="10" t="s">
        <v>341</v>
      </c>
      <c r="M202" s="29" t="s">
        <v>283</v>
      </c>
      <c r="N202" s="31" t="s">
        <v>48</v>
      </c>
      <c r="O202" s="28">
        <v>0</v>
      </c>
      <c r="P202" s="29" t="s">
        <v>3379</v>
      </c>
      <c r="Q202" s="31" t="s">
        <v>55</v>
      </c>
      <c r="R202" s="28">
        <v>0</v>
      </c>
      <c r="S202" s="28">
        <v>0</v>
      </c>
      <c r="T202" s="28">
        <v>0</v>
      </c>
      <c r="U202" s="28">
        <v>0</v>
      </c>
      <c r="V202" s="28">
        <v>0</v>
      </c>
      <c r="W202" s="28">
        <v>0</v>
      </c>
      <c r="X202" s="28">
        <v>0</v>
      </c>
      <c r="Y202" s="28">
        <v>0</v>
      </c>
      <c r="Z202" s="28">
        <v>0</v>
      </c>
      <c r="AA202" s="28">
        <v>0</v>
      </c>
      <c r="AB202" s="28">
        <v>1</v>
      </c>
      <c r="AC202" s="28">
        <v>1</v>
      </c>
      <c r="AD202" s="28">
        <v>0</v>
      </c>
      <c r="AE202" s="28">
        <v>0</v>
      </c>
      <c r="AF202" s="28">
        <v>0</v>
      </c>
      <c r="AG202" s="28">
        <v>0</v>
      </c>
      <c r="AH202" s="28">
        <v>0</v>
      </c>
      <c r="AI202" s="28">
        <v>0</v>
      </c>
      <c r="AJ202" s="9">
        <f t="shared" si="16"/>
        <v>1</v>
      </c>
      <c r="AK202" s="9">
        <f t="shared" si="17"/>
        <v>0</v>
      </c>
      <c r="AL202" s="9">
        <f t="shared" si="18"/>
        <v>0</v>
      </c>
      <c r="AM202" s="9">
        <f t="shared" si="19"/>
        <v>0</v>
      </c>
      <c r="AN202" s="29" t="s">
        <v>3380</v>
      </c>
    </row>
    <row r="203" spans="1:40" s="59" customFormat="1" x14ac:dyDescent="0.25">
      <c r="A203" s="55">
        <v>4259</v>
      </c>
      <c r="B203" s="56" t="s">
        <v>3381</v>
      </c>
      <c r="C203" s="56" t="s">
        <v>3382</v>
      </c>
      <c r="D203" s="56" t="s">
        <v>3383</v>
      </c>
      <c r="E203" s="57">
        <v>35612</v>
      </c>
      <c r="F203" s="56" t="s">
        <v>38</v>
      </c>
      <c r="G203" s="58"/>
      <c r="H203" s="58"/>
      <c r="I203" s="55">
        <v>350000</v>
      </c>
      <c r="J203" s="58"/>
      <c r="K203" s="58"/>
      <c r="L203" s="58" t="s">
        <v>341</v>
      </c>
      <c r="M203" s="56" t="s">
        <v>151</v>
      </c>
      <c r="N203" s="60" t="s">
        <v>48</v>
      </c>
      <c r="O203" s="55">
        <v>120</v>
      </c>
      <c r="P203" s="56" t="s">
        <v>1225</v>
      </c>
      <c r="Q203" s="60" t="s">
        <v>55</v>
      </c>
      <c r="R203" s="55">
        <v>1</v>
      </c>
      <c r="S203" s="55">
        <v>0</v>
      </c>
      <c r="T203" s="55">
        <v>0</v>
      </c>
      <c r="U203" s="55">
        <v>1</v>
      </c>
      <c r="V203" s="55">
        <v>0</v>
      </c>
      <c r="W203" s="55">
        <v>0</v>
      </c>
      <c r="X203" s="55">
        <v>0</v>
      </c>
      <c r="Y203" s="55">
        <v>0</v>
      </c>
      <c r="Z203" s="55">
        <v>1</v>
      </c>
      <c r="AA203" s="55">
        <v>0</v>
      </c>
      <c r="AB203" s="55">
        <v>0</v>
      </c>
      <c r="AC203" s="55">
        <v>0</v>
      </c>
      <c r="AD203" s="55">
        <v>0</v>
      </c>
      <c r="AE203" s="55">
        <v>0</v>
      </c>
      <c r="AF203" s="55">
        <v>0</v>
      </c>
      <c r="AG203" s="55">
        <v>0</v>
      </c>
      <c r="AH203" s="55">
        <v>0</v>
      </c>
      <c r="AI203" s="55">
        <v>1</v>
      </c>
      <c r="AJ203" s="9">
        <f t="shared" si="16"/>
        <v>0</v>
      </c>
      <c r="AK203" s="9">
        <f t="shared" si="17"/>
        <v>0</v>
      </c>
      <c r="AL203" s="9">
        <f t="shared" si="18"/>
        <v>1</v>
      </c>
      <c r="AM203" s="9">
        <f t="shared" si="19"/>
        <v>0</v>
      </c>
      <c r="AN203" s="61" t="s">
        <v>3384</v>
      </c>
    </row>
    <row r="204" spans="1:40" x14ac:dyDescent="0.25">
      <c r="A204" s="28">
        <v>4267</v>
      </c>
      <c r="B204" s="29" t="s">
        <v>3385</v>
      </c>
      <c r="C204" s="29" t="s">
        <v>3386</v>
      </c>
      <c r="D204" s="29" t="s">
        <v>3387</v>
      </c>
      <c r="E204" s="42">
        <v>38358</v>
      </c>
      <c r="F204" s="29" t="s">
        <v>38</v>
      </c>
      <c r="J204" s="28">
        <v>0.6</v>
      </c>
      <c r="L204" s="10" t="s">
        <v>342</v>
      </c>
      <c r="M204" s="29" t="s">
        <v>2173</v>
      </c>
      <c r="N204" s="31" t="s">
        <v>48</v>
      </c>
      <c r="O204" s="28">
        <v>0.75</v>
      </c>
      <c r="P204" s="29" t="s">
        <v>225</v>
      </c>
      <c r="Q204" s="31" t="s">
        <v>70</v>
      </c>
      <c r="R204" s="28">
        <v>0</v>
      </c>
      <c r="S204" s="28">
        <v>0</v>
      </c>
      <c r="T204" s="28">
        <v>0</v>
      </c>
      <c r="U204" s="28">
        <v>1</v>
      </c>
      <c r="V204" s="28">
        <v>0</v>
      </c>
      <c r="W204" s="28">
        <v>0</v>
      </c>
      <c r="X204" s="28">
        <v>0</v>
      </c>
      <c r="Y204" s="28">
        <v>0</v>
      </c>
      <c r="Z204" s="28">
        <v>1</v>
      </c>
      <c r="AA204" s="28">
        <v>0</v>
      </c>
      <c r="AB204" s="28">
        <v>0</v>
      </c>
      <c r="AC204" s="28">
        <v>0</v>
      </c>
      <c r="AD204" s="28">
        <v>1</v>
      </c>
      <c r="AE204" s="28">
        <v>1</v>
      </c>
      <c r="AF204" s="28">
        <v>0</v>
      </c>
      <c r="AG204" s="28">
        <v>0</v>
      </c>
      <c r="AH204" s="28">
        <v>0</v>
      </c>
      <c r="AI204" s="28">
        <v>0</v>
      </c>
      <c r="AJ204" s="9">
        <f t="shared" si="16"/>
        <v>1</v>
      </c>
      <c r="AK204" s="9">
        <f t="shared" si="17"/>
        <v>0</v>
      </c>
      <c r="AL204" s="9">
        <f t="shared" si="18"/>
        <v>1</v>
      </c>
      <c r="AM204" s="9">
        <f t="shared" si="19"/>
        <v>1</v>
      </c>
      <c r="AN204" s="29" t="s">
        <v>3388</v>
      </c>
    </row>
    <row r="205" spans="1:40" x14ac:dyDescent="0.25">
      <c r="A205" s="28">
        <v>4270</v>
      </c>
      <c r="B205" s="29" t="s">
        <v>1227</v>
      </c>
      <c r="C205" s="29" t="s">
        <v>1228</v>
      </c>
      <c r="D205" s="29" t="s">
        <v>1229</v>
      </c>
      <c r="E205" s="42">
        <v>43252</v>
      </c>
      <c r="F205" s="29" t="s">
        <v>38</v>
      </c>
      <c r="I205" s="28">
        <v>122.7</v>
      </c>
      <c r="J205" s="28">
        <v>2.2700000000000001E-2</v>
      </c>
      <c r="L205" s="10" t="s">
        <v>342</v>
      </c>
      <c r="M205" s="29" t="s">
        <v>136</v>
      </c>
      <c r="N205" s="31" t="s">
        <v>219</v>
      </c>
      <c r="O205" s="28">
        <v>28</v>
      </c>
      <c r="P205" s="29" t="s">
        <v>1230</v>
      </c>
      <c r="Q205" s="31" t="s">
        <v>15</v>
      </c>
      <c r="R205" s="28">
        <v>1</v>
      </c>
      <c r="S205" s="28">
        <v>0</v>
      </c>
      <c r="T205" s="28">
        <v>0</v>
      </c>
      <c r="U205" s="28">
        <v>1</v>
      </c>
      <c r="V205" s="28">
        <v>0</v>
      </c>
      <c r="W205" s="28">
        <v>0</v>
      </c>
      <c r="X205" s="28">
        <v>0</v>
      </c>
      <c r="Y205" s="28">
        <v>0</v>
      </c>
      <c r="Z205" s="28">
        <v>1</v>
      </c>
      <c r="AA205" s="28">
        <v>0</v>
      </c>
      <c r="AB205" s="28">
        <v>0</v>
      </c>
      <c r="AC205" s="28">
        <v>0</v>
      </c>
      <c r="AD205" s="28">
        <v>0</v>
      </c>
      <c r="AE205" s="28">
        <v>1</v>
      </c>
      <c r="AF205" s="28">
        <v>0</v>
      </c>
      <c r="AG205" s="28">
        <v>0</v>
      </c>
      <c r="AH205" s="28">
        <v>0</v>
      </c>
      <c r="AI205" s="28">
        <v>0</v>
      </c>
      <c r="AJ205" s="9">
        <f t="shared" si="16"/>
        <v>1</v>
      </c>
      <c r="AK205" s="9">
        <f t="shared" si="17"/>
        <v>0</v>
      </c>
      <c r="AL205" s="9">
        <f t="shared" si="18"/>
        <v>0</v>
      </c>
      <c r="AM205" s="9">
        <f t="shared" si="19"/>
        <v>0</v>
      </c>
      <c r="AN205" s="29" t="s">
        <v>1231</v>
      </c>
    </row>
    <row r="206" spans="1:40" x14ac:dyDescent="0.25">
      <c r="A206" s="28">
        <v>4271</v>
      </c>
      <c r="B206" s="29" t="s">
        <v>3087</v>
      </c>
      <c r="C206" s="29" t="s">
        <v>3088</v>
      </c>
      <c r="D206" s="29" t="s">
        <v>3089</v>
      </c>
      <c r="E206" s="42">
        <v>43709</v>
      </c>
      <c r="F206" s="29" t="s">
        <v>38</v>
      </c>
      <c r="I206" s="28">
        <v>122.7</v>
      </c>
      <c r="J206" s="28">
        <v>6.1600000000000002E-2</v>
      </c>
      <c r="L206" s="10" t="s">
        <v>342</v>
      </c>
      <c r="M206" s="29" t="s">
        <v>136</v>
      </c>
      <c r="N206" s="31" t="s">
        <v>48</v>
      </c>
      <c r="O206" s="28">
        <v>28</v>
      </c>
      <c r="P206" s="29" t="s">
        <v>1230</v>
      </c>
      <c r="Q206" s="31" t="s">
        <v>15</v>
      </c>
      <c r="R206" s="28">
        <v>1</v>
      </c>
      <c r="S206" s="28">
        <v>0</v>
      </c>
      <c r="T206" s="28">
        <v>0</v>
      </c>
      <c r="U206" s="28">
        <v>1</v>
      </c>
      <c r="V206" s="28">
        <v>0</v>
      </c>
      <c r="W206" s="28">
        <v>0</v>
      </c>
      <c r="X206" s="28">
        <v>0</v>
      </c>
      <c r="Y206" s="28">
        <v>0</v>
      </c>
      <c r="Z206" s="28">
        <v>1</v>
      </c>
      <c r="AA206" s="28">
        <v>0</v>
      </c>
      <c r="AB206" s="28">
        <v>0</v>
      </c>
      <c r="AC206" s="28">
        <v>0</v>
      </c>
      <c r="AD206" s="28">
        <v>0</v>
      </c>
      <c r="AE206" s="28">
        <v>1</v>
      </c>
      <c r="AF206" s="28">
        <v>0</v>
      </c>
      <c r="AG206" s="28">
        <v>0</v>
      </c>
      <c r="AH206" s="28">
        <v>0</v>
      </c>
      <c r="AI206" s="28">
        <v>0</v>
      </c>
      <c r="AJ206" s="9">
        <f t="shared" si="16"/>
        <v>1</v>
      </c>
      <c r="AK206" s="9">
        <f t="shared" si="17"/>
        <v>0</v>
      </c>
      <c r="AL206" s="9">
        <f t="shared" si="18"/>
        <v>0</v>
      </c>
      <c r="AM206" s="9">
        <f t="shared" si="19"/>
        <v>0</v>
      </c>
      <c r="AN206" s="29" t="s">
        <v>3090</v>
      </c>
    </row>
    <row r="207" spans="1:40" x14ac:dyDescent="0.25">
      <c r="A207" s="28">
        <v>4273</v>
      </c>
      <c r="B207" s="29" t="s">
        <v>1343</v>
      </c>
      <c r="C207" s="29" t="s">
        <v>1344</v>
      </c>
      <c r="D207" s="29" t="s">
        <v>1345</v>
      </c>
      <c r="E207" s="42">
        <v>42735</v>
      </c>
      <c r="F207" s="29" t="s">
        <v>38</v>
      </c>
      <c r="I207" s="28">
        <v>290</v>
      </c>
      <c r="J207" s="28">
        <v>1.9E-2</v>
      </c>
      <c r="L207" s="10" t="s">
        <v>342</v>
      </c>
      <c r="M207" s="29" t="s">
        <v>136</v>
      </c>
      <c r="N207" s="31" t="s">
        <v>1346</v>
      </c>
      <c r="O207" s="28">
        <v>60</v>
      </c>
      <c r="P207" s="29" t="s">
        <v>1347</v>
      </c>
      <c r="Q207" s="31" t="s">
        <v>15</v>
      </c>
      <c r="R207" s="28">
        <v>1</v>
      </c>
      <c r="S207" s="28">
        <v>0</v>
      </c>
      <c r="T207" s="28">
        <v>0</v>
      </c>
      <c r="U207" s="28">
        <v>1</v>
      </c>
      <c r="V207" s="28">
        <v>0</v>
      </c>
      <c r="W207" s="28">
        <v>0</v>
      </c>
      <c r="X207" s="28">
        <v>0</v>
      </c>
      <c r="Y207" s="28">
        <v>0</v>
      </c>
      <c r="Z207" s="28">
        <v>1</v>
      </c>
      <c r="AA207" s="28">
        <v>0</v>
      </c>
      <c r="AB207" s="28">
        <v>0</v>
      </c>
      <c r="AC207" s="28">
        <v>1</v>
      </c>
      <c r="AD207" s="28">
        <v>0</v>
      </c>
      <c r="AE207" s="28">
        <v>0</v>
      </c>
      <c r="AF207" s="28">
        <v>0</v>
      </c>
      <c r="AG207" s="28">
        <v>0</v>
      </c>
      <c r="AH207" s="28">
        <v>0</v>
      </c>
      <c r="AI207" s="28">
        <v>0</v>
      </c>
      <c r="AJ207" s="9">
        <f t="shared" si="16"/>
        <v>1</v>
      </c>
      <c r="AK207" s="9">
        <f t="shared" si="17"/>
        <v>0</v>
      </c>
      <c r="AL207" s="9">
        <f t="shared" si="18"/>
        <v>0</v>
      </c>
      <c r="AM207" s="9">
        <f t="shared" si="19"/>
        <v>0</v>
      </c>
      <c r="AN207" s="29" t="s">
        <v>1348</v>
      </c>
    </row>
    <row r="208" spans="1:40" x14ac:dyDescent="0.25">
      <c r="A208" s="28">
        <v>4280</v>
      </c>
      <c r="B208" s="29" t="s">
        <v>3389</v>
      </c>
      <c r="C208" s="29" t="s">
        <v>3390</v>
      </c>
      <c r="D208" s="29" t="s">
        <v>3391</v>
      </c>
      <c r="E208" s="42">
        <v>43171</v>
      </c>
      <c r="F208" s="29" t="s">
        <v>38</v>
      </c>
      <c r="I208" s="28">
        <v>28000</v>
      </c>
      <c r="J208" s="28">
        <v>5.24</v>
      </c>
      <c r="L208" s="10" t="s">
        <v>342</v>
      </c>
      <c r="M208" s="29" t="s">
        <v>224</v>
      </c>
      <c r="N208" s="31" t="s">
        <v>48</v>
      </c>
      <c r="O208" s="28">
        <v>147</v>
      </c>
      <c r="P208" s="29" t="s">
        <v>1258</v>
      </c>
      <c r="Q208" s="31" t="s">
        <v>15</v>
      </c>
      <c r="R208" s="28">
        <v>1</v>
      </c>
      <c r="S208" s="28">
        <v>0</v>
      </c>
      <c r="T208" s="28">
        <v>0</v>
      </c>
      <c r="U208" s="28">
        <v>1</v>
      </c>
      <c r="V208" s="28">
        <v>0</v>
      </c>
      <c r="W208" s="28">
        <v>0</v>
      </c>
      <c r="X208" s="28">
        <v>0</v>
      </c>
      <c r="Y208" s="28">
        <v>0</v>
      </c>
      <c r="Z208" s="28">
        <v>1</v>
      </c>
      <c r="AA208" s="28">
        <v>0</v>
      </c>
      <c r="AB208" s="28">
        <v>0</v>
      </c>
      <c r="AC208" s="28">
        <v>1</v>
      </c>
      <c r="AD208" s="28">
        <v>0</v>
      </c>
      <c r="AE208" s="28">
        <v>0</v>
      </c>
      <c r="AF208" s="28">
        <v>0</v>
      </c>
      <c r="AG208" s="28">
        <v>0</v>
      </c>
      <c r="AH208" s="28">
        <v>0</v>
      </c>
      <c r="AI208" s="28">
        <v>0</v>
      </c>
      <c r="AJ208" s="9">
        <f t="shared" si="16"/>
        <v>1</v>
      </c>
      <c r="AK208" s="9">
        <f t="shared" si="17"/>
        <v>0</v>
      </c>
      <c r="AL208" s="9">
        <f t="shared" si="18"/>
        <v>0</v>
      </c>
      <c r="AM208" s="9">
        <f t="shared" si="19"/>
        <v>0</v>
      </c>
      <c r="AN208" s="29" t="s">
        <v>3392</v>
      </c>
    </row>
    <row r="209" spans="1:40" x14ac:dyDescent="0.25">
      <c r="A209" s="28">
        <v>4281</v>
      </c>
      <c r="B209" s="29" t="s">
        <v>1349</v>
      </c>
      <c r="C209" s="29" t="s">
        <v>1350</v>
      </c>
      <c r="D209" s="29" t="s">
        <v>1351</v>
      </c>
      <c r="E209" s="42">
        <v>42064</v>
      </c>
      <c r="F209" s="29" t="s">
        <v>38</v>
      </c>
      <c r="L209" s="10" t="s">
        <v>341</v>
      </c>
      <c r="M209" s="29" t="s">
        <v>1352</v>
      </c>
      <c r="N209" s="31" t="s">
        <v>48</v>
      </c>
      <c r="O209" s="28">
        <v>120</v>
      </c>
      <c r="P209" s="29" t="s">
        <v>923</v>
      </c>
      <c r="Q209" s="31" t="s">
        <v>70</v>
      </c>
      <c r="R209" s="28">
        <v>0</v>
      </c>
      <c r="S209" s="28">
        <v>0</v>
      </c>
      <c r="T209" s="28">
        <v>0</v>
      </c>
      <c r="U209" s="28">
        <v>1</v>
      </c>
      <c r="V209" s="28">
        <v>0</v>
      </c>
      <c r="W209" s="28">
        <v>0</v>
      </c>
      <c r="X209" s="28">
        <v>0</v>
      </c>
      <c r="Y209" s="28">
        <v>0</v>
      </c>
      <c r="Z209" s="28">
        <v>1</v>
      </c>
      <c r="AA209" s="28">
        <v>0</v>
      </c>
      <c r="AB209" s="28">
        <v>0</v>
      </c>
      <c r="AC209" s="28">
        <v>0</v>
      </c>
      <c r="AD209" s="28">
        <v>0</v>
      </c>
      <c r="AE209" s="28">
        <v>1</v>
      </c>
      <c r="AF209" s="28">
        <v>1</v>
      </c>
      <c r="AG209" s="28">
        <v>0</v>
      </c>
      <c r="AH209" s="28">
        <v>0</v>
      </c>
      <c r="AI209" s="28">
        <v>0</v>
      </c>
      <c r="AJ209" s="9">
        <f t="shared" si="16"/>
        <v>1</v>
      </c>
      <c r="AK209" s="9">
        <f t="shared" si="17"/>
        <v>1</v>
      </c>
      <c r="AL209" s="9">
        <f t="shared" si="18"/>
        <v>0</v>
      </c>
      <c r="AM209" s="9">
        <f t="shared" si="19"/>
        <v>0</v>
      </c>
      <c r="AN209" s="29" t="s">
        <v>1353</v>
      </c>
    </row>
    <row r="210" spans="1:40" x14ac:dyDescent="0.25">
      <c r="A210" s="28">
        <v>4285</v>
      </c>
      <c r="B210" s="29" t="s">
        <v>1824</v>
      </c>
      <c r="C210" s="29" t="s">
        <v>1825</v>
      </c>
      <c r="D210" s="29" t="s">
        <v>1826</v>
      </c>
      <c r="E210" s="42">
        <v>39486</v>
      </c>
      <c r="F210" s="29" t="s">
        <v>38</v>
      </c>
      <c r="I210" s="28">
        <v>165</v>
      </c>
      <c r="J210" s="28">
        <v>3.5999999999999999E-3</v>
      </c>
      <c r="L210" s="10" t="s">
        <v>342</v>
      </c>
      <c r="M210" s="29" t="s">
        <v>224</v>
      </c>
      <c r="N210" s="31" t="s">
        <v>1827</v>
      </c>
      <c r="O210" s="28">
        <v>42</v>
      </c>
      <c r="P210" s="29" t="s">
        <v>1828</v>
      </c>
      <c r="Q210" s="31" t="s">
        <v>15</v>
      </c>
      <c r="R210" s="28">
        <v>1</v>
      </c>
      <c r="S210" s="28">
        <v>0</v>
      </c>
      <c r="T210" s="28">
        <v>0</v>
      </c>
      <c r="U210" s="28">
        <v>1</v>
      </c>
      <c r="V210" s="28">
        <v>0</v>
      </c>
      <c r="W210" s="28">
        <v>0</v>
      </c>
      <c r="X210" s="28">
        <v>0</v>
      </c>
      <c r="Y210" s="28">
        <v>0</v>
      </c>
      <c r="Z210" s="28">
        <v>1</v>
      </c>
      <c r="AA210" s="28">
        <v>0</v>
      </c>
      <c r="AB210" s="28">
        <v>0</v>
      </c>
      <c r="AC210" s="28">
        <v>0</v>
      </c>
      <c r="AD210" s="28">
        <v>0</v>
      </c>
      <c r="AE210" s="28">
        <v>0</v>
      </c>
      <c r="AF210" s="28">
        <v>0</v>
      </c>
      <c r="AG210" s="28">
        <v>0</v>
      </c>
      <c r="AH210" s="28">
        <v>0</v>
      </c>
      <c r="AI210" s="28">
        <v>1</v>
      </c>
      <c r="AJ210" s="9">
        <f t="shared" si="16"/>
        <v>0</v>
      </c>
      <c r="AK210" s="9">
        <f t="shared" si="17"/>
        <v>0</v>
      </c>
      <c r="AL210" s="9">
        <f t="shared" si="18"/>
        <v>1</v>
      </c>
      <c r="AM210" s="9">
        <f t="shared" si="19"/>
        <v>0</v>
      </c>
      <c r="AN210" s="29" t="s">
        <v>1829</v>
      </c>
    </row>
    <row r="211" spans="1:40" x14ac:dyDescent="0.25">
      <c r="A211" s="28">
        <v>4312</v>
      </c>
      <c r="B211" s="29" t="s">
        <v>1128</v>
      </c>
      <c r="C211" s="29" t="s">
        <v>1129</v>
      </c>
      <c r="D211" s="29" t="s">
        <v>1130</v>
      </c>
      <c r="E211" s="42">
        <v>43009</v>
      </c>
      <c r="F211" s="29" t="s">
        <v>38</v>
      </c>
      <c r="L211" s="10" t="s">
        <v>341</v>
      </c>
      <c r="M211" s="29" t="s">
        <v>283</v>
      </c>
      <c r="N211" s="31" t="s">
        <v>48</v>
      </c>
      <c r="O211" s="28">
        <v>40</v>
      </c>
      <c r="P211" s="29" t="s">
        <v>377</v>
      </c>
      <c r="Q211" s="31" t="s">
        <v>15</v>
      </c>
      <c r="R211" s="28">
        <v>1</v>
      </c>
      <c r="S211" s="28">
        <v>0</v>
      </c>
      <c r="T211" s="28">
        <v>0</v>
      </c>
      <c r="U211" s="28">
        <v>1</v>
      </c>
      <c r="V211" s="28">
        <v>0</v>
      </c>
      <c r="W211" s="28">
        <v>0</v>
      </c>
      <c r="X211" s="28">
        <v>0</v>
      </c>
      <c r="Y211" s="28">
        <v>0</v>
      </c>
      <c r="Z211" s="28">
        <v>1</v>
      </c>
      <c r="AA211" s="28">
        <v>0</v>
      </c>
      <c r="AB211" s="28">
        <v>0</v>
      </c>
      <c r="AC211" s="28">
        <v>1</v>
      </c>
      <c r="AD211" s="28">
        <v>0</v>
      </c>
      <c r="AE211" s="28">
        <v>0</v>
      </c>
      <c r="AF211" s="28">
        <v>0</v>
      </c>
      <c r="AG211" s="28">
        <v>0</v>
      </c>
      <c r="AH211" s="28">
        <v>0</v>
      </c>
      <c r="AI211" s="28">
        <v>0</v>
      </c>
      <c r="AJ211" s="9">
        <f t="shared" si="16"/>
        <v>1</v>
      </c>
      <c r="AK211" s="9">
        <f t="shared" si="17"/>
        <v>0</v>
      </c>
      <c r="AL211" s="9">
        <f t="shared" si="18"/>
        <v>0</v>
      </c>
      <c r="AM211" s="9">
        <f t="shared" si="19"/>
        <v>0</v>
      </c>
      <c r="AN211" s="29" t="s">
        <v>1131</v>
      </c>
    </row>
    <row r="212" spans="1:40" s="21" customFormat="1" x14ac:dyDescent="0.25">
      <c r="A212" s="32">
        <v>4314</v>
      </c>
      <c r="B212" s="33" t="s">
        <v>1232</v>
      </c>
      <c r="C212" s="33" t="s">
        <v>1233</v>
      </c>
      <c r="D212" s="33" t="s">
        <v>1234</v>
      </c>
      <c r="E212" s="44">
        <v>42634</v>
      </c>
      <c r="F212" s="33" t="s">
        <v>328</v>
      </c>
      <c r="G212" s="25">
        <v>800</v>
      </c>
      <c r="H212" s="25">
        <v>9200</v>
      </c>
      <c r="I212" s="19"/>
      <c r="J212" s="32">
        <v>0.4</v>
      </c>
      <c r="K212" s="19"/>
      <c r="L212" s="19" t="s">
        <v>342</v>
      </c>
      <c r="M212" s="33" t="s">
        <v>1235</v>
      </c>
      <c r="N212" s="35" t="s">
        <v>40</v>
      </c>
      <c r="O212" s="32">
        <v>840</v>
      </c>
      <c r="P212" s="33" t="s">
        <v>539</v>
      </c>
      <c r="Q212" s="35" t="s">
        <v>55</v>
      </c>
      <c r="R212" s="32">
        <v>1</v>
      </c>
      <c r="S212" s="32">
        <v>0</v>
      </c>
      <c r="T212" s="32">
        <v>0</v>
      </c>
      <c r="U212" s="32">
        <v>0</v>
      </c>
      <c r="V212" s="32">
        <v>0</v>
      </c>
      <c r="W212" s="32">
        <v>0</v>
      </c>
      <c r="X212" s="32">
        <v>0</v>
      </c>
      <c r="Y212" s="32">
        <v>0</v>
      </c>
      <c r="Z212" s="32">
        <v>0</v>
      </c>
      <c r="AA212" s="32">
        <v>0</v>
      </c>
      <c r="AB212" s="32">
        <v>0</v>
      </c>
      <c r="AC212" s="32">
        <v>1</v>
      </c>
      <c r="AD212" s="32">
        <v>0</v>
      </c>
      <c r="AE212" s="32">
        <v>0</v>
      </c>
      <c r="AF212" s="32">
        <v>0</v>
      </c>
      <c r="AG212" s="32">
        <v>0</v>
      </c>
      <c r="AH212" s="32">
        <v>0</v>
      </c>
      <c r="AI212" s="32">
        <v>0</v>
      </c>
      <c r="AJ212" s="9">
        <f t="shared" ref="AJ212:AJ235" si="20">IF(OR(AC212=1,AE212=1),1,0)</f>
        <v>1</v>
      </c>
      <c r="AK212" s="9">
        <f t="shared" ref="AK212:AK235" si="21">IF(OR(AF212=1,AG212=1),1,0)</f>
        <v>0</v>
      </c>
      <c r="AL212" s="9">
        <f t="shared" ref="AL212:AL235" si="22">IF(OR(AD212=1,AH212=1,AI212=1),1,0)</f>
        <v>0</v>
      </c>
      <c r="AM212" s="9">
        <f t="shared" ref="AM212:AM235" si="23">IF(OR(AD212=1,AH212=1),1,0)</f>
        <v>0</v>
      </c>
      <c r="AN212" s="22" t="s">
        <v>1236</v>
      </c>
    </row>
    <row r="213" spans="1:40" x14ac:dyDescent="0.25">
      <c r="A213" s="28">
        <v>4316</v>
      </c>
      <c r="B213" s="29" t="s">
        <v>3093</v>
      </c>
      <c r="C213" s="29" t="s">
        <v>3094</v>
      </c>
      <c r="D213" s="29" t="s">
        <v>3095</v>
      </c>
      <c r="E213" s="42">
        <v>43313</v>
      </c>
      <c r="F213" s="29" t="s">
        <v>38</v>
      </c>
      <c r="J213" s="28">
        <v>0.31</v>
      </c>
      <c r="L213" s="10" t="s">
        <v>341</v>
      </c>
      <c r="M213" s="29" t="s">
        <v>283</v>
      </c>
      <c r="N213" s="31" t="s">
        <v>48</v>
      </c>
      <c r="O213" s="28">
        <v>24</v>
      </c>
      <c r="P213" s="29" t="s">
        <v>3096</v>
      </c>
      <c r="Q213" s="31" t="s">
        <v>15</v>
      </c>
      <c r="R213" s="28">
        <v>1</v>
      </c>
      <c r="S213" s="28">
        <v>0</v>
      </c>
      <c r="T213" s="28">
        <v>0</v>
      </c>
      <c r="U213" s="28">
        <v>1</v>
      </c>
      <c r="V213" s="28">
        <v>0</v>
      </c>
      <c r="W213" s="28">
        <v>0</v>
      </c>
      <c r="X213" s="28">
        <v>0</v>
      </c>
      <c r="Y213" s="28">
        <v>0</v>
      </c>
      <c r="Z213" s="28">
        <v>1</v>
      </c>
      <c r="AA213" s="28">
        <v>0</v>
      </c>
      <c r="AB213" s="28">
        <v>0</v>
      </c>
      <c r="AC213" s="28">
        <v>0</v>
      </c>
      <c r="AD213" s="28">
        <v>0</v>
      </c>
      <c r="AE213" s="28">
        <v>0</v>
      </c>
      <c r="AF213" s="28">
        <v>0</v>
      </c>
      <c r="AG213" s="28">
        <v>0</v>
      </c>
      <c r="AH213" s="28">
        <v>0</v>
      </c>
      <c r="AI213" s="28">
        <v>1</v>
      </c>
      <c r="AJ213" s="9">
        <f t="shared" si="20"/>
        <v>0</v>
      </c>
      <c r="AK213" s="9">
        <f t="shared" si="21"/>
        <v>0</v>
      </c>
      <c r="AL213" s="9">
        <f t="shared" si="22"/>
        <v>1</v>
      </c>
      <c r="AM213" s="9">
        <f t="shared" si="23"/>
        <v>0</v>
      </c>
      <c r="AN213" s="29" t="s">
        <v>3097</v>
      </c>
    </row>
    <row r="214" spans="1:40" x14ac:dyDescent="0.25">
      <c r="A214" s="28">
        <v>4335</v>
      </c>
      <c r="B214" s="29" t="s">
        <v>3098</v>
      </c>
      <c r="C214" s="29" t="s">
        <v>3099</v>
      </c>
      <c r="D214" s="29" t="s">
        <v>3100</v>
      </c>
      <c r="E214" s="42">
        <v>43394</v>
      </c>
      <c r="F214" s="29" t="s">
        <v>38</v>
      </c>
      <c r="I214" s="28">
        <v>160</v>
      </c>
      <c r="J214" s="28">
        <v>1.7000000000000001E-2</v>
      </c>
      <c r="L214" s="10" t="s">
        <v>341</v>
      </c>
      <c r="M214" s="29" t="s">
        <v>3101</v>
      </c>
      <c r="N214" s="31" t="s">
        <v>48</v>
      </c>
      <c r="O214" s="28">
        <v>80</v>
      </c>
      <c r="P214" s="29" t="s">
        <v>225</v>
      </c>
      <c r="Q214" s="31" t="s">
        <v>15</v>
      </c>
      <c r="R214" s="28">
        <v>1</v>
      </c>
      <c r="S214" s="28">
        <v>0</v>
      </c>
      <c r="T214" s="28">
        <v>0</v>
      </c>
      <c r="U214" s="28">
        <v>1</v>
      </c>
      <c r="V214" s="28">
        <v>0</v>
      </c>
      <c r="W214" s="28">
        <v>0</v>
      </c>
      <c r="X214" s="28">
        <v>0</v>
      </c>
      <c r="Y214" s="28">
        <v>0</v>
      </c>
      <c r="Z214" s="28">
        <v>1</v>
      </c>
      <c r="AA214" s="28">
        <v>0</v>
      </c>
      <c r="AB214" s="28">
        <v>0</v>
      </c>
      <c r="AC214" s="28">
        <v>0</v>
      </c>
      <c r="AD214" s="28">
        <v>0</v>
      </c>
      <c r="AE214" s="28">
        <v>1</v>
      </c>
      <c r="AF214" s="28">
        <v>0</v>
      </c>
      <c r="AG214" s="28">
        <v>0</v>
      </c>
      <c r="AH214" s="28">
        <v>0</v>
      </c>
      <c r="AI214" s="28">
        <v>0</v>
      </c>
      <c r="AJ214" s="9">
        <f t="shared" si="20"/>
        <v>1</v>
      </c>
      <c r="AK214" s="9">
        <f t="shared" si="21"/>
        <v>0</v>
      </c>
      <c r="AL214" s="9">
        <f t="shared" si="22"/>
        <v>0</v>
      </c>
      <c r="AM214" s="9">
        <f t="shared" si="23"/>
        <v>0</v>
      </c>
      <c r="AN214" s="29" t="s">
        <v>3102</v>
      </c>
    </row>
    <row r="215" spans="1:40" x14ac:dyDescent="0.25">
      <c r="A215" s="28">
        <v>4359</v>
      </c>
      <c r="B215" s="29" t="s">
        <v>3103</v>
      </c>
      <c r="C215" s="29" t="s">
        <v>3104</v>
      </c>
      <c r="D215" s="29" t="s">
        <v>3105</v>
      </c>
      <c r="E215" s="42">
        <v>44371</v>
      </c>
      <c r="F215" s="29" t="s">
        <v>38</v>
      </c>
      <c r="L215" s="25" t="s">
        <v>341</v>
      </c>
      <c r="M215" s="38" t="s">
        <v>54</v>
      </c>
      <c r="N215" s="36" t="s">
        <v>48</v>
      </c>
      <c r="O215" s="28">
        <v>0</v>
      </c>
      <c r="P215" s="29" t="s">
        <v>3106</v>
      </c>
      <c r="Q215" s="31" t="s">
        <v>15</v>
      </c>
      <c r="R215" s="28">
        <v>1</v>
      </c>
      <c r="S215" s="28">
        <v>0</v>
      </c>
      <c r="T215" s="28">
        <v>0</v>
      </c>
      <c r="U215" s="28">
        <v>0</v>
      </c>
      <c r="V215" s="28">
        <v>0</v>
      </c>
      <c r="W215" s="28">
        <v>0</v>
      </c>
      <c r="X215" s="28">
        <v>0</v>
      </c>
      <c r="Y215" s="28">
        <v>0</v>
      </c>
      <c r="Z215" s="28">
        <v>0</v>
      </c>
      <c r="AA215" s="28">
        <v>0</v>
      </c>
      <c r="AB215" s="28">
        <v>0</v>
      </c>
      <c r="AC215" s="28">
        <v>0</v>
      </c>
      <c r="AD215" s="28">
        <v>0</v>
      </c>
      <c r="AE215" s="28">
        <v>0</v>
      </c>
      <c r="AF215" s="28">
        <v>0</v>
      </c>
      <c r="AG215" s="28">
        <v>0</v>
      </c>
      <c r="AH215" s="28">
        <v>0</v>
      </c>
      <c r="AI215" s="28">
        <v>1</v>
      </c>
      <c r="AJ215" s="9">
        <f t="shared" si="20"/>
        <v>0</v>
      </c>
      <c r="AK215" s="9">
        <f t="shared" si="21"/>
        <v>0</v>
      </c>
      <c r="AL215" s="9">
        <f t="shared" si="22"/>
        <v>1</v>
      </c>
      <c r="AM215" s="9">
        <f t="shared" si="23"/>
        <v>0</v>
      </c>
      <c r="AN215" s="29" t="s">
        <v>3107</v>
      </c>
    </row>
    <row r="216" spans="1:40" x14ac:dyDescent="0.25">
      <c r="A216" s="28">
        <v>4368</v>
      </c>
      <c r="B216" s="29" t="s">
        <v>2711</v>
      </c>
      <c r="C216" s="29" t="s">
        <v>2712</v>
      </c>
      <c r="D216" s="29" t="s">
        <v>2713</v>
      </c>
      <c r="E216" s="42">
        <v>44562</v>
      </c>
      <c r="F216" s="29" t="s">
        <v>38</v>
      </c>
      <c r="I216" s="28">
        <v>7380</v>
      </c>
      <c r="J216" s="28">
        <v>2.7</v>
      </c>
      <c r="L216" s="10" t="s">
        <v>341</v>
      </c>
      <c r="M216" s="29" t="s">
        <v>151</v>
      </c>
      <c r="N216" s="31" t="s">
        <v>48</v>
      </c>
      <c r="O216" s="28">
        <v>39.6</v>
      </c>
      <c r="P216" s="29" t="s">
        <v>923</v>
      </c>
      <c r="Q216" s="31" t="s">
        <v>15</v>
      </c>
      <c r="R216" s="28">
        <v>1</v>
      </c>
      <c r="S216" s="28">
        <v>0</v>
      </c>
      <c r="T216" s="28">
        <v>0</v>
      </c>
      <c r="U216" s="28">
        <v>1</v>
      </c>
      <c r="V216" s="28">
        <v>0</v>
      </c>
      <c r="W216" s="28">
        <v>0</v>
      </c>
      <c r="X216" s="28">
        <v>0</v>
      </c>
      <c r="Y216" s="28">
        <v>0</v>
      </c>
      <c r="Z216" s="28">
        <v>1</v>
      </c>
      <c r="AA216" s="28">
        <v>0</v>
      </c>
      <c r="AB216" s="28">
        <v>0</v>
      </c>
      <c r="AC216" s="28">
        <v>1</v>
      </c>
      <c r="AD216" s="28">
        <v>0</v>
      </c>
      <c r="AE216" s="28">
        <v>1</v>
      </c>
      <c r="AF216" s="28">
        <v>0</v>
      </c>
      <c r="AG216" s="28">
        <v>0</v>
      </c>
      <c r="AH216" s="28">
        <v>0</v>
      </c>
      <c r="AI216" s="28">
        <v>0</v>
      </c>
      <c r="AJ216" s="9">
        <f t="shared" si="20"/>
        <v>1</v>
      </c>
      <c r="AK216" s="9">
        <f t="shared" si="21"/>
        <v>0</v>
      </c>
      <c r="AL216" s="9">
        <f t="shared" si="22"/>
        <v>0</v>
      </c>
      <c r="AM216" s="9">
        <f t="shared" si="23"/>
        <v>0</v>
      </c>
      <c r="AN216" s="29" t="s">
        <v>2714</v>
      </c>
    </row>
    <row r="217" spans="1:40" x14ac:dyDescent="0.25">
      <c r="A217" s="28">
        <v>4376</v>
      </c>
      <c r="B217" s="29" t="s">
        <v>3393</v>
      </c>
      <c r="C217" s="29" t="s">
        <v>3394</v>
      </c>
      <c r="D217" s="29" t="s">
        <v>3395</v>
      </c>
      <c r="E217" s="42">
        <v>44593</v>
      </c>
      <c r="F217" s="29" t="s">
        <v>332</v>
      </c>
      <c r="J217" s="28">
        <v>2</v>
      </c>
      <c r="L217" s="10" t="s">
        <v>342</v>
      </c>
      <c r="M217" s="29" t="s">
        <v>136</v>
      </c>
      <c r="N217" s="31" t="s">
        <v>40</v>
      </c>
      <c r="O217" s="28">
        <v>72</v>
      </c>
      <c r="P217" s="29" t="s">
        <v>3396</v>
      </c>
      <c r="Q217" s="31" t="s">
        <v>15</v>
      </c>
      <c r="R217" s="28">
        <v>0</v>
      </c>
      <c r="S217" s="28">
        <v>0</v>
      </c>
      <c r="T217" s="28">
        <v>0</v>
      </c>
      <c r="U217" s="28">
        <v>1</v>
      </c>
      <c r="V217" s="28">
        <v>0</v>
      </c>
      <c r="W217" s="28">
        <v>0</v>
      </c>
      <c r="X217" s="28">
        <v>0</v>
      </c>
      <c r="Y217" s="28">
        <v>0</v>
      </c>
      <c r="Z217" s="28">
        <v>1</v>
      </c>
      <c r="AA217" s="28">
        <v>0</v>
      </c>
      <c r="AB217" s="28">
        <v>0</v>
      </c>
      <c r="AC217" s="28">
        <v>1</v>
      </c>
      <c r="AD217" s="28">
        <v>0</v>
      </c>
      <c r="AE217" s="28">
        <v>1</v>
      </c>
      <c r="AF217" s="28">
        <v>0</v>
      </c>
      <c r="AG217" s="28">
        <v>0</v>
      </c>
      <c r="AH217" s="28">
        <v>0</v>
      </c>
      <c r="AI217" s="28">
        <v>0</v>
      </c>
      <c r="AJ217" s="9">
        <f t="shared" si="20"/>
        <v>1</v>
      </c>
      <c r="AK217" s="9">
        <f t="shared" si="21"/>
        <v>0</v>
      </c>
      <c r="AL217" s="9">
        <f t="shared" si="22"/>
        <v>0</v>
      </c>
      <c r="AM217" s="9">
        <f t="shared" si="23"/>
        <v>0</v>
      </c>
      <c r="AN217" s="29" t="s">
        <v>3397</v>
      </c>
    </row>
    <row r="218" spans="1:40" x14ac:dyDescent="0.25">
      <c r="A218" s="28">
        <v>4477</v>
      </c>
      <c r="B218" s="29" t="s">
        <v>3398</v>
      </c>
      <c r="C218" s="29" t="s">
        <v>3399</v>
      </c>
      <c r="D218" s="29" t="s">
        <v>3400</v>
      </c>
      <c r="E218" s="42">
        <v>29221</v>
      </c>
      <c r="F218" s="29" t="s">
        <v>328</v>
      </c>
      <c r="I218" s="28">
        <v>150000</v>
      </c>
      <c r="J218" s="28">
        <v>3.75</v>
      </c>
      <c r="L218" s="10" t="s">
        <v>341</v>
      </c>
      <c r="M218" s="29" t="s">
        <v>394</v>
      </c>
      <c r="N218" s="31" t="s">
        <v>48</v>
      </c>
      <c r="O218" s="28">
        <v>24</v>
      </c>
      <c r="P218" s="29" t="s">
        <v>3401</v>
      </c>
      <c r="Q218" s="31" t="s">
        <v>15</v>
      </c>
      <c r="R218" s="28">
        <v>1</v>
      </c>
      <c r="S218" s="28">
        <v>0</v>
      </c>
      <c r="T218" s="28">
        <v>0</v>
      </c>
      <c r="U218" s="28">
        <v>1</v>
      </c>
      <c r="V218" s="28">
        <v>0</v>
      </c>
      <c r="W218" s="28">
        <v>0</v>
      </c>
      <c r="X218" s="28">
        <v>0</v>
      </c>
      <c r="Y218" s="28">
        <v>0</v>
      </c>
      <c r="Z218" s="28">
        <v>1</v>
      </c>
      <c r="AA218" s="28">
        <v>0</v>
      </c>
      <c r="AB218" s="28">
        <v>0</v>
      </c>
      <c r="AC218" s="28">
        <v>1</v>
      </c>
      <c r="AD218" s="28">
        <v>0</v>
      </c>
      <c r="AE218" s="28">
        <v>0</v>
      </c>
      <c r="AF218" s="28">
        <v>0</v>
      </c>
      <c r="AG218" s="28">
        <v>0</v>
      </c>
      <c r="AH218" s="28">
        <v>0</v>
      </c>
      <c r="AI218" s="28">
        <v>0</v>
      </c>
      <c r="AJ218" s="9">
        <f t="shared" si="20"/>
        <v>1</v>
      </c>
      <c r="AK218" s="9">
        <f t="shared" si="21"/>
        <v>0</v>
      </c>
      <c r="AL218" s="9">
        <f t="shared" si="22"/>
        <v>0</v>
      </c>
      <c r="AM218" s="9">
        <f t="shared" si="23"/>
        <v>0</v>
      </c>
      <c r="AN218" s="29" t="s">
        <v>3402</v>
      </c>
    </row>
    <row r="219" spans="1:40" x14ac:dyDescent="0.25">
      <c r="A219" s="28">
        <v>4617</v>
      </c>
      <c r="B219" s="29" t="s">
        <v>3114</v>
      </c>
      <c r="C219" s="29" t="s">
        <v>3115</v>
      </c>
      <c r="D219" s="29" t="s">
        <v>3116</v>
      </c>
      <c r="E219" s="42">
        <v>45045</v>
      </c>
      <c r="F219" s="29" t="s">
        <v>38</v>
      </c>
      <c r="L219" s="10" t="s">
        <v>341</v>
      </c>
      <c r="M219" s="29" t="s">
        <v>54</v>
      </c>
      <c r="N219" s="31" t="s">
        <v>48</v>
      </c>
      <c r="O219" s="28">
        <v>0</v>
      </c>
      <c r="P219" s="29" t="s">
        <v>111</v>
      </c>
      <c r="Q219" s="31" t="s">
        <v>70</v>
      </c>
      <c r="R219" s="28">
        <v>0</v>
      </c>
      <c r="S219" s="28">
        <v>0</v>
      </c>
      <c r="T219" s="28">
        <v>0</v>
      </c>
      <c r="U219" s="28">
        <v>0</v>
      </c>
      <c r="V219" s="28">
        <v>0</v>
      </c>
      <c r="W219" s="28">
        <v>0</v>
      </c>
      <c r="X219" s="28">
        <v>0</v>
      </c>
      <c r="Y219" s="28">
        <v>0</v>
      </c>
      <c r="Z219" s="28">
        <v>0</v>
      </c>
      <c r="AA219" s="28">
        <v>0</v>
      </c>
      <c r="AB219" s="28">
        <v>1</v>
      </c>
      <c r="AC219" s="28">
        <v>1</v>
      </c>
      <c r="AD219" s="28">
        <v>0</v>
      </c>
      <c r="AE219" s="28">
        <v>1</v>
      </c>
      <c r="AF219" s="28">
        <v>0</v>
      </c>
      <c r="AG219" s="28">
        <v>0</v>
      </c>
      <c r="AH219" s="28">
        <v>0</v>
      </c>
      <c r="AI219" s="28">
        <v>0</v>
      </c>
      <c r="AJ219" s="9">
        <f t="shared" si="20"/>
        <v>1</v>
      </c>
      <c r="AK219" s="9">
        <f t="shared" si="21"/>
        <v>0</v>
      </c>
      <c r="AL219" s="9">
        <f t="shared" si="22"/>
        <v>0</v>
      </c>
      <c r="AM219" s="9">
        <f t="shared" si="23"/>
        <v>0</v>
      </c>
      <c r="AN219" s="29" t="s">
        <v>3117</v>
      </c>
    </row>
    <row r="220" spans="1:40" x14ac:dyDescent="0.25">
      <c r="A220" s="28">
        <v>4733</v>
      </c>
      <c r="B220" s="29" t="s">
        <v>3403</v>
      </c>
      <c r="C220" s="29" t="s">
        <v>3404</v>
      </c>
      <c r="D220" s="29" t="s">
        <v>3405</v>
      </c>
      <c r="E220" s="42">
        <v>44056</v>
      </c>
      <c r="F220" s="29" t="s">
        <v>38</v>
      </c>
      <c r="L220" s="10" t="s">
        <v>342</v>
      </c>
      <c r="M220" s="29" t="s">
        <v>136</v>
      </c>
      <c r="N220" s="31" t="s">
        <v>219</v>
      </c>
      <c r="O220" s="28">
        <v>0</v>
      </c>
      <c r="P220" s="29" t="s">
        <v>3406</v>
      </c>
      <c r="Q220" s="31" t="s">
        <v>15</v>
      </c>
      <c r="R220" s="28">
        <v>1</v>
      </c>
      <c r="S220" s="28">
        <v>0</v>
      </c>
      <c r="T220" s="28">
        <v>1</v>
      </c>
      <c r="U220" s="28">
        <v>0</v>
      </c>
      <c r="V220" s="28">
        <v>0</v>
      </c>
      <c r="W220" s="28">
        <v>0</v>
      </c>
      <c r="X220" s="28">
        <v>0</v>
      </c>
      <c r="Y220" s="28">
        <v>0</v>
      </c>
      <c r="Z220" s="28">
        <v>1</v>
      </c>
      <c r="AA220" s="28">
        <v>0</v>
      </c>
      <c r="AB220" s="28">
        <v>0</v>
      </c>
      <c r="AC220" s="28">
        <v>0</v>
      </c>
      <c r="AD220" s="28">
        <v>0</v>
      </c>
      <c r="AE220" s="28">
        <v>1</v>
      </c>
      <c r="AF220" s="28">
        <v>0</v>
      </c>
      <c r="AG220" s="28">
        <v>1</v>
      </c>
      <c r="AH220" s="28">
        <v>0</v>
      </c>
      <c r="AI220" s="28">
        <v>0</v>
      </c>
      <c r="AJ220" s="9">
        <f t="shared" si="20"/>
        <v>1</v>
      </c>
      <c r="AK220" s="9">
        <f t="shared" si="21"/>
        <v>1</v>
      </c>
      <c r="AL220" s="9">
        <f t="shared" si="22"/>
        <v>0</v>
      </c>
      <c r="AM220" s="9">
        <f t="shared" si="23"/>
        <v>0</v>
      </c>
      <c r="AN220" s="29" t="s">
        <v>3407</v>
      </c>
    </row>
    <row r="221" spans="1:40" s="59" customFormat="1" x14ac:dyDescent="0.25">
      <c r="A221" s="55">
        <v>4834</v>
      </c>
      <c r="B221" s="56" t="s">
        <v>3408</v>
      </c>
      <c r="C221" s="56" t="s">
        <v>3409</v>
      </c>
      <c r="D221" s="56" t="s">
        <v>3410</v>
      </c>
      <c r="E221" s="57">
        <v>44144</v>
      </c>
      <c r="F221" s="56" t="s">
        <v>38</v>
      </c>
      <c r="G221" s="58"/>
      <c r="H221" s="58"/>
      <c r="I221" s="58"/>
      <c r="J221" s="58"/>
      <c r="K221" s="58"/>
      <c r="L221" s="25" t="s">
        <v>341</v>
      </c>
      <c r="M221" s="38" t="s">
        <v>54</v>
      </c>
      <c r="N221" s="36" t="s">
        <v>48</v>
      </c>
      <c r="O221" s="58"/>
      <c r="Q221" s="60" t="s">
        <v>55</v>
      </c>
      <c r="R221" s="55">
        <v>1</v>
      </c>
      <c r="S221" s="55">
        <v>0</v>
      </c>
      <c r="T221" s="55">
        <v>0</v>
      </c>
      <c r="U221" s="55">
        <v>0</v>
      </c>
      <c r="V221" s="55">
        <v>0</v>
      </c>
      <c r="W221" s="55">
        <v>0</v>
      </c>
      <c r="X221" s="55">
        <v>0</v>
      </c>
      <c r="Y221" s="55">
        <v>0</v>
      </c>
      <c r="Z221" s="55">
        <v>0</v>
      </c>
      <c r="AA221" s="55">
        <v>0</v>
      </c>
      <c r="AB221" s="55">
        <v>1</v>
      </c>
      <c r="AC221" s="55">
        <v>1</v>
      </c>
      <c r="AD221" s="55">
        <v>0</v>
      </c>
      <c r="AE221" s="55">
        <v>1</v>
      </c>
      <c r="AF221" s="55">
        <v>0</v>
      </c>
      <c r="AG221" s="55">
        <v>0</v>
      </c>
      <c r="AH221" s="55">
        <v>0</v>
      </c>
      <c r="AI221" s="55">
        <v>0</v>
      </c>
      <c r="AJ221" s="9">
        <f t="shared" si="20"/>
        <v>1</v>
      </c>
      <c r="AK221" s="9">
        <f t="shared" si="21"/>
        <v>0</v>
      </c>
      <c r="AL221" s="9">
        <f t="shared" si="22"/>
        <v>0</v>
      </c>
      <c r="AM221" s="9">
        <f t="shared" si="23"/>
        <v>0</v>
      </c>
      <c r="AN221" s="61" t="s">
        <v>3411</v>
      </c>
    </row>
    <row r="222" spans="1:40" x14ac:dyDescent="0.25">
      <c r="A222" s="28">
        <v>4870</v>
      </c>
      <c r="B222" s="29" t="s">
        <v>1848</v>
      </c>
      <c r="C222" s="29" t="s">
        <v>1849</v>
      </c>
      <c r="D222" s="29" t="s">
        <v>1850</v>
      </c>
      <c r="E222" s="42">
        <v>32629</v>
      </c>
      <c r="F222" s="29" t="s">
        <v>38</v>
      </c>
      <c r="I222" s="28">
        <v>100000</v>
      </c>
      <c r="J222" s="28">
        <v>2.7</v>
      </c>
      <c r="L222" s="10" t="s">
        <v>341</v>
      </c>
      <c r="M222" s="29" t="s">
        <v>566</v>
      </c>
      <c r="N222" s="31" t="s">
        <v>40</v>
      </c>
      <c r="O222" s="28">
        <v>7</v>
      </c>
      <c r="P222" s="29" t="s">
        <v>1153</v>
      </c>
      <c r="Q222" s="31" t="s">
        <v>15</v>
      </c>
      <c r="R222" s="28">
        <v>0</v>
      </c>
      <c r="S222" s="28">
        <v>0</v>
      </c>
      <c r="T222" s="28">
        <v>0</v>
      </c>
      <c r="U222" s="28">
        <v>1</v>
      </c>
      <c r="V222" s="28">
        <v>0</v>
      </c>
      <c r="W222" s="28">
        <v>0</v>
      </c>
      <c r="X222" s="28">
        <v>0</v>
      </c>
      <c r="Y222" s="28">
        <v>0</v>
      </c>
      <c r="Z222" s="28">
        <v>1</v>
      </c>
      <c r="AA222" s="28">
        <v>0</v>
      </c>
      <c r="AB222" s="28">
        <v>0</v>
      </c>
      <c r="AC222" s="28">
        <v>0</v>
      </c>
      <c r="AD222" s="28">
        <v>0</v>
      </c>
      <c r="AE222" s="28">
        <v>0</v>
      </c>
      <c r="AF222" s="28">
        <v>0</v>
      </c>
      <c r="AG222" s="28">
        <v>0</v>
      </c>
      <c r="AH222" s="28">
        <v>0</v>
      </c>
      <c r="AI222" s="28">
        <v>1</v>
      </c>
      <c r="AJ222" s="9">
        <f t="shared" si="20"/>
        <v>0</v>
      </c>
      <c r="AK222" s="9">
        <f t="shared" si="21"/>
        <v>0</v>
      </c>
      <c r="AL222" s="9">
        <f t="shared" si="22"/>
        <v>1</v>
      </c>
      <c r="AM222" s="9">
        <f t="shared" si="23"/>
        <v>0</v>
      </c>
      <c r="AN222" s="29" t="s">
        <v>1851</v>
      </c>
    </row>
    <row r="223" spans="1:40" x14ac:dyDescent="0.25">
      <c r="A223" s="28">
        <v>4878</v>
      </c>
      <c r="B223" s="29" t="s">
        <v>3412</v>
      </c>
      <c r="C223" s="29" t="s">
        <v>3413</v>
      </c>
      <c r="D223" s="29" t="s">
        <v>3414</v>
      </c>
      <c r="E223" s="42">
        <v>30103</v>
      </c>
      <c r="F223" s="29" t="s">
        <v>38</v>
      </c>
      <c r="I223" s="28">
        <v>20000</v>
      </c>
      <c r="J223" s="28">
        <v>0.44</v>
      </c>
      <c r="L223" s="10" t="s">
        <v>342</v>
      </c>
      <c r="M223" s="29" t="s">
        <v>224</v>
      </c>
      <c r="N223" s="31" t="s">
        <v>40</v>
      </c>
      <c r="O223" s="28">
        <v>8</v>
      </c>
      <c r="P223" s="29" t="s">
        <v>1230</v>
      </c>
      <c r="Q223" s="31" t="s">
        <v>70</v>
      </c>
      <c r="R223" s="28">
        <v>0</v>
      </c>
      <c r="S223" s="28">
        <v>0</v>
      </c>
      <c r="T223" s="28">
        <v>0</v>
      </c>
      <c r="U223" s="28">
        <v>1</v>
      </c>
      <c r="V223" s="28">
        <v>0</v>
      </c>
      <c r="W223" s="28">
        <v>0</v>
      </c>
      <c r="X223" s="28">
        <v>0</v>
      </c>
      <c r="Y223" s="28">
        <v>0</v>
      </c>
      <c r="Z223" s="28">
        <v>1</v>
      </c>
      <c r="AA223" s="28">
        <v>0</v>
      </c>
      <c r="AB223" s="28">
        <v>0</v>
      </c>
      <c r="AC223" s="28">
        <v>0</v>
      </c>
      <c r="AD223" s="28">
        <v>0</v>
      </c>
      <c r="AE223" s="28">
        <v>0</v>
      </c>
      <c r="AF223" s="28">
        <v>0</v>
      </c>
      <c r="AG223" s="28">
        <v>0</v>
      </c>
      <c r="AH223" s="28">
        <v>0</v>
      </c>
      <c r="AI223" s="28">
        <v>1</v>
      </c>
      <c r="AJ223" s="9">
        <f t="shared" si="20"/>
        <v>0</v>
      </c>
      <c r="AK223" s="9">
        <f t="shared" si="21"/>
        <v>0</v>
      </c>
      <c r="AL223" s="9">
        <f t="shared" si="22"/>
        <v>1</v>
      </c>
      <c r="AM223" s="9">
        <f t="shared" si="23"/>
        <v>0</v>
      </c>
      <c r="AN223" s="29" t="s">
        <v>3415</v>
      </c>
    </row>
    <row r="224" spans="1:40" x14ac:dyDescent="0.25">
      <c r="A224" s="28">
        <v>4898</v>
      </c>
      <c r="B224" s="29" t="s">
        <v>3416</v>
      </c>
      <c r="C224" s="29" t="s">
        <v>3417</v>
      </c>
      <c r="D224" s="29" t="s">
        <v>3418</v>
      </c>
      <c r="E224" s="42">
        <v>21170</v>
      </c>
      <c r="F224" s="29" t="s">
        <v>332</v>
      </c>
      <c r="I224" s="28">
        <v>460000</v>
      </c>
      <c r="L224" s="10" t="s">
        <v>342</v>
      </c>
      <c r="M224" s="29" t="s">
        <v>136</v>
      </c>
      <c r="N224" s="31" t="s">
        <v>48</v>
      </c>
      <c r="O224" s="28">
        <v>0</v>
      </c>
      <c r="P224" s="29" t="s">
        <v>3419</v>
      </c>
      <c r="Q224" s="31" t="s">
        <v>15</v>
      </c>
      <c r="R224" s="28">
        <v>1</v>
      </c>
      <c r="S224" s="28">
        <v>1</v>
      </c>
      <c r="T224" s="28">
        <v>0</v>
      </c>
      <c r="U224" s="28">
        <v>0</v>
      </c>
      <c r="V224" s="28">
        <v>0</v>
      </c>
      <c r="W224" s="28">
        <v>0</v>
      </c>
      <c r="X224" s="28">
        <v>0</v>
      </c>
      <c r="Y224" s="28">
        <v>0</v>
      </c>
      <c r="Z224" s="28">
        <v>1</v>
      </c>
      <c r="AA224" s="28">
        <v>0</v>
      </c>
      <c r="AB224" s="28">
        <v>0</v>
      </c>
      <c r="AC224" s="28">
        <v>0</v>
      </c>
      <c r="AD224" s="28">
        <v>0</v>
      </c>
      <c r="AE224" s="28">
        <v>0</v>
      </c>
      <c r="AF224" s="28">
        <v>0</v>
      </c>
      <c r="AG224" s="28">
        <v>0</v>
      </c>
      <c r="AH224" s="28">
        <v>0</v>
      </c>
      <c r="AI224" s="28">
        <v>1</v>
      </c>
      <c r="AJ224" s="9">
        <f t="shared" si="20"/>
        <v>0</v>
      </c>
      <c r="AK224" s="9">
        <f t="shared" si="21"/>
        <v>0</v>
      </c>
      <c r="AL224" s="9">
        <f t="shared" si="22"/>
        <v>1</v>
      </c>
      <c r="AM224" s="9">
        <f t="shared" si="23"/>
        <v>0</v>
      </c>
      <c r="AN224" s="29" t="s">
        <v>3420</v>
      </c>
    </row>
    <row r="225" spans="1:46" x14ac:dyDescent="0.25">
      <c r="A225" s="28">
        <v>4998</v>
      </c>
      <c r="B225" s="29" t="s">
        <v>325</v>
      </c>
      <c r="C225" s="29" t="s">
        <v>326</v>
      </c>
      <c r="D225" s="29" t="s">
        <v>327</v>
      </c>
      <c r="E225" s="42">
        <v>44961</v>
      </c>
      <c r="F225" s="29" t="s">
        <v>328</v>
      </c>
      <c r="I225" s="28">
        <v>1180</v>
      </c>
      <c r="L225" s="10" t="s">
        <v>341</v>
      </c>
      <c r="M225" s="29" t="s">
        <v>47</v>
      </c>
      <c r="N225" s="31" t="s">
        <v>48</v>
      </c>
      <c r="O225" s="28">
        <v>0</v>
      </c>
      <c r="P225" s="29" t="s">
        <v>49</v>
      </c>
      <c r="Q225" s="31" t="s">
        <v>15</v>
      </c>
      <c r="R225" s="28">
        <v>1</v>
      </c>
      <c r="S225" s="28">
        <v>0</v>
      </c>
      <c r="T225" s="28">
        <v>0</v>
      </c>
      <c r="U225" s="28">
        <v>0</v>
      </c>
      <c r="V225" s="28">
        <v>0</v>
      </c>
      <c r="W225" s="28">
        <v>0</v>
      </c>
      <c r="X225" s="28">
        <v>0</v>
      </c>
      <c r="Y225" s="28">
        <v>0</v>
      </c>
      <c r="Z225" s="28">
        <v>0</v>
      </c>
      <c r="AA225" s="28">
        <v>0</v>
      </c>
      <c r="AB225" s="28">
        <v>1</v>
      </c>
      <c r="AC225" s="28">
        <v>0</v>
      </c>
      <c r="AD225" s="28">
        <v>0</v>
      </c>
      <c r="AE225" s="28">
        <v>0</v>
      </c>
      <c r="AF225" s="28">
        <v>0</v>
      </c>
      <c r="AG225" s="28">
        <v>1</v>
      </c>
      <c r="AH225" s="28">
        <v>0</v>
      </c>
      <c r="AI225" s="28">
        <v>0</v>
      </c>
      <c r="AJ225" s="9">
        <f t="shared" si="20"/>
        <v>0</v>
      </c>
      <c r="AK225" s="9">
        <f t="shared" si="21"/>
        <v>1</v>
      </c>
      <c r="AL225" s="9">
        <f t="shared" si="22"/>
        <v>0</v>
      </c>
      <c r="AM225" s="9">
        <f t="shared" si="23"/>
        <v>0</v>
      </c>
      <c r="AN225" s="29" t="s">
        <v>329</v>
      </c>
    </row>
    <row r="226" spans="1:46" x14ac:dyDescent="0.25">
      <c r="A226" s="28">
        <v>4999</v>
      </c>
      <c r="B226" s="29" t="s">
        <v>330</v>
      </c>
      <c r="C226" s="29" t="s">
        <v>331</v>
      </c>
      <c r="D226" s="29" t="s">
        <v>327</v>
      </c>
      <c r="E226" s="42">
        <v>45107</v>
      </c>
      <c r="F226" s="29" t="s">
        <v>332</v>
      </c>
      <c r="I226" s="28">
        <v>1200</v>
      </c>
      <c r="L226" s="10" t="s">
        <v>341</v>
      </c>
      <c r="M226" s="29" t="s">
        <v>47</v>
      </c>
      <c r="N226" s="31" t="s">
        <v>48</v>
      </c>
      <c r="O226" s="28">
        <v>0</v>
      </c>
      <c r="P226" s="29" t="s">
        <v>49</v>
      </c>
      <c r="Q226" s="31" t="s">
        <v>15</v>
      </c>
      <c r="R226" s="28">
        <v>1</v>
      </c>
      <c r="S226" s="28">
        <v>0</v>
      </c>
      <c r="T226" s="28">
        <v>0</v>
      </c>
      <c r="U226" s="28">
        <v>0</v>
      </c>
      <c r="V226" s="28">
        <v>0</v>
      </c>
      <c r="W226" s="28">
        <v>0</v>
      </c>
      <c r="X226" s="28">
        <v>0</v>
      </c>
      <c r="Y226" s="28">
        <v>0</v>
      </c>
      <c r="Z226" s="28">
        <v>0</v>
      </c>
      <c r="AA226" s="28">
        <v>0</v>
      </c>
      <c r="AB226" s="28">
        <v>1</v>
      </c>
      <c r="AC226" s="28">
        <v>0</v>
      </c>
      <c r="AD226" s="28">
        <v>0</v>
      </c>
      <c r="AE226" s="28">
        <v>0</v>
      </c>
      <c r="AF226" s="28">
        <v>0</v>
      </c>
      <c r="AG226" s="28">
        <v>1</v>
      </c>
      <c r="AH226" s="28">
        <v>0</v>
      </c>
      <c r="AI226" s="28">
        <v>0</v>
      </c>
      <c r="AJ226" s="9">
        <f t="shared" si="20"/>
        <v>0</v>
      </c>
      <c r="AK226" s="9">
        <f t="shared" si="21"/>
        <v>1</v>
      </c>
      <c r="AL226" s="9">
        <f t="shared" si="22"/>
        <v>0</v>
      </c>
      <c r="AM226" s="9">
        <f t="shared" si="23"/>
        <v>0</v>
      </c>
      <c r="AN226" s="29" t="s">
        <v>333</v>
      </c>
    </row>
    <row r="227" spans="1:46" x14ac:dyDescent="0.25">
      <c r="A227" s="28">
        <v>5000</v>
      </c>
      <c r="B227" s="29" t="s">
        <v>930</v>
      </c>
      <c r="C227" s="29" t="s">
        <v>931</v>
      </c>
      <c r="D227" s="29" t="s">
        <v>327</v>
      </c>
      <c r="E227" s="42">
        <v>45262</v>
      </c>
      <c r="F227" s="29" t="s">
        <v>332</v>
      </c>
      <c r="I227" s="28">
        <v>43</v>
      </c>
      <c r="L227" s="10" t="s">
        <v>341</v>
      </c>
      <c r="M227" s="29" t="s">
        <v>47</v>
      </c>
      <c r="N227" s="31" t="s">
        <v>48</v>
      </c>
      <c r="O227" s="28">
        <v>0</v>
      </c>
      <c r="P227" s="29" t="s">
        <v>170</v>
      </c>
      <c r="Q227" s="31" t="s">
        <v>15</v>
      </c>
      <c r="R227" s="28">
        <v>1</v>
      </c>
      <c r="S227" s="28">
        <v>0</v>
      </c>
      <c r="T227" s="28">
        <v>0</v>
      </c>
      <c r="U227" s="28">
        <v>0</v>
      </c>
      <c r="V227" s="28">
        <v>0</v>
      </c>
      <c r="W227" s="28">
        <v>0</v>
      </c>
      <c r="X227" s="28">
        <v>0</v>
      </c>
      <c r="Y227" s="28">
        <v>0</v>
      </c>
      <c r="Z227" s="28">
        <v>0</v>
      </c>
      <c r="AA227" s="28">
        <v>0</v>
      </c>
      <c r="AB227" s="28">
        <v>1</v>
      </c>
      <c r="AC227" s="28">
        <v>0</v>
      </c>
      <c r="AD227" s="28">
        <v>0</v>
      </c>
      <c r="AE227" s="28">
        <v>0</v>
      </c>
      <c r="AF227" s="28">
        <v>0</v>
      </c>
      <c r="AG227" s="28">
        <v>1</v>
      </c>
      <c r="AH227" s="28">
        <v>0</v>
      </c>
      <c r="AI227" s="28">
        <v>0</v>
      </c>
      <c r="AJ227" s="9">
        <f t="shared" si="20"/>
        <v>0</v>
      </c>
      <c r="AK227" s="9">
        <f t="shared" si="21"/>
        <v>1</v>
      </c>
      <c r="AL227" s="9">
        <f t="shared" si="22"/>
        <v>0</v>
      </c>
      <c r="AM227" s="9">
        <f t="shared" si="23"/>
        <v>0</v>
      </c>
      <c r="AN227" s="29" t="s">
        <v>932</v>
      </c>
    </row>
    <row r="228" spans="1:46" x14ac:dyDescent="0.25">
      <c r="A228" s="28">
        <v>5019</v>
      </c>
      <c r="B228" s="29" t="s">
        <v>3421</v>
      </c>
      <c r="C228" s="29" t="s">
        <v>3422</v>
      </c>
      <c r="D228" s="29" t="s">
        <v>3423</v>
      </c>
      <c r="E228" s="42">
        <v>39997</v>
      </c>
      <c r="F228" s="29" t="s">
        <v>38</v>
      </c>
      <c r="I228" s="28">
        <v>165</v>
      </c>
      <c r="J228" s="28">
        <v>3.5999999999999999E-3</v>
      </c>
      <c r="L228" s="10" t="s">
        <v>342</v>
      </c>
      <c r="M228" s="29" t="s">
        <v>136</v>
      </c>
      <c r="N228" s="31" t="s">
        <v>1827</v>
      </c>
      <c r="O228" s="28">
        <v>42</v>
      </c>
      <c r="P228" s="29" t="s">
        <v>1837</v>
      </c>
      <c r="Q228" s="31" t="s">
        <v>15</v>
      </c>
      <c r="R228" s="28">
        <v>1</v>
      </c>
      <c r="S228" s="28">
        <v>0</v>
      </c>
      <c r="T228" s="28">
        <v>0</v>
      </c>
      <c r="U228" s="28">
        <v>1</v>
      </c>
      <c r="V228" s="28">
        <v>0</v>
      </c>
      <c r="W228" s="28">
        <v>0</v>
      </c>
      <c r="X228" s="28">
        <v>0</v>
      </c>
      <c r="Y228" s="28">
        <v>0</v>
      </c>
      <c r="Z228" s="28">
        <v>1</v>
      </c>
      <c r="AA228" s="28">
        <v>0</v>
      </c>
      <c r="AB228" s="28">
        <v>0</v>
      </c>
      <c r="AC228" s="28">
        <v>0</v>
      </c>
      <c r="AD228" s="28">
        <v>0</v>
      </c>
      <c r="AE228" s="28">
        <v>0</v>
      </c>
      <c r="AF228" s="28">
        <v>0</v>
      </c>
      <c r="AG228" s="28">
        <v>0</v>
      </c>
      <c r="AH228" s="28">
        <v>0</v>
      </c>
      <c r="AI228" s="28">
        <v>1</v>
      </c>
      <c r="AJ228" s="9">
        <f t="shared" si="20"/>
        <v>0</v>
      </c>
      <c r="AK228" s="9">
        <f t="shared" si="21"/>
        <v>0</v>
      </c>
      <c r="AL228" s="9">
        <f t="shared" si="22"/>
        <v>1</v>
      </c>
      <c r="AM228" s="9">
        <f t="shared" si="23"/>
        <v>0</v>
      </c>
      <c r="AN228" s="29" t="s">
        <v>3424</v>
      </c>
    </row>
    <row r="229" spans="1:46" x14ac:dyDescent="0.25">
      <c r="A229" s="28">
        <v>5055</v>
      </c>
      <c r="B229" s="29" t="s">
        <v>2730</v>
      </c>
      <c r="C229" s="29" t="s">
        <v>2731</v>
      </c>
      <c r="D229" s="29" t="s">
        <v>2732</v>
      </c>
      <c r="E229" s="42">
        <v>45421</v>
      </c>
      <c r="F229" s="29" t="s">
        <v>38</v>
      </c>
      <c r="G229" s="28">
        <v>2650</v>
      </c>
      <c r="H229" s="28">
        <v>900</v>
      </c>
      <c r="J229" s="28">
        <v>4</v>
      </c>
      <c r="O229" s="28">
        <v>56</v>
      </c>
      <c r="P229" s="29" t="s">
        <v>817</v>
      </c>
      <c r="Q229" s="31" t="s">
        <v>15</v>
      </c>
      <c r="R229" s="28">
        <v>1</v>
      </c>
      <c r="S229" s="28">
        <v>0</v>
      </c>
      <c r="T229" s="28">
        <v>0</v>
      </c>
      <c r="U229" s="28">
        <v>1</v>
      </c>
      <c r="V229" s="28">
        <v>0</v>
      </c>
      <c r="W229" s="28">
        <v>0</v>
      </c>
      <c r="X229" s="28">
        <v>0</v>
      </c>
      <c r="Y229" s="28">
        <v>0</v>
      </c>
      <c r="Z229" s="28">
        <v>1</v>
      </c>
      <c r="AA229" s="28">
        <v>0</v>
      </c>
      <c r="AB229" s="28">
        <v>0</v>
      </c>
      <c r="AC229" s="28">
        <v>0</v>
      </c>
      <c r="AD229" s="28">
        <v>0</v>
      </c>
      <c r="AE229" s="28">
        <v>0</v>
      </c>
      <c r="AF229" s="28">
        <v>0</v>
      </c>
      <c r="AG229" s="28">
        <v>0</v>
      </c>
      <c r="AH229" s="28">
        <v>0</v>
      </c>
      <c r="AI229" s="28">
        <v>0</v>
      </c>
      <c r="AJ229" s="9">
        <f t="shared" si="20"/>
        <v>0</v>
      </c>
      <c r="AK229" s="9">
        <f t="shared" si="21"/>
        <v>0</v>
      </c>
      <c r="AL229" s="9">
        <f t="shared" si="22"/>
        <v>0</v>
      </c>
      <c r="AM229" s="9">
        <f t="shared" si="23"/>
        <v>0</v>
      </c>
      <c r="AN229" s="29" t="s">
        <v>2733</v>
      </c>
    </row>
    <row r="230" spans="1:46" x14ac:dyDescent="0.25">
      <c r="A230" s="28">
        <v>5085</v>
      </c>
      <c r="B230" s="29" t="s">
        <v>3425</v>
      </c>
      <c r="C230" s="29" t="s">
        <v>3426</v>
      </c>
      <c r="D230" s="29" t="s">
        <v>3427</v>
      </c>
      <c r="E230" s="42">
        <v>45506</v>
      </c>
      <c r="F230" s="29" t="s">
        <v>38</v>
      </c>
      <c r="L230" s="10" t="s">
        <v>341</v>
      </c>
      <c r="M230" s="29" t="s">
        <v>145</v>
      </c>
      <c r="N230" s="31" t="s">
        <v>48</v>
      </c>
      <c r="O230" s="28">
        <v>0</v>
      </c>
      <c r="P230" s="29" t="s">
        <v>293</v>
      </c>
      <c r="Q230" s="31" t="s">
        <v>70</v>
      </c>
      <c r="R230" s="28">
        <v>0</v>
      </c>
      <c r="S230" s="28">
        <v>0</v>
      </c>
      <c r="T230" s="28">
        <v>0</v>
      </c>
      <c r="U230" s="28">
        <v>0</v>
      </c>
      <c r="V230" s="28">
        <v>0</v>
      </c>
      <c r="W230" s="28">
        <v>0</v>
      </c>
      <c r="X230" s="28">
        <v>0</v>
      </c>
      <c r="Y230" s="28">
        <v>0</v>
      </c>
      <c r="Z230" s="28">
        <v>0</v>
      </c>
      <c r="AA230" s="28">
        <v>0</v>
      </c>
      <c r="AB230" s="28">
        <v>0</v>
      </c>
      <c r="AC230" s="28">
        <v>1</v>
      </c>
      <c r="AD230" s="28">
        <v>0</v>
      </c>
      <c r="AE230" s="28">
        <v>0</v>
      </c>
      <c r="AF230" s="28">
        <v>0</v>
      </c>
      <c r="AG230" s="28">
        <v>0</v>
      </c>
      <c r="AH230" s="28">
        <v>0</v>
      </c>
      <c r="AI230" s="28">
        <v>0</v>
      </c>
      <c r="AJ230" s="9">
        <f t="shared" si="20"/>
        <v>1</v>
      </c>
      <c r="AK230" s="9">
        <f t="shared" si="21"/>
        <v>0</v>
      </c>
      <c r="AL230" s="9">
        <f t="shared" si="22"/>
        <v>0</v>
      </c>
      <c r="AM230" s="9">
        <f t="shared" si="23"/>
        <v>0</v>
      </c>
      <c r="AN230" s="29" t="s">
        <v>3428</v>
      </c>
    </row>
    <row r="231" spans="1:46" x14ac:dyDescent="0.25">
      <c r="A231" s="28">
        <v>5121</v>
      </c>
      <c r="B231" s="29" t="s">
        <v>3429</v>
      </c>
      <c r="C231" s="29" t="s">
        <v>3430</v>
      </c>
      <c r="D231" s="29" t="s">
        <v>3431</v>
      </c>
      <c r="E231" s="42">
        <v>45575</v>
      </c>
      <c r="F231" s="29" t="s">
        <v>38</v>
      </c>
      <c r="J231" s="28">
        <v>4</v>
      </c>
      <c r="L231" s="10" t="s">
        <v>342</v>
      </c>
      <c r="M231" s="29" t="s">
        <v>3432</v>
      </c>
      <c r="N231" s="31" t="s">
        <v>48</v>
      </c>
      <c r="O231" s="28">
        <v>672</v>
      </c>
      <c r="P231" s="29" t="s">
        <v>3433</v>
      </c>
      <c r="Q231" s="31" t="s">
        <v>15</v>
      </c>
      <c r="R231" s="28">
        <v>0</v>
      </c>
      <c r="S231" s="28">
        <v>0</v>
      </c>
      <c r="T231" s="28">
        <v>0</v>
      </c>
      <c r="U231" s="28">
        <v>1</v>
      </c>
      <c r="V231" s="28">
        <v>0</v>
      </c>
      <c r="W231" s="28">
        <v>0</v>
      </c>
      <c r="X231" s="28">
        <v>0</v>
      </c>
      <c r="Y231" s="28">
        <v>0</v>
      </c>
      <c r="Z231" s="28">
        <v>1</v>
      </c>
      <c r="AA231" s="28">
        <v>0</v>
      </c>
      <c r="AB231" s="28">
        <v>0</v>
      </c>
      <c r="AC231" s="28">
        <v>0</v>
      </c>
      <c r="AD231" s="28">
        <v>0</v>
      </c>
      <c r="AE231" s="28">
        <v>0</v>
      </c>
      <c r="AF231" s="28">
        <v>0</v>
      </c>
      <c r="AG231" s="28">
        <v>0</v>
      </c>
      <c r="AH231" s="28">
        <v>0</v>
      </c>
      <c r="AI231" s="28">
        <v>0</v>
      </c>
      <c r="AJ231" s="9">
        <f t="shared" si="20"/>
        <v>0</v>
      </c>
      <c r="AK231" s="9">
        <f t="shared" si="21"/>
        <v>0</v>
      </c>
      <c r="AL231" s="9">
        <f t="shared" si="22"/>
        <v>0</v>
      </c>
      <c r="AM231" s="9">
        <f t="shared" si="23"/>
        <v>0</v>
      </c>
      <c r="AN231" s="29" t="s">
        <v>3434</v>
      </c>
    </row>
    <row r="232" spans="1:46" x14ac:dyDescent="0.25">
      <c r="A232" s="28">
        <v>5215</v>
      </c>
      <c r="B232" s="29" t="s">
        <v>3435</v>
      </c>
      <c r="C232" s="29" t="s">
        <v>3436</v>
      </c>
      <c r="D232" s="29" t="s">
        <v>3437</v>
      </c>
      <c r="E232" s="42">
        <v>45231</v>
      </c>
      <c r="F232" s="29" t="s">
        <v>38</v>
      </c>
      <c r="J232" s="28">
        <v>7.0000000000000007E-2</v>
      </c>
      <c r="L232" s="10" t="s">
        <v>342</v>
      </c>
      <c r="M232" s="29" t="s">
        <v>3438</v>
      </c>
      <c r="N232" s="31" t="s">
        <v>40</v>
      </c>
      <c r="O232" s="28">
        <v>286</v>
      </c>
      <c r="P232" s="29" t="s">
        <v>539</v>
      </c>
      <c r="Q232" s="31" t="s">
        <v>55</v>
      </c>
      <c r="R232" s="28">
        <v>0</v>
      </c>
      <c r="S232" s="28">
        <v>0</v>
      </c>
      <c r="T232" s="28">
        <v>0</v>
      </c>
      <c r="U232" s="28">
        <v>1</v>
      </c>
      <c r="V232" s="28">
        <v>0</v>
      </c>
      <c r="W232" s="28">
        <v>0</v>
      </c>
      <c r="X232" s="28">
        <v>0</v>
      </c>
      <c r="Y232" s="28">
        <v>0</v>
      </c>
      <c r="Z232" s="28">
        <v>1</v>
      </c>
      <c r="AA232" s="28">
        <v>0</v>
      </c>
      <c r="AB232" s="28">
        <v>0</v>
      </c>
      <c r="AC232" s="28">
        <v>1</v>
      </c>
      <c r="AD232" s="28">
        <v>0</v>
      </c>
      <c r="AE232" s="28">
        <v>0</v>
      </c>
      <c r="AF232" s="28">
        <v>0</v>
      </c>
      <c r="AG232" s="28">
        <v>0</v>
      </c>
      <c r="AH232" s="28">
        <v>0</v>
      </c>
      <c r="AI232" s="28">
        <v>0</v>
      </c>
      <c r="AJ232" s="9">
        <f t="shared" si="20"/>
        <v>1</v>
      </c>
      <c r="AK232" s="9">
        <f t="shared" si="21"/>
        <v>0</v>
      </c>
      <c r="AL232" s="9">
        <f t="shared" si="22"/>
        <v>0</v>
      </c>
      <c r="AM232" s="9">
        <f t="shared" si="23"/>
        <v>0</v>
      </c>
      <c r="AN232" s="29" t="s">
        <v>3439</v>
      </c>
    </row>
    <row r="233" spans="1:46" x14ac:dyDescent="0.25">
      <c r="A233" s="28">
        <v>5219</v>
      </c>
      <c r="B233" s="29" t="s">
        <v>3440</v>
      </c>
      <c r="C233" s="29" t="s">
        <v>3441</v>
      </c>
      <c r="D233" s="29" t="s">
        <v>3442</v>
      </c>
      <c r="E233" s="42">
        <v>45839</v>
      </c>
      <c r="F233" s="29" t="s">
        <v>38</v>
      </c>
      <c r="J233" s="28">
        <v>4</v>
      </c>
      <c r="L233" s="10" t="s">
        <v>342</v>
      </c>
      <c r="M233" s="29" t="s">
        <v>3443</v>
      </c>
      <c r="N233" s="31" t="s">
        <v>1257</v>
      </c>
      <c r="O233" s="28">
        <v>3</v>
      </c>
      <c r="P233" s="29" t="s">
        <v>195</v>
      </c>
      <c r="Q233" s="31" t="s">
        <v>70</v>
      </c>
      <c r="R233" s="28">
        <v>0</v>
      </c>
      <c r="S233" s="28">
        <v>0</v>
      </c>
      <c r="T233" s="28">
        <v>0</v>
      </c>
      <c r="U233" s="28">
        <v>1</v>
      </c>
      <c r="V233" s="28">
        <v>0</v>
      </c>
      <c r="W233" s="28">
        <v>0</v>
      </c>
      <c r="X233" s="28">
        <v>0</v>
      </c>
      <c r="Y233" s="28">
        <v>0</v>
      </c>
      <c r="Z233" s="28">
        <v>1</v>
      </c>
      <c r="AA233" s="28">
        <v>0</v>
      </c>
      <c r="AB233" s="28">
        <v>0</v>
      </c>
      <c r="AC233" s="28">
        <v>0</v>
      </c>
      <c r="AD233" s="28">
        <v>1</v>
      </c>
      <c r="AE233" s="28">
        <v>1</v>
      </c>
      <c r="AF233" s="28">
        <v>0</v>
      </c>
      <c r="AG233" s="28">
        <v>0</v>
      </c>
      <c r="AH233" s="28">
        <v>0</v>
      </c>
      <c r="AI233" s="28">
        <v>0</v>
      </c>
      <c r="AJ233" s="9">
        <f t="shared" si="20"/>
        <v>1</v>
      </c>
      <c r="AK233" s="9">
        <f t="shared" si="21"/>
        <v>0</v>
      </c>
      <c r="AL233" s="9">
        <f t="shared" si="22"/>
        <v>1</v>
      </c>
      <c r="AM233" s="9">
        <f t="shared" si="23"/>
        <v>1</v>
      </c>
      <c r="AN233" s="29" t="s">
        <v>3444</v>
      </c>
    </row>
    <row r="234" spans="1:46" x14ac:dyDescent="0.25">
      <c r="A234" s="28">
        <v>5254</v>
      </c>
      <c r="B234" s="29" t="s">
        <v>3445</v>
      </c>
      <c r="C234" s="29" t="s">
        <v>3446</v>
      </c>
      <c r="D234" s="29" t="s">
        <v>3447</v>
      </c>
      <c r="E234" s="42">
        <v>45867</v>
      </c>
      <c r="F234" s="29" t="s">
        <v>46</v>
      </c>
      <c r="O234" s="28">
        <v>0</v>
      </c>
      <c r="P234" s="29" t="s">
        <v>3448</v>
      </c>
      <c r="Q234" s="31" t="s">
        <v>70</v>
      </c>
      <c r="R234" s="28">
        <v>0</v>
      </c>
      <c r="S234" s="28">
        <v>0</v>
      </c>
      <c r="T234" s="28">
        <v>0</v>
      </c>
      <c r="U234" s="28">
        <v>0</v>
      </c>
      <c r="V234" s="28">
        <v>0</v>
      </c>
      <c r="W234" s="28">
        <v>0</v>
      </c>
      <c r="X234" s="28">
        <v>0</v>
      </c>
      <c r="Y234" s="28">
        <v>0</v>
      </c>
      <c r="Z234" s="28">
        <v>0</v>
      </c>
      <c r="AA234" s="28">
        <v>1</v>
      </c>
      <c r="AB234" s="28">
        <v>0</v>
      </c>
      <c r="AC234" s="28">
        <v>1</v>
      </c>
      <c r="AD234" s="28">
        <v>0</v>
      </c>
      <c r="AE234" s="28">
        <v>0</v>
      </c>
      <c r="AF234" s="28">
        <v>0</v>
      </c>
      <c r="AG234" s="28">
        <v>0</v>
      </c>
      <c r="AH234" s="28">
        <v>0</v>
      </c>
      <c r="AI234" s="28">
        <v>0</v>
      </c>
      <c r="AJ234" s="9">
        <f t="shared" si="20"/>
        <v>1</v>
      </c>
      <c r="AK234" s="9">
        <f t="shared" si="21"/>
        <v>0</v>
      </c>
      <c r="AL234" s="9">
        <f t="shared" si="22"/>
        <v>0</v>
      </c>
      <c r="AM234" s="9">
        <f t="shared" si="23"/>
        <v>0</v>
      </c>
      <c r="AN234" s="89" t="s">
        <v>3449</v>
      </c>
    </row>
    <row r="235" spans="1:46" x14ac:dyDescent="0.25">
      <c r="A235" s="28">
        <v>5265</v>
      </c>
      <c r="B235" s="29" t="s">
        <v>3450</v>
      </c>
      <c r="C235" s="29" t="s">
        <v>3451</v>
      </c>
      <c r="D235" s="29" t="s">
        <v>3452</v>
      </c>
      <c r="E235" s="42">
        <v>45848</v>
      </c>
      <c r="F235" s="29" t="s">
        <v>38</v>
      </c>
      <c r="L235" s="10" t="s">
        <v>342</v>
      </c>
      <c r="M235" s="29" t="s">
        <v>1800</v>
      </c>
      <c r="N235" s="31" t="s">
        <v>48</v>
      </c>
      <c r="O235" s="28">
        <v>0</v>
      </c>
      <c r="P235" s="29" t="s">
        <v>649</v>
      </c>
      <c r="Q235" s="31" t="s">
        <v>15</v>
      </c>
      <c r="R235" s="28">
        <v>1</v>
      </c>
      <c r="S235" s="28">
        <v>0</v>
      </c>
      <c r="T235" s="28">
        <v>0</v>
      </c>
      <c r="U235" s="28">
        <v>0</v>
      </c>
      <c r="V235" s="28">
        <v>0</v>
      </c>
      <c r="W235" s="28">
        <v>0</v>
      </c>
      <c r="X235" s="28">
        <v>0</v>
      </c>
      <c r="Y235" s="28">
        <v>0</v>
      </c>
      <c r="Z235" s="28">
        <v>0</v>
      </c>
      <c r="AA235" s="28">
        <v>0</v>
      </c>
      <c r="AB235" s="28">
        <v>0</v>
      </c>
      <c r="AC235" s="28">
        <v>1</v>
      </c>
      <c r="AD235" s="28">
        <v>0</v>
      </c>
      <c r="AE235" s="28">
        <v>0</v>
      </c>
      <c r="AF235" s="28">
        <v>0</v>
      </c>
      <c r="AG235" s="28">
        <v>0</v>
      </c>
      <c r="AH235" s="28">
        <v>0</v>
      </c>
      <c r="AI235" s="28">
        <v>0</v>
      </c>
      <c r="AJ235" s="9">
        <f t="shared" si="20"/>
        <v>1</v>
      </c>
      <c r="AK235" s="9">
        <f t="shared" si="21"/>
        <v>0</v>
      </c>
      <c r="AL235" s="9">
        <f t="shared" si="22"/>
        <v>0</v>
      </c>
      <c r="AM235" s="9">
        <f t="shared" si="23"/>
        <v>0</v>
      </c>
      <c r="AN235" s="29" t="s">
        <v>3453</v>
      </c>
    </row>
    <row r="237" spans="1:46" x14ac:dyDescent="0.25">
      <c r="AN237" s="100" t="s">
        <v>8024</v>
      </c>
      <c r="AO237" s="101">
        <f>COUNTIF(AD2:AD235,"=1")</f>
        <v>35</v>
      </c>
      <c r="AP237" s="19" t="s">
        <v>343</v>
      </c>
      <c r="AR237" s="100" t="s">
        <v>8808</v>
      </c>
      <c r="AS237" s="101">
        <f>COUNTIF(AE2:AE235,"=1")</f>
        <v>47</v>
      </c>
      <c r="AT237" s="19" t="s">
        <v>343</v>
      </c>
    </row>
    <row r="238" spans="1:46" x14ac:dyDescent="0.25">
      <c r="AN238" s="21" t="s">
        <v>15</v>
      </c>
      <c r="AO238" s="19">
        <f>COUNTIFS(AD2:AD235,"=1",R2:R235,"=1")</f>
        <v>12</v>
      </c>
      <c r="AP238" s="102">
        <f>AO238/AO237*100</f>
        <v>34.285714285714285</v>
      </c>
      <c r="AR238" s="21" t="s">
        <v>15</v>
      </c>
      <c r="AS238" s="19">
        <f>COUNTIFS(AE2:AE235,"=1",R2:R235,"=1")</f>
        <v>27</v>
      </c>
      <c r="AT238" s="102">
        <f>AS238/AS237*100</f>
        <v>57.446808510638306</v>
      </c>
    </row>
    <row r="239" spans="1:46" x14ac:dyDescent="0.25">
      <c r="AN239" s="21" t="s">
        <v>340</v>
      </c>
      <c r="AO239" s="19">
        <f>COUNTIFS(AD2:AD235,"=1",R2:R235,"=0")</f>
        <v>23</v>
      </c>
      <c r="AP239" s="102">
        <f>AO239/AO237*100</f>
        <v>65.714285714285708</v>
      </c>
      <c r="AR239" s="21" t="s">
        <v>340</v>
      </c>
      <c r="AS239" s="19">
        <f>COUNTIFS(AE2:AE235,"=1",R2:R235,"=0")</f>
        <v>20</v>
      </c>
      <c r="AT239" s="102">
        <f>AS239/AS237*100</f>
        <v>42.553191489361701</v>
      </c>
    </row>
    <row r="240" spans="1:46" x14ac:dyDescent="0.25">
      <c r="L240" s="65"/>
      <c r="M240" s="65"/>
      <c r="N240" s="65" t="s">
        <v>4092</v>
      </c>
      <c r="P240" s="15" t="s">
        <v>3454</v>
      </c>
      <c r="Q240" s="10">
        <f>SUM(Q241:Q242)</f>
        <v>234</v>
      </c>
      <c r="R240" s="10" t="s">
        <v>343</v>
      </c>
      <c r="AO240" s="87"/>
      <c r="AP240" s="87"/>
    </row>
    <row r="241" spans="12:42" x14ac:dyDescent="0.25">
      <c r="L241" s="65" t="s">
        <v>15</v>
      </c>
      <c r="M241" s="65">
        <f>COUNTIFS(Q2:Q235,"Effect")</f>
        <v>175</v>
      </c>
      <c r="N241" s="66">
        <f>M241/M245</f>
        <v>0.74786324786324787</v>
      </c>
      <c r="P241" t="s">
        <v>15</v>
      </c>
      <c r="Q241" s="10">
        <f>COUNTIF(R2:R235,"=1")</f>
        <v>158</v>
      </c>
      <c r="R241" s="13">
        <f>Q241/Q240*100</f>
        <v>67.521367521367523</v>
      </c>
      <c r="AN241" s="100" t="s">
        <v>8386</v>
      </c>
      <c r="AO241" s="101">
        <f>COUNTIF(AJ2:AJ235,"=1")</f>
        <v>147</v>
      </c>
      <c r="AP241" s="19" t="s">
        <v>343</v>
      </c>
    </row>
    <row r="242" spans="12:42" x14ac:dyDescent="0.25">
      <c r="L242" s="65" t="s">
        <v>70</v>
      </c>
      <c r="M242" s="65">
        <f>COUNTIFS(Q2:Q235,"No Effect")</f>
        <v>37</v>
      </c>
      <c r="N242" s="66">
        <f>M242/M245</f>
        <v>0.15811965811965811</v>
      </c>
      <c r="P242" t="s">
        <v>340</v>
      </c>
      <c r="Q242" s="10">
        <f>COUNTIF(R2:R235,"=0")</f>
        <v>76</v>
      </c>
      <c r="R242" s="13">
        <f>Q242/Q240*100</f>
        <v>32.478632478632477</v>
      </c>
      <c r="AN242" s="21" t="s">
        <v>15</v>
      </c>
      <c r="AO242" s="19">
        <f>COUNTIFS(AJ2:AJ235,"=1",R2:R235,"=1")</f>
        <v>98</v>
      </c>
      <c r="AP242" s="102">
        <f>AO242/AO241*100</f>
        <v>66.666666666666657</v>
      </c>
    </row>
    <row r="243" spans="12:42" x14ac:dyDescent="0.25">
      <c r="L243" s="65" t="s">
        <v>55</v>
      </c>
      <c r="M243" s="65">
        <f>COUNTIFS(Q2:Q235,"Uncertain Effect")</f>
        <v>22</v>
      </c>
      <c r="N243" s="66">
        <f>M243/M245</f>
        <v>9.4017094017094016E-2</v>
      </c>
      <c r="AN243" s="21" t="s">
        <v>340</v>
      </c>
      <c r="AO243" s="19">
        <f>COUNTIFS(AJ2:AJ235,"=1",R2:R235,"=0")</f>
        <v>49</v>
      </c>
      <c r="AP243" s="102">
        <f>AO243/AO241*100</f>
        <v>33.333333333333329</v>
      </c>
    </row>
    <row r="244" spans="12:42" x14ac:dyDescent="0.25">
      <c r="L244" s="65"/>
      <c r="M244" s="65"/>
      <c r="N244" s="65"/>
      <c r="P244" s="15" t="s">
        <v>341</v>
      </c>
      <c r="Q244" s="10">
        <f>COUNTIF(L2:L235,"=Real")</f>
        <v>127</v>
      </c>
      <c r="R244" s="10" t="s">
        <v>343</v>
      </c>
    </row>
    <row r="245" spans="12:42" x14ac:dyDescent="0.25">
      <c r="L245" s="65" t="s">
        <v>4093</v>
      </c>
      <c r="M245" s="65">
        <f>SUM(M241:M243)</f>
        <v>234</v>
      </c>
      <c r="N245" s="65"/>
      <c r="P245" t="s">
        <v>15</v>
      </c>
      <c r="Q245" s="10">
        <f>COUNTIFS(L2:L235,"=Real",R2:R235,"=1")</f>
        <v>83</v>
      </c>
      <c r="R245" s="13">
        <f>Q245/Q244*100</f>
        <v>65.354330708661408</v>
      </c>
      <c r="AN245" s="15" t="s">
        <v>8026</v>
      </c>
      <c r="AO245" s="46">
        <f>COUNTIF(AK2:AK235,"=1")</f>
        <v>15</v>
      </c>
      <c r="AP245" s="87" t="s">
        <v>343</v>
      </c>
    </row>
    <row r="246" spans="12:42" x14ac:dyDescent="0.25">
      <c r="P246" t="s">
        <v>340</v>
      </c>
      <c r="Q246" s="10">
        <f>COUNTIFS(L2:L235,"=Real",R2:R235,"=0")</f>
        <v>44</v>
      </c>
      <c r="R246" s="13">
        <f>Q246/Q244*100</f>
        <v>34.645669291338585</v>
      </c>
      <c r="AN246" t="s">
        <v>15</v>
      </c>
      <c r="AO246" s="87">
        <f>COUNTIFS(AK2:AK235,"=1",R2:R235,"=1")</f>
        <v>13</v>
      </c>
      <c r="AP246" s="13">
        <f>AO246/AO245*100</f>
        <v>86.666666666666671</v>
      </c>
    </row>
    <row r="247" spans="12:42" x14ac:dyDescent="0.25">
      <c r="AN247" t="s">
        <v>340</v>
      </c>
      <c r="AO247" s="87">
        <f>COUNTIFS(AK2:AK235,"=1",R2:R235,"=0")</f>
        <v>2</v>
      </c>
      <c r="AP247" s="13">
        <f>AO247/AO245*100</f>
        <v>13.333333333333334</v>
      </c>
    </row>
    <row r="248" spans="12:42" x14ac:dyDescent="0.25">
      <c r="P248" s="15" t="s">
        <v>342</v>
      </c>
      <c r="Q248" s="10">
        <f>COUNTIF(L2:L235,"=Simulated")</f>
        <v>101</v>
      </c>
      <c r="R248" s="10" t="s">
        <v>343</v>
      </c>
    </row>
    <row r="249" spans="12:42" x14ac:dyDescent="0.25">
      <c r="P249" t="s">
        <v>15</v>
      </c>
      <c r="Q249" s="10">
        <f>COUNTIFS(L2:L235,"=Simulated",R2:R235,"=1")</f>
        <v>71</v>
      </c>
      <c r="R249" s="13">
        <f>Q249/Q248*100</f>
        <v>70.297029702970292</v>
      </c>
      <c r="AN249" s="15" t="s">
        <v>8382</v>
      </c>
      <c r="AO249" s="46">
        <f>COUNTIF(AL2:AL235,"=1")</f>
        <v>103</v>
      </c>
      <c r="AP249" s="87" t="s">
        <v>343</v>
      </c>
    </row>
    <row r="250" spans="12:42" x14ac:dyDescent="0.25">
      <c r="P250" t="s">
        <v>340</v>
      </c>
      <c r="Q250" s="10">
        <f>COUNTIFS(L2:L235,"=Simulated",R2:R235,"=0")</f>
        <v>30</v>
      </c>
      <c r="R250" s="13">
        <f>Q250/Q248*100</f>
        <v>29.702970297029701</v>
      </c>
      <c r="AN250" t="s">
        <v>15</v>
      </c>
      <c r="AO250" s="87">
        <f>COUNTIFS(AL2:AL235,"=1",R2:R235,"=1")</f>
        <v>62</v>
      </c>
      <c r="AP250" s="13">
        <f>AO250/AO249*100</f>
        <v>60.194174757281552</v>
      </c>
    </row>
    <row r="251" spans="12:42" x14ac:dyDescent="0.25">
      <c r="AN251" t="s">
        <v>340</v>
      </c>
      <c r="AO251" s="87">
        <f>COUNTIFS(AL2:AL235,"=1",R2:R235,"=0")</f>
        <v>41</v>
      </c>
      <c r="AP251" s="13">
        <f>AO251/AO249*100</f>
        <v>39.805825242718448</v>
      </c>
    </row>
    <row r="252" spans="12:42" x14ac:dyDescent="0.25">
      <c r="P252" s="15" t="s">
        <v>48</v>
      </c>
      <c r="Q252" s="10">
        <f>COUNTIFS(N2:N235,"=Pulsed")</f>
        <v>178</v>
      </c>
      <c r="R252" s="10" t="s">
        <v>343</v>
      </c>
    </row>
    <row r="253" spans="12:42" x14ac:dyDescent="0.25">
      <c r="P253" t="s">
        <v>15</v>
      </c>
      <c r="Q253" s="10">
        <f>COUNTIFS(N2:N235,"=Pulsed",R2:R235,"=1")</f>
        <v>115</v>
      </c>
      <c r="R253" s="13">
        <f>Q253/Q252*100</f>
        <v>64.606741573033716</v>
      </c>
      <c r="AN253" s="15" t="s">
        <v>8387</v>
      </c>
      <c r="AO253" s="46">
        <f>COUNTIF(AM2:AM235,"=1")</f>
        <v>35</v>
      </c>
      <c r="AP253" s="87" t="s">
        <v>343</v>
      </c>
    </row>
    <row r="254" spans="12:42" x14ac:dyDescent="0.25">
      <c r="P254" t="s">
        <v>340</v>
      </c>
      <c r="Q254" s="10">
        <f>COUNTIFS(N2:N235,"=Pulsed",R2:R235,"=0")</f>
        <v>63</v>
      </c>
      <c r="R254" s="13">
        <f>Q254/Q252*100</f>
        <v>35.393258426966291</v>
      </c>
      <c r="AN254" t="s">
        <v>15</v>
      </c>
      <c r="AO254" s="87">
        <f>COUNTIFS(AM2:AM235,"=1",R2:R235,"=1")</f>
        <v>12</v>
      </c>
      <c r="AP254" s="13">
        <f>AO254/AO253*100</f>
        <v>34.285714285714285</v>
      </c>
    </row>
    <row r="255" spans="12:42" x14ac:dyDescent="0.25">
      <c r="AN255" t="s">
        <v>340</v>
      </c>
      <c r="AO255" s="87">
        <f>COUNTIFS(AM2:AM235,"=1",R2:R235,"=0")</f>
        <v>23</v>
      </c>
      <c r="AP255" s="13">
        <f>AO255/AO253*100</f>
        <v>65.714285714285708</v>
      </c>
    </row>
    <row r="256" spans="12:42" x14ac:dyDescent="0.25">
      <c r="P256" s="15" t="s">
        <v>7985</v>
      </c>
      <c r="Q256" s="46">
        <f>COUNTIFS(N2:N235,"=Continuous")</f>
        <v>22</v>
      </c>
      <c r="R256" s="10" t="s">
        <v>343</v>
      </c>
    </row>
    <row r="257" spans="16:42" x14ac:dyDescent="0.25">
      <c r="P257" t="s">
        <v>15</v>
      </c>
      <c r="Q257" s="10">
        <f>COUNTIFS(N2:N235,"=Continuous",R2:R235,"=1")</f>
        <v>14</v>
      </c>
      <c r="R257" s="13">
        <f>Q257/Q256*100</f>
        <v>63.636363636363633</v>
      </c>
      <c r="AN257" s="15" t="s">
        <v>8028</v>
      </c>
      <c r="AO257" s="46">
        <f>COUNTIF(AF2:AF235,"=1")</f>
        <v>8</v>
      </c>
      <c r="AP257" s="87" t="s">
        <v>343</v>
      </c>
    </row>
    <row r="258" spans="16:42" x14ac:dyDescent="0.25">
      <c r="P258" t="s">
        <v>340</v>
      </c>
      <c r="Q258" s="10">
        <f>COUNTIFS(N2:N235,"=Continuous",R2:R235,"=0")</f>
        <v>8</v>
      </c>
      <c r="R258" s="13">
        <f>Q258/Q256*100</f>
        <v>36.363636363636367</v>
      </c>
      <c r="AN258" t="s">
        <v>15</v>
      </c>
      <c r="AO258" s="87">
        <f>COUNTIFS(AF2:AF235,"=1",R2:R235,"=1")</f>
        <v>7</v>
      </c>
      <c r="AP258" s="13">
        <f>AO258/AO257*100</f>
        <v>87.5</v>
      </c>
    </row>
    <row r="259" spans="16:42" x14ac:dyDescent="0.25">
      <c r="AN259" t="s">
        <v>340</v>
      </c>
      <c r="AO259" s="87">
        <f>COUNTIFS(AF2:AF235,"=1",R2:R235,"=0")</f>
        <v>1</v>
      </c>
      <c r="AP259" s="13">
        <f>AO259/AO257*100</f>
        <v>12.5</v>
      </c>
    </row>
    <row r="261" spans="16:42" x14ac:dyDescent="0.25">
      <c r="AN261" s="100" t="s">
        <v>8427</v>
      </c>
      <c r="AO261" s="101">
        <f>COUNTIF(AI2:AI235,"=1")</f>
        <v>68</v>
      </c>
      <c r="AP261" s="19" t="s">
        <v>343</v>
      </c>
    </row>
    <row r="262" spans="16:42" x14ac:dyDescent="0.25">
      <c r="AN262" s="21" t="s">
        <v>15</v>
      </c>
      <c r="AO262" s="19">
        <f>COUNTIFS(AI2:AI235,"=1",R2:R235,"=1")</f>
        <v>50</v>
      </c>
      <c r="AP262" s="102">
        <f>AO262/AO261*100</f>
        <v>73.529411764705884</v>
      </c>
    </row>
    <row r="263" spans="16:42" x14ac:dyDescent="0.25">
      <c r="AN263" s="21" t="s">
        <v>340</v>
      </c>
      <c r="AO263" s="19">
        <f>COUNTIFS(AI2:AI235,"=1",R2:R235,"=0")</f>
        <v>18</v>
      </c>
      <c r="AP263" s="102">
        <f>AO263/AO261*100</f>
        <v>26.47058823529412</v>
      </c>
    </row>
  </sheetData>
  <hyperlinks>
    <hyperlink ref="AN97" r:id="rId1" xr:uid="{AA7035B6-A1F4-4C51-B3FB-FC9A8EE7A696}"/>
    <hyperlink ref="AN100" r:id="rId2" xr:uid="{FC76D780-7A7C-4649-96D6-2E9A826B2EEE}"/>
    <hyperlink ref="AN115" r:id="rId3" xr:uid="{A856ED11-757C-4F7B-B5EE-4FBDF35E4A37}"/>
    <hyperlink ref="AN126" r:id="rId4" xr:uid="{C089288A-0092-4CE2-8537-40B94FAE8FF7}"/>
    <hyperlink ref="AN212" r:id="rId5" xr:uid="{6B4D6E1E-2B42-49BD-AC9B-7D060DBDCEF6}"/>
    <hyperlink ref="AN23" r:id="rId6" xr:uid="{05CEEC2D-9C77-4437-A325-2C27E81DB2A1}"/>
    <hyperlink ref="AN26" r:id="rId7" xr:uid="{1E3106B8-749D-4885-B689-4227101D823F}"/>
    <hyperlink ref="AN39" r:id="rId8" xr:uid="{2B835623-2187-4D9F-86FB-AB806B7D4CAC}"/>
    <hyperlink ref="AN49" r:id="rId9" xr:uid="{5B58DB35-23E8-4DE2-9D61-437925296CDC}"/>
    <hyperlink ref="AN55" r:id="rId10" xr:uid="{57A814C9-4E62-49F9-BD0B-BF79B5D7BD2E}"/>
    <hyperlink ref="AN81" r:id="rId11" xr:uid="{1D0C3BF1-6AFE-4DBC-8C52-F3D89814B577}"/>
    <hyperlink ref="AN85" r:id="rId12" xr:uid="{D9EBD9E3-161A-4666-931F-FB4D8FD970D5}"/>
    <hyperlink ref="AN130" r:id="rId13" xr:uid="{DD741242-973C-4D5C-82C2-B76EEB12DC39}"/>
    <hyperlink ref="AN203" r:id="rId14" xr:uid="{07B40863-F9CB-4BA8-87E0-90C73E862E3B}"/>
    <hyperlink ref="AN221" r:id="rId15" xr:uid="{5CF282AE-E2FA-4603-870D-BE790E429453}"/>
    <hyperlink ref="AN234" r:id="rId16" xr:uid="{4FA44356-935C-44C4-90EB-C53A7E271933}"/>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DAA6D-53A4-4D7B-8EFF-827EFA490BBB}">
  <dimension ref="A1:AT85"/>
  <sheetViews>
    <sheetView topLeftCell="AD56" zoomScaleNormal="100" workbookViewId="0">
      <selection activeCell="AR65" sqref="AR65"/>
    </sheetView>
  </sheetViews>
  <sheetFormatPr defaultColWidth="21.7109375" defaultRowHeight="13.6" x14ac:dyDescent="0.25"/>
  <cols>
    <col min="1" max="1" width="7.140625" style="10" bestFit="1" customWidth="1"/>
    <col min="5" max="5" width="10.140625" style="10" bestFit="1" customWidth="1"/>
    <col min="6" max="6" width="25.5703125" customWidth="1"/>
    <col min="7" max="7" width="14.5703125" style="10" bestFit="1" customWidth="1"/>
    <col min="8" max="8" width="14.28515625" style="10" bestFit="1" customWidth="1"/>
    <col min="9" max="9" width="20.140625" style="10" bestFit="1" customWidth="1"/>
    <col min="10" max="10" width="14.7109375" style="10" bestFit="1" customWidth="1"/>
    <col min="11" max="11" width="14.85546875" style="10" bestFit="1" customWidth="1"/>
    <col min="12" max="12" width="14.85546875" style="10" customWidth="1"/>
    <col min="14" max="14" width="17.42578125" style="10" bestFit="1" customWidth="1"/>
    <col min="15" max="15" width="16.85546875" style="10" bestFit="1" customWidth="1"/>
    <col min="17" max="17" width="13.140625" style="10" bestFit="1" customWidth="1"/>
    <col min="18" max="18" width="6.85546875" style="10" customWidth="1"/>
    <col min="19" max="19" width="4.85546875" style="10" bestFit="1" customWidth="1"/>
    <col min="20" max="20" width="6.7109375" style="10" bestFit="1" customWidth="1"/>
    <col min="21" max="21" width="6.28515625" style="10" bestFit="1" customWidth="1"/>
    <col min="22" max="22" width="5.85546875" style="10" bestFit="1" customWidth="1"/>
    <col min="23" max="23" width="8.140625" style="10" bestFit="1" customWidth="1"/>
    <col min="24" max="24" width="6.28515625" style="10" bestFit="1" customWidth="1"/>
    <col min="25" max="25" width="6.140625" style="10" bestFit="1" customWidth="1"/>
    <col min="26" max="26" width="5.85546875" style="10" bestFit="1" customWidth="1"/>
    <col min="27" max="27" width="9.7109375" style="10" bestFit="1" customWidth="1"/>
    <col min="28" max="28" width="11.5703125" style="10" bestFit="1" customWidth="1"/>
    <col min="29" max="29" width="6" style="10" bestFit="1" customWidth="1"/>
    <col min="30" max="30" width="7.42578125" style="10" bestFit="1" customWidth="1"/>
    <col min="31" max="31" width="7.85546875" style="10" bestFit="1" customWidth="1"/>
    <col min="32" max="32" width="5.85546875" style="10" bestFit="1" customWidth="1"/>
    <col min="33" max="33" width="7.85546875" style="10" bestFit="1" customWidth="1"/>
    <col min="34" max="34" width="7.140625" style="10" bestFit="1" customWidth="1"/>
    <col min="35" max="35" width="7.85546875" style="10" bestFit="1" customWidth="1"/>
    <col min="36" max="39" width="7.85546875" style="87" customWidth="1"/>
  </cols>
  <sheetData>
    <row r="1" spans="1:40" x14ac:dyDescent="0.25">
      <c r="A1" s="27" t="s">
        <v>0</v>
      </c>
      <c r="B1" s="27" t="s">
        <v>1</v>
      </c>
      <c r="C1" s="27" t="s">
        <v>2</v>
      </c>
      <c r="D1" s="27" t="s">
        <v>3</v>
      </c>
      <c r="E1" s="27" t="s">
        <v>4</v>
      </c>
      <c r="F1" s="27" t="s">
        <v>5</v>
      </c>
      <c r="G1" s="27" t="s">
        <v>6</v>
      </c>
      <c r="H1" s="27" t="s">
        <v>7</v>
      </c>
      <c r="I1" s="27" t="s">
        <v>8</v>
      </c>
      <c r="J1" s="27" t="s">
        <v>9</v>
      </c>
      <c r="K1" s="27" t="s">
        <v>10</v>
      </c>
      <c r="L1" s="27" t="s">
        <v>338</v>
      </c>
      <c r="M1" s="27" t="s">
        <v>11</v>
      </c>
      <c r="N1" s="27" t="s">
        <v>12</v>
      </c>
      <c r="O1" s="27" t="s">
        <v>13</v>
      </c>
      <c r="P1" s="27" t="s">
        <v>14</v>
      </c>
      <c r="Q1" s="27" t="s">
        <v>15</v>
      </c>
      <c r="R1" s="27" t="s">
        <v>7905</v>
      </c>
      <c r="S1" s="27" t="s">
        <v>17</v>
      </c>
      <c r="T1" s="27" t="s">
        <v>18</v>
      </c>
      <c r="U1" s="27" t="s">
        <v>19</v>
      </c>
      <c r="V1" s="27" t="s">
        <v>20</v>
      </c>
      <c r="W1" s="27" t="s">
        <v>21</v>
      </c>
      <c r="X1" s="27" t="s">
        <v>22</v>
      </c>
      <c r="Y1" s="27" t="s">
        <v>23</v>
      </c>
      <c r="Z1" s="27" t="s">
        <v>24</v>
      </c>
      <c r="AA1" s="27" t="s">
        <v>25</v>
      </c>
      <c r="AB1" s="27" t="s">
        <v>26</v>
      </c>
      <c r="AC1" s="27" t="s">
        <v>27</v>
      </c>
      <c r="AD1" s="27" t="s">
        <v>28</v>
      </c>
      <c r="AE1" s="27" t="s">
        <v>29</v>
      </c>
      <c r="AF1" s="27" t="s">
        <v>30</v>
      </c>
      <c r="AG1" s="27" t="s">
        <v>31</v>
      </c>
      <c r="AH1" s="27" t="s">
        <v>32</v>
      </c>
      <c r="AI1" s="27" t="s">
        <v>33</v>
      </c>
      <c r="AJ1" s="1" t="s">
        <v>8023</v>
      </c>
      <c r="AK1" s="1" t="s">
        <v>8027</v>
      </c>
      <c r="AL1" s="1" t="s">
        <v>8384</v>
      </c>
      <c r="AM1" s="1" t="s">
        <v>8385</v>
      </c>
      <c r="AN1" s="27" t="s">
        <v>34</v>
      </c>
    </row>
    <row r="2" spans="1:40" x14ac:dyDescent="0.25">
      <c r="A2" s="28">
        <v>126</v>
      </c>
      <c r="B2" s="29" t="s">
        <v>1265</v>
      </c>
      <c r="C2" s="29" t="s">
        <v>1266</v>
      </c>
      <c r="D2" s="29" t="s">
        <v>1267</v>
      </c>
      <c r="E2" s="30">
        <v>41609</v>
      </c>
      <c r="F2" s="29" t="s">
        <v>46</v>
      </c>
      <c r="G2" s="28">
        <v>1800</v>
      </c>
      <c r="H2" s="28">
        <v>800</v>
      </c>
      <c r="L2" s="10" t="s">
        <v>341</v>
      </c>
      <c r="M2" s="29" t="s">
        <v>47</v>
      </c>
      <c r="N2" s="31" t="s">
        <v>48</v>
      </c>
      <c r="O2" s="28">
        <v>0</v>
      </c>
      <c r="P2" s="29" t="s">
        <v>60</v>
      </c>
      <c r="Q2" s="31" t="s">
        <v>15</v>
      </c>
      <c r="R2" s="28">
        <v>1</v>
      </c>
      <c r="S2" s="28">
        <v>0</v>
      </c>
      <c r="T2" s="28">
        <v>0</v>
      </c>
      <c r="U2" s="28">
        <v>0</v>
      </c>
      <c r="V2" s="28">
        <v>0</v>
      </c>
      <c r="W2" s="28">
        <v>0</v>
      </c>
      <c r="X2" s="28">
        <v>0</v>
      </c>
      <c r="Y2" s="28">
        <v>0</v>
      </c>
      <c r="Z2" s="28">
        <v>0</v>
      </c>
      <c r="AA2" s="28">
        <v>0</v>
      </c>
      <c r="AB2" s="28">
        <v>1</v>
      </c>
      <c r="AC2" s="28">
        <v>1</v>
      </c>
      <c r="AD2" s="28">
        <v>0</v>
      </c>
      <c r="AE2" s="28">
        <v>0</v>
      </c>
      <c r="AF2" s="28">
        <v>0</v>
      </c>
      <c r="AG2" s="28">
        <v>0</v>
      </c>
      <c r="AH2" s="28">
        <v>0</v>
      </c>
      <c r="AI2" s="28">
        <v>0</v>
      </c>
      <c r="AJ2" s="9">
        <f>IF(OR(AC2=1,AE2=1),1,0)</f>
        <v>1</v>
      </c>
      <c r="AK2" s="9">
        <f>IF(OR(AF2=1,AG2=1),1,0)</f>
        <v>0</v>
      </c>
      <c r="AL2" s="9">
        <f>IF(OR(AD2=1,AH2=1,AI2=1),1,0)</f>
        <v>0</v>
      </c>
      <c r="AM2" s="9">
        <f>IF(OR(AD2=1,AH2=1),1,0)</f>
        <v>0</v>
      </c>
      <c r="AN2" s="29" t="s">
        <v>1268</v>
      </c>
    </row>
    <row r="3" spans="1:40" x14ac:dyDescent="0.25">
      <c r="A3" s="28">
        <v>129</v>
      </c>
      <c r="B3" s="29" t="s">
        <v>43</v>
      </c>
      <c r="C3" s="29" t="s">
        <v>44</v>
      </c>
      <c r="D3" s="29" t="s">
        <v>45</v>
      </c>
      <c r="E3" s="30">
        <v>41518</v>
      </c>
      <c r="F3" s="29" t="s">
        <v>46</v>
      </c>
      <c r="G3" s="28">
        <v>2100</v>
      </c>
      <c r="H3" s="28">
        <v>800</v>
      </c>
      <c r="L3" s="10" t="s">
        <v>341</v>
      </c>
      <c r="M3" s="29" t="s">
        <v>47</v>
      </c>
      <c r="N3" s="31" t="s">
        <v>48</v>
      </c>
      <c r="O3" s="28">
        <v>0</v>
      </c>
      <c r="P3" s="29" t="s">
        <v>49</v>
      </c>
      <c r="Q3" s="31" t="s">
        <v>15</v>
      </c>
      <c r="R3" s="28">
        <v>1</v>
      </c>
      <c r="S3" s="28">
        <v>0</v>
      </c>
      <c r="T3" s="28">
        <v>0</v>
      </c>
      <c r="U3" s="28">
        <v>0</v>
      </c>
      <c r="V3" s="28">
        <v>0</v>
      </c>
      <c r="W3" s="28">
        <v>0</v>
      </c>
      <c r="X3" s="28">
        <v>0</v>
      </c>
      <c r="Y3" s="28">
        <v>0</v>
      </c>
      <c r="Z3" s="28">
        <v>0</v>
      </c>
      <c r="AA3" s="28">
        <v>0</v>
      </c>
      <c r="AB3" s="28">
        <v>1</v>
      </c>
      <c r="AC3" s="28">
        <v>0</v>
      </c>
      <c r="AD3" s="28">
        <v>0</v>
      </c>
      <c r="AE3" s="28">
        <v>0</v>
      </c>
      <c r="AF3" s="28">
        <v>0</v>
      </c>
      <c r="AG3" s="28">
        <v>0</v>
      </c>
      <c r="AH3" s="28">
        <v>0</v>
      </c>
      <c r="AI3" s="28">
        <v>1</v>
      </c>
      <c r="AJ3" s="9">
        <f t="shared" ref="AJ3:AJ15" si="0">IF(OR(AC3=1,AE3=1),1,0)</f>
        <v>0</v>
      </c>
      <c r="AK3" s="9">
        <f t="shared" ref="AK3:AK15" si="1">IF(OR(AF3=1,AG3=1),1,0)</f>
        <v>0</v>
      </c>
      <c r="AL3" s="9">
        <f>IF(OR(AD3=1,AH3=1,AI3=1),1,0)</f>
        <v>1</v>
      </c>
      <c r="AM3" s="9">
        <f>IF(OR(AD3=1,AH3=1),1,0)</f>
        <v>0</v>
      </c>
      <c r="AN3" s="29" t="s">
        <v>50</v>
      </c>
    </row>
    <row r="4" spans="1:40" x14ac:dyDescent="0.25">
      <c r="A4" s="28">
        <v>172</v>
      </c>
      <c r="B4" s="29" t="s">
        <v>1269</v>
      </c>
      <c r="C4" s="29" t="s">
        <v>1270</v>
      </c>
      <c r="D4" s="29" t="s">
        <v>1271</v>
      </c>
      <c r="E4" s="30">
        <v>39142</v>
      </c>
      <c r="F4" s="29" t="s">
        <v>46</v>
      </c>
      <c r="L4" s="10" t="s">
        <v>341</v>
      </c>
      <c r="M4" s="29" t="s">
        <v>47</v>
      </c>
      <c r="N4" s="31" t="s">
        <v>48</v>
      </c>
      <c r="O4" s="28">
        <v>0</v>
      </c>
      <c r="P4" s="29" t="s">
        <v>60</v>
      </c>
      <c r="Q4" s="31" t="s">
        <v>15</v>
      </c>
      <c r="R4" s="28">
        <v>0</v>
      </c>
      <c r="S4" s="28">
        <v>0</v>
      </c>
      <c r="T4" s="28">
        <v>0</v>
      </c>
      <c r="U4" s="28">
        <v>0</v>
      </c>
      <c r="V4" s="28">
        <v>0</v>
      </c>
      <c r="W4" s="28">
        <v>0</v>
      </c>
      <c r="X4" s="28">
        <v>0</v>
      </c>
      <c r="Y4" s="28">
        <v>0</v>
      </c>
      <c r="Z4" s="28">
        <v>0</v>
      </c>
      <c r="AA4" s="28">
        <v>0</v>
      </c>
      <c r="AB4" s="28">
        <v>1</v>
      </c>
      <c r="AC4" s="28">
        <v>0</v>
      </c>
      <c r="AD4" s="28">
        <v>0</v>
      </c>
      <c r="AE4" s="28">
        <v>0</v>
      </c>
      <c r="AF4" s="28">
        <v>0</v>
      </c>
      <c r="AG4" s="28">
        <v>0</v>
      </c>
      <c r="AH4" s="28">
        <v>0</v>
      </c>
      <c r="AI4" s="28">
        <v>1</v>
      </c>
      <c r="AJ4" s="9">
        <f>IF(OR(AC4=1,AE4=1),1,0)</f>
        <v>0</v>
      </c>
      <c r="AK4" s="9">
        <f>IF(OR(AF4=1,AG4=1),1,0)</f>
        <v>0</v>
      </c>
      <c r="AL4" s="9">
        <f>IF(OR(AD4=1,AH4=1,AI4=1),1,0)</f>
        <v>1</v>
      </c>
      <c r="AM4" s="9">
        <f>IF(OR(AD4=1,AH4=1),1,0)</f>
        <v>0</v>
      </c>
      <c r="AN4" s="29" t="s">
        <v>1272</v>
      </c>
    </row>
    <row r="5" spans="1:40" x14ac:dyDescent="0.25">
      <c r="A5" s="28">
        <v>180</v>
      </c>
      <c r="B5" s="29" t="s">
        <v>57</v>
      </c>
      <c r="C5" s="29" t="s">
        <v>58</v>
      </c>
      <c r="D5" s="29" t="s">
        <v>59</v>
      </c>
      <c r="E5" s="30">
        <v>39142</v>
      </c>
      <c r="F5" s="29" t="s">
        <v>38</v>
      </c>
      <c r="L5" s="10" t="s">
        <v>341</v>
      </c>
      <c r="M5" s="29" t="s">
        <v>54</v>
      </c>
      <c r="N5" s="31" t="s">
        <v>48</v>
      </c>
      <c r="O5" s="28">
        <v>0</v>
      </c>
      <c r="P5" s="29" t="s">
        <v>60</v>
      </c>
      <c r="Q5" s="31" t="s">
        <v>15</v>
      </c>
      <c r="R5" s="28">
        <v>1</v>
      </c>
      <c r="S5" s="28">
        <v>0</v>
      </c>
      <c r="T5" s="28">
        <v>0</v>
      </c>
      <c r="U5" s="28">
        <v>0</v>
      </c>
      <c r="V5" s="28">
        <v>0</v>
      </c>
      <c r="W5" s="28">
        <v>0</v>
      </c>
      <c r="X5" s="28">
        <v>0</v>
      </c>
      <c r="Y5" s="28">
        <v>0</v>
      </c>
      <c r="Z5" s="28">
        <v>0</v>
      </c>
      <c r="AA5" s="28">
        <v>0</v>
      </c>
      <c r="AB5" s="28">
        <v>1</v>
      </c>
      <c r="AC5" s="28">
        <v>0</v>
      </c>
      <c r="AD5" s="28">
        <v>0</v>
      </c>
      <c r="AE5" s="28">
        <v>0</v>
      </c>
      <c r="AF5" s="28">
        <v>0</v>
      </c>
      <c r="AG5" s="28">
        <v>0</v>
      </c>
      <c r="AH5" s="28">
        <v>0</v>
      </c>
      <c r="AI5" s="28">
        <v>1</v>
      </c>
      <c r="AJ5" s="9">
        <f t="shared" si="0"/>
        <v>0</v>
      </c>
      <c r="AK5" s="9">
        <f t="shared" si="1"/>
        <v>0</v>
      </c>
      <c r="AL5" s="9">
        <f t="shared" ref="AL5:AL15" si="2">IF(OR(AD5=1,AH5=1,AI5=1),1,0)</f>
        <v>1</v>
      </c>
      <c r="AM5" s="9">
        <f t="shared" ref="AM5:AM15" si="3">IF(OR(AD5=1,AH5=1),1,0)</f>
        <v>0</v>
      </c>
      <c r="AN5" s="29" t="s">
        <v>61</v>
      </c>
    </row>
    <row r="6" spans="1:40" x14ac:dyDescent="0.25">
      <c r="A6" s="28">
        <v>196</v>
      </c>
      <c r="B6" s="29" t="s">
        <v>2019</v>
      </c>
      <c r="C6" s="29" t="s">
        <v>2020</v>
      </c>
      <c r="D6" s="29" t="s">
        <v>2021</v>
      </c>
      <c r="E6" s="30">
        <v>38412</v>
      </c>
      <c r="F6" s="29" t="s">
        <v>38</v>
      </c>
      <c r="G6" s="28">
        <v>1800</v>
      </c>
      <c r="H6" s="28">
        <v>900</v>
      </c>
      <c r="L6" s="10" t="s">
        <v>341</v>
      </c>
      <c r="M6" s="29" t="s">
        <v>151</v>
      </c>
      <c r="N6" s="31" t="s">
        <v>48</v>
      </c>
      <c r="O6" s="28">
        <v>0</v>
      </c>
      <c r="P6" s="29" t="s">
        <v>170</v>
      </c>
      <c r="Q6" s="31" t="s">
        <v>15</v>
      </c>
      <c r="R6" s="28">
        <v>1</v>
      </c>
      <c r="S6" s="28">
        <v>0</v>
      </c>
      <c r="T6" s="28">
        <v>0</v>
      </c>
      <c r="U6" s="28">
        <v>0</v>
      </c>
      <c r="V6" s="28">
        <v>0</v>
      </c>
      <c r="W6" s="28">
        <v>0</v>
      </c>
      <c r="X6" s="28">
        <v>0</v>
      </c>
      <c r="Y6" s="28">
        <v>0</v>
      </c>
      <c r="Z6" s="28">
        <v>0</v>
      </c>
      <c r="AA6" s="28">
        <v>0</v>
      </c>
      <c r="AB6" s="28">
        <v>1</v>
      </c>
      <c r="AC6" s="28">
        <v>0</v>
      </c>
      <c r="AD6" s="28">
        <v>0</v>
      </c>
      <c r="AE6" s="28">
        <v>0</v>
      </c>
      <c r="AF6" s="28">
        <v>0</v>
      </c>
      <c r="AG6" s="28">
        <v>0</v>
      </c>
      <c r="AH6" s="28">
        <v>0</v>
      </c>
      <c r="AI6" s="28">
        <v>1</v>
      </c>
      <c r="AJ6" s="9">
        <f t="shared" si="0"/>
        <v>0</v>
      </c>
      <c r="AK6" s="9">
        <f t="shared" si="1"/>
        <v>0</v>
      </c>
      <c r="AL6" s="9">
        <f t="shared" si="2"/>
        <v>1</v>
      </c>
      <c r="AM6" s="9">
        <f t="shared" si="3"/>
        <v>0</v>
      </c>
      <c r="AN6" s="29" t="s">
        <v>2022</v>
      </c>
    </row>
    <row r="7" spans="1:40" x14ac:dyDescent="0.25">
      <c r="A7" s="28">
        <v>225</v>
      </c>
      <c r="B7" s="29" t="s">
        <v>1368</v>
      </c>
      <c r="C7" s="29" t="s">
        <v>1369</v>
      </c>
      <c r="D7" s="29" t="s">
        <v>1370</v>
      </c>
      <c r="E7" s="30">
        <v>36831</v>
      </c>
      <c r="F7" s="29" t="s">
        <v>38</v>
      </c>
      <c r="G7" s="28">
        <v>1800</v>
      </c>
      <c r="H7" s="28">
        <v>900</v>
      </c>
      <c r="L7" s="10" t="s">
        <v>341</v>
      </c>
      <c r="M7" s="29" t="s">
        <v>151</v>
      </c>
      <c r="N7" s="31" t="s">
        <v>48</v>
      </c>
      <c r="O7" s="28">
        <v>0</v>
      </c>
      <c r="P7" s="29" t="s">
        <v>60</v>
      </c>
      <c r="Q7" s="31" t="s">
        <v>15</v>
      </c>
      <c r="R7" s="28">
        <v>0</v>
      </c>
      <c r="S7" s="28">
        <v>0</v>
      </c>
      <c r="T7" s="28">
        <v>0</v>
      </c>
      <c r="U7" s="28">
        <v>0</v>
      </c>
      <c r="V7" s="28">
        <v>0</v>
      </c>
      <c r="W7" s="28">
        <v>0</v>
      </c>
      <c r="X7" s="28">
        <v>0</v>
      </c>
      <c r="Y7" s="28">
        <v>0</v>
      </c>
      <c r="Z7" s="28">
        <v>0</v>
      </c>
      <c r="AA7" s="28">
        <v>0</v>
      </c>
      <c r="AB7" s="28">
        <v>1</v>
      </c>
      <c r="AC7" s="28">
        <v>0</v>
      </c>
      <c r="AD7" s="28">
        <v>0</v>
      </c>
      <c r="AE7" s="28">
        <v>1</v>
      </c>
      <c r="AF7" s="28">
        <v>0</v>
      </c>
      <c r="AG7" s="28">
        <v>0</v>
      </c>
      <c r="AH7" s="28">
        <v>0</v>
      </c>
      <c r="AI7" s="28">
        <v>0</v>
      </c>
      <c r="AJ7" s="9">
        <f t="shared" si="0"/>
        <v>1</v>
      </c>
      <c r="AK7" s="9">
        <f t="shared" si="1"/>
        <v>0</v>
      </c>
      <c r="AL7" s="9">
        <f t="shared" si="2"/>
        <v>0</v>
      </c>
      <c r="AM7" s="9">
        <f t="shared" si="3"/>
        <v>0</v>
      </c>
      <c r="AN7" s="29" t="s">
        <v>1371</v>
      </c>
    </row>
    <row r="8" spans="1:40" x14ac:dyDescent="0.25">
      <c r="A8" s="28">
        <v>383</v>
      </c>
      <c r="B8" s="29" t="s">
        <v>109</v>
      </c>
      <c r="C8" s="29" t="s">
        <v>110</v>
      </c>
      <c r="D8" s="29" t="s">
        <v>107</v>
      </c>
      <c r="E8" s="30">
        <v>38384</v>
      </c>
      <c r="F8" s="29" t="s">
        <v>38</v>
      </c>
      <c r="G8" s="28">
        <v>1800</v>
      </c>
      <c r="H8" s="28">
        <v>900</v>
      </c>
      <c r="L8" s="10" t="s">
        <v>341</v>
      </c>
      <c r="M8" s="29" t="s">
        <v>54</v>
      </c>
      <c r="N8" s="31" t="s">
        <v>48</v>
      </c>
      <c r="O8" s="28">
        <v>0</v>
      </c>
      <c r="P8" s="29" t="s">
        <v>111</v>
      </c>
      <c r="Q8" s="31" t="s">
        <v>15</v>
      </c>
      <c r="R8" s="28">
        <v>1</v>
      </c>
      <c r="S8" s="28">
        <v>0</v>
      </c>
      <c r="T8" s="28">
        <v>0</v>
      </c>
      <c r="U8" s="28">
        <v>0</v>
      </c>
      <c r="V8" s="28">
        <v>0</v>
      </c>
      <c r="W8" s="28">
        <v>0</v>
      </c>
      <c r="X8" s="28">
        <v>0</v>
      </c>
      <c r="Y8" s="28">
        <v>0</v>
      </c>
      <c r="Z8" s="28">
        <v>0</v>
      </c>
      <c r="AA8" s="28">
        <v>0</v>
      </c>
      <c r="AB8" s="28">
        <v>1</v>
      </c>
      <c r="AC8" s="28">
        <v>0</v>
      </c>
      <c r="AD8" s="28">
        <v>0</v>
      </c>
      <c r="AE8" s="28">
        <v>0</v>
      </c>
      <c r="AF8" s="28">
        <v>0</v>
      </c>
      <c r="AG8" s="28">
        <v>0</v>
      </c>
      <c r="AH8" s="28">
        <v>0</v>
      </c>
      <c r="AI8" s="28">
        <v>1</v>
      </c>
      <c r="AJ8" s="9">
        <f t="shared" si="0"/>
        <v>0</v>
      </c>
      <c r="AK8" s="9">
        <f t="shared" si="1"/>
        <v>0</v>
      </c>
      <c r="AL8" s="9">
        <f t="shared" si="2"/>
        <v>1</v>
      </c>
      <c r="AM8" s="9">
        <f t="shared" si="3"/>
        <v>0</v>
      </c>
      <c r="AN8" s="29" t="s">
        <v>112</v>
      </c>
    </row>
    <row r="9" spans="1:40" x14ac:dyDescent="0.25">
      <c r="A9" s="28">
        <v>401</v>
      </c>
      <c r="B9" s="29" t="s">
        <v>401</v>
      </c>
      <c r="C9" s="29" t="s">
        <v>402</v>
      </c>
      <c r="D9" s="29" t="s">
        <v>403</v>
      </c>
      <c r="E9" s="30">
        <v>37773</v>
      </c>
      <c r="F9" s="29" t="s">
        <v>46</v>
      </c>
      <c r="G9" s="28">
        <v>1800</v>
      </c>
      <c r="H9" s="28">
        <v>900</v>
      </c>
      <c r="I9" s="28">
        <v>1.1000000000000001E-3</v>
      </c>
      <c r="L9" s="10" t="s">
        <v>341</v>
      </c>
      <c r="M9" s="29" t="s">
        <v>47</v>
      </c>
      <c r="N9" s="31" t="s">
        <v>48</v>
      </c>
      <c r="O9" s="28">
        <v>2190</v>
      </c>
      <c r="P9" s="29" t="s">
        <v>60</v>
      </c>
      <c r="Q9" s="31" t="s">
        <v>15</v>
      </c>
      <c r="R9" s="28">
        <v>0</v>
      </c>
      <c r="S9" s="28">
        <v>0</v>
      </c>
      <c r="T9" s="28">
        <v>0</v>
      </c>
      <c r="U9" s="28">
        <v>0</v>
      </c>
      <c r="V9" s="28">
        <v>0</v>
      </c>
      <c r="W9" s="28">
        <v>0</v>
      </c>
      <c r="X9" s="28">
        <v>0</v>
      </c>
      <c r="Y9" s="28">
        <v>0</v>
      </c>
      <c r="Z9" s="28">
        <v>0</v>
      </c>
      <c r="AA9" s="28">
        <v>0</v>
      </c>
      <c r="AB9" s="28">
        <v>1</v>
      </c>
      <c r="AC9" s="28">
        <v>0</v>
      </c>
      <c r="AD9" s="28">
        <v>0</v>
      </c>
      <c r="AE9" s="28">
        <v>0</v>
      </c>
      <c r="AF9" s="28">
        <v>0</v>
      </c>
      <c r="AG9" s="28">
        <v>0</v>
      </c>
      <c r="AH9" s="28">
        <v>0</v>
      </c>
      <c r="AI9" s="28">
        <v>1</v>
      </c>
      <c r="AJ9" s="9">
        <f t="shared" si="0"/>
        <v>0</v>
      </c>
      <c r="AK9" s="9">
        <f t="shared" si="1"/>
        <v>0</v>
      </c>
      <c r="AL9" s="9">
        <f t="shared" si="2"/>
        <v>1</v>
      </c>
      <c r="AM9" s="9">
        <f t="shared" si="3"/>
        <v>0</v>
      </c>
      <c r="AN9" s="29" t="s">
        <v>404</v>
      </c>
    </row>
    <row r="10" spans="1:40" x14ac:dyDescent="0.25">
      <c r="A10" s="28">
        <v>404</v>
      </c>
      <c r="B10" s="29" t="s">
        <v>405</v>
      </c>
      <c r="C10" s="29" t="s">
        <v>406</v>
      </c>
      <c r="D10" s="29" t="s">
        <v>407</v>
      </c>
      <c r="E10" s="30">
        <v>38108</v>
      </c>
      <c r="F10" s="29" t="s">
        <v>38</v>
      </c>
      <c r="L10" s="25" t="s">
        <v>341</v>
      </c>
      <c r="M10" s="38" t="s">
        <v>47</v>
      </c>
      <c r="N10" s="36" t="s">
        <v>48</v>
      </c>
      <c r="Q10" s="31" t="s">
        <v>15</v>
      </c>
      <c r="R10" s="28">
        <v>1</v>
      </c>
      <c r="S10" s="28">
        <v>0</v>
      </c>
      <c r="T10" s="28">
        <v>0</v>
      </c>
      <c r="U10" s="28">
        <v>0</v>
      </c>
      <c r="V10" s="28">
        <v>0</v>
      </c>
      <c r="W10" s="28">
        <v>0</v>
      </c>
      <c r="X10" s="28">
        <v>0</v>
      </c>
      <c r="Y10" s="28">
        <v>0</v>
      </c>
      <c r="Z10" s="28">
        <v>0</v>
      </c>
      <c r="AA10" s="28">
        <v>0</v>
      </c>
      <c r="AB10" s="28">
        <v>1</v>
      </c>
      <c r="AC10" s="28">
        <v>1</v>
      </c>
      <c r="AD10" s="28">
        <v>0</v>
      </c>
      <c r="AE10" s="28">
        <v>0</v>
      </c>
      <c r="AF10" s="28">
        <v>0</v>
      </c>
      <c r="AG10" s="28">
        <v>0</v>
      </c>
      <c r="AH10" s="28">
        <v>0</v>
      </c>
      <c r="AI10" s="28">
        <v>0</v>
      </c>
      <c r="AJ10" s="9">
        <f t="shared" si="0"/>
        <v>1</v>
      </c>
      <c r="AK10" s="9">
        <f t="shared" si="1"/>
        <v>0</v>
      </c>
      <c r="AL10" s="9">
        <f t="shared" si="2"/>
        <v>0</v>
      </c>
      <c r="AM10" s="9">
        <f t="shared" si="3"/>
        <v>0</v>
      </c>
      <c r="AN10" s="29" t="s">
        <v>408</v>
      </c>
    </row>
    <row r="11" spans="1:40" x14ac:dyDescent="0.25">
      <c r="A11" s="28">
        <v>429</v>
      </c>
      <c r="B11" s="29" t="s">
        <v>1277</v>
      </c>
      <c r="C11" s="29" t="s">
        <v>1278</v>
      </c>
      <c r="D11" s="29" t="s">
        <v>467</v>
      </c>
      <c r="E11" s="30">
        <v>37773</v>
      </c>
      <c r="F11" s="29" t="s">
        <v>46</v>
      </c>
      <c r="L11" s="25" t="s">
        <v>341</v>
      </c>
      <c r="M11" s="38" t="s">
        <v>47</v>
      </c>
      <c r="N11" s="36" t="s">
        <v>48</v>
      </c>
      <c r="Q11" s="31" t="s">
        <v>15</v>
      </c>
      <c r="R11" s="28">
        <v>0</v>
      </c>
      <c r="S11" s="28">
        <v>0</v>
      </c>
      <c r="T11" s="28">
        <v>0</v>
      </c>
      <c r="U11" s="28">
        <v>0</v>
      </c>
      <c r="V11" s="28">
        <v>0</v>
      </c>
      <c r="W11" s="28">
        <v>0</v>
      </c>
      <c r="X11" s="28">
        <v>0</v>
      </c>
      <c r="Y11" s="28">
        <v>0</v>
      </c>
      <c r="Z11" s="28">
        <v>0</v>
      </c>
      <c r="AA11" s="28">
        <v>0</v>
      </c>
      <c r="AB11" s="28">
        <v>1</v>
      </c>
      <c r="AC11" s="28">
        <v>0</v>
      </c>
      <c r="AD11" s="28">
        <v>0</v>
      </c>
      <c r="AE11" s="28">
        <v>0</v>
      </c>
      <c r="AF11" s="28">
        <v>0</v>
      </c>
      <c r="AG11" s="28">
        <v>0</v>
      </c>
      <c r="AH11" s="28">
        <v>0</v>
      </c>
      <c r="AI11" s="28">
        <v>1</v>
      </c>
      <c r="AJ11" s="9">
        <f>IF(OR(AC11=1,AE11=1),1,0)</f>
        <v>0</v>
      </c>
      <c r="AK11" s="9">
        <f>IF(OR(AF11=1,AG11=1),1,0)</f>
        <v>0</v>
      </c>
      <c r="AL11" s="9">
        <f>IF(OR(AD11=1,AH11=1,AI11=1),1,0)</f>
        <v>1</v>
      </c>
      <c r="AM11" s="9">
        <f>IF(OR(AD11=1,AH11=1),1,0)</f>
        <v>0</v>
      </c>
      <c r="AN11" s="29" t="s">
        <v>1279</v>
      </c>
    </row>
    <row r="12" spans="1:40" x14ac:dyDescent="0.25">
      <c r="A12" s="28">
        <v>975</v>
      </c>
      <c r="B12" s="29" t="s">
        <v>1392</v>
      </c>
      <c r="C12" s="29" t="s">
        <v>1393</v>
      </c>
      <c r="D12" s="29" t="s">
        <v>1394</v>
      </c>
      <c r="E12" s="30">
        <v>42644</v>
      </c>
      <c r="F12" s="29" t="s">
        <v>38</v>
      </c>
      <c r="L12" s="25" t="s">
        <v>341</v>
      </c>
      <c r="M12" s="38" t="s">
        <v>8019</v>
      </c>
      <c r="N12" s="36" t="s">
        <v>48</v>
      </c>
      <c r="Q12" s="31" t="s">
        <v>15</v>
      </c>
      <c r="R12" s="28">
        <v>0</v>
      </c>
      <c r="S12" s="28">
        <v>0</v>
      </c>
      <c r="T12" s="28">
        <v>0</v>
      </c>
      <c r="U12" s="28">
        <v>0</v>
      </c>
      <c r="V12" s="28">
        <v>0</v>
      </c>
      <c r="W12" s="28">
        <v>0</v>
      </c>
      <c r="X12" s="28">
        <v>0</v>
      </c>
      <c r="Y12" s="28">
        <v>0</v>
      </c>
      <c r="Z12" s="28">
        <v>0</v>
      </c>
      <c r="AA12" s="28">
        <v>0</v>
      </c>
      <c r="AB12" s="28">
        <v>1</v>
      </c>
      <c r="AC12" s="28">
        <v>0</v>
      </c>
      <c r="AD12" s="28">
        <v>0</v>
      </c>
      <c r="AE12" s="28">
        <v>0</v>
      </c>
      <c r="AF12" s="28">
        <v>0</v>
      </c>
      <c r="AG12" s="28">
        <v>0</v>
      </c>
      <c r="AH12" s="28">
        <v>0</v>
      </c>
      <c r="AI12" s="28">
        <v>1</v>
      </c>
      <c r="AJ12" s="9">
        <f t="shared" si="0"/>
        <v>0</v>
      </c>
      <c r="AK12" s="9">
        <f>IF(OR(AF12=1,AG12=1),1,0)</f>
        <v>0</v>
      </c>
      <c r="AL12" s="9">
        <f t="shared" si="2"/>
        <v>1</v>
      </c>
      <c r="AM12" s="9">
        <f t="shared" si="3"/>
        <v>0</v>
      </c>
      <c r="AN12" s="29" t="s">
        <v>1395</v>
      </c>
    </row>
    <row r="13" spans="1:40" x14ac:dyDescent="0.25">
      <c r="A13" s="28">
        <v>988</v>
      </c>
      <c r="B13" s="29" t="s">
        <v>163</v>
      </c>
      <c r="C13" s="29" t="s">
        <v>164</v>
      </c>
      <c r="D13" s="29" t="s">
        <v>165</v>
      </c>
      <c r="E13" s="30">
        <v>42542</v>
      </c>
      <c r="F13" s="29" t="s">
        <v>46</v>
      </c>
      <c r="O13" s="28">
        <v>0</v>
      </c>
      <c r="P13" s="29" t="s">
        <v>60</v>
      </c>
      <c r="Q13" s="31" t="s">
        <v>15</v>
      </c>
      <c r="R13" s="28">
        <v>0</v>
      </c>
      <c r="S13" s="28">
        <v>0</v>
      </c>
      <c r="T13" s="28">
        <v>0</v>
      </c>
      <c r="U13" s="28">
        <v>0</v>
      </c>
      <c r="V13" s="28">
        <v>0</v>
      </c>
      <c r="W13" s="28">
        <v>0</v>
      </c>
      <c r="X13" s="28">
        <v>0</v>
      </c>
      <c r="Y13" s="28">
        <v>0</v>
      </c>
      <c r="Z13" s="28">
        <v>0</v>
      </c>
      <c r="AA13" s="28">
        <v>0</v>
      </c>
      <c r="AB13" s="28">
        <v>1</v>
      </c>
      <c r="AC13" s="28">
        <v>0</v>
      </c>
      <c r="AD13" s="28">
        <v>0</v>
      </c>
      <c r="AE13" s="28">
        <v>0</v>
      </c>
      <c r="AF13" s="28">
        <v>0</v>
      </c>
      <c r="AG13" s="28">
        <v>0</v>
      </c>
      <c r="AH13" s="28">
        <v>0</v>
      </c>
      <c r="AI13" s="28">
        <v>1</v>
      </c>
      <c r="AJ13" s="9">
        <f>IF(OR(AC13=1,AE13=1),1,0)</f>
        <v>0</v>
      </c>
      <c r="AK13" s="9">
        <f>IF(OR(AF13=1,AG13=1),1,0)</f>
        <v>0</v>
      </c>
      <c r="AL13" s="9">
        <f>IF(OR(AD13=1,AH13=1,AI13=1),1,0)</f>
        <v>1</v>
      </c>
      <c r="AM13" s="9">
        <f>IF(OR(AD13=1,AH13=1),1,0)</f>
        <v>0</v>
      </c>
      <c r="AN13" s="29" t="s">
        <v>166</v>
      </c>
    </row>
    <row r="14" spans="1:40" x14ac:dyDescent="0.25">
      <c r="A14" s="28">
        <v>1011</v>
      </c>
      <c r="B14" s="29" t="s">
        <v>1396</v>
      </c>
      <c r="C14" s="29" t="s">
        <v>1397</v>
      </c>
      <c r="D14" s="29" t="s">
        <v>1398</v>
      </c>
      <c r="E14" s="30">
        <v>36039</v>
      </c>
      <c r="F14" s="29" t="s">
        <v>38</v>
      </c>
      <c r="L14" s="25" t="s">
        <v>341</v>
      </c>
      <c r="M14" s="38" t="s">
        <v>54</v>
      </c>
      <c r="N14" s="36" t="s">
        <v>48</v>
      </c>
      <c r="O14" s="28">
        <v>0</v>
      </c>
      <c r="P14" s="29" t="s">
        <v>60</v>
      </c>
      <c r="Q14" s="31" t="s">
        <v>15</v>
      </c>
      <c r="R14" s="28">
        <v>1</v>
      </c>
      <c r="S14" s="28">
        <v>0</v>
      </c>
      <c r="T14" s="28">
        <v>0</v>
      </c>
      <c r="U14" s="28">
        <v>0</v>
      </c>
      <c r="V14" s="28">
        <v>0</v>
      </c>
      <c r="W14" s="28">
        <v>0</v>
      </c>
      <c r="X14" s="28">
        <v>0</v>
      </c>
      <c r="Y14" s="28">
        <v>0</v>
      </c>
      <c r="Z14" s="28">
        <v>0</v>
      </c>
      <c r="AA14" s="28">
        <v>0</v>
      </c>
      <c r="AB14" s="28">
        <v>1</v>
      </c>
      <c r="AC14" s="28">
        <v>0</v>
      </c>
      <c r="AD14" s="28">
        <v>0</v>
      </c>
      <c r="AE14" s="28">
        <v>0</v>
      </c>
      <c r="AF14" s="28">
        <v>0</v>
      </c>
      <c r="AG14" s="28">
        <v>0</v>
      </c>
      <c r="AH14" s="28">
        <v>0</v>
      </c>
      <c r="AI14" s="28">
        <v>1</v>
      </c>
      <c r="AJ14" s="9">
        <f t="shared" si="0"/>
        <v>0</v>
      </c>
      <c r="AK14" s="9">
        <f t="shared" si="1"/>
        <v>0</v>
      </c>
      <c r="AL14" s="9">
        <f t="shared" si="2"/>
        <v>1</v>
      </c>
      <c r="AM14" s="9">
        <f t="shared" si="3"/>
        <v>0</v>
      </c>
      <c r="AN14" s="29" t="s">
        <v>1399</v>
      </c>
    </row>
    <row r="15" spans="1:40" x14ac:dyDescent="0.25">
      <c r="A15" s="28">
        <v>1028</v>
      </c>
      <c r="B15" s="29" t="s">
        <v>465</v>
      </c>
      <c r="C15" s="29" t="s">
        <v>466</v>
      </c>
      <c r="D15" s="29" t="s">
        <v>467</v>
      </c>
      <c r="E15" s="30">
        <v>37865</v>
      </c>
      <c r="F15" s="29" t="s">
        <v>46</v>
      </c>
      <c r="L15" s="10" t="s">
        <v>341</v>
      </c>
      <c r="M15" s="29" t="s">
        <v>47</v>
      </c>
      <c r="N15" s="31" t="s">
        <v>48</v>
      </c>
      <c r="O15" s="28">
        <v>0</v>
      </c>
      <c r="P15" s="29" t="s">
        <v>170</v>
      </c>
      <c r="Q15" s="31" t="s">
        <v>15</v>
      </c>
      <c r="R15" s="28">
        <v>0</v>
      </c>
      <c r="S15" s="28">
        <v>0</v>
      </c>
      <c r="T15" s="28">
        <v>0</v>
      </c>
      <c r="U15" s="28">
        <v>0</v>
      </c>
      <c r="V15" s="28">
        <v>0</v>
      </c>
      <c r="W15" s="28">
        <v>0</v>
      </c>
      <c r="X15" s="28">
        <v>0</v>
      </c>
      <c r="Y15" s="28">
        <v>0</v>
      </c>
      <c r="Z15" s="28">
        <v>0</v>
      </c>
      <c r="AA15" s="28">
        <v>0</v>
      </c>
      <c r="AB15" s="28">
        <v>1</v>
      </c>
      <c r="AC15" s="28">
        <v>0</v>
      </c>
      <c r="AD15" s="28">
        <v>0</v>
      </c>
      <c r="AE15" s="28">
        <v>0</v>
      </c>
      <c r="AF15" s="28">
        <v>0</v>
      </c>
      <c r="AG15" s="28">
        <v>0</v>
      </c>
      <c r="AH15" s="28">
        <v>0</v>
      </c>
      <c r="AI15" s="28">
        <v>1</v>
      </c>
      <c r="AJ15" s="9">
        <f t="shared" si="0"/>
        <v>0</v>
      </c>
      <c r="AK15" s="9">
        <f t="shared" si="1"/>
        <v>0</v>
      </c>
      <c r="AL15" s="9">
        <f t="shared" si="2"/>
        <v>1</v>
      </c>
      <c r="AM15" s="9">
        <f t="shared" si="3"/>
        <v>0</v>
      </c>
      <c r="AN15" s="29" t="s">
        <v>468</v>
      </c>
    </row>
    <row r="16" spans="1:40" x14ac:dyDescent="0.25">
      <c r="A16" s="28">
        <v>1029</v>
      </c>
      <c r="B16" s="29" t="s">
        <v>469</v>
      </c>
      <c r="C16" s="29" t="s">
        <v>470</v>
      </c>
      <c r="D16" s="29" t="s">
        <v>471</v>
      </c>
      <c r="E16" s="30">
        <v>37987</v>
      </c>
      <c r="F16" s="29" t="s">
        <v>46</v>
      </c>
      <c r="L16" s="10" t="s">
        <v>341</v>
      </c>
      <c r="M16" s="29" t="s">
        <v>47</v>
      </c>
      <c r="N16" s="31" t="s">
        <v>48</v>
      </c>
      <c r="O16" s="28">
        <v>0</v>
      </c>
      <c r="P16" s="29" t="s">
        <v>170</v>
      </c>
      <c r="Q16" s="31" t="s">
        <v>15</v>
      </c>
      <c r="R16" s="28">
        <v>1</v>
      </c>
      <c r="S16" s="28">
        <v>0</v>
      </c>
      <c r="T16" s="28">
        <v>0</v>
      </c>
      <c r="U16" s="28">
        <v>0</v>
      </c>
      <c r="V16" s="28">
        <v>0</v>
      </c>
      <c r="W16" s="28">
        <v>0</v>
      </c>
      <c r="X16" s="28">
        <v>0</v>
      </c>
      <c r="Y16" s="28">
        <v>0</v>
      </c>
      <c r="Z16" s="28">
        <v>0</v>
      </c>
      <c r="AA16" s="28">
        <v>0</v>
      </c>
      <c r="AB16" s="28">
        <v>1</v>
      </c>
      <c r="AC16" s="28">
        <v>0</v>
      </c>
      <c r="AD16" s="28">
        <v>0</v>
      </c>
      <c r="AE16" s="28">
        <v>0</v>
      </c>
      <c r="AF16" s="28">
        <v>0</v>
      </c>
      <c r="AG16" s="28">
        <v>0</v>
      </c>
      <c r="AH16" s="28">
        <v>0</v>
      </c>
      <c r="AI16" s="28">
        <v>1</v>
      </c>
      <c r="AJ16" s="9">
        <f>IF(OR(AC16=1,AE16=1),1,0)</f>
        <v>0</v>
      </c>
      <c r="AK16" s="9">
        <f>IF(OR(AF16=1,AG16=1),1,0)</f>
        <v>0</v>
      </c>
      <c r="AL16" s="9">
        <f>IF(OR(AD16=1,AH16=1,AI16=1),1,0)</f>
        <v>1</v>
      </c>
      <c r="AM16" s="9">
        <f>IF(OR(AD16=1,AH16=1),1,0)</f>
        <v>0</v>
      </c>
      <c r="AN16" s="29" t="s">
        <v>472</v>
      </c>
    </row>
    <row r="17" spans="1:40" x14ac:dyDescent="0.25">
      <c r="A17" s="28">
        <v>1030</v>
      </c>
      <c r="B17" s="29" t="s">
        <v>167</v>
      </c>
      <c r="C17" s="29" t="s">
        <v>168</v>
      </c>
      <c r="D17" s="29" t="s">
        <v>169</v>
      </c>
      <c r="E17" s="30">
        <v>41671</v>
      </c>
      <c r="F17" s="29" t="s">
        <v>38</v>
      </c>
      <c r="L17" s="10" t="s">
        <v>341</v>
      </c>
      <c r="M17" s="29" t="s">
        <v>54</v>
      </c>
      <c r="N17" s="31" t="s">
        <v>48</v>
      </c>
      <c r="O17" s="28">
        <v>273.75</v>
      </c>
      <c r="P17" s="29" t="s">
        <v>170</v>
      </c>
      <c r="Q17" s="31" t="s">
        <v>15</v>
      </c>
      <c r="R17" s="28">
        <v>0</v>
      </c>
      <c r="S17" s="28">
        <v>0</v>
      </c>
      <c r="T17" s="28">
        <v>0</v>
      </c>
      <c r="U17" s="28">
        <v>0</v>
      </c>
      <c r="V17" s="28">
        <v>0</v>
      </c>
      <c r="W17" s="28">
        <v>0</v>
      </c>
      <c r="X17" s="28">
        <v>0</v>
      </c>
      <c r="Y17" s="28">
        <v>0</v>
      </c>
      <c r="Z17" s="28">
        <v>0</v>
      </c>
      <c r="AA17" s="28">
        <v>0</v>
      </c>
      <c r="AB17" s="28">
        <v>1</v>
      </c>
      <c r="AC17" s="28">
        <v>0</v>
      </c>
      <c r="AD17" s="28">
        <v>0</v>
      </c>
      <c r="AE17" s="28">
        <v>0</v>
      </c>
      <c r="AF17" s="28">
        <v>0</v>
      </c>
      <c r="AG17" s="28">
        <v>0</v>
      </c>
      <c r="AH17" s="28">
        <v>0</v>
      </c>
      <c r="AI17" s="28">
        <v>1</v>
      </c>
      <c r="AJ17" s="9">
        <f t="shared" ref="AJ17:AJ23" si="4">IF(OR(AC17=1,AE17=1),1,0)</f>
        <v>0</v>
      </c>
      <c r="AK17" s="9">
        <f t="shared" ref="AK17:AK23" si="5">IF(OR(AF17=1,AG17=1),1,0)</f>
        <v>0</v>
      </c>
      <c r="AL17" s="9">
        <f t="shared" ref="AL17:AL23" si="6">IF(OR(AD17=1,AH17=1,AI17=1),1,0)</f>
        <v>1</v>
      </c>
      <c r="AM17" s="9">
        <f t="shared" ref="AM17:AM23" si="7">IF(OR(AD17=1,AH17=1),1,0)</f>
        <v>0</v>
      </c>
      <c r="AN17" s="29" t="s">
        <v>171</v>
      </c>
    </row>
    <row r="18" spans="1:40" x14ac:dyDescent="0.25">
      <c r="A18" s="28">
        <v>1037</v>
      </c>
      <c r="B18" s="29" t="s">
        <v>172</v>
      </c>
      <c r="C18" s="29" t="s">
        <v>173</v>
      </c>
      <c r="D18" s="29" t="s">
        <v>174</v>
      </c>
      <c r="E18" s="30">
        <v>41944</v>
      </c>
      <c r="F18" s="29" t="s">
        <v>38</v>
      </c>
      <c r="G18" s="28">
        <v>928</v>
      </c>
      <c r="H18" s="28">
        <v>915</v>
      </c>
      <c r="L18" s="10" t="s">
        <v>341</v>
      </c>
      <c r="M18" s="29" t="s">
        <v>175</v>
      </c>
      <c r="N18" s="31" t="s">
        <v>48</v>
      </c>
      <c r="O18" s="28">
        <v>0</v>
      </c>
      <c r="P18" s="29" t="s">
        <v>170</v>
      </c>
      <c r="Q18" s="31" t="s">
        <v>15</v>
      </c>
      <c r="R18" s="28">
        <v>1</v>
      </c>
      <c r="S18" s="28">
        <v>0</v>
      </c>
      <c r="T18" s="28">
        <v>0</v>
      </c>
      <c r="U18" s="28">
        <v>0</v>
      </c>
      <c r="V18" s="28">
        <v>0</v>
      </c>
      <c r="W18" s="28">
        <v>0</v>
      </c>
      <c r="X18" s="28">
        <v>0</v>
      </c>
      <c r="Y18" s="28">
        <v>0</v>
      </c>
      <c r="Z18" s="28">
        <v>0</v>
      </c>
      <c r="AA18" s="28">
        <v>0</v>
      </c>
      <c r="AB18" s="28">
        <v>1</v>
      </c>
      <c r="AC18" s="28">
        <v>0</v>
      </c>
      <c r="AD18" s="28">
        <v>0</v>
      </c>
      <c r="AE18" s="28">
        <v>0</v>
      </c>
      <c r="AF18" s="28">
        <v>1</v>
      </c>
      <c r="AG18" s="28">
        <v>0</v>
      </c>
      <c r="AH18" s="28">
        <v>0</v>
      </c>
      <c r="AI18" s="28">
        <v>0</v>
      </c>
      <c r="AJ18" s="9">
        <f t="shared" si="4"/>
        <v>0</v>
      </c>
      <c r="AK18" s="9">
        <f t="shared" si="5"/>
        <v>1</v>
      </c>
      <c r="AL18" s="9">
        <f t="shared" si="6"/>
        <v>0</v>
      </c>
      <c r="AM18" s="9">
        <f t="shared" si="7"/>
        <v>0</v>
      </c>
      <c r="AN18" s="29" t="s">
        <v>176</v>
      </c>
    </row>
    <row r="19" spans="1:40" s="21" customFormat="1" x14ac:dyDescent="0.25">
      <c r="A19" s="32">
        <v>1209</v>
      </c>
      <c r="B19" s="33" t="s">
        <v>7906</v>
      </c>
      <c r="C19" s="33" t="s">
        <v>7907</v>
      </c>
      <c r="D19" s="33" t="s">
        <v>7908</v>
      </c>
      <c r="E19" s="34">
        <v>41365</v>
      </c>
      <c r="F19" s="33" t="s">
        <v>38</v>
      </c>
      <c r="G19" s="19"/>
      <c r="H19" s="19"/>
      <c r="I19" s="19"/>
      <c r="J19" s="32">
        <v>0.25</v>
      </c>
      <c r="K19" s="32">
        <v>11.96</v>
      </c>
      <c r="L19" s="32" t="s">
        <v>342</v>
      </c>
      <c r="M19" s="33" t="s">
        <v>136</v>
      </c>
      <c r="N19" s="35" t="s">
        <v>48</v>
      </c>
      <c r="O19" s="32">
        <v>42</v>
      </c>
      <c r="P19" s="33" t="s">
        <v>377</v>
      </c>
      <c r="Q19" s="35" t="s">
        <v>55</v>
      </c>
      <c r="R19" s="32">
        <v>1</v>
      </c>
      <c r="S19" s="32">
        <v>0</v>
      </c>
      <c r="T19" s="32">
        <v>0</v>
      </c>
      <c r="U19" s="32">
        <v>1</v>
      </c>
      <c r="V19" s="32">
        <v>0</v>
      </c>
      <c r="W19" s="32">
        <v>0</v>
      </c>
      <c r="X19" s="32">
        <v>0</v>
      </c>
      <c r="Y19" s="32">
        <v>0</v>
      </c>
      <c r="Z19" s="32">
        <v>1</v>
      </c>
      <c r="AA19" s="32">
        <v>0</v>
      </c>
      <c r="AB19" s="32">
        <v>0</v>
      </c>
      <c r="AC19" s="32">
        <v>0</v>
      </c>
      <c r="AD19" s="32">
        <v>0</v>
      </c>
      <c r="AE19" s="32">
        <v>0</v>
      </c>
      <c r="AF19" s="32">
        <v>0</v>
      </c>
      <c r="AG19" s="32">
        <v>0</v>
      </c>
      <c r="AH19" s="32">
        <v>0</v>
      </c>
      <c r="AI19" s="32">
        <v>1</v>
      </c>
      <c r="AJ19" s="9">
        <f t="shared" si="4"/>
        <v>0</v>
      </c>
      <c r="AK19" s="9">
        <f t="shared" si="5"/>
        <v>0</v>
      </c>
      <c r="AL19" s="9">
        <f t="shared" si="6"/>
        <v>1</v>
      </c>
      <c r="AM19" s="9">
        <f t="shared" si="7"/>
        <v>0</v>
      </c>
      <c r="AN19" s="22" t="s">
        <v>7909</v>
      </c>
    </row>
    <row r="20" spans="1:40" x14ac:dyDescent="0.25">
      <c r="A20" s="28">
        <v>1439</v>
      </c>
      <c r="B20" s="29" t="s">
        <v>7910</v>
      </c>
      <c r="C20" s="29" t="s">
        <v>7911</v>
      </c>
      <c r="D20" s="29" t="s">
        <v>7912</v>
      </c>
      <c r="E20" s="30">
        <v>40087</v>
      </c>
      <c r="F20" s="29" t="s">
        <v>38</v>
      </c>
      <c r="G20" s="28">
        <v>2200</v>
      </c>
      <c r="H20" s="28">
        <v>900</v>
      </c>
      <c r="K20" s="28">
        <v>1</v>
      </c>
      <c r="L20" s="10" t="s">
        <v>341</v>
      </c>
      <c r="M20" s="29" t="s">
        <v>47</v>
      </c>
      <c r="N20" s="31" t="s">
        <v>48</v>
      </c>
      <c r="O20" s="28">
        <v>8760</v>
      </c>
      <c r="P20" s="29" t="s">
        <v>7913</v>
      </c>
      <c r="Q20" s="31" t="s">
        <v>15</v>
      </c>
      <c r="R20" s="28">
        <v>1</v>
      </c>
      <c r="S20" s="28">
        <v>0</v>
      </c>
      <c r="T20" s="28">
        <v>0</v>
      </c>
      <c r="U20" s="28">
        <v>1</v>
      </c>
      <c r="V20" s="28">
        <v>0</v>
      </c>
      <c r="W20" s="28">
        <v>0</v>
      </c>
      <c r="X20" s="28">
        <v>0</v>
      </c>
      <c r="Y20" s="28">
        <v>0</v>
      </c>
      <c r="Z20" s="28">
        <v>1</v>
      </c>
      <c r="AA20" s="28">
        <v>0</v>
      </c>
      <c r="AB20" s="28">
        <v>0</v>
      </c>
      <c r="AC20" s="28">
        <v>0</v>
      </c>
      <c r="AD20" s="28">
        <v>0</v>
      </c>
      <c r="AE20" s="28">
        <v>0</v>
      </c>
      <c r="AF20" s="28">
        <v>0</v>
      </c>
      <c r="AG20" s="28">
        <v>0</v>
      </c>
      <c r="AH20" s="28">
        <v>0</v>
      </c>
      <c r="AI20" s="28">
        <v>1</v>
      </c>
      <c r="AJ20" s="9">
        <f t="shared" si="4"/>
        <v>0</v>
      </c>
      <c r="AK20" s="9">
        <f t="shared" si="5"/>
        <v>0</v>
      </c>
      <c r="AL20" s="9">
        <f t="shared" si="6"/>
        <v>1</v>
      </c>
      <c r="AM20" s="9">
        <f t="shared" si="7"/>
        <v>0</v>
      </c>
      <c r="AN20" s="29" t="s">
        <v>7914</v>
      </c>
    </row>
    <row r="21" spans="1:40" x14ac:dyDescent="0.25">
      <c r="A21" s="28">
        <v>1440</v>
      </c>
      <c r="B21" s="29" t="s">
        <v>7915</v>
      </c>
      <c r="C21" s="29" t="s">
        <v>7916</v>
      </c>
      <c r="D21" s="29" t="s">
        <v>7917</v>
      </c>
      <c r="E21" s="30">
        <v>40932</v>
      </c>
      <c r="F21" s="29" t="s">
        <v>38</v>
      </c>
      <c r="G21" s="28">
        <v>2200</v>
      </c>
      <c r="H21" s="28">
        <v>900</v>
      </c>
      <c r="K21" s="28">
        <v>0.5</v>
      </c>
      <c r="L21" s="10" t="s">
        <v>341</v>
      </c>
      <c r="M21" s="29" t="s">
        <v>47</v>
      </c>
      <c r="N21" s="31" t="s">
        <v>48</v>
      </c>
      <c r="O21" s="28">
        <v>0</v>
      </c>
      <c r="P21" s="29" t="s">
        <v>7913</v>
      </c>
      <c r="Q21" s="31" t="s">
        <v>15</v>
      </c>
      <c r="R21" s="28">
        <v>1</v>
      </c>
      <c r="S21" s="28">
        <v>0</v>
      </c>
      <c r="T21" s="28">
        <v>0</v>
      </c>
      <c r="U21" s="28">
        <v>1</v>
      </c>
      <c r="V21" s="28">
        <v>0</v>
      </c>
      <c r="W21" s="28">
        <v>0</v>
      </c>
      <c r="X21" s="28">
        <v>0</v>
      </c>
      <c r="Y21" s="28">
        <v>0</v>
      </c>
      <c r="Z21" s="28">
        <v>1</v>
      </c>
      <c r="AA21" s="28">
        <v>0</v>
      </c>
      <c r="AB21" s="28">
        <v>0</v>
      </c>
      <c r="AC21" s="28">
        <v>1</v>
      </c>
      <c r="AD21" s="28">
        <v>0</v>
      </c>
      <c r="AE21" s="28">
        <v>0</v>
      </c>
      <c r="AF21" s="28">
        <v>0</v>
      </c>
      <c r="AG21" s="28">
        <v>0</v>
      </c>
      <c r="AH21" s="28">
        <v>0</v>
      </c>
      <c r="AI21" s="28">
        <v>0</v>
      </c>
      <c r="AJ21" s="9">
        <f t="shared" si="4"/>
        <v>1</v>
      </c>
      <c r="AK21" s="9">
        <f t="shared" si="5"/>
        <v>0</v>
      </c>
      <c r="AL21" s="9">
        <f t="shared" si="6"/>
        <v>0</v>
      </c>
      <c r="AM21" s="9">
        <f t="shared" si="7"/>
        <v>0</v>
      </c>
      <c r="AN21" s="29" t="s">
        <v>7918</v>
      </c>
    </row>
    <row r="22" spans="1:40" x14ac:dyDescent="0.25">
      <c r="A22" s="28">
        <v>1466</v>
      </c>
      <c r="B22" s="29" t="s">
        <v>7619</v>
      </c>
      <c r="C22" s="29" t="s">
        <v>7620</v>
      </c>
      <c r="D22" s="29" t="s">
        <v>7621</v>
      </c>
      <c r="E22" s="30">
        <v>41640</v>
      </c>
      <c r="F22" s="29" t="s">
        <v>38</v>
      </c>
      <c r="I22" s="28">
        <v>1</v>
      </c>
      <c r="J22" s="28">
        <v>0.1434</v>
      </c>
      <c r="K22" s="28">
        <v>11</v>
      </c>
      <c r="L22" s="28" t="s">
        <v>342</v>
      </c>
      <c r="M22" s="29" t="s">
        <v>136</v>
      </c>
      <c r="N22" s="31" t="s">
        <v>48</v>
      </c>
      <c r="O22" s="28">
        <v>30</v>
      </c>
      <c r="P22" s="29" t="s">
        <v>526</v>
      </c>
      <c r="Q22" s="31" t="s">
        <v>15</v>
      </c>
      <c r="R22" s="28">
        <v>1</v>
      </c>
      <c r="S22" s="28">
        <v>0</v>
      </c>
      <c r="T22" s="28">
        <v>0</v>
      </c>
      <c r="U22" s="28">
        <v>1</v>
      </c>
      <c r="V22" s="28">
        <v>0</v>
      </c>
      <c r="W22" s="28">
        <v>0</v>
      </c>
      <c r="X22" s="28">
        <v>0</v>
      </c>
      <c r="Y22" s="28">
        <v>0</v>
      </c>
      <c r="Z22" s="28">
        <v>1</v>
      </c>
      <c r="AA22" s="28">
        <v>0</v>
      </c>
      <c r="AB22" s="28">
        <v>0</v>
      </c>
      <c r="AC22" s="28">
        <v>0</v>
      </c>
      <c r="AD22" s="28">
        <v>0</v>
      </c>
      <c r="AE22" s="28">
        <v>0</v>
      </c>
      <c r="AF22" s="28">
        <v>0</v>
      </c>
      <c r="AG22" s="28">
        <v>0</v>
      </c>
      <c r="AH22" s="28">
        <v>0</v>
      </c>
      <c r="AI22" s="28">
        <v>1</v>
      </c>
      <c r="AJ22" s="9">
        <f t="shared" si="4"/>
        <v>0</v>
      </c>
      <c r="AK22" s="9">
        <f t="shared" si="5"/>
        <v>0</v>
      </c>
      <c r="AL22" s="9">
        <f t="shared" si="6"/>
        <v>1</v>
      </c>
      <c r="AM22" s="9">
        <f t="shared" si="7"/>
        <v>0</v>
      </c>
      <c r="AN22" s="29" t="s">
        <v>7622</v>
      </c>
    </row>
    <row r="23" spans="1:40" x14ac:dyDescent="0.25">
      <c r="A23" s="28">
        <v>1489</v>
      </c>
      <c r="B23" s="29" t="s">
        <v>5793</v>
      </c>
      <c r="C23" s="29" t="s">
        <v>5794</v>
      </c>
      <c r="D23" s="29" t="s">
        <v>5795</v>
      </c>
      <c r="E23" s="30">
        <v>40909</v>
      </c>
      <c r="F23" s="29" t="s">
        <v>38</v>
      </c>
      <c r="J23" s="28">
        <v>1</v>
      </c>
      <c r="L23" s="28" t="s">
        <v>342</v>
      </c>
      <c r="M23" s="29" t="s">
        <v>691</v>
      </c>
      <c r="N23" s="31" t="s">
        <v>48</v>
      </c>
      <c r="O23" s="28">
        <v>15</v>
      </c>
      <c r="P23" s="29" t="s">
        <v>2220</v>
      </c>
      <c r="Q23" s="31" t="s">
        <v>15</v>
      </c>
      <c r="R23" s="28">
        <v>1</v>
      </c>
      <c r="S23" s="28">
        <v>0</v>
      </c>
      <c r="T23" s="28">
        <v>0</v>
      </c>
      <c r="U23" s="28">
        <v>1</v>
      </c>
      <c r="V23" s="28">
        <v>0</v>
      </c>
      <c r="W23" s="28">
        <v>0</v>
      </c>
      <c r="X23" s="28">
        <v>0</v>
      </c>
      <c r="Y23" s="28">
        <v>0</v>
      </c>
      <c r="Z23" s="28">
        <v>1</v>
      </c>
      <c r="AA23" s="28">
        <v>0</v>
      </c>
      <c r="AB23" s="28">
        <v>0</v>
      </c>
      <c r="AC23" s="28">
        <v>0</v>
      </c>
      <c r="AD23" s="28">
        <v>0</v>
      </c>
      <c r="AE23" s="28">
        <v>1</v>
      </c>
      <c r="AF23" s="28">
        <v>0</v>
      </c>
      <c r="AG23" s="28">
        <v>0</v>
      </c>
      <c r="AH23" s="28">
        <v>0</v>
      </c>
      <c r="AI23" s="28">
        <v>0</v>
      </c>
      <c r="AJ23" s="9">
        <f t="shared" si="4"/>
        <v>1</v>
      </c>
      <c r="AK23" s="9">
        <f t="shared" si="5"/>
        <v>0</v>
      </c>
      <c r="AL23" s="9">
        <f t="shared" si="6"/>
        <v>0</v>
      </c>
      <c r="AM23" s="9">
        <f t="shared" si="7"/>
        <v>0</v>
      </c>
      <c r="AN23" s="29" t="s">
        <v>5796</v>
      </c>
    </row>
    <row r="24" spans="1:40" x14ac:dyDescent="0.25">
      <c r="A24" s="28">
        <v>1497</v>
      </c>
      <c r="B24" s="29" t="s">
        <v>2762</v>
      </c>
      <c r="C24" s="29" t="s">
        <v>2763</v>
      </c>
      <c r="D24" s="29" t="s">
        <v>2764</v>
      </c>
      <c r="E24" s="30">
        <v>38473</v>
      </c>
      <c r="F24" s="29" t="s">
        <v>332</v>
      </c>
      <c r="L24" s="28" t="s">
        <v>342</v>
      </c>
      <c r="M24" s="29" t="s">
        <v>136</v>
      </c>
      <c r="N24" s="31" t="s">
        <v>219</v>
      </c>
      <c r="O24" s="28">
        <v>0.05</v>
      </c>
      <c r="P24" s="29" t="s">
        <v>799</v>
      </c>
      <c r="Q24" s="31" t="s">
        <v>15</v>
      </c>
      <c r="R24" s="28">
        <v>1</v>
      </c>
      <c r="S24" s="28">
        <v>0</v>
      </c>
      <c r="T24" s="28">
        <v>0</v>
      </c>
      <c r="U24" s="28">
        <v>1</v>
      </c>
      <c r="V24" s="28">
        <v>0</v>
      </c>
      <c r="W24" s="28">
        <v>0</v>
      </c>
      <c r="X24" s="28">
        <v>0</v>
      </c>
      <c r="Y24" s="28">
        <v>0</v>
      </c>
      <c r="Z24" s="28">
        <v>1</v>
      </c>
      <c r="AA24" s="28">
        <v>0</v>
      </c>
      <c r="AB24" s="28">
        <v>0</v>
      </c>
      <c r="AC24" s="28">
        <v>0</v>
      </c>
      <c r="AD24" s="28">
        <v>0</v>
      </c>
      <c r="AE24" s="28">
        <v>0</v>
      </c>
      <c r="AF24" s="28">
        <v>0</v>
      </c>
      <c r="AG24" s="28">
        <v>1</v>
      </c>
      <c r="AH24" s="28">
        <v>0</v>
      </c>
      <c r="AI24" s="28">
        <v>1</v>
      </c>
      <c r="AJ24" s="9">
        <f t="shared" ref="AJ24:AJ57" si="8">IF(OR(AC24=1,AE24=1),1,0)</f>
        <v>0</v>
      </c>
      <c r="AK24" s="9">
        <f t="shared" ref="AK24:AK57" si="9">IF(OR(AF24=1,AG24=1),1,0)</f>
        <v>1</v>
      </c>
      <c r="AL24" s="9">
        <f t="shared" ref="AL24:AL57" si="10">IF(OR(AD24=1,AH24=1,AI24=1),1,0)</f>
        <v>1</v>
      </c>
      <c r="AM24" s="9">
        <f t="shared" ref="AM24:AM57" si="11">IF(OR(AD24=1,AH24=1),1,0)</f>
        <v>0</v>
      </c>
      <c r="AN24" s="29" t="s">
        <v>2765</v>
      </c>
    </row>
    <row r="25" spans="1:40" x14ac:dyDescent="0.25">
      <c r="A25" s="28">
        <v>1499</v>
      </c>
      <c r="B25" s="29" t="s">
        <v>7919</v>
      </c>
      <c r="C25" s="29" t="s">
        <v>7920</v>
      </c>
      <c r="D25" s="29" t="s">
        <v>7921</v>
      </c>
      <c r="E25" s="30">
        <v>41180</v>
      </c>
      <c r="F25" s="29" t="s">
        <v>332</v>
      </c>
      <c r="I25" s="28">
        <v>1000000</v>
      </c>
      <c r="L25" s="28" t="s">
        <v>342</v>
      </c>
      <c r="M25" s="29" t="s">
        <v>136</v>
      </c>
      <c r="N25" s="31" t="s">
        <v>40</v>
      </c>
      <c r="O25" s="28">
        <v>0.1</v>
      </c>
      <c r="P25" s="29" t="s">
        <v>2769</v>
      </c>
      <c r="Q25" s="31" t="s">
        <v>15</v>
      </c>
      <c r="R25" s="28">
        <v>1</v>
      </c>
      <c r="S25" s="28">
        <v>0</v>
      </c>
      <c r="T25" s="28">
        <v>0</v>
      </c>
      <c r="U25" s="28">
        <v>1</v>
      </c>
      <c r="V25" s="28">
        <v>0</v>
      </c>
      <c r="W25" s="28">
        <v>0</v>
      </c>
      <c r="X25" s="28">
        <v>0</v>
      </c>
      <c r="Y25" s="28">
        <v>0</v>
      </c>
      <c r="Z25" s="28">
        <v>1</v>
      </c>
      <c r="AA25" s="28">
        <v>0</v>
      </c>
      <c r="AB25" s="28">
        <v>0</v>
      </c>
      <c r="AC25" s="28">
        <v>1</v>
      </c>
      <c r="AD25" s="28">
        <v>0</v>
      </c>
      <c r="AE25" s="28">
        <v>0</v>
      </c>
      <c r="AF25" s="28">
        <v>0</v>
      </c>
      <c r="AG25" s="28">
        <v>0</v>
      </c>
      <c r="AH25" s="28">
        <v>0</v>
      </c>
      <c r="AI25" s="28">
        <v>0</v>
      </c>
      <c r="AJ25" s="9">
        <f t="shared" si="8"/>
        <v>1</v>
      </c>
      <c r="AK25" s="9">
        <f t="shared" si="9"/>
        <v>0</v>
      </c>
      <c r="AL25" s="9">
        <f t="shared" si="10"/>
        <v>0</v>
      </c>
      <c r="AM25" s="9">
        <f t="shared" si="11"/>
        <v>0</v>
      </c>
      <c r="AN25" s="29" t="s">
        <v>7922</v>
      </c>
    </row>
    <row r="26" spans="1:40" x14ac:dyDescent="0.25">
      <c r="A26" s="28">
        <v>1500</v>
      </c>
      <c r="B26" s="29" t="s">
        <v>2766</v>
      </c>
      <c r="C26" s="29" t="s">
        <v>2767</v>
      </c>
      <c r="D26" s="29" t="s">
        <v>2768</v>
      </c>
      <c r="E26" s="30">
        <v>40057</v>
      </c>
      <c r="F26" s="29" t="s">
        <v>332</v>
      </c>
      <c r="I26" s="28">
        <v>18980000</v>
      </c>
      <c r="L26" s="28" t="s">
        <v>342</v>
      </c>
      <c r="M26" s="29" t="s">
        <v>136</v>
      </c>
      <c r="N26" s="31" t="s">
        <v>40</v>
      </c>
      <c r="O26" s="28">
        <v>0.1</v>
      </c>
      <c r="P26" s="29" t="s">
        <v>2769</v>
      </c>
      <c r="Q26" s="31" t="s">
        <v>15</v>
      </c>
      <c r="R26" s="28">
        <v>1</v>
      </c>
      <c r="S26" s="28">
        <v>0</v>
      </c>
      <c r="T26" s="28">
        <v>0</v>
      </c>
      <c r="U26" s="28">
        <v>1</v>
      </c>
      <c r="V26" s="28">
        <v>0</v>
      </c>
      <c r="W26" s="28">
        <v>0</v>
      </c>
      <c r="X26" s="28">
        <v>0</v>
      </c>
      <c r="Y26" s="28">
        <v>0</v>
      </c>
      <c r="Z26" s="28">
        <v>1</v>
      </c>
      <c r="AA26" s="28">
        <v>0</v>
      </c>
      <c r="AB26" s="28">
        <v>0</v>
      </c>
      <c r="AC26" s="28">
        <v>1</v>
      </c>
      <c r="AD26" s="28">
        <v>0</v>
      </c>
      <c r="AE26" s="28">
        <v>0</v>
      </c>
      <c r="AF26" s="28">
        <v>0</v>
      </c>
      <c r="AG26" s="28">
        <v>0</v>
      </c>
      <c r="AH26" s="28">
        <v>0</v>
      </c>
      <c r="AI26" s="28">
        <v>0</v>
      </c>
      <c r="AJ26" s="9">
        <f t="shared" si="8"/>
        <v>1</v>
      </c>
      <c r="AK26" s="9">
        <f t="shared" si="9"/>
        <v>0</v>
      </c>
      <c r="AL26" s="9">
        <f t="shared" si="10"/>
        <v>0</v>
      </c>
      <c r="AM26" s="9">
        <f t="shared" si="11"/>
        <v>0</v>
      </c>
      <c r="AN26" s="29" t="s">
        <v>2770</v>
      </c>
    </row>
    <row r="27" spans="1:40" x14ac:dyDescent="0.25">
      <c r="A27" s="28">
        <v>1501</v>
      </c>
      <c r="B27" s="29" t="s">
        <v>2771</v>
      </c>
      <c r="C27" s="29" t="s">
        <v>2772</v>
      </c>
      <c r="D27" s="29" t="s">
        <v>2773</v>
      </c>
      <c r="E27" s="30">
        <v>38078</v>
      </c>
      <c r="F27" s="29" t="s">
        <v>38</v>
      </c>
      <c r="I27" s="28">
        <v>3000000</v>
      </c>
      <c r="J27" s="28">
        <v>108</v>
      </c>
      <c r="L27" s="28" t="s">
        <v>342</v>
      </c>
      <c r="M27" s="29" t="s">
        <v>2774</v>
      </c>
      <c r="N27" s="31" t="s">
        <v>219</v>
      </c>
      <c r="O27" s="28">
        <v>1</v>
      </c>
      <c r="P27" s="29" t="s">
        <v>2769</v>
      </c>
      <c r="Q27" s="31" t="s">
        <v>15</v>
      </c>
      <c r="R27" s="28">
        <v>1</v>
      </c>
      <c r="S27" s="28">
        <v>0</v>
      </c>
      <c r="T27" s="28">
        <v>0</v>
      </c>
      <c r="U27" s="28">
        <v>1</v>
      </c>
      <c r="V27" s="28">
        <v>0</v>
      </c>
      <c r="W27" s="28">
        <v>0</v>
      </c>
      <c r="X27" s="28">
        <v>0</v>
      </c>
      <c r="Y27" s="28">
        <v>0</v>
      </c>
      <c r="Z27" s="28">
        <v>1</v>
      </c>
      <c r="AA27" s="28">
        <v>0</v>
      </c>
      <c r="AB27" s="28">
        <v>0</v>
      </c>
      <c r="AC27" s="28">
        <v>1</v>
      </c>
      <c r="AD27" s="28">
        <v>0</v>
      </c>
      <c r="AE27" s="28">
        <v>0</v>
      </c>
      <c r="AF27" s="28">
        <v>0</v>
      </c>
      <c r="AG27" s="28">
        <v>0</v>
      </c>
      <c r="AH27" s="28">
        <v>0</v>
      </c>
      <c r="AI27" s="28">
        <v>0</v>
      </c>
      <c r="AJ27" s="9">
        <f t="shared" si="8"/>
        <v>1</v>
      </c>
      <c r="AK27" s="9">
        <f t="shared" si="9"/>
        <v>0</v>
      </c>
      <c r="AL27" s="9">
        <f t="shared" si="10"/>
        <v>0</v>
      </c>
      <c r="AM27" s="9">
        <f t="shared" si="11"/>
        <v>0</v>
      </c>
      <c r="AN27" s="29" t="s">
        <v>2775</v>
      </c>
    </row>
    <row r="28" spans="1:40" x14ac:dyDescent="0.25">
      <c r="A28" s="28">
        <v>1547</v>
      </c>
      <c r="B28" s="29" t="s">
        <v>7923</v>
      </c>
      <c r="C28" s="29" t="s">
        <v>7924</v>
      </c>
      <c r="D28" s="29" t="s">
        <v>7925</v>
      </c>
      <c r="E28" s="30">
        <v>39847</v>
      </c>
      <c r="F28" s="29" t="s">
        <v>38</v>
      </c>
      <c r="L28" s="28" t="s">
        <v>342</v>
      </c>
      <c r="M28" s="29" t="s">
        <v>922</v>
      </c>
      <c r="O28" s="28">
        <v>0</v>
      </c>
      <c r="P28" s="29" t="s">
        <v>195</v>
      </c>
      <c r="Q28" s="31" t="s">
        <v>15</v>
      </c>
      <c r="R28" s="28">
        <v>1</v>
      </c>
      <c r="S28" s="28">
        <v>0</v>
      </c>
      <c r="T28" s="28">
        <v>0</v>
      </c>
      <c r="U28" s="28">
        <v>1</v>
      </c>
      <c r="V28" s="28">
        <v>0</v>
      </c>
      <c r="W28" s="28">
        <v>0</v>
      </c>
      <c r="X28" s="28">
        <v>0</v>
      </c>
      <c r="Y28" s="28">
        <v>0</v>
      </c>
      <c r="Z28" s="28">
        <v>1</v>
      </c>
      <c r="AA28" s="28">
        <v>0</v>
      </c>
      <c r="AB28" s="28">
        <v>0</v>
      </c>
      <c r="AC28" s="28">
        <v>1</v>
      </c>
      <c r="AD28" s="28">
        <v>0</v>
      </c>
      <c r="AE28" s="28">
        <v>0</v>
      </c>
      <c r="AF28" s="28">
        <v>0</v>
      </c>
      <c r="AG28" s="28">
        <v>0</v>
      </c>
      <c r="AH28" s="28">
        <v>0</v>
      </c>
      <c r="AI28" s="28">
        <v>0</v>
      </c>
      <c r="AJ28" s="9">
        <f t="shared" si="8"/>
        <v>1</v>
      </c>
      <c r="AK28" s="9">
        <f t="shared" si="9"/>
        <v>0</v>
      </c>
      <c r="AL28" s="9">
        <f t="shared" si="10"/>
        <v>0</v>
      </c>
      <c r="AM28" s="9">
        <f t="shared" si="11"/>
        <v>0</v>
      </c>
      <c r="AN28" s="29" t="s">
        <v>7926</v>
      </c>
    </row>
    <row r="29" spans="1:40" x14ac:dyDescent="0.25">
      <c r="A29" s="28">
        <v>1548</v>
      </c>
      <c r="B29" s="29" t="s">
        <v>7927</v>
      </c>
      <c r="C29" s="29" t="s">
        <v>7928</v>
      </c>
      <c r="D29" s="29" t="s">
        <v>7929</v>
      </c>
      <c r="E29" s="30">
        <v>40299</v>
      </c>
      <c r="F29" s="29" t="s">
        <v>38</v>
      </c>
      <c r="I29" s="28">
        <v>130000</v>
      </c>
      <c r="L29" s="28" t="s">
        <v>342</v>
      </c>
      <c r="M29" s="29" t="s">
        <v>136</v>
      </c>
      <c r="N29" s="31" t="s">
        <v>48</v>
      </c>
      <c r="O29" s="28">
        <v>36</v>
      </c>
      <c r="P29" s="29" t="s">
        <v>7930</v>
      </c>
      <c r="Q29" s="31" t="s">
        <v>70</v>
      </c>
      <c r="R29" s="28">
        <v>0</v>
      </c>
      <c r="S29" s="28">
        <v>0</v>
      </c>
      <c r="T29" s="28">
        <v>0</v>
      </c>
      <c r="U29" s="28">
        <v>1</v>
      </c>
      <c r="V29" s="28">
        <v>0</v>
      </c>
      <c r="W29" s="28">
        <v>0</v>
      </c>
      <c r="X29" s="28">
        <v>0</v>
      </c>
      <c r="Y29" s="28">
        <v>0</v>
      </c>
      <c r="Z29" s="28">
        <v>1</v>
      </c>
      <c r="AA29" s="28">
        <v>0</v>
      </c>
      <c r="AB29" s="28">
        <v>0</v>
      </c>
      <c r="AC29" s="28">
        <v>1</v>
      </c>
      <c r="AD29" s="28">
        <v>0</v>
      </c>
      <c r="AE29" s="28">
        <v>0</v>
      </c>
      <c r="AF29" s="28">
        <v>0</v>
      </c>
      <c r="AG29" s="28">
        <v>0</v>
      </c>
      <c r="AH29" s="28">
        <v>0</v>
      </c>
      <c r="AI29" s="28">
        <v>0</v>
      </c>
      <c r="AJ29" s="9">
        <f t="shared" si="8"/>
        <v>1</v>
      </c>
      <c r="AK29" s="9">
        <f t="shared" si="9"/>
        <v>0</v>
      </c>
      <c r="AL29" s="9">
        <f t="shared" si="10"/>
        <v>0</v>
      </c>
      <c r="AM29" s="9">
        <f t="shared" si="11"/>
        <v>0</v>
      </c>
      <c r="AN29" s="29" t="s">
        <v>7931</v>
      </c>
    </row>
    <row r="30" spans="1:40" x14ac:dyDescent="0.25">
      <c r="A30" s="28">
        <v>1549</v>
      </c>
      <c r="B30" s="29" t="s">
        <v>7932</v>
      </c>
      <c r="C30" s="29" t="s">
        <v>7933</v>
      </c>
      <c r="D30" s="29" t="s">
        <v>7934</v>
      </c>
      <c r="E30" s="30">
        <v>36770</v>
      </c>
      <c r="F30" s="29" t="s">
        <v>38</v>
      </c>
      <c r="J30" s="28">
        <v>4.3</v>
      </c>
      <c r="L30" s="28" t="s">
        <v>342</v>
      </c>
      <c r="M30" s="29" t="s">
        <v>136</v>
      </c>
      <c r="N30" s="31" t="s">
        <v>48</v>
      </c>
      <c r="O30" s="28">
        <v>36</v>
      </c>
      <c r="P30" s="29" t="s">
        <v>7930</v>
      </c>
      <c r="Q30" s="31" t="s">
        <v>70</v>
      </c>
      <c r="R30" s="28">
        <v>0</v>
      </c>
      <c r="S30" s="28">
        <v>0</v>
      </c>
      <c r="T30" s="28">
        <v>0</v>
      </c>
      <c r="U30" s="28">
        <v>1</v>
      </c>
      <c r="V30" s="28">
        <v>0</v>
      </c>
      <c r="W30" s="28">
        <v>0</v>
      </c>
      <c r="X30" s="28">
        <v>0</v>
      </c>
      <c r="Y30" s="28">
        <v>0</v>
      </c>
      <c r="Z30" s="28">
        <v>1</v>
      </c>
      <c r="AA30" s="28">
        <v>0</v>
      </c>
      <c r="AB30" s="28">
        <v>0</v>
      </c>
      <c r="AC30" s="28">
        <v>1</v>
      </c>
      <c r="AD30" s="28">
        <v>0</v>
      </c>
      <c r="AE30" s="28">
        <v>0</v>
      </c>
      <c r="AF30" s="28">
        <v>0</v>
      </c>
      <c r="AG30" s="28">
        <v>0</v>
      </c>
      <c r="AH30" s="28">
        <v>0</v>
      </c>
      <c r="AI30" s="28">
        <v>0</v>
      </c>
      <c r="AJ30" s="9">
        <f t="shared" si="8"/>
        <v>1</v>
      </c>
      <c r="AK30" s="9">
        <f t="shared" si="9"/>
        <v>0</v>
      </c>
      <c r="AL30" s="9">
        <f t="shared" si="10"/>
        <v>0</v>
      </c>
      <c r="AM30" s="9">
        <f t="shared" si="11"/>
        <v>0</v>
      </c>
      <c r="AN30" s="29" t="s">
        <v>7935</v>
      </c>
    </row>
    <row r="31" spans="1:40" x14ac:dyDescent="0.25">
      <c r="A31" s="28">
        <v>1722</v>
      </c>
      <c r="B31" s="29" t="s">
        <v>7936</v>
      </c>
      <c r="C31" s="29" t="s">
        <v>7937</v>
      </c>
      <c r="D31" s="29" t="s">
        <v>7938</v>
      </c>
      <c r="E31" s="30">
        <v>40969</v>
      </c>
      <c r="F31" s="29" t="s">
        <v>38</v>
      </c>
      <c r="Q31" s="31" t="s">
        <v>15</v>
      </c>
      <c r="R31" s="28">
        <v>1</v>
      </c>
      <c r="S31" s="28">
        <v>0</v>
      </c>
      <c r="T31" s="28">
        <v>0</v>
      </c>
      <c r="U31" s="28">
        <v>1</v>
      </c>
      <c r="V31" s="28">
        <v>0</v>
      </c>
      <c r="W31" s="28">
        <v>0</v>
      </c>
      <c r="X31" s="28">
        <v>0</v>
      </c>
      <c r="Y31" s="28">
        <v>0</v>
      </c>
      <c r="Z31" s="28">
        <v>1</v>
      </c>
      <c r="AA31" s="28">
        <v>0</v>
      </c>
      <c r="AB31" s="28">
        <v>0</v>
      </c>
      <c r="AC31" s="28">
        <v>0</v>
      </c>
      <c r="AD31" s="28">
        <v>0</v>
      </c>
      <c r="AE31" s="28">
        <v>0</v>
      </c>
      <c r="AF31" s="28">
        <v>0</v>
      </c>
      <c r="AG31" s="28">
        <v>0</v>
      </c>
      <c r="AH31" s="28">
        <v>0</v>
      </c>
      <c r="AI31" s="28">
        <v>1</v>
      </c>
      <c r="AJ31" s="9">
        <f t="shared" si="8"/>
        <v>0</v>
      </c>
      <c r="AK31" s="9">
        <f t="shared" si="9"/>
        <v>0</v>
      </c>
      <c r="AL31" s="9">
        <f t="shared" si="10"/>
        <v>1</v>
      </c>
      <c r="AM31" s="9">
        <f t="shared" si="11"/>
        <v>0</v>
      </c>
      <c r="AN31" s="29" t="s">
        <v>7939</v>
      </c>
    </row>
    <row r="32" spans="1:40" x14ac:dyDescent="0.25">
      <c r="A32" s="28">
        <v>1735</v>
      </c>
      <c r="B32" s="29" t="s">
        <v>5324</v>
      </c>
      <c r="C32" s="29" t="s">
        <v>5325</v>
      </c>
      <c r="D32" s="29" t="s">
        <v>5326</v>
      </c>
      <c r="E32" s="30">
        <v>37226</v>
      </c>
      <c r="F32" s="29" t="s">
        <v>38</v>
      </c>
      <c r="I32" s="28">
        <v>50000</v>
      </c>
      <c r="L32" s="28" t="s">
        <v>342</v>
      </c>
      <c r="M32" s="29" t="s">
        <v>136</v>
      </c>
      <c r="N32" s="31" t="s">
        <v>219</v>
      </c>
      <c r="O32" s="28">
        <v>3</v>
      </c>
      <c r="P32" s="29" t="s">
        <v>552</v>
      </c>
      <c r="Q32" s="31" t="s">
        <v>15</v>
      </c>
      <c r="R32" s="28">
        <v>1</v>
      </c>
      <c r="S32" s="28">
        <v>0</v>
      </c>
      <c r="T32" s="28">
        <v>0</v>
      </c>
      <c r="U32" s="28">
        <v>1</v>
      </c>
      <c r="V32" s="28">
        <v>0</v>
      </c>
      <c r="W32" s="28">
        <v>0</v>
      </c>
      <c r="X32" s="28">
        <v>0</v>
      </c>
      <c r="Y32" s="28">
        <v>0</v>
      </c>
      <c r="Z32" s="28">
        <v>1</v>
      </c>
      <c r="AA32" s="28">
        <v>0</v>
      </c>
      <c r="AB32" s="28">
        <v>0</v>
      </c>
      <c r="AC32" s="28">
        <v>0</v>
      </c>
      <c r="AD32" s="28">
        <v>0</v>
      </c>
      <c r="AE32" s="28">
        <v>0</v>
      </c>
      <c r="AF32" s="28">
        <v>0</v>
      </c>
      <c r="AG32" s="28">
        <v>0</v>
      </c>
      <c r="AH32" s="28">
        <v>0</v>
      </c>
      <c r="AI32" s="28">
        <v>1</v>
      </c>
      <c r="AJ32" s="9">
        <f t="shared" si="8"/>
        <v>0</v>
      </c>
      <c r="AK32" s="9">
        <f t="shared" si="9"/>
        <v>0</v>
      </c>
      <c r="AL32" s="9">
        <f t="shared" si="10"/>
        <v>1</v>
      </c>
      <c r="AM32" s="9">
        <f t="shared" si="11"/>
        <v>0</v>
      </c>
      <c r="AN32" s="29" t="s">
        <v>5327</v>
      </c>
    </row>
    <row r="33" spans="1:40" x14ac:dyDescent="0.25">
      <c r="A33" s="28">
        <v>1736</v>
      </c>
      <c r="B33" s="29" t="s">
        <v>5328</v>
      </c>
      <c r="C33" s="29" t="s">
        <v>5329</v>
      </c>
      <c r="D33" s="29" t="s">
        <v>5330</v>
      </c>
      <c r="E33" s="30">
        <v>37591</v>
      </c>
      <c r="F33" s="29" t="s">
        <v>38</v>
      </c>
      <c r="I33" s="28">
        <v>50000</v>
      </c>
      <c r="L33" s="28" t="s">
        <v>342</v>
      </c>
      <c r="M33" s="29" t="s">
        <v>136</v>
      </c>
      <c r="N33" s="31" t="s">
        <v>219</v>
      </c>
      <c r="O33" s="28">
        <v>3</v>
      </c>
      <c r="P33" s="29" t="s">
        <v>552</v>
      </c>
      <c r="Q33" s="31" t="s">
        <v>15</v>
      </c>
      <c r="R33" s="28">
        <v>1</v>
      </c>
      <c r="S33" s="28">
        <v>0</v>
      </c>
      <c r="T33" s="28">
        <v>0</v>
      </c>
      <c r="U33" s="28">
        <v>1</v>
      </c>
      <c r="V33" s="28">
        <v>0</v>
      </c>
      <c r="W33" s="28">
        <v>0</v>
      </c>
      <c r="X33" s="28">
        <v>0</v>
      </c>
      <c r="Y33" s="28">
        <v>0</v>
      </c>
      <c r="Z33" s="28">
        <v>1</v>
      </c>
      <c r="AA33" s="28">
        <v>0</v>
      </c>
      <c r="AB33" s="28">
        <v>0</v>
      </c>
      <c r="AC33" s="28">
        <v>0</v>
      </c>
      <c r="AD33" s="28">
        <v>0</v>
      </c>
      <c r="AE33" s="28">
        <v>0</v>
      </c>
      <c r="AF33" s="28">
        <v>0</v>
      </c>
      <c r="AG33" s="28">
        <v>0</v>
      </c>
      <c r="AH33" s="28">
        <v>0</v>
      </c>
      <c r="AI33" s="28">
        <v>1</v>
      </c>
      <c r="AJ33" s="9">
        <f t="shared" si="8"/>
        <v>0</v>
      </c>
      <c r="AK33" s="9">
        <f t="shared" si="9"/>
        <v>0</v>
      </c>
      <c r="AL33" s="9">
        <f t="shared" si="10"/>
        <v>1</v>
      </c>
      <c r="AM33" s="9">
        <f t="shared" si="11"/>
        <v>0</v>
      </c>
      <c r="AN33" s="29" t="s">
        <v>5331</v>
      </c>
    </row>
    <row r="34" spans="1:40" x14ac:dyDescent="0.25">
      <c r="A34" s="28">
        <v>1815</v>
      </c>
      <c r="B34" s="29" t="s">
        <v>1414</v>
      </c>
      <c r="C34" s="29" t="s">
        <v>1415</v>
      </c>
      <c r="D34" s="29" t="s">
        <v>1416</v>
      </c>
      <c r="E34" s="30">
        <v>39414</v>
      </c>
      <c r="F34" s="29" t="s">
        <v>38</v>
      </c>
      <c r="J34" s="28">
        <v>1.4</v>
      </c>
      <c r="L34" s="28" t="s">
        <v>342</v>
      </c>
      <c r="M34" s="29" t="s">
        <v>39</v>
      </c>
      <c r="N34" s="31" t="s">
        <v>48</v>
      </c>
      <c r="O34" s="28">
        <v>3</v>
      </c>
      <c r="P34" s="29" t="s">
        <v>111</v>
      </c>
      <c r="Q34" s="31" t="s">
        <v>15</v>
      </c>
      <c r="R34" s="28">
        <v>0</v>
      </c>
      <c r="S34" s="28">
        <v>0</v>
      </c>
      <c r="T34" s="28">
        <v>0</v>
      </c>
      <c r="U34" s="28">
        <v>0</v>
      </c>
      <c r="V34" s="28">
        <v>0</v>
      </c>
      <c r="W34" s="28">
        <v>0</v>
      </c>
      <c r="X34" s="28">
        <v>0</v>
      </c>
      <c r="Y34" s="28">
        <v>0</v>
      </c>
      <c r="Z34" s="28">
        <v>0</v>
      </c>
      <c r="AA34" s="28">
        <v>1</v>
      </c>
      <c r="AB34" s="28">
        <v>0</v>
      </c>
      <c r="AC34" s="28">
        <v>0</v>
      </c>
      <c r="AD34" s="28">
        <v>1</v>
      </c>
      <c r="AE34" s="28">
        <v>1</v>
      </c>
      <c r="AF34" s="28">
        <v>0</v>
      </c>
      <c r="AG34" s="28">
        <v>0</v>
      </c>
      <c r="AH34" s="28">
        <v>0</v>
      </c>
      <c r="AI34" s="28">
        <v>0</v>
      </c>
      <c r="AJ34" s="9">
        <f t="shared" si="8"/>
        <v>1</v>
      </c>
      <c r="AK34" s="9">
        <f t="shared" si="9"/>
        <v>0</v>
      </c>
      <c r="AL34" s="9">
        <f t="shared" si="10"/>
        <v>1</v>
      </c>
      <c r="AM34" s="9">
        <f t="shared" si="11"/>
        <v>1</v>
      </c>
      <c r="AN34" s="29" t="s">
        <v>1417</v>
      </c>
    </row>
    <row r="35" spans="1:40" x14ac:dyDescent="0.25">
      <c r="A35" s="28">
        <v>1835</v>
      </c>
      <c r="B35" s="29" t="s">
        <v>7940</v>
      </c>
      <c r="C35" s="29" t="s">
        <v>7941</v>
      </c>
      <c r="D35" s="29" t="s">
        <v>7942</v>
      </c>
      <c r="E35" s="30">
        <v>39417</v>
      </c>
      <c r="F35" s="29" t="s">
        <v>38</v>
      </c>
      <c r="I35" s="28">
        <v>1000</v>
      </c>
      <c r="J35" s="28">
        <v>0.01</v>
      </c>
      <c r="L35" s="28" t="s">
        <v>342</v>
      </c>
      <c r="M35" s="29" t="s">
        <v>424</v>
      </c>
      <c r="N35" s="31" t="s">
        <v>48</v>
      </c>
      <c r="O35" s="28">
        <v>0.5</v>
      </c>
      <c r="P35" s="29" t="s">
        <v>111</v>
      </c>
      <c r="Q35" s="31" t="s">
        <v>70</v>
      </c>
      <c r="R35" s="28">
        <v>0</v>
      </c>
      <c r="S35" s="28">
        <v>0</v>
      </c>
      <c r="T35" s="28">
        <v>0</v>
      </c>
      <c r="U35" s="28">
        <v>0</v>
      </c>
      <c r="V35" s="28">
        <v>0</v>
      </c>
      <c r="W35" s="28">
        <v>0</v>
      </c>
      <c r="X35" s="28">
        <v>0</v>
      </c>
      <c r="Y35" s="28">
        <v>0</v>
      </c>
      <c r="Z35" s="28">
        <v>0</v>
      </c>
      <c r="AA35" s="28">
        <v>1</v>
      </c>
      <c r="AB35" s="28">
        <v>0</v>
      </c>
      <c r="AC35" s="28">
        <v>0</v>
      </c>
      <c r="AD35" s="28">
        <v>1</v>
      </c>
      <c r="AE35" s="28">
        <v>0</v>
      </c>
      <c r="AF35" s="28">
        <v>0</v>
      </c>
      <c r="AG35" s="28">
        <v>0</v>
      </c>
      <c r="AH35" s="28">
        <v>0</v>
      </c>
      <c r="AI35" s="28">
        <v>0</v>
      </c>
      <c r="AJ35" s="9">
        <f t="shared" si="8"/>
        <v>0</v>
      </c>
      <c r="AK35" s="9">
        <f t="shared" si="9"/>
        <v>0</v>
      </c>
      <c r="AL35" s="9">
        <f t="shared" si="10"/>
        <v>1</v>
      </c>
      <c r="AM35" s="9">
        <f t="shared" si="11"/>
        <v>1</v>
      </c>
      <c r="AN35" s="29" t="s">
        <v>7943</v>
      </c>
    </row>
    <row r="36" spans="1:40" x14ac:dyDescent="0.25">
      <c r="A36" s="28">
        <v>1890</v>
      </c>
      <c r="B36" s="29" t="s">
        <v>7944</v>
      </c>
      <c r="C36" s="29" t="s">
        <v>7945</v>
      </c>
      <c r="D36" s="29" t="s">
        <v>7946</v>
      </c>
      <c r="E36" s="30">
        <v>40196</v>
      </c>
      <c r="F36" s="29" t="s">
        <v>38</v>
      </c>
      <c r="L36" s="28" t="s">
        <v>342</v>
      </c>
      <c r="M36" s="29" t="s">
        <v>424</v>
      </c>
      <c r="N36" s="31" t="s">
        <v>48</v>
      </c>
      <c r="O36" s="28">
        <v>0.5</v>
      </c>
      <c r="P36" s="29" t="s">
        <v>111</v>
      </c>
      <c r="Q36" s="31" t="s">
        <v>70</v>
      </c>
      <c r="R36" s="28">
        <v>0</v>
      </c>
      <c r="S36" s="28">
        <v>0</v>
      </c>
      <c r="T36" s="28">
        <v>0</v>
      </c>
      <c r="U36" s="28">
        <v>0</v>
      </c>
      <c r="V36" s="28">
        <v>0</v>
      </c>
      <c r="W36" s="28">
        <v>0</v>
      </c>
      <c r="X36" s="28">
        <v>0</v>
      </c>
      <c r="Y36" s="28">
        <v>0</v>
      </c>
      <c r="Z36" s="28">
        <v>0</v>
      </c>
      <c r="AA36" s="28">
        <v>1</v>
      </c>
      <c r="AB36" s="28">
        <v>0</v>
      </c>
      <c r="AC36" s="28">
        <v>1</v>
      </c>
      <c r="AD36" s="28">
        <v>0</v>
      </c>
      <c r="AE36" s="28">
        <v>0</v>
      </c>
      <c r="AF36" s="28">
        <v>0</v>
      </c>
      <c r="AG36" s="28">
        <v>0</v>
      </c>
      <c r="AH36" s="28">
        <v>0</v>
      </c>
      <c r="AI36" s="28">
        <v>0</v>
      </c>
      <c r="AJ36" s="9">
        <f t="shared" si="8"/>
        <v>1</v>
      </c>
      <c r="AK36" s="9">
        <f t="shared" si="9"/>
        <v>0</v>
      </c>
      <c r="AL36" s="9">
        <f t="shared" si="10"/>
        <v>0</v>
      </c>
      <c r="AM36" s="9">
        <f t="shared" si="11"/>
        <v>0</v>
      </c>
      <c r="AN36" s="29" t="s">
        <v>7947</v>
      </c>
    </row>
    <row r="37" spans="1:40" x14ac:dyDescent="0.25">
      <c r="A37" s="28">
        <v>1915</v>
      </c>
      <c r="B37" s="29" t="s">
        <v>7948</v>
      </c>
      <c r="C37" s="29" t="s">
        <v>7949</v>
      </c>
      <c r="D37" s="29" t="s">
        <v>7950</v>
      </c>
      <c r="E37" s="30">
        <v>38456</v>
      </c>
      <c r="F37" s="29" t="s">
        <v>38</v>
      </c>
      <c r="J37" s="28">
        <v>0.63</v>
      </c>
      <c r="L37" s="28" t="s">
        <v>342</v>
      </c>
      <c r="M37" s="29" t="s">
        <v>4080</v>
      </c>
      <c r="N37" s="31" t="s">
        <v>48</v>
      </c>
      <c r="O37" s="28">
        <v>0</v>
      </c>
      <c r="P37" s="29" t="s">
        <v>111</v>
      </c>
      <c r="Q37" s="31" t="s">
        <v>70</v>
      </c>
      <c r="R37" s="28">
        <v>0</v>
      </c>
      <c r="S37" s="28">
        <v>0</v>
      </c>
      <c r="T37" s="28">
        <v>0</v>
      </c>
      <c r="U37" s="28">
        <v>0</v>
      </c>
      <c r="V37" s="28">
        <v>0</v>
      </c>
      <c r="W37" s="28">
        <v>0</v>
      </c>
      <c r="X37" s="28">
        <v>0</v>
      </c>
      <c r="Y37" s="28">
        <v>0</v>
      </c>
      <c r="Z37" s="28">
        <v>0</v>
      </c>
      <c r="AA37" s="28">
        <v>1</v>
      </c>
      <c r="AB37" s="28">
        <v>0</v>
      </c>
      <c r="AC37" s="28">
        <v>1</v>
      </c>
      <c r="AD37" s="28">
        <v>1</v>
      </c>
      <c r="AE37" s="28">
        <v>0</v>
      </c>
      <c r="AF37" s="28">
        <v>0</v>
      </c>
      <c r="AG37" s="28">
        <v>0</v>
      </c>
      <c r="AH37" s="28">
        <v>0</v>
      </c>
      <c r="AI37" s="28">
        <v>0</v>
      </c>
      <c r="AJ37" s="9">
        <f t="shared" si="8"/>
        <v>1</v>
      </c>
      <c r="AK37" s="9">
        <f t="shared" si="9"/>
        <v>0</v>
      </c>
      <c r="AL37" s="9">
        <f t="shared" si="10"/>
        <v>1</v>
      </c>
      <c r="AM37" s="9">
        <f t="shared" si="11"/>
        <v>1</v>
      </c>
      <c r="AN37" s="29" t="s">
        <v>7951</v>
      </c>
    </row>
    <row r="38" spans="1:40" x14ac:dyDescent="0.25">
      <c r="A38" s="28">
        <v>1933</v>
      </c>
      <c r="B38" s="29" t="s">
        <v>1192</v>
      </c>
      <c r="C38" s="29" t="s">
        <v>1193</v>
      </c>
      <c r="D38" s="29" t="s">
        <v>1194</v>
      </c>
      <c r="E38" s="30">
        <v>39022</v>
      </c>
      <c r="F38" s="29" t="s">
        <v>38</v>
      </c>
      <c r="J38" s="28">
        <v>5.3999999999999999E-2</v>
      </c>
      <c r="L38" s="28" t="s">
        <v>342</v>
      </c>
      <c r="M38" s="29" t="s">
        <v>691</v>
      </c>
      <c r="N38" s="31" t="s">
        <v>48</v>
      </c>
      <c r="O38" s="28">
        <v>0.5</v>
      </c>
      <c r="P38" s="29" t="s">
        <v>111</v>
      </c>
      <c r="Q38" s="31" t="s">
        <v>70</v>
      </c>
      <c r="R38" s="28">
        <v>0</v>
      </c>
      <c r="S38" s="28">
        <v>0</v>
      </c>
      <c r="T38" s="28">
        <v>0</v>
      </c>
      <c r="U38" s="28">
        <v>0</v>
      </c>
      <c r="V38" s="28">
        <v>0</v>
      </c>
      <c r="W38" s="28">
        <v>0</v>
      </c>
      <c r="X38" s="28">
        <v>0</v>
      </c>
      <c r="Y38" s="28">
        <v>0</v>
      </c>
      <c r="Z38" s="28">
        <v>0</v>
      </c>
      <c r="AA38" s="28">
        <v>1</v>
      </c>
      <c r="AB38" s="28">
        <v>0</v>
      </c>
      <c r="AC38" s="28">
        <v>1</v>
      </c>
      <c r="AD38" s="28">
        <v>0</v>
      </c>
      <c r="AE38" s="28">
        <v>0</v>
      </c>
      <c r="AF38" s="28">
        <v>0</v>
      </c>
      <c r="AG38" s="28">
        <v>0</v>
      </c>
      <c r="AH38" s="28">
        <v>0</v>
      </c>
      <c r="AI38" s="28">
        <v>0</v>
      </c>
      <c r="AJ38" s="9">
        <f t="shared" si="8"/>
        <v>1</v>
      </c>
      <c r="AK38" s="9">
        <f t="shared" si="9"/>
        <v>0</v>
      </c>
      <c r="AL38" s="9">
        <f t="shared" si="10"/>
        <v>0</v>
      </c>
      <c r="AM38" s="9">
        <f t="shared" si="11"/>
        <v>0</v>
      </c>
      <c r="AN38" s="29" t="s">
        <v>1195</v>
      </c>
    </row>
    <row r="39" spans="1:40" x14ac:dyDescent="0.25">
      <c r="A39" s="28">
        <v>1934</v>
      </c>
      <c r="B39" s="29" t="s">
        <v>7952</v>
      </c>
      <c r="C39" s="29" t="s">
        <v>7953</v>
      </c>
      <c r="D39" s="29" t="s">
        <v>7954</v>
      </c>
      <c r="E39" s="30">
        <v>39264</v>
      </c>
      <c r="F39" s="29" t="s">
        <v>38</v>
      </c>
      <c r="J39" s="28">
        <v>5.3999999999999999E-2</v>
      </c>
      <c r="L39" s="28" t="s">
        <v>342</v>
      </c>
      <c r="M39" s="29" t="s">
        <v>185</v>
      </c>
      <c r="N39" s="31" t="s">
        <v>48</v>
      </c>
      <c r="O39" s="28">
        <v>0</v>
      </c>
      <c r="P39" s="29" t="s">
        <v>111</v>
      </c>
      <c r="Q39" s="31" t="s">
        <v>70</v>
      </c>
      <c r="R39" s="28">
        <v>0</v>
      </c>
      <c r="S39" s="28">
        <v>0</v>
      </c>
      <c r="T39" s="28">
        <v>0</v>
      </c>
      <c r="U39" s="28">
        <v>0</v>
      </c>
      <c r="V39" s="28">
        <v>0</v>
      </c>
      <c r="W39" s="28">
        <v>0</v>
      </c>
      <c r="X39" s="28">
        <v>0</v>
      </c>
      <c r="Y39" s="28">
        <v>0</v>
      </c>
      <c r="Z39" s="28">
        <v>0</v>
      </c>
      <c r="AA39" s="28">
        <v>1</v>
      </c>
      <c r="AB39" s="28">
        <v>0</v>
      </c>
      <c r="AC39" s="28">
        <v>1</v>
      </c>
      <c r="AD39" s="28">
        <v>0</v>
      </c>
      <c r="AE39" s="28">
        <v>0</v>
      </c>
      <c r="AF39" s="28">
        <v>0</v>
      </c>
      <c r="AG39" s="28">
        <v>0</v>
      </c>
      <c r="AH39" s="28">
        <v>0</v>
      </c>
      <c r="AI39" s="28">
        <v>0</v>
      </c>
      <c r="AJ39" s="9">
        <f t="shared" si="8"/>
        <v>1</v>
      </c>
      <c r="AK39" s="9">
        <f t="shared" si="9"/>
        <v>0</v>
      </c>
      <c r="AL39" s="9">
        <f t="shared" si="10"/>
        <v>0</v>
      </c>
      <c r="AM39" s="9">
        <f t="shared" si="11"/>
        <v>0</v>
      </c>
      <c r="AN39" s="29" t="s">
        <v>7955</v>
      </c>
    </row>
    <row r="40" spans="1:40" x14ac:dyDescent="0.25">
      <c r="A40" s="28">
        <v>2187</v>
      </c>
      <c r="B40" s="29" t="s">
        <v>5399</v>
      </c>
      <c r="C40" s="29" t="s">
        <v>5400</v>
      </c>
      <c r="D40" s="29" t="s">
        <v>5401</v>
      </c>
      <c r="E40" s="30">
        <v>37377</v>
      </c>
      <c r="F40" s="29" t="s">
        <v>38</v>
      </c>
      <c r="I40" s="28">
        <v>150</v>
      </c>
      <c r="L40" s="28" t="s">
        <v>342</v>
      </c>
      <c r="M40" s="29" t="s">
        <v>136</v>
      </c>
      <c r="N40" s="31" t="s">
        <v>219</v>
      </c>
      <c r="O40" s="28">
        <v>1</v>
      </c>
      <c r="P40" s="29" t="s">
        <v>7956</v>
      </c>
      <c r="Q40" s="31" t="s">
        <v>15</v>
      </c>
      <c r="R40" s="28">
        <v>1</v>
      </c>
      <c r="S40" s="28">
        <v>0</v>
      </c>
      <c r="T40" s="28">
        <v>0</v>
      </c>
      <c r="U40" s="28">
        <v>1</v>
      </c>
      <c r="V40" s="28">
        <v>0</v>
      </c>
      <c r="W40" s="28">
        <v>0</v>
      </c>
      <c r="X40" s="28">
        <v>0</v>
      </c>
      <c r="Y40" s="28">
        <v>1</v>
      </c>
      <c r="Z40" s="28">
        <v>0</v>
      </c>
      <c r="AA40" s="28">
        <v>0</v>
      </c>
      <c r="AB40" s="28">
        <v>0</v>
      </c>
      <c r="AC40" s="28">
        <v>0</v>
      </c>
      <c r="AD40" s="28">
        <v>0</v>
      </c>
      <c r="AE40" s="28">
        <v>0</v>
      </c>
      <c r="AF40" s="28">
        <v>0</v>
      </c>
      <c r="AG40" s="28">
        <v>0</v>
      </c>
      <c r="AH40" s="28">
        <v>0</v>
      </c>
      <c r="AI40" s="28">
        <v>1</v>
      </c>
      <c r="AJ40" s="9">
        <f t="shared" si="8"/>
        <v>0</v>
      </c>
      <c r="AK40" s="9">
        <f t="shared" si="9"/>
        <v>0</v>
      </c>
      <c r="AL40" s="9">
        <f t="shared" si="10"/>
        <v>1</v>
      </c>
      <c r="AM40" s="9">
        <f t="shared" si="11"/>
        <v>0</v>
      </c>
      <c r="AN40" s="29" t="s">
        <v>5402</v>
      </c>
    </row>
    <row r="41" spans="1:40" x14ac:dyDescent="0.25">
      <c r="A41" s="28">
        <v>2240</v>
      </c>
      <c r="B41" s="29" t="s">
        <v>6558</v>
      </c>
      <c r="C41" s="29" t="s">
        <v>6559</v>
      </c>
      <c r="D41" s="29" t="s">
        <v>6560</v>
      </c>
      <c r="E41" s="30">
        <v>38930</v>
      </c>
      <c r="F41" s="29" t="s">
        <v>38</v>
      </c>
      <c r="J41" s="28">
        <v>4</v>
      </c>
      <c r="L41" s="28" t="s">
        <v>342</v>
      </c>
      <c r="M41" s="29" t="s">
        <v>185</v>
      </c>
      <c r="N41" s="31" t="s">
        <v>48</v>
      </c>
      <c r="O41" s="28">
        <v>2</v>
      </c>
      <c r="P41" s="29" t="s">
        <v>4500</v>
      </c>
      <c r="Q41" s="31" t="s">
        <v>15</v>
      </c>
      <c r="R41" s="28">
        <v>1</v>
      </c>
      <c r="S41" s="28">
        <v>0</v>
      </c>
      <c r="T41" s="28">
        <v>0</v>
      </c>
      <c r="U41" s="28">
        <v>0</v>
      </c>
      <c r="V41" s="28">
        <v>0</v>
      </c>
      <c r="W41" s="28">
        <v>0</v>
      </c>
      <c r="X41" s="28">
        <v>0</v>
      </c>
      <c r="Y41" s="28">
        <v>1</v>
      </c>
      <c r="Z41" s="28">
        <v>0</v>
      </c>
      <c r="AA41" s="28">
        <v>0</v>
      </c>
      <c r="AB41" s="28">
        <v>0</v>
      </c>
      <c r="AC41" s="28">
        <v>0</v>
      </c>
      <c r="AD41" s="28">
        <v>0</v>
      </c>
      <c r="AE41" s="28">
        <v>0</v>
      </c>
      <c r="AF41" s="28">
        <v>0</v>
      </c>
      <c r="AG41" s="28">
        <v>0</v>
      </c>
      <c r="AH41" s="28">
        <v>0</v>
      </c>
      <c r="AI41" s="28">
        <v>1</v>
      </c>
      <c r="AJ41" s="9">
        <f t="shared" si="8"/>
        <v>0</v>
      </c>
      <c r="AK41" s="9">
        <f t="shared" si="9"/>
        <v>0</v>
      </c>
      <c r="AL41" s="9">
        <f t="shared" si="10"/>
        <v>1</v>
      </c>
      <c r="AM41" s="9">
        <f t="shared" si="11"/>
        <v>0</v>
      </c>
      <c r="AN41" s="29" t="s">
        <v>6561</v>
      </c>
    </row>
    <row r="42" spans="1:40" x14ac:dyDescent="0.25">
      <c r="A42" s="28">
        <v>2241</v>
      </c>
      <c r="B42" s="29" t="s">
        <v>5421</v>
      </c>
      <c r="C42" s="29" t="s">
        <v>5422</v>
      </c>
      <c r="D42" s="29" t="s">
        <v>5423</v>
      </c>
      <c r="E42" s="30">
        <v>39052</v>
      </c>
      <c r="F42" s="29" t="s">
        <v>38</v>
      </c>
      <c r="J42" s="28">
        <v>1</v>
      </c>
      <c r="L42" s="28" t="s">
        <v>342</v>
      </c>
      <c r="M42" s="29" t="s">
        <v>185</v>
      </c>
      <c r="N42" s="31" t="s">
        <v>48</v>
      </c>
      <c r="O42" s="28">
        <v>2</v>
      </c>
      <c r="P42" s="29" t="s">
        <v>4500</v>
      </c>
      <c r="Q42" s="31" t="s">
        <v>15</v>
      </c>
      <c r="R42" s="28">
        <v>1</v>
      </c>
      <c r="S42" s="28">
        <v>0</v>
      </c>
      <c r="T42" s="28">
        <v>0</v>
      </c>
      <c r="U42" s="28">
        <v>0</v>
      </c>
      <c r="V42" s="28">
        <v>0</v>
      </c>
      <c r="W42" s="28">
        <v>0</v>
      </c>
      <c r="X42" s="28">
        <v>0</v>
      </c>
      <c r="Y42" s="28">
        <v>1</v>
      </c>
      <c r="Z42" s="28">
        <v>0</v>
      </c>
      <c r="AA42" s="28">
        <v>0</v>
      </c>
      <c r="AB42" s="28">
        <v>0</v>
      </c>
      <c r="AC42" s="28">
        <v>0</v>
      </c>
      <c r="AD42" s="28">
        <v>0</v>
      </c>
      <c r="AE42" s="28">
        <v>0</v>
      </c>
      <c r="AF42" s="28">
        <v>0</v>
      </c>
      <c r="AG42" s="28">
        <v>0</v>
      </c>
      <c r="AH42" s="28">
        <v>0</v>
      </c>
      <c r="AI42" s="28">
        <v>1</v>
      </c>
      <c r="AJ42" s="9">
        <f t="shared" si="8"/>
        <v>0</v>
      </c>
      <c r="AK42" s="9">
        <f t="shared" si="9"/>
        <v>0</v>
      </c>
      <c r="AL42" s="9">
        <f t="shared" si="10"/>
        <v>1</v>
      </c>
      <c r="AM42" s="9">
        <f t="shared" si="11"/>
        <v>0</v>
      </c>
      <c r="AN42" s="29" t="s">
        <v>5424</v>
      </c>
    </row>
    <row r="43" spans="1:40" x14ac:dyDescent="0.25">
      <c r="A43" s="28">
        <v>2273</v>
      </c>
      <c r="B43" s="29" t="s">
        <v>4538</v>
      </c>
      <c r="C43" s="29" t="s">
        <v>4539</v>
      </c>
      <c r="D43" s="29" t="s">
        <v>4540</v>
      </c>
      <c r="E43" s="30">
        <v>39173</v>
      </c>
      <c r="F43" s="29" t="s">
        <v>38</v>
      </c>
      <c r="I43" s="28">
        <v>10000</v>
      </c>
      <c r="J43" s="28"/>
      <c r="L43" s="28" t="s">
        <v>342</v>
      </c>
      <c r="M43" s="29" t="s">
        <v>136</v>
      </c>
      <c r="N43" s="31" t="s">
        <v>219</v>
      </c>
      <c r="O43" s="28">
        <v>8</v>
      </c>
      <c r="P43" s="29" t="s">
        <v>4541</v>
      </c>
      <c r="Q43" s="31" t="s">
        <v>15</v>
      </c>
      <c r="R43" s="28">
        <v>1</v>
      </c>
      <c r="S43" s="28">
        <v>0</v>
      </c>
      <c r="T43" s="28">
        <v>0</v>
      </c>
      <c r="U43" s="28">
        <v>1</v>
      </c>
      <c r="V43" s="28">
        <v>0</v>
      </c>
      <c r="W43" s="28">
        <v>0</v>
      </c>
      <c r="X43" s="28">
        <v>0</v>
      </c>
      <c r="Y43" s="28">
        <v>1</v>
      </c>
      <c r="Z43" s="28">
        <v>0</v>
      </c>
      <c r="AA43" s="28">
        <v>0</v>
      </c>
      <c r="AB43" s="28">
        <v>0</v>
      </c>
      <c r="AC43" s="28">
        <v>0</v>
      </c>
      <c r="AD43" s="28">
        <v>0</v>
      </c>
      <c r="AE43" s="28">
        <v>0</v>
      </c>
      <c r="AF43" s="28">
        <v>0</v>
      </c>
      <c r="AG43" s="28">
        <v>0</v>
      </c>
      <c r="AH43" s="28">
        <v>0</v>
      </c>
      <c r="AI43" s="28">
        <v>1</v>
      </c>
      <c r="AJ43" s="9">
        <f t="shared" si="8"/>
        <v>0</v>
      </c>
      <c r="AK43" s="9">
        <f t="shared" si="9"/>
        <v>0</v>
      </c>
      <c r="AL43" s="9">
        <f t="shared" si="10"/>
        <v>1</v>
      </c>
      <c r="AM43" s="9">
        <f t="shared" si="11"/>
        <v>0</v>
      </c>
      <c r="AN43" s="29" t="s">
        <v>4542</v>
      </c>
    </row>
    <row r="44" spans="1:40" x14ac:dyDescent="0.25">
      <c r="A44" s="28">
        <v>2292</v>
      </c>
      <c r="B44" s="29" t="s">
        <v>7957</v>
      </c>
      <c r="C44" s="29" t="s">
        <v>7958</v>
      </c>
      <c r="D44" s="29" t="s">
        <v>7959</v>
      </c>
      <c r="E44" s="30">
        <v>36892</v>
      </c>
      <c r="F44" s="29" t="s">
        <v>38</v>
      </c>
      <c r="I44" s="28">
        <v>300000</v>
      </c>
      <c r="L44" s="28"/>
      <c r="O44" s="28">
        <v>1</v>
      </c>
      <c r="P44" s="29" t="s">
        <v>7960</v>
      </c>
      <c r="Q44" s="31" t="s">
        <v>15</v>
      </c>
      <c r="R44" s="28">
        <v>1</v>
      </c>
      <c r="S44" s="28">
        <v>0</v>
      </c>
      <c r="T44" s="28">
        <v>0</v>
      </c>
      <c r="U44" s="28">
        <v>1</v>
      </c>
      <c r="V44" s="28">
        <v>0</v>
      </c>
      <c r="W44" s="28">
        <v>0</v>
      </c>
      <c r="X44" s="28">
        <v>0</v>
      </c>
      <c r="Y44" s="28">
        <v>1</v>
      </c>
      <c r="Z44" s="28">
        <v>0</v>
      </c>
      <c r="AA44" s="28">
        <v>0</v>
      </c>
      <c r="AB44" s="28">
        <v>0</v>
      </c>
      <c r="AC44" s="28">
        <v>0</v>
      </c>
      <c r="AD44" s="28">
        <v>0</v>
      </c>
      <c r="AE44" s="28">
        <v>0</v>
      </c>
      <c r="AF44" s="28">
        <v>0</v>
      </c>
      <c r="AG44" s="28">
        <v>0</v>
      </c>
      <c r="AH44" s="28">
        <v>0</v>
      </c>
      <c r="AI44" s="28">
        <v>1</v>
      </c>
      <c r="AJ44" s="9">
        <f t="shared" si="8"/>
        <v>0</v>
      </c>
      <c r="AK44" s="9">
        <f t="shared" si="9"/>
        <v>0</v>
      </c>
      <c r="AL44" s="9">
        <f t="shared" si="10"/>
        <v>1</v>
      </c>
      <c r="AM44" s="9">
        <f t="shared" si="11"/>
        <v>0</v>
      </c>
      <c r="AN44" s="29" t="s">
        <v>7961</v>
      </c>
    </row>
    <row r="45" spans="1:40" x14ac:dyDescent="0.25">
      <c r="A45" s="28">
        <v>2294</v>
      </c>
      <c r="B45" s="29" t="s">
        <v>4547</v>
      </c>
      <c r="C45" s="29" t="s">
        <v>4548</v>
      </c>
      <c r="D45" s="29" t="s">
        <v>4549</v>
      </c>
      <c r="E45" s="30">
        <v>38042</v>
      </c>
      <c r="F45" s="29" t="s">
        <v>38</v>
      </c>
      <c r="I45" s="28">
        <v>1000</v>
      </c>
      <c r="L45" s="28" t="s">
        <v>342</v>
      </c>
      <c r="M45" s="29" t="s">
        <v>224</v>
      </c>
      <c r="N45" s="31" t="s">
        <v>40</v>
      </c>
      <c r="O45" s="28">
        <v>8</v>
      </c>
      <c r="P45" s="29" t="s">
        <v>4541</v>
      </c>
      <c r="Q45" s="31" t="s">
        <v>15</v>
      </c>
      <c r="R45" s="28">
        <v>1</v>
      </c>
      <c r="S45" s="28">
        <v>0</v>
      </c>
      <c r="T45" s="28">
        <v>0</v>
      </c>
      <c r="U45" s="28">
        <v>1</v>
      </c>
      <c r="V45" s="28">
        <v>0</v>
      </c>
      <c r="W45" s="28">
        <v>0</v>
      </c>
      <c r="X45" s="28">
        <v>0</v>
      </c>
      <c r="Y45" s="28">
        <v>1</v>
      </c>
      <c r="Z45" s="28">
        <v>0</v>
      </c>
      <c r="AA45" s="28">
        <v>0</v>
      </c>
      <c r="AB45" s="28">
        <v>0</v>
      </c>
      <c r="AC45" s="28">
        <v>1</v>
      </c>
      <c r="AD45" s="28">
        <v>0</v>
      </c>
      <c r="AE45" s="28">
        <v>0</v>
      </c>
      <c r="AF45" s="28">
        <v>0</v>
      </c>
      <c r="AG45" s="28">
        <v>0</v>
      </c>
      <c r="AH45" s="28">
        <v>0</v>
      </c>
      <c r="AI45" s="28">
        <v>0</v>
      </c>
      <c r="AJ45" s="9">
        <f t="shared" si="8"/>
        <v>1</v>
      </c>
      <c r="AK45" s="9">
        <f t="shared" si="9"/>
        <v>0</v>
      </c>
      <c r="AL45" s="9">
        <f t="shared" si="10"/>
        <v>0</v>
      </c>
      <c r="AM45" s="9">
        <f t="shared" si="11"/>
        <v>0</v>
      </c>
      <c r="AN45" s="29" t="s">
        <v>4551</v>
      </c>
    </row>
    <row r="46" spans="1:40" x14ac:dyDescent="0.25">
      <c r="A46" s="28">
        <v>2443</v>
      </c>
      <c r="B46" s="29" t="s">
        <v>6673</v>
      </c>
      <c r="C46" s="29" t="s">
        <v>6674</v>
      </c>
      <c r="D46" s="29" t="s">
        <v>4795</v>
      </c>
      <c r="E46" s="30">
        <v>42590</v>
      </c>
      <c r="F46" s="29" t="s">
        <v>332</v>
      </c>
      <c r="I46" s="28">
        <v>10000</v>
      </c>
      <c r="L46" s="28" t="s">
        <v>342</v>
      </c>
      <c r="M46" s="29" t="s">
        <v>224</v>
      </c>
      <c r="N46" s="31" t="s">
        <v>219</v>
      </c>
      <c r="O46" s="28">
        <v>24</v>
      </c>
      <c r="P46" s="29" t="s">
        <v>4796</v>
      </c>
      <c r="Q46" s="31" t="s">
        <v>70</v>
      </c>
      <c r="R46" s="28">
        <v>0</v>
      </c>
      <c r="S46" s="28">
        <v>0</v>
      </c>
      <c r="T46" s="28">
        <v>0</v>
      </c>
      <c r="U46" s="28">
        <v>0</v>
      </c>
      <c r="V46" s="28">
        <v>0</v>
      </c>
      <c r="W46" s="28">
        <v>0</v>
      </c>
      <c r="X46" s="28">
        <v>0</v>
      </c>
      <c r="Y46" s="28">
        <v>1</v>
      </c>
      <c r="Z46" s="28">
        <v>0</v>
      </c>
      <c r="AA46" s="28">
        <v>0</v>
      </c>
      <c r="AB46" s="28">
        <v>0</v>
      </c>
      <c r="AC46" s="28">
        <v>1</v>
      </c>
      <c r="AD46" s="28">
        <v>0</v>
      </c>
      <c r="AE46" s="28">
        <v>0</v>
      </c>
      <c r="AF46" s="28">
        <v>0</v>
      </c>
      <c r="AG46" s="28">
        <v>0</v>
      </c>
      <c r="AH46" s="28">
        <v>0</v>
      </c>
      <c r="AI46" s="28">
        <v>0</v>
      </c>
      <c r="AJ46" s="9">
        <f t="shared" si="8"/>
        <v>1</v>
      </c>
      <c r="AK46" s="9">
        <f t="shared" si="9"/>
        <v>0</v>
      </c>
      <c r="AL46" s="9">
        <f t="shared" si="10"/>
        <v>0</v>
      </c>
      <c r="AM46" s="9">
        <f t="shared" si="11"/>
        <v>0</v>
      </c>
      <c r="AN46" s="29" t="s">
        <v>6676</v>
      </c>
    </row>
    <row r="47" spans="1:40" s="21" customFormat="1" x14ac:dyDescent="0.25">
      <c r="A47" s="32">
        <v>2747</v>
      </c>
      <c r="B47" s="33" t="s">
        <v>7962</v>
      </c>
      <c r="C47" s="33" t="s">
        <v>7963</v>
      </c>
      <c r="D47" s="33" t="s">
        <v>7964</v>
      </c>
      <c r="E47" s="34">
        <v>43017</v>
      </c>
      <c r="F47" s="33" t="s">
        <v>38</v>
      </c>
      <c r="G47" s="19"/>
      <c r="H47" s="19"/>
      <c r="I47" s="19"/>
      <c r="J47" s="19"/>
      <c r="K47" s="19"/>
      <c r="L47" s="32" t="s">
        <v>342</v>
      </c>
      <c r="M47" s="33" t="s">
        <v>185</v>
      </c>
      <c r="N47" s="35" t="s">
        <v>48</v>
      </c>
      <c r="O47" s="32">
        <v>24</v>
      </c>
      <c r="P47" s="33" t="s">
        <v>552</v>
      </c>
      <c r="Q47" s="35" t="s">
        <v>55</v>
      </c>
      <c r="R47" s="32">
        <v>1</v>
      </c>
      <c r="S47" s="32">
        <v>0</v>
      </c>
      <c r="T47" s="32">
        <v>0</v>
      </c>
      <c r="U47" s="32">
        <v>1</v>
      </c>
      <c r="V47" s="32">
        <v>0</v>
      </c>
      <c r="W47" s="32">
        <v>0</v>
      </c>
      <c r="X47" s="32">
        <v>0</v>
      </c>
      <c r="Y47" s="32">
        <v>0</v>
      </c>
      <c r="Z47" s="32">
        <v>1</v>
      </c>
      <c r="AA47" s="32">
        <v>0</v>
      </c>
      <c r="AB47" s="32">
        <v>0</v>
      </c>
      <c r="AC47" s="32">
        <v>0</v>
      </c>
      <c r="AD47" s="32">
        <v>0</v>
      </c>
      <c r="AE47" s="32">
        <v>1</v>
      </c>
      <c r="AF47" s="32">
        <v>0</v>
      </c>
      <c r="AG47" s="32">
        <v>0</v>
      </c>
      <c r="AH47" s="32">
        <v>0</v>
      </c>
      <c r="AI47" s="32">
        <v>0</v>
      </c>
      <c r="AJ47" s="9">
        <f t="shared" si="8"/>
        <v>1</v>
      </c>
      <c r="AK47" s="9">
        <f t="shared" si="9"/>
        <v>0</v>
      </c>
      <c r="AL47" s="9">
        <f t="shared" si="10"/>
        <v>0</v>
      </c>
      <c r="AM47" s="9">
        <f t="shared" si="11"/>
        <v>0</v>
      </c>
      <c r="AN47" s="22" t="s">
        <v>7965</v>
      </c>
    </row>
    <row r="48" spans="1:40" x14ac:dyDescent="0.25">
      <c r="A48" s="28">
        <v>2764</v>
      </c>
      <c r="B48" s="29" t="s">
        <v>7966</v>
      </c>
      <c r="C48" s="29" t="s">
        <v>7967</v>
      </c>
      <c r="D48" s="29" t="s">
        <v>7968</v>
      </c>
      <c r="E48" s="30">
        <v>28795</v>
      </c>
      <c r="F48" s="29" t="s">
        <v>38</v>
      </c>
      <c r="I48" s="28">
        <v>750000</v>
      </c>
      <c r="L48" s="10" t="s">
        <v>341</v>
      </c>
      <c r="M48" s="29" t="s">
        <v>7969</v>
      </c>
      <c r="N48" s="31" t="s">
        <v>40</v>
      </c>
      <c r="O48" s="28">
        <v>0.16666666666666671</v>
      </c>
      <c r="P48" s="29" t="s">
        <v>7970</v>
      </c>
      <c r="Q48" s="31" t="s">
        <v>15</v>
      </c>
      <c r="R48" s="28">
        <v>1</v>
      </c>
      <c r="S48" s="28">
        <v>0</v>
      </c>
      <c r="T48" s="28">
        <v>0</v>
      </c>
      <c r="U48" s="28">
        <v>1</v>
      </c>
      <c r="V48" s="28">
        <v>0</v>
      </c>
      <c r="W48" s="28">
        <v>0</v>
      </c>
      <c r="X48" s="28">
        <v>0</v>
      </c>
      <c r="Y48" s="28">
        <v>0</v>
      </c>
      <c r="Z48" s="28">
        <v>1</v>
      </c>
      <c r="AA48" s="28">
        <v>0</v>
      </c>
      <c r="AB48" s="28">
        <v>0</v>
      </c>
      <c r="AC48" s="28">
        <v>0</v>
      </c>
      <c r="AD48" s="28">
        <v>0</v>
      </c>
      <c r="AE48" s="28">
        <v>0</v>
      </c>
      <c r="AF48" s="28">
        <v>0</v>
      </c>
      <c r="AG48" s="28">
        <v>0</v>
      </c>
      <c r="AH48" s="28">
        <v>0</v>
      </c>
      <c r="AI48" s="28">
        <v>1</v>
      </c>
      <c r="AJ48" s="9">
        <f t="shared" si="8"/>
        <v>0</v>
      </c>
      <c r="AK48" s="9">
        <f t="shared" si="9"/>
        <v>0</v>
      </c>
      <c r="AL48" s="9">
        <f t="shared" si="10"/>
        <v>1</v>
      </c>
      <c r="AM48" s="9">
        <f t="shared" si="11"/>
        <v>0</v>
      </c>
      <c r="AN48" s="29" t="s">
        <v>7971</v>
      </c>
    </row>
    <row r="49" spans="1:46" x14ac:dyDescent="0.25">
      <c r="A49" s="28">
        <v>3122</v>
      </c>
      <c r="B49" s="29" t="s">
        <v>7756</v>
      </c>
      <c r="C49" s="29" t="s">
        <v>7757</v>
      </c>
      <c r="D49" s="29" t="s">
        <v>7758</v>
      </c>
      <c r="E49" s="30">
        <v>43276</v>
      </c>
      <c r="F49" s="29" t="s">
        <v>38</v>
      </c>
      <c r="J49" s="28">
        <v>0.128</v>
      </c>
      <c r="K49" s="28">
        <v>35</v>
      </c>
      <c r="L49" s="28" t="s">
        <v>342</v>
      </c>
      <c r="M49" s="29" t="s">
        <v>185</v>
      </c>
      <c r="N49" s="31" t="s">
        <v>48</v>
      </c>
      <c r="O49" s="28">
        <v>14</v>
      </c>
      <c r="P49" s="29" t="s">
        <v>526</v>
      </c>
      <c r="Q49" s="31" t="s">
        <v>15</v>
      </c>
      <c r="R49" s="28">
        <v>0</v>
      </c>
      <c r="S49" s="28">
        <v>0</v>
      </c>
      <c r="T49" s="28">
        <v>0</v>
      </c>
      <c r="U49" s="28">
        <v>1</v>
      </c>
      <c r="V49" s="28">
        <v>0</v>
      </c>
      <c r="W49" s="28">
        <v>0</v>
      </c>
      <c r="X49" s="28">
        <v>0</v>
      </c>
      <c r="Y49" s="28">
        <v>0</v>
      </c>
      <c r="Z49" s="28">
        <v>1</v>
      </c>
      <c r="AA49" s="28">
        <v>0</v>
      </c>
      <c r="AB49" s="28">
        <v>0</v>
      </c>
      <c r="AC49" s="28">
        <v>0</v>
      </c>
      <c r="AD49" s="28">
        <v>0</v>
      </c>
      <c r="AE49" s="28">
        <v>1</v>
      </c>
      <c r="AF49" s="28">
        <v>0</v>
      </c>
      <c r="AG49" s="28">
        <v>0</v>
      </c>
      <c r="AH49" s="28">
        <v>0</v>
      </c>
      <c r="AI49" s="28">
        <v>0</v>
      </c>
      <c r="AJ49" s="9">
        <f t="shared" si="8"/>
        <v>1</v>
      </c>
      <c r="AK49" s="9">
        <f t="shared" si="9"/>
        <v>0</v>
      </c>
      <c r="AL49" s="9">
        <f t="shared" si="10"/>
        <v>0</v>
      </c>
      <c r="AM49" s="9">
        <f t="shared" si="11"/>
        <v>0</v>
      </c>
      <c r="AN49" s="29" t="s">
        <v>7759</v>
      </c>
    </row>
    <row r="50" spans="1:46" x14ac:dyDescent="0.25">
      <c r="A50" s="28">
        <v>3250</v>
      </c>
      <c r="B50" s="29" t="s">
        <v>1427</v>
      </c>
      <c r="C50" s="29" t="s">
        <v>1428</v>
      </c>
      <c r="D50" s="29" t="s">
        <v>1429</v>
      </c>
      <c r="E50" s="30">
        <v>35542</v>
      </c>
      <c r="F50" s="29" t="s">
        <v>38</v>
      </c>
      <c r="O50" s="28">
        <v>0</v>
      </c>
      <c r="P50" s="29" t="s">
        <v>1430</v>
      </c>
      <c r="Q50" s="31" t="s">
        <v>15</v>
      </c>
      <c r="R50" s="28">
        <v>1</v>
      </c>
      <c r="S50" s="28">
        <v>0</v>
      </c>
      <c r="T50" s="28">
        <v>0</v>
      </c>
      <c r="U50" s="28">
        <v>0</v>
      </c>
      <c r="V50" s="28">
        <v>0</v>
      </c>
      <c r="W50" s="28">
        <v>0</v>
      </c>
      <c r="X50" s="28">
        <v>0</v>
      </c>
      <c r="Y50" s="28">
        <v>0</v>
      </c>
      <c r="Z50" s="28">
        <v>0</v>
      </c>
      <c r="AA50" s="28">
        <v>0</v>
      </c>
      <c r="AB50" s="28">
        <v>1</v>
      </c>
      <c r="AC50" s="28">
        <v>0</v>
      </c>
      <c r="AD50" s="28">
        <v>0</v>
      </c>
      <c r="AE50" s="28">
        <v>1</v>
      </c>
      <c r="AF50" s="28">
        <v>0</v>
      </c>
      <c r="AG50" s="28">
        <v>0</v>
      </c>
      <c r="AH50" s="28">
        <v>0</v>
      </c>
      <c r="AI50" s="28">
        <v>0</v>
      </c>
      <c r="AJ50" s="9">
        <f t="shared" si="8"/>
        <v>1</v>
      </c>
      <c r="AK50" s="9">
        <f t="shared" si="9"/>
        <v>0</v>
      </c>
      <c r="AL50" s="9">
        <f t="shared" si="10"/>
        <v>0</v>
      </c>
      <c r="AM50" s="9">
        <f t="shared" si="11"/>
        <v>0</v>
      </c>
      <c r="AN50" s="29" t="s">
        <v>1431</v>
      </c>
    </row>
    <row r="51" spans="1:46" x14ac:dyDescent="0.25">
      <c r="A51" s="28">
        <v>3379</v>
      </c>
      <c r="B51" s="29" t="s">
        <v>7972</v>
      </c>
      <c r="C51" s="29" t="s">
        <v>7973</v>
      </c>
      <c r="D51" s="29" t="s">
        <v>7974</v>
      </c>
      <c r="E51" s="30">
        <v>33604</v>
      </c>
      <c r="F51" s="29" t="s">
        <v>38</v>
      </c>
      <c r="I51" s="28">
        <v>50000</v>
      </c>
      <c r="J51" s="28">
        <v>1.3</v>
      </c>
      <c r="L51" s="28" t="s">
        <v>342</v>
      </c>
      <c r="M51" s="29" t="s">
        <v>136</v>
      </c>
      <c r="N51" s="31" t="s">
        <v>48</v>
      </c>
      <c r="O51" s="28">
        <v>4</v>
      </c>
      <c r="P51" s="29" t="s">
        <v>7930</v>
      </c>
      <c r="Q51" s="31" t="s">
        <v>15</v>
      </c>
      <c r="R51" s="28">
        <v>1</v>
      </c>
      <c r="S51" s="28">
        <v>0</v>
      </c>
      <c r="T51" s="28">
        <v>0</v>
      </c>
      <c r="U51" s="28">
        <v>0</v>
      </c>
      <c r="V51" s="28">
        <v>0</v>
      </c>
      <c r="W51" s="28">
        <v>0</v>
      </c>
      <c r="X51" s="28">
        <v>0</v>
      </c>
      <c r="Y51" s="28">
        <v>0</v>
      </c>
      <c r="Z51" s="28">
        <v>0</v>
      </c>
      <c r="AA51" s="28">
        <v>0</v>
      </c>
      <c r="AB51" s="28">
        <v>0</v>
      </c>
      <c r="AC51" s="28">
        <v>1</v>
      </c>
      <c r="AD51" s="28">
        <v>0</v>
      </c>
      <c r="AE51" s="28">
        <v>0</v>
      </c>
      <c r="AF51" s="28">
        <v>0</v>
      </c>
      <c r="AG51" s="28">
        <v>0</v>
      </c>
      <c r="AH51" s="28">
        <v>0</v>
      </c>
      <c r="AI51" s="28">
        <v>0</v>
      </c>
      <c r="AJ51" s="9">
        <f t="shared" si="8"/>
        <v>1</v>
      </c>
      <c r="AK51" s="9">
        <f t="shared" si="9"/>
        <v>0</v>
      </c>
      <c r="AL51" s="9">
        <f t="shared" si="10"/>
        <v>0</v>
      </c>
      <c r="AM51" s="9">
        <f t="shared" si="11"/>
        <v>0</v>
      </c>
      <c r="AN51" s="29" t="s">
        <v>7975</v>
      </c>
    </row>
    <row r="52" spans="1:46" x14ac:dyDescent="0.25">
      <c r="A52" s="28">
        <v>3976</v>
      </c>
      <c r="B52" s="29" t="s">
        <v>2616</v>
      </c>
      <c r="C52" s="29" t="s">
        <v>2617</v>
      </c>
      <c r="D52" s="29" t="s">
        <v>2618</v>
      </c>
      <c r="E52" s="30">
        <v>34121</v>
      </c>
      <c r="F52" s="29" t="s">
        <v>332</v>
      </c>
      <c r="I52" s="28">
        <v>200</v>
      </c>
      <c r="L52" s="28" t="s">
        <v>342</v>
      </c>
      <c r="M52" s="29" t="s">
        <v>136</v>
      </c>
      <c r="N52" s="31" t="s">
        <v>48</v>
      </c>
      <c r="O52" s="28">
        <v>170</v>
      </c>
      <c r="P52" s="29" t="s">
        <v>2619</v>
      </c>
      <c r="Q52" s="31" t="s">
        <v>15</v>
      </c>
      <c r="R52" s="28">
        <v>0</v>
      </c>
      <c r="S52" s="28">
        <v>0</v>
      </c>
      <c r="T52" s="28">
        <v>0</v>
      </c>
      <c r="U52" s="28">
        <v>1</v>
      </c>
      <c r="V52" s="28">
        <v>0</v>
      </c>
      <c r="W52" s="28">
        <v>0</v>
      </c>
      <c r="X52" s="28">
        <v>0</v>
      </c>
      <c r="Y52" s="28">
        <v>0</v>
      </c>
      <c r="Z52" s="28">
        <v>1</v>
      </c>
      <c r="AA52" s="28">
        <v>0</v>
      </c>
      <c r="AB52" s="28">
        <v>0</v>
      </c>
      <c r="AC52" s="28">
        <v>1</v>
      </c>
      <c r="AD52" s="28">
        <v>0</v>
      </c>
      <c r="AE52" s="28">
        <v>0</v>
      </c>
      <c r="AF52" s="28">
        <v>0</v>
      </c>
      <c r="AG52" s="28">
        <v>0</v>
      </c>
      <c r="AH52" s="28">
        <v>0</v>
      </c>
      <c r="AI52" s="28">
        <v>0</v>
      </c>
      <c r="AJ52" s="9">
        <f t="shared" si="8"/>
        <v>1</v>
      </c>
      <c r="AK52" s="9">
        <f t="shared" si="9"/>
        <v>0</v>
      </c>
      <c r="AL52" s="9">
        <f t="shared" si="10"/>
        <v>0</v>
      </c>
      <c r="AM52" s="9">
        <f t="shared" si="11"/>
        <v>0</v>
      </c>
      <c r="AN52" s="29" t="s">
        <v>2620</v>
      </c>
    </row>
    <row r="53" spans="1:46" x14ac:dyDescent="0.25">
      <c r="A53" s="28">
        <v>4372</v>
      </c>
      <c r="B53" s="29" t="s">
        <v>7976</v>
      </c>
      <c r="C53" s="29" t="s">
        <v>7977</v>
      </c>
      <c r="D53" s="29" t="s">
        <v>7978</v>
      </c>
      <c r="E53" s="30">
        <v>44440</v>
      </c>
      <c r="F53" s="29" t="s">
        <v>38</v>
      </c>
      <c r="J53" s="28">
        <v>0.54</v>
      </c>
      <c r="L53" s="10" t="s">
        <v>341</v>
      </c>
      <c r="M53" s="29" t="s">
        <v>7979</v>
      </c>
      <c r="N53" s="31" t="s">
        <v>48</v>
      </c>
      <c r="O53" s="28">
        <v>84</v>
      </c>
      <c r="P53" s="29" t="s">
        <v>526</v>
      </c>
      <c r="Q53" s="31" t="s">
        <v>15</v>
      </c>
      <c r="R53" s="28">
        <v>0</v>
      </c>
      <c r="S53" s="28">
        <v>0</v>
      </c>
      <c r="T53" s="28">
        <v>0</v>
      </c>
      <c r="U53" s="28">
        <v>1</v>
      </c>
      <c r="V53" s="28">
        <v>0</v>
      </c>
      <c r="W53" s="28">
        <v>0</v>
      </c>
      <c r="X53" s="28">
        <v>0</v>
      </c>
      <c r="Y53" s="28">
        <v>0</v>
      </c>
      <c r="Z53" s="28">
        <v>1</v>
      </c>
      <c r="AA53" s="28">
        <v>0</v>
      </c>
      <c r="AB53" s="28">
        <v>0</v>
      </c>
      <c r="AC53" s="28">
        <v>0</v>
      </c>
      <c r="AD53" s="28">
        <v>0</v>
      </c>
      <c r="AE53" s="28">
        <v>1</v>
      </c>
      <c r="AF53" s="28">
        <v>0</v>
      </c>
      <c r="AG53" s="28">
        <v>0</v>
      </c>
      <c r="AH53" s="28">
        <v>0</v>
      </c>
      <c r="AI53" s="28">
        <v>0</v>
      </c>
      <c r="AJ53" s="9">
        <f t="shared" si="8"/>
        <v>1</v>
      </c>
      <c r="AK53" s="9">
        <f t="shared" si="9"/>
        <v>0</v>
      </c>
      <c r="AL53" s="9">
        <f t="shared" si="10"/>
        <v>0</v>
      </c>
      <c r="AM53" s="9">
        <f t="shared" si="11"/>
        <v>0</v>
      </c>
      <c r="AN53" s="29" t="s">
        <v>7980</v>
      </c>
    </row>
    <row r="54" spans="1:46" x14ac:dyDescent="0.25">
      <c r="A54" s="28">
        <v>4659</v>
      </c>
      <c r="B54" s="29" t="s">
        <v>6978</v>
      </c>
      <c r="C54" s="29" t="s">
        <v>6979</v>
      </c>
      <c r="D54" s="29" t="s">
        <v>6980</v>
      </c>
      <c r="E54" s="30">
        <v>42636</v>
      </c>
      <c r="F54" s="29" t="s">
        <v>332</v>
      </c>
      <c r="I54" s="28">
        <v>148000000</v>
      </c>
      <c r="L54" s="28" t="s">
        <v>342</v>
      </c>
      <c r="M54" s="29" t="s">
        <v>6981</v>
      </c>
      <c r="N54" s="31" t="s">
        <v>48</v>
      </c>
      <c r="O54" s="28">
        <v>1E-4</v>
      </c>
      <c r="P54" s="29" t="s">
        <v>6982</v>
      </c>
      <c r="Q54" s="31" t="s">
        <v>70</v>
      </c>
      <c r="R54" s="28">
        <v>0</v>
      </c>
      <c r="S54" s="28">
        <v>0</v>
      </c>
      <c r="T54" s="28">
        <v>0</v>
      </c>
      <c r="U54" s="28">
        <v>0</v>
      </c>
      <c r="V54" s="28">
        <v>0</v>
      </c>
      <c r="W54" s="28">
        <v>0</v>
      </c>
      <c r="X54" s="28">
        <v>0</v>
      </c>
      <c r="Y54" s="28">
        <v>1</v>
      </c>
      <c r="Z54" s="28">
        <v>0</v>
      </c>
      <c r="AA54" s="28">
        <v>0</v>
      </c>
      <c r="AB54" s="28">
        <v>0</v>
      </c>
      <c r="AC54" s="28">
        <v>0</v>
      </c>
      <c r="AD54" s="28">
        <v>0</v>
      </c>
      <c r="AE54" s="28">
        <v>0</v>
      </c>
      <c r="AF54" s="28">
        <v>0</v>
      </c>
      <c r="AG54" s="28">
        <v>0</v>
      </c>
      <c r="AH54" s="28">
        <v>0</v>
      </c>
      <c r="AI54" s="28">
        <v>1</v>
      </c>
      <c r="AJ54" s="9">
        <f t="shared" si="8"/>
        <v>0</v>
      </c>
      <c r="AK54" s="9">
        <f t="shared" si="9"/>
        <v>0</v>
      </c>
      <c r="AL54" s="9">
        <f t="shared" si="10"/>
        <v>1</v>
      </c>
      <c r="AM54" s="9">
        <f t="shared" si="11"/>
        <v>0</v>
      </c>
      <c r="AN54" s="29" t="s">
        <v>6983</v>
      </c>
    </row>
    <row r="55" spans="1:46" x14ac:dyDescent="0.25">
      <c r="A55" s="28">
        <v>4760</v>
      </c>
      <c r="B55" s="29" t="s">
        <v>7052</v>
      </c>
      <c r="C55" s="29" t="s">
        <v>7053</v>
      </c>
      <c r="D55" s="29" t="s">
        <v>4795</v>
      </c>
      <c r="E55" s="30">
        <v>41932</v>
      </c>
      <c r="F55" s="29" t="s">
        <v>332</v>
      </c>
      <c r="I55" s="28">
        <v>10000</v>
      </c>
      <c r="L55" s="28" t="s">
        <v>342</v>
      </c>
      <c r="M55" s="29" t="s">
        <v>136</v>
      </c>
      <c r="N55" s="31" t="s">
        <v>219</v>
      </c>
      <c r="O55" s="28">
        <v>24</v>
      </c>
      <c r="P55" s="29" t="s">
        <v>7054</v>
      </c>
      <c r="Q55" s="31" t="s">
        <v>70</v>
      </c>
      <c r="R55" s="28">
        <v>0</v>
      </c>
      <c r="S55" s="28">
        <v>0</v>
      </c>
      <c r="T55" s="28">
        <v>0</v>
      </c>
      <c r="U55" s="28">
        <v>0</v>
      </c>
      <c r="V55" s="28">
        <v>0</v>
      </c>
      <c r="W55" s="28">
        <v>0</v>
      </c>
      <c r="X55" s="28">
        <v>0</v>
      </c>
      <c r="Y55" s="28">
        <v>1</v>
      </c>
      <c r="Z55" s="28">
        <v>0</v>
      </c>
      <c r="AA55" s="28">
        <v>0</v>
      </c>
      <c r="AB55" s="28">
        <v>0</v>
      </c>
      <c r="AC55" s="28">
        <v>1</v>
      </c>
      <c r="AD55" s="28">
        <v>0</v>
      </c>
      <c r="AE55" s="28">
        <v>0</v>
      </c>
      <c r="AF55" s="28">
        <v>0</v>
      </c>
      <c r="AG55" s="28">
        <v>0</v>
      </c>
      <c r="AH55" s="28">
        <v>0</v>
      </c>
      <c r="AI55" s="28">
        <v>0</v>
      </c>
      <c r="AJ55" s="9">
        <f t="shared" si="8"/>
        <v>1</v>
      </c>
      <c r="AK55" s="9">
        <f t="shared" si="9"/>
        <v>0</v>
      </c>
      <c r="AL55" s="9">
        <f t="shared" si="10"/>
        <v>0</v>
      </c>
      <c r="AM55" s="9">
        <f t="shared" si="11"/>
        <v>0</v>
      </c>
      <c r="AN55" s="29" t="s">
        <v>7056</v>
      </c>
    </row>
    <row r="56" spans="1:46" x14ac:dyDescent="0.25">
      <c r="A56" s="28">
        <v>4888</v>
      </c>
      <c r="B56" s="29" t="s">
        <v>7981</v>
      </c>
      <c r="C56" s="29" t="s">
        <v>7982</v>
      </c>
      <c r="D56" s="29" t="s">
        <v>7983</v>
      </c>
      <c r="E56" s="30">
        <v>20424</v>
      </c>
      <c r="F56" s="29" t="s">
        <v>38</v>
      </c>
      <c r="I56" s="28">
        <v>5900000</v>
      </c>
      <c r="L56" s="28" t="s">
        <v>342</v>
      </c>
      <c r="M56" s="29" t="s">
        <v>224</v>
      </c>
      <c r="N56" s="31" t="s">
        <v>40</v>
      </c>
      <c r="O56" s="28">
        <v>0</v>
      </c>
      <c r="P56" s="29" t="s">
        <v>4138</v>
      </c>
      <c r="Q56" s="31" t="s">
        <v>15</v>
      </c>
      <c r="R56" s="28">
        <v>0</v>
      </c>
      <c r="S56" s="28">
        <v>0</v>
      </c>
      <c r="T56" s="28">
        <v>0</v>
      </c>
      <c r="U56" s="28">
        <v>1</v>
      </c>
      <c r="V56" s="28">
        <v>0</v>
      </c>
      <c r="W56" s="28">
        <v>0</v>
      </c>
      <c r="X56" s="28">
        <v>0</v>
      </c>
      <c r="Y56" s="28">
        <v>1</v>
      </c>
      <c r="Z56" s="28">
        <v>0</v>
      </c>
      <c r="AA56" s="28">
        <v>0</v>
      </c>
      <c r="AB56" s="28">
        <v>0</v>
      </c>
      <c r="AC56" s="28">
        <v>1</v>
      </c>
      <c r="AD56" s="28">
        <v>0</v>
      </c>
      <c r="AE56" s="28">
        <v>0</v>
      </c>
      <c r="AF56" s="28">
        <v>0</v>
      </c>
      <c r="AG56" s="28">
        <v>0</v>
      </c>
      <c r="AH56" s="28">
        <v>0</v>
      </c>
      <c r="AI56" s="28">
        <v>0</v>
      </c>
      <c r="AJ56" s="9">
        <f t="shared" si="8"/>
        <v>1</v>
      </c>
      <c r="AK56" s="9">
        <f t="shared" si="9"/>
        <v>0</v>
      </c>
      <c r="AL56" s="9">
        <f t="shared" si="10"/>
        <v>0</v>
      </c>
      <c r="AM56" s="9">
        <f t="shared" si="11"/>
        <v>0</v>
      </c>
      <c r="AN56" s="29" t="s">
        <v>7984</v>
      </c>
    </row>
    <row r="57" spans="1:46" x14ac:dyDescent="0.25">
      <c r="A57" s="28">
        <v>4998</v>
      </c>
      <c r="B57" s="29" t="s">
        <v>325</v>
      </c>
      <c r="C57" s="29" t="s">
        <v>326</v>
      </c>
      <c r="D57" s="29" t="s">
        <v>327</v>
      </c>
      <c r="E57" s="30">
        <v>44961</v>
      </c>
      <c r="F57" s="29" t="s">
        <v>328</v>
      </c>
      <c r="I57" s="28">
        <v>1180</v>
      </c>
      <c r="L57" s="10" t="s">
        <v>341</v>
      </c>
      <c r="M57" s="29" t="s">
        <v>47</v>
      </c>
      <c r="N57" s="31" t="s">
        <v>48</v>
      </c>
      <c r="O57" s="28">
        <v>0</v>
      </c>
      <c r="P57" s="29" t="s">
        <v>49</v>
      </c>
      <c r="Q57" s="31" t="s">
        <v>15</v>
      </c>
      <c r="R57" s="28">
        <v>0</v>
      </c>
      <c r="S57" s="28">
        <v>0</v>
      </c>
      <c r="T57" s="28">
        <v>0</v>
      </c>
      <c r="U57" s="28">
        <v>0</v>
      </c>
      <c r="V57" s="28">
        <v>0</v>
      </c>
      <c r="W57" s="28">
        <v>0</v>
      </c>
      <c r="X57" s="28">
        <v>0</v>
      </c>
      <c r="Y57" s="28">
        <v>0</v>
      </c>
      <c r="Z57" s="28">
        <v>0</v>
      </c>
      <c r="AA57" s="28">
        <v>0</v>
      </c>
      <c r="AB57" s="28">
        <v>1</v>
      </c>
      <c r="AC57" s="28">
        <v>0</v>
      </c>
      <c r="AD57" s="28">
        <v>0</v>
      </c>
      <c r="AE57" s="28">
        <v>0</v>
      </c>
      <c r="AF57" s="28">
        <v>0</v>
      </c>
      <c r="AG57" s="28">
        <v>1</v>
      </c>
      <c r="AH57" s="28">
        <v>0</v>
      </c>
      <c r="AI57" s="28">
        <v>0</v>
      </c>
      <c r="AJ57" s="9">
        <f t="shared" si="8"/>
        <v>0</v>
      </c>
      <c r="AK57" s="9">
        <f t="shared" si="9"/>
        <v>1</v>
      </c>
      <c r="AL57" s="9">
        <f t="shared" si="10"/>
        <v>0</v>
      </c>
      <c r="AM57" s="9">
        <f t="shared" si="11"/>
        <v>0</v>
      </c>
      <c r="AN57" s="29" t="s">
        <v>329</v>
      </c>
    </row>
    <row r="59" spans="1:46" x14ac:dyDescent="0.25">
      <c r="AN59" s="100" t="s">
        <v>8024</v>
      </c>
      <c r="AO59" s="101">
        <f>COUNTIF(AD2:AD57,"=1")</f>
        <v>3</v>
      </c>
      <c r="AP59" s="19" t="s">
        <v>343</v>
      </c>
      <c r="AR59" s="100" t="s">
        <v>8808</v>
      </c>
      <c r="AS59" s="101">
        <f>COUNTIF(AE2:AE57,"=1")</f>
        <v>7</v>
      </c>
      <c r="AT59" s="19" t="s">
        <v>343</v>
      </c>
    </row>
    <row r="60" spans="1:46" x14ac:dyDescent="0.25">
      <c r="AN60" s="21" t="s">
        <v>15</v>
      </c>
      <c r="AO60" s="19">
        <f>COUNTIFS(AD2:AD57,"=1",R2:R57,"=1")</f>
        <v>0</v>
      </c>
      <c r="AP60" s="102">
        <f>AO60/AO59*100</f>
        <v>0</v>
      </c>
      <c r="AR60" s="21" t="s">
        <v>15</v>
      </c>
      <c r="AS60" s="19">
        <f>COUNTIFS(AE2:AE57,"=1",R2:R57,"=1")</f>
        <v>3</v>
      </c>
      <c r="AT60" s="102">
        <f>AS60/AS59*100</f>
        <v>42.857142857142854</v>
      </c>
    </row>
    <row r="61" spans="1:46" x14ac:dyDescent="0.25">
      <c r="L61" s="65"/>
      <c r="M61" s="65"/>
      <c r="N61" s="65" t="s">
        <v>4092</v>
      </c>
      <c r="P61" s="15" t="s">
        <v>7988</v>
      </c>
      <c r="Q61" s="46">
        <f>SUM(Q62:Q63)</f>
        <v>56</v>
      </c>
      <c r="R61" s="10" t="s">
        <v>343</v>
      </c>
      <c r="AN61" s="21" t="s">
        <v>340</v>
      </c>
      <c r="AO61" s="19">
        <f>COUNTIFS(AD2:AD57,"=1",R2:R57,"=0")</f>
        <v>3</v>
      </c>
      <c r="AP61" s="102">
        <f>AO61/AO59*100</f>
        <v>100</v>
      </c>
      <c r="AR61" s="21" t="s">
        <v>340</v>
      </c>
      <c r="AS61" s="19">
        <f>COUNTIFS(AE2:AE57,"=1",R2:R57,"=0")</f>
        <v>4</v>
      </c>
      <c r="AT61" s="102">
        <f>AS61/AS59*100</f>
        <v>57.142857142857139</v>
      </c>
    </row>
    <row r="62" spans="1:46" x14ac:dyDescent="0.25">
      <c r="L62" s="65" t="s">
        <v>15</v>
      </c>
      <c r="M62" s="65">
        <f>COUNTIFS(Q2:Q57,"Effect")</f>
        <v>44</v>
      </c>
      <c r="N62" s="66">
        <f>M62/M66</f>
        <v>0.7857142857142857</v>
      </c>
      <c r="P62" t="s">
        <v>15</v>
      </c>
      <c r="Q62" s="10">
        <f>COUNTIF(R2:R57,"=1")</f>
        <v>32</v>
      </c>
      <c r="R62" s="13">
        <f>Q62/Q61*100</f>
        <v>57.142857142857139</v>
      </c>
      <c r="AO62" s="87"/>
      <c r="AP62" s="87"/>
    </row>
    <row r="63" spans="1:46" x14ac:dyDescent="0.25">
      <c r="L63" s="65" t="s">
        <v>70</v>
      </c>
      <c r="M63" s="65">
        <f>COUNTIFS(Q2:Q57,"No Effect")</f>
        <v>10</v>
      </c>
      <c r="N63" s="66">
        <f>M63/M66</f>
        <v>0.17857142857142858</v>
      </c>
      <c r="P63" t="s">
        <v>340</v>
      </c>
      <c r="Q63" s="10">
        <f>COUNTIF(R2:R57,"=0")</f>
        <v>24</v>
      </c>
      <c r="R63" s="13">
        <f>Q63/Q61*100</f>
        <v>42.857142857142854</v>
      </c>
      <c r="AN63" s="100" t="s">
        <v>8386</v>
      </c>
      <c r="AO63" s="101">
        <f>COUNTIF(AJ2:AJ57,"=1")</f>
        <v>26</v>
      </c>
      <c r="AP63" s="19" t="s">
        <v>343</v>
      </c>
    </row>
    <row r="64" spans="1:46" x14ac:dyDescent="0.25">
      <c r="L64" s="65" t="s">
        <v>55</v>
      </c>
      <c r="M64" s="65">
        <f>COUNTIFS(Q2:Q57,"Uncertain Effect")</f>
        <v>2</v>
      </c>
      <c r="N64" s="66">
        <f>M64/M66</f>
        <v>3.5714285714285712E-2</v>
      </c>
      <c r="AN64" s="21" t="s">
        <v>15</v>
      </c>
      <c r="AO64" s="19">
        <f>COUNTIFS(AJ2:AJ57,"=1",R2:R57,"=1")</f>
        <v>12</v>
      </c>
      <c r="AP64" s="102">
        <f>AO64/AO63*100</f>
        <v>46.153846153846153</v>
      </c>
    </row>
    <row r="65" spans="12:42" x14ac:dyDescent="0.25">
      <c r="L65" s="65"/>
      <c r="M65" s="65"/>
      <c r="N65" s="65"/>
      <c r="P65" s="15" t="s">
        <v>341</v>
      </c>
      <c r="Q65" s="10">
        <f>COUNTIFS(L2:L57,"=Real")</f>
        <v>21</v>
      </c>
      <c r="R65" s="10" t="s">
        <v>343</v>
      </c>
      <c r="AN65" s="21" t="s">
        <v>340</v>
      </c>
      <c r="AO65" s="19">
        <f>COUNTIFS(AJ2:AJ57,"=1",R2:R57,"=0")</f>
        <v>14</v>
      </c>
      <c r="AP65" s="102">
        <f>AO65/AO63*100</f>
        <v>53.846153846153847</v>
      </c>
    </row>
    <row r="66" spans="12:42" x14ac:dyDescent="0.25">
      <c r="L66" s="65" t="s">
        <v>4093</v>
      </c>
      <c r="M66" s="65">
        <f>SUM(M62:M64)</f>
        <v>56</v>
      </c>
      <c r="N66" s="65"/>
      <c r="P66" t="s">
        <v>15</v>
      </c>
      <c r="Q66" s="10">
        <f>COUNTIFS(L2:L57,"=Real",R2:R57,"=1")</f>
        <v>12</v>
      </c>
      <c r="R66" s="13">
        <f>Q66/Q65*100</f>
        <v>57.142857142857139</v>
      </c>
    </row>
    <row r="67" spans="12:42" x14ac:dyDescent="0.25">
      <c r="P67" t="s">
        <v>340</v>
      </c>
      <c r="Q67" s="10">
        <f>COUNTIFS(L2:L57,"=Real",R2:R57,"=0")</f>
        <v>9</v>
      </c>
      <c r="R67" s="13">
        <f>Q67/Q65*100</f>
        <v>42.857142857142854</v>
      </c>
      <c r="AN67" s="15" t="s">
        <v>8026</v>
      </c>
      <c r="AO67" s="46">
        <f>COUNTIF(AK2:AK57,"=1")</f>
        <v>3</v>
      </c>
      <c r="AP67" s="87" t="s">
        <v>343</v>
      </c>
    </row>
    <row r="68" spans="12:42" x14ac:dyDescent="0.25">
      <c r="AN68" t="s">
        <v>15</v>
      </c>
      <c r="AO68" s="87">
        <f>COUNTIFS(AK2:AK57,"=1",R2:R57,"=1")</f>
        <v>2</v>
      </c>
      <c r="AP68" s="13">
        <f>AO68/AO67*100</f>
        <v>66.666666666666657</v>
      </c>
    </row>
    <row r="69" spans="12:42" x14ac:dyDescent="0.25">
      <c r="P69" s="15" t="s">
        <v>342</v>
      </c>
      <c r="Q69" s="10">
        <f>COUNTIFS(L2:L57,"=Simulated")</f>
        <v>31</v>
      </c>
      <c r="R69" s="10" t="s">
        <v>343</v>
      </c>
      <c r="AN69" t="s">
        <v>340</v>
      </c>
      <c r="AO69" s="87">
        <f>COUNTIFS(AK2:AK57,"=1",R2:R57,"=0")</f>
        <v>1</v>
      </c>
      <c r="AP69" s="13">
        <f>AO69/AO67*100</f>
        <v>33.333333333333329</v>
      </c>
    </row>
    <row r="70" spans="12:42" x14ac:dyDescent="0.25">
      <c r="P70" t="s">
        <v>15</v>
      </c>
      <c r="Q70" s="10">
        <f>COUNTIFS(L2:L57,"=Simulated",R2:R57,"=1")</f>
        <v>17</v>
      </c>
      <c r="R70" s="13">
        <f>Q70/Q69*100</f>
        <v>54.838709677419352</v>
      </c>
    </row>
    <row r="71" spans="12:42" x14ac:dyDescent="0.25">
      <c r="P71" t="s">
        <v>340</v>
      </c>
      <c r="Q71" s="10">
        <f>COUNTIFS(L37:L57,"=Simulated",R37:R57,"=0")</f>
        <v>9</v>
      </c>
      <c r="R71" s="13">
        <f>Q71/Q69*100</f>
        <v>29.032258064516132</v>
      </c>
      <c r="AN71" s="15" t="s">
        <v>8382</v>
      </c>
      <c r="AO71" s="46">
        <f>COUNTIF(AL2:AL57,"=1")</f>
        <v>30</v>
      </c>
      <c r="AP71" s="87" t="s">
        <v>343</v>
      </c>
    </row>
    <row r="72" spans="12:42" x14ac:dyDescent="0.25">
      <c r="AN72" t="s">
        <v>15</v>
      </c>
      <c r="AO72" s="87">
        <f>COUNTIFS(AL2:AL57,"=1",R2:R57,"=1")</f>
        <v>19</v>
      </c>
      <c r="AP72" s="13">
        <f>AO72/AO71*100</f>
        <v>63.333333333333329</v>
      </c>
    </row>
    <row r="73" spans="12:42" x14ac:dyDescent="0.25">
      <c r="P73" s="15" t="s">
        <v>48</v>
      </c>
      <c r="Q73" s="10">
        <f>COUNTIFS(N2:N57,"=Pulsed")</f>
        <v>38</v>
      </c>
      <c r="R73" s="10" t="s">
        <v>343</v>
      </c>
      <c r="AN73" t="s">
        <v>340</v>
      </c>
      <c r="AO73" s="87">
        <f>COUNTIFS(AL2:AL57,"=1",R2:R57,"=0")</f>
        <v>11</v>
      </c>
      <c r="AP73" s="13">
        <f>AO73/AO71*100</f>
        <v>36.666666666666664</v>
      </c>
    </row>
    <row r="74" spans="12:42" x14ac:dyDescent="0.25">
      <c r="P74" t="s">
        <v>15</v>
      </c>
      <c r="Q74" s="10">
        <f>COUNTIFS(N2:N57,"=Pulsed",R2:R57,"=1")</f>
        <v>18</v>
      </c>
      <c r="R74" s="13">
        <f>Q74/Q73*100</f>
        <v>47.368421052631575</v>
      </c>
    </row>
    <row r="75" spans="12:42" x14ac:dyDescent="0.25">
      <c r="P75" t="s">
        <v>340</v>
      </c>
      <c r="Q75" s="10">
        <f>COUNTIFS(N2:N57,"=Pulsed",R2:R57,"=0")</f>
        <v>20</v>
      </c>
      <c r="R75" s="13">
        <f>Q75/Q73*100</f>
        <v>52.631578947368418</v>
      </c>
      <c r="AN75" s="15" t="s">
        <v>8387</v>
      </c>
      <c r="AO75" s="46">
        <f>COUNTIF(AM2:AM57,"=1")</f>
        <v>3</v>
      </c>
      <c r="AP75" s="87" t="s">
        <v>343</v>
      </c>
    </row>
    <row r="76" spans="12:42" x14ac:dyDescent="0.25">
      <c r="AN76" t="s">
        <v>15</v>
      </c>
      <c r="AO76" s="87">
        <f>COUNTIFS(AM2:AM57,"=1",R2:R57,"=1")</f>
        <v>0</v>
      </c>
      <c r="AP76" s="13">
        <f>AO76/AO75*100</f>
        <v>0</v>
      </c>
    </row>
    <row r="77" spans="12:42" x14ac:dyDescent="0.25">
      <c r="P77" s="15" t="s">
        <v>7985</v>
      </c>
      <c r="Q77" s="46">
        <f>COUNTIFS(N2:N57,"=Continuous")</f>
        <v>5</v>
      </c>
      <c r="R77" s="10" t="s">
        <v>343</v>
      </c>
      <c r="AN77" t="s">
        <v>340</v>
      </c>
      <c r="AO77" s="87">
        <f>COUNTIFS(AM2:AM57,"=1",R2:R57,"=0")</f>
        <v>3</v>
      </c>
      <c r="AP77" s="13">
        <f>AO77/AO75*100</f>
        <v>100</v>
      </c>
    </row>
    <row r="78" spans="12:42" x14ac:dyDescent="0.25">
      <c r="P78" t="s">
        <v>15</v>
      </c>
      <c r="Q78" s="10">
        <f>COUNTIFS(N2:N57,"=Continuous",R2:R57,"=1")</f>
        <v>4</v>
      </c>
      <c r="R78" s="13">
        <f>Q78/Q77*100</f>
        <v>80</v>
      </c>
    </row>
    <row r="79" spans="12:42" x14ac:dyDescent="0.25">
      <c r="P79" t="s">
        <v>340</v>
      </c>
      <c r="Q79" s="10">
        <f>COUNTIFS(N2:N57,"=Continuous",R2:R57,"=0")</f>
        <v>1</v>
      </c>
      <c r="R79" s="13">
        <f>Q79/Q77*100</f>
        <v>20</v>
      </c>
      <c r="AN79" s="15" t="s">
        <v>8028</v>
      </c>
      <c r="AO79" s="46">
        <f>COUNTIF(AF2:AF57,"=1")</f>
        <v>1</v>
      </c>
      <c r="AP79" s="87" t="s">
        <v>343</v>
      </c>
    </row>
    <row r="80" spans="12:42" x14ac:dyDescent="0.25">
      <c r="AN80" t="s">
        <v>15</v>
      </c>
      <c r="AO80" s="87">
        <f>COUNTIFS(AF2:AF57,"=1",R2:R57,"=1")</f>
        <v>1</v>
      </c>
      <c r="AP80" s="13">
        <f>AO80/AO79*100</f>
        <v>100</v>
      </c>
    </row>
    <row r="81" spans="40:42" x14ac:dyDescent="0.25">
      <c r="AN81" t="s">
        <v>340</v>
      </c>
      <c r="AO81" s="87">
        <f>COUNTIFS(AF2:AF57,"=1",R2:R57,"=0")</f>
        <v>0</v>
      </c>
      <c r="AP81" s="13">
        <f>AO81/AO79*100</f>
        <v>0</v>
      </c>
    </row>
    <row r="83" spans="40:42" x14ac:dyDescent="0.25">
      <c r="AN83" s="100" t="s">
        <v>8427</v>
      </c>
      <c r="AO83" s="101">
        <f>COUNTIF(AI2:AI57,"=1")</f>
        <v>27</v>
      </c>
      <c r="AP83" s="19" t="s">
        <v>343</v>
      </c>
    </row>
    <row r="84" spans="40:42" x14ac:dyDescent="0.25">
      <c r="AN84" s="21" t="s">
        <v>15</v>
      </c>
      <c r="AO84" s="19">
        <f>COUNTIFS(AI2:AI57,"=1",R2:R57,"=1")</f>
        <v>19</v>
      </c>
      <c r="AP84" s="102">
        <f>AO84/AO83*100</f>
        <v>70.370370370370367</v>
      </c>
    </row>
    <row r="85" spans="40:42" x14ac:dyDescent="0.25">
      <c r="AN85" s="21" t="s">
        <v>340</v>
      </c>
      <c r="AO85" s="19">
        <f>COUNTIFS(AI2:AI57,"=1",R2:R57,"=0")</f>
        <v>8</v>
      </c>
      <c r="AP85" s="102">
        <f>AO85/AO83*100</f>
        <v>29.629629629629626</v>
      </c>
    </row>
  </sheetData>
  <autoFilter ref="A1:AN57" xr:uid="{856DAA6D-53A4-4D7B-8EFF-827EFA490BBB}"/>
  <hyperlinks>
    <hyperlink ref="AN19" r:id="rId1" xr:uid="{746489CF-C653-4282-BA1E-938DC1E7AF4C}"/>
    <hyperlink ref="AN47" r:id="rId2" xr:uid="{24EA951C-CEE1-4E09-A67B-EAF9A042E2AF}"/>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EA9FD-5E74-468D-8867-20C45FFCC329}">
  <dimension ref="A1:AT417"/>
  <sheetViews>
    <sheetView topLeftCell="A388" workbookViewId="0">
      <selection activeCell="M394" sqref="M394"/>
    </sheetView>
  </sheetViews>
  <sheetFormatPr defaultColWidth="21.7109375" defaultRowHeight="13.6" x14ac:dyDescent="0.25"/>
  <cols>
    <col min="1" max="1" width="7.140625" style="10" bestFit="1" customWidth="1"/>
    <col min="7" max="7" width="14.5703125" style="10" bestFit="1" customWidth="1"/>
    <col min="8" max="8" width="14.28515625" style="10" bestFit="1" customWidth="1"/>
    <col min="9" max="9" width="20.140625" style="10" bestFit="1" customWidth="1"/>
    <col min="10" max="10" width="14.7109375" style="10" bestFit="1" customWidth="1"/>
    <col min="11" max="11" width="14.85546875" style="10" bestFit="1" customWidth="1"/>
    <col min="12" max="12" width="14.85546875" style="10" customWidth="1"/>
    <col min="13" max="13" width="26.28515625" customWidth="1"/>
    <col min="15" max="15" width="21.42578125" style="10" bestFit="1" customWidth="1"/>
    <col min="17" max="17" width="13.140625" style="10" bestFit="1" customWidth="1"/>
    <col min="18" max="18" width="8.140625" style="10" customWidth="1"/>
    <col min="19" max="19" width="9.42578125" style="10" bestFit="1" customWidth="1"/>
    <col min="20" max="20" width="11.28515625" style="10" bestFit="1" customWidth="1"/>
    <col min="21" max="21" width="10.85546875" style="10" bestFit="1" customWidth="1"/>
    <col min="22" max="22" width="10.42578125" style="10" bestFit="1" customWidth="1"/>
    <col min="23" max="23" width="12.7109375" style="10" bestFit="1" customWidth="1"/>
    <col min="24" max="24" width="10.85546875" style="10" bestFit="1" customWidth="1"/>
    <col min="25" max="25" width="10.7109375" style="10" bestFit="1" customWidth="1"/>
    <col min="26" max="26" width="10.42578125" style="10" bestFit="1" customWidth="1"/>
    <col min="27" max="27" width="14.28515625" style="10" bestFit="1" customWidth="1"/>
    <col min="28" max="28" width="16.140625" style="10" bestFit="1" customWidth="1"/>
    <col min="29" max="29" width="10.5703125" style="10" bestFit="1" customWidth="1"/>
    <col min="30" max="30" width="12" style="10" bestFit="1" customWidth="1"/>
    <col min="31" max="31" width="12.42578125" style="10" bestFit="1" customWidth="1"/>
    <col min="32" max="32" width="10.42578125" style="10" bestFit="1" customWidth="1"/>
    <col min="33" max="33" width="12.42578125" style="10" bestFit="1" customWidth="1"/>
    <col min="34" max="34" width="11.7109375" style="10" bestFit="1" customWidth="1"/>
    <col min="35" max="35" width="12.42578125" style="10" bestFit="1" customWidth="1"/>
    <col min="36" max="39" width="12.42578125" style="87" customWidth="1"/>
  </cols>
  <sheetData>
    <row r="1" spans="1:40" x14ac:dyDescent="0.25">
      <c r="A1" s="27" t="s">
        <v>0</v>
      </c>
      <c r="B1" s="27" t="s">
        <v>1</v>
      </c>
      <c r="C1" s="27" t="s">
        <v>2</v>
      </c>
      <c r="D1" s="27" t="s">
        <v>3</v>
      </c>
      <c r="E1" s="27" t="s">
        <v>4</v>
      </c>
      <c r="F1" s="27" t="s">
        <v>5</v>
      </c>
      <c r="G1" s="27" t="s">
        <v>6</v>
      </c>
      <c r="H1" s="27" t="s">
        <v>7</v>
      </c>
      <c r="I1" s="27" t="s">
        <v>8</v>
      </c>
      <c r="J1" s="27" t="s">
        <v>9</v>
      </c>
      <c r="K1" s="27" t="s">
        <v>10</v>
      </c>
      <c r="L1" s="27" t="s">
        <v>338</v>
      </c>
      <c r="M1" s="27" t="s">
        <v>11</v>
      </c>
      <c r="N1" s="27" t="s">
        <v>12</v>
      </c>
      <c r="O1" s="27" t="s">
        <v>13</v>
      </c>
      <c r="P1" s="27" t="s">
        <v>14</v>
      </c>
      <c r="Q1" s="27" t="s">
        <v>15</v>
      </c>
      <c r="R1" s="27" t="s">
        <v>7408</v>
      </c>
      <c r="S1" s="27" t="s">
        <v>17</v>
      </c>
      <c r="T1" s="27" t="s">
        <v>18</v>
      </c>
      <c r="U1" s="27" t="s">
        <v>19</v>
      </c>
      <c r="V1" s="27" t="s">
        <v>20</v>
      </c>
      <c r="W1" s="27" t="s">
        <v>21</v>
      </c>
      <c r="X1" s="27" t="s">
        <v>22</v>
      </c>
      <c r="Y1" s="27" t="s">
        <v>23</v>
      </c>
      <c r="Z1" s="27" t="s">
        <v>24</v>
      </c>
      <c r="AA1" s="27" t="s">
        <v>25</v>
      </c>
      <c r="AB1" s="27" t="s">
        <v>26</v>
      </c>
      <c r="AC1" s="27" t="s">
        <v>27</v>
      </c>
      <c r="AD1" s="27" t="s">
        <v>28</v>
      </c>
      <c r="AE1" s="27" t="s">
        <v>29</v>
      </c>
      <c r="AF1" s="27" t="s">
        <v>30</v>
      </c>
      <c r="AG1" s="27" t="s">
        <v>31</v>
      </c>
      <c r="AH1" s="27" t="s">
        <v>32</v>
      </c>
      <c r="AI1" s="27" t="s">
        <v>33</v>
      </c>
      <c r="AJ1" s="1" t="s">
        <v>8023</v>
      </c>
      <c r="AK1" s="1" t="s">
        <v>8027</v>
      </c>
      <c r="AL1" s="1" t="s">
        <v>8384</v>
      </c>
      <c r="AM1" s="1" t="s">
        <v>8385</v>
      </c>
      <c r="AN1" s="27" t="s">
        <v>34</v>
      </c>
    </row>
    <row r="2" spans="1:40" x14ac:dyDescent="0.25">
      <c r="A2" s="28">
        <v>1</v>
      </c>
      <c r="B2" s="29" t="s">
        <v>1974</v>
      </c>
      <c r="C2" s="29" t="s">
        <v>1975</v>
      </c>
      <c r="D2" s="29" t="s">
        <v>1976</v>
      </c>
      <c r="E2" s="42">
        <v>42302</v>
      </c>
      <c r="F2" s="29" t="s">
        <v>38</v>
      </c>
      <c r="J2" s="28">
        <v>5.9000000000000003E-4</v>
      </c>
      <c r="L2" s="10" t="s">
        <v>342</v>
      </c>
      <c r="M2" s="29" t="s">
        <v>1977</v>
      </c>
      <c r="N2" s="29" t="s">
        <v>219</v>
      </c>
      <c r="O2" s="28">
        <v>85.714285714285708</v>
      </c>
      <c r="P2" s="29" t="s">
        <v>1153</v>
      </c>
      <c r="Q2" s="31" t="s">
        <v>15</v>
      </c>
      <c r="R2" s="28">
        <v>1</v>
      </c>
      <c r="S2" s="28">
        <v>0</v>
      </c>
      <c r="T2" s="28">
        <v>0</v>
      </c>
      <c r="U2" s="28">
        <v>1</v>
      </c>
      <c r="V2" s="28">
        <v>0</v>
      </c>
      <c r="W2" s="28">
        <v>0</v>
      </c>
      <c r="X2" s="28">
        <v>0</v>
      </c>
      <c r="Y2" s="28">
        <v>0</v>
      </c>
      <c r="Z2" s="28">
        <v>1</v>
      </c>
      <c r="AA2" s="28">
        <v>0</v>
      </c>
      <c r="AB2" s="28">
        <v>0</v>
      </c>
      <c r="AC2" s="28">
        <v>1</v>
      </c>
      <c r="AD2" s="28">
        <v>0</v>
      </c>
      <c r="AE2" s="28">
        <v>0</v>
      </c>
      <c r="AF2" s="28">
        <v>0</v>
      </c>
      <c r="AG2" s="28">
        <v>0</v>
      </c>
      <c r="AH2" s="28">
        <v>0</v>
      </c>
      <c r="AI2" s="28">
        <v>0</v>
      </c>
      <c r="AJ2" s="9">
        <f>IF(OR(AC2=1,AE2=1),1,0)</f>
        <v>1</v>
      </c>
      <c r="AK2" s="9">
        <f>IF(OR(AF2=1,AG2=1),1,0)</f>
        <v>0</v>
      </c>
      <c r="AL2" s="9">
        <f>IF(OR(AD2=1,AH2=1,AI2=1),1,0)</f>
        <v>0</v>
      </c>
      <c r="AM2" s="9">
        <f>IF(OR(AD2=1,AH2=1),1,0)</f>
        <v>0</v>
      </c>
      <c r="AN2" s="29" t="s">
        <v>1978</v>
      </c>
    </row>
    <row r="3" spans="1:40" x14ac:dyDescent="0.25">
      <c r="A3" s="28">
        <v>3</v>
      </c>
      <c r="B3" s="29" t="s">
        <v>3458</v>
      </c>
      <c r="C3" s="29" t="s">
        <v>3459</v>
      </c>
      <c r="D3" s="29" t="s">
        <v>3460</v>
      </c>
      <c r="E3" s="42">
        <v>42292</v>
      </c>
      <c r="F3" s="29" t="s">
        <v>38</v>
      </c>
      <c r="J3" s="28">
        <v>2.4E-2</v>
      </c>
      <c r="L3" s="10" t="s">
        <v>342</v>
      </c>
      <c r="M3" s="29" t="s">
        <v>136</v>
      </c>
      <c r="N3" s="29" t="s">
        <v>40</v>
      </c>
      <c r="O3" s="28">
        <v>8</v>
      </c>
      <c r="P3" s="29" t="s">
        <v>1982</v>
      </c>
      <c r="Q3" s="31" t="s">
        <v>15</v>
      </c>
      <c r="R3" s="28">
        <v>1</v>
      </c>
      <c r="S3" s="28">
        <v>0</v>
      </c>
      <c r="T3" s="28">
        <v>0</v>
      </c>
      <c r="U3" s="28">
        <v>1</v>
      </c>
      <c r="V3" s="28">
        <v>0</v>
      </c>
      <c r="W3" s="28">
        <v>0</v>
      </c>
      <c r="X3" s="28">
        <v>0</v>
      </c>
      <c r="Y3" s="28">
        <v>0</v>
      </c>
      <c r="Z3" s="28">
        <v>1</v>
      </c>
      <c r="AA3" s="28">
        <v>0</v>
      </c>
      <c r="AB3" s="28">
        <v>0</v>
      </c>
      <c r="AC3" s="28">
        <v>0</v>
      </c>
      <c r="AD3" s="28">
        <v>0</v>
      </c>
      <c r="AE3" s="28">
        <v>0</v>
      </c>
      <c r="AF3" s="28">
        <v>0</v>
      </c>
      <c r="AG3" s="28">
        <v>0</v>
      </c>
      <c r="AH3" s="28">
        <v>0</v>
      </c>
      <c r="AI3" s="28">
        <v>1</v>
      </c>
      <c r="AJ3" s="9">
        <f t="shared" ref="AJ3:AJ15" si="0">IF(OR(AC3=1,AE3=1),1,0)</f>
        <v>0</v>
      </c>
      <c r="AK3" s="9">
        <f t="shared" ref="AK3:AK15" si="1">IF(OR(AF3=1,AG3=1),1,0)</f>
        <v>0</v>
      </c>
      <c r="AL3" s="9">
        <f>IF(OR(AD3=1,AH3=1,AI3=1),1,0)</f>
        <v>1</v>
      </c>
      <c r="AM3" s="9">
        <f>IF(OR(AD3=1,AH3=1),1,0)</f>
        <v>0</v>
      </c>
      <c r="AN3" s="29" t="s">
        <v>3462</v>
      </c>
    </row>
    <row r="4" spans="1:40" x14ac:dyDescent="0.25">
      <c r="A4" s="28">
        <v>5</v>
      </c>
      <c r="B4" s="29" t="s">
        <v>7409</v>
      </c>
      <c r="C4" s="29" t="s">
        <v>7410</v>
      </c>
      <c r="D4" s="29" t="s">
        <v>7411</v>
      </c>
      <c r="E4" s="42">
        <v>42218</v>
      </c>
      <c r="F4" s="29" t="s">
        <v>38</v>
      </c>
      <c r="M4" s="29" t="s">
        <v>219</v>
      </c>
      <c r="N4" s="29" t="s">
        <v>219</v>
      </c>
      <c r="O4" s="28">
        <v>72</v>
      </c>
      <c r="P4" s="29" t="s">
        <v>195</v>
      </c>
      <c r="Q4" s="31" t="s">
        <v>15</v>
      </c>
      <c r="R4" s="28">
        <v>1</v>
      </c>
      <c r="S4" s="28">
        <v>0</v>
      </c>
      <c r="T4" s="28">
        <v>0</v>
      </c>
      <c r="U4" s="28">
        <v>1</v>
      </c>
      <c r="V4" s="28">
        <v>0</v>
      </c>
      <c r="W4" s="28">
        <v>0</v>
      </c>
      <c r="X4" s="28">
        <v>0</v>
      </c>
      <c r="Y4" s="28">
        <v>0</v>
      </c>
      <c r="Z4" s="28">
        <v>1</v>
      </c>
      <c r="AA4" s="28">
        <v>0</v>
      </c>
      <c r="AB4" s="28">
        <v>0</v>
      </c>
      <c r="AC4" s="28">
        <v>0</v>
      </c>
      <c r="AD4" s="28">
        <v>0</v>
      </c>
      <c r="AE4" s="28">
        <v>0</v>
      </c>
      <c r="AF4" s="28">
        <v>0</v>
      </c>
      <c r="AG4" s="28">
        <v>0</v>
      </c>
      <c r="AH4" s="28">
        <v>0</v>
      </c>
      <c r="AI4" s="28">
        <v>1</v>
      </c>
      <c r="AJ4" s="9">
        <f>IF(OR(AC4=1,AE4=1),1,0)</f>
        <v>0</v>
      </c>
      <c r="AK4" s="9">
        <f>IF(OR(AF4=1,AG4=1),1,0)</f>
        <v>0</v>
      </c>
      <c r="AL4" s="9">
        <f>IF(OR(AD4=1,AH4=1,AI4=1),1,0)</f>
        <v>1</v>
      </c>
      <c r="AM4" s="9">
        <f>IF(OR(AD4=1,AH4=1),1,0)</f>
        <v>0</v>
      </c>
      <c r="AN4" s="29" t="s">
        <v>7412</v>
      </c>
    </row>
    <row r="5" spans="1:40" x14ac:dyDescent="0.25">
      <c r="A5" s="28">
        <v>8</v>
      </c>
      <c r="B5" s="29" t="s">
        <v>4099</v>
      </c>
      <c r="C5" s="29" t="s">
        <v>4100</v>
      </c>
      <c r="D5" s="29" t="s">
        <v>4101</v>
      </c>
      <c r="E5" s="42">
        <v>42272</v>
      </c>
      <c r="F5" s="29" t="s">
        <v>38</v>
      </c>
      <c r="J5" s="28">
        <v>0.5</v>
      </c>
      <c r="L5" s="10" t="s">
        <v>342</v>
      </c>
      <c r="M5" s="29" t="s">
        <v>274</v>
      </c>
      <c r="N5" s="29" t="s">
        <v>48</v>
      </c>
      <c r="O5" s="28">
        <v>24</v>
      </c>
      <c r="P5" s="29" t="s">
        <v>4102</v>
      </c>
      <c r="Q5" s="31" t="s">
        <v>15</v>
      </c>
      <c r="R5" s="28">
        <v>1</v>
      </c>
      <c r="S5" s="28">
        <v>0</v>
      </c>
      <c r="T5" s="28">
        <v>0</v>
      </c>
      <c r="U5" s="28">
        <v>1</v>
      </c>
      <c r="V5" s="28">
        <v>0</v>
      </c>
      <c r="W5" s="28">
        <v>0</v>
      </c>
      <c r="X5" s="28">
        <v>0</v>
      </c>
      <c r="Y5" s="28">
        <v>1</v>
      </c>
      <c r="Z5" s="28">
        <v>0</v>
      </c>
      <c r="AA5" s="28">
        <v>0</v>
      </c>
      <c r="AB5" s="28">
        <v>0</v>
      </c>
      <c r="AC5" s="28">
        <v>1</v>
      </c>
      <c r="AD5" s="28">
        <v>0</v>
      </c>
      <c r="AE5" s="28">
        <v>0</v>
      </c>
      <c r="AF5" s="28">
        <v>0</v>
      </c>
      <c r="AG5" s="28">
        <v>0</v>
      </c>
      <c r="AH5" s="28">
        <v>0</v>
      </c>
      <c r="AI5" s="28">
        <v>0</v>
      </c>
      <c r="AJ5" s="9">
        <f t="shared" si="0"/>
        <v>1</v>
      </c>
      <c r="AK5" s="9">
        <f t="shared" si="1"/>
        <v>0</v>
      </c>
      <c r="AL5" s="9">
        <f t="shared" ref="AL5:AL15" si="2">IF(OR(AD5=1,AH5=1,AI5=1),1,0)</f>
        <v>0</v>
      </c>
      <c r="AM5" s="9">
        <f t="shared" ref="AM5:AM15" si="3">IF(OR(AD5=1,AH5=1),1,0)</f>
        <v>0</v>
      </c>
      <c r="AN5" s="29" t="s">
        <v>4104</v>
      </c>
    </row>
    <row r="6" spans="1:40" x14ac:dyDescent="0.25">
      <c r="A6" s="28">
        <v>11</v>
      </c>
      <c r="B6" s="29" t="s">
        <v>3468</v>
      </c>
      <c r="C6" s="29" t="s">
        <v>3469</v>
      </c>
      <c r="D6" s="29" t="s">
        <v>3470</v>
      </c>
      <c r="E6" s="42">
        <v>42220</v>
      </c>
      <c r="F6" s="29" t="s">
        <v>38</v>
      </c>
      <c r="I6" s="28">
        <v>10000</v>
      </c>
      <c r="J6" s="28">
        <v>0.66</v>
      </c>
      <c r="L6" s="10" t="s">
        <v>342</v>
      </c>
      <c r="M6" s="29" t="s">
        <v>136</v>
      </c>
      <c r="N6" s="29" t="s">
        <v>2360</v>
      </c>
      <c r="O6" s="28">
        <v>100</v>
      </c>
      <c r="P6" s="29" t="s">
        <v>225</v>
      </c>
      <c r="Q6" s="31" t="s">
        <v>15</v>
      </c>
      <c r="R6" s="28">
        <v>1</v>
      </c>
      <c r="S6" s="28">
        <v>0</v>
      </c>
      <c r="T6" s="28">
        <v>0</v>
      </c>
      <c r="U6" s="28">
        <v>1</v>
      </c>
      <c r="V6" s="28">
        <v>0</v>
      </c>
      <c r="W6" s="28">
        <v>0</v>
      </c>
      <c r="X6" s="28">
        <v>0</v>
      </c>
      <c r="Y6" s="28">
        <v>0</v>
      </c>
      <c r="Z6" s="28">
        <v>1</v>
      </c>
      <c r="AA6" s="28">
        <v>0</v>
      </c>
      <c r="AB6" s="28">
        <v>0</v>
      </c>
      <c r="AC6" s="28">
        <v>1</v>
      </c>
      <c r="AD6" s="28">
        <v>0</v>
      </c>
      <c r="AE6" s="28">
        <v>0</v>
      </c>
      <c r="AF6" s="28">
        <v>0</v>
      </c>
      <c r="AG6" s="28">
        <v>0</v>
      </c>
      <c r="AH6" s="28">
        <v>0</v>
      </c>
      <c r="AI6" s="28">
        <v>0</v>
      </c>
      <c r="AJ6" s="9">
        <f t="shared" si="0"/>
        <v>1</v>
      </c>
      <c r="AK6" s="9">
        <f t="shared" si="1"/>
        <v>0</v>
      </c>
      <c r="AL6" s="9">
        <f t="shared" si="2"/>
        <v>0</v>
      </c>
      <c r="AM6" s="9">
        <f t="shared" si="3"/>
        <v>0</v>
      </c>
      <c r="AN6" s="29" t="s">
        <v>3473</v>
      </c>
    </row>
    <row r="7" spans="1:40" x14ac:dyDescent="0.25">
      <c r="A7" s="28">
        <v>14</v>
      </c>
      <c r="B7" s="29" t="s">
        <v>5746</v>
      </c>
      <c r="C7" s="29" t="s">
        <v>5747</v>
      </c>
      <c r="D7" s="29" t="s">
        <v>5748</v>
      </c>
      <c r="E7" s="42">
        <v>42179</v>
      </c>
      <c r="F7" s="29" t="s">
        <v>38</v>
      </c>
      <c r="G7" s="28"/>
      <c r="H7" s="28"/>
      <c r="J7" s="28">
        <v>0.13500000000000001</v>
      </c>
      <c r="K7" s="28">
        <v>18.36</v>
      </c>
      <c r="L7" s="10" t="s">
        <v>342</v>
      </c>
      <c r="M7" s="29" t="s">
        <v>5749</v>
      </c>
      <c r="N7" s="29" t="s">
        <v>48</v>
      </c>
      <c r="O7" s="28">
        <v>80</v>
      </c>
      <c r="P7" s="29" t="s">
        <v>5750</v>
      </c>
      <c r="Q7" s="31" t="s">
        <v>15</v>
      </c>
      <c r="R7" s="28">
        <v>1</v>
      </c>
      <c r="S7" s="28">
        <v>0</v>
      </c>
      <c r="T7" s="28">
        <v>0</v>
      </c>
      <c r="U7" s="28">
        <v>1</v>
      </c>
      <c r="V7" s="28">
        <v>0</v>
      </c>
      <c r="W7" s="28">
        <v>0</v>
      </c>
      <c r="X7" s="28">
        <v>0</v>
      </c>
      <c r="Y7" s="28">
        <v>0</v>
      </c>
      <c r="Z7" s="28">
        <v>1</v>
      </c>
      <c r="AA7" s="28">
        <v>0</v>
      </c>
      <c r="AB7" s="28">
        <v>0</v>
      </c>
      <c r="AC7" s="28">
        <v>1</v>
      </c>
      <c r="AD7" s="28">
        <v>0</v>
      </c>
      <c r="AE7" s="28">
        <v>0</v>
      </c>
      <c r="AF7" s="28">
        <v>0</v>
      </c>
      <c r="AG7" s="28">
        <v>0</v>
      </c>
      <c r="AH7" s="28">
        <v>0</v>
      </c>
      <c r="AI7" s="28">
        <v>0</v>
      </c>
      <c r="AJ7" s="9">
        <f t="shared" si="0"/>
        <v>1</v>
      </c>
      <c r="AK7" s="9">
        <f t="shared" si="1"/>
        <v>0</v>
      </c>
      <c r="AL7" s="9">
        <f t="shared" si="2"/>
        <v>0</v>
      </c>
      <c r="AM7" s="9">
        <f t="shared" si="3"/>
        <v>0</v>
      </c>
      <c r="AN7" s="29" t="s">
        <v>5752</v>
      </c>
    </row>
    <row r="8" spans="1:40" x14ac:dyDescent="0.25">
      <c r="A8" s="28">
        <v>20</v>
      </c>
      <c r="B8" s="29" t="s">
        <v>1979</v>
      </c>
      <c r="C8" s="29" t="s">
        <v>1980</v>
      </c>
      <c r="D8" s="29" t="s">
        <v>1981</v>
      </c>
      <c r="E8" s="42">
        <v>42143</v>
      </c>
      <c r="F8" s="29" t="s">
        <v>38</v>
      </c>
      <c r="I8" s="28">
        <v>500</v>
      </c>
      <c r="J8" s="28">
        <v>0.25</v>
      </c>
      <c r="K8" s="28">
        <v>113.77</v>
      </c>
      <c r="L8" s="10" t="s">
        <v>342</v>
      </c>
      <c r="M8" s="29" t="s">
        <v>224</v>
      </c>
      <c r="N8" s="29" t="s">
        <v>219</v>
      </c>
      <c r="O8" s="28">
        <v>8</v>
      </c>
      <c r="P8" s="29" t="s">
        <v>1982</v>
      </c>
      <c r="Q8" s="31" t="s">
        <v>15</v>
      </c>
      <c r="R8" s="28">
        <v>1</v>
      </c>
      <c r="S8" s="28">
        <v>0</v>
      </c>
      <c r="T8" s="28">
        <v>0</v>
      </c>
      <c r="U8" s="28">
        <v>1</v>
      </c>
      <c r="V8" s="28">
        <v>0</v>
      </c>
      <c r="W8" s="28">
        <v>0</v>
      </c>
      <c r="X8" s="28">
        <v>0</v>
      </c>
      <c r="Y8" s="28">
        <v>0</v>
      </c>
      <c r="Z8" s="28">
        <v>1</v>
      </c>
      <c r="AA8" s="28">
        <v>0</v>
      </c>
      <c r="AB8" s="28">
        <v>0</v>
      </c>
      <c r="AC8" s="28">
        <v>0</v>
      </c>
      <c r="AD8" s="28">
        <v>0</v>
      </c>
      <c r="AE8" s="28">
        <v>0</v>
      </c>
      <c r="AF8" s="28">
        <v>0</v>
      </c>
      <c r="AG8" s="28">
        <v>0</v>
      </c>
      <c r="AH8" s="28">
        <v>0</v>
      </c>
      <c r="AI8" s="28">
        <v>1</v>
      </c>
      <c r="AJ8" s="9">
        <f t="shared" si="0"/>
        <v>0</v>
      </c>
      <c r="AK8" s="9">
        <f t="shared" si="1"/>
        <v>0</v>
      </c>
      <c r="AL8" s="9">
        <f t="shared" si="2"/>
        <v>1</v>
      </c>
      <c r="AM8" s="9">
        <f t="shared" si="3"/>
        <v>0</v>
      </c>
      <c r="AN8" s="29" t="s">
        <v>1983</v>
      </c>
    </row>
    <row r="9" spans="1:40" x14ac:dyDescent="0.25">
      <c r="A9" s="28">
        <v>24</v>
      </c>
      <c r="B9" s="29" t="s">
        <v>4115</v>
      </c>
      <c r="C9" s="29" t="s">
        <v>4116</v>
      </c>
      <c r="D9" s="29" t="s">
        <v>4117</v>
      </c>
      <c r="E9" s="42">
        <v>41129</v>
      </c>
      <c r="F9" s="29" t="s">
        <v>38</v>
      </c>
      <c r="G9" s="28">
        <v>1850</v>
      </c>
      <c r="H9" s="28">
        <v>1750</v>
      </c>
      <c r="J9" s="28">
        <v>0.4</v>
      </c>
      <c r="K9" s="28">
        <v>17.23</v>
      </c>
      <c r="L9" s="10" t="s">
        <v>342</v>
      </c>
      <c r="M9" s="29" t="s">
        <v>136</v>
      </c>
      <c r="N9" s="29" t="s">
        <v>48</v>
      </c>
      <c r="O9" s="28">
        <v>21</v>
      </c>
      <c r="P9" s="29" t="s">
        <v>41</v>
      </c>
      <c r="Q9" s="31" t="s">
        <v>15</v>
      </c>
      <c r="R9" s="28">
        <v>1</v>
      </c>
      <c r="S9" s="28">
        <v>0</v>
      </c>
      <c r="T9" s="28">
        <v>0</v>
      </c>
      <c r="U9" s="28">
        <v>1</v>
      </c>
      <c r="V9" s="28">
        <v>0</v>
      </c>
      <c r="W9" s="28">
        <v>0</v>
      </c>
      <c r="X9" s="28">
        <v>0</v>
      </c>
      <c r="Y9" s="28">
        <v>0</v>
      </c>
      <c r="Z9" s="28">
        <v>1</v>
      </c>
      <c r="AA9" s="28">
        <v>0</v>
      </c>
      <c r="AB9" s="28">
        <v>0</v>
      </c>
      <c r="AC9" s="28">
        <v>0</v>
      </c>
      <c r="AD9" s="28">
        <v>0</v>
      </c>
      <c r="AE9" s="28">
        <v>1</v>
      </c>
      <c r="AF9" s="28">
        <v>0</v>
      </c>
      <c r="AG9" s="28">
        <v>0</v>
      </c>
      <c r="AH9" s="28">
        <v>0</v>
      </c>
      <c r="AI9" s="28">
        <v>0</v>
      </c>
      <c r="AJ9" s="9">
        <f t="shared" si="0"/>
        <v>1</v>
      </c>
      <c r="AK9" s="9">
        <f t="shared" si="1"/>
        <v>0</v>
      </c>
      <c r="AL9" s="9">
        <f t="shared" si="2"/>
        <v>0</v>
      </c>
      <c r="AM9" s="9">
        <f t="shared" si="3"/>
        <v>0</v>
      </c>
      <c r="AN9" s="29" t="s">
        <v>4118</v>
      </c>
    </row>
    <row r="10" spans="1:40" x14ac:dyDescent="0.25">
      <c r="A10" s="28">
        <v>26</v>
      </c>
      <c r="B10" s="29" t="s">
        <v>3478</v>
      </c>
      <c r="C10" s="29" t="s">
        <v>3479</v>
      </c>
      <c r="D10" s="29" t="s">
        <v>3480</v>
      </c>
      <c r="E10" s="42">
        <v>42082</v>
      </c>
      <c r="F10" s="29" t="s">
        <v>38</v>
      </c>
      <c r="I10" s="28">
        <v>0.26500000000000001</v>
      </c>
      <c r="J10" s="28">
        <v>2.5000000000000001E-2</v>
      </c>
      <c r="K10" s="28">
        <v>10</v>
      </c>
      <c r="L10" s="10" t="s">
        <v>342</v>
      </c>
      <c r="M10" s="29" t="s">
        <v>136</v>
      </c>
      <c r="N10" s="29" t="s">
        <v>219</v>
      </c>
      <c r="O10" s="28">
        <v>30</v>
      </c>
      <c r="P10" s="29" t="s">
        <v>225</v>
      </c>
      <c r="Q10" s="31" t="s">
        <v>15</v>
      </c>
      <c r="R10" s="28">
        <v>1</v>
      </c>
      <c r="S10" s="28">
        <v>0</v>
      </c>
      <c r="T10" s="28">
        <v>0</v>
      </c>
      <c r="U10" s="28">
        <v>1</v>
      </c>
      <c r="V10" s="28">
        <v>0</v>
      </c>
      <c r="W10" s="28">
        <v>0</v>
      </c>
      <c r="X10" s="28">
        <v>0</v>
      </c>
      <c r="Y10" s="28">
        <v>0</v>
      </c>
      <c r="Z10" s="28">
        <v>1</v>
      </c>
      <c r="AA10" s="28">
        <v>0</v>
      </c>
      <c r="AB10" s="28">
        <v>0</v>
      </c>
      <c r="AC10" s="28">
        <v>0</v>
      </c>
      <c r="AD10" s="28">
        <v>0</v>
      </c>
      <c r="AE10" s="28">
        <v>0</v>
      </c>
      <c r="AF10" s="28">
        <v>0</v>
      </c>
      <c r="AG10" s="28">
        <v>0</v>
      </c>
      <c r="AH10" s="28">
        <v>0</v>
      </c>
      <c r="AI10" s="28">
        <v>1</v>
      </c>
      <c r="AJ10" s="9">
        <f t="shared" si="0"/>
        <v>0</v>
      </c>
      <c r="AK10" s="9">
        <f t="shared" si="1"/>
        <v>0</v>
      </c>
      <c r="AL10" s="9">
        <f t="shared" si="2"/>
        <v>1</v>
      </c>
      <c r="AM10" s="9">
        <f t="shared" si="3"/>
        <v>0</v>
      </c>
      <c r="AN10" s="29" t="s">
        <v>3481</v>
      </c>
    </row>
    <row r="11" spans="1:40" x14ac:dyDescent="0.25">
      <c r="A11" s="28">
        <v>31</v>
      </c>
      <c r="B11" s="29" t="s">
        <v>2799</v>
      </c>
      <c r="C11" s="29" t="s">
        <v>2800</v>
      </c>
      <c r="D11" s="29" t="s">
        <v>2801</v>
      </c>
      <c r="E11" s="42">
        <v>42019</v>
      </c>
      <c r="F11" s="29" t="s">
        <v>38</v>
      </c>
      <c r="J11" s="28">
        <v>2</v>
      </c>
      <c r="L11" s="10" t="s">
        <v>342</v>
      </c>
      <c r="M11" s="29" t="s">
        <v>2173</v>
      </c>
      <c r="N11" s="29" t="s">
        <v>40</v>
      </c>
      <c r="O11" s="28">
        <v>42</v>
      </c>
      <c r="P11" s="29" t="s">
        <v>195</v>
      </c>
      <c r="Q11" s="31" t="s">
        <v>15</v>
      </c>
      <c r="R11" s="28">
        <v>1</v>
      </c>
      <c r="S11" s="28">
        <v>0</v>
      </c>
      <c r="T11" s="28">
        <v>0</v>
      </c>
      <c r="U11" s="28">
        <v>1</v>
      </c>
      <c r="V11" s="28">
        <v>0</v>
      </c>
      <c r="W11" s="28">
        <v>0</v>
      </c>
      <c r="X11" s="28">
        <v>0</v>
      </c>
      <c r="Y11" s="28">
        <v>0</v>
      </c>
      <c r="Z11" s="28">
        <v>1</v>
      </c>
      <c r="AA11" s="28">
        <v>0</v>
      </c>
      <c r="AB11" s="28">
        <v>0</v>
      </c>
      <c r="AC11" s="28">
        <v>1</v>
      </c>
      <c r="AD11" s="28">
        <v>0</v>
      </c>
      <c r="AE11" s="28">
        <v>0</v>
      </c>
      <c r="AF11" s="28">
        <v>0</v>
      </c>
      <c r="AG11" s="28">
        <v>0</v>
      </c>
      <c r="AH11" s="28">
        <v>0</v>
      </c>
      <c r="AI11" s="28">
        <v>0</v>
      </c>
      <c r="AJ11" s="9">
        <f>IF(OR(AC11=1,AE11=1),1,0)</f>
        <v>1</v>
      </c>
      <c r="AK11" s="9">
        <f>IF(OR(AF11=1,AG11=1),1,0)</f>
        <v>0</v>
      </c>
      <c r="AL11" s="9">
        <f>IF(OR(AD11=1,AH11=1,AI11=1),1,0)</f>
        <v>0</v>
      </c>
      <c r="AM11" s="9">
        <f>IF(OR(AD11=1,AH11=1),1,0)</f>
        <v>0</v>
      </c>
      <c r="AN11" s="29" t="s">
        <v>2802</v>
      </c>
    </row>
    <row r="12" spans="1:40" x14ac:dyDescent="0.25">
      <c r="A12" s="28">
        <v>33</v>
      </c>
      <c r="B12" s="29" t="s">
        <v>7413</v>
      </c>
      <c r="C12" s="29" t="s">
        <v>7414</v>
      </c>
      <c r="D12" s="29" t="s">
        <v>7415</v>
      </c>
      <c r="E12" s="42">
        <v>42047</v>
      </c>
      <c r="F12" s="29" t="s">
        <v>38</v>
      </c>
      <c r="I12" s="28">
        <v>2017</v>
      </c>
      <c r="J12" s="28">
        <v>5.6529999999999997E-2</v>
      </c>
      <c r="L12" s="10" t="s">
        <v>342</v>
      </c>
      <c r="M12" s="29" t="s">
        <v>2173</v>
      </c>
      <c r="N12" s="29" t="s">
        <v>40</v>
      </c>
      <c r="O12" s="28">
        <v>64</v>
      </c>
      <c r="P12" s="29" t="s">
        <v>195</v>
      </c>
      <c r="Q12" s="31" t="s">
        <v>15</v>
      </c>
      <c r="R12" s="28">
        <v>1</v>
      </c>
      <c r="S12" s="28">
        <v>0</v>
      </c>
      <c r="T12" s="28">
        <v>0</v>
      </c>
      <c r="U12" s="28">
        <v>1</v>
      </c>
      <c r="V12" s="28">
        <v>0</v>
      </c>
      <c r="W12" s="28">
        <v>0</v>
      </c>
      <c r="X12" s="28">
        <v>0</v>
      </c>
      <c r="Y12" s="28">
        <v>0</v>
      </c>
      <c r="Z12" s="28">
        <v>1</v>
      </c>
      <c r="AA12" s="28">
        <v>0</v>
      </c>
      <c r="AB12" s="28">
        <v>0</v>
      </c>
      <c r="AC12" s="28">
        <v>1</v>
      </c>
      <c r="AD12" s="28">
        <v>1</v>
      </c>
      <c r="AE12" s="28">
        <v>1</v>
      </c>
      <c r="AF12" s="28">
        <v>0</v>
      </c>
      <c r="AG12" s="28">
        <v>0</v>
      </c>
      <c r="AH12" s="28">
        <v>0</v>
      </c>
      <c r="AI12" s="28">
        <v>0</v>
      </c>
      <c r="AJ12" s="9">
        <f t="shared" si="0"/>
        <v>1</v>
      </c>
      <c r="AK12" s="9">
        <f>IF(OR(AF12=1,AG12=1),1,0)</f>
        <v>0</v>
      </c>
      <c r="AL12" s="9">
        <f t="shared" si="2"/>
        <v>1</v>
      </c>
      <c r="AM12" s="9">
        <f t="shared" si="3"/>
        <v>1</v>
      </c>
      <c r="AN12" s="29" t="s">
        <v>7416</v>
      </c>
    </row>
    <row r="13" spans="1:40" x14ac:dyDescent="0.25">
      <c r="A13" s="28">
        <v>34</v>
      </c>
      <c r="B13" s="29" t="s">
        <v>7417</v>
      </c>
      <c r="C13" s="29" t="s">
        <v>7418</v>
      </c>
      <c r="D13" s="29" t="s">
        <v>7419</v>
      </c>
      <c r="E13" s="42">
        <v>42052</v>
      </c>
      <c r="F13" s="29" t="s">
        <v>38</v>
      </c>
      <c r="L13" s="10" t="s">
        <v>342</v>
      </c>
      <c r="M13" s="29" t="s">
        <v>7420</v>
      </c>
      <c r="N13" s="29" t="s">
        <v>219</v>
      </c>
      <c r="O13" s="28">
        <v>8</v>
      </c>
      <c r="P13" s="29" t="s">
        <v>2316</v>
      </c>
      <c r="Q13" s="31" t="s">
        <v>15</v>
      </c>
      <c r="R13" s="28">
        <v>1</v>
      </c>
      <c r="S13" s="28">
        <v>0</v>
      </c>
      <c r="T13" s="28">
        <v>0</v>
      </c>
      <c r="U13" s="28">
        <v>1</v>
      </c>
      <c r="V13" s="28">
        <v>0</v>
      </c>
      <c r="W13" s="28">
        <v>0</v>
      </c>
      <c r="X13" s="28">
        <v>0</v>
      </c>
      <c r="Y13" s="28">
        <v>1</v>
      </c>
      <c r="Z13" s="28">
        <v>0</v>
      </c>
      <c r="AA13" s="28">
        <v>0</v>
      </c>
      <c r="AB13" s="28">
        <v>0</v>
      </c>
      <c r="AC13" s="28">
        <v>1</v>
      </c>
      <c r="AD13" s="28">
        <v>0</v>
      </c>
      <c r="AE13" s="28">
        <v>0</v>
      </c>
      <c r="AF13" s="28">
        <v>0</v>
      </c>
      <c r="AG13" s="28">
        <v>0</v>
      </c>
      <c r="AH13" s="28">
        <v>0</v>
      </c>
      <c r="AI13" s="28">
        <v>0</v>
      </c>
      <c r="AJ13" s="9">
        <f>IF(OR(AC13=1,AE13=1),1,0)</f>
        <v>1</v>
      </c>
      <c r="AK13" s="9">
        <f>IF(OR(AF13=1,AG13=1),1,0)</f>
        <v>0</v>
      </c>
      <c r="AL13" s="9">
        <f>IF(OR(AD13=1,AH13=1,AI13=1),1,0)</f>
        <v>0</v>
      </c>
      <c r="AM13" s="9">
        <f>IF(OR(AD13=1,AH13=1),1,0)</f>
        <v>0</v>
      </c>
      <c r="AN13" s="29" t="s">
        <v>7421</v>
      </c>
    </row>
    <row r="14" spans="1:40" x14ac:dyDescent="0.25">
      <c r="A14" s="28">
        <v>39</v>
      </c>
      <c r="B14" s="29" t="s">
        <v>7422</v>
      </c>
      <c r="C14" s="29" t="s">
        <v>7423</v>
      </c>
      <c r="D14" s="29" t="s">
        <v>7424</v>
      </c>
      <c r="E14" s="42">
        <v>41821</v>
      </c>
      <c r="F14" s="29" t="s">
        <v>38</v>
      </c>
      <c r="I14" s="28">
        <v>5000</v>
      </c>
      <c r="L14" s="10" t="s">
        <v>341</v>
      </c>
      <c r="M14" s="29" t="s">
        <v>47</v>
      </c>
      <c r="N14" s="29" t="s">
        <v>48</v>
      </c>
      <c r="O14" s="28">
        <v>192</v>
      </c>
      <c r="P14" s="29" t="s">
        <v>41</v>
      </c>
      <c r="Q14" s="31" t="s">
        <v>15</v>
      </c>
      <c r="R14" s="28">
        <v>1</v>
      </c>
      <c r="S14" s="28">
        <v>0</v>
      </c>
      <c r="T14" s="28">
        <v>0</v>
      </c>
      <c r="U14" s="28">
        <v>1</v>
      </c>
      <c r="V14" s="28">
        <v>0</v>
      </c>
      <c r="W14" s="28">
        <v>0</v>
      </c>
      <c r="X14" s="28">
        <v>0</v>
      </c>
      <c r="Y14" s="28">
        <v>0</v>
      </c>
      <c r="Z14" s="28">
        <v>1</v>
      </c>
      <c r="AA14" s="28">
        <v>0</v>
      </c>
      <c r="AB14" s="28">
        <v>0</v>
      </c>
      <c r="AC14" s="28">
        <v>0</v>
      </c>
      <c r="AD14" s="28">
        <v>0</v>
      </c>
      <c r="AE14" s="28">
        <v>0</v>
      </c>
      <c r="AF14" s="28">
        <v>0</v>
      </c>
      <c r="AG14" s="28">
        <v>1</v>
      </c>
      <c r="AH14" s="28">
        <v>0</v>
      </c>
      <c r="AI14" s="28">
        <v>0</v>
      </c>
      <c r="AJ14" s="9">
        <f t="shared" si="0"/>
        <v>0</v>
      </c>
      <c r="AK14" s="9">
        <f t="shared" si="1"/>
        <v>1</v>
      </c>
      <c r="AL14" s="9">
        <f t="shared" si="2"/>
        <v>0</v>
      </c>
      <c r="AM14" s="9">
        <f t="shared" si="3"/>
        <v>0</v>
      </c>
      <c r="AN14" s="29" t="s">
        <v>7425</v>
      </c>
    </row>
    <row r="15" spans="1:40" x14ac:dyDescent="0.25">
      <c r="A15" s="28">
        <v>42</v>
      </c>
      <c r="B15" s="29" t="s">
        <v>4124</v>
      </c>
      <c r="C15" s="29" t="s">
        <v>4125</v>
      </c>
      <c r="D15" s="29" t="s">
        <v>4126</v>
      </c>
      <c r="E15" s="42">
        <v>41738</v>
      </c>
      <c r="F15" s="29" t="s">
        <v>38</v>
      </c>
      <c r="I15" s="28">
        <v>120</v>
      </c>
      <c r="J15" s="28">
        <v>0.15</v>
      </c>
      <c r="K15" s="28">
        <v>10</v>
      </c>
      <c r="L15" s="10" t="s">
        <v>342</v>
      </c>
      <c r="M15" s="29" t="s">
        <v>185</v>
      </c>
      <c r="N15" s="29" t="s">
        <v>48</v>
      </c>
      <c r="O15" s="28">
        <v>30</v>
      </c>
      <c r="P15" s="29" t="s">
        <v>4127</v>
      </c>
      <c r="Q15" s="31" t="s">
        <v>15</v>
      </c>
      <c r="R15" s="28">
        <v>1</v>
      </c>
      <c r="S15" s="28">
        <v>0</v>
      </c>
      <c r="T15" s="28">
        <v>0</v>
      </c>
      <c r="U15" s="28">
        <v>1</v>
      </c>
      <c r="V15" s="28">
        <v>0</v>
      </c>
      <c r="W15" s="28">
        <v>0</v>
      </c>
      <c r="X15" s="28">
        <v>0</v>
      </c>
      <c r="Y15" s="28">
        <v>0</v>
      </c>
      <c r="Z15" s="28">
        <v>1</v>
      </c>
      <c r="AA15" s="28">
        <v>0</v>
      </c>
      <c r="AB15" s="28">
        <v>0</v>
      </c>
      <c r="AC15" s="28">
        <v>0</v>
      </c>
      <c r="AD15" s="28">
        <v>0</v>
      </c>
      <c r="AE15" s="28">
        <v>1</v>
      </c>
      <c r="AF15" s="28">
        <v>0</v>
      </c>
      <c r="AG15" s="28">
        <v>0</v>
      </c>
      <c r="AH15" s="28">
        <v>0</v>
      </c>
      <c r="AI15" s="28">
        <v>0</v>
      </c>
      <c r="AJ15" s="9">
        <f t="shared" si="0"/>
        <v>1</v>
      </c>
      <c r="AK15" s="9">
        <f t="shared" si="1"/>
        <v>0</v>
      </c>
      <c r="AL15" s="9">
        <f t="shared" si="2"/>
        <v>0</v>
      </c>
      <c r="AM15" s="9">
        <f t="shared" si="3"/>
        <v>0</v>
      </c>
      <c r="AN15" s="29" t="s">
        <v>4128</v>
      </c>
    </row>
    <row r="16" spans="1:40" x14ac:dyDescent="0.25">
      <c r="A16" s="28">
        <v>44</v>
      </c>
      <c r="B16" s="29" t="s">
        <v>4129</v>
      </c>
      <c r="C16" s="29" t="s">
        <v>4130</v>
      </c>
      <c r="D16" s="29" t="s">
        <v>4131</v>
      </c>
      <c r="E16" s="42">
        <v>41883</v>
      </c>
      <c r="F16" s="29" t="s">
        <v>38</v>
      </c>
      <c r="J16" s="28">
        <v>0.28000000000000003</v>
      </c>
      <c r="L16" s="10" t="s">
        <v>341</v>
      </c>
      <c r="M16" s="29" t="s">
        <v>54</v>
      </c>
      <c r="N16" s="29" t="s">
        <v>48</v>
      </c>
      <c r="O16" s="28">
        <v>102.85714285714286</v>
      </c>
      <c r="P16" s="29" t="s">
        <v>41</v>
      </c>
      <c r="Q16" s="31" t="s">
        <v>15</v>
      </c>
      <c r="R16" s="28">
        <v>1</v>
      </c>
      <c r="S16" s="28">
        <v>0</v>
      </c>
      <c r="T16" s="28">
        <v>0</v>
      </c>
      <c r="U16" s="28">
        <v>1</v>
      </c>
      <c r="V16" s="28">
        <v>0</v>
      </c>
      <c r="W16" s="28">
        <v>0</v>
      </c>
      <c r="X16" s="28">
        <v>0</v>
      </c>
      <c r="Y16" s="28">
        <v>0</v>
      </c>
      <c r="Z16" s="28">
        <v>1</v>
      </c>
      <c r="AA16" s="28">
        <v>0</v>
      </c>
      <c r="AB16" s="28">
        <v>0</v>
      </c>
      <c r="AC16" s="28">
        <v>1</v>
      </c>
      <c r="AD16" s="28">
        <v>0</v>
      </c>
      <c r="AE16" s="28">
        <v>0</v>
      </c>
      <c r="AF16" s="28">
        <v>0</v>
      </c>
      <c r="AG16" s="28">
        <v>0</v>
      </c>
      <c r="AH16" s="28">
        <v>0</v>
      </c>
      <c r="AI16" s="28">
        <v>0</v>
      </c>
      <c r="AJ16" s="9">
        <f>IF(OR(AC16=1,AE16=1),1,0)</f>
        <v>1</v>
      </c>
      <c r="AK16" s="9">
        <f>IF(OR(AF16=1,AG16=1),1,0)</f>
        <v>0</v>
      </c>
      <c r="AL16" s="9">
        <f>IF(OR(AD16=1,AH16=1,AI16=1),1,0)</f>
        <v>0</v>
      </c>
      <c r="AM16" s="9">
        <f>IF(OR(AD16=1,AH16=1),1,0)</f>
        <v>0</v>
      </c>
      <c r="AN16" s="29" t="s">
        <v>4133</v>
      </c>
    </row>
    <row r="17" spans="1:40" x14ac:dyDescent="0.25">
      <c r="A17" s="28">
        <v>46</v>
      </c>
      <c r="B17" s="29" t="s">
        <v>3127</v>
      </c>
      <c r="C17" s="29" t="s">
        <v>3128</v>
      </c>
      <c r="D17" s="29" t="s">
        <v>3129</v>
      </c>
      <c r="E17" s="42">
        <v>41640</v>
      </c>
      <c r="F17" s="29" t="s">
        <v>38</v>
      </c>
      <c r="G17" s="28">
        <v>915</v>
      </c>
      <c r="H17" s="28">
        <v>890</v>
      </c>
      <c r="I17" s="28">
        <v>1466</v>
      </c>
      <c r="J17" s="28">
        <v>1.58</v>
      </c>
      <c r="L17" s="10" t="s">
        <v>341</v>
      </c>
      <c r="M17" s="29" t="s">
        <v>54</v>
      </c>
      <c r="N17" s="29" t="s">
        <v>48</v>
      </c>
      <c r="O17" s="28">
        <v>28</v>
      </c>
      <c r="P17" s="29" t="s">
        <v>41</v>
      </c>
      <c r="Q17" s="31" t="s">
        <v>15</v>
      </c>
      <c r="R17" s="28">
        <v>1</v>
      </c>
      <c r="S17" s="28">
        <v>0</v>
      </c>
      <c r="T17" s="28">
        <v>0</v>
      </c>
      <c r="U17" s="28">
        <v>1</v>
      </c>
      <c r="V17" s="28">
        <v>0</v>
      </c>
      <c r="W17" s="28">
        <v>0</v>
      </c>
      <c r="X17" s="28">
        <v>0</v>
      </c>
      <c r="Y17" s="28">
        <v>0</v>
      </c>
      <c r="Z17" s="28">
        <v>1</v>
      </c>
      <c r="AA17" s="28">
        <v>0</v>
      </c>
      <c r="AB17" s="28">
        <v>0</v>
      </c>
      <c r="AC17" s="28">
        <v>1</v>
      </c>
      <c r="AD17" s="28">
        <v>0</v>
      </c>
      <c r="AE17" s="28">
        <v>0</v>
      </c>
      <c r="AF17" s="28">
        <v>0</v>
      </c>
      <c r="AG17" s="28">
        <v>0</v>
      </c>
      <c r="AH17" s="28">
        <v>0</v>
      </c>
      <c r="AI17" s="28">
        <v>0</v>
      </c>
      <c r="AJ17" s="9">
        <f t="shared" ref="AJ17:AJ19" si="4">IF(OR(AC17=1,AE17=1),1,0)</f>
        <v>1</v>
      </c>
      <c r="AK17" s="9">
        <f t="shared" ref="AK17:AK19" si="5">IF(OR(AF17=1,AG17=1),1,0)</f>
        <v>0</v>
      </c>
      <c r="AL17" s="9">
        <f t="shared" ref="AL17:AL19" si="6">IF(OR(AD17=1,AH17=1,AI17=1),1,0)</f>
        <v>0</v>
      </c>
      <c r="AM17" s="9">
        <f t="shared" ref="AM17:AM19" si="7">IF(OR(AD17=1,AH17=1),1,0)</f>
        <v>0</v>
      </c>
      <c r="AN17" s="29" t="s">
        <v>3130</v>
      </c>
    </row>
    <row r="18" spans="1:40" x14ac:dyDescent="0.25">
      <c r="A18" s="28">
        <v>47</v>
      </c>
      <c r="B18" s="29" t="s">
        <v>3484</v>
      </c>
      <c r="C18" s="29" t="s">
        <v>3485</v>
      </c>
      <c r="D18" s="29" t="s">
        <v>3486</v>
      </c>
      <c r="E18" s="42">
        <v>41879</v>
      </c>
      <c r="F18" s="29" t="s">
        <v>38</v>
      </c>
      <c r="I18" s="28">
        <v>500</v>
      </c>
      <c r="J18" s="28">
        <v>2.5000000000000001E-2</v>
      </c>
      <c r="K18" s="28">
        <v>13.77</v>
      </c>
      <c r="L18" s="10" t="s">
        <v>342</v>
      </c>
      <c r="M18" s="29" t="s">
        <v>136</v>
      </c>
      <c r="N18" s="29" t="s">
        <v>40</v>
      </c>
      <c r="O18" s="28">
        <v>8</v>
      </c>
      <c r="P18" s="29" t="s">
        <v>539</v>
      </c>
      <c r="Q18" s="31" t="s">
        <v>15</v>
      </c>
      <c r="R18" s="28">
        <v>1</v>
      </c>
      <c r="S18" s="28">
        <v>0</v>
      </c>
      <c r="T18" s="28">
        <v>0</v>
      </c>
      <c r="U18" s="28">
        <v>1</v>
      </c>
      <c r="V18" s="28">
        <v>0</v>
      </c>
      <c r="W18" s="28">
        <v>0</v>
      </c>
      <c r="X18" s="28">
        <v>0</v>
      </c>
      <c r="Y18" s="28">
        <v>0</v>
      </c>
      <c r="Z18" s="28">
        <v>1</v>
      </c>
      <c r="AA18" s="28">
        <v>0</v>
      </c>
      <c r="AB18" s="28">
        <v>0</v>
      </c>
      <c r="AC18" s="28">
        <v>0</v>
      </c>
      <c r="AD18" s="28">
        <v>0</v>
      </c>
      <c r="AE18" s="28">
        <v>0</v>
      </c>
      <c r="AF18" s="28">
        <v>0</v>
      </c>
      <c r="AG18" s="28">
        <v>0</v>
      </c>
      <c r="AH18" s="28">
        <v>0</v>
      </c>
      <c r="AI18" s="28">
        <v>1</v>
      </c>
      <c r="AJ18" s="9">
        <f t="shared" si="4"/>
        <v>0</v>
      </c>
      <c r="AK18" s="9">
        <f t="shared" si="5"/>
        <v>0</v>
      </c>
      <c r="AL18" s="9">
        <f t="shared" si="6"/>
        <v>1</v>
      </c>
      <c r="AM18" s="9">
        <f t="shared" si="7"/>
        <v>0</v>
      </c>
      <c r="AN18" s="29" t="s">
        <v>3487</v>
      </c>
    </row>
    <row r="19" spans="1:40" x14ac:dyDescent="0.25">
      <c r="A19" s="28">
        <v>48</v>
      </c>
      <c r="B19" s="29" t="s">
        <v>4134</v>
      </c>
      <c r="C19" s="29" t="s">
        <v>4135</v>
      </c>
      <c r="D19" s="29" t="s">
        <v>4136</v>
      </c>
      <c r="E19" s="42">
        <v>41878</v>
      </c>
      <c r="F19" s="29" t="s">
        <v>38</v>
      </c>
      <c r="I19" s="28">
        <v>500</v>
      </c>
      <c r="J19" s="28">
        <v>2.4E-2</v>
      </c>
      <c r="K19" s="28">
        <v>13.64</v>
      </c>
      <c r="L19" s="10" t="s">
        <v>342</v>
      </c>
      <c r="M19" s="29" t="s">
        <v>136</v>
      </c>
      <c r="N19" s="29" t="s">
        <v>40</v>
      </c>
      <c r="O19" s="28">
        <v>8</v>
      </c>
      <c r="P19" s="29" t="s">
        <v>539</v>
      </c>
      <c r="Q19" s="31" t="s">
        <v>15</v>
      </c>
      <c r="R19" s="28">
        <v>1</v>
      </c>
      <c r="S19" s="28">
        <v>0</v>
      </c>
      <c r="T19" s="28">
        <v>0</v>
      </c>
      <c r="U19" s="28">
        <v>1</v>
      </c>
      <c r="V19" s="28">
        <v>0</v>
      </c>
      <c r="W19" s="28">
        <v>0</v>
      </c>
      <c r="X19" s="28">
        <v>0</v>
      </c>
      <c r="Y19" s="28">
        <v>0</v>
      </c>
      <c r="Z19" s="28">
        <v>1</v>
      </c>
      <c r="AA19" s="28">
        <v>0</v>
      </c>
      <c r="AB19" s="28">
        <v>0</v>
      </c>
      <c r="AC19" s="28">
        <v>0</v>
      </c>
      <c r="AD19" s="28">
        <v>0</v>
      </c>
      <c r="AE19" s="28">
        <v>0</v>
      </c>
      <c r="AF19" s="28">
        <v>0</v>
      </c>
      <c r="AG19" s="28">
        <v>0</v>
      </c>
      <c r="AH19" s="28">
        <v>0</v>
      </c>
      <c r="AI19" s="28">
        <v>1</v>
      </c>
      <c r="AJ19" s="9">
        <f t="shared" si="4"/>
        <v>0</v>
      </c>
      <c r="AK19" s="9">
        <f t="shared" si="5"/>
        <v>0</v>
      </c>
      <c r="AL19" s="9">
        <f t="shared" si="6"/>
        <v>1</v>
      </c>
      <c r="AM19" s="9">
        <f t="shared" si="7"/>
        <v>0</v>
      </c>
      <c r="AN19" s="29" t="s">
        <v>4137</v>
      </c>
    </row>
    <row r="20" spans="1:40" x14ac:dyDescent="0.25">
      <c r="A20" s="28">
        <v>49</v>
      </c>
      <c r="B20" s="29" t="s">
        <v>3488</v>
      </c>
      <c r="C20" s="29" t="s">
        <v>3489</v>
      </c>
      <c r="D20" s="29" t="s">
        <v>3490</v>
      </c>
      <c r="E20" s="42">
        <v>41609</v>
      </c>
      <c r="F20" s="29" t="s">
        <v>38</v>
      </c>
      <c r="I20" s="28">
        <v>265</v>
      </c>
      <c r="J20" s="28">
        <v>0.01</v>
      </c>
      <c r="K20" s="28">
        <v>10</v>
      </c>
      <c r="L20" s="10" t="s">
        <v>342</v>
      </c>
      <c r="M20" s="29" t="s">
        <v>224</v>
      </c>
      <c r="N20" s="29" t="s">
        <v>40</v>
      </c>
      <c r="O20" s="28">
        <v>9</v>
      </c>
      <c r="P20" s="29" t="s">
        <v>539</v>
      </c>
      <c r="Q20" s="31" t="s">
        <v>15</v>
      </c>
      <c r="R20" s="28">
        <v>1</v>
      </c>
      <c r="S20" s="28">
        <v>0</v>
      </c>
      <c r="T20" s="28">
        <v>0</v>
      </c>
      <c r="U20" s="28">
        <v>1</v>
      </c>
      <c r="V20" s="28">
        <v>0</v>
      </c>
      <c r="W20" s="28">
        <v>0</v>
      </c>
      <c r="X20" s="28">
        <v>0</v>
      </c>
      <c r="Y20" s="28">
        <v>0</v>
      </c>
      <c r="Z20" s="28">
        <v>1</v>
      </c>
      <c r="AA20" s="28">
        <v>0</v>
      </c>
      <c r="AB20" s="28">
        <v>0</v>
      </c>
      <c r="AC20" s="28">
        <v>0</v>
      </c>
      <c r="AD20" s="28">
        <v>0</v>
      </c>
      <c r="AE20" s="28">
        <v>0</v>
      </c>
      <c r="AF20" s="28">
        <v>0</v>
      </c>
      <c r="AG20" s="28">
        <v>0</v>
      </c>
      <c r="AH20" s="28">
        <v>0</v>
      </c>
      <c r="AI20" s="28">
        <v>1</v>
      </c>
      <c r="AJ20" s="9">
        <f t="shared" ref="AJ20:AJ83" si="8">IF(OR(AC20=1,AE20=1),1,0)</f>
        <v>0</v>
      </c>
      <c r="AK20" s="9">
        <f t="shared" ref="AK20:AK83" si="9">IF(OR(AF20=1,AG20=1),1,0)</f>
        <v>0</v>
      </c>
      <c r="AL20" s="9">
        <f t="shared" ref="AL20:AL83" si="10">IF(OR(AD20=1,AH20=1,AI20=1),1,0)</f>
        <v>1</v>
      </c>
      <c r="AM20" s="9">
        <f t="shared" ref="AM20:AM83" si="11">IF(OR(AD20=1,AH20=1),1,0)</f>
        <v>0</v>
      </c>
      <c r="AN20" s="29" t="s">
        <v>3491</v>
      </c>
    </row>
    <row r="21" spans="1:40" x14ac:dyDescent="0.25">
      <c r="A21" s="28">
        <v>52</v>
      </c>
      <c r="B21" s="29" t="s">
        <v>3496</v>
      </c>
      <c r="C21" s="29" t="s">
        <v>3497</v>
      </c>
      <c r="D21" s="29" t="s">
        <v>3498</v>
      </c>
      <c r="E21" s="42">
        <v>41817</v>
      </c>
      <c r="F21" s="29" t="s">
        <v>38</v>
      </c>
      <c r="I21" s="28">
        <v>1200</v>
      </c>
      <c r="J21" s="28">
        <v>0.36</v>
      </c>
      <c r="L21" s="10" t="s">
        <v>342</v>
      </c>
      <c r="M21" s="29" t="s">
        <v>39</v>
      </c>
      <c r="N21" s="29" t="s">
        <v>48</v>
      </c>
      <c r="O21" s="28">
        <v>1</v>
      </c>
      <c r="P21" s="29" t="s">
        <v>7250</v>
      </c>
      <c r="Q21" s="31" t="s">
        <v>15</v>
      </c>
      <c r="R21" s="28">
        <v>1</v>
      </c>
      <c r="S21" s="28">
        <v>0</v>
      </c>
      <c r="T21" s="28">
        <v>0</v>
      </c>
      <c r="U21" s="28">
        <v>0</v>
      </c>
      <c r="V21" s="28">
        <v>0</v>
      </c>
      <c r="W21" s="28">
        <v>0</v>
      </c>
      <c r="X21" s="28">
        <v>0</v>
      </c>
      <c r="Y21" s="28">
        <v>1</v>
      </c>
      <c r="Z21" s="28">
        <v>0</v>
      </c>
      <c r="AA21" s="28">
        <v>0</v>
      </c>
      <c r="AB21" s="28">
        <v>0</v>
      </c>
      <c r="AC21" s="28">
        <v>0</v>
      </c>
      <c r="AD21" s="28">
        <v>0</v>
      </c>
      <c r="AE21" s="28">
        <v>1</v>
      </c>
      <c r="AF21" s="28">
        <v>0</v>
      </c>
      <c r="AG21" s="28">
        <v>0</v>
      </c>
      <c r="AH21" s="28">
        <v>0</v>
      </c>
      <c r="AI21" s="28">
        <v>0</v>
      </c>
      <c r="AJ21" s="9">
        <f t="shared" si="8"/>
        <v>1</v>
      </c>
      <c r="AK21" s="9">
        <f t="shared" si="9"/>
        <v>0</v>
      </c>
      <c r="AL21" s="9">
        <f t="shared" si="10"/>
        <v>0</v>
      </c>
      <c r="AM21" s="9">
        <f t="shared" si="11"/>
        <v>0</v>
      </c>
      <c r="AN21" s="29" t="s">
        <v>3499</v>
      </c>
    </row>
    <row r="22" spans="1:40" x14ac:dyDescent="0.25">
      <c r="A22" s="28">
        <v>53</v>
      </c>
      <c r="B22" s="29" t="s">
        <v>2803</v>
      </c>
      <c r="C22" s="29" t="s">
        <v>2804</v>
      </c>
      <c r="D22" s="29" t="s">
        <v>2805</v>
      </c>
      <c r="E22" s="42">
        <v>41974</v>
      </c>
      <c r="F22" s="29" t="s">
        <v>38</v>
      </c>
      <c r="J22" s="28">
        <v>0.99</v>
      </c>
      <c r="L22" s="10" t="s">
        <v>341</v>
      </c>
      <c r="M22" s="29" t="s">
        <v>54</v>
      </c>
      <c r="N22" s="29" t="s">
        <v>48</v>
      </c>
      <c r="O22" s="28">
        <v>60</v>
      </c>
      <c r="P22" s="29" t="s">
        <v>377</v>
      </c>
      <c r="Q22" s="31" t="s">
        <v>15</v>
      </c>
      <c r="R22" s="28">
        <v>1</v>
      </c>
      <c r="S22" s="28">
        <v>0</v>
      </c>
      <c r="T22" s="28">
        <v>0</v>
      </c>
      <c r="U22" s="28">
        <v>1</v>
      </c>
      <c r="V22" s="28">
        <v>0</v>
      </c>
      <c r="W22" s="28">
        <v>0</v>
      </c>
      <c r="X22" s="28">
        <v>0</v>
      </c>
      <c r="Y22" s="28">
        <v>0</v>
      </c>
      <c r="Z22" s="28">
        <v>1</v>
      </c>
      <c r="AA22" s="28">
        <v>0</v>
      </c>
      <c r="AB22" s="28">
        <v>0</v>
      </c>
      <c r="AC22" s="28">
        <v>1</v>
      </c>
      <c r="AD22" s="28">
        <v>0</v>
      </c>
      <c r="AE22" s="28">
        <v>0</v>
      </c>
      <c r="AF22" s="28">
        <v>0</v>
      </c>
      <c r="AG22" s="28">
        <v>0</v>
      </c>
      <c r="AH22" s="28">
        <v>0</v>
      </c>
      <c r="AI22" s="28">
        <v>0</v>
      </c>
      <c r="AJ22" s="9">
        <f t="shared" si="8"/>
        <v>1</v>
      </c>
      <c r="AK22" s="9">
        <f t="shared" si="9"/>
        <v>0</v>
      </c>
      <c r="AL22" s="9">
        <f t="shared" si="10"/>
        <v>0</v>
      </c>
      <c r="AM22" s="9">
        <f t="shared" si="11"/>
        <v>0</v>
      </c>
      <c r="AN22" s="29" t="s">
        <v>2806</v>
      </c>
    </row>
    <row r="23" spans="1:40" x14ac:dyDescent="0.25">
      <c r="A23" s="28">
        <v>54</v>
      </c>
      <c r="B23" s="29" t="s">
        <v>3500</v>
      </c>
      <c r="C23" s="29" t="s">
        <v>3501</v>
      </c>
      <c r="D23" s="29" t="s">
        <v>3502</v>
      </c>
      <c r="E23" s="42">
        <v>41974</v>
      </c>
      <c r="F23" s="29" t="s">
        <v>38</v>
      </c>
      <c r="J23" s="28">
        <v>1.1299999999999999</v>
      </c>
      <c r="L23" s="10" t="s">
        <v>341</v>
      </c>
      <c r="M23" s="29" t="s">
        <v>151</v>
      </c>
      <c r="N23" s="29" t="s">
        <v>48</v>
      </c>
      <c r="O23" s="28">
        <v>120</v>
      </c>
      <c r="P23" s="29" t="s">
        <v>526</v>
      </c>
      <c r="Q23" s="31" t="s">
        <v>15</v>
      </c>
      <c r="R23" s="28">
        <v>1</v>
      </c>
      <c r="S23" s="28">
        <v>0</v>
      </c>
      <c r="T23" s="28">
        <v>0</v>
      </c>
      <c r="U23" s="28">
        <v>1</v>
      </c>
      <c r="V23" s="28">
        <v>0</v>
      </c>
      <c r="W23" s="28">
        <v>0</v>
      </c>
      <c r="X23" s="28">
        <v>0</v>
      </c>
      <c r="Y23" s="28">
        <v>0</v>
      </c>
      <c r="Z23" s="28">
        <v>1</v>
      </c>
      <c r="AA23" s="28">
        <v>0</v>
      </c>
      <c r="AB23" s="28">
        <v>0</v>
      </c>
      <c r="AC23" s="28">
        <v>0</v>
      </c>
      <c r="AD23" s="28">
        <v>0</v>
      </c>
      <c r="AE23" s="28">
        <v>1</v>
      </c>
      <c r="AF23" s="28">
        <v>0</v>
      </c>
      <c r="AG23" s="28">
        <v>0</v>
      </c>
      <c r="AH23" s="28">
        <v>0</v>
      </c>
      <c r="AI23" s="28">
        <v>0</v>
      </c>
      <c r="AJ23" s="9">
        <f t="shared" si="8"/>
        <v>1</v>
      </c>
      <c r="AK23" s="9">
        <f t="shared" si="9"/>
        <v>0</v>
      </c>
      <c r="AL23" s="9">
        <f t="shared" si="10"/>
        <v>0</v>
      </c>
      <c r="AM23" s="9">
        <f t="shared" si="11"/>
        <v>0</v>
      </c>
      <c r="AN23" s="29" t="s">
        <v>3504</v>
      </c>
    </row>
    <row r="24" spans="1:40" x14ac:dyDescent="0.25">
      <c r="A24" s="28">
        <v>55</v>
      </c>
      <c r="B24" s="29" t="s">
        <v>7426</v>
      </c>
      <c r="C24" s="29" t="s">
        <v>7427</v>
      </c>
      <c r="D24" s="29" t="s">
        <v>7428</v>
      </c>
      <c r="E24" s="42">
        <v>42244</v>
      </c>
      <c r="F24" s="29" t="s">
        <v>38</v>
      </c>
      <c r="J24" s="28">
        <v>1.6</v>
      </c>
      <c r="K24" s="28">
        <v>30</v>
      </c>
      <c r="L24" s="10" t="s">
        <v>342</v>
      </c>
      <c r="M24" s="29" t="s">
        <v>3781</v>
      </c>
      <c r="N24" s="29" t="s">
        <v>219</v>
      </c>
      <c r="O24" s="28">
        <v>0.16666666666666671</v>
      </c>
      <c r="P24" s="29" t="s">
        <v>6240</v>
      </c>
      <c r="Q24" s="31" t="s">
        <v>15</v>
      </c>
      <c r="R24" s="28">
        <v>1</v>
      </c>
      <c r="S24" s="28">
        <v>0</v>
      </c>
      <c r="T24" s="28">
        <v>0</v>
      </c>
      <c r="U24" s="28">
        <v>1</v>
      </c>
      <c r="V24" s="28">
        <v>0</v>
      </c>
      <c r="W24" s="28">
        <v>0</v>
      </c>
      <c r="X24" s="28">
        <v>0</v>
      </c>
      <c r="Y24" s="28">
        <v>1</v>
      </c>
      <c r="Z24" s="28">
        <v>0</v>
      </c>
      <c r="AA24" s="28">
        <v>0</v>
      </c>
      <c r="AB24" s="28">
        <v>0</v>
      </c>
      <c r="AC24" s="28">
        <v>1</v>
      </c>
      <c r="AD24" s="28">
        <v>0</v>
      </c>
      <c r="AE24" s="28">
        <v>0</v>
      </c>
      <c r="AF24" s="28">
        <v>0</v>
      </c>
      <c r="AG24" s="28">
        <v>0</v>
      </c>
      <c r="AH24" s="28">
        <v>0</v>
      </c>
      <c r="AI24" s="28">
        <v>0</v>
      </c>
      <c r="AJ24" s="9">
        <f t="shared" si="8"/>
        <v>1</v>
      </c>
      <c r="AK24" s="9">
        <f t="shared" si="9"/>
        <v>0</v>
      </c>
      <c r="AL24" s="9">
        <f t="shared" si="10"/>
        <v>0</v>
      </c>
      <c r="AM24" s="9">
        <f t="shared" si="11"/>
        <v>0</v>
      </c>
      <c r="AN24" s="29" t="s">
        <v>7429</v>
      </c>
    </row>
    <row r="25" spans="1:40" x14ac:dyDescent="0.25">
      <c r="A25" s="28">
        <v>58</v>
      </c>
      <c r="B25" s="29" t="s">
        <v>4139</v>
      </c>
      <c r="C25" s="29" t="s">
        <v>4140</v>
      </c>
      <c r="D25" s="29" t="s">
        <v>4141</v>
      </c>
      <c r="E25" s="42">
        <v>42339</v>
      </c>
      <c r="F25" s="29" t="s">
        <v>38</v>
      </c>
      <c r="I25" s="28">
        <v>25000</v>
      </c>
      <c r="L25" s="10" t="s">
        <v>342</v>
      </c>
      <c r="M25" s="29" t="s">
        <v>136</v>
      </c>
      <c r="N25" s="29" t="s">
        <v>40</v>
      </c>
      <c r="O25" s="28">
        <v>60</v>
      </c>
      <c r="P25" s="29" t="s">
        <v>225</v>
      </c>
      <c r="Q25" s="31" t="s">
        <v>15</v>
      </c>
      <c r="R25" s="28">
        <v>1</v>
      </c>
      <c r="S25" s="28">
        <v>0</v>
      </c>
      <c r="T25" s="28">
        <v>0</v>
      </c>
      <c r="U25" s="28">
        <v>1</v>
      </c>
      <c r="V25" s="28">
        <v>0</v>
      </c>
      <c r="W25" s="28">
        <v>0</v>
      </c>
      <c r="X25" s="28">
        <v>0</v>
      </c>
      <c r="Y25" s="28">
        <v>0</v>
      </c>
      <c r="Z25" s="28">
        <v>1</v>
      </c>
      <c r="AA25" s="28">
        <v>0</v>
      </c>
      <c r="AB25" s="28">
        <v>0</v>
      </c>
      <c r="AC25" s="28">
        <v>0</v>
      </c>
      <c r="AD25" s="28">
        <v>0</v>
      </c>
      <c r="AE25" s="28">
        <v>0</v>
      </c>
      <c r="AF25" s="28">
        <v>0</v>
      </c>
      <c r="AG25" s="28">
        <v>0</v>
      </c>
      <c r="AH25" s="28">
        <v>0</v>
      </c>
      <c r="AI25" s="28">
        <v>1</v>
      </c>
      <c r="AJ25" s="9">
        <f t="shared" si="8"/>
        <v>0</v>
      </c>
      <c r="AK25" s="9">
        <f t="shared" si="9"/>
        <v>0</v>
      </c>
      <c r="AL25" s="9">
        <f t="shared" si="10"/>
        <v>1</v>
      </c>
      <c r="AM25" s="9">
        <f t="shared" si="11"/>
        <v>0</v>
      </c>
      <c r="AN25" s="29" t="s">
        <v>4142</v>
      </c>
    </row>
    <row r="26" spans="1:40" x14ac:dyDescent="0.25">
      <c r="A26" s="28">
        <v>59</v>
      </c>
      <c r="B26" s="29" t="s">
        <v>3506</v>
      </c>
      <c r="C26" s="29" t="s">
        <v>3507</v>
      </c>
      <c r="D26" s="29" t="s">
        <v>3508</v>
      </c>
      <c r="E26" s="42">
        <v>42088</v>
      </c>
      <c r="F26" s="29" t="s">
        <v>38</v>
      </c>
      <c r="J26" s="28">
        <v>2</v>
      </c>
      <c r="L26" s="10" t="s">
        <v>342</v>
      </c>
      <c r="M26" s="29" t="s">
        <v>185</v>
      </c>
      <c r="N26" s="29" t="s">
        <v>48</v>
      </c>
      <c r="O26" s="28">
        <v>0.5</v>
      </c>
      <c r="P26" s="29" t="s">
        <v>2316</v>
      </c>
      <c r="Q26" s="31" t="s">
        <v>15</v>
      </c>
      <c r="R26" s="28">
        <v>1</v>
      </c>
      <c r="S26" s="28">
        <v>0</v>
      </c>
      <c r="T26" s="28">
        <v>0</v>
      </c>
      <c r="U26" s="28">
        <v>1</v>
      </c>
      <c r="V26" s="28">
        <v>0</v>
      </c>
      <c r="W26" s="28">
        <v>0</v>
      </c>
      <c r="X26" s="28">
        <v>0</v>
      </c>
      <c r="Y26" s="28">
        <v>1</v>
      </c>
      <c r="Z26" s="28">
        <v>0</v>
      </c>
      <c r="AA26" s="28">
        <v>0</v>
      </c>
      <c r="AB26" s="28">
        <v>0</v>
      </c>
      <c r="AC26" s="28">
        <v>1</v>
      </c>
      <c r="AD26" s="28">
        <v>0</v>
      </c>
      <c r="AE26" s="28">
        <v>0</v>
      </c>
      <c r="AF26" s="28">
        <v>0</v>
      </c>
      <c r="AG26" s="28">
        <v>0</v>
      </c>
      <c r="AH26" s="28">
        <v>0</v>
      </c>
      <c r="AI26" s="28">
        <v>0</v>
      </c>
      <c r="AJ26" s="9">
        <f t="shared" si="8"/>
        <v>1</v>
      </c>
      <c r="AK26" s="9">
        <f t="shared" si="9"/>
        <v>0</v>
      </c>
      <c r="AL26" s="9">
        <f t="shared" si="10"/>
        <v>0</v>
      </c>
      <c r="AM26" s="9">
        <f t="shared" si="11"/>
        <v>0</v>
      </c>
      <c r="AN26" s="29" t="s">
        <v>3510</v>
      </c>
    </row>
    <row r="27" spans="1:40" x14ac:dyDescent="0.25">
      <c r="A27" s="28">
        <v>61</v>
      </c>
      <c r="B27" s="29" t="s">
        <v>2811</v>
      </c>
      <c r="C27" s="29" t="s">
        <v>2812</v>
      </c>
      <c r="D27" s="29" t="s">
        <v>2813</v>
      </c>
      <c r="E27" s="42">
        <v>41640</v>
      </c>
      <c r="F27" s="29" t="s">
        <v>38</v>
      </c>
      <c r="J27" s="28">
        <v>0.18</v>
      </c>
      <c r="L27" s="10" t="s">
        <v>342</v>
      </c>
      <c r="M27" s="29" t="s">
        <v>2814</v>
      </c>
      <c r="N27" s="29" t="s">
        <v>219</v>
      </c>
      <c r="O27" s="28">
        <v>21</v>
      </c>
      <c r="P27" s="29" t="s">
        <v>589</v>
      </c>
      <c r="Q27" s="31" t="s">
        <v>15</v>
      </c>
      <c r="R27" s="28">
        <v>1</v>
      </c>
      <c r="S27" s="28">
        <v>0</v>
      </c>
      <c r="T27" s="28">
        <v>0</v>
      </c>
      <c r="U27" s="28">
        <v>1</v>
      </c>
      <c r="V27" s="28">
        <v>0</v>
      </c>
      <c r="W27" s="28">
        <v>0</v>
      </c>
      <c r="X27" s="28">
        <v>0</v>
      </c>
      <c r="Y27" s="28">
        <v>0</v>
      </c>
      <c r="Z27" s="28">
        <v>1</v>
      </c>
      <c r="AA27" s="28">
        <v>0</v>
      </c>
      <c r="AB27" s="28">
        <v>0</v>
      </c>
      <c r="AC27" s="28">
        <v>0</v>
      </c>
      <c r="AD27" s="28">
        <v>0</v>
      </c>
      <c r="AE27" s="28">
        <v>1</v>
      </c>
      <c r="AF27" s="28">
        <v>0</v>
      </c>
      <c r="AG27" s="28">
        <v>0</v>
      </c>
      <c r="AH27" s="28">
        <v>0</v>
      </c>
      <c r="AI27" s="28">
        <v>0</v>
      </c>
      <c r="AJ27" s="9">
        <f t="shared" si="8"/>
        <v>1</v>
      </c>
      <c r="AK27" s="9">
        <f t="shared" si="9"/>
        <v>0</v>
      </c>
      <c r="AL27" s="9">
        <f t="shared" si="10"/>
        <v>0</v>
      </c>
      <c r="AM27" s="9">
        <f t="shared" si="11"/>
        <v>0</v>
      </c>
      <c r="AN27" s="29" t="s">
        <v>2815</v>
      </c>
    </row>
    <row r="28" spans="1:40" x14ac:dyDescent="0.25">
      <c r="A28" s="28">
        <v>62</v>
      </c>
      <c r="B28" s="29" t="s">
        <v>5219</v>
      </c>
      <c r="C28" s="29" t="s">
        <v>5220</v>
      </c>
      <c r="D28" s="29" t="s">
        <v>5221</v>
      </c>
      <c r="E28" s="42">
        <v>41512</v>
      </c>
      <c r="F28" s="29" t="s">
        <v>38</v>
      </c>
      <c r="J28" s="28">
        <v>2</v>
      </c>
      <c r="L28" s="10" t="s">
        <v>342</v>
      </c>
      <c r="M28" s="29" t="s">
        <v>39</v>
      </c>
      <c r="N28" s="29" t="s">
        <v>48</v>
      </c>
      <c r="O28" s="28">
        <v>1</v>
      </c>
      <c r="P28" s="29" t="s">
        <v>5928</v>
      </c>
      <c r="Q28" s="31" t="s">
        <v>15</v>
      </c>
      <c r="R28" s="28">
        <v>1</v>
      </c>
      <c r="S28" s="28">
        <v>0</v>
      </c>
      <c r="T28" s="28">
        <v>0</v>
      </c>
      <c r="U28" s="28">
        <v>0</v>
      </c>
      <c r="V28" s="28">
        <v>0</v>
      </c>
      <c r="W28" s="28">
        <v>0</v>
      </c>
      <c r="X28" s="28">
        <v>0</v>
      </c>
      <c r="Y28" s="28">
        <v>1</v>
      </c>
      <c r="Z28" s="28">
        <v>0</v>
      </c>
      <c r="AA28" s="28">
        <v>0</v>
      </c>
      <c r="AB28" s="28">
        <v>0</v>
      </c>
      <c r="AC28" s="28">
        <v>1</v>
      </c>
      <c r="AD28" s="28">
        <v>0</v>
      </c>
      <c r="AE28" s="28">
        <v>0</v>
      </c>
      <c r="AF28" s="28">
        <v>0</v>
      </c>
      <c r="AG28" s="28">
        <v>0</v>
      </c>
      <c r="AH28" s="28">
        <v>0</v>
      </c>
      <c r="AI28" s="28">
        <v>0</v>
      </c>
      <c r="AJ28" s="9">
        <f t="shared" si="8"/>
        <v>1</v>
      </c>
      <c r="AK28" s="9">
        <f t="shared" si="9"/>
        <v>0</v>
      </c>
      <c r="AL28" s="9">
        <f t="shared" si="10"/>
        <v>0</v>
      </c>
      <c r="AM28" s="9">
        <f t="shared" si="11"/>
        <v>0</v>
      </c>
      <c r="AN28" s="29" t="s">
        <v>5223</v>
      </c>
    </row>
    <row r="29" spans="1:40" x14ac:dyDescent="0.25">
      <c r="A29" s="28">
        <v>67</v>
      </c>
      <c r="B29" s="29" t="s">
        <v>1988</v>
      </c>
      <c r="C29" s="29" t="s">
        <v>1989</v>
      </c>
      <c r="D29" s="29" t="s">
        <v>1990</v>
      </c>
      <c r="E29" s="42">
        <v>41365</v>
      </c>
      <c r="F29" s="29" t="s">
        <v>38</v>
      </c>
      <c r="J29" s="28">
        <v>8.4738000000000001E-5</v>
      </c>
      <c r="L29" s="10" t="s">
        <v>342</v>
      </c>
      <c r="M29" s="29" t="s">
        <v>575</v>
      </c>
      <c r="N29" s="29" t="s">
        <v>219</v>
      </c>
      <c r="O29" s="28">
        <v>42.857142857142854</v>
      </c>
      <c r="P29" s="29" t="s">
        <v>1991</v>
      </c>
      <c r="Q29" s="31" t="s">
        <v>15</v>
      </c>
      <c r="R29" s="28">
        <v>1</v>
      </c>
      <c r="S29" s="28">
        <v>0</v>
      </c>
      <c r="T29" s="28">
        <v>0</v>
      </c>
      <c r="U29" s="28">
        <v>1</v>
      </c>
      <c r="V29" s="28">
        <v>0</v>
      </c>
      <c r="W29" s="28">
        <v>0</v>
      </c>
      <c r="X29" s="28">
        <v>0</v>
      </c>
      <c r="Y29" s="28">
        <v>0</v>
      </c>
      <c r="Z29" s="28">
        <v>1</v>
      </c>
      <c r="AA29" s="28">
        <v>0</v>
      </c>
      <c r="AB29" s="28">
        <v>0</v>
      </c>
      <c r="AC29" s="28">
        <v>1</v>
      </c>
      <c r="AD29" s="28">
        <v>0</v>
      </c>
      <c r="AE29" s="28">
        <v>0</v>
      </c>
      <c r="AF29" s="28">
        <v>0</v>
      </c>
      <c r="AG29" s="28">
        <v>0</v>
      </c>
      <c r="AH29" s="28">
        <v>0</v>
      </c>
      <c r="AI29" s="28">
        <v>0</v>
      </c>
      <c r="AJ29" s="9">
        <f t="shared" si="8"/>
        <v>1</v>
      </c>
      <c r="AK29" s="9">
        <f t="shared" si="9"/>
        <v>0</v>
      </c>
      <c r="AL29" s="9">
        <f t="shared" si="10"/>
        <v>0</v>
      </c>
      <c r="AM29" s="9">
        <f t="shared" si="11"/>
        <v>0</v>
      </c>
      <c r="AN29" s="29" t="s">
        <v>1992</v>
      </c>
    </row>
    <row r="30" spans="1:40" x14ac:dyDescent="0.25">
      <c r="A30" s="28">
        <v>69</v>
      </c>
      <c r="B30" s="29" t="s">
        <v>5929</v>
      </c>
      <c r="C30" s="29" t="s">
        <v>5930</v>
      </c>
      <c r="D30" s="29" t="s">
        <v>5931</v>
      </c>
      <c r="E30" s="42">
        <v>41671</v>
      </c>
      <c r="F30" s="29" t="s">
        <v>38</v>
      </c>
      <c r="I30" s="28">
        <v>2215</v>
      </c>
      <c r="J30" s="28">
        <v>0.88</v>
      </c>
      <c r="K30" s="28">
        <v>28.9</v>
      </c>
      <c r="L30" s="10" t="s">
        <v>342</v>
      </c>
      <c r="M30" s="29" t="s">
        <v>39</v>
      </c>
      <c r="N30" s="29" t="s">
        <v>40</v>
      </c>
      <c r="O30" s="28">
        <v>10.5</v>
      </c>
      <c r="P30" s="29" t="s">
        <v>5932</v>
      </c>
      <c r="Q30" s="31" t="s">
        <v>15</v>
      </c>
      <c r="R30" s="28">
        <v>0</v>
      </c>
      <c r="S30" s="28">
        <v>0</v>
      </c>
      <c r="T30" s="28">
        <v>0</v>
      </c>
      <c r="U30" s="28">
        <v>1</v>
      </c>
      <c r="V30" s="28">
        <v>0</v>
      </c>
      <c r="W30" s="28">
        <v>0</v>
      </c>
      <c r="X30" s="28">
        <v>0</v>
      </c>
      <c r="Y30" s="28">
        <v>0</v>
      </c>
      <c r="Z30" s="28">
        <v>1</v>
      </c>
      <c r="AA30" s="28">
        <v>0</v>
      </c>
      <c r="AB30" s="28">
        <v>0</v>
      </c>
      <c r="AC30" s="28">
        <v>0</v>
      </c>
      <c r="AD30" s="28">
        <v>0</v>
      </c>
      <c r="AE30" s="28">
        <v>1</v>
      </c>
      <c r="AF30" s="28">
        <v>0</v>
      </c>
      <c r="AG30" s="28">
        <v>0</v>
      </c>
      <c r="AH30" s="28">
        <v>0</v>
      </c>
      <c r="AI30" s="28">
        <v>0</v>
      </c>
      <c r="AJ30" s="9">
        <f t="shared" si="8"/>
        <v>1</v>
      </c>
      <c r="AK30" s="9">
        <f t="shared" si="9"/>
        <v>0</v>
      </c>
      <c r="AL30" s="9">
        <f t="shared" si="10"/>
        <v>0</v>
      </c>
      <c r="AM30" s="9">
        <f t="shared" si="11"/>
        <v>0</v>
      </c>
      <c r="AN30" s="29" t="s">
        <v>5933</v>
      </c>
    </row>
    <row r="31" spans="1:40" x14ac:dyDescent="0.25">
      <c r="A31" s="28">
        <v>73</v>
      </c>
      <c r="B31" s="29" t="s">
        <v>4153</v>
      </c>
      <c r="C31" s="29" t="s">
        <v>4154</v>
      </c>
      <c r="D31" s="29" t="s">
        <v>4155</v>
      </c>
      <c r="E31" s="42">
        <v>41292</v>
      </c>
      <c r="F31" s="29" t="s">
        <v>38</v>
      </c>
      <c r="J31" s="28">
        <v>1</v>
      </c>
      <c r="L31" s="10" t="s">
        <v>342</v>
      </c>
      <c r="M31" s="29" t="s">
        <v>185</v>
      </c>
      <c r="N31" s="29" t="s">
        <v>48</v>
      </c>
      <c r="O31" s="28">
        <v>8</v>
      </c>
      <c r="P31" s="29" t="s">
        <v>4102</v>
      </c>
      <c r="Q31" s="31" t="s">
        <v>15</v>
      </c>
      <c r="R31" s="28">
        <v>1</v>
      </c>
      <c r="S31" s="28">
        <v>0</v>
      </c>
      <c r="T31" s="28">
        <v>0</v>
      </c>
      <c r="U31" s="28">
        <v>1</v>
      </c>
      <c r="V31" s="28">
        <v>0</v>
      </c>
      <c r="W31" s="28">
        <v>0</v>
      </c>
      <c r="X31" s="28">
        <v>0</v>
      </c>
      <c r="Y31" s="28">
        <v>1</v>
      </c>
      <c r="Z31" s="28">
        <v>0</v>
      </c>
      <c r="AA31" s="28">
        <v>0</v>
      </c>
      <c r="AB31" s="28">
        <v>0</v>
      </c>
      <c r="AC31" s="28">
        <v>1</v>
      </c>
      <c r="AD31" s="28">
        <v>0</v>
      </c>
      <c r="AE31" s="28">
        <v>0</v>
      </c>
      <c r="AF31" s="28">
        <v>0</v>
      </c>
      <c r="AG31" s="28">
        <v>0</v>
      </c>
      <c r="AH31" s="28">
        <v>0</v>
      </c>
      <c r="AI31" s="28">
        <v>0</v>
      </c>
      <c r="AJ31" s="9">
        <f t="shared" si="8"/>
        <v>1</v>
      </c>
      <c r="AK31" s="9">
        <f t="shared" si="9"/>
        <v>0</v>
      </c>
      <c r="AL31" s="9">
        <f t="shared" si="10"/>
        <v>0</v>
      </c>
      <c r="AM31" s="9">
        <f t="shared" si="11"/>
        <v>0</v>
      </c>
      <c r="AN31" s="29" t="s">
        <v>4157</v>
      </c>
    </row>
    <row r="32" spans="1:40" x14ac:dyDescent="0.25">
      <c r="A32" s="28">
        <v>74</v>
      </c>
      <c r="B32" s="29" t="s">
        <v>7430</v>
      </c>
      <c r="C32" s="29" t="s">
        <v>7431</v>
      </c>
      <c r="D32" s="29" t="s">
        <v>7432</v>
      </c>
      <c r="E32" s="42">
        <v>41342</v>
      </c>
      <c r="F32" s="29" t="s">
        <v>38</v>
      </c>
      <c r="G32" s="28">
        <v>950</v>
      </c>
      <c r="H32" s="28">
        <v>850</v>
      </c>
      <c r="I32" s="28">
        <v>3.81E-3</v>
      </c>
      <c r="J32" s="28">
        <v>1.08</v>
      </c>
      <c r="K32" s="28">
        <v>34.619999999999997</v>
      </c>
      <c r="L32" s="10" t="s">
        <v>342</v>
      </c>
      <c r="M32" s="29" t="s">
        <v>185</v>
      </c>
      <c r="N32" s="29" t="s">
        <v>48</v>
      </c>
      <c r="O32" s="28">
        <v>21</v>
      </c>
      <c r="P32" s="29" t="s">
        <v>589</v>
      </c>
      <c r="Q32" s="31" t="s">
        <v>15</v>
      </c>
      <c r="R32" s="28">
        <v>1</v>
      </c>
      <c r="S32" s="28">
        <v>0</v>
      </c>
      <c r="T32" s="28">
        <v>0</v>
      </c>
      <c r="U32" s="28">
        <v>1</v>
      </c>
      <c r="V32" s="28">
        <v>0</v>
      </c>
      <c r="W32" s="28">
        <v>0</v>
      </c>
      <c r="X32" s="28">
        <v>0</v>
      </c>
      <c r="Y32" s="28">
        <v>0</v>
      </c>
      <c r="Z32" s="28">
        <v>1</v>
      </c>
      <c r="AA32" s="28">
        <v>0</v>
      </c>
      <c r="AB32" s="28">
        <v>0</v>
      </c>
      <c r="AC32" s="28">
        <v>0</v>
      </c>
      <c r="AD32" s="28">
        <v>0</v>
      </c>
      <c r="AE32" s="28">
        <v>1</v>
      </c>
      <c r="AF32" s="28">
        <v>0</v>
      </c>
      <c r="AG32" s="28">
        <v>0</v>
      </c>
      <c r="AH32" s="28">
        <v>0</v>
      </c>
      <c r="AI32" s="28">
        <v>0</v>
      </c>
      <c r="AJ32" s="9">
        <f t="shared" si="8"/>
        <v>1</v>
      </c>
      <c r="AK32" s="9">
        <f t="shared" si="9"/>
        <v>0</v>
      </c>
      <c r="AL32" s="9">
        <f t="shared" si="10"/>
        <v>0</v>
      </c>
      <c r="AM32" s="9">
        <f t="shared" si="11"/>
        <v>0</v>
      </c>
      <c r="AN32" s="29" t="s">
        <v>7433</v>
      </c>
    </row>
    <row r="33" spans="1:40" x14ac:dyDescent="0.25">
      <c r="A33" s="28">
        <v>75</v>
      </c>
      <c r="B33" s="29" t="s">
        <v>3515</v>
      </c>
      <c r="C33" s="29" t="s">
        <v>3516</v>
      </c>
      <c r="D33" s="29" t="s">
        <v>3517</v>
      </c>
      <c r="E33" s="42">
        <v>41699</v>
      </c>
      <c r="F33" s="29" t="s">
        <v>38</v>
      </c>
      <c r="J33" s="28">
        <v>0.26</v>
      </c>
      <c r="L33" s="10" t="s">
        <v>341</v>
      </c>
      <c r="M33" s="29" t="s">
        <v>230</v>
      </c>
      <c r="N33" s="29" t="s">
        <v>48</v>
      </c>
      <c r="O33" s="28">
        <v>120</v>
      </c>
      <c r="P33" s="29" t="s">
        <v>367</v>
      </c>
      <c r="Q33" s="31" t="s">
        <v>15</v>
      </c>
      <c r="R33" s="28">
        <v>1</v>
      </c>
      <c r="S33" s="28">
        <v>0</v>
      </c>
      <c r="T33" s="28">
        <v>0</v>
      </c>
      <c r="U33" s="28">
        <v>1</v>
      </c>
      <c r="V33" s="28">
        <v>0</v>
      </c>
      <c r="W33" s="28">
        <v>0</v>
      </c>
      <c r="X33" s="28">
        <v>0</v>
      </c>
      <c r="Y33" s="28">
        <v>0</v>
      </c>
      <c r="Z33" s="28">
        <v>1</v>
      </c>
      <c r="AA33" s="28">
        <v>0</v>
      </c>
      <c r="AB33" s="28">
        <v>0</v>
      </c>
      <c r="AC33" s="28">
        <v>1</v>
      </c>
      <c r="AD33" s="28">
        <v>0</v>
      </c>
      <c r="AE33" s="28">
        <v>0</v>
      </c>
      <c r="AF33" s="28">
        <v>0</v>
      </c>
      <c r="AG33" s="28">
        <v>0</v>
      </c>
      <c r="AH33" s="28">
        <v>0</v>
      </c>
      <c r="AI33" s="28">
        <v>0</v>
      </c>
      <c r="AJ33" s="9">
        <f t="shared" si="8"/>
        <v>1</v>
      </c>
      <c r="AK33" s="9">
        <f t="shared" si="9"/>
        <v>0</v>
      </c>
      <c r="AL33" s="9">
        <f t="shared" si="10"/>
        <v>0</v>
      </c>
      <c r="AM33" s="9">
        <f t="shared" si="11"/>
        <v>0</v>
      </c>
      <c r="AN33" s="29" t="s">
        <v>3519</v>
      </c>
    </row>
    <row r="34" spans="1:40" x14ac:dyDescent="0.25">
      <c r="A34" s="28">
        <v>79</v>
      </c>
      <c r="B34" s="29" t="s">
        <v>4158</v>
      </c>
      <c r="C34" s="29" t="s">
        <v>4159</v>
      </c>
      <c r="D34" s="29" t="s">
        <v>4160</v>
      </c>
      <c r="E34" s="42">
        <v>41518</v>
      </c>
      <c r="F34" s="29" t="s">
        <v>38</v>
      </c>
      <c r="I34" s="28">
        <v>2.5</v>
      </c>
      <c r="J34" s="28">
        <v>3.0000000000000001E-6</v>
      </c>
      <c r="L34" s="10" t="s">
        <v>341</v>
      </c>
      <c r="M34" s="29" t="s">
        <v>151</v>
      </c>
      <c r="N34" s="29" t="s">
        <v>48</v>
      </c>
      <c r="O34" s="28">
        <v>158</v>
      </c>
      <c r="P34" s="29" t="s">
        <v>4161</v>
      </c>
      <c r="Q34" s="31" t="s">
        <v>15</v>
      </c>
      <c r="R34" s="28">
        <v>1</v>
      </c>
      <c r="S34" s="28">
        <v>0</v>
      </c>
      <c r="T34" s="28">
        <v>0</v>
      </c>
      <c r="U34" s="28">
        <v>1</v>
      </c>
      <c r="V34" s="28">
        <v>0</v>
      </c>
      <c r="W34" s="28">
        <v>0</v>
      </c>
      <c r="X34" s="28">
        <v>0</v>
      </c>
      <c r="Y34" s="28">
        <v>0</v>
      </c>
      <c r="Z34" s="28">
        <v>1</v>
      </c>
      <c r="AA34" s="28">
        <v>0</v>
      </c>
      <c r="AB34" s="28">
        <v>0</v>
      </c>
      <c r="AC34" s="28">
        <v>1</v>
      </c>
      <c r="AD34" s="28">
        <v>0</v>
      </c>
      <c r="AE34" s="28">
        <v>0</v>
      </c>
      <c r="AF34" s="28">
        <v>0</v>
      </c>
      <c r="AG34" s="28">
        <v>0</v>
      </c>
      <c r="AH34" s="28">
        <v>0</v>
      </c>
      <c r="AI34" s="28">
        <v>0</v>
      </c>
      <c r="AJ34" s="9">
        <f t="shared" si="8"/>
        <v>1</v>
      </c>
      <c r="AK34" s="9">
        <f t="shared" si="9"/>
        <v>0</v>
      </c>
      <c r="AL34" s="9">
        <f t="shared" si="10"/>
        <v>0</v>
      </c>
      <c r="AM34" s="9">
        <f t="shared" si="11"/>
        <v>0</v>
      </c>
      <c r="AN34" s="29" t="s">
        <v>4163</v>
      </c>
    </row>
    <row r="35" spans="1:40" x14ac:dyDescent="0.25">
      <c r="A35" s="28">
        <v>80</v>
      </c>
      <c r="B35" s="29" t="s">
        <v>3520</v>
      </c>
      <c r="C35" s="29" t="s">
        <v>3521</v>
      </c>
      <c r="D35" s="29" t="s">
        <v>3522</v>
      </c>
      <c r="E35" s="42">
        <v>41855</v>
      </c>
      <c r="F35" s="29" t="s">
        <v>38</v>
      </c>
      <c r="J35" s="28">
        <v>1</v>
      </c>
      <c r="L35" s="10" t="s">
        <v>342</v>
      </c>
      <c r="M35" s="29" t="s">
        <v>274</v>
      </c>
      <c r="N35" s="29" t="s">
        <v>48</v>
      </c>
      <c r="O35" s="28">
        <v>8</v>
      </c>
      <c r="P35" s="29" t="s">
        <v>4102</v>
      </c>
      <c r="Q35" s="31" t="s">
        <v>15</v>
      </c>
      <c r="R35" s="28">
        <v>1</v>
      </c>
      <c r="S35" s="28">
        <v>0</v>
      </c>
      <c r="T35" s="28">
        <v>0</v>
      </c>
      <c r="U35" s="28">
        <v>1</v>
      </c>
      <c r="V35" s="28">
        <v>0</v>
      </c>
      <c r="W35" s="28">
        <v>0</v>
      </c>
      <c r="X35" s="28">
        <v>0</v>
      </c>
      <c r="Y35" s="28">
        <v>1</v>
      </c>
      <c r="Z35" s="28">
        <v>0</v>
      </c>
      <c r="AA35" s="28">
        <v>0</v>
      </c>
      <c r="AB35" s="28">
        <v>0</v>
      </c>
      <c r="AC35" s="28">
        <v>1</v>
      </c>
      <c r="AD35" s="28">
        <v>0</v>
      </c>
      <c r="AE35" s="28">
        <v>0</v>
      </c>
      <c r="AF35" s="28">
        <v>0</v>
      </c>
      <c r="AG35" s="28">
        <v>0</v>
      </c>
      <c r="AH35" s="28">
        <v>0</v>
      </c>
      <c r="AI35" s="28">
        <v>0</v>
      </c>
      <c r="AJ35" s="9">
        <f t="shared" si="8"/>
        <v>1</v>
      </c>
      <c r="AK35" s="9">
        <f t="shared" si="9"/>
        <v>0</v>
      </c>
      <c r="AL35" s="9">
        <f t="shared" si="10"/>
        <v>0</v>
      </c>
      <c r="AM35" s="9">
        <f t="shared" si="11"/>
        <v>0</v>
      </c>
      <c r="AN35" s="29" t="s">
        <v>3524</v>
      </c>
    </row>
    <row r="36" spans="1:40" x14ac:dyDescent="0.25">
      <c r="A36" s="28">
        <v>88</v>
      </c>
      <c r="B36" s="29" t="s">
        <v>1997</v>
      </c>
      <c r="C36" s="29" t="s">
        <v>1998</v>
      </c>
      <c r="D36" s="29" t="s">
        <v>1999</v>
      </c>
      <c r="E36" s="42">
        <v>41913</v>
      </c>
      <c r="F36" s="29" t="s">
        <v>38</v>
      </c>
      <c r="J36" s="28">
        <v>2</v>
      </c>
      <c r="L36" s="10" t="s">
        <v>342</v>
      </c>
      <c r="M36" s="29" t="s">
        <v>39</v>
      </c>
      <c r="N36" s="29" t="s">
        <v>48</v>
      </c>
      <c r="O36" s="28">
        <v>0.33333333333333331</v>
      </c>
      <c r="P36" s="29" t="s">
        <v>2000</v>
      </c>
      <c r="Q36" s="31" t="s">
        <v>15</v>
      </c>
      <c r="R36" s="28">
        <v>0</v>
      </c>
      <c r="S36" s="28">
        <v>0</v>
      </c>
      <c r="T36" s="28">
        <v>0</v>
      </c>
      <c r="U36" s="28">
        <v>1</v>
      </c>
      <c r="V36" s="28">
        <v>0</v>
      </c>
      <c r="W36" s="28">
        <v>0</v>
      </c>
      <c r="X36" s="28">
        <v>0</v>
      </c>
      <c r="Y36" s="28">
        <v>1</v>
      </c>
      <c r="Z36" s="28">
        <v>0</v>
      </c>
      <c r="AA36" s="28">
        <v>0</v>
      </c>
      <c r="AB36" s="28">
        <v>0</v>
      </c>
      <c r="AC36" s="28">
        <v>1</v>
      </c>
      <c r="AD36" s="28">
        <v>0</v>
      </c>
      <c r="AE36" s="28">
        <v>0</v>
      </c>
      <c r="AF36" s="28">
        <v>0</v>
      </c>
      <c r="AG36" s="28">
        <v>0</v>
      </c>
      <c r="AH36" s="28">
        <v>0</v>
      </c>
      <c r="AI36" s="28">
        <v>0</v>
      </c>
      <c r="AJ36" s="9">
        <f t="shared" si="8"/>
        <v>1</v>
      </c>
      <c r="AK36" s="9">
        <f t="shared" si="9"/>
        <v>0</v>
      </c>
      <c r="AL36" s="9">
        <f t="shared" si="10"/>
        <v>0</v>
      </c>
      <c r="AM36" s="9">
        <f t="shared" si="11"/>
        <v>0</v>
      </c>
      <c r="AN36" s="29" t="s">
        <v>2001</v>
      </c>
    </row>
    <row r="37" spans="1:40" x14ac:dyDescent="0.25">
      <c r="A37" s="28">
        <v>94</v>
      </c>
      <c r="B37" s="29" t="s">
        <v>2757</v>
      </c>
      <c r="C37" s="29" t="s">
        <v>2758</v>
      </c>
      <c r="D37" s="29" t="s">
        <v>2759</v>
      </c>
      <c r="E37" s="42">
        <v>42229</v>
      </c>
      <c r="F37" s="29" t="s">
        <v>38</v>
      </c>
      <c r="J37" s="28">
        <v>3.21</v>
      </c>
      <c r="L37" s="10" t="s">
        <v>342</v>
      </c>
      <c r="M37" s="29" t="s">
        <v>136</v>
      </c>
      <c r="N37" s="29" t="s">
        <v>48</v>
      </c>
      <c r="O37" s="28">
        <v>90</v>
      </c>
      <c r="P37" s="29" t="s">
        <v>225</v>
      </c>
      <c r="Q37" s="31" t="s">
        <v>15</v>
      </c>
      <c r="R37" s="28">
        <v>1</v>
      </c>
      <c r="S37" s="28">
        <v>0</v>
      </c>
      <c r="T37" s="28">
        <v>0</v>
      </c>
      <c r="U37" s="28">
        <v>1</v>
      </c>
      <c r="V37" s="28">
        <v>0</v>
      </c>
      <c r="W37" s="28">
        <v>0</v>
      </c>
      <c r="X37" s="28">
        <v>0</v>
      </c>
      <c r="Y37" s="28">
        <v>0</v>
      </c>
      <c r="Z37" s="28">
        <v>1</v>
      </c>
      <c r="AA37" s="28">
        <v>0</v>
      </c>
      <c r="AB37" s="28">
        <v>0</v>
      </c>
      <c r="AC37" s="28">
        <v>0</v>
      </c>
      <c r="AD37" s="28">
        <v>0</v>
      </c>
      <c r="AE37" s="28">
        <v>1</v>
      </c>
      <c r="AF37" s="28">
        <v>0</v>
      </c>
      <c r="AG37" s="28">
        <v>0</v>
      </c>
      <c r="AH37" s="28">
        <v>0</v>
      </c>
      <c r="AI37" s="28">
        <v>0</v>
      </c>
      <c r="AJ37" s="9">
        <f t="shared" si="8"/>
        <v>1</v>
      </c>
      <c r="AK37" s="9">
        <f t="shared" si="9"/>
        <v>0</v>
      </c>
      <c r="AL37" s="9">
        <f t="shared" si="10"/>
        <v>0</v>
      </c>
      <c r="AM37" s="9">
        <f t="shared" si="11"/>
        <v>0</v>
      </c>
      <c r="AN37" s="29" t="s">
        <v>2760</v>
      </c>
    </row>
    <row r="38" spans="1:40" x14ac:dyDescent="0.25">
      <c r="A38" s="28">
        <v>100</v>
      </c>
      <c r="B38" s="29" t="s">
        <v>7434</v>
      </c>
      <c r="C38" s="29" t="s">
        <v>7435</v>
      </c>
      <c r="D38" s="29" t="s">
        <v>7436</v>
      </c>
      <c r="E38" s="42">
        <v>41161</v>
      </c>
      <c r="F38" s="29" t="s">
        <v>38</v>
      </c>
      <c r="I38" s="28">
        <v>2.2000000000000002</v>
      </c>
      <c r="J38" s="28">
        <v>0.15</v>
      </c>
      <c r="L38" s="10" t="s">
        <v>341</v>
      </c>
      <c r="M38" s="29" t="s">
        <v>7437</v>
      </c>
      <c r="N38" s="29" t="s">
        <v>48</v>
      </c>
      <c r="O38" s="28">
        <v>70</v>
      </c>
      <c r="P38" s="29" t="s">
        <v>589</v>
      </c>
      <c r="Q38" s="31" t="s">
        <v>15</v>
      </c>
      <c r="R38" s="28">
        <v>1</v>
      </c>
      <c r="S38" s="28">
        <v>0</v>
      </c>
      <c r="T38" s="28">
        <v>0</v>
      </c>
      <c r="U38" s="28">
        <v>1</v>
      </c>
      <c r="V38" s="28">
        <v>0</v>
      </c>
      <c r="W38" s="28">
        <v>0</v>
      </c>
      <c r="X38" s="28">
        <v>0</v>
      </c>
      <c r="Y38" s="28">
        <v>0</v>
      </c>
      <c r="Z38" s="28">
        <v>1</v>
      </c>
      <c r="AA38" s="28">
        <v>0</v>
      </c>
      <c r="AB38" s="28">
        <v>0</v>
      </c>
      <c r="AC38" s="28">
        <v>1</v>
      </c>
      <c r="AD38" s="28">
        <v>0</v>
      </c>
      <c r="AE38" s="28">
        <v>0</v>
      </c>
      <c r="AF38" s="28">
        <v>0</v>
      </c>
      <c r="AG38" s="28">
        <v>0</v>
      </c>
      <c r="AH38" s="28">
        <v>0</v>
      </c>
      <c r="AI38" s="28">
        <v>0</v>
      </c>
      <c r="AJ38" s="9">
        <f t="shared" si="8"/>
        <v>1</v>
      </c>
      <c r="AK38" s="9">
        <f t="shared" si="9"/>
        <v>0</v>
      </c>
      <c r="AL38" s="9">
        <f t="shared" si="10"/>
        <v>0</v>
      </c>
      <c r="AM38" s="9">
        <f t="shared" si="11"/>
        <v>0</v>
      </c>
      <c r="AN38" s="29" t="s">
        <v>7438</v>
      </c>
    </row>
    <row r="39" spans="1:40" x14ac:dyDescent="0.25">
      <c r="A39" s="28">
        <v>101</v>
      </c>
      <c r="B39" s="29" t="s">
        <v>4165</v>
      </c>
      <c r="C39" s="29" t="s">
        <v>4166</v>
      </c>
      <c r="D39" s="29" t="s">
        <v>4167</v>
      </c>
      <c r="E39" s="42">
        <v>41913</v>
      </c>
      <c r="F39" s="29" t="s">
        <v>38</v>
      </c>
      <c r="I39" s="28">
        <v>1.04</v>
      </c>
      <c r="J39" s="28">
        <v>0.02</v>
      </c>
      <c r="K39" s="28">
        <v>3.68</v>
      </c>
      <c r="L39" s="10" t="s">
        <v>342</v>
      </c>
      <c r="M39" s="29" t="s">
        <v>963</v>
      </c>
      <c r="N39" s="29" t="s">
        <v>48</v>
      </c>
      <c r="O39" s="28">
        <v>30</v>
      </c>
      <c r="P39" s="29" t="s">
        <v>367</v>
      </c>
      <c r="Q39" s="31" t="s">
        <v>15</v>
      </c>
      <c r="R39" s="28">
        <v>1</v>
      </c>
      <c r="S39" s="28">
        <v>0</v>
      </c>
      <c r="T39" s="28">
        <v>0</v>
      </c>
      <c r="U39" s="28">
        <v>1</v>
      </c>
      <c r="V39" s="28">
        <v>0</v>
      </c>
      <c r="W39" s="28">
        <v>0</v>
      </c>
      <c r="X39" s="28">
        <v>0</v>
      </c>
      <c r="Y39" s="28">
        <v>0</v>
      </c>
      <c r="Z39" s="28">
        <v>1</v>
      </c>
      <c r="AA39" s="28">
        <v>0</v>
      </c>
      <c r="AB39" s="28">
        <v>0</v>
      </c>
      <c r="AC39" s="28">
        <v>0</v>
      </c>
      <c r="AD39" s="28">
        <v>0</v>
      </c>
      <c r="AE39" s="28">
        <v>1</v>
      </c>
      <c r="AF39" s="28">
        <v>0</v>
      </c>
      <c r="AG39" s="28">
        <v>0</v>
      </c>
      <c r="AH39" s="28">
        <v>0</v>
      </c>
      <c r="AI39" s="28">
        <v>0</v>
      </c>
      <c r="AJ39" s="9">
        <f t="shared" si="8"/>
        <v>1</v>
      </c>
      <c r="AK39" s="9">
        <f t="shared" si="9"/>
        <v>0</v>
      </c>
      <c r="AL39" s="9">
        <f t="shared" si="10"/>
        <v>0</v>
      </c>
      <c r="AM39" s="9">
        <f t="shared" si="11"/>
        <v>0</v>
      </c>
      <c r="AN39" s="29" t="s">
        <v>4168</v>
      </c>
    </row>
    <row r="40" spans="1:40" x14ac:dyDescent="0.25">
      <c r="A40" s="28">
        <v>103</v>
      </c>
      <c r="B40" s="29" t="s">
        <v>3545</v>
      </c>
      <c r="C40" s="29" t="s">
        <v>3546</v>
      </c>
      <c r="D40" s="29" t="s">
        <v>3547</v>
      </c>
      <c r="E40" s="42">
        <v>41883</v>
      </c>
      <c r="F40" s="29" t="s">
        <v>38</v>
      </c>
      <c r="I40" s="28">
        <v>120</v>
      </c>
      <c r="J40" s="28">
        <v>5.1999999999999995E-4</v>
      </c>
      <c r="L40" s="10" t="s">
        <v>342</v>
      </c>
      <c r="M40" s="29" t="s">
        <v>963</v>
      </c>
      <c r="N40" s="29" t="s">
        <v>48</v>
      </c>
      <c r="O40" s="28">
        <v>1</v>
      </c>
      <c r="P40" s="29" t="s">
        <v>41</v>
      </c>
      <c r="Q40" s="31" t="s">
        <v>15</v>
      </c>
      <c r="R40" s="28">
        <v>1</v>
      </c>
      <c r="S40" s="28">
        <v>0</v>
      </c>
      <c r="T40" s="28">
        <v>0</v>
      </c>
      <c r="U40" s="28">
        <v>1</v>
      </c>
      <c r="V40" s="28">
        <v>0</v>
      </c>
      <c r="W40" s="28">
        <v>0</v>
      </c>
      <c r="X40" s="28">
        <v>0</v>
      </c>
      <c r="Y40" s="28">
        <v>1</v>
      </c>
      <c r="Z40" s="28">
        <v>0</v>
      </c>
      <c r="AA40" s="28">
        <v>0</v>
      </c>
      <c r="AB40" s="28">
        <v>0</v>
      </c>
      <c r="AC40" s="28">
        <v>1</v>
      </c>
      <c r="AD40" s="28">
        <v>0</v>
      </c>
      <c r="AE40" s="28">
        <v>1</v>
      </c>
      <c r="AF40" s="28">
        <v>0</v>
      </c>
      <c r="AG40" s="28">
        <v>0</v>
      </c>
      <c r="AH40" s="28">
        <v>0</v>
      </c>
      <c r="AI40" s="28">
        <v>0</v>
      </c>
      <c r="AJ40" s="9">
        <f t="shared" si="8"/>
        <v>1</v>
      </c>
      <c r="AK40" s="9">
        <f t="shared" si="9"/>
        <v>0</v>
      </c>
      <c r="AL40" s="9">
        <f t="shared" si="10"/>
        <v>0</v>
      </c>
      <c r="AM40" s="9">
        <f t="shared" si="11"/>
        <v>0</v>
      </c>
      <c r="AN40" s="29" t="s">
        <v>3548</v>
      </c>
    </row>
    <row r="41" spans="1:40" x14ac:dyDescent="0.25">
      <c r="A41" s="28">
        <v>104</v>
      </c>
      <c r="B41" s="29" t="s">
        <v>4169</v>
      </c>
      <c r="C41" s="29" t="s">
        <v>4170</v>
      </c>
      <c r="D41" s="29" t="s">
        <v>4171</v>
      </c>
      <c r="E41" s="42">
        <v>41579</v>
      </c>
      <c r="F41" s="29" t="s">
        <v>38</v>
      </c>
      <c r="L41" s="10" t="s">
        <v>341</v>
      </c>
      <c r="M41" s="29" t="s">
        <v>283</v>
      </c>
      <c r="N41" s="29" t="s">
        <v>48</v>
      </c>
      <c r="O41" s="28">
        <v>21</v>
      </c>
      <c r="P41" s="29" t="s">
        <v>367</v>
      </c>
      <c r="Q41" s="31" t="s">
        <v>15</v>
      </c>
      <c r="R41" s="28">
        <v>1</v>
      </c>
      <c r="S41" s="28">
        <v>0</v>
      </c>
      <c r="T41" s="28">
        <v>0</v>
      </c>
      <c r="U41" s="28">
        <v>1</v>
      </c>
      <c r="V41" s="28">
        <v>0</v>
      </c>
      <c r="W41" s="28">
        <v>0</v>
      </c>
      <c r="X41" s="28">
        <v>0</v>
      </c>
      <c r="Y41" s="28">
        <v>0</v>
      </c>
      <c r="Z41" s="28">
        <v>1</v>
      </c>
      <c r="AA41" s="28">
        <v>0</v>
      </c>
      <c r="AB41" s="28">
        <v>0</v>
      </c>
      <c r="AC41" s="28">
        <v>0</v>
      </c>
      <c r="AD41" s="28">
        <v>0</v>
      </c>
      <c r="AE41" s="28">
        <v>0</v>
      </c>
      <c r="AF41" s="28">
        <v>0</v>
      </c>
      <c r="AG41" s="28">
        <v>0</v>
      </c>
      <c r="AH41" s="28">
        <v>0</v>
      </c>
      <c r="AI41" s="28">
        <v>1</v>
      </c>
      <c r="AJ41" s="9">
        <f t="shared" si="8"/>
        <v>0</v>
      </c>
      <c r="AK41" s="9">
        <f t="shared" si="9"/>
        <v>0</v>
      </c>
      <c r="AL41" s="9">
        <f t="shared" si="10"/>
        <v>1</v>
      </c>
      <c r="AM41" s="9">
        <f t="shared" si="11"/>
        <v>0</v>
      </c>
      <c r="AN41" s="29" t="s">
        <v>4172</v>
      </c>
    </row>
    <row r="42" spans="1:40" x14ac:dyDescent="0.25">
      <c r="A42" s="28">
        <v>105</v>
      </c>
      <c r="B42" s="29" t="s">
        <v>4173</v>
      </c>
      <c r="C42" s="29" t="s">
        <v>4174</v>
      </c>
      <c r="D42" s="29" t="s">
        <v>4175</v>
      </c>
      <c r="E42" s="42">
        <v>42064</v>
      </c>
      <c r="F42" s="29" t="s">
        <v>38</v>
      </c>
      <c r="J42" s="28">
        <v>0.14299999999999999</v>
      </c>
      <c r="K42" s="28">
        <v>0</v>
      </c>
      <c r="L42" s="10" t="s">
        <v>342</v>
      </c>
      <c r="M42" s="29" t="s">
        <v>39</v>
      </c>
      <c r="N42" s="29" t="s">
        <v>48</v>
      </c>
      <c r="O42" s="28">
        <v>56</v>
      </c>
      <c r="P42" s="29" t="s">
        <v>738</v>
      </c>
      <c r="Q42" s="31" t="s">
        <v>15</v>
      </c>
      <c r="R42" s="28">
        <v>1</v>
      </c>
      <c r="S42" s="28">
        <v>0</v>
      </c>
      <c r="T42" s="28">
        <v>0</v>
      </c>
      <c r="U42" s="28">
        <v>1</v>
      </c>
      <c r="V42" s="28">
        <v>0</v>
      </c>
      <c r="W42" s="28">
        <v>0</v>
      </c>
      <c r="X42" s="28">
        <v>0</v>
      </c>
      <c r="Y42" s="28">
        <v>0</v>
      </c>
      <c r="Z42" s="28">
        <v>1</v>
      </c>
      <c r="AA42" s="28">
        <v>0</v>
      </c>
      <c r="AB42" s="28">
        <v>0</v>
      </c>
      <c r="AC42" s="28">
        <v>0</v>
      </c>
      <c r="AD42" s="28">
        <v>0</v>
      </c>
      <c r="AE42" s="28">
        <v>0</v>
      </c>
      <c r="AF42" s="28">
        <v>0</v>
      </c>
      <c r="AG42" s="28">
        <v>0</v>
      </c>
      <c r="AH42" s="28">
        <v>0</v>
      </c>
      <c r="AI42" s="28">
        <v>1</v>
      </c>
      <c r="AJ42" s="9">
        <f t="shared" si="8"/>
        <v>0</v>
      </c>
      <c r="AK42" s="9">
        <f t="shared" si="9"/>
        <v>0</v>
      </c>
      <c r="AL42" s="9">
        <f t="shared" si="10"/>
        <v>1</v>
      </c>
      <c r="AM42" s="9">
        <f t="shared" si="11"/>
        <v>0</v>
      </c>
      <c r="AN42" s="29" t="s">
        <v>4176</v>
      </c>
    </row>
    <row r="43" spans="1:40" x14ac:dyDescent="0.25">
      <c r="A43" s="28">
        <v>106</v>
      </c>
      <c r="B43" s="29" t="s">
        <v>4177</v>
      </c>
      <c r="C43" s="29" t="s">
        <v>4178</v>
      </c>
      <c r="D43" s="29" t="s">
        <v>4179</v>
      </c>
      <c r="E43" s="42">
        <v>41541</v>
      </c>
      <c r="F43" s="29" t="s">
        <v>38</v>
      </c>
      <c r="I43" s="28">
        <v>120</v>
      </c>
      <c r="J43" s="28">
        <v>0.18</v>
      </c>
      <c r="K43" s="28">
        <v>11</v>
      </c>
      <c r="L43" s="10" t="s">
        <v>342</v>
      </c>
      <c r="M43" s="29" t="s">
        <v>136</v>
      </c>
      <c r="N43" s="29" t="s">
        <v>48</v>
      </c>
      <c r="O43" s="28">
        <v>45</v>
      </c>
      <c r="P43" s="29" t="s">
        <v>3096</v>
      </c>
      <c r="Q43" s="31" t="s">
        <v>15</v>
      </c>
      <c r="R43" s="28">
        <v>1</v>
      </c>
      <c r="S43" s="28">
        <v>0</v>
      </c>
      <c r="T43" s="28">
        <v>0</v>
      </c>
      <c r="U43" s="28">
        <v>1</v>
      </c>
      <c r="V43" s="28">
        <v>0</v>
      </c>
      <c r="W43" s="28">
        <v>0</v>
      </c>
      <c r="X43" s="28">
        <v>0</v>
      </c>
      <c r="Y43" s="28">
        <v>0</v>
      </c>
      <c r="Z43" s="28">
        <v>1</v>
      </c>
      <c r="AA43" s="28">
        <v>0</v>
      </c>
      <c r="AB43" s="28">
        <v>0</v>
      </c>
      <c r="AC43" s="28">
        <v>0</v>
      </c>
      <c r="AD43" s="28">
        <v>0</v>
      </c>
      <c r="AE43" s="28">
        <v>0</v>
      </c>
      <c r="AF43" s="28">
        <v>0</v>
      </c>
      <c r="AG43" s="28">
        <v>0</v>
      </c>
      <c r="AH43" s="28">
        <v>0</v>
      </c>
      <c r="AI43" s="28">
        <v>1</v>
      </c>
      <c r="AJ43" s="9">
        <f t="shared" si="8"/>
        <v>0</v>
      </c>
      <c r="AK43" s="9">
        <f t="shared" si="9"/>
        <v>0</v>
      </c>
      <c r="AL43" s="9">
        <f t="shared" si="10"/>
        <v>1</v>
      </c>
      <c r="AM43" s="9">
        <f t="shared" si="11"/>
        <v>0</v>
      </c>
      <c r="AN43" s="29" t="s">
        <v>4180</v>
      </c>
    </row>
    <row r="44" spans="1:40" x14ac:dyDescent="0.25">
      <c r="A44" s="28">
        <v>160</v>
      </c>
      <c r="B44" s="29" t="s">
        <v>374</v>
      </c>
      <c r="C44" s="29" t="s">
        <v>375</v>
      </c>
      <c r="D44" s="29" t="s">
        <v>376</v>
      </c>
      <c r="E44" s="42">
        <v>41760</v>
      </c>
      <c r="F44" s="29" t="s">
        <v>38</v>
      </c>
      <c r="I44" s="28">
        <v>60000</v>
      </c>
      <c r="L44" s="10" t="s">
        <v>342</v>
      </c>
      <c r="M44" s="29" t="s">
        <v>39</v>
      </c>
      <c r="N44" s="29" t="s">
        <v>48</v>
      </c>
      <c r="O44" s="28">
        <v>0.29166666666666669</v>
      </c>
      <c r="P44" s="29" t="s">
        <v>377</v>
      </c>
      <c r="Q44" s="31" t="s">
        <v>15</v>
      </c>
      <c r="R44" s="28">
        <v>1</v>
      </c>
      <c r="S44" s="28">
        <v>0</v>
      </c>
      <c r="T44" s="28">
        <v>0</v>
      </c>
      <c r="U44" s="28">
        <v>1</v>
      </c>
      <c r="V44" s="28">
        <v>0</v>
      </c>
      <c r="W44" s="28">
        <v>0</v>
      </c>
      <c r="X44" s="28">
        <v>0</v>
      </c>
      <c r="Y44" s="28">
        <v>0</v>
      </c>
      <c r="Z44" s="28">
        <v>1</v>
      </c>
      <c r="AA44" s="28">
        <v>0</v>
      </c>
      <c r="AB44" s="28">
        <v>0</v>
      </c>
      <c r="AC44" s="28">
        <v>0</v>
      </c>
      <c r="AD44" s="28">
        <v>0</v>
      </c>
      <c r="AE44" s="28">
        <v>0</v>
      </c>
      <c r="AF44" s="28">
        <v>0</v>
      </c>
      <c r="AG44" s="28">
        <v>0</v>
      </c>
      <c r="AH44" s="28">
        <v>0</v>
      </c>
      <c r="AI44" s="28">
        <v>1</v>
      </c>
      <c r="AJ44" s="9">
        <f t="shared" si="8"/>
        <v>0</v>
      </c>
      <c r="AK44" s="9">
        <f t="shared" si="9"/>
        <v>0</v>
      </c>
      <c r="AL44" s="9">
        <f t="shared" si="10"/>
        <v>1</v>
      </c>
      <c r="AM44" s="9">
        <f t="shared" si="11"/>
        <v>0</v>
      </c>
      <c r="AN44" s="29" t="s">
        <v>378</v>
      </c>
    </row>
    <row r="45" spans="1:40" x14ac:dyDescent="0.25">
      <c r="A45" s="28">
        <v>237</v>
      </c>
      <c r="B45" s="29" t="s">
        <v>5238</v>
      </c>
      <c r="C45" s="29" t="s">
        <v>5239</v>
      </c>
      <c r="D45" s="29" t="s">
        <v>5240</v>
      </c>
      <c r="E45" s="42">
        <v>42411</v>
      </c>
      <c r="F45" s="29" t="s">
        <v>38</v>
      </c>
      <c r="L45" s="10" t="s">
        <v>341</v>
      </c>
      <c r="M45" s="29" t="s">
        <v>151</v>
      </c>
      <c r="N45" s="29" t="s">
        <v>48</v>
      </c>
      <c r="O45" s="28">
        <v>24</v>
      </c>
      <c r="P45" s="29" t="s">
        <v>6219</v>
      </c>
      <c r="Q45" s="31" t="s">
        <v>15</v>
      </c>
      <c r="R45" s="28">
        <v>1</v>
      </c>
      <c r="S45" s="28">
        <v>0</v>
      </c>
      <c r="T45" s="28">
        <v>0</v>
      </c>
      <c r="U45" s="28">
        <v>0</v>
      </c>
      <c r="V45" s="28">
        <v>1</v>
      </c>
      <c r="W45" s="28">
        <v>0</v>
      </c>
      <c r="X45" s="28">
        <v>0</v>
      </c>
      <c r="Y45" s="28">
        <v>1</v>
      </c>
      <c r="Z45" s="28">
        <v>0</v>
      </c>
      <c r="AA45" s="28">
        <v>0</v>
      </c>
      <c r="AB45" s="28">
        <v>0</v>
      </c>
      <c r="AC45" s="28">
        <v>0</v>
      </c>
      <c r="AD45" s="28">
        <v>0</v>
      </c>
      <c r="AE45" s="28">
        <v>1</v>
      </c>
      <c r="AF45" s="28">
        <v>0</v>
      </c>
      <c r="AG45" s="28">
        <v>0</v>
      </c>
      <c r="AH45" s="28">
        <v>0</v>
      </c>
      <c r="AI45" s="28">
        <v>0</v>
      </c>
      <c r="AJ45" s="9">
        <f t="shared" si="8"/>
        <v>1</v>
      </c>
      <c r="AK45" s="9">
        <f t="shared" si="9"/>
        <v>0</v>
      </c>
      <c r="AL45" s="9">
        <f t="shared" si="10"/>
        <v>0</v>
      </c>
      <c r="AM45" s="9">
        <f t="shared" si="11"/>
        <v>0</v>
      </c>
      <c r="AN45" s="29" t="s">
        <v>5242</v>
      </c>
    </row>
    <row r="46" spans="1:40" x14ac:dyDescent="0.25">
      <c r="A46" s="28">
        <v>258</v>
      </c>
      <c r="B46" s="29" t="s">
        <v>7439</v>
      </c>
      <c r="C46" s="29" t="s">
        <v>7440</v>
      </c>
      <c r="D46" s="29" t="s">
        <v>7441</v>
      </c>
      <c r="E46" s="42">
        <v>40001</v>
      </c>
      <c r="F46" s="29" t="s">
        <v>38</v>
      </c>
      <c r="I46" s="28">
        <v>3670</v>
      </c>
      <c r="J46" s="28">
        <v>1.1299999999999999E-2</v>
      </c>
      <c r="K46" s="28">
        <v>37.200000000000003</v>
      </c>
      <c r="L46" s="10" t="s">
        <v>342</v>
      </c>
      <c r="M46" s="29" t="s">
        <v>39</v>
      </c>
      <c r="N46" s="29" t="s">
        <v>48</v>
      </c>
      <c r="O46" s="28">
        <v>56</v>
      </c>
      <c r="P46" s="29" t="s">
        <v>526</v>
      </c>
      <c r="Q46" s="31" t="s">
        <v>15</v>
      </c>
      <c r="R46" s="28">
        <v>1</v>
      </c>
      <c r="S46" s="28">
        <v>0</v>
      </c>
      <c r="T46" s="28">
        <v>0</v>
      </c>
      <c r="U46" s="28">
        <v>1</v>
      </c>
      <c r="V46" s="28">
        <v>0</v>
      </c>
      <c r="W46" s="28">
        <v>0</v>
      </c>
      <c r="X46" s="28">
        <v>0</v>
      </c>
      <c r="Y46" s="28">
        <v>0</v>
      </c>
      <c r="Z46" s="28">
        <v>1</v>
      </c>
      <c r="AA46" s="28">
        <v>0</v>
      </c>
      <c r="AB46" s="28">
        <v>0</v>
      </c>
      <c r="AC46" s="28">
        <v>0</v>
      </c>
      <c r="AD46" s="28">
        <v>0</v>
      </c>
      <c r="AE46" s="28">
        <v>1</v>
      </c>
      <c r="AF46" s="28">
        <v>0</v>
      </c>
      <c r="AG46" s="28">
        <v>0</v>
      </c>
      <c r="AH46" s="28">
        <v>0</v>
      </c>
      <c r="AI46" s="28">
        <v>0</v>
      </c>
      <c r="AJ46" s="9">
        <f t="shared" si="8"/>
        <v>1</v>
      </c>
      <c r="AK46" s="9">
        <f t="shared" si="9"/>
        <v>0</v>
      </c>
      <c r="AL46" s="9">
        <f t="shared" si="10"/>
        <v>0</v>
      </c>
      <c r="AM46" s="9">
        <f t="shared" si="11"/>
        <v>0</v>
      </c>
      <c r="AN46" s="29" t="s">
        <v>7442</v>
      </c>
    </row>
    <row r="47" spans="1:40" x14ac:dyDescent="0.25">
      <c r="A47" s="28">
        <v>271</v>
      </c>
      <c r="B47" s="29" t="s">
        <v>2044</v>
      </c>
      <c r="C47" s="29" t="s">
        <v>2045</v>
      </c>
      <c r="D47" s="29" t="s">
        <v>2046</v>
      </c>
      <c r="E47" s="42">
        <v>40544</v>
      </c>
      <c r="F47" s="29" t="s">
        <v>332</v>
      </c>
      <c r="G47" s="28">
        <v>9400</v>
      </c>
      <c r="H47" s="28">
        <v>3000</v>
      </c>
      <c r="I47" s="28">
        <v>295</v>
      </c>
      <c r="J47" s="28">
        <v>6.7900000000000002E-4</v>
      </c>
      <c r="L47" s="10" t="s">
        <v>341</v>
      </c>
      <c r="M47" s="29" t="s">
        <v>394</v>
      </c>
      <c r="N47" s="29" t="s">
        <v>48</v>
      </c>
      <c r="O47" s="28">
        <v>14600</v>
      </c>
      <c r="P47" s="29" t="s">
        <v>2042</v>
      </c>
      <c r="Q47" s="31" t="s">
        <v>15</v>
      </c>
      <c r="R47" s="28">
        <v>1</v>
      </c>
      <c r="S47" s="28">
        <v>0</v>
      </c>
      <c r="T47" s="28">
        <v>0</v>
      </c>
      <c r="U47" s="28">
        <v>0</v>
      </c>
      <c r="V47" s="28">
        <v>0</v>
      </c>
      <c r="W47" s="28">
        <v>0</v>
      </c>
      <c r="X47" s="28">
        <v>0</v>
      </c>
      <c r="Y47" s="28">
        <v>0</v>
      </c>
      <c r="Z47" s="28">
        <v>0</v>
      </c>
      <c r="AA47" s="28">
        <v>0</v>
      </c>
      <c r="AB47" s="28">
        <v>1</v>
      </c>
      <c r="AC47" s="28">
        <v>1</v>
      </c>
      <c r="AD47" s="28">
        <v>0</v>
      </c>
      <c r="AE47" s="28">
        <v>0</v>
      </c>
      <c r="AF47" s="28">
        <v>0</v>
      </c>
      <c r="AG47" s="28">
        <v>0</v>
      </c>
      <c r="AH47" s="28">
        <v>0</v>
      </c>
      <c r="AI47" s="28">
        <v>0</v>
      </c>
      <c r="AJ47" s="9">
        <f t="shared" si="8"/>
        <v>1</v>
      </c>
      <c r="AK47" s="9">
        <f t="shared" si="9"/>
        <v>0</v>
      </c>
      <c r="AL47" s="9">
        <f t="shared" si="10"/>
        <v>0</v>
      </c>
      <c r="AM47" s="9">
        <f t="shared" si="11"/>
        <v>0</v>
      </c>
      <c r="AN47" s="29" t="s">
        <v>2047</v>
      </c>
    </row>
    <row r="48" spans="1:40" x14ac:dyDescent="0.25">
      <c r="A48" s="28">
        <v>501</v>
      </c>
      <c r="B48" s="29" t="s">
        <v>4199</v>
      </c>
      <c r="C48" s="29" t="s">
        <v>4200</v>
      </c>
      <c r="D48" s="29" t="s">
        <v>4201</v>
      </c>
      <c r="E48" s="42">
        <v>40116</v>
      </c>
      <c r="F48" s="29" t="s">
        <v>38</v>
      </c>
      <c r="J48" s="28">
        <v>2</v>
      </c>
      <c r="L48" s="10" t="s">
        <v>342</v>
      </c>
      <c r="M48" s="29" t="s">
        <v>39</v>
      </c>
      <c r="N48" s="29" t="s">
        <v>48</v>
      </c>
      <c r="O48" s="28">
        <v>8</v>
      </c>
      <c r="P48" s="29" t="s">
        <v>195</v>
      </c>
      <c r="Q48" s="31" t="s">
        <v>15</v>
      </c>
      <c r="R48" s="28">
        <v>1</v>
      </c>
      <c r="S48" s="28">
        <v>0</v>
      </c>
      <c r="T48" s="28">
        <v>0</v>
      </c>
      <c r="U48" s="28">
        <v>1</v>
      </c>
      <c r="V48" s="28">
        <v>0</v>
      </c>
      <c r="W48" s="28">
        <v>0</v>
      </c>
      <c r="X48" s="28">
        <v>0</v>
      </c>
      <c r="Y48" s="28">
        <v>1</v>
      </c>
      <c r="Z48" s="28">
        <v>0</v>
      </c>
      <c r="AA48" s="28">
        <v>0</v>
      </c>
      <c r="AB48" s="28">
        <v>0</v>
      </c>
      <c r="AC48" s="28">
        <v>1</v>
      </c>
      <c r="AD48" s="28">
        <v>0</v>
      </c>
      <c r="AE48" s="28">
        <v>0</v>
      </c>
      <c r="AF48" s="28">
        <v>0</v>
      </c>
      <c r="AG48" s="28">
        <v>0</v>
      </c>
      <c r="AH48" s="28">
        <v>0</v>
      </c>
      <c r="AI48" s="28">
        <v>0</v>
      </c>
      <c r="AJ48" s="9">
        <f t="shared" si="8"/>
        <v>1</v>
      </c>
      <c r="AK48" s="9">
        <f t="shared" si="9"/>
        <v>0</v>
      </c>
      <c r="AL48" s="9">
        <f t="shared" si="10"/>
        <v>0</v>
      </c>
      <c r="AM48" s="9">
        <f t="shared" si="11"/>
        <v>0</v>
      </c>
      <c r="AN48" s="29" t="s">
        <v>4203</v>
      </c>
    </row>
    <row r="49" spans="1:40" x14ac:dyDescent="0.25">
      <c r="A49" s="28">
        <v>502</v>
      </c>
      <c r="B49" s="29" t="s">
        <v>4204</v>
      </c>
      <c r="C49" s="29" t="s">
        <v>4205</v>
      </c>
      <c r="D49" s="29" t="s">
        <v>4206</v>
      </c>
      <c r="E49" s="42">
        <v>40109</v>
      </c>
      <c r="F49" s="29" t="s">
        <v>38</v>
      </c>
      <c r="I49" s="28">
        <v>519.9</v>
      </c>
      <c r="K49" s="28">
        <v>14</v>
      </c>
      <c r="L49" s="10" t="s">
        <v>342</v>
      </c>
      <c r="M49" s="29" t="s">
        <v>185</v>
      </c>
      <c r="N49" s="29" t="s">
        <v>48</v>
      </c>
      <c r="O49" s="28">
        <v>1.75</v>
      </c>
      <c r="P49" s="29" t="s">
        <v>4207</v>
      </c>
      <c r="Q49" s="31" t="s">
        <v>15</v>
      </c>
      <c r="R49" s="28">
        <v>1</v>
      </c>
      <c r="S49" s="28">
        <v>0</v>
      </c>
      <c r="T49" s="28">
        <v>0</v>
      </c>
      <c r="U49" s="28">
        <v>1</v>
      </c>
      <c r="V49" s="28">
        <v>0</v>
      </c>
      <c r="W49" s="28">
        <v>0</v>
      </c>
      <c r="X49" s="28">
        <v>0</v>
      </c>
      <c r="Y49" s="28">
        <v>0</v>
      </c>
      <c r="Z49" s="28">
        <v>1</v>
      </c>
      <c r="AA49" s="28">
        <v>0</v>
      </c>
      <c r="AB49" s="28">
        <v>0</v>
      </c>
      <c r="AC49" s="28">
        <v>0</v>
      </c>
      <c r="AD49" s="28">
        <v>0</v>
      </c>
      <c r="AE49" s="28">
        <v>1</v>
      </c>
      <c r="AF49" s="28">
        <v>0</v>
      </c>
      <c r="AG49" s="28">
        <v>0</v>
      </c>
      <c r="AH49" s="28">
        <v>0</v>
      </c>
      <c r="AI49" s="28">
        <v>0</v>
      </c>
      <c r="AJ49" s="9">
        <f t="shared" si="8"/>
        <v>1</v>
      </c>
      <c r="AK49" s="9">
        <f t="shared" si="9"/>
        <v>0</v>
      </c>
      <c r="AL49" s="9">
        <f t="shared" si="10"/>
        <v>0</v>
      </c>
      <c r="AM49" s="9">
        <f t="shared" si="11"/>
        <v>0</v>
      </c>
      <c r="AN49" s="29" t="s">
        <v>4209</v>
      </c>
    </row>
    <row r="50" spans="1:40" x14ac:dyDescent="0.25">
      <c r="A50" s="28">
        <v>503</v>
      </c>
      <c r="B50" s="29" t="s">
        <v>4210</v>
      </c>
      <c r="C50" s="29" t="s">
        <v>4211</v>
      </c>
      <c r="D50" s="29" t="s">
        <v>4212</v>
      </c>
      <c r="E50" s="42">
        <v>39713</v>
      </c>
      <c r="F50" s="29" t="s">
        <v>38</v>
      </c>
      <c r="G50" s="28">
        <v>900</v>
      </c>
      <c r="H50" s="28">
        <v>850</v>
      </c>
      <c r="I50" s="28">
        <v>400</v>
      </c>
      <c r="J50" s="28">
        <v>1.46</v>
      </c>
      <c r="L50" s="10" t="s">
        <v>341</v>
      </c>
      <c r="M50" s="29" t="s">
        <v>54</v>
      </c>
      <c r="N50" s="29" t="s">
        <v>48</v>
      </c>
      <c r="O50" s="28">
        <v>1</v>
      </c>
      <c r="P50" s="29" t="s">
        <v>4105</v>
      </c>
      <c r="Q50" s="31" t="s">
        <v>15</v>
      </c>
      <c r="R50" s="28">
        <v>1</v>
      </c>
      <c r="S50" s="28">
        <v>0</v>
      </c>
      <c r="T50" s="28">
        <v>0</v>
      </c>
      <c r="U50" s="28">
        <v>0</v>
      </c>
      <c r="V50" s="28">
        <v>0</v>
      </c>
      <c r="W50" s="28">
        <v>0</v>
      </c>
      <c r="X50" s="28">
        <v>0</v>
      </c>
      <c r="Y50" s="28">
        <v>1</v>
      </c>
      <c r="Z50" s="28">
        <v>0</v>
      </c>
      <c r="AA50" s="28">
        <v>0</v>
      </c>
      <c r="AB50" s="28">
        <v>0</v>
      </c>
      <c r="AC50" s="28">
        <v>0</v>
      </c>
      <c r="AD50" s="28">
        <v>0</v>
      </c>
      <c r="AE50" s="28">
        <v>0</v>
      </c>
      <c r="AF50" s="28">
        <v>1</v>
      </c>
      <c r="AG50" s="28">
        <v>0</v>
      </c>
      <c r="AH50" s="28">
        <v>0</v>
      </c>
      <c r="AI50" s="28">
        <v>0</v>
      </c>
      <c r="AJ50" s="9">
        <f t="shared" si="8"/>
        <v>0</v>
      </c>
      <c r="AK50" s="9">
        <f t="shared" si="9"/>
        <v>1</v>
      </c>
      <c r="AL50" s="9">
        <f t="shared" si="10"/>
        <v>0</v>
      </c>
      <c r="AM50" s="9">
        <f t="shared" si="11"/>
        <v>0</v>
      </c>
      <c r="AN50" s="29" t="s">
        <v>4214</v>
      </c>
    </row>
    <row r="51" spans="1:40" x14ac:dyDescent="0.25">
      <c r="A51" s="28">
        <v>513</v>
      </c>
      <c r="B51" s="29" t="s">
        <v>4215</v>
      </c>
      <c r="C51" s="29" t="s">
        <v>4216</v>
      </c>
      <c r="D51" s="29" t="s">
        <v>4217</v>
      </c>
      <c r="E51" s="42">
        <v>42322</v>
      </c>
      <c r="F51" s="29" t="s">
        <v>38</v>
      </c>
      <c r="J51" s="28">
        <v>0.1</v>
      </c>
      <c r="L51" s="10" t="s">
        <v>342</v>
      </c>
      <c r="M51" s="29" t="s">
        <v>424</v>
      </c>
      <c r="N51" s="29" t="s">
        <v>48</v>
      </c>
      <c r="O51" s="28">
        <v>63</v>
      </c>
      <c r="P51" s="29" t="s">
        <v>4218</v>
      </c>
      <c r="Q51" s="31" t="s">
        <v>15</v>
      </c>
      <c r="R51" s="28">
        <v>1</v>
      </c>
      <c r="S51" s="28">
        <v>0</v>
      </c>
      <c r="T51" s="28">
        <v>0</v>
      </c>
      <c r="U51" s="28">
        <v>1</v>
      </c>
      <c r="V51" s="28">
        <v>0</v>
      </c>
      <c r="W51" s="28">
        <v>0</v>
      </c>
      <c r="X51" s="28">
        <v>0</v>
      </c>
      <c r="Y51" s="28">
        <v>0</v>
      </c>
      <c r="Z51" s="28">
        <v>1</v>
      </c>
      <c r="AA51" s="28">
        <v>0</v>
      </c>
      <c r="AB51" s="28">
        <v>0</v>
      </c>
      <c r="AC51" s="28">
        <v>0</v>
      </c>
      <c r="AD51" s="28">
        <v>0</v>
      </c>
      <c r="AE51" s="28">
        <v>1</v>
      </c>
      <c r="AF51" s="28">
        <v>0</v>
      </c>
      <c r="AG51" s="28">
        <v>0</v>
      </c>
      <c r="AH51" s="28">
        <v>0</v>
      </c>
      <c r="AI51" s="28">
        <v>0</v>
      </c>
      <c r="AJ51" s="9">
        <f t="shared" si="8"/>
        <v>1</v>
      </c>
      <c r="AK51" s="9">
        <f t="shared" si="9"/>
        <v>0</v>
      </c>
      <c r="AL51" s="9">
        <f t="shared" si="10"/>
        <v>0</v>
      </c>
      <c r="AM51" s="9">
        <f t="shared" si="11"/>
        <v>0</v>
      </c>
      <c r="AN51" s="29" t="s">
        <v>4219</v>
      </c>
    </row>
    <row r="52" spans="1:40" x14ac:dyDescent="0.25">
      <c r="A52" s="28">
        <v>514</v>
      </c>
      <c r="B52" s="29" t="s">
        <v>3150</v>
      </c>
      <c r="C52" s="29" t="s">
        <v>3151</v>
      </c>
      <c r="D52" s="29" t="s">
        <v>3152</v>
      </c>
      <c r="E52" s="42">
        <v>42461</v>
      </c>
      <c r="F52" s="29" t="s">
        <v>38</v>
      </c>
      <c r="G52" s="28">
        <v>1800</v>
      </c>
      <c r="H52" s="28">
        <v>900</v>
      </c>
      <c r="L52" s="10" t="s">
        <v>341</v>
      </c>
      <c r="M52" s="29" t="s">
        <v>54</v>
      </c>
      <c r="N52" s="29" t="s">
        <v>48</v>
      </c>
      <c r="O52" s="28">
        <v>0</v>
      </c>
      <c r="P52" s="29" t="s">
        <v>367</v>
      </c>
      <c r="Q52" s="31" t="s">
        <v>15</v>
      </c>
      <c r="R52" s="28">
        <v>1</v>
      </c>
      <c r="S52" s="28">
        <v>0</v>
      </c>
      <c r="T52" s="28">
        <v>0</v>
      </c>
      <c r="U52" s="28">
        <v>1</v>
      </c>
      <c r="V52" s="28">
        <v>0</v>
      </c>
      <c r="W52" s="28">
        <v>0</v>
      </c>
      <c r="X52" s="28">
        <v>0</v>
      </c>
      <c r="Y52" s="28">
        <v>0</v>
      </c>
      <c r="Z52" s="28">
        <v>1</v>
      </c>
      <c r="AA52" s="28">
        <v>0</v>
      </c>
      <c r="AB52" s="28">
        <v>0</v>
      </c>
      <c r="AC52" s="28">
        <v>0</v>
      </c>
      <c r="AD52" s="28">
        <v>0</v>
      </c>
      <c r="AE52" s="28">
        <v>0</v>
      </c>
      <c r="AF52" s="28">
        <v>0</v>
      </c>
      <c r="AG52" s="28">
        <v>0</v>
      </c>
      <c r="AH52" s="28">
        <v>0</v>
      </c>
      <c r="AI52" s="28">
        <v>1</v>
      </c>
      <c r="AJ52" s="9">
        <f t="shared" si="8"/>
        <v>0</v>
      </c>
      <c r="AK52" s="9">
        <f t="shared" si="9"/>
        <v>0</v>
      </c>
      <c r="AL52" s="9">
        <f t="shared" si="10"/>
        <v>1</v>
      </c>
      <c r="AM52" s="9">
        <f t="shared" si="11"/>
        <v>0</v>
      </c>
      <c r="AN52" s="29" t="s">
        <v>3153</v>
      </c>
    </row>
    <row r="53" spans="1:40" x14ac:dyDescent="0.25">
      <c r="A53" s="28">
        <v>559</v>
      </c>
      <c r="B53" s="29" t="s">
        <v>7443</v>
      </c>
      <c r="C53" s="29" t="s">
        <v>7444</v>
      </c>
      <c r="D53" s="29" t="s">
        <v>7445</v>
      </c>
      <c r="E53" s="42">
        <v>42156</v>
      </c>
      <c r="F53" s="29" t="s">
        <v>38</v>
      </c>
      <c r="J53" s="28">
        <v>8.8999999999999996E-2</v>
      </c>
      <c r="L53" s="10" t="s">
        <v>341</v>
      </c>
      <c r="M53" s="29" t="s">
        <v>54</v>
      </c>
      <c r="N53" s="29" t="s">
        <v>40</v>
      </c>
      <c r="O53" s="28">
        <v>80</v>
      </c>
      <c r="P53" s="29" t="s">
        <v>367</v>
      </c>
      <c r="Q53" s="31" t="s">
        <v>15</v>
      </c>
      <c r="R53" s="28">
        <v>1</v>
      </c>
      <c r="S53" s="28">
        <v>0</v>
      </c>
      <c r="T53" s="28">
        <v>0</v>
      </c>
      <c r="U53" s="28">
        <v>1</v>
      </c>
      <c r="V53" s="28">
        <v>0</v>
      </c>
      <c r="W53" s="28">
        <v>0</v>
      </c>
      <c r="X53" s="28">
        <v>0</v>
      </c>
      <c r="Y53" s="28">
        <v>0</v>
      </c>
      <c r="Z53" s="28">
        <v>1</v>
      </c>
      <c r="AA53" s="28">
        <v>0</v>
      </c>
      <c r="AB53" s="28">
        <v>0</v>
      </c>
      <c r="AC53" s="28">
        <v>1</v>
      </c>
      <c r="AD53" s="28">
        <v>0</v>
      </c>
      <c r="AE53" s="28">
        <v>0</v>
      </c>
      <c r="AF53" s="28">
        <v>0</v>
      </c>
      <c r="AG53" s="28">
        <v>0</v>
      </c>
      <c r="AH53" s="28">
        <v>0</v>
      </c>
      <c r="AI53" s="28">
        <v>0</v>
      </c>
      <c r="AJ53" s="9">
        <f t="shared" si="8"/>
        <v>1</v>
      </c>
      <c r="AK53" s="9">
        <f t="shared" si="9"/>
        <v>0</v>
      </c>
      <c r="AL53" s="9">
        <f t="shared" si="10"/>
        <v>0</v>
      </c>
      <c r="AM53" s="9">
        <f t="shared" si="11"/>
        <v>0</v>
      </c>
      <c r="AN53" s="29" t="s">
        <v>7446</v>
      </c>
    </row>
    <row r="54" spans="1:40" x14ac:dyDescent="0.25">
      <c r="A54" s="28">
        <v>602</v>
      </c>
      <c r="B54" s="29" t="s">
        <v>4231</v>
      </c>
      <c r="C54" s="29" t="s">
        <v>4232</v>
      </c>
      <c r="D54" s="29" t="s">
        <v>4233</v>
      </c>
      <c r="E54" s="42">
        <v>41365</v>
      </c>
      <c r="F54" s="29" t="s">
        <v>38</v>
      </c>
      <c r="L54" s="10" t="s">
        <v>342</v>
      </c>
      <c r="M54" s="29" t="s">
        <v>4234</v>
      </c>
      <c r="N54" s="29" t="s">
        <v>48</v>
      </c>
      <c r="O54" s="28">
        <v>112</v>
      </c>
      <c r="P54" s="29" t="s">
        <v>4235</v>
      </c>
      <c r="Q54" s="31" t="s">
        <v>15</v>
      </c>
      <c r="R54" s="28">
        <v>1</v>
      </c>
      <c r="S54" s="28">
        <v>0</v>
      </c>
      <c r="T54" s="28">
        <v>0</v>
      </c>
      <c r="U54" s="28">
        <v>1</v>
      </c>
      <c r="V54" s="28">
        <v>0</v>
      </c>
      <c r="W54" s="28">
        <v>0</v>
      </c>
      <c r="X54" s="28">
        <v>0</v>
      </c>
      <c r="Y54" s="28">
        <v>0</v>
      </c>
      <c r="Z54" s="28">
        <v>1</v>
      </c>
      <c r="AA54" s="28">
        <v>0</v>
      </c>
      <c r="AB54" s="28">
        <v>0</v>
      </c>
      <c r="AC54" s="28">
        <v>0</v>
      </c>
      <c r="AD54" s="28">
        <v>0</v>
      </c>
      <c r="AE54" s="28">
        <v>1</v>
      </c>
      <c r="AF54" s="28">
        <v>0</v>
      </c>
      <c r="AG54" s="28">
        <v>0</v>
      </c>
      <c r="AH54" s="28">
        <v>0</v>
      </c>
      <c r="AI54" s="28">
        <v>0</v>
      </c>
      <c r="AJ54" s="9">
        <f t="shared" si="8"/>
        <v>1</v>
      </c>
      <c r="AK54" s="9">
        <f t="shared" si="9"/>
        <v>0</v>
      </c>
      <c r="AL54" s="9">
        <f t="shared" si="10"/>
        <v>0</v>
      </c>
      <c r="AM54" s="9">
        <f t="shared" si="11"/>
        <v>0</v>
      </c>
      <c r="AN54" s="29" t="s">
        <v>4236</v>
      </c>
    </row>
    <row r="55" spans="1:40" x14ac:dyDescent="0.25">
      <c r="A55" s="28">
        <v>621</v>
      </c>
      <c r="B55" s="29" t="s">
        <v>2057</v>
      </c>
      <c r="C55" s="29" t="s">
        <v>2058</v>
      </c>
      <c r="D55" s="29" t="s">
        <v>2059</v>
      </c>
      <c r="E55" s="42">
        <v>41212</v>
      </c>
      <c r="F55" s="29" t="s">
        <v>38</v>
      </c>
      <c r="J55" s="28">
        <v>1.04</v>
      </c>
      <c r="L55" s="10" t="s">
        <v>342</v>
      </c>
      <c r="M55" s="29" t="s">
        <v>136</v>
      </c>
      <c r="N55" s="29" t="s">
        <v>40</v>
      </c>
      <c r="O55" s="28">
        <v>56</v>
      </c>
      <c r="P55" s="29" t="s">
        <v>41</v>
      </c>
      <c r="Q55" s="31" t="s">
        <v>15</v>
      </c>
      <c r="R55" s="28">
        <v>1</v>
      </c>
      <c r="S55" s="28">
        <v>0</v>
      </c>
      <c r="T55" s="28">
        <v>0</v>
      </c>
      <c r="U55" s="28">
        <v>1</v>
      </c>
      <c r="V55" s="28">
        <v>0</v>
      </c>
      <c r="W55" s="28">
        <v>0</v>
      </c>
      <c r="X55" s="28">
        <v>0</v>
      </c>
      <c r="Y55" s="28">
        <v>0</v>
      </c>
      <c r="Z55" s="28">
        <v>1</v>
      </c>
      <c r="AA55" s="28">
        <v>0</v>
      </c>
      <c r="AB55" s="28">
        <v>0</v>
      </c>
      <c r="AC55" s="28">
        <v>1</v>
      </c>
      <c r="AD55" s="28">
        <v>0</v>
      </c>
      <c r="AE55" s="28">
        <v>0</v>
      </c>
      <c r="AF55" s="28">
        <v>0</v>
      </c>
      <c r="AG55" s="28">
        <v>0</v>
      </c>
      <c r="AH55" s="28">
        <v>0</v>
      </c>
      <c r="AI55" s="28">
        <v>0</v>
      </c>
      <c r="AJ55" s="9">
        <f t="shared" si="8"/>
        <v>1</v>
      </c>
      <c r="AK55" s="9">
        <f t="shared" si="9"/>
        <v>0</v>
      </c>
      <c r="AL55" s="9">
        <f t="shared" si="10"/>
        <v>0</v>
      </c>
      <c r="AM55" s="9">
        <f t="shared" si="11"/>
        <v>0</v>
      </c>
      <c r="AN55" s="29" t="s">
        <v>2060</v>
      </c>
    </row>
    <row r="56" spans="1:40" s="21" customFormat="1" x14ac:dyDescent="0.25">
      <c r="A56" s="32">
        <v>628</v>
      </c>
      <c r="B56" s="33" t="s">
        <v>5252</v>
      </c>
      <c r="C56" s="33" t="s">
        <v>5253</v>
      </c>
      <c r="D56" s="33" t="s">
        <v>5254</v>
      </c>
      <c r="E56" s="44">
        <v>41699</v>
      </c>
      <c r="F56" s="33" t="s">
        <v>38</v>
      </c>
      <c r="G56" s="32">
        <v>1950</v>
      </c>
      <c r="H56" s="32">
        <v>837</v>
      </c>
      <c r="I56" s="19"/>
      <c r="J56" s="32">
        <v>2</v>
      </c>
      <c r="K56" s="19"/>
      <c r="L56" s="19" t="s">
        <v>342</v>
      </c>
      <c r="M56" s="33" t="s">
        <v>3726</v>
      </c>
      <c r="N56" s="33" t="s">
        <v>48</v>
      </c>
      <c r="O56" s="32">
        <v>2</v>
      </c>
      <c r="P56" s="33" t="s">
        <v>4272</v>
      </c>
      <c r="Q56" s="35" t="s">
        <v>55</v>
      </c>
      <c r="R56" s="32">
        <v>1</v>
      </c>
      <c r="S56" s="32">
        <v>0</v>
      </c>
      <c r="T56" s="32">
        <v>0</v>
      </c>
      <c r="U56" s="32">
        <v>0</v>
      </c>
      <c r="V56" s="32">
        <v>0</v>
      </c>
      <c r="W56" s="32">
        <v>0</v>
      </c>
      <c r="X56" s="32">
        <v>0</v>
      </c>
      <c r="Y56" s="32">
        <v>1</v>
      </c>
      <c r="Z56" s="32">
        <v>0</v>
      </c>
      <c r="AA56" s="32">
        <v>0</v>
      </c>
      <c r="AB56" s="32">
        <v>0</v>
      </c>
      <c r="AC56" s="32">
        <v>1</v>
      </c>
      <c r="AD56" s="32">
        <v>0</v>
      </c>
      <c r="AE56" s="32">
        <v>0</v>
      </c>
      <c r="AF56" s="32">
        <v>0</v>
      </c>
      <c r="AG56" s="32">
        <v>0</v>
      </c>
      <c r="AH56" s="32">
        <v>0</v>
      </c>
      <c r="AI56" s="32">
        <v>0</v>
      </c>
      <c r="AJ56" s="9">
        <f t="shared" si="8"/>
        <v>1</v>
      </c>
      <c r="AK56" s="9">
        <f t="shared" si="9"/>
        <v>0</v>
      </c>
      <c r="AL56" s="9">
        <f t="shared" si="10"/>
        <v>0</v>
      </c>
      <c r="AM56" s="9">
        <f t="shared" si="11"/>
        <v>0</v>
      </c>
      <c r="AN56" s="22" t="s">
        <v>5255</v>
      </c>
    </row>
    <row r="57" spans="1:40" x14ac:dyDescent="0.25">
      <c r="A57" s="28">
        <v>641</v>
      </c>
      <c r="B57" s="29" t="s">
        <v>2061</v>
      </c>
      <c r="C57" s="29" t="s">
        <v>2062</v>
      </c>
      <c r="D57" s="29" t="s">
        <v>2063</v>
      </c>
      <c r="E57" s="42">
        <v>41244</v>
      </c>
      <c r="F57" s="29" t="s">
        <v>38</v>
      </c>
      <c r="I57" s="28">
        <v>1680</v>
      </c>
      <c r="J57" s="28">
        <v>5.953E-4</v>
      </c>
      <c r="L57" s="10" t="s">
        <v>342</v>
      </c>
      <c r="M57" s="29" t="s">
        <v>39</v>
      </c>
      <c r="N57" s="29" t="s">
        <v>219</v>
      </c>
      <c r="O57" s="28">
        <v>42.857142857142854</v>
      </c>
      <c r="P57" s="29" t="s">
        <v>1153</v>
      </c>
      <c r="Q57" s="31" t="s">
        <v>15</v>
      </c>
      <c r="R57" s="28">
        <v>1</v>
      </c>
      <c r="S57" s="28">
        <v>0</v>
      </c>
      <c r="T57" s="28">
        <v>0</v>
      </c>
      <c r="U57" s="28">
        <v>1</v>
      </c>
      <c r="V57" s="28">
        <v>0</v>
      </c>
      <c r="W57" s="28">
        <v>0</v>
      </c>
      <c r="X57" s="28">
        <v>0</v>
      </c>
      <c r="Y57" s="28">
        <v>0</v>
      </c>
      <c r="Z57" s="28">
        <v>1</v>
      </c>
      <c r="AA57" s="28">
        <v>0</v>
      </c>
      <c r="AB57" s="28">
        <v>0</v>
      </c>
      <c r="AC57" s="28">
        <v>1</v>
      </c>
      <c r="AD57" s="28">
        <v>0</v>
      </c>
      <c r="AE57" s="28">
        <v>0</v>
      </c>
      <c r="AF57" s="28">
        <v>0</v>
      </c>
      <c r="AG57" s="28">
        <v>0</v>
      </c>
      <c r="AH57" s="28">
        <v>0</v>
      </c>
      <c r="AI57" s="28">
        <v>0</v>
      </c>
      <c r="AJ57" s="9">
        <f t="shared" si="8"/>
        <v>1</v>
      </c>
      <c r="AK57" s="9">
        <f t="shared" si="9"/>
        <v>0</v>
      </c>
      <c r="AL57" s="9">
        <f t="shared" si="10"/>
        <v>0</v>
      </c>
      <c r="AM57" s="9">
        <f t="shared" si="11"/>
        <v>0</v>
      </c>
      <c r="AN57" s="29" t="s">
        <v>2064</v>
      </c>
    </row>
    <row r="58" spans="1:40" x14ac:dyDescent="0.25">
      <c r="A58" s="28">
        <v>663</v>
      </c>
      <c r="B58" s="29" t="s">
        <v>4241</v>
      </c>
      <c r="C58" s="29" t="s">
        <v>4242</v>
      </c>
      <c r="D58" s="29" t="s">
        <v>4243</v>
      </c>
      <c r="E58" s="42">
        <v>41334</v>
      </c>
      <c r="F58" s="29" t="s">
        <v>38</v>
      </c>
      <c r="J58" s="28">
        <v>1.8</v>
      </c>
      <c r="L58" s="10" t="s">
        <v>342</v>
      </c>
      <c r="M58" s="29" t="s">
        <v>185</v>
      </c>
      <c r="N58" s="29" t="s">
        <v>48</v>
      </c>
      <c r="O58" s="28">
        <v>1.75</v>
      </c>
      <c r="P58" s="29" t="s">
        <v>4244</v>
      </c>
      <c r="Q58" s="31" t="s">
        <v>15</v>
      </c>
      <c r="R58" s="28">
        <v>1</v>
      </c>
      <c r="S58" s="28">
        <v>0</v>
      </c>
      <c r="T58" s="28">
        <v>0</v>
      </c>
      <c r="U58" s="28">
        <v>1</v>
      </c>
      <c r="V58" s="28">
        <v>0</v>
      </c>
      <c r="W58" s="28">
        <v>0</v>
      </c>
      <c r="X58" s="28">
        <v>0</v>
      </c>
      <c r="Y58" s="28">
        <v>0</v>
      </c>
      <c r="Z58" s="28">
        <v>1</v>
      </c>
      <c r="AA58" s="28">
        <v>0</v>
      </c>
      <c r="AB58" s="28">
        <v>0</v>
      </c>
      <c r="AC58" s="28">
        <v>0</v>
      </c>
      <c r="AD58" s="28">
        <v>0</v>
      </c>
      <c r="AE58" s="28">
        <v>0</v>
      </c>
      <c r="AF58" s="28">
        <v>0</v>
      </c>
      <c r="AG58" s="28">
        <v>0</v>
      </c>
      <c r="AH58" s="28">
        <v>0</v>
      </c>
      <c r="AI58" s="28">
        <v>1</v>
      </c>
      <c r="AJ58" s="9">
        <f t="shared" si="8"/>
        <v>0</v>
      </c>
      <c r="AK58" s="9">
        <f t="shared" si="9"/>
        <v>0</v>
      </c>
      <c r="AL58" s="9">
        <f t="shared" si="10"/>
        <v>1</v>
      </c>
      <c r="AM58" s="9">
        <f t="shared" si="11"/>
        <v>0</v>
      </c>
      <c r="AN58" s="29" t="s">
        <v>4245</v>
      </c>
    </row>
    <row r="59" spans="1:40" x14ac:dyDescent="0.25">
      <c r="A59" s="28">
        <v>760</v>
      </c>
      <c r="B59" s="29" t="s">
        <v>2075</v>
      </c>
      <c r="C59" s="29" t="s">
        <v>2076</v>
      </c>
      <c r="D59" s="29" t="s">
        <v>2077</v>
      </c>
      <c r="E59" s="42">
        <v>42064</v>
      </c>
      <c r="F59" s="29" t="s">
        <v>38</v>
      </c>
      <c r="I59" s="28">
        <v>1200</v>
      </c>
      <c r="J59" s="28">
        <v>0.05</v>
      </c>
      <c r="L59" s="10" t="s">
        <v>342</v>
      </c>
      <c r="M59" s="29" t="s">
        <v>2078</v>
      </c>
      <c r="N59" s="29" t="s">
        <v>40</v>
      </c>
      <c r="O59" s="28">
        <v>28</v>
      </c>
      <c r="P59" s="29" t="s">
        <v>817</v>
      </c>
      <c r="Q59" s="31" t="s">
        <v>15</v>
      </c>
      <c r="R59" s="28">
        <v>0</v>
      </c>
      <c r="S59" s="28">
        <v>0</v>
      </c>
      <c r="T59" s="28">
        <v>0</v>
      </c>
      <c r="U59" s="28">
        <v>1</v>
      </c>
      <c r="V59" s="28">
        <v>0</v>
      </c>
      <c r="W59" s="28">
        <v>0</v>
      </c>
      <c r="X59" s="28">
        <v>0</v>
      </c>
      <c r="Y59" s="28">
        <v>0</v>
      </c>
      <c r="Z59" s="28">
        <v>1</v>
      </c>
      <c r="AA59" s="28">
        <v>0</v>
      </c>
      <c r="AB59" s="28">
        <v>0</v>
      </c>
      <c r="AC59" s="28">
        <v>1</v>
      </c>
      <c r="AD59" s="28">
        <v>0</v>
      </c>
      <c r="AE59" s="28">
        <v>0</v>
      </c>
      <c r="AF59" s="28">
        <v>0</v>
      </c>
      <c r="AG59" s="28">
        <v>0</v>
      </c>
      <c r="AH59" s="28">
        <v>0</v>
      </c>
      <c r="AI59" s="28">
        <v>0</v>
      </c>
      <c r="AJ59" s="9">
        <f t="shared" si="8"/>
        <v>1</v>
      </c>
      <c r="AK59" s="9">
        <f t="shared" si="9"/>
        <v>0</v>
      </c>
      <c r="AL59" s="9">
        <f t="shared" si="10"/>
        <v>0</v>
      </c>
      <c r="AM59" s="9">
        <f t="shared" si="11"/>
        <v>0</v>
      </c>
      <c r="AN59" s="29" t="s">
        <v>2079</v>
      </c>
    </row>
    <row r="60" spans="1:40" x14ac:dyDescent="0.25">
      <c r="A60" s="28">
        <v>769</v>
      </c>
      <c r="B60" s="29" t="s">
        <v>3574</v>
      </c>
      <c r="C60" s="29" t="s">
        <v>3575</v>
      </c>
      <c r="D60" s="29" t="s">
        <v>3576</v>
      </c>
      <c r="E60" s="42">
        <v>42424</v>
      </c>
      <c r="F60" s="29" t="s">
        <v>38</v>
      </c>
      <c r="J60" s="28">
        <v>0.1</v>
      </c>
      <c r="K60" s="28">
        <v>45.5</v>
      </c>
      <c r="L60" s="10" t="s">
        <v>342</v>
      </c>
      <c r="M60" s="29" t="s">
        <v>185</v>
      </c>
      <c r="N60" s="29" t="s">
        <v>48</v>
      </c>
      <c r="O60" s="28">
        <v>24</v>
      </c>
      <c r="P60" s="29" t="s">
        <v>231</v>
      </c>
      <c r="Q60" s="31" t="s">
        <v>15</v>
      </c>
      <c r="R60" s="28">
        <v>1</v>
      </c>
      <c r="S60" s="28">
        <v>0</v>
      </c>
      <c r="T60" s="28">
        <v>0</v>
      </c>
      <c r="U60" s="28">
        <v>1</v>
      </c>
      <c r="V60" s="28">
        <v>0</v>
      </c>
      <c r="W60" s="28">
        <v>0</v>
      </c>
      <c r="X60" s="28">
        <v>0</v>
      </c>
      <c r="Y60" s="28">
        <v>0</v>
      </c>
      <c r="Z60" s="28">
        <v>1</v>
      </c>
      <c r="AA60" s="28">
        <v>0</v>
      </c>
      <c r="AB60" s="28">
        <v>0</v>
      </c>
      <c r="AC60" s="28">
        <v>0</v>
      </c>
      <c r="AD60" s="28">
        <v>0</v>
      </c>
      <c r="AE60" s="28">
        <v>0</v>
      </c>
      <c r="AF60" s="28">
        <v>0</v>
      </c>
      <c r="AG60" s="28">
        <v>0</v>
      </c>
      <c r="AH60" s="28">
        <v>0</v>
      </c>
      <c r="AI60" s="28">
        <v>1</v>
      </c>
      <c r="AJ60" s="9">
        <f t="shared" si="8"/>
        <v>0</v>
      </c>
      <c r="AK60" s="9">
        <f t="shared" si="9"/>
        <v>0</v>
      </c>
      <c r="AL60" s="9">
        <f t="shared" si="10"/>
        <v>1</v>
      </c>
      <c r="AM60" s="9">
        <f t="shared" si="11"/>
        <v>0</v>
      </c>
      <c r="AN60" s="29" t="s">
        <v>3577</v>
      </c>
    </row>
    <row r="61" spans="1:40" x14ac:dyDescent="0.25">
      <c r="A61" s="28">
        <v>778</v>
      </c>
      <c r="B61" s="29" t="s">
        <v>7447</v>
      </c>
      <c r="C61" s="29" t="s">
        <v>7448</v>
      </c>
      <c r="D61" s="29" t="s">
        <v>7449</v>
      </c>
      <c r="E61" s="42">
        <v>42795</v>
      </c>
      <c r="F61" s="29" t="s">
        <v>38</v>
      </c>
      <c r="G61" s="28">
        <v>1800</v>
      </c>
      <c r="H61" s="28">
        <v>900</v>
      </c>
      <c r="J61" s="28">
        <v>1.48</v>
      </c>
      <c r="L61" s="10" t="s">
        <v>341</v>
      </c>
      <c r="M61" s="29" t="s">
        <v>200</v>
      </c>
      <c r="N61" s="29" t="s">
        <v>48</v>
      </c>
      <c r="O61" s="28">
        <v>28</v>
      </c>
      <c r="P61" s="29" t="s">
        <v>377</v>
      </c>
      <c r="Q61" s="31" t="s">
        <v>15</v>
      </c>
      <c r="R61" s="28">
        <v>1</v>
      </c>
      <c r="S61" s="28">
        <v>0</v>
      </c>
      <c r="T61" s="28">
        <v>0</v>
      </c>
      <c r="U61" s="28">
        <v>1</v>
      </c>
      <c r="V61" s="28">
        <v>0</v>
      </c>
      <c r="W61" s="28">
        <v>0</v>
      </c>
      <c r="X61" s="28">
        <v>0</v>
      </c>
      <c r="Y61" s="28">
        <v>0</v>
      </c>
      <c r="Z61" s="28">
        <v>1</v>
      </c>
      <c r="AA61" s="28">
        <v>0</v>
      </c>
      <c r="AB61" s="28">
        <v>0</v>
      </c>
      <c r="AC61" s="28">
        <v>0</v>
      </c>
      <c r="AD61" s="28">
        <v>0</v>
      </c>
      <c r="AE61" s="28">
        <v>0</v>
      </c>
      <c r="AF61" s="28">
        <v>0</v>
      </c>
      <c r="AG61" s="28">
        <v>0</v>
      </c>
      <c r="AH61" s="28">
        <v>0</v>
      </c>
      <c r="AI61" s="28">
        <v>1</v>
      </c>
      <c r="AJ61" s="9">
        <f t="shared" si="8"/>
        <v>0</v>
      </c>
      <c r="AK61" s="9">
        <f t="shared" si="9"/>
        <v>0</v>
      </c>
      <c r="AL61" s="9">
        <f t="shared" si="10"/>
        <v>1</v>
      </c>
      <c r="AM61" s="9">
        <f t="shared" si="11"/>
        <v>0</v>
      </c>
      <c r="AN61" s="29" t="s">
        <v>7450</v>
      </c>
    </row>
    <row r="62" spans="1:40" x14ac:dyDescent="0.25">
      <c r="A62" s="28">
        <v>781</v>
      </c>
      <c r="B62" s="29" t="s">
        <v>6257</v>
      </c>
      <c r="C62" s="29" t="s">
        <v>6258</v>
      </c>
      <c r="D62" s="29" t="s">
        <v>6259</v>
      </c>
      <c r="E62" s="42">
        <v>38952</v>
      </c>
      <c r="F62" s="29" t="s">
        <v>38</v>
      </c>
      <c r="I62" s="28">
        <v>3000</v>
      </c>
      <c r="J62" s="28">
        <v>1.23</v>
      </c>
      <c r="K62" s="28">
        <v>40</v>
      </c>
      <c r="L62" s="10" t="s">
        <v>341</v>
      </c>
      <c r="M62" s="29" t="s">
        <v>6260</v>
      </c>
      <c r="N62" s="29" t="s">
        <v>40</v>
      </c>
      <c r="O62" s="28">
        <v>178.5</v>
      </c>
      <c r="P62" s="29" t="s">
        <v>6261</v>
      </c>
      <c r="Q62" s="31" t="s">
        <v>15</v>
      </c>
      <c r="R62" s="28">
        <v>0</v>
      </c>
      <c r="S62" s="28">
        <v>0</v>
      </c>
      <c r="T62" s="28">
        <v>0</v>
      </c>
      <c r="U62" s="28">
        <v>1</v>
      </c>
      <c r="V62" s="28">
        <v>0</v>
      </c>
      <c r="W62" s="28">
        <v>0</v>
      </c>
      <c r="X62" s="28">
        <v>0</v>
      </c>
      <c r="Y62" s="28">
        <v>0</v>
      </c>
      <c r="Z62" s="28">
        <v>1</v>
      </c>
      <c r="AA62" s="28">
        <v>0</v>
      </c>
      <c r="AB62" s="28">
        <v>0</v>
      </c>
      <c r="AC62" s="28">
        <v>1</v>
      </c>
      <c r="AD62" s="28">
        <v>0</v>
      </c>
      <c r="AE62" s="28">
        <v>0</v>
      </c>
      <c r="AF62" s="28">
        <v>0</v>
      </c>
      <c r="AG62" s="28">
        <v>0</v>
      </c>
      <c r="AH62" s="28">
        <v>0</v>
      </c>
      <c r="AI62" s="28">
        <v>0</v>
      </c>
      <c r="AJ62" s="9">
        <f t="shared" si="8"/>
        <v>1</v>
      </c>
      <c r="AK62" s="9">
        <f t="shared" si="9"/>
        <v>0</v>
      </c>
      <c r="AL62" s="9">
        <f t="shared" si="10"/>
        <v>0</v>
      </c>
      <c r="AM62" s="9">
        <f t="shared" si="11"/>
        <v>0</v>
      </c>
      <c r="AN62" s="29" t="s">
        <v>6262</v>
      </c>
    </row>
    <row r="63" spans="1:40" x14ac:dyDescent="0.25">
      <c r="A63" s="28">
        <v>804</v>
      </c>
      <c r="B63" s="29" t="s">
        <v>7451</v>
      </c>
      <c r="C63" s="29" t="s">
        <v>7452</v>
      </c>
      <c r="D63" s="29" t="s">
        <v>7453</v>
      </c>
      <c r="E63" s="42">
        <v>40269</v>
      </c>
      <c r="F63" s="29" t="s">
        <v>38</v>
      </c>
      <c r="I63" s="28">
        <v>3400</v>
      </c>
      <c r="J63" s="28">
        <v>0.11</v>
      </c>
      <c r="L63" s="10" t="s">
        <v>341</v>
      </c>
      <c r="M63" s="29" t="s">
        <v>7437</v>
      </c>
      <c r="N63" s="29" t="s">
        <v>40</v>
      </c>
      <c r="O63" s="28">
        <v>70</v>
      </c>
      <c r="P63" s="29" t="s">
        <v>367</v>
      </c>
      <c r="Q63" s="31" t="s">
        <v>15</v>
      </c>
      <c r="R63" s="28">
        <v>1</v>
      </c>
      <c r="S63" s="28">
        <v>0</v>
      </c>
      <c r="T63" s="28">
        <v>0</v>
      </c>
      <c r="U63" s="28">
        <v>1</v>
      </c>
      <c r="V63" s="28">
        <v>0</v>
      </c>
      <c r="W63" s="28">
        <v>0</v>
      </c>
      <c r="X63" s="28">
        <v>0</v>
      </c>
      <c r="Y63" s="28">
        <v>0</v>
      </c>
      <c r="Z63" s="28">
        <v>1</v>
      </c>
      <c r="AA63" s="28">
        <v>0</v>
      </c>
      <c r="AB63" s="28">
        <v>0</v>
      </c>
      <c r="AC63" s="28">
        <v>1</v>
      </c>
      <c r="AD63" s="28">
        <v>0</v>
      </c>
      <c r="AE63" s="28">
        <v>0</v>
      </c>
      <c r="AF63" s="28">
        <v>0</v>
      </c>
      <c r="AG63" s="28">
        <v>0</v>
      </c>
      <c r="AH63" s="28">
        <v>0</v>
      </c>
      <c r="AI63" s="28">
        <v>0</v>
      </c>
      <c r="AJ63" s="9">
        <f t="shared" si="8"/>
        <v>1</v>
      </c>
      <c r="AK63" s="9">
        <f t="shared" si="9"/>
        <v>0</v>
      </c>
      <c r="AL63" s="9">
        <f t="shared" si="10"/>
        <v>0</v>
      </c>
      <c r="AM63" s="9">
        <f t="shared" si="11"/>
        <v>0</v>
      </c>
      <c r="AN63" s="29" t="s">
        <v>7454</v>
      </c>
    </row>
    <row r="64" spans="1:40" x14ac:dyDescent="0.25">
      <c r="A64" s="28">
        <v>810</v>
      </c>
      <c r="B64" s="29" t="s">
        <v>4251</v>
      </c>
      <c r="C64" s="29" t="s">
        <v>4252</v>
      </c>
      <c r="D64" s="29" t="s">
        <v>4253</v>
      </c>
      <c r="E64" s="42">
        <v>40238</v>
      </c>
      <c r="F64" s="29" t="s">
        <v>38</v>
      </c>
      <c r="I64" s="28">
        <v>520</v>
      </c>
      <c r="K64" s="28">
        <v>14</v>
      </c>
      <c r="L64" s="10" t="s">
        <v>342</v>
      </c>
      <c r="M64" s="29" t="s">
        <v>185</v>
      </c>
      <c r="N64" s="29" t="s">
        <v>48</v>
      </c>
      <c r="O64" s="28">
        <v>1.75</v>
      </c>
      <c r="P64" s="29" t="s">
        <v>799</v>
      </c>
      <c r="Q64" s="31" t="s">
        <v>15</v>
      </c>
      <c r="R64" s="28">
        <v>1</v>
      </c>
      <c r="S64" s="28">
        <v>0</v>
      </c>
      <c r="T64" s="28">
        <v>0</v>
      </c>
      <c r="U64" s="28">
        <v>1</v>
      </c>
      <c r="V64" s="28">
        <v>0</v>
      </c>
      <c r="W64" s="28">
        <v>0</v>
      </c>
      <c r="X64" s="28">
        <v>0</v>
      </c>
      <c r="Y64" s="28">
        <v>0</v>
      </c>
      <c r="Z64" s="28">
        <v>1</v>
      </c>
      <c r="AA64" s="28">
        <v>0</v>
      </c>
      <c r="AB64" s="28">
        <v>0</v>
      </c>
      <c r="AC64" s="28">
        <v>0</v>
      </c>
      <c r="AD64" s="28">
        <v>0</v>
      </c>
      <c r="AE64" s="28">
        <v>1</v>
      </c>
      <c r="AF64" s="28">
        <v>0</v>
      </c>
      <c r="AG64" s="28">
        <v>0</v>
      </c>
      <c r="AH64" s="28">
        <v>0</v>
      </c>
      <c r="AI64" s="28">
        <v>0</v>
      </c>
      <c r="AJ64" s="9">
        <f t="shared" si="8"/>
        <v>1</v>
      </c>
      <c r="AK64" s="9">
        <f t="shared" si="9"/>
        <v>0</v>
      </c>
      <c r="AL64" s="9">
        <f t="shared" si="10"/>
        <v>0</v>
      </c>
      <c r="AM64" s="9">
        <f t="shared" si="11"/>
        <v>0</v>
      </c>
      <c r="AN64" s="29" t="s">
        <v>4254</v>
      </c>
    </row>
    <row r="65" spans="1:40" x14ac:dyDescent="0.25">
      <c r="A65" s="28">
        <v>917</v>
      </c>
      <c r="B65" s="29" t="s">
        <v>4255</v>
      </c>
      <c r="C65" s="29" t="s">
        <v>4256</v>
      </c>
      <c r="D65" s="29" t="s">
        <v>4257</v>
      </c>
      <c r="E65" s="42">
        <v>39995</v>
      </c>
      <c r="F65" s="29" t="s">
        <v>38</v>
      </c>
      <c r="J65" s="28">
        <v>0.4</v>
      </c>
      <c r="L65" s="10" t="s">
        <v>342</v>
      </c>
      <c r="M65" s="29" t="s">
        <v>136</v>
      </c>
      <c r="N65" s="29" t="s">
        <v>219</v>
      </c>
      <c r="O65" s="28">
        <v>16</v>
      </c>
      <c r="P65" s="29" t="s">
        <v>4109</v>
      </c>
      <c r="Q65" s="31" t="s">
        <v>15</v>
      </c>
      <c r="R65" s="28">
        <v>1</v>
      </c>
      <c r="S65" s="28">
        <v>0</v>
      </c>
      <c r="T65" s="28">
        <v>0</v>
      </c>
      <c r="U65" s="28">
        <v>0</v>
      </c>
      <c r="V65" s="28">
        <v>0</v>
      </c>
      <c r="W65" s="28">
        <v>0</v>
      </c>
      <c r="X65" s="28">
        <v>0</v>
      </c>
      <c r="Y65" s="28">
        <v>1</v>
      </c>
      <c r="Z65" s="28">
        <v>0</v>
      </c>
      <c r="AA65" s="28">
        <v>0</v>
      </c>
      <c r="AB65" s="28">
        <v>0</v>
      </c>
      <c r="AC65" s="28">
        <v>1</v>
      </c>
      <c r="AD65" s="28">
        <v>1</v>
      </c>
      <c r="AE65" s="28">
        <v>0</v>
      </c>
      <c r="AF65" s="28">
        <v>0</v>
      </c>
      <c r="AG65" s="28">
        <v>0</v>
      </c>
      <c r="AH65" s="28">
        <v>0</v>
      </c>
      <c r="AI65" s="28">
        <v>0</v>
      </c>
      <c r="AJ65" s="9">
        <f t="shared" si="8"/>
        <v>1</v>
      </c>
      <c r="AK65" s="9">
        <f t="shared" si="9"/>
        <v>0</v>
      </c>
      <c r="AL65" s="9">
        <f t="shared" si="10"/>
        <v>1</v>
      </c>
      <c r="AM65" s="9">
        <f t="shared" si="11"/>
        <v>1</v>
      </c>
      <c r="AN65" s="29" t="s">
        <v>4259</v>
      </c>
    </row>
    <row r="66" spans="1:40" x14ac:dyDescent="0.25">
      <c r="A66" s="28">
        <v>1112</v>
      </c>
      <c r="B66" s="29" t="s">
        <v>7455</v>
      </c>
      <c r="C66" s="29" t="s">
        <v>7456</v>
      </c>
      <c r="D66" s="29" t="s">
        <v>7457</v>
      </c>
      <c r="E66" s="42">
        <v>42551</v>
      </c>
      <c r="F66" s="29" t="s">
        <v>38</v>
      </c>
      <c r="I66" s="28">
        <v>2000</v>
      </c>
      <c r="J66" s="28">
        <v>0.14000000000000001</v>
      </c>
      <c r="L66" s="10" t="s">
        <v>341</v>
      </c>
      <c r="M66" s="29" t="s">
        <v>7437</v>
      </c>
      <c r="N66" s="29" t="s">
        <v>219</v>
      </c>
      <c r="O66" s="28">
        <v>70</v>
      </c>
      <c r="P66" s="29" t="s">
        <v>377</v>
      </c>
      <c r="Q66" s="31" t="s">
        <v>15</v>
      </c>
      <c r="R66" s="28">
        <v>1</v>
      </c>
      <c r="S66" s="28">
        <v>0</v>
      </c>
      <c r="T66" s="28">
        <v>0</v>
      </c>
      <c r="U66" s="28">
        <v>1</v>
      </c>
      <c r="V66" s="28">
        <v>0</v>
      </c>
      <c r="W66" s="28">
        <v>0</v>
      </c>
      <c r="X66" s="28">
        <v>0</v>
      </c>
      <c r="Y66" s="28">
        <v>0</v>
      </c>
      <c r="Z66" s="28">
        <v>1</v>
      </c>
      <c r="AA66" s="28">
        <v>0</v>
      </c>
      <c r="AB66" s="28">
        <v>0</v>
      </c>
      <c r="AC66" s="28">
        <v>1</v>
      </c>
      <c r="AD66" s="28">
        <v>0</v>
      </c>
      <c r="AE66" s="28">
        <v>0</v>
      </c>
      <c r="AF66" s="28">
        <v>0</v>
      </c>
      <c r="AG66" s="28">
        <v>0</v>
      </c>
      <c r="AH66" s="28">
        <v>0</v>
      </c>
      <c r="AI66" s="28">
        <v>0</v>
      </c>
      <c r="AJ66" s="9">
        <f t="shared" si="8"/>
        <v>1</v>
      </c>
      <c r="AK66" s="9">
        <f t="shared" si="9"/>
        <v>0</v>
      </c>
      <c r="AL66" s="9">
        <f t="shared" si="10"/>
        <v>0</v>
      </c>
      <c r="AM66" s="9">
        <f t="shared" si="11"/>
        <v>0</v>
      </c>
      <c r="AN66" s="29" t="s">
        <v>7458</v>
      </c>
    </row>
    <row r="67" spans="1:40" x14ac:dyDescent="0.25">
      <c r="A67" s="28">
        <v>1126</v>
      </c>
      <c r="B67" s="29" t="s">
        <v>4269</v>
      </c>
      <c r="C67" s="29" t="s">
        <v>4270</v>
      </c>
      <c r="D67" s="29" t="s">
        <v>4271</v>
      </c>
      <c r="E67" s="42">
        <v>42532</v>
      </c>
      <c r="F67" s="29" t="s">
        <v>38</v>
      </c>
      <c r="J67" s="28">
        <v>2</v>
      </c>
      <c r="L67" s="10" t="s">
        <v>342</v>
      </c>
      <c r="M67" s="29" t="s">
        <v>501</v>
      </c>
      <c r="N67" s="29" t="s">
        <v>48</v>
      </c>
      <c r="O67" s="28">
        <v>1</v>
      </c>
      <c r="P67" s="29" t="s">
        <v>4272</v>
      </c>
      <c r="Q67" s="31" t="s">
        <v>70</v>
      </c>
      <c r="R67" s="28">
        <v>0</v>
      </c>
      <c r="S67" s="28">
        <v>0</v>
      </c>
      <c r="T67" s="28">
        <v>0</v>
      </c>
      <c r="U67" s="28">
        <v>0</v>
      </c>
      <c r="V67" s="28">
        <v>0</v>
      </c>
      <c r="W67" s="28">
        <v>0</v>
      </c>
      <c r="X67" s="28">
        <v>0</v>
      </c>
      <c r="Y67" s="28">
        <v>1</v>
      </c>
      <c r="Z67" s="28">
        <v>0</v>
      </c>
      <c r="AA67" s="28">
        <v>0</v>
      </c>
      <c r="AB67" s="28">
        <v>0</v>
      </c>
      <c r="AC67" s="28">
        <v>0</v>
      </c>
      <c r="AD67" s="28">
        <v>1</v>
      </c>
      <c r="AE67" s="28">
        <v>0</v>
      </c>
      <c r="AF67" s="28">
        <v>0</v>
      </c>
      <c r="AG67" s="28">
        <v>0</v>
      </c>
      <c r="AH67" s="28">
        <v>0</v>
      </c>
      <c r="AI67" s="28">
        <v>0</v>
      </c>
      <c r="AJ67" s="9">
        <f t="shared" si="8"/>
        <v>0</v>
      </c>
      <c r="AK67" s="9">
        <f t="shared" si="9"/>
        <v>0</v>
      </c>
      <c r="AL67" s="9">
        <f t="shared" si="10"/>
        <v>1</v>
      </c>
      <c r="AM67" s="9">
        <f t="shared" si="11"/>
        <v>1</v>
      </c>
      <c r="AN67" s="29" t="s">
        <v>4274</v>
      </c>
    </row>
    <row r="68" spans="1:40" x14ac:dyDescent="0.25">
      <c r="A68" s="28">
        <v>1157</v>
      </c>
      <c r="B68" s="29" t="s">
        <v>5262</v>
      </c>
      <c r="C68" s="29" t="s">
        <v>5263</v>
      </c>
      <c r="D68" s="29" t="s">
        <v>5264</v>
      </c>
      <c r="E68" s="42">
        <v>42633</v>
      </c>
      <c r="F68" s="29" t="s">
        <v>38</v>
      </c>
      <c r="J68" s="28">
        <v>2</v>
      </c>
      <c r="L68" s="10" t="s">
        <v>342</v>
      </c>
      <c r="M68" s="29" t="s">
        <v>501</v>
      </c>
      <c r="N68" s="29" t="s">
        <v>48</v>
      </c>
      <c r="O68" s="28">
        <v>2</v>
      </c>
      <c r="P68" s="29" t="s">
        <v>5046</v>
      </c>
      <c r="Q68" s="31" t="s">
        <v>15</v>
      </c>
      <c r="R68" s="28">
        <v>1</v>
      </c>
      <c r="S68" s="28">
        <v>0</v>
      </c>
      <c r="T68" s="28">
        <v>0</v>
      </c>
      <c r="U68" s="28">
        <v>1</v>
      </c>
      <c r="V68" s="28">
        <v>0</v>
      </c>
      <c r="W68" s="28">
        <v>0</v>
      </c>
      <c r="X68" s="28">
        <v>0</v>
      </c>
      <c r="Y68" s="28">
        <v>1</v>
      </c>
      <c r="Z68" s="28">
        <v>0</v>
      </c>
      <c r="AA68" s="28">
        <v>0</v>
      </c>
      <c r="AB68" s="28">
        <v>0</v>
      </c>
      <c r="AC68" s="28">
        <v>1</v>
      </c>
      <c r="AD68" s="28">
        <v>1</v>
      </c>
      <c r="AE68" s="28">
        <v>1</v>
      </c>
      <c r="AF68" s="28">
        <v>0</v>
      </c>
      <c r="AG68" s="28">
        <v>0</v>
      </c>
      <c r="AH68" s="28">
        <v>0</v>
      </c>
      <c r="AI68" s="28">
        <v>0</v>
      </c>
      <c r="AJ68" s="9">
        <f t="shared" si="8"/>
        <v>1</v>
      </c>
      <c r="AK68" s="9">
        <f t="shared" si="9"/>
        <v>0</v>
      </c>
      <c r="AL68" s="9">
        <f t="shared" si="10"/>
        <v>1</v>
      </c>
      <c r="AM68" s="9">
        <f t="shared" si="11"/>
        <v>1</v>
      </c>
      <c r="AN68" s="29" t="s">
        <v>5266</v>
      </c>
    </row>
    <row r="69" spans="1:40" x14ac:dyDescent="0.25">
      <c r="A69" s="28">
        <v>1158</v>
      </c>
      <c r="B69" s="29" t="s">
        <v>7459</v>
      </c>
      <c r="C69" s="29" t="s">
        <v>7460</v>
      </c>
      <c r="D69" s="29" t="s">
        <v>7461</v>
      </c>
      <c r="E69" s="42">
        <v>42705</v>
      </c>
      <c r="F69" s="29" t="s">
        <v>38</v>
      </c>
      <c r="L69" s="10" t="s">
        <v>342</v>
      </c>
      <c r="M69" s="29" t="s">
        <v>136</v>
      </c>
      <c r="N69" s="29" t="s">
        <v>40</v>
      </c>
      <c r="O69" s="28">
        <v>913</v>
      </c>
      <c r="P69" s="29" t="s">
        <v>195</v>
      </c>
      <c r="Q69" s="31" t="s">
        <v>15</v>
      </c>
      <c r="R69" s="28">
        <v>1</v>
      </c>
      <c r="S69" s="28">
        <v>0</v>
      </c>
      <c r="T69" s="28">
        <v>0</v>
      </c>
      <c r="U69" s="28">
        <v>1</v>
      </c>
      <c r="V69" s="28">
        <v>0</v>
      </c>
      <c r="W69" s="28">
        <v>0</v>
      </c>
      <c r="X69" s="28">
        <v>0</v>
      </c>
      <c r="Y69" s="28">
        <v>0</v>
      </c>
      <c r="Z69" s="28">
        <v>1</v>
      </c>
      <c r="AA69" s="28">
        <v>0</v>
      </c>
      <c r="AB69" s="28">
        <v>0</v>
      </c>
      <c r="AC69" s="28">
        <v>0</v>
      </c>
      <c r="AD69" s="28">
        <v>0</v>
      </c>
      <c r="AE69" s="28">
        <v>0</v>
      </c>
      <c r="AF69" s="28">
        <v>0</v>
      </c>
      <c r="AG69" s="28">
        <v>0</v>
      </c>
      <c r="AH69" s="28">
        <v>0</v>
      </c>
      <c r="AI69" s="28">
        <v>1</v>
      </c>
      <c r="AJ69" s="9">
        <f t="shared" si="8"/>
        <v>0</v>
      </c>
      <c r="AK69" s="9">
        <f t="shared" si="9"/>
        <v>0</v>
      </c>
      <c r="AL69" s="9">
        <f t="shared" si="10"/>
        <v>1</v>
      </c>
      <c r="AM69" s="9">
        <f t="shared" si="11"/>
        <v>0</v>
      </c>
      <c r="AN69" s="29" t="s">
        <v>7462</v>
      </c>
    </row>
    <row r="70" spans="1:40" x14ac:dyDescent="0.25">
      <c r="A70" s="28">
        <v>1173</v>
      </c>
      <c r="B70" s="29" t="s">
        <v>4275</v>
      </c>
      <c r="C70" s="29" t="s">
        <v>4276</v>
      </c>
      <c r="D70" s="29" t="s">
        <v>4277</v>
      </c>
      <c r="E70" s="42">
        <v>40975</v>
      </c>
      <c r="F70" s="29" t="s">
        <v>38</v>
      </c>
      <c r="G70" s="28">
        <v>1800</v>
      </c>
      <c r="H70" s="28">
        <v>900</v>
      </c>
      <c r="I70" s="28">
        <v>200</v>
      </c>
      <c r="J70" s="28">
        <v>0.9</v>
      </c>
      <c r="L70" s="10" t="s">
        <v>341</v>
      </c>
      <c r="M70" s="29" t="s">
        <v>151</v>
      </c>
      <c r="N70" s="29" t="s">
        <v>48</v>
      </c>
      <c r="O70" s="28">
        <v>14</v>
      </c>
      <c r="P70" s="29" t="s">
        <v>526</v>
      </c>
      <c r="Q70" s="31" t="s">
        <v>15</v>
      </c>
      <c r="R70" s="28">
        <v>1</v>
      </c>
      <c r="S70" s="28">
        <v>0</v>
      </c>
      <c r="T70" s="28">
        <v>0</v>
      </c>
      <c r="U70" s="28">
        <v>1</v>
      </c>
      <c r="V70" s="28">
        <v>0</v>
      </c>
      <c r="W70" s="28">
        <v>0</v>
      </c>
      <c r="X70" s="28">
        <v>0</v>
      </c>
      <c r="Y70" s="28">
        <v>0</v>
      </c>
      <c r="Z70" s="28">
        <v>1</v>
      </c>
      <c r="AA70" s="28">
        <v>0</v>
      </c>
      <c r="AB70" s="28">
        <v>0</v>
      </c>
      <c r="AC70" s="28">
        <v>0</v>
      </c>
      <c r="AD70" s="28">
        <v>0</v>
      </c>
      <c r="AE70" s="28">
        <v>0</v>
      </c>
      <c r="AF70" s="28">
        <v>0</v>
      </c>
      <c r="AG70" s="28">
        <v>0</v>
      </c>
      <c r="AH70" s="28">
        <v>0</v>
      </c>
      <c r="AI70" s="28">
        <v>1</v>
      </c>
      <c r="AJ70" s="9">
        <f t="shared" si="8"/>
        <v>0</v>
      </c>
      <c r="AK70" s="9">
        <f t="shared" si="9"/>
        <v>0</v>
      </c>
      <c r="AL70" s="9">
        <f t="shared" si="10"/>
        <v>1</v>
      </c>
      <c r="AM70" s="9">
        <f t="shared" si="11"/>
        <v>0</v>
      </c>
      <c r="AN70" s="29" t="s">
        <v>4278</v>
      </c>
    </row>
    <row r="71" spans="1:40" x14ac:dyDescent="0.25">
      <c r="A71" s="28">
        <v>1175</v>
      </c>
      <c r="B71" s="29" t="s">
        <v>7463</v>
      </c>
      <c r="C71" s="29" t="s">
        <v>7464</v>
      </c>
      <c r="D71" s="29" t="s">
        <v>7465</v>
      </c>
      <c r="E71" s="42">
        <v>41754</v>
      </c>
      <c r="F71" s="29" t="s">
        <v>38</v>
      </c>
      <c r="I71" s="28">
        <v>6789</v>
      </c>
      <c r="L71" s="10" t="s">
        <v>342</v>
      </c>
      <c r="M71" s="29" t="s">
        <v>39</v>
      </c>
      <c r="N71" s="29" t="s">
        <v>219</v>
      </c>
      <c r="O71" s="28">
        <v>180</v>
      </c>
      <c r="P71" s="29" t="s">
        <v>225</v>
      </c>
      <c r="Q71" s="31" t="s">
        <v>15</v>
      </c>
      <c r="R71" s="28">
        <v>1</v>
      </c>
      <c r="S71" s="28">
        <v>0</v>
      </c>
      <c r="T71" s="28">
        <v>0</v>
      </c>
      <c r="U71" s="28">
        <v>1</v>
      </c>
      <c r="V71" s="28">
        <v>0</v>
      </c>
      <c r="W71" s="28">
        <v>0</v>
      </c>
      <c r="X71" s="28">
        <v>0</v>
      </c>
      <c r="Y71" s="28">
        <v>0</v>
      </c>
      <c r="Z71" s="28">
        <v>1</v>
      </c>
      <c r="AA71" s="28">
        <v>0</v>
      </c>
      <c r="AB71" s="28">
        <v>0</v>
      </c>
      <c r="AC71" s="28">
        <v>0</v>
      </c>
      <c r="AD71" s="28">
        <v>0</v>
      </c>
      <c r="AE71" s="28">
        <v>1</v>
      </c>
      <c r="AF71" s="28">
        <v>0</v>
      </c>
      <c r="AG71" s="28">
        <v>0</v>
      </c>
      <c r="AH71" s="28">
        <v>0</v>
      </c>
      <c r="AI71" s="28">
        <v>0</v>
      </c>
      <c r="AJ71" s="9">
        <f t="shared" si="8"/>
        <v>1</v>
      </c>
      <c r="AK71" s="9">
        <f t="shared" si="9"/>
        <v>0</v>
      </c>
      <c r="AL71" s="9">
        <f t="shared" si="10"/>
        <v>0</v>
      </c>
      <c r="AM71" s="9">
        <f t="shared" si="11"/>
        <v>0</v>
      </c>
      <c r="AN71" s="29" t="s">
        <v>7466</v>
      </c>
    </row>
    <row r="72" spans="1:40" x14ac:dyDescent="0.25">
      <c r="A72" s="28">
        <v>1177</v>
      </c>
      <c r="B72" s="29" t="s">
        <v>7467</v>
      </c>
      <c r="C72" s="29" t="s">
        <v>7468</v>
      </c>
      <c r="D72" s="29" t="s">
        <v>7469</v>
      </c>
      <c r="E72" s="42">
        <v>38292</v>
      </c>
      <c r="F72" s="29" t="s">
        <v>38</v>
      </c>
      <c r="I72" s="28">
        <v>4000</v>
      </c>
      <c r="L72" s="10" t="s">
        <v>342</v>
      </c>
      <c r="M72" s="29" t="s">
        <v>39</v>
      </c>
      <c r="N72" s="29" t="s">
        <v>219</v>
      </c>
      <c r="O72" s="28">
        <v>5</v>
      </c>
      <c r="P72" s="29" t="s">
        <v>41</v>
      </c>
      <c r="Q72" s="31" t="s">
        <v>15</v>
      </c>
      <c r="R72" s="28">
        <v>1</v>
      </c>
      <c r="S72" s="28">
        <v>0</v>
      </c>
      <c r="T72" s="28">
        <v>0</v>
      </c>
      <c r="U72" s="28">
        <v>1</v>
      </c>
      <c r="V72" s="28">
        <v>0</v>
      </c>
      <c r="W72" s="28">
        <v>0</v>
      </c>
      <c r="X72" s="28">
        <v>0</v>
      </c>
      <c r="Y72" s="28">
        <v>0</v>
      </c>
      <c r="Z72" s="28">
        <v>1</v>
      </c>
      <c r="AA72" s="28">
        <v>0</v>
      </c>
      <c r="AB72" s="28">
        <v>0</v>
      </c>
      <c r="AC72" s="28">
        <v>0</v>
      </c>
      <c r="AD72" s="28">
        <v>0</v>
      </c>
      <c r="AE72" s="28">
        <v>0</v>
      </c>
      <c r="AF72" s="28">
        <v>0</v>
      </c>
      <c r="AG72" s="28">
        <v>0</v>
      </c>
      <c r="AH72" s="28">
        <v>0</v>
      </c>
      <c r="AI72" s="28">
        <v>1</v>
      </c>
      <c r="AJ72" s="9">
        <f t="shared" si="8"/>
        <v>0</v>
      </c>
      <c r="AK72" s="9">
        <f t="shared" si="9"/>
        <v>0</v>
      </c>
      <c r="AL72" s="9">
        <f t="shared" si="10"/>
        <v>1</v>
      </c>
      <c r="AM72" s="9">
        <f t="shared" si="11"/>
        <v>0</v>
      </c>
      <c r="AN72" s="29" t="s">
        <v>7470</v>
      </c>
    </row>
    <row r="73" spans="1:40" x14ac:dyDescent="0.25">
      <c r="A73" s="28">
        <v>1178</v>
      </c>
      <c r="B73" s="29" t="s">
        <v>7471</v>
      </c>
      <c r="C73" s="29" t="s">
        <v>7472</v>
      </c>
      <c r="D73" s="29" t="s">
        <v>7473</v>
      </c>
      <c r="E73" s="42">
        <v>41395</v>
      </c>
      <c r="F73" s="29" t="s">
        <v>38</v>
      </c>
      <c r="J73" s="28">
        <v>0.14299999999999999</v>
      </c>
      <c r="K73" s="28">
        <v>11</v>
      </c>
      <c r="L73" s="10" t="s">
        <v>342</v>
      </c>
      <c r="M73" s="29" t="s">
        <v>136</v>
      </c>
      <c r="N73" s="29" t="s">
        <v>48</v>
      </c>
      <c r="O73" s="28">
        <v>30</v>
      </c>
      <c r="P73" s="29" t="s">
        <v>526</v>
      </c>
      <c r="Q73" s="31" t="s">
        <v>15</v>
      </c>
      <c r="R73" s="28">
        <v>1</v>
      </c>
      <c r="S73" s="28">
        <v>0</v>
      </c>
      <c r="T73" s="28">
        <v>0</v>
      </c>
      <c r="U73" s="28">
        <v>1</v>
      </c>
      <c r="V73" s="28">
        <v>0</v>
      </c>
      <c r="W73" s="28">
        <v>0</v>
      </c>
      <c r="X73" s="28">
        <v>0</v>
      </c>
      <c r="Y73" s="28">
        <v>0</v>
      </c>
      <c r="Z73" s="28">
        <v>1</v>
      </c>
      <c r="AA73" s="28">
        <v>0</v>
      </c>
      <c r="AB73" s="28">
        <v>0</v>
      </c>
      <c r="AC73" s="28">
        <v>0</v>
      </c>
      <c r="AD73" s="28">
        <v>0</v>
      </c>
      <c r="AE73" s="28">
        <v>0</v>
      </c>
      <c r="AF73" s="28">
        <v>0</v>
      </c>
      <c r="AG73" s="28">
        <v>0</v>
      </c>
      <c r="AH73" s="28">
        <v>0</v>
      </c>
      <c r="AI73" s="28">
        <v>1</v>
      </c>
      <c r="AJ73" s="9">
        <f t="shared" si="8"/>
        <v>0</v>
      </c>
      <c r="AK73" s="9">
        <f t="shared" si="9"/>
        <v>0</v>
      </c>
      <c r="AL73" s="9">
        <f t="shared" si="10"/>
        <v>1</v>
      </c>
      <c r="AM73" s="9">
        <f t="shared" si="11"/>
        <v>0</v>
      </c>
      <c r="AN73" s="29" t="s">
        <v>7474</v>
      </c>
    </row>
    <row r="74" spans="1:40" x14ac:dyDescent="0.25">
      <c r="A74" s="28">
        <v>1179</v>
      </c>
      <c r="B74" s="29" t="s">
        <v>7475</v>
      </c>
      <c r="C74" s="29" t="s">
        <v>7476</v>
      </c>
      <c r="D74" s="29" t="s">
        <v>7477</v>
      </c>
      <c r="E74" s="42">
        <v>39996</v>
      </c>
      <c r="F74" s="29" t="s">
        <v>38</v>
      </c>
      <c r="J74" s="28">
        <v>1.2</v>
      </c>
      <c r="L74" s="10" t="s">
        <v>341</v>
      </c>
      <c r="M74" s="29" t="s">
        <v>54</v>
      </c>
      <c r="N74" s="29" t="s">
        <v>48</v>
      </c>
      <c r="O74" s="28">
        <v>18.760000000000002</v>
      </c>
      <c r="P74" s="29" t="s">
        <v>738</v>
      </c>
      <c r="Q74" s="31" t="s">
        <v>15</v>
      </c>
      <c r="R74" s="28">
        <v>1</v>
      </c>
      <c r="S74" s="28">
        <v>0</v>
      </c>
      <c r="T74" s="28">
        <v>0</v>
      </c>
      <c r="U74" s="28">
        <v>1</v>
      </c>
      <c r="V74" s="28">
        <v>0</v>
      </c>
      <c r="W74" s="28">
        <v>0</v>
      </c>
      <c r="X74" s="28">
        <v>0</v>
      </c>
      <c r="Y74" s="28">
        <v>0</v>
      </c>
      <c r="Z74" s="28">
        <v>1</v>
      </c>
      <c r="AA74" s="28">
        <v>0</v>
      </c>
      <c r="AB74" s="28">
        <v>0</v>
      </c>
      <c r="AC74" s="28">
        <v>0</v>
      </c>
      <c r="AD74" s="28">
        <v>0</v>
      </c>
      <c r="AE74" s="28">
        <v>0</v>
      </c>
      <c r="AF74" s="28">
        <v>0</v>
      </c>
      <c r="AG74" s="28">
        <v>0</v>
      </c>
      <c r="AH74" s="28">
        <v>0</v>
      </c>
      <c r="AI74" s="28">
        <v>1</v>
      </c>
      <c r="AJ74" s="9">
        <f t="shared" si="8"/>
        <v>0</v>
      </c>
      <c r="AK74" s="9">
        <f t="shared" si="9"/>
        <v>0</v>
      </c>
      <c r="AL74" s="9">
        <f t="shared" si="10"/>
        <v>1</v>
      </c>
      <c r="AM74" s="9">
        <f t="shared" si="11"/>
        <v>0</v>
      </c>
      <c r="AN74" s="29" t="s">
        <v>7478</v>
      </c>
    </row>
    <row r="75" spans="1:40" x14ac:dyDescent="0.25">
      <c r="A75" s="28">
        <v>1198</v>
      </c>
      <c r="B75" s="29" t="s">
        <v>7479</v>
      </c>
      <c r="C75" s="29" t="s">
        <v>7480</v>
      </c>
      <c r="D75" s="29" t="s">
        <v>7481</v>
      </c>
      <c r="E75" s="42">
        <v>41215</v>
      </c>
      <c r="F75" s="29" t="s">
        <v>38</v>
      </c>
      <c r="K75" s="28">
        <v>20</v>
      </c>
      <c r="L75" s="10" t="s">
        <v>342</v>
      </c>
      <c r="M75" s="29" t="s">
        <v>185</v>
      </c>
      <c r="N75" s="29" t="s">
        <v>48</v>
      </c>
      <c r="O75" s="28">
        <v>0.25</v>
      </c>
      <c r="P75" s="29" t="s">
        <v>377</v>
      </c>
      <c r="Q75" s="31" t="s">
        <v>15</v>
      </c>
      <c r="R75" s="28">
        <v>1</v>
      </c>
      <c r="S75" s="28">
        <v>0</v>
      </c>
      <c r="T75" s="28">
        <v>0</v>
      </c>
      <c r="U75" s="28">
        <v>1</v>
      </c>
      <c r="V75" s="28">
        <v>0</v>
      </c>
      <c r="W75" s="28">
        <v>0</v>
      </c>
      <c r="X75" s="28">
        <v>0</v>
      </c>
      <c r="Y75" s="28">
        <v>0</v>
      </c>
      <c r="Z75" s="28">
        <v>1</v>
      </c>
      <c r="AA75" s="28">
        <v>0</v>
      </c>
      <c r="AB75" s="28">
        <v>0</v>
      </c>
      <c r="AC75" s="28">
        <v>0</v>
      </c>
      <c r="AD75" s="28">
        <v>0</v>
      </c>
      <c r="AE75" s="28">
        <v>0</v>
      </c>
      <c r="AF75" s="28">
        <v>0</v>
      </c>
      <c r="AG75" s="28">
        <v>0</v>
      </c>
      <c r="AH75" s="28">
        <v>0</v>
      </c>
      <c r="AI75" s="28">
        <v>1</v>
      </c>
      <c r="AJ75" s="9">
        <f t="shared" si="8"/>
        <v>0</v>
      </c>
      <c r="AK75" s="9">
        <f t="shared" si="9"/>
        <v>0</v>
      </c>
      <c r="AL75" s="9">
        <f t="shared" si="10"/>
        <v>1</v>
      </c>
      <c r="AM75" s="9">
        <f t="shared" si="11"/>
        <v>0</v>
      </c>
      <c r="AN75" s="29" t="s">
        <v>7482</v>
      </c>
    </row>
    <row r="76" spans="1:40" x14ac:dyDescent="0.25">
      <c r="A76" s="28">
        <v>1211</v>
      </c>
      <c r="B76" s="29" t="s">
        <v>4279</v>
      </c>
      <c r="C76" s="29" t="s">
        <v>4280</v>
      </c>
      <c r="D76" s="29" t="s">
        <v>4281</v>
      </c>
      <c r="E76" s="42">
        <v>40268</v>
      </c>
      <c r="F76" s="29" t="s">
        <v>38</v>
      </c>
      <c r="I76" s="28">
        <v>260</v>
      </c>
      <c r="K76" s="28">
        <v>10</v>
      </c>
      <c r="L76" s="10" t="s">
        <v>342</v>
      </c>
      <c r="M76" s="29" t="s">
        <v>39</v>
      </c>
      <c r="N76" s="29" t="s">
        <v>40</v>
      </c>
      <c r="O76" s="28">
        <v>8.3333333333333301E-2</v>
      </c>
      <c r="P76" s="29" t="s">
        <v>41</v>
      </c>
      <c r="Q76" s="31" t="s">
        <v>15</v>
      </c>
      <c r="R76" s="28">
        <v>1</v>
      </c>
      <c r="S76" s="28">
        <v>0</v>
      </c>
      <c r="T76" s="28">
        <v>0</v>
      </c>
      <c r="U76" s="28">
        <v>1</v>
      </c>
      <c r="V76" s="28">
        <v>0</v>
      </c>
      <c r="W76" s="28">
        <v>0</v>
      </c>
      <c r="X76" s="28">
        <v>0</v>
      </c>
      <c r="Y76" s="28">
        <v>1</v>
      </c>
      <c r="Z76" s="28">
        <v>0</v>
      </c>
      <c r="AA76" s="28">
        <v>0</v>
      </c>
      <c r="AB76" s="28">
        <v>0</v>
      </c>
      <c r="AC76" s="28">
        <v>0</v>
      </c>
      <c r="AD76" s="28">
        <v>0</v>
      </c>
      <c r="AE76" s="28">
        <v>0</v>
      </c>
      <c r="AF76" s="28">
        <v>0</v>
      </c>
      <c r="AG76" s="28">
        <v>0</v>
      </c>
      <c r="AH76" s="28">
        <v>0</v>
      </c>
      <c r="AI76" s="28">
        <v>1</v>
      </c>
      <c r="AJ76" s="9">
        <f t="shared" si="8"/>
        <v>0</v>
      </c>
      <c r="AK76" s="9">
        <f t="shared" si="9"/>
        <v>0</v>
      </c>
      <c r="AL76" s="9">
        <f t="shared" si="10"/>
        <v>1</v>
      </c>
      <c r="AM76" s="9">
        <f t="shared" si="11"/>
        <v>0</v>
      </c>
      <c r="AN76" s="29" t="s">
        <v>4282</v>
      </c>
    </row>
    <row r="77" spans="1:40" x14ac:dyDescent="0.25">
      <c r="A77" s="28">
        <v>1218</v>
      </c>
      <c r="B77" s="29" t="s">
        <v>519</v>
      </c>
      <c r="C77" s="29" t="s">
        <v>520</v>
      </c>
      <c r="D77" s="29" t="s">
        <v>521</v>
      </c>
      <c r="E77" s="42">
        <v>40544</v>
      </c>
      <c r="F77" s="29" t="s">
        <v>38</v>
      </c>
      <c r="G77" s="28">
        <v>950</v>
      </c>
      <c r="H77" s="28">
        <v>850</v>
      </c>
      <c r="I77" s="28">
        <v>3300</v>
      </c>
      <c r="J77" s="28">
        <v>0.157</v>
      </c>
      <c r="K77" s="28">
        <v>35</v>
      </c>
      <c r="L77" s="10" t="s">
        <v>342</v>
      </c>
      <c r="M77" s="29" t="s">
        <v>185</v>
      </c>
      <c r="N77" s="29" t="s">
        <v>48</v>
      </c>
      <c r="O77" s="28">
        <v>80</v>
      </c>
      <c r="P77" s="29" t="s">
        <v>425</v>
      </c>
      <c r="Q77" s="31" t="s">
        <v>15</v>
      </c>
      <c r="R77" s="28">
        <v>1</v>
      </c>
      <c r="S77" s="28">
        <v>0</v>
      </c>
      <c r="T77" s="28">
        <v>0</v>
      </c>
      <c r="U77" s="28">
        <v>1</v>
      </c>
      <c r="V77" s="28">
        <v>0</v>
      </c>
      <c r="W77" s="28">
        <v>0</v>
      </c>
      <c r="X77" s="28">
        <v>0</v>
      </c>
      <c r="Y77" s="28">
        <v>0</v>
      </c>
      <c r="Z77" s="28">
        <v>1</v>
      </c>
      <c r="AA77" s="28">
        <v>0</v>
      </c>
      <c r="AB77" s="28">
        <v>0</v>
      </c>
      <c r="AC77" s="28">
        <v>0</v>
      </c>
      <c r="AD77" s="28">
        <v>0</v>
      </c>
      <c r="AE77" s="28">
        <v>0</v>
      </c>
      <c r="AF77" s="28">
        <v>0</v>
      </c>
      <c r="AG77" s="28">
        <v>0</v>
      </c>
      <c r="AH77" s="28">
        <v>0</v>
      </c>
      <c r="AI77" s="28">
        <v>1</v>
      </c>
      <c r="AJ77" s="9">
        <f t="shared" si="8"/>
        <v>0</v>
      </c>
      <c r="AK77" s="9">
        <f t="shared" si="9"/>
        <v>0</v>
      </c>
      <c r="AL77" s="9">
        <f t="shared" si="10"/>
        <v>1</v>
      </c>
      <c r="AM77" s="9">
        <f t="shared" si="11"/>
        <v>0</v>
      </c>
      <c r="AN77" s="29" t="s">
        <v>522</v>
      </c>
    </row>
    <row r="78" spans="1:40" x14ac:dyDescent="0.25">
      <c r="A78" s="28">
        <v>1223</v>
      </c>
      <c r="B78" s="29" t="s">
        <v>7483</v>
      </c>
      <c r="C78" s="29" t="s">
        <v>7484</v>
      </c>
      <c r="D78" s="29" t="s">
        <v>7485</v>
      </c>
      <c r="E78" s="42">
        <v>40931</v>
      </c>
      <c r="F78" s="29" t="s">
        <v>38</v>
      </c>
      <c r="I78" s="28">
        <v>1900</v>
      </c>
      <c r="J78" s="28">
        <v>0.375</v>
      </c>
      <c r="K78" s="28">
        <v>22.8</v>
      </c>
      <c r="L78" s="10" t="s">
        <v>342</v>
      </c>
      <c r="M78" s="29" t="s">
        <v>185</v>
      </c>
      <c r="N78" s="29" t="s">
        <v>48</v>
      </c>
      <c r="O78" s="28">
        <v>602</v>
      </c>
      <c r="P78" s="29" t="s">
        <v>526</v>
      </c>
      <c r="Q78" s="31" t="s">
        <v>15</v>
      </c>
      <c r="R78" s="28">
        <v>1</v>
      </c>
      <c r="S78" s="28">
        <v>0</v>
      </c>
      <c r="T78" s="28">
        <v>0</v>
      </c>
      <c r="U78" s="28">
        <v>1</v>
      </c>
      <c r="V78" s="28">
        <v>0</v>
      </c>
      <c r="W78" s="28">
        <v>0</v>
      </c>
      <c r="X78" s="28">
        <v>0</v>
      </c>
      <c r="Y78" s="28">
        <v>0</v>
      </c>
      <c r="Z78" s="28">
        <v>1</v>
      </c>
      <c r="AA78" s="28">
        <v>0</v>
      </c>
      <c r="AB78" s="28">
        <v>0</v>
      </c>
      <c r="AC78" s="28">
        <v>0</v>
      </c>
      <c r="AD78" s="28">
        <v>0</v>
      </c>
      <c r="AE78" s="28">
        <v>0</v>
      </c>
      <c r="AF78" s="28">
        <v>0</v>
      </c>
      <c r="AG78" s="28">
        <v>0</v>
      </c>
      <c r="AH78" s="28">
        <v>0</v>
      </c>
      <c r="AI78" s="28">
        <v>1</v>
      </c>
      <c r="AJ78" s="9">
        <f t="shared" si="8"/>
        <v>0</v>
      </c>
      <c r="AK78" s="9">
        <f t="shared" si="9"/>
        <v>0</v>
      </c>
      <c r="AL78" s="9">
        <f t="shared" si="10"/>
        <v>1</v>
      </c>
      <c r="AM78" s="9">
        <f t="shared" si="11"/>
        <v>0</v>
      </c>
      <c r="AN78" s="29" t="s">
        <v>7486</v>
      </c>
    </row>
    <row r="79" spans="1:40" x14ac:dyDescent="0.25">
      <c r="A79" s="28">
        <v>1228</v>
      </c>
      <c r="B79" s="29" t="s">
        <v>7487</v>
      </c>
      <c r="C79" s="29" t="s">
        <v>7488</v>
      </c>
      <c r="D79" s="29" t="s">
        <v>7489</v>
      </c>
      <c r="E79" s="42">
        <v>39448</v>
      </c>
      <c r="F79" s="29" t="s">
        <v>38</v>
      </c>
      <c r="I79" s="28">
        <v>782</v>
      </c>
      <c r="L79" s="10" t="s">
        <v>342</v>
      </c>
      <c r="M79" s="29" t="s">
        <v>39</v>
      </c>
      <c r="N79" s="29" t="s">
        <v>48</v>
      </c>
      <c r="O79" s="28">
        <v>602</v>
      </c>
      <c r="P79" s="29" t="s">
        <v>526</v>
      </c>
      <c r="Q79" s="31" t="s">
        <v>15</v>
      </c>
      <c r="R79" s="28">
        <v>1</v>
      </c>
      <c r="S79" s="28">
        <v>0</v>
      </c>
      <c r="T79" s="28">
        <v>0</v>
      </c>
      <c r="U79" s="28">
        <v>1</v>
      </c>
      <c r="V79" s="28">
        <v>0</v>
      </c>
      <c r="W79" s="28">
        <v>0</v>
      </c>
      <c r="X79" s="28">
        <v>0</v>
      </c>
      <c r="Y79" s="28">
        <v>0</v>
      </c>
      <c r="Z79" s="28">
        <v>1</v>
      </c>
      <c r="AA79" s="28">
        <v>0</v>
      </c>
      <c r="AB79" s="28">
        <v>0</v>
      </c>
      <c r="AC79" s="28">
        <v>0</v>
      </c>
      <c r="AD79" s="28">
        <v>0</v>
      </c>
      <c r="AE79" s="28">
        <v>0</v>
      </c>
      <c r="AF79" s="28">
        <v>0</v>
      </c>
      <c r="AG79" s="28">
        <v>0</v>
      </c>
      <c r="AH79" s="28">
        <v>0</v>
      </c>
      <c r="AI79" s="28">
        <v>1</v>
      </c>
      <c r="AJ79" s="9">
        <f t="shared" si="8"/>
        <v>0</v>
      </c>
      <c r="AK79" s="9">
        <f t="shared" si="9"/>
        <v>0</v>
      </c>
      <c r="AL79" s="9">
        <f t="shared" si="10"/>
        <v>1</v>
      </c>
      <c r="AM79" s="9">
        <f t="shared" si="11"/>
        <v>0</v>
      </c>
      <c r="AN79" s="29" t="s">
        <v>7490</v>
      </c>
    </row>
    <row r="80" spans="1:40" x14ac:dyDescent="0.25">
      <c r="A80" s="28">
        <v>1229</v>
      </c>
      <c r="B80" s="29" t="s">
        <v>4283</v>
      </c>
      <c r="C80" s="29" t="s">
        <v>4284</v>
      </c>
      <c r="D80" s="29" t="s">
        <v>4285</v>
      </c>
      <c r="E80" s="42">
        <v>37692</v>
      </c>
      <c r="F80" s="29" t="s">
        <v>38</v>
      </c>
      <c r="G80" s="28">
        <v>915</v>
      </c>
      <c r="H80" s="28">
        <v>890</v>
      </c>
      <c r="J80" s="28">
        <v>0.52</v>
      </c>
      <c r="L80" s="10" t="s">
        <v>341</v>
      </c>
      <c r="M80" s="29" t="s">
        <v>200</v>
      </c>
      <c r="N80" s="29" t="s">
        <v>48</v>
      </c>
      <c r="O80" s="28">
        <v>0.33333333333333331</v>
      </c>
      <c r="P80" s="29" t="s">
        <v>225</v>
      </c>
      <c r="Q80" s="31" t="s">
        <v>70</v>
      </c>
      <c r="R80" s="28">
        <v>0</v>
      </c>
      <c r="S80" s="28">
        <v>0</v>
      </c>
      <c r="T80" s="28">
        <v>0</v>
      </c>
      <c r="U80" s="28">
        <v>1</v>
      </c>
      <c r="V80" s="28">
        <v>0</v>
      </c>
      <c r="W80" s="28">
        <v>0</v>
      </c>
      <c r="X80" s="28">
        <v>0</v>
      </c>
      <c r="Y80" s="28">
        <v>0</v>
      </c>
      <c r="Z80" s="28">
        <v>1</v>
      </c>
      <c r="AA80" s="28">
        <v>0</v>
      </c>
      <c r="AB80" s="28">
        <v>0</v>
      </c>
      <c r="AC80" s="28">
        <v>0</v>
      </c>
      <c r="AD80" s="28">
        <v>0</v>
      </c>
      <c r="AE80" s="28">
        <v>0</v>
      </c>
      <c r="AF80" s="28">
        <v>0</v>
      </c>
      <c r="AG80" s="28">
        <v>0</v>
      </c>
      <c r="AH80" s="28">
        <v>0</v>
      </c>
      <c r="AI80" s="28">
        <v>1</v>
      </c>
      <c r="AJ80" s="9">
        <f t="shared" si="8"/>
        <v>0</v>
      </c>
      <c r="AK80" s="9">
        <f t="shared" si="9"/>
        <v>0</v>
      </c>
      <c r="AL80" s="9">
        <f t="shared" si="10"/>
        <v>1</v>
      </c>
      <c r="AM80" s="9">
        <f t="shared" si="11"/>
        <v>0</v>
      </c>
      <c r="AN80" s="29" t="s">
        <v>4286</v>
      </c>
    </row>
    <row r="81" spans="1:40" x14ac:dyDescent="0.25">
      <c r="A81" s="28">
        <v>1233</v>
      </c>
      <c r="B81" s="29" t="s">
        <v>4287</v>
      </c>
      <c r="C81" s="29" t="s">
        <v>4288</v>
      </c>
      <c r="D81" s="29" t="s">
        <v>4289</v>
      </c>
      <c r="E81" s="42">
        <v>41365</v>
      </c>
      <c r="F81" s="29" t="s">
        <v>38</v>
      </c>
      <c r="J81" s="28">
        <v>9.0999999999999998E-2</v>
      </c>
      <c r="L81" s="10" t="s">
        <v>341</v>
      </c>
      <c r="M81" s="29" t="s">
        <v>283</v>
      </c>
      <c r="N81" s="29" t="s">
        <v>48</v>
      </c>
      <c r="O81" s="28">
        <v>3360</v>
      </c>
      <c r="P81" s="29" t="s">
        <v>526</v>
      </c>
      <c r="Q81" s="31" t="s">
        <v>15</v>
      </c>
      <c r="R81" s="28">
        <v>1</v>
      </c>
      <c r="S81" s="28">
        <v>0</v>
      </c>
      <c r="T81" s="28">
        <v>0</v>
      </c>
      <c r="U81" s="28">
        <v>1</v>
      </c>
      <c r="V81" s="28">
        <v>0</v>
      </c>
      <c r="W81" s="28">
        <v>0</v>
      </c>
      <c r="X81" s="28">
        <v>0</v>
      </c>
      <c r="Y81" s="28">
        <v>0</v>
      </c>
      <c r="Z81" s="28">
        <v>1</v>
      </c>
      <c r="AA81" s="28">
        <v>0</v>
      </c>
      <c r="AB81" s="28">
        <v>0</v>
      </c>
      <c r="AC81" s="28">
        <v>0</v>
      </c>
      <c r="AD81" s="28">
        <v>0</v>
      </c>
      <c r="AE81" s="28">
        <v>1</v>
      </c>
      <c r="AF81" s="28">
        <v>0</v>
      </c>
      <c r="AG81" s="28">
        <v>0</v>
      </c>
      <c r="AH81" s="28">
        <v>0</v>
      </c>
      <c r="AI81" s="28">
        <v>0</v>
      </c>
      <c r="AJ81" s="9">
        <f t="shared" si="8"/>
        <v>1</v>
      </c>
      <c r="AK81" s="9">
        <f t="shared" si="9"/>
        <v>0</v>
      </c>
      <c r="AL81" s="9">
        <f t="shared" si="10"/>
        <v>0</v>
      </c>
      <c r="AM81" s="9">
        <f t="shared" si="11"/>
        <v>0</v>
      </c>
      <c r="AN81" s="29" t="s">
        <v>4291</v>
      </c>
    </row>
    <row r="82" spans="1:40" x14ac:dyDescent="0.25">
      <c r="A82" s="28">
        <v>1235</v>
      </c>
      <c r="B82" s="29" t="s">
        <v>523</v>
      </c>
      <c r="C82" s="29" t="s">
        <v>524</v>
      </c>
      <c r="D82" s="29" t="s">
        <v>525</v>
      </c>
      <c r="E82" s="42">
        <v>40603</v>
      </c>
      <c r="F82" s="29" t="s">
        <v>38</v>
      </c>
      <c r="J82" s="28">
        <v>1.2</v>
      </c>
      <c r="L82" s="10" t="s">
        <v>342</v>
      </c>
      <c r="M82" s="29" t="s">
        <v>39</v>
      </c>
      <c r="N82" s="29" t="s">
        <v>48</v>
      </c>
      <c r="O82" s="28">
        <v>6.93</v>
      </c>
      <c r="P82" s="29" t="s">
        <v>526</v>
      </c>
      <c r="Q82" s="31" t="s">
        <v>15</v>
      </c>
      <c r="R82" s="28">
        <v>1</v>
      </c>
      <c r="S82" s="28">
        <v>0</v>
      </c>
      <c r="T82" s="28">
        <v>0</v>
      </c>
      <c r="U82" s="28">
        <v>1</v>
      </c>
      <c r="V82" s="28">
        <v>0</v>
      </c>
      <c r="W82" s="28">
        <v>0</v>
      </c>
      <c r="X82" s="28">
        <v>0</v>
      </c>
      <c r="Y82" s="28">
        <v>0</v>
      </c>
      <c r="Z82" s="28">
        <v>1</v>
      </c>
      <c r="AA82" s="28">
        <v>0</v>
      </c>
      <c r="AB82" s="28">
        <v>0</v>
      </c>
      <c r="AC82" s="28">
        <v>0</v>
      </c>
      <c r="AD82" s="28">
        <v>0</v>
      </c>
      <c r="AE82" s="28">
        <v>0</v>
      </c>
      <c r="AF82" s="28">
        <v>0</v>
      </c>
      <c r="AG82" s="28">
        <v>0</v>
      </c>
      <c r="AH82" s="28">
        <v>0</v>
      </c>
      <c r="AI82" s="28">
        <v>1</v>
      </c>
      <c r="AJ82" s="9">
        <f t="shared" si="8"/>
        <v>0</v>
      </c>
      <c r="AK82" s="9">
        <f t="shared" si="9"/>
        <v>0</v>
      </c>
      <c r="AL82" s="9">
        <f t="shared" si="10"/>
        <v>1</v>
      </c>
      <c r="AM82" s="9">
        <f t="shared" si="11"/>
        <v>0</v>
      </c>
      <c r="AN82" s="29" t="s">
        <v>527</v>
      </c>
    </row>
    <row r="83" spans="1:40" x14ac:dyDescent="0.25">
      <c r="A83" s="28">
        <v>1242</v>
      </c>
      <c r="B83" s="29" t="s">
        <v>7491</v>
      </c>
      <c r="C83" s="29" t="s">
        <v>7492</v>
      </c>
      <c r="D83" s="29" t="s">
        <v>7493</v>
      </c>
      <c r="E83" s="42">
        <v>39600</v>
      </c>
      <c r="F83" s="29" t="s">
        <v>38</v>
      </c>
      <c r="J83" s="28">
        <v>2</v>
      </c>
      <c r="L83" s="10" t="s">
        <v>342</v>
      </c>
      <c r="M83" s="29" t="s">
        <v>185</v>
      </c>
      <c r="N83" s="29" t="s">
        <v>40</v>
      </c>
      <c r="O83" s="28">
        <v>7</v>
      </c>
      <c r="P83" s="29" t="s">
        <v>377</v>
      </c>
      <c r="Q83" s="31" t="s">
        <v>15</v>
      </c>
      <c r="R83" s="28">
        <v>1</v>
      </c>
      <c r="S83" s="28">
        <v>0</v>
      </c>
      <c r="T83" s="28">
        <v>0</v>
      </c>
      <c r="U83" s="28">
        <v>1</v>
      </c>
      <c r="V83" s="28">
        <v>0</v>
      </c>
      <c r="W83" s="28">
        <v>0</v>
      </c>
      <c r="X83" s="28">
        <v>0</v>
      </c>
      <c r="Y83" s="28">
        <v>0</v>
      </c>
      <c r="Z83" s="28">
        <v>1</v>
      </c>
      <c r="AA83" s="28">
        <v>0</v>
      </c>
      <c r="AB83" s="28">
        <v>0</v>
      </c>
      <c r="AC83" s="28">
        <v>0</v>
      </c>
      <c r="AD83" s="28">
        <v>0</v>
      </c>
      <c r="AE83" s="28">
        <v>0</v>
      </c>
      <c r="AF83" s="28">
        <v>0</v>
      </c>
      <c r="AG83" s="28">
        <v>0</v>
      </c>
      <c r="AH83" s="28">
        <v>0</v>
      </c>
      <c r="AI83" s="28">
        <v>1</v>
      </c>
      <c r="AJ83" s="9">
        <f t="shared" si="8"/>
        <v>0</v>
      </c>
      <c r="AK83" s="9">
        <f t="shared" si="9"/>
        <v>0</v>
      </c>
      <c r="AL83" s="9">
        <f t="shared" si="10"/>
        <v>1</v>
      </c>
      <c r="AM83" s="9">
        <f t="shared" si="11"/>
        <v>0</v>
      </c>
      <c r="AN83" s="29" t="s">
        <v>7494</v>
      </c>
    </row>
    <row r="84" spans="1:40" x14ac:dyDescent="0.25">
      <c r="A84" s="28">
        <v>1243</v>
      </c>
      <c r="B84" s="29" t="s">
        <v>7495</v>
      </c>
      <c r="C84" s="29" t="s">
        <v>7496</v>
      </c>
      <c r="D84" s="29" t="s">
        <v>7497</v>
      </c>
      <c r="E84" s="42">
        <v>37956</v>
      </c>
      <c r="F84" s="29" t="s">
        <v>38</v>
      </c>
      <c r="I84" s="28">
        <v>60000</v>
      </c>
      <c r="L84" s="10" t="s">
        <v>342</v>
      </c>
      <c r="M84" s="29" t="s">
        <v>136</v>
      </c>
      <c r="O84" s="28">
        <v>0</v>
      </c>
      <c r="P84" s="29" t="s">
        <v>367</v>
      </c>
      <c r="Q84" s="31" t="s">
        <v>15</v>
      </c>
      <c r="R84" s="28">
        <v>1</v>
      </c>
      <c r="S84" s="28">
        <v>0</v>
      </c>
      <c r="T84" s="28">
        <v>0</v>
      </c>
      <c r="U84" s="28">
        <v>1</v>
      </c>
      <c r="V84" s="28">
        <v>0</v>
      </c>
      <c r="W84" s="28">
        <v>0</v>
      </c>
      <c r="X84" s="28">
        <v>0</v>
      </c>
      <c r="Y84" s="28">
        <v>0</v>
      </c>
      <c r="Z84" s="28">
        <v>1</v>
      </c>
      <c r="AA84" s="28">
        <v>0</v>
      </c>
      <c r="AB84" s="28">
        <v>0</v>
      </c>
      <c r="AC84" s="28">
        <v>0</v>
      </c>
      <c r="AD84" s="28">
        <v>0</v>
      </c>
      <c r="AE84" s="28">
        <v>0</v>
      </c>
      <c r="AF84" s="28">
        <v>0</v>
      </c>
      <c r="AG84" s="28">
        <v>1</v>
      </c>
      <c r="AH84" s="28">
        <v>0</v>
      </c>
      <c r="AI84" s="28">
        <v>0</v>
      </c>
      <c r="AJ84" s="9">
        <f t="shared" ref="AJ84:AJ147" si="12">IF(OR(AC84=1,AE84=1),1,0)</f>
        <v>0</v>
      </c>
      <c r="AK84" s="9">
        <f t="shared" ref="AK84:AK147" si="13">IF(OR(AF84=1,AG84=1),1,0)</f>
        <v>1</v>
      </c>
      <c r="AL84" s="9">
        <f t="shared" ref="AL84:AL147" si="14">IF(OR(AD84=1,AH84=1,AI84=1),1,0)</f>
        <v>0</v>
      </c>
      <c r="AM84" s="9">
        <f t="shared" ref="AM84:AM147" si="15">IF(OR(AD84=1,AH84=1),1,0)</f>
        <v>0</v>
      </c>
      <c r="AN84" s="29" t="s">
        <v>7498</v>
      </c>
    </row>
    <row r="85" spans="1:40" x14ac:dyDescent="0.25">
      <c r="A85" s="28">
        <v>1244</v>
      </c>
      <c r="B85" s="29" t="s">
        <v>2153</v>
      </c>
      <c r="C85" s="29" t="s">
        <v>2154</v>
      </c>
      <c r="D85" s="29" t="s">
        <v>2155</v>
      </c>
      <c r="E85" s="42">
        <v>40664</v>
      </c>
      <c r="F85" s="29" t="s">
        <v>38</v>
      </c>
      <c r="J85" s="28">
        <v>0.38</v>
      </c>
      <c r="K85" s="28">
        <v>19.760000000000002</v>
      </c>
      <c r="L85" s="10" t="s">
        <v>342</v>
      </c>
      <c r="M85" s="29" t="s">
        <v>185</v>
      </c>
      <c r="N85" s="29" t="s">
        <v>48</v>
      </c>
      <c r="O85" s="28">
        <v>90</v>
      </c>
      <c r="P85" s="29" t="s">
        <v>367</v>
      </c>
      <c r="Q85" s="31" t="s">
        <v>15</v>
      </c>
      <c r="R85" s="28">
        <v>1</v>
      </c>
      <c r="S85" s="28">
        <v>0</v>
      </c>
      <c r="T85" s="28">
        <v>0</v>
      </c>
      <c r="U85" s="28">
        <v>1</v>
      </c>
      <c r="V85" s="28">
        <v>0</v>
      </c>
      <c r="W85" s="28">
        <v>0</v>
      </c>
      <c r="X85" s="28">
        <v>0</v>
      </c>
      <c r="Y85" s="28">
        <v>0</v>
      </c>
      <c r="Z85" s="28">
        <v>1</v>
      </c>
      <c r="AA85" s="28">
        <v>0</v>
      </c>
      <c r="AB85" s="28">
        <v>0</v>
      </c>
      <c r="AC85" s="28">
        <v>0</v>
      </c>
      <c r="AD85" s="28">
        <v>0</v>
      </c>
      <c r="AE85" s="28">
        <v>0</v>
      </c>
      <c r="AF85" s="28">
        <v>0</v>
      </c>
      <c r="AG85" s="28">
        <v>0</v>
      </c>
      <c r="AH85" s="28">
        <v>0</v>
      </c>
      <c r="AI85" s="28">
        <v>1</v>
      </c>
      <c r="AJ85" s="9">
        <f t="shared" si="12"/>
        <v>0</v>
      </c>
      <c r="AK85" s="9">
        <f t="shared" si="13"/>
        <v>0</v>
      </c>
      <c r="AL85" s="9">
        <f t="shared" si="14"/>
        <v>1</v>
      </c>
      <c r="AM85" s="9">
        <f t="shared" si="15"/>
        <v>0</v>
      </c>
      <c r="AN85" s="29" t="s">
        <v>2156</v>
      </c>
    </row>
    <row r="86" spans="1:40" x14ac:dyDescent="0.25">
      <c r="A86" s="28">
        <v>1245</v>
      </c>
      <c r="B86" s="29" t="s">
        <v>7499</v>
      </c>
      <c r="C86" s="29" t="s">
        <v>7500</v>
      </c>
      <c r="D86" s="29" t="s">
        <v>7501</v>
      </c>
      <c r="E86" s="42">
        <v>38961</v>
      </c>
      <c r="F86" s="29" t="s">
        <v>38</v>
      </c>
      <c r="J86" s="28">
        <v>0.61</v>
      </c>
      <c r="K86" s="28">
        <v>29.35</v>
      </c>
      <c r="L86" s="10" t="s">
        <v>341</v>
      </c>
      <c r="M86" s="29" t="s">
        <v>54</v>
      </c>
      <c r="N86" s="29" t="s">
        <v>48</v>
      </c>
      <c r="O86" s="28">
        <v>45</v>
      </c>
      <c r="P86" s="29" t="s">
        <v>367</v>
      </c>
      <c r="Q86" s="31" t="s">
        <v>70</v>
      </c>
      <c r="R86" s="28">
        <v>0</v>
      </c>
      <c r="S86" s="28">
        <v>0</v>
      </c>
      <c r="T86" s="28">
        <v>0</v>
      </c>
      <c r="U86" s="28">
        <v>1</v>
      </c>
      <c r="V86" s="28">
        <v>0</v>
      </c>
      <c r="W86" s="28">
        <v>0</v>
      </c>
      <c r="X86" s="28">
        <v>0</v>
      </c>
      <c r="Y86" s="28">
        <v>0</v>
      </c>
      <c r="Z86" s="28">
        <v>1</v>
      </c>
      <c r="AA86" s="28">
        <v>0</v>
      </c>
      <c r="AB86" s="28">
        <v>0</v>
      </c>
      <c r="AC86" s="28">
        <v>1</v>
      </c>
      <c r="AD86" s="28">
        <v>0</v>
      </c>
      <c r="AE86" s="28">
        <v>0</v>
      </c>
      <c r="AF86" s="28">
        <v>0</v>
      </c>
      <c r="AG86" s="28">
        <v>0</v>
      </c>
      <c r="AH86" s="28">
        <v>0</v>
      </c>
      <c r="AI86" s="28">
        <v>0</v>
      </c>
      <c r="AJ86" s="9">
        <f t="shared" si="12"/>
        <v>1</v>
      </c>
      <c r="AK86" s="9">
        <f t="shared" si="13"/>
        <v>0</v>
      </c>
      <c r="AL86" s="9">
        <f t="shared" si="14"/>
        <v>0</v>
      </c>
      <c r="AM86" s="9">
        <f t="shared" si="15"/>
        <v>0</v>
      </c>
      <c r="AN86" s="29" t="s">
        <v>7502</v>
      </c>
    </row>
    <row r="87" spans="1:40" x14ac:dyDescent="0.25">
      <c r="A87" s="28">
        <v>1247</v>
      </c>
      <c r="B87" s="29" t="s">
        <v>5616</v>
      </c>
      <c r="C87" s="29" t="s">
        <v>5617</v>
      </c>
      <c r="D87" s="29" t="s">
        <v>5618</v>
      </c>
      <c r="E87" s="42">
        <v>39295</v>
      </c>
      <c r="F87" s="29" t="s">
        <v>38</v>
      </c>
      <c r="I87" s="28">
        <v>500</v>
      </c>
      <c r="L87" s="10" t="s">
        <v>342</v>
      </c>
      <c r="M87" s="29" t="s">
        <v>39</v>
      </c>
      <c r="N87" s="29" t="s">
        <v>219</v>
      </c>
      <c r="O87" s="28">
        <v>8.3333333333333301E-2</v>
      </c>
      <c r="P87" s="29" t="s">
        <v>5944</v>
      </c>
      <c r="Q87" s="31" t="s">
        <v>15</v>
      </c>
      <c r="R87" s="28">
        <v>1</v>
      </c>
      <c r="S87" s="28">
        <v>0</v>
      </c>
      <c r="T87" s="28">
        <v>0</v>
      </c>
      <c r="U87" s="28">
        <v>0</v>
      </c>
      <c r="V87" s="28">
        <v>0</v>
      </c>
      <c r="W87" s="28">
        <v>0</v>
      </c>
      <c r="X87" s="28">
        <v>0</v>
      </c>
      <c r="Y87" s="28">
        <v>1</v>
      </c>
      <c r="Z87" s="28">
        <v>0</v>
      </c>
      <c r="AA87" s="28">
        <v>0</v>
      </c>
      <c r="AB87" s="28">
        <v>0</v>
      </c>
      <c r="AC87" s="28">
        <v>0</v>
      </c>
      <c r="AD87" s="28">
        <v>0</v>
      </c>
      <c r="AE87" s="28">
        <v>0</v>
      </c>
      <c r="AF87" s="28">
        <v>1</v>
      </c>
      <c r="AG87" s="28">
        <v>0</v>
      </c>
      <c r="AH87" s="28">
        <v>0</v>
      </c>
      <c r="AI87" s="28">
        <v>0</v>
      </c>
      <c r="AJ87" s="9">
        <f t="shared" si="12"/>
        <v>0</v>
      </c>
      <c r="AK87" s="9">
        <f t="shared" si="13"/>
        <v>1</v>
      </c>
      <c r="AL87" s="9">
        <f t="shared" si="14"/>
        <v>0</v>
      </c>
      <c r="AM87" s="9">
        <f t="shared" si="15"/>
        <v>0</v>
      </c>
      <c r="AN87" s="29" t="s">
        <v>5620</v>
      </c>
    </row>
    <row r="88" spans="1:40" x14ac:dyDescent="0.25">
      <c r="A88" s="28">
        <v>1253</v>
      </c>
      <c r="B88" s="29" t="s">
        <v>4292</v>
      </c>
      <c r="C88" s="29" t="s">
        <v>4293</v>
      </c>
      <c r="D88" s="29" t="s">
        <v>4294</v>
      </c>
      <c r="E88" s="42">
        <v>41000</v>
      </c>
      <c r="F88" s="29" t="s">
        <v>38</v>
      </c>
      <c r="J88" s="28">
        <v>1.8</v>
      </c>
      <c r="L88" s="10" t="s">
        <v>342</v>
      </c>
      <c r="M88" s="29" t="s">
        <v>185</v>
      </c>
      <c r="N88" s="29" t="s">
        <v>48</v>
      </c>
      <c r="O88" s="28">
        <v>1.75</v>
      </c>
      <c r="P88" s="29" t="s">
        <v>4295</v>
      </c>
      <c r="Q88" s="31" t="s">
        <v>15</v>
      </c>
      <c r="R88" s="28">
        <v>1</v>
      </c>
      <c r="S88" s="28">
        <v>0</v>
      </c>
      <c r="T88" s="28">
        <v>0</v>
      </c>
      <c r="U88" s="28">
        <v>1</v>
      </c>
      <c r="V88" s="28">
        <v>0</v>
      </c>
      <c r="W88" s="28">
        <v>0</v>
      </c>
      <c r="X88" s="28">
        <v>0</v>
      </c>
      <c r="Y88" s="28">
        <v>0</v>
      </c>
      <c r="Z88" s="28">
        <v>1</v>
      </c>
      <c r="AA88" s="28">
        <v>0</v>
      </c>
      <c r="AB88" s="28">
        <v>0</v>
      </c>
      <c r="AC88" s="28">
        <v>0</v>
      </c>
      <c r="AD88" s="28">
        <v>0</v>
      </c>
      <c r="AE88" s="28">
        <v>1</v>
      </c>
      <c r="AF88" s="28">
        <v>0</v>
      </c>
      <c r="AG88" s="28">
        <v>0</v>
      </c>
      <c r="AH88" s="28">
        <v>0</v>
      </c>
      <c r="AI88" s="28">
        <v>0</v>
      </c>
      <c r="AJ88" s="9">
        <f t="shared" si="12"/>
        <v>1</v>
      </c>
      <c r="AK88" s="9">
        <f t="shared" si="13"/>
        <v>0</v>
      </c>
      <c r="AL88" s="9">
        <f t="shared" si="14"/>
        <v>0</v>
      </c>
      <c r="AM88" s="9">
        <f t="shared" si="15"/>
        <v>0</v>
      </c>
      <c r="AN88" s="29" t="s">
        <v>4296</v>
      </c>
    </row>
    <row r="89" spans="1:40" x14ac:dyDescent="0.25">
      <c r="A89" s="28">
        <v>1258</v>
      </c>
      <c r="B89" s="29" t="s">
        <v>7503</v>
      </c>
      <c r="C89" s="29" t="s">
        <v>7504</v>
      </c>
      <c r="D89" s="29" t="s">
        <v>7505</v>
      </c>
      <c r="E89" s="42">
        <v>39295</v>
      </c>
      <c r="F89" s="29" t="s">
        <v>38</v>
      </c>
      <c r="I89" s="28">
        <v>10400</v>
      </c>
      <c r="J89" s="28">
        <v>2.008</v>
      </c>
      <c r="L89" s="10" t="s">
        <v>342</v>
      </c>
      <c r="M89" s="29" t="s">
        <v>185</v>
      </c>
      <c r="N89" s="29" t="s">
        <v>48</v>
      </c>
      <c r="O89" s="28">
        <v>15</v>
      </c>
      <c r="P89" s="29" t="s">
        <v>41</v>
      </c>
      <c r="Q89" s="31" t="s">
        <v>15</v>
      </c>
      <c r="R89" s="28">
        <v>1</v>
      </c>
      <c r="S89" s="28">
        <v>0</v>
      </c>
      <c r="T89" s="28">
        <v>0</v>
      </c>
      <c r="U89" s="28">
        <v>1</v>
      </c>
      <c r="V89" s="28">
        <v>0</v>
      </c>
      <c r="W89" s="28">
        <v>0</v>
      </c>
      <c r="X89" s="28">
        <v>0</v>
      </c>
      <c r="Y89" s="28">
        <v>0</v>
      </c>
      <c r="Z89" s="28">
        <v>1</v>
      </c>
      <c r="AA89" s="28">
        <v>0</v>
      </c>
      <c r="AB89" s="28">
        <v>0</v>
      </c>
      <c r="AC89" s="28">
        <v>0</v>
      </c>
      <c r="AD89" s="28">
        <v>0</v>
      </c>
      <c r="AE89" s="28">
        <v>0</v>
      </c>
      <c r="AF89" s="28">
        <v>0</v>
      </c>
      <c r="AG89" s="28">
        <v>0</v>
      </c>
      <c r="AH89" s="28">
        <v>0</v>
      </c>
      <c r="AI89" s="28">
        <v>1</v>
      </c>
      <c r="AJ89" s="9">
        <f t="shared" si="12"/>
        <v>0</v>
      </c>
      <c r="AK89" s="9">
        <f t="shared" si="13"/>
        <v>0</v>
      </c>
      <c r="AL89" s="9">
        <f t="shared" si="14"/>
        <v>1</v>
      </c>
      <c r="AM89" s="9">
        <f t="shared" si="15"/>
        <v>0</v>
      </c>
      <c r="AN89" s="29" t="s">
        <v>7506</v>
      </c>
    </row>
    <row r="90" spans="1:40" x14ac:dyDescent="0.25">
      <c r="A90" s="28">
        <v>1265</v>
      </c>
      <c r="B90" s="29" t="s">
        <v>7507</v>
      </c>
      <c r="C90" s="29" t="s">
        <v>7508</v>
      </c>
      <c r="D90" s="29" t="s">
        <v>7509</v>
      </c>
      <c r="E90" s="42">
        <v>41290</v>
      </c>
      <c r="F90" s="29" t="s">
        <v>38</v>
      </c>
      <c r="L90" s="10" t="s">
        <v>341</v>
      </c>
      <c r="M90" s="29" t="s">
        <v>54</v>
      </c>
      <c r="N90" s="29" t="s">
        <v>48</v>
      </c>
      <c r="O90" s="28">
        <v>0</v>
      </c>
      <c r="P90" s="29" t="s">
        <v>111</v>
      </c>
      <c r="Q90" s="31" t="s">
        <v>15</v>
      </c>
      <c r="R90" s="28">
        <v>1</v>
      </c>
      <c r="S90" s="28">
        <v>0</v>
      </c>
      <c r="T90" s="28">
        <v>0</v>
      </c>
      <c r="U90" s="28">
        <v>0</v>
      </c>
      <c r="V90" s="28">
        <v>0</v>
      </c>
      <c r="W90" s="28">
        <v>0</v>
      </c>
      <c r="X90" s="28">
        <v>0</v>
      </c>
      <c r="Y90" s="28">
        <v>0</v>
      </c>
      <c r="Z90" s="28">
        <v>1</v>
      </c>
      <c r="AA90" s="28">
        <v>0</v>
      </c>
      <c r="AB90" s="28">
        <v>1</v>
      </c>
      <c r="AC90" s="28">
        <v>0</v>
      </c>
      <c r="AD90" s="28">
        <v>0</v>
      </c>
      <c r="AE90" s="28">
        <v>0</v>
      </c>
      <c r="AF90" s="28">
        <v>0</v>
      </c>
      <c r="AG90" s="28">
        <v>0</v>
      </c>
      <c r="AH90" s="28">
        <v>0</v>
      </c>
      <c r="AI90" s="28">
        <v>1</v>
      </c>
      <c r="AJ90" s="9">
        <f t="shared" si="12"/>
        <v>0</v>
      </c>
      <c r="AK90" s="9">
        <f t="shared" si="13"/>
        <v>0</v>
      </c>
      <c r="AL90" s="9">
        <f t="shared" si="14"/>
        <v>1</v>
      </c>
      <c r="AM90" s="9">
        <f t="shared" si="15"/>
        <v>0</v>
      </c>
      <c r="AN90" s="29" t="s">
        <v>7510</v>
      </c>
    </row>
    <row r="91" spans="1:40" x14ac:dyDescent="0.25">
      <c r="A91" s="28">
        <v>1283</v>
      </c>
      <c r="B91" s="29" t="s">
        <v>7511</v>
      </c>
      <c r="C91" s="29" t="s">
        <v>7512</v>
      </c>
      <c r="D91" s="29" t="s">
        <v>7513</v>
      </c>
      <c r="E91" s="42">
        <v>41029</v>
      </c>
      <c r="F91" s="29" t="s">
        <v>38</v>
      </c>
      <c r="J91" s="28">
        <v>4</v>
      </c>
      <c r="L91" s="10" t="s">
        <v>342</v>
      </c>
      <c r="M91" s="29" t="s">
        <v>39</v>
      </c>
      <c r="N91" s="29" t="s">
        <v>48</v>
      </c>
      <c r="O91" s="28">
        <v>2</v>
      </c>
      <c r="P91" s="29" t="s">
        <v>7514</v>
      </c>
      <c r="Q91" s="31" t="s">
        <v>70</v>
      </c>
      <c r="R91" s="28">
        <v>0</v>
      </c>
      <c r="S91" s="28">
        <v>0</v>
      </c>
      <c r="T91" s="28">
        <v>0</v>
      </c>
      <c r="U91" s="28">
        <v>0</v>
      </c>
      <c r="V91" s="28">
        <v>0</v>
      </c>
      <c r="W91" s="28">
        <v>0</v>
      </c>
      <c r="X91" s="28">
        <v>0</v>
      </c>
      <c r="Y91" s="28">
        <v>1</v>
      </c>
      <c r="Z91" s="28">
        <v>0</v>
      </c>
      <c r="AA91" s="28">
        <v>0</v>
      </c>
      <c r="AB91" s="28">
        <v>0</v>
      </c>
      <c r="AC91" s="28">
        <v>1</v>
      </c>
      <c r="AD91" s="28">
        <v>0</v>
      </c>
      <c r="AE91" s="28">
        <v>0</v>
      </c>
      <c r="AF91" s="28">
        <v>0</v>
      </c>
      <c r="AG91" s="28">
        <v>0</v>
      </c>
      <c r="AH91" s="28">
        <v>0</v>
      </c>
      <c r="AI91" s="28">
        <v>0</v>
      </c>
      <c r="AJ91" s="9">
        <f t="shared" si="12"/>
        <v>1</v>
      </c>
      <c r="AK91" s="9">
        <f t="shared" si="13"/>
        <v>0</v>
      </c>
      <c r="AL91" s="9">
        <f t="shared" si="14"/>
        <v>0</v>
      </c>
      <c r="AM91" s="9">
        <f t="shared" si="15"/>
        <v>0</v>
      </c>
      <c r="AN91" s="29" t="s">
        <v>7515</v>
      </c>
    </row>
    <row r="92" spans="1:40" x14ac:dyDescent="0.25">
      <c r="A92" s="28">
        <v>1287</v>
      </c>
      <c r="B92" s="29" t="s">
        <v>7516</v>
      </c>
      <c r="C92" s="29" t="s">
        <v>7517</v>
      </c>
      <c r="D92" s="29" t="s">
        <v>7518</v>
      </c>
      <c r="E92" s="42">
        <v>38292</v>
      </c>
      <c r="F92" s="29" t="s">
        <v>38</v>
      </c>
      <c r="L92" s="10" t="s">
        <v>341</v>
      </c>
      <c r="M92" s="29" t="s">
        <v>7519</v>
      </c>
      <c r="N92" s="29" t="s">
        <v>40</v>
      </c>
      <c r="O92" s="28">
        <v>21</v>
      </c>
      <c r="P92" s="29" t="s">
        <v>7520</v>
      </c>
      <c r="Q92" s="31" t="s">
        <v>70</v>
      </c>
      <c r="R92" s="28">
        <v>0</v>
      </c>
      <c r="S92" s="28">
        <v>0</v>
      </c>
      <c r="T92" s="28">
        <v>0</v>
      </c>
      <c r="U92" s="28">
        <v>1</v>
      </c>
      <c r="V92" s="28">
        <v>0</v>
      </c>
      <c r="W92" s="28">
        <v>0</v>
      </c>
      <c r="X92" s="28">
        <v>0</v>
      </c>
      <c r="Y92" s="28">
        <v>1</v>
      </c>
      <c r="Z92" s="28">
        <v>0</v>
      </c>
      <c r="AA92" s="28">
        <v>0</v>
      </c>
      <c r="AB92" s="28">
        <v>0</v>
      </c>
      <c r="AC92" s="28">
        <v>0</v>
      </c>
      <c r="AD92" s="28">
        <v>1</v>
      </c>
      <c r="AE92" s="28">
        <v>1</v>
      </c>
      <c r="AF92" s="28">
        <v>0</v>
      </c>
      <c r="AG92" s="28">
        <v>0</v>
      </c>
      <c r="AH92" s="28">
        <v>0</v>
      </c>
      <c r="AI92" s="28">
        <v>0</v>
      </c>
      <c r="AJ92" s="9">
        <f t="shared" si="12"/>
        <v>1</v>
      </c>
      <c r="AK92" s="9">
        <f t="shared" si="13"/>
        <v>0</v>
      </c>
      <c r="AL92" s="9">
        <f t="shared" si="14"/>
        <v>1</v>
      </c>
      <c r="AM92" s="9">
        <f t="shared" si="15"/>
        <v>1</v>
      </c>
      <c r="AN92" s="29" t="s">
        <v>7521</v>
      </c>
    </row>
    <row r="93" spans="1:40" x14ac:dyDescent="0.25">
      <c r="A93" s="28">
        <v>1294</v>
      </c>
      <c r="B93" s="29" t="s">
        <v>5272</v>
      </c>
      <c r="C93" s="29" t="s">
        <v>5273</v>
      </c>
      <c r="D93" s="29" t="s">
        <v>5274</v>
      </c>
      <c r="E93" s="42">
        <v>38018</v>
      </c>
      <c r="F93" s="29" t="s">
        <v>38</v>
      </c>
      <c r="J93" s="28">
        <v>2</v>
      </c>
      <c r="L93" s="10" t="s">
        <v>341</v>
      </c>
      <c r="M93" s="29" t="s">
        <v>151</v>
      </c>
      <c r="N93" s="29" t="s">
        <v>48</v>
      </c>
      <c r="O93" s="28">
        <v>7</v>
      </c>
      <c r="P93" s="29" t="s">
        <v>738</v>
      </c>
      <c r="Q93" s="31" t="s">
        <v>15</v>
      </c>
      <c r="R93" s="28">
        <v>1</v>
      </c>
      <c r="S93" s="28">
        <v>0</v>
      </c>
      <c r="T93" s="28">
        <v>0</v>
      </c>
      <c r="U93" s="28">
        <v>1</v>
      </c>
      <c r="V93" s="28">
        <v>0</v>
      </c>
      <c r="W93" s="28">
        <v>0</v>
      </c>
      <c r="X93" s="28">
        <v>0</v>
      </c>
      <c r="Y93" s="28">
        <v>0</v>
      </c>
      <c r="Z93" s="28">
        <v>1</v>
      </c>
      <c r="AA93" s="28">
        <v>0</v>
      </c>
      <c r="AB93" s="28">
        <v>0</v>
      </c>
      <c r="AC93" s="28">
        <v>0</v>
      </c>
      <c r="AD93" s="28">
        <v>0</v>
      </c>
      <c r="AE93" s="28">
        <v>0</v>
      </c>
      <c r="AF93" s="28">
        <v>0</v>
      </c>
      <c r="AG93" s="28">
        <v>0</v>
      </c>
      <c r="AH93" s="28">
        <v>0</v>
      </c>
      <c r="AI93" s="28">
        <v>1</v>
      </c>
      <c r="AJ93" s="9">
        <f t="shared" si="12"/>
        <v>0</v>
      </c>
      <c r="AK93" s="9">
        <f t="shared" si="13"/>
        <v>0</v>
      </c>
      <c r="AL93" s="9">
        <f t="shared" si="14"/>
        <v>1</v>
      </c>
      <c r="AM93" s="9">
        <f t="shared" si="15"/>
        <v>0</v>
      </c>
      <c r="AN93" s="29" t="s">
        <v>5275</v>
      </c>
    </row>
    <row r="94" spans="1:40" x14ac:dyDescent="0.25">
      <c r="A94" s="28">
        <v>1296</v>
      </c>
      <c r="B94" s="29" t="s">
        <v>7522</v>
      </c>
      <c r="C94" s="29" t="s">
        <v>7523</v>
      </c>
      <c r="D94" s="29" t="s">
        <v>7524</v>
      </c>
      <c r="E94" s="42">
        <v>41306</v>
      </c>
      <c r="F94" s="29" t="s">
        <v>38</v>
      </c>
      <c r="I94" s="28">
        <v>6789</v>
      </c>
      <c r="L94" s="10" t="s">
        <v>342</v>
      </c>
      <c r="M94" s="29" t="s">
        <v>39</v>
      </c>
      <c r="N94" s="29" t="s">
        <v>219</v>
      </c>
      <c r="O94" s="28">
        <v>225</v>
      </c>
      <c r="P94" s="29" t="s">
        <v>225</v>
      </c>
      <c r="Q94" s="31" t="s">
        <v>15</v>
      </c>
      <c r="R94" s="28">
        <v>1</v>
      </c>
      <c r="S94" s="28">
        <v>0</v>
      </c>
      <c r="T94" s="28">
        <v>0</v>
      </c>
      <c r="U94" s="28">
        <v>1</v>
      </c>
      <c r="V94" s="28">
        <v>0</v>
      </c>
      <c r="W94" s="28">
        <v>0</v>
      </c>
      <c r="X94" s="28">
        <v>0</v>
      </c>
      <c r="Y94" s="28">
        <v>0</v>
      </c>
      <c r="Z94" s="28">
        <v>1</v>
      </c>
      <c r="AA94" s="28">
        <v>0</v>
      </c>
      <c r="AB94" s="28">
        <v>0</v>
      </c>
      <c r="AC94" s="28">
        <v>0</v>
      </c>
      <c r="AD94" s="28">
        <v>0</v>
      </c>
      <c r="AE94" s="28">
        <v>0</v>
      </c>
      <c r="AF94" s="28">
        <v>0</v>
      </c>
      <c r="AG94" s="28">
        <v>0</v>
      </c>
      <c r="AH94" s="28">
        <v>0</v>
      </c>
      <c r="AI94" s="28">
        <v>1</v>
      </c>
      <c r="AJ94" s="9">
        <f t="shared" si="12"/>
        <v>0</v>
      </c>
      <c r="AK94" s="9">
        <f t="shared" si="13"/>
        <v>0</v>
      </c>
      <c r="AL94" s="9">
        <f t="shared" si="14"/>
        <v>1</v>
      </c>
      <c r="AM94" s="9">
        <f t="shared" si="15"/>
        <v>0</v>
      </c>
      <c r="AN94" s="29" t="s">
        <v>7525</v>
      </c>
    </row>
    <row r="95" spans="1:40" x14ac:dyDescent="0.25">
      <c r="A95" s="28">
        <v>1302</v>
      </c>
      <c r="B95" s="29" t="s">
        <v>4297</v>
      </c>
      <c r="C95" s="29" t="s">
        <v>4298</v>
      </c>
      <c r="D95" s="29" t="s">
        <v>4299</v>
      </c>
      <c r="E95" s="42">
        <v>41518</v>
      </c>
      <c r="F95" s="29" t="s">
        <v>38</v>
      </c>
      <c r="I95" s="28">
        <v>6789</v>
      </c>
      <c r="L95" s="10" t="s">
        <v>342</v>
      </c>
      <c r="M95" s="29" t="s">
        <v>39</v>
      </c>
      <c r="N95" s="29" t="s">
        <v>40</v>
      </c>
      <c r="O95" s="28">
        <v>180</v>
      </c>
      <c r="P95" s="29" t="s">
        <v>225</v>
      </c>
      <c r="Q95" s="31" t="s">
        <v>15</v>
      </c>
      <c r="R95" s="28">
        <v>1</v>
      </c>
      <c r="S95" s="28">
        <v>0</v>
      </c>
      <c r="T95" s="28">
        <v>0</v>
      </c>
      <c r="U95" s="28">
        <v>1</v>
      </c>
      <c r="V95" s="28">
        <v>0</v>
      </c>
      <c r="W95" s="28">
        <v>0</v>
      </c>
      <c r="X95" s="28">
        <v>0</v>
      </c>
      <c r="Y95" s="28">
        <v>0</v>
      </c>
      <c r="Z95" s="28">
        <v>1</v>
      </c>
      <c r="AA95" s="28">
        <v>0</v>
      </c>
      <c r="AB95" s="28">
        <v>0</v>
      </c>
      <c r="AC95" s="28">
        <v>0</v>
      </c>
      <c r="AD95" s="28">
        <v>0</v>
      </c>
      <c r="AE95" s="28">
        <v>0</v>
      </c>
      <c r="AF95" s="28">
        <v>0</v>
      </c>
      <c r="AG95" s="28">
        <v>0</v>
      </c>
      <c r="AH95" s="28">
        <v>0</v>
      </c>
      <c r="AI95" s="28">
        <v>1</v>
      </c>
      <c r="AJ95" s="9">
        <f t="shared" si="12"/>
        <v>0</v>
      </c>
      <c r="AK95" s="9">
        <f t="shared" si="13"/>
        <v>0</v>
      </c>
      <c r="AL95" s="9">
        <f t="shared" si="14"/>
        <v>1</v>
      </c>
      <c r="AM95" s="9">
        <f t="shared" si="15"/>
        <v>0</v>
      </c>
      <c r="AN95" s="29" t="s">
        <v>4300</v>
      </c>
    </row>
    <row r="96" spans="1:40" x14ac:dyDescent="0.25">
      <c r="A96" s="28">
        <v>1304</v>
      </c>
      <c r="B96" s="29" t="s">
        <v>4301</v>
      </c>
      <c r="C96" s="29" t="s">
        <v>4302</v>
      </c>
      <c r="D96" s="29" t="s">
        <v>4303</v>
      </c>
      <c r="E96" s="42">
        <v>40969</v>
      </c>
      <c r="F96" s="29" t="s">
        <v>38</v>
      </c>
      <c r="J96" s="28">
        <v>0.9</v>
      </c>
      <c r="L96" s="10" t="s">
        <v>341</v>
      </c>
      <c r="M96" s="29" t="s">
        <v>54</v>
      </c>
      <c r="N96" s="29" t="s">
        <v>48</v>
      </c>
      <c r="O96" s="28">
        <v>10</v>
      </c>
      <c r="P96" s="29" t="s">
        <v>3096</v>
      </c>
      <c r="Q96" s="31" t="s">
        <v>15</v>
      </c>
      <c r="R96" s="28">
        <v>1</v>
      </c>
      <c r="S96" s="28">
        <v>0</v>
      </c>
      <c r="T96" s="28">
        <v>0</v>
      </c>
      <c r="U96" s="28">
        <v>1</v>
      </c>
      <c r="V96" s="28">
        <v>0</v>
      </c>
      <c r="W96" s="28">
        <v>0</v>
      </c>
      <c r="X96" s="28">
        <v>0</v>
      </c>
      <c r="Y96" s="28">
        <v>0</v>
      </c>
      <c r="Z96" s="28">
        <v>1</v>
      </c>
      <c r="AA96" s="28">
        <v>0</v>
      </c>
      <c r="AB96" s="28">
        <v>0</v>
      </c>
      <c r="AC96" s="28">
        <v>1</v>
      </c>
      <c r="AD96" s="28">
        <v>0</v>
      </c>
      <c r="AE96" s="28">
        <v>0</v>
      </c>
      <c r="AF96" s="28">
        <v>0</v>
      </c>
      <c r="AG96" s="28">
        <v>0</v>
      </c>
      <c r="AH96" s="28">
        <v>0</v>
      </c>
      <c r="AI96" s="28">
        <v>0</v>
      </c>
      <c r="AJ96" s="9">
        <f t="shared" si="12"/>
        <v>1</v>
      </c>
      <c r="AK96" s="9">
        <f t="shared" si="13"/>
        <v>0</v>
      </c>
      <c r="AL96" s="9">
        <f t="shared" si="14"/>
        <v>0</v>
      </c>
      <c r="AM96" s="9">
        <f t="shared" si="15"/>
        <v>0</v>
      </c>
      <c r="AN96" s="29" t="s">
        <v>4304</v>
      </c>
    </row>
    <row r="97" spans="1:40" x14ac:dyDescent="0.25">
      <c r="A97" s="28">
        <v>1309</v>
      </c>
      <c r="B97" s="29" t="s">
        <v>7526</v>
      </c>
      <c r="C97" s="29" t="s">
        <v>7527</v>
      </c>
      <c r="D97" s="29" t="s">
        <v>7528</v>
      </c>
      <c r="E97" s="42">
        <v>40909</v>
      </c>
      <c r="F97" s="29" t="s">
        <v>38</v>
      </c>
      <c r="I97" s="28">
        <v>10400</v>
      </c>
      <c r="J97" s="28">
        <v>2</v>
      </c>
      <c r="L97" s="10" t="s">
        <v>342</v>
      </c>
      <c r="M97" s="29" t="s">
        <v>39</v>
      </c>
      <c r="N97" s="29" t="s">
        <v>40</v>
      </c>
      <c r="O97" s="28">
        <v>5</v>
      </c>
      <c r="P97" s="29" t="s">
        <v>526</v>
      </c>
      <c r="Q97" s="31" t="s">
        <v>15</v>
      </c>
      <c r="R97" s="28">
        <v>1</v>
      </c>
      <c r="S97" s="28">
        <v>0</v>
      </c>
      <c r="T97" s="28">
        <v>0</v>
      </c>
      <c r="U97" s="28">
        <v>1</v>
      </c>
      <c r="V97" s="28">
        <v>0</v>
      </c>
      <c r="W97" s="28">
        <v>0</v>
      </c>
      <c r="X97" s="28">
        <v>0</v>
      </c>
      <c r="Y97" s="28">
        <v>0</v>
      </c>
      <c r="Z97" s="28">
        <v>1</v>
      </c>
      <c r="AA97" s="28">
        <v>0</v>
      </c>
      <c r="AB97" s="28">
        <v>0</v>
      </c>
      <c r="AC97" s="28">
        <v>0</v>
      </c>
      <c r="AD97" s="28">
        <v>0</v>
      </c>
      <c r="AE97" s="28">
        <v>0</v>
      </c>
      <c r="AF97" s="28">
        <v>0</v>
      </c>
      <c r="AG97" s="28">
        <v>0</v>
      </c>
      <c r="AH97" s="28">
        <v>0</v>
      </c>
      <c r="AI97" s="28">
        <v>1</v>
      </c>
      <c r="AJ97" s="9">
        <f t="shared" si="12"/>
        <v>0</v>
      </c>
      <c r="AK97" s="9">
        <f t="shared" si="13"/>
        <v>0</v>
      </c>
      <c r="AL97" s="9">
        <f t="shared" si="14"/>
        <v>1</v>
      </c>
      <c r="AM97" s="9">
        <f t="shared" si="15"/>
        <v>0</v>
      </c>
      <c r="AN97" s="29" t="s">
        <v>7529</v>
      </c>
    </row>
    <row r="98" spans="1:40" x14ac:dyDescent="0.25">
      <c r="A98" s="28">
        <v>1310</v>
      </c>
      <c r="B98" s="29" t="s">
        <v>4305</v>
      </c>
      <c r="C98" s="29" t="s">
        <v>4306</v>
      </c>
      <c r="D98" s="29" t="s">
        <v>3584</v>
      </c>
      <c r="E98" s="42">
        <v>40849</v>
      </c>
      <c r="F98" s="29" t="s">
        <v>38</v>
      </c>
      <c r="J98" s="28">
        <v>0.9</v>
      </c>
      <c r="L98" s="10" t="s">
        <v>341</v>
      </c>
      <c r="M98" s="29" t="s">
        <v>54</v>
      </c>
      <c r="N98" s="29" t="s">
        <v>48</v>
      </c>
      <c r="O98" s="28">
        <v>90</v>
      </c>
      <c r="P98" s="29" t="s">
        <v>367</v>
      </c>
      <c r="Q98" s="31" t="s">
        <v>15</v>
      </c>
      <c r="R98" s="28">
        <v>1</v>
      </c>
      <c r="S98" s="28">
        <v>0</v>
      </c>
      <c r="T98" s="28">
        <v>0</v>
      </c>
      <c r="U98" s="28">
        <v>1</v>
      </c>
      <c r="V98" s="28">
        <v>0</v>
      </c>
      <c r="W98" s="28">
        <v>0</v>
      </c>
      <c r="X98" s="28">
        <v>0</v>
      </c>
      <c r="Y98" s="28">
        <v>0</v>
      </c>
      <c r="Z98" s="28">
        <v>1</v>
      </c>
      <c r="AA98" s="28">
        <v>0</v>
      </c>
      <c r="AB98" s="28">
        <v>0</v>
      </c>
      <c r="AC98" s="28">
        <v>1</v>
      </c>
      <c r="AD98" s="28">
        <v>0</v>
      </c>
      <c r="AE98" s="28">
        <v>0</v>
      </c>
      <c r="AF98" s="28">
        <v>0</v>
      </c>
      <c r="AG98" s="28">
        <v>0</v>
      </c>
      <c r="AH98" s="28">
        <v>0</v>
      </c>
      <c r="AI98" s="28">
        <v>0</v>
      </c>
      <c r="AJ98" s="9">
        <f t="shared" si="12"/>
        <v>1</v>
      </c>
      <c r="AK98" s="9">
        <f t="shared" si="13"/>
        <v>0</v>
      </c>
      <c r="AL98" s="9">
        <f t="shared" si="14"/>
        <v>0</v>
      </c>
      <c r="AM98" s="9">
        <f t="shared" si="15"/>
        <v>0</v>
      </c>
      <c r="AN98" s="29" t="s">
        <v>4307</v>
      </c>
    </row>
    <row r="99" spans="1:40" x14ac:dyDescent="0.25">
      <c r="A99" s="28">
        <v>1311</v>
      </c>
      <c r="B99" s="29" t="s">
        <v>4308</v>
      </c>
      <c r="C99" s="29" t="s">
        <v>4309</v>
      </c>
      <c r="D99" s="29" t="s">
        <v>4310</v>
      </c>
      <c r="E99" s="42">
        <v>41444</v>
      </c>
      <c r="F99" s="29" t="s">
        <v>38</v>
      </c>
      <c r="G99" s="10">
        <v>1800</v>
      </c>
      <c r="H99" s="10">
        <v>1800</v>
      </c>
      <c r="J99" s="28">
        <v>1.0900000000000001</v>
      </c>
      <c r="L99" s="10" t="s">
        <v>341</v>
      </c>
      <c r="M99" s="29" t="s">
        <v>151</v>
      </c>
      <c r="N99" s="29" t="s">
        <v>48</v>
      </c>
      <c r="O99" s="28">
        <v>30</v>
      </c>
      <c r="P99" s="29" t="s">
        <v>111</v>
      </c>
      <c r="Q99" s="31" t="s">
        <v>55</v>
      </c>
      <c r="R99" s="28">
        <v>0</v>
      </c>
      <c r="S99" s="28">
        <v>0</v>
      </c>
      <c r="T99" s="28">
        <v>0</v>
      </c>
      <c r="U99" s="28">
        <v>0</v>
      </c>
      <c r="V99" s="28">
        <v>0</v>
      </c>
      <c r="W99" s="28">
        <v>0</v>
      </c>
      <c r="X99" s="28">
        <v>0</v>
      </c>
      <c r="Y99" s="28">
        <v>0</v>
      </c>
      <c r="Z99" s="28">
        <v>0</v>
      </c>
      <c r="AA99" s="28">
        <v>1</v>
      </c>
      <c r="AB99" s="28">
        <v>0</v>
      </c>
      <c r="AC99" s="28">
        <v>0</v>
      </c>
      <c r="AD99" s="28">
        <v>0</v>
      </c>
      <c r="AE99" s="28">
        <v>1</v>
      </c>
      <c r="AF99" s="28">
        <v>0</v>
      </c>
      <c r="AG99" s="28">
        <v>0</v>
      </c>
      <c r="AH99" s="28">
        <v>0</v>
      </c>
      <c r="AI99" s="28">
        <v>0</v>
      </c>
      <c r="AJ99" s="9">
        <f t="shared" si="12"/>
        <v>1</v>
      </c>
      <c r="AK99" s="9">
        <f t="shared" si="13"/>
        <v>0</v>
      </c>
      <c r="AL99" s="9">
        <f t="shared" si="14"/>
        <v>0</v>
      </c>
      <c r="AM99" s="9">
        <f t="shared" si="15"/>
        <v>0</v>
      </c>
      <c r="AN99" s="80" t="s">
        <v>4312</v>
      </c>
    </row>
    <row r="100" spans="1:40" x14ac:dyDescent="0.25">
      <c r="A100" s="28">
        <v>1312</v>
      </c>
      <c r="B100" s="29" t="s">
        <v>4313</v>
      </c>
      <c r="C100" s="29" t="s">
        <v>4314</v>
      </c>
      <c r="D100" s="29" t="s">
        <v>4315</v>
      </c>
      <c r="E100" s="42">
        <v>40924</v>
      </c>
      <c r="F100" s="29" t="s">
        <v>38</v>
      </c>
      <c r="J100" s="28">
        <v>1</v>
      </c>
      <c r="K100" s="28">
        <v>20</v>
      </c>
      <c r="L100" s="10" t="s">
        <v>342</v>
      </c>
      <c r="M100" s="29" t="s">
        <v>185</v>
      </c>
      <c r="N100" s="29" t="s">
        <v>40</v>
      </c>
      <c r="O100" s="28">
        <v>2</v>
      </c>
      <c r="P100" s="29" t="s">
        <v>195</v>
      </c>
      <c r="Q100" s="31" t="s">
        <v>15</v>
      </c>
      <c r="R100" s="28">
        <v>1</v>
      </c>
      <c r="S100" s="28">
        <v>0</v>
      </c>
      <c r="T100" s="28">
        <v>0</v>
      </c>
      <c r="U100" s="28">
        <v>1</v>
      </c>
      <c r="V100" s="28">
        <v>0</v>
      </c>
      <c r="W100" s="28">
        <v>0</v>
      </c>
      <c r="X100" s="28">
        <v>0</v>
      </c>
      <c r="Y100" s="28">
        <v>0</v>
      </c>
      <c r="Z100" s="28">
        <v>1</v>
      </c>
      <c r="AA100" s="28">
        <v>0</v>
      </c>
      <c r="AB100" s="28">
        <v>0</v>
      </c>
      <c r="AC100" s="28">
        <v>0</v>
      </c>
      <c r="AD100" s="28">
        <v>0</v>
      </c>
      <c r="AE100" s="28">
        <v>1</v>
      </c>
      <c r="AF100" s="28">
        <v>0</v>
      </c>
      <c r="AG100" s="28">
        <v>0</v>
      </c>
      <c r="AH100" s="28">
        <v>0</v>
      </c>
      <c r="AI100" s="28">
        <v>0</v>
      </c>
      <c r="AJ100" s="9">
        <f t="shared" si="12"/>
        <v>1</v>
      </c>
      <c r="AK100" s="9">
        <f t="shared" si="13"/>
        <v>0</v>
      </c>
      <c r="AL100" s="9">
        <f t="shared" si="14"/>
        <v>0</v>
      </c>
      <c r="AM100" s="9">
        <f t="shared" si="15"/>
        <v>0</v>
      </c>
      <c r="AN100" s="29" t="s">
        <v>4316</v>
      </c>
    </row>
    <row r="101" spans="1:40" x14ac:dyDescent="0.25">
      <c r="A101" s="28">
        <v>1314</v>
      </c>
      <c r="B101" s="29" t="s">
        <v>3207</v>
      </c>
      <c r="C101" s="29" t="s">
        <v>3208</v>
      </c>
      <c r="D101" s="29" t="s">
        <v>3209</v>
      </c>
      <c r="E101" s="42">
        <v>40878</v>
      </c>
      <c r="F101" s="29" t="s">
        <v>38</v>
      </c>
      <c r="K101" s="28">
        <v>10000</v>
      </c>
      <c r="L101" s="10" t="s">
        <v>342</v>
      </c>
      <c r="M101" s="29" t="s">
        <v>224</v>
      </c>
      <c r="N101" s="29" t="s">
        <v>48</v>
      </c>
      <c r="O101" s="28">
        <v>0</v>
      </c>
      <c r="P101" s="29" t="s">
        <v>2220</v>
      </c>
      <c r="Q101" s="31" t="s">
        <v>15</v>
      </c>
      <c r="R101" s="28">
        <v>0</v>
      </c>
      <c r="S101" s="28">
        <v>0</v>
      </c>
      <c r="T101" s="28">
        <v>0</v>
      </c>
      <c r="U101" s="28">
        <v>1</v>
      </c>
      <c r="V101" s="28">
        <v>0</v>
      </c>
      <c r="W101" s="28">
        <v>0</v>
      </c>
      <c r="X101" s="28">
        <v>0</v>
      </c>
      <c r="Y101" s="28">
        <v>0</v>
      </c>
      <c r="Z101" s="28">
        <v>1</v>
      </c>
      <c r="AA101" s="28">
        <v>0</v>
      </c>
      <c r="AB101" s="28">
        <v>0</v>
      </c>
      <c r="AC101" s="28">
        <v>1</v>
      </c>
      <c r="AD101" s="28">
        <v>0</v>
      </c>
      <c r="AE101" s="28">
        <v>0</v>
      </c>
      <c r="AF101" s="28">
        <v>0</v>
      </c>
      <c r="AG101" s="28">
        <v>0</v>
      </c>
      <c r="AH101" s="28">
        <v>0</v>
      </c>
      <c r="AI101" s="28">
        <v>0</v>
      </c>
      <c r="AJ101" s="9">
        <f t="shared" si="12"/>
        <v>1</v>
      </c>
      <c r="AK101" s="9">
        <f t="shared" si="13"/>
        <v>0</v>
      </c>
      <c r="AL101" s="9">
        <f t="shared" si="14"/>
        <v>0</v>
      </c>
      <c r="AM101" s="9">
        <f t="shared" si="15"/>
        <v>0</v>
      </c>
      <c r="AN101" s="29" t="s">
        <v>3210</v>
      </c>
    </row>
    <row r="102" spans="1:40" x14ac:dyDescent="0.25">
      <c r="A102" s="28">
        <v>1315</v>
      </c>
      <c r="B102" s="29" t="s">
        <v>4317</v>
      </c>
      <c r="C102" s="29" t="s">
        <v>4318</v>
      </c>
      <c r="D102" s="29" t="s">
        <v>4319</v>
      </c>
      <c r="E102" s="42">
        <v>41030</v>
      </c>
      <c r="F102" s="29" t="s">
        <v>38</v>
      </c>
      <c r="L102" s="10" t="s">
        <v>342</v>
      </c>
      <c r="M102" s="29" t="s">
        <v>39</v>
      </c>
      <c r="N102" s="29" t="s">
        <v>48</v>
      </c>
      <c r="O102" s="28">
        <v>1.75</v>
      </c>
      <c r="P102" s="29" t="s">
        <v>799</v>
      </c>
      <c r="Q102" s="31" t="s">
        <v>15</v>
      </c>
      <c r="R102" s="28">
        <v>0</v>
      </c>
      <c r="S102" s="28">
        <v>0</v>
      </c>
      <c r="T102" s="28">
        <v>0</v>
      </c>
      <c r="U102" s="28">
        <v>1</v>
      </c>
      <c r="V102" s="28">
        <v>0</v>
      </c>
      <c r="W102" s="28">
        <v>0</v>
      </c>
      <c r="X102" s="28">
        <v>0</v>
      </c>
      <c r="Y102" s="28">
        <v>0</v>
      </c>
      <c r="Z102" s="28">
        <v>1</v>
      </c>
      <c r="AA102" s="28">
        <v>0</v>
      </c>
      <c r="AB102" s="28">
        <v>0</v>
      </c>
      <c r="AC102" s="28">
        <v>0</v>
      </c>
      <c r="AD102" s="28">
        <v>0</v>
      </c>
      <c r="AE102" s="28">
        <v>1</v>
      </c>
      <c r="AF102" s="28">
        <v>0</v>
      </c>
      <c r="AG102" s="28">
        <v>0</v>
      </c>
      <c r="AH102" s="28">
        <v>0</v>
      </c>
      <c r="AI102" s="28">
        <v>0</v>
      </c>
      <c r="AJ102" s="9">
        <f t="shared" si="12"/>
        <v>1</v>
      </c>
      <c r="AK102" s="9">
        <f t="shared" si="13"/>
        <v>0</v>
      </c>
      <c r="AL102" s="9">
        <f t="shared" si="14"/>
        <v>0</v>
      </c>
      <c r="AM102" s="9">
        <f t="shared" si="15"/>
        <v>0</v>
      </c>
      <c r="AN102" s="29" t="s">
        <v>4320</v>
      </c>
    </row>
    <row r="103" spans="1:40" x14ac:dyDescent="0.25">
      <c r="A103" s="28">
        <v>1317</v>
      </c>
      <c r="B103" s="29" t="s">
        <v>3613</v>
      </c>
      <c r="C103" s="29" t="s">
        <v>3614</v>
      </c>
      <c r="D103" s="29" t="s">
        <v>3615</v>
      </c>
      <c r="E103" s="42">
        <v>41292</v>
      </c>
      <c r="F103" s="29" t="s">
        <v>38</v>
      </c>
      <c r="J103" s="28">
        <v>1</v>
      </c>
      <c r="L103" s="10" t="s">
        <v>341</v>
      </c>
      <c r="M103" s="29" t="s">
        <v>54</v>
      </c>
      <c r="N103" s="29" t="s">
        <v>48</v>
      </c>
      <c r="O103" s="28">
        <v>39.9</v>
      </c>
      <c r="P103" s="29" t="s">
        <v>377</v>
      </c>
      <c r="Q103" s="31" t="s">
        <v>15</v>
      </c>
      <c r="R103" s="28">
        <v>1</v>
      </c>
      <c r="S103" s="28">
        <v>0</v>
      </c>
      <c r="T103" s="28">
        <v>0</v>
      </c>
      <c r="U103" s="28">
        <v>1</v>
      </c>
      <c r="V103" s="28">
        <v>0</v>
      </c>
      <c r="W103" s="28">
        <v>0</v>
      </c>
      <c r="X103" s="28">
        <v>0</v>
      </c>
      <c r="Y103" s="28">
        <v>0</v>
      </c>
      <c r="Z103" s="28">
        <v>1</v>
      </c>
      <c r="AA103" s="28">
        <v>0</v>
      </c>
      <c r="AB103" s="28">
        <v>0</v>
      </c>
      <c r="AC103" s="28">
        <v>0</v>
      </c>
      <c r="AD103" s="28">
        <v>0</v>
      </c>
      <c r="AE103" s="28">
        <v>1</v>
      </c>
      <c r="AF103" s="28">
        <v>0</v>
      </c>
      <c r="AG103" s="28">
        <v>0</v>
      </c>
      <c r="AH103" s="28">
        <v>0</v>
      </c>
      <c r="AI103" s="28">
        <v>0</v>
      </c>
      <c r="AJ103" s="9">
        <f t="shared" si="12"/>
        <v>1</v>
      </c>
      <c r="AK103" s="9">
        <f t="shared" si="13"/>
        <v>0</v>
      </c>
      <c r="AL103" s="9">
        <f t="shared" si="14"/>
        <v>0</v>
      </c>
      <c r="AM103" s="9">
        <f t="shared" si="15"/>
        <v>0</v>
      </c>
      <c r="AN103" s="29" t="s">
        <v>3616</v>
      </c>
    </row>
    <row r="104" spans="1:40" x14ac:dyDescent="0.25">
      <c r="A104" s="28">
        <v>1318</v>
      </c>
      <c r="B104" s="29" t="s">
        <v>7530</v>
      </c>
      <c r="C104" s="29" t="s">
        <v>7531</v>
      </c>
      <c r="D104" s="29" t="s">
        <v>7532</v>
      </c>
      <c r="E104" s="42">
        <v>38869</v>
      </c>
      <c r="F104" s="29" t="s">
        <v>38</v>
      </c>
      <c r="I104" s="28">
        <v>10400</v>
      </c>
      <c r="J104" s="28">
        <v>4</v>
      </c>
      <c r="L104" s="10" t="s">
        <v>342</v>
      </c>
      <c r="M104" s="29" t="s">
        <v>39</v>
      </c>
      <c r="N104" s="29" t="s">
        <v>48</v>
      </c>
      <c r="O104" s="28">
        <v>5</v>
      </c>
      <c r="P104" s="29" t="s">
        <v>225</v>
      </c>
      <c r="Q104" s="31" t="s">
        <v>15</v>
      </c>
      <c r="R104" s="28">
        <v>1</v>
      </c>
      <c r="S104" s="28">
        <v>0</v>
      </c>
      <c r="T104" s="28">
        <v>0</v>
      </c>
      <c r="U104" s="28">
        <v>1</v>
      </c>
      <c r="V104" s="28">
        <v>0</v>
      </c>
      <c r="W104" s="28">
        <v>0</v>
      </c>
      <c r="X104" s="28">
        <v>0</v>
      </c>
      <c r="Y104" s="28">
        <v>0</v>
      </c>
      <c r="Z104" s="28">
        <v>1</v>
      </c>
      <c r="AA104" s="28">
        <v>0</v>
      </c>
      <c r="AB104" s="28">
        <v>0</v>
      </c>
      <c r="AC104" s="28">
        <v>0</v>
      </c>
      <c r="AD104" s="28">
        <v>0</v>
      </c>
      <c r="AE104" s="28">
        <v>0</v>
      </c>
      <c r="AF104" s="28">
        <v>0</v>
      </c>
      <c r="AG104" s="28">
        <v>0</v>
      </c>
      <c r="AH104" s="28">
        <v>0</v>
      </c>
      <c r="AI104" s="28">
        <v>1</v>
      </c>
      <c r="AJ104" s="9">
        <f t="shared" si="12"/>
        <v>0</v>
      </c>
      <c r="AK104" s="9">
        <f t="shared" si="13"/>
        <v>0</v>
      </c>
      <c r="AL104" s="9">
        <f t="shared" si="14"/>
        <v>1</v>
      </c>
      <c r="AM104" s="9">
        <f t="shared" si="15"/>
        <v>0</v>
      </c>
      <c r="AN104" s="29" t="s">
        <v>7533</v>
      </c>
    </row>
    <row r="105" spans="1:40" x14ac:dyDescent="0.25">
      <c r="A105" s="28">
        <v>1319</v>
      </c>
      <c r="B105" s="29" t="s">
        <v>7534</v>
      </c>
      <c r="C105" s="29" t="s">
        <v>7535</v>
      </c>
      <c r="D105" s="29" t="s">
        <v>7536</v>
      </c>
      <c r="E105" s="42">
        <v>40067</v>
      </c>
      <c r="F105" s="29" t="s">
        <v>38</v>
      </c>
      <c r="I105" s="28">
        <v>104000</v>
      </c>
      <c r="L105" s="10" t="s">
        <v>342</v>
      </c>
      <c r="M105" s="29" t="s">
        <v>39</v>
      </c>
      <c r="N105" s="29" t="s">
        <v>40</v>
      </c>
      <c r="O105" s="28">
        <v>30</v>
      </c>
      <c r="P105" s="29" t="s">
        <v>225</v>
      </c>
      <c r="Q105" s="31" t="s">
        <v>15</v>
      </c>
      <c r="R105" s="28">
        <v>1</v>
      </c>
      <c r="S105" s="28">
        <v>0</v>
      </c>
      <c r="T105" s="28">
        <v>0</v>
      </c>
      <c r="U105" s="28">
        <v>1</v>
      </c>
      <c r="V105" s="28">
        <v>0</v>
      </c>
      <c r="W105" s="28">
        <v>0</v>
      </c>
      <c r="X105" s="28">
        <v>0</v>
      </c>
      <c r="Y105" s="28">
        <v>0</v>
      </c>
      <c r="Z105" s="28">
        <v>1</v>
      </c>
      <c r="AA105" s="28">
        <v>0</v>
      </c>
      <c r="AB105" s="28">
        <v>0</v>
      </c>
      <c r="AC105" s="28">
        <v>0</v>
      </c>
      <c r="AD105" s="28">
        <v>0</v>
      </c>
      <c r="AE105" s="28">
        <v>0</v>
      </c>
      <c r="AF105" s="28">
        <v>0</v>
      </c>
      <c r="AG105" s="28">
        <v>0</v>
      </c>
      <c r="AH105" s="28">
        <v>0</v>
      </c>
      <c r="AI105" s="28">
        <v>1</v>
      </c>
      <c r="AJ105" s="9">
        <f t="shared" si="12"/>
        <v>0</v>
      </c>
      <c r="AK105" s="9">
        <f t="shared" si="13"/>
        <v>0</v>
      </c>
      <c r="AL105" s="9">
        <f t="shared" si="14"/>
        <v>1</v>
      </c>
      <c r="AM105" s="9">
        <f t="shared" si="15"/>
        <v>0</v>
      </c>
      <c r="AN105" s="29" t="s">
        <v>7537</v>
      </c>
    </row>
    <row r="106" spans="1:40" x14ac:dyDescent="0.25">
      <c r="A106" s="28">
        <v>1333</v>
      </c>
      <c r="B106" s="29" t="s">
        <v>7538</v>
      </c>
      <c r="C106" s="29" t="s">
        <v>7539</v>
      </c>
      <c r="D106" s="29" t="s">
        <v>7540</v>
      </c>
      <c r="E106" s="42">
        <v>37987</v>
      </c>
      <c r="F106" s="29" t="s">
        <v>38</v>
      </c>
      <c r="G106" s="28">
        <v>915</v>
      </c>
      <c r="H106" s="28">
        <v>890</v>
      </c>
      <c r="J106" s="28">
        <v>3.13</v>
      </c>
      <c r="K106" s="28">
        <v>13.59</v>
      </c>
      <c r="L106" s="10" t="s">
        <v>341</v>
      </c>
      <c r="M106" s="29" t="s">
        <v>54</v>
      </c>
      <c r="N106" s="29" t="s">
        <v>48</v>
      </c>
      <c r="O106" s="28">
        <v>9.3239999999999998</v>
      </c>
      <c r="P106" s="29" t="s">
        <v>195</v>
      </c>
      <c r="Q106" s="31" t="s">
        <v>15</v>
      </c>
      <c r="R106" s="28">
        <v>1</v>
      </c>
      <c r="S106" s="28">
        <v>0</v>
      </c>
      <c r="T106" s="28">
        <v>0</v>
      </c>
      <c r="U106" s="28">
        <v>1</v>
      </c>
      <c r="V106" s="28">
        <v>0</v>
      </c>
      <c r="W106" s="28">
        <v>0</v>
      </c>
      <c r="X106" s="28">
        <v>0</v>
      </c>
      <c r="Y106" s="28">
        <v>0</v>
      </c>
      <c r="Z106" s="28">
        <v>1</v>
      </c>
      <c r="AA106" s="28">
        <v>0</v>
      </c>
      <c r="AB106" s="28">
        <v>0</v>
      </c>
      <c r="AC106" s="28">
        <v>0</v>
      </c>
      <c r="AD106" s="28">
        <v>0</v>
      </c>
      <c r="AE106" s="28">
        <v>0</v>
      </c>
      <c r="AF106" s="28">
        <v>0</v>
      </c>
      <c r="AG106" s="28">
        <v>0</v>
      </c>
      <c r="AH106" s="28">
        <v>0</v>
      </c>
      <c r="AI106" s="28">
        <v>1</v>
      </c>
      <c r="AJ106" s="9">
        <f t="shared" si="12"/>
        <v>0</v>
      </c>
      <c r="AK106" s="9">
        <f t="shared" si="13"/>
        <v>0</v>
      </c>
      <c r="AL106" s="9">
        <f t="shared" si="14"/>
        <v>1</v>
      </c>
      <c r="AM106" s="9">
        <f t="shared" si="15"/>
        <v>0</v>
      </c>
      <c r="AN106" s="29" t="s">
        <v>7541</v>
      </c>
    </row>
    <row r="107" spans="1:40" x14ac:dyDescent="0.25">
      <c r="A107" s="28">
        <v>1337</v>
      </c>
      <c r="B107" s="29" t="s">
        <v>5281</v>
      </c>
      <c r="C107" s="29" t="s">
        <v>5282</v>
      </c>
      <c r="D107" s="29" t="s">
        <v>5278</v>
      </c>
      <c r="E107" s="42">
        <v>35458</v>
      </c>
      <c r="F107" s="29" t="s">
        <v>38</v>
      </c>
      <c r="I107" s="28">
        <v>20000</v>
      </c>
      <c r="J107" s="28">
        <v>1.2</v>
      </c>
      <c r="L107" s="10" t="s">
        <v>342</v>
      </c>
      <c r="M107" s="29" t="s">
        <v>136</v>
      </c>
      <c r="N107" s="29" t="s">
        <v>48</v>
      </c>
      <c r="O107" s="28">
        <v>2</v>
      </c>
      <c r="P107" s="29" t="s">
        <v>225</v>
      </c>
      <c r="Q107" s="31" t="s">
        <v>15</v>
      </c>
      <c r="R107" s="28">
        <v>1</v>
      </c>
      <c r="S107" s="28">
        <v>0</v>
      </c>
      <c r="T107" s="28">
        <v>0</v>
      </c>
      <c r="U107" s="28">
        <v>1</v>
      </c>
      <c r="V107" s="28">
        <v>0</v>
      </c>
      <c r="W107" s="28">
        <v>0</v>
      </c>
      <c r="X107" s="28">
        <v>0</v>
      </c>
      <c r="Y107" s="28">
        <v>0</v>
      </c>
      <c r="Z107" s="28">
        <v>1</v>
      </c>
      <c r="AA107" s="28">
        <v>0</v>
      </c>
      <c r="AB107" s="28">
        <v>0</v>
      </c>
      <c r="AC107" s="28">
        <v>1</v>
      </c>
      <c r="AD107" s="28">
        <v>0</v>
      </c>
      <c r="AE107" s="28">
        <v>0</v>
      </c>
      <c r="AF107" s="28">
        <v>0</v>
      </c>
      <c r="AG107" s="28">
        <v>0</v>
      </c>
      <c r="AH107" s="28">
        <v>0</v>
      </c>
      <c r="AI107" s="28">
        <v>0</v>
      </c>
      <c r="AJ107" s="9">
        <f t="shared" si="12"/>
        <v>1</v>
      </c>
      <c r="AK107" s="9">
        <f t="shared" si="13"/>
        <v>0</v>
      </c>
      <c r="AL107" s="9">
        <f t="shared" si="14"/>
        <v>0</v>
      </c>
      <c r="AM107" s="9">
        <f t="shared" si="15"/>
        <v>0</v>
      </c>
      <c r="AN107" s="29" t="s">
        <v>5284</v>
      </c>
    </row>
    <row r="108" spans="1:40" x14ac:dyDescent="0.25">
      <c r="A108" s="28">
        <v>1338</v>
      </c>
      <c r="B108" s="29" t="s">
        <v>7542</v>
      </c>
      <c r="C108" s="29" t="s">
        <v>7543</v>
      </c>
      <c r="D108" s="29" t="s">
        <v>7544</v>
      </c>
      <c r="E108" s="42">
        <v>38798</v>
      </c>
      <c r="F108" s="29" t="s">
        <v>38</v>
      </c>
      <c r="J108" s="28">
        <v>2</v>
      </c>
      <c r="L108" s="10" t="s">
        <v>342</v>
      </c>
      <c r="M108" s="29" t="s">
        <v>39</v>
      </c>
      <c r="N108" s="29" t="s">
        <v>40</v>
      </c>
      <c r="O108" s="28">
        <v>0.5</v>
      </c>
      <c r="P108" s="29" t="s">
        <v>7545</v>
      </c>
      <c r="Q108" s="31" t="s">
        <v>55</v>
      </c>
      <c r="R108" s="28">
        <v>0</v>
      </c>
      <c r="S108" s="28">
        <v>0</v>
      </c>
      <c r="T108" s="28">
        <v>0</v>
      </c>
      <c r="U108" s="28">
        <v>0</v>
      </c>
      <c r="V108" s="28">
        <v>0</v>
      </c>
      <c r="W108" s="28">
        <v>0</v>
      </c>
      <c r="X108" s="28">
        <v>0</v>
      </c>
      <c r="Y108" s="28">
        <v>1</v>
      </c>
      <c r="Z108" s="28">
        <v>0</v>
      </c>
      <c r="AA108" s="28">
        <v>0</v>
      </c>
      <c r="AB108" s="28">
        <v>0</v>
      </c>
      <c r="AC108" s="28">
        <v>1</v>
      </c>
      <c r="AD108" s="28">
        <v>0</v>
      </c>
      <c r="AE108" s="28">
        <v>0</v>
      </c>
      <c r="AF108" s="28">
        <v>0</v>
      </c>
      <c r="AG108" s="28">
        <v>0</v>
      </c>
      <c r="AH108" s="28">
        <v>0</v>
      </c>
      <c r="AI108" s="28">
        <v>0</v>
      </c>
      <c r="AJ108" s="9">
        <f t="shared" si="12"/>
        <v>1</v>
      </c>
      <c r="AK108" s="9">
        <f t="shared" si="13"/>
        <v>0</v>
      </c>
      <c r="AL108" s="9">
        <f t="shared" si="14"/>
        <v>0</v>
      </c>
      <c r="AM108" s="9">
        <f t="shared" si="15"/>
        <v>0</v>
      </c>
      <c r="AN108" s="29" t="s">
        <v>7546</v>
      </c>
    </row>
    <row r="109" spans="1:40" x14ac:dyDescent="0.25">
      <c r="A109" s="28">
        <v>1347</v>
      </c>
      <c r="B109" s="29" t="s">
        <v>7547</v>
      </c>
      <c r="C109" s="29" t="s">
        <v>7548</v>
      </c>
      <c r="D109" s="29" t="s">
        <v>7549</v>
      </c>
      <c r="E109" s="42">
        <v>38718</v>
      </c>
      <c r="F109" s="29" t="s">
        <v>38</v>
      </c>
      <c r="J109" s="28">
        <v>0.5</v>
      </c>
      <c r="L109" s="10" t="s">
        <v>342</v>
      </c>
      <c r="M109" s="29" t="s">
        <v>39</v>
      </c>
      <c r="N109" s="29" t="s">
        <v>40</v>
      </c>
      <c r="O109" s="28">
        <v>0.75</v>
      </c>
      <c r="P109" s="29" t="s">
        <v>7545</v>
      </c>
      <c r="Q109" s="31" t="s">
        <v>55</v>
      </c>
      <c r="R109" s="28">
        <v>0</v>
      </c>
      <c r="S109" s="28">
        <v>0</v>
      </c>
      <c r="T109" s="28">
        <v>0</v>
      </c>
      <c r="U109" s="28">
        <v>0</v>
      </c>
      <c r="V109" s="28">
        <v>0</v>
      </c>
      <c r="W109" s="28">
        <v>0</v>
      </c>
      <c r="X109" s="28">
        <v>0</v>
      </c>
      <c r="Y109" s="28">
        <v>1</v>
      </c>
      <c r="Z109" s="28">
        <v>0</v>
      </c>
      <c r="AA109" s="28">
        <v>0</v>
      </c>
      <c r="AB109" s="28">
        <v>0</v>
      </c>
      <c r="AC109" s="28">
        <v>1</v>
      </c>
      <c r="AD109" s="28">
        <v>0</v>
      </c>
      <c r="AE109" s="28">
        <v>0</v>
      </c>
      <c r="AF109" s="28">
        <v>0</v>
      </c>
      <c r="AG109" s="28">
        <v>0</v>
      </c>
      <c r="AH109" s="28">
        <v>0</v>
      </c>
      <c r="AI109" s="28">
        <v>0</v>
      </c>
      <c r="AJ109" s="9">
        <f t="shared" si="12"/>
        <v>1</v>
      </c>
      <c r="AK109" s="9">
        <f t="shared" si="13"/>
        <v>0</v>
      </c>
      <c r="AL109" s="9">
        <f t="shared" si="14"/>
        <v>0</v>
      </c>
      <c r="AM109" s="9">
        <f t="shared" si="15"/>
        <v>0</v>
      </c>
      <c r="AN109" s="29" t="s">
        <v>7550</v>
      </c>
    </row>
    <row r="110" spans="1:40" x14ac:dyDescent="0.25">
      <c r="A110" s="28">
        <v>1350</v>
      </c>
      <c r="B110" s="29" t="s">
        <v>7551</v>
      </c>
      <c r="C110" s="29" t="s">
        <v>7552</v>
      </c>
      <c r="D110" s="29" t="s">
        <v>7553</v>
      </c>
      <c r="E110" s="42">
        <v>41061</v>
      </c>
      <c r="F110" s="29" t="s">
        <v>38</v>
      </c>
      <c r="G110" s="28">
        <v>2200</v>
      </c>
      <c r="H110" s="28">
        <v>1900</v>
      </c>
      <c r="L110" s="10" t="s">
        <v>341</v>
      </c>
      <c r="M110" s="29" t="s">
        <v>209</v>
      </c>
      <c r="N110" s="29" t="s">
        <v>48</v>
      </c>
      <c r="O110" s="28">
        <v>12.73</v>
      </c>
      <c r="P110" s="29" t="s">
        <v>367</v>
      </c>
      <c r="Q110" s="31" t="s">
        <v>70</v>
      </c>
      <c r="R110" s="28">
        <v>0</v>
      </c>
      <c r="S110" s="28">
        <v>0</v>
      </c>
      <c r="T110" s="28">
        <v>0</v>
      </c>
      <c r="U110" s="28">
        <v>1</v>
      </c>
      <c r="V110" s="28">
        <v>0</v>
      </c>
      <c r="W110" s="28">
        <v>0</v>
      </c>
      <c r="X110" s="28">
        <v>0</v>
      </c>
      <c r="Y110" s="28">
        <v>0</v>
      </c>
      <c r="Z110" s="28">
        <v>1</v>
      </c>
      <c r="AA110" s="28">
        <v>0</v>
      </c>
      <c r="AB110" s="28">
        <v>0</v>
      </c>
      <c r="AC110" s="28">
        <v>0</v>
      </c>
      <c r="AD110" s="28">
        <v>0</v>
      </c>
      <c r="AE110" s="28">
        <v>0</v>
      </c>
      <c r="AF110" s="28">
        <v>0</v>
      </c>
      <c r="AG110" s="28">
        <v>0</v>
      </c>
      <c r="AH110" s="28">
        <v>0</v>
      </c>
      <c r="AI110" s="28">
        <v>1</v>
      </c>
      <c r="AJ110" s="9">
        <f t="shared" si="12"/>
        <v>0</v>
      </c>
      <c r="AK110" s="9">
        <f t="shared" si="13"/>
        <v>0</v>
      </c>
      <c r="AL110" s="9">
        <f t="shared" si="14"/>
        <v>1</v>
      </c>
      <c r="AM110" s="9">
        <f t="shared" si="15"/>
        <v>0</v>
      </c>
      <c r="AN110" s="29" t="s">
        <v>7554</v>
      </c>
    </row>
    <row r="111" spans="1:40" x14ac:dyDescent="0.25">
      <c r="A111" s="28">
        <v>1353</v>
      </c>
      <c r="B111" s="29" t="s">
        <v>3621</v>
      </c>
      <c r="C111" s="29" t="s">
        <v>3622</v>
      </c>
      <c r="D111" s="29" t="s">
        <v>3623</v>
      </c>
      <c r="E111" s="42">
        <v>41074</v>
      </c>
      <c r="F111" s="29" t="s">
        <v>38</v>
      </c>
      <c r="J111" s="28">
        <v>0.43</v>
      </c>
      <c r="K111" s="28">
        <v>43.2</v>
      </c>
      <c r="L111" s="10" t="s">
        <v>342</v>
      </c>
      <c r="M111" s="29" t="s">
        <v>185</v>
      </c>
      <c r="N111" s="29" t="s">
        <v>48</v>
      </c>
      <c r="O111" s="28">
        <v>6</v>
      </c>
      <c r="P111" s="29" t="s">
        <v>6301</v>
      </c>
      <c r="Q111" s="31" t="s">
        <v>15</v>
      </c>
      <c r="R111" s="28">
        <v>1</v>
      </c>
      <c r="S111" s="28">
        <v>0</v>
      </c>
      <c r="T111" s="28">
        <v>0</v>
      </c>
      <c r="U111" s="28">
        <v>0</v>
      </c>
      <c r="V111" s="28">
        <v>0</v>
      </c>
      <c r="W111" s="28">
        <v>0</v>
      </c>
      <c r="X111" s="28">
        <v>0</v>
      </c>
      <c r="Y111" s="28">
        <v>1</v>
      </c>
      <c r="Z111" s="28">
        <v>0</v>
      </c>
      <c r="AA111" s="28">
        <v>0</v>
      </c>
      <c r="AB111" s="28">
        <v>0</v>
      </c>
      <c r="AC111" s="28">
        <v>0</v>
      </c>
      <c r="AD111" s="28">
        <v>0</v>
      </c>
      <c r="AE111" s="28">
        <v>0</v>
      </c>
      <c r="AF111" s="28">
        <v>0</v>
      </c>
      <c r="AG111" s="28">
        <v>0</v>
      </c>
      <c r="AH111" s="28">
        <v>0</v>
      </c>
      <c r="AI111" s="28">
        <v>1</v>
      </c>
      <c r="AJ111" s="9">
        <f t="shared" si="12"/>
        <v>0</v>
      </c>
      <c r="AK111" s="9">
        <f t="shared" si="13"/>
        <v>0</v>
      </c>
      <c r="AL111" s="9">
        <f t="shared" si="14"/>
        <v>1</v>
      </c>
      <c r="AM111" s="9">
        <f t="shared" si="15"/>
        <v>0</v>
      </c>
      <c r="AN111" s="29" t="s">
        <v>3624</v>
      </c>
    </row>
    <row r="112" spans="1:40" x14ac:dyDescent="0.25">
      <c r="A112" s="28">
        <v>1354</v>
      </c>
      <c r="B112" s="29" t="s">
        <v>7555</v>
      </c>
      <c r="C112" s="29" t="s">
        <v>7556</v>
      </c>
      <c r="D112" s="29" t="s">
        <v>7557</v>
      </c>
      <c r="E112" s="42">
        <v>41760</v>
      </c>
      <c r="F112" s="29" t="s">
        <v>38</v>
      </c>
      <c r="L112" s="10" t="s">
        <v>341</v>
      </c>
      <c r="M112" s="29" t="s">
        <v>54</v>
      </c>
      <c r="N112" s="29" t="s">
        <v>48</v>
      </c>
      <c r="O112" s="28">
        <v>48</v>
      </c>
      <c r="P112" s="29" t="s">
        <v>225</v>
      </c>
      <c r="Q112" s="31" t="s">
        <v>15</v>
      </c>
      <c r="R112" s="28">
        <v>1</v>
      </c>
      <c r="S112" s="28">
        <v>0</v>
      </c>
      <c r="T112" s="28">
        <v>0</v>
      </c>
      <c r="U112" s="28">
        <v>1</v>
      </c>
      <c r="V112" s="28">
        <v>0</v>
      </c>
      <c r="W112" s="28">
        <v>0</v>
      </c>
      <c r="X112" s="28">
        <v>0</v>
      </c>
      <c r="Y112" s="28">
        <v>0</v>
      </c>
      <c r="Z112" s="28">
        <v>1</v>
      </c>
      <c r="AA112" s="28">
        <v>0</v>
      </c>
      <c r="AB112" s="28">
        <v>0</v>
      </c>
      <c r="AC112" s="28">
        <v>0</v>
      </c>
      <c r="AD112" s="28">
        <v>0</v>
      </c>
      <c r="AE112" s="28">
        <v>0</v>
      </c>
      <c r="AF112" s="28">
        <v>0</v>
      </c>
      <c r="AG112" s="28">
        <v>0</v>
      </c>
      <c r="AH112" s="28">
        <v>0</v>
      </c>
      <c r="AI112" s="28">
        <v>1</v>
      </c>
      <c r="AJ112" s="9">
        <f t="shared" si="12"/>
        <v>0</v>
      </c>
      <c r="AK112" s="9">
        <f t="shared" si="13"/>
        <v>0</v>
      </c>
      <c r="AL112" s="9">
        <f t="shared" si="14"/>
        <v>1</v>
      </c>
      <c r="AM112" s="9">
        <f t="shared" si="15"/>
        <v>0</v>
      </c>
      <c r="AN112" s="29" t="s">
        <v>7558</v>
      </c>
    </row>
    <row r="113" spans="1:40" x14ac:dyDescent="0.25">
      <c r="A113" s="28">
        <v>1355</v>
      </c>
      <c r="B113" s="29" t="s">
        <v>5285</v>
      </c>
      <c r="C113" s="29" t="s">
        <v>5286</v>
      </c>
      <c r="D113" s="29" t="s">
        <v>5287</v>
      </c>
      <c r="E113" s="42">
        <v>39806</v>
      </c>
      <c r="F113" s="29" t="s">
        <v>38</v>
      </c>
      <c r="J113" s="28">
        <v>5</v>
      </c>
      <c r="L113" s="10" t="s">
        <v>342</v>
      </c>
      <c r="M113" s="29" t="s">
        <v>136</v>
      </c>
      <c r="N113" s="29" t="s">
        <v>40</v>
      </c>
      <c r="O113" s="28">
        <v>1</v>
      </c>
      <c r="P113" s="29" t="s">
        <v>5200</v>
      </c>
      <c r="Q113" s="31" t="s">
        <v>15</v>
      </c>
      <c r="R113" s="28">
        <v>0</v>
      </c>
      <c r="S113" s="28">
        <v>0</v>
      </c>
      <c r="T113" s="28">
        <v>0</v>
      </c>
      <c r="U113" s="28">
        <v>0</v>
      </c>
      <c r="V113" s="28">
        <v>0</v>
      </c>
      <c r="W113" s="28">
        <v>0</v>
      </c>
      <c r="X113" s="28">
        <v>0</v>
      </c>
      <c r="Y113" s="28">
        <v>1</v>
      </c>
      <c r="Z113" s="28">
        <v>0</v>
      </c>
      <c r="AA113" s="28">
        <v>0</v>
      </c>
      <c r="AB113" s="28">
        <v>0</v>
      </c>
      <c r="AC113" s="28">
        <v>1</v>
      </c>
      <c r="AD113" s="28">
        <v>1</v>
      </c>
      <c r="AE113" s="28">
        <v>0</v>
      </c>
      <c r="AF113" s="28">
        <v>0</v>
      </c>
      <c r="AG113" s="28">
        <v>0</v>
      </c>
      <c r="AH113" s="28">
        <v>0</v>
      </c>
      <c r="AI113" s="28">
        <v>0</v>
      </c>
      <c r="AJ113" s="9">
        <f t="shared" si="12"/>
        <v>1</v>
      </c>
      <c r="AK113" s="9">
        <f t="shared" si="13"/>
        <v>0</v>
      </c>
      <c r="AL113" s="9">
        <f t="shared" si="14"/>
        <v>1</v>
      </c>
      <c r="AM113" s="9">
        <f t="shared" si="15"/>
        <v>1</v>
      </c>
      <c r="AN113" s="29" t="s">
        <v>5289</v>
      </c>
    </row>
    <row r="114" spans="1:40" x14ac:dyDescent="0.25">
      <c r="A114" s="28">
        <v>1357</v>
      </c>
      <c r="B114" s="29" t="s">
        <v>4321</v>
      </c>
      <c r="C114" s="29" t="s">
        <v>4322</v>
      </c>
      <c r="D114" s="29" t="s">
        <v>4323</v>
      </c>
      <c r="E114" s="42">
        <v>39878</v>
      </c>
      <c r="F114" s="29" t="s">
        <v>38</v>
      </c>
      <c r="G114" s="28">
        <v>1800</v>
      </c>
      <c r="H114" s="28">
        <v>900</v>
      </c>
      <c r="L114" s="10" t="s">
        <v>341</v>
      </c>
      <c r="M114" s="29" t="s">
        <v>151</v>
      </c>
      <c r="N114" s="29" t="s">
        <v>48</v>
      </c>
      <c r="O114" s="28">
        <v>28</v>
      </c>
      <c r="P114" s="29" t="s">
        <v>526</v>
      </c>
      <c r="Q114" s="31" t="s">
        <v>15</v>
      </c>
      <c r="R114" s="28">
        <v>1</v>
      </c>
      <c r="S114" s="28">
        <v>0</v>
      </c>
      <c r="T114" s="28">
        <v>0</v>
      </c>
      <c r="U114" s="28">
        <v>1</v>
      </c>
      <c r="V114" s="28">
        <v>0</v>
      </c>
      <c r="W114" s="28">
        <v>0</v>
      </c>
      <c r="X114" s="28">
        <v>0</v>
      </c>
      <c r="Y114" s="28">
        <v>0</v>
      </c>
      <c r="Z114" s="28">
        <v>1</v>
      </c>
      <c r="AA114" s="28">
        <v>0</v>
      </c>
      <c r="AB114" s="28">
        <v>0</v>
      </c>
      <c r="AC114" s="28">
        <v>0</v>
      </c>
      <c r="AD114" s="28">
        <v>0</v>
      </c>
      <c r="AE114" s="28">
        <v>0</v>
      </c>
      <c r="AF114" s="28">
        <v>0</v>
      </c>
      <c r="AG114" s="28">
        <v>0</v>
      </c>
      <c r="AH114" s="28">
        <v>0</v>
      </c>
      <c r="AI114" s="28">
        <v>1</v>
      </c>
      <c r="AJ114" s="9">
        <f t="shared" si="12"/>
        <v>0</v>
      </c>
      <c r="AK114" s="9">
        <f t="shared" si="13"/>
        <v>0</v>
      </c>
      <c r="AL114" s="9">
        <f t="shared" si="14"/>
        <v>1</v>
      </c>
      <c r="AM114" s="9">
        <f t="shared" si="15"/>
        <v>0</v>
      </c>
      <c r="AN114" s="29" t="s">
        <v>4324</v>
      </c>
    </row>
    <row r="115" spans="1:40" x14ac:dyDescent="0.25">
      <c r="A115" s="28">
        <v>1358</v>
      </c>
      <c r="B115" s="29" t="s">
        <v>4325</v>
      </c>
      <c r="C115" s="29" t="s">
        <v>4326</v>
      </c>
      <c r="D115" s="29" t="s">
        <v>4327</v>
      </c>
      <c r="E115" s="42">
        <v>41444</v>
      </c>
      <c r="F115" s="29" t="s">
        <v>38</v>
      </c>
      <c r="G115" s="28">
        <v>1900</v>
      </c>
      <c r="H115" s="28">
        <v>1880</v>
      </c>
      <c r="J115" s="28">
        <v>8.9999999999999993E-3</v>
      </c>
      <c r="K115" s="28">
        <v>2.7</v>
      </c>
      <c r="L115" s="10" t="s">
        <v>341</v>
      </c>
      <c r="M115" s="29" t="s">
        <v>737</v>
      </c>
      <c r="N115" s="29" t="s">
        <v>48</v>
      </c>
      <c r="O115" s="28">
        <v>0.5</v>
      </c>
      <c r="P115" s="29" t="s">
        <v>3406</v>
      </c>
      <c r="Q115" s="31" t="s">
        <v>15</v>
      </c>
      <c r="R115" s="28">
        <v>1</v>
      </c>
      <c r="S115" s="28">
        <v>0</v>
      </c>
      <c r="T115" s="28">
        <v>1</v>
      </c>
      <c r="U115" s="28">
        <v>0</v>
      </c>
      <c r="V115" s="28">
        <v>0</v>
      </c>
      <c r="W115" s="28">
        <v>0</v>
      </c>
      <c r="X115" s="28">
        <v>0</v>
      </c>
      <c r="Y115" s="28">
        <v>0</v>
      </c>
      <c r="Z115" s="28">
        <v>1</v>
      </c>
      <c r="AA115" s="28">
        <v>0</v>
      </c>
      <c r="AB115" s="28">
        <v>0</v>
      </c>
      <c r="AC115" s="28">
        <v>1</v>
      </c>
      <c r="AD115" s="28">
        <v>0</v>
      </c>
      <c r="AE115" s="28">
        <v>0</v>
      </c>
      <c r="AF115" s="28">
        <v>0</v>
      </c>
      <c r="AG115" s="28">
        <v>0</v>
      </c>
      <c r="AH115" s="28">
        <v>0</v>
      </c>
      <c r="AI115" s="28">
        <v>0</v>
      </c>
      <c r="AJ115" s="9">
        <f t="shared" si="12"/>
        <v>1</v>
      </c>
      <c r="AK115" s="9">
        <f t="shared" si="13"/>
        <v>0</v>
      </c>
      <c r="AL115" s="9">
        <f t="shared" si="14"/>
        <v>0</v>
      </c>
      <c r="AM115" s="9">
        <f t="shared" si="15"/>
        <v>0</v>
      </c>
      <c r="AN115" s="29" t="s">
        <v>4328</v>
      </c>
    </row>
    <row r="116" spans="1:40" x14ac:dyDescent="0.25">
      <c r="A116" s="28">
        <v>1360</v>
      </c>
      <c r="B116" s="29" t="s">
        <v>541</v>
      </c>
      <c r="C116" s="29" t="s">
        <v>542</v>
      </c>
      <c r="D116" s="29" t="s">
        <v>543</v>
      </c>
      <c r="E116" s="42">
        <v>39448</v>
      </c>
      <c r="F116" s="29" t="s">
        <v>38</v>
      </c>
      <c r="J116" s="28">
        <v>1.2</v>
      </c>
      <c r="L116" s="10" t="s">
        <v>341</v>
      </c>
      <c r="M116" s="29" t="s">
        <v>151</v>
      </c>
      <c r="N116" s="29" t="s">
        <v>48</v>
      </c>
      <c r="O116" s="28">
        <v>18.760000000000002</v>
      </c>
      <c r="P116" s="29" t="s">
        <v>231</v>
      </c>
      <c r="Q116" s="31" t="s">
        <v>15</v>
      </c>
      <c r="R116" s="28">
        <v>1</v>
      </c>
      <c r="S116" s="28">
        <v>0</v>
      </c>
      <c r="T116" s="28">
        <v>0</v>
      </c>
      <c r="U116" s="28">
        <v>1</v>
      </c>
      <c r="V116" s="28">
        <v>0</v>
      </c>
      <c r="W116" s="28">
        <v>0</v>
      </c>
      <c r="X116" s="28">
        <v>0</v>
      </c>
      <c r="Y116" s="28">
        <v>0</v>
      </c>
      <c r="Z116" s="28">
        <v>1</v>
      </c>
      <c r="AA116" s="28">
        <v>0</v>
      </c>
      <c r="AB116" s="28">
        <v>0</v>
      </c>
      <c r="AC116" s="28">
        <v>0</v>
      </c>
      <c r="AD116" s="28">
        <v>0</v>
      </c>
      <c r="AE116" s="28">
        <v>0</v>
      </c>
      <c r="AF116" s="28">
        <v>0</v>
      </c>
      <c r="AG116" s="28">
        <v>0</v>
      </c>
      <c r="AH116" s="28">
        <v>0</v>
      </c>
      <c r="AI116" s="28">
        <v>1</v>
      </c>
      <c r="AJ116" s="9">
        <f t="shared" si="12"/>
        <v>0</v>
      </c>
      <c r="AK116" s="9">
        <f t="shared" si="13"/>
        <v>0</v>
      </c>
      <c r="AL116" s="9">
        <f t="shared" si="14"/>
        <v>1</v>
      </c>
      <c r="AM116" s="9">
        <f t="shared" si="15"/>
        <v>0</v>
      </c>
      <c r="AN116" s="29" t="s">
        <v>544</v>
      </c>
    </row>
    <row r="117" spans="1:40" x14ac:dyDescent="0.25">
      <c r="A117" s="28">
        <v>1362</v>
      </c>
      <c r="B117" s="29" t="s">
        <v>3625</v>
      </c>
      <c r="C117" s="29" t="s">
        <v>3626</v>
      </c>
      <c r="D117" s="29" t="s">
        <v>3627</v>
      </c>
      <c r="E117" s="42">
        <v>40695</v>
      </c>
      <c r="F117" s="29" t="s">
        <v>38</v>
      </c>
      <c r="G117" s="28">
        <v>2200</v>
      </c>
      <c r="H117" s="28">
        <v>1900</v>
      </c>
      <c r="L117" s="10" t="s">
        <v>341</v>
      </c>
      <c r="M117" s="29" t="s">
        <v>209</v>
      </c>
      <c r="N117" s="29" t="s">
        <v>48</v>
      </c>
      <c r="O117" s="28">
        <v>6.46</v>
      </c>
      <c r="P117" s="29" t="s">
        <v>367</v>
      </c>
      <c r="Q117" s="31" t="s">
        <v>70</v>
      </c>
      <c r="R117" s="28">
        <v>0</v>
      </c>
      <c r="S117" s="28">
        <v>0</v>
      </c>
      <c r="T117" s="28">
        <v>0</v>
      </c>
      <c r="U117" s="28">
        <v>1</v>
      </c>
      <c r="V117" s="28">
        <v>0</v>
      </c>
      <c r="W117" s="28">
        <v>0</v>
      </c>
      <c r="X117" s="28">
        <v>0</v>
      </c>
      <c r="Y117" s="28">
        <v>0</v>
      </c>
      <c r="Z117" s="28">
        <v>1</v>
      </c>
      <c r="AA117" s="28">
        <v>0</v>
      </c>
      <c r="AB117" s="28">
        <v>0</v>
      </c>
      <c r="AC117" s="28">
        <v>0</v>
      </c>
      <c r="AD117" s="28">
        <v>0</v>
      </c>
      <c r="AE117" s="28">
        <v>0</v>
      </c>
      <c r="AF117" s="28">
        <v>0</v>
      </c>
      <c r="AG117" s="28">
        <v>0</v>
      </c>
      <c r="AH117" s="28">
        <v>0</v>
      </c>
      <c r="AI117" s="28">
        <v>0</v>
      </c>
      <c r="AJ117" s="9">
        <f t="shared" si="12"/>
        <v>0</v>
      </c>
      <c r="AK117" s="9">
        <f t="shared" si="13"/>
        <v>0</v>
      </c>
      <c r="AL117" s="9">
        <f t="shared" si="14"/>
        <v>0</v>
      </c>
      <c r="AM117" s="9">
        <f t="shared" si="15"/>
        <v>0</v>
      </c>
      <c r="AN117" s="29" t="s">
        <v>3628</v>
      </c>
    </row>
    <row r="118" spans="1:40" x14ac:dyDescent="0.25">
      <c r="A118" s="28">
        <v>1365</v>
      </c>
      <c r="B118" s="29" t="s">
        <v>7559</v>
      </c>
      <c r="C118" s="29" t="s">
        <v>7560</v>
      </c>
      <c r="D118" s="29" t="s">
        <v>7561</v>
      </c>
      <c r="E118" s="42">
        <v>41409</v>
      </c>
      <c r="F118" s="29" t="s">
        <v>38</v>
      </c>
      <c r="I118" s="28">
        <v>2100</v>
      </c>
      <c r="J118" s="28">
        <v>0.14000000000000001</v>
      </c>
      <c r="L118" s="10" t="s">
        <v>341</v>
      </c>
      <c r="M118" s="29" t="s">
        <v>7437</v>
      </c>
      <c r="N118" s="29" t="s">
        <v>2761</v>
      </c>
      <c r="O118" s="28">
        <v>90</v>
      </c>
      <c r="P118" s="29" t="s">
        <v>377</v>
      </c>
      <c r="Q118" s="31" t="s">
        <v>15</v>
      </c>
      <c r="R118" s="28">
        <v>1</v>
      </c>
      <c r="S118" s="28">
        <v>0</v>
      </c>
      <c r="T118" s="28">
        <v>0</v>
      </c>
      <c r="U118" s="28">
        <v>1</v>
      </c>
      <c r="V118" s="28">
        <v>0</v>
      </c>
      <c r="W118" s="28">
        <v>0</v>
      </c>
      <c r="X118" s="28">
        <v>0</v>
      </c>
      <c r="Y118" s="28">
        <v>0</v>
      </c>
      <c r="Z118" s="28">
        <v>1</v>
      </c>
      <c r="AA118" s="28">
        <v>0</v>
      </c>
      <c r="AB118" s="28">
        <v>0</v>
      </c>
      <c r="AC118" s="28">
        <v>1</v>
      </c>
      <c r="AD118" s="28">
        <v>0</v>
      </c>
      <c r="AE118" s="28">
        <v>0</v>
      </c>
      <c r="AF118" s="28">
        <v>0</v>
      </c>
      <c r="AG118" s="28">
        <v>0</v>
      </c>
      <c r="AH118" s="28">
        <v>0</v>
      </c>
      <c r="AI118" s="28">
        <v>0</v>
      </c>
      <c r="AJ118" s="9">
        <f t="shared" si="12"/>
        <v>1</v>
      </c>
      <c r="AK118" s="9">
        <f t="shared" si="13"/>
        <v>0</v>
      </c>
      <c r="AL118" s="9">
        <f t="shared" si="14"/>
        <v>0</v>
      </c>
      <c r="AM118" s="9">
        <f t="shared" si="15"/>
        <v>0</v>
      </c>
      <c r="AN118" s="29" t="s">
        <v>7562</v>
      </c>
    </row>
    <row r="119" spans="1:40" x14ac:dyDescent="0.25">
      <c r="A119" s="28">
        <v>1366</v>
      </c>
      <c r="B119" s="29" t="s">
        <v>7563</v>
      </c>
      <c r="C119" s="29" t="s">
        <v>7564</v>
      </c>
      <c r="D119" s="29" t="s">
        <v>7565</v>
      </c>
      <c r="E119" s="42">
        <v>39337</v>
      </c>
      <c r="F119" s="29" t="s">
        <v>38</v>
      </c>
      <c r="G119" s="28">
        <v>915</v>
      </c>
      <c r="H119" s="28">
        <v>890</v>
      </c>
      <c r="J119" s="28">
        <v>0.95</v>
      </c>
      <c r="L119" s="10" t="s">
        <v>341</v>
      </c>
      <c r="M119" s="29" t="s">
        <v>54</v>
      </c>
      <c r="N119" s="29" t="s">
        <v>48</v>
      </c>
      <c r="O119" s="28">
        <v>7.5</v>
      </c>
      <c r="P119" s="29" t="s">
        <v>425</v>
      </c>
      <c r="Q119" s="31" t="s">
        <v>15</v>
      </c>
      <c r="R119" s="28">
        <v>1</v>
      </c>
      <c r="S119" s="28">
        <v>0</v>
      </c>
      <c r="T119" s="28">
        <v>0</v>
      </c>
      <c r="U119" s="28">
        <v>1</v>
      </c>
      <c r="V119" s="28">
        <v>0</v>
      </c>
      <c r="W119" s="28">
        <v>0</v>
      </c>
      <c r="X119" s="28">
        <v>0</v>
      </c>
      <c r="Y119" s="28">
        <v>0</v>
      </c>
      <c r="Z119" s="28">
        <v>1</v>
      </c>
      <c r="AA119" s="28">
        <v>0</v>
      </c>
      <c r="AB119" s="28">
        <v>0</v>
      </c>
      <c r="AC119" s="28">
        <v>0</v>
      </c>
      <c r="AD119" s="28">
        <v>0</v>
      </c>
      <c r="AE119" s="28">
        <v>0</v>
      </c>
      <c r="AF119" s="28">
        <v>0</v>
      </c>
      <c r="AG119" s="28">
        <v>0</v>
      </c>
      <c r="AH119" s="28">
        <v>0</v>
      </c>
      <c r="AI119" s="28">
        <v>1</v>
      </c>
      <c r="AJ119" s="9">
        <f t="shared" si="12"/>
        <v>0</v>
      </c>
      <c r="AK119" s="9">
        <f t="shared" si="13"/>
        <v>0</v>
      </c>
      <c r="AL119" s="9">
        <f t="shared" si="14"/>
        <v>1</v>
      </c>
      <c r="AM119" s="9">
        <f t="shared" si="15"/>
        <v>0</v>
      </c>
      <c r="AN119" s="29" t="s">
        <v>7566</v>
      </c>
    </row>
    <row r="120" spans="1:40" x14ac:dyDescent="0.25">
      <c r="A120" s="28">
        <v>1367</v>
      </c>
      <c r="B120" s="29" t="s">
        <v>7567</v>
      </c>
      <c r="C120" s="29" t="s">
        <v>7568</v>
      </c>
      <c r="D120" s="29" t="s">
        <v>7569</v>
      </c>
      <c r="E120" s="42">
        <v>37196</v>
      </c>
      <c r="F120" s="29" t="s">
        <v>38</v>
      </c>
      <c r="J120" s="28">
        <v>1.6</v>
      </c>
      <c r="L120" s="10" t="s">
        <v>341</v>
      </c>
      <c r="M120" s="29" t="s">
        <v>151</v>
      </c>
      <c r="N120" s="29" t="s">
        <v>48</v>
      </c>
      <c r="O120" s="28">
        <v>4</v>
      </c>
      <c r="P120" s="29" t="s">
        <v>111</v>
      </c>
      <c r="Q120" s="31" t="s">
        <v>15</v>
      </c>
      <c r="R120" s="28">
        <v>1</v>
      </c>
      <c r="S120" s="28">
        <v>0</v>
      </c>
      <c r="T120" s="28">
        <v>0</v>
      </c>
      <c r="U120" s="28">
        <v>0</v>
      </c>
      <c r="V120" s="28">
        <v>0</v>
      </c>
      <c r="W120" s="28">
        <v>0</v>
      </c>
      <c r="X120" s="28">
        <v>0</v>
      </c>
      <c r="Y120" s="28">
        <v>0</v>
      </c>
      <c r="Z120" s="28">
        <v>0</v>
      </c>
      <c r="AA120" s="28">
        <v>1</v>
      </c>
      <c r="AB120" s="28">
        <v>0</v>
      </c>
      <c r="AC120" s="28">
        <v>0</v>
      </c>
      <c r="AD120" s="28">
        <v>0</v>
      </c>
      <c r="AE120" s="28">
        <v>0</v>
      </c>
      <c r="AF120" s="28">
        <v>0</v>
      </c>
      <c r="AG120" s="28">
        <v>0</v>
      </c>
      <c r="AH120" s="28">
        <v>0</v>
      </c>
      <c r="AI120" s="28">
        <v>1</v>
      </c>
      <c r="AJ120" s="9">
        <f t="shared" si="12"/>
        <v>0</v>
      </c>
      <c r="AK120" s="9">
        <f t="shared" si="13"/>
        <v>0</v>
      </c>
      <c r="AL120" s="9">
        <f t="shared" si="14"/>
        <v>1</v>
      </c>
      <c r="AM120" s="9">
        <f t="shared" si="15"/>
        <v>0</v>
      </c>
      <c r="AN120" s="29" t="s">
        <v>7570</v>
      </c>
    </row>
    <row r="121" spans="1:40" x14ac:dyDescent="0.25">
      <c r="A121" s="28">
        <v>1369</v>
      </c>
      <c r="B121" s="29" t="s">
        <v>7571</v>
      </c>
      <c r="C121" s="29" t="s">
        <v>7572</v>
      </c>
      <c r="D121" s="29" t="s">
        <v>7573</v>
      </c>
      <c r="E121" s="42">
        <v>39814</v>
      </c>
      <c r="F121" s="29" t="s">
        <v>38</v>
      </c>
      <c r="Q121" s="31" t="s">
        <v>70</v>
      </c>
      <c r="R121" s="28">
        <v>0</v>
      </c>
      <c r="S121" s="28">
        <v>0</v>
      </c>
      <c r="T121" s="28">
        <v>0</v>
      </c>
      <c r="U121" s="28">
        <v>1</v>
      </c>
      <c r="V121" s="28">
        <v>0</v>
      </c>
      <c r="W121" s="28">
        <v>0</v>
      </c>
      <c r="X121" s="28">
        <v>0</v>
      </c>
      <c r="Y121" s="28">
        <v>0</v>
      </c>
      <c r="Z121" s="28">
        <v>1</v>
      </c>
      <c r="AA121" s="28">
        <v>0</v>
      </c>
      <c r="AB121" s="28">
        <v>0</v>
      </c>
      <c r="AC121" s="28">
        <v>0</v>
      </c>
      <c r="AD121" s="28">
        <v>0</v>
      </c>
      <c r="AE121" s="28">
        <v>0</v>
      </c>
      <c r="AF121" s="28">
        <v>0</v>
      </c>
      <c r="AG121" s="28">
        <v>0</v>
      </c>
      <c r="AH121" s="28">
        <v>0</v>
      </c>
      <c r="AI121" s="28">
        <v>1</v>
      </c>
      <c r="AJ121" s="9">
        <f t="shared" si="12"/>
        <v>0</v>
      </c>
      <c r="AK121" s="9">
        <f t="shared" si="13"/>
        <v>0</v>
      </c>
      <c r="AL121" s="9">
        <f t="shared" si="14"/>
        <v>1</v>
      </c>
      <c r="AM121" s="9">
        <f t="shared" si="15"/>
        <v>0</v>
      </c>
      <c r="AN121" s="29" t="s">
        <v>7574</v>
      </c>
    </row>
    <row r="122" spans="1:40" x14ac:dyDescent="0.25">
      <c r="A122" s="28">
        <v>1372</v>
      </c>
      <c r="B122" s="29" t="s">
        <v>2198</v>
      </c>
      <c r="C122" s="29" t="s">
        <v>2199</v>
      </c>
      <c r="D122" s="29" t="s">
        <v>2200</v>
      </c>
      <c r="E122" s="42">
        <v>39417</v>
      </c>
      <c r="F122" s="29" t="s">
        <v>38</v>
      </c>
      <c r="J122" s="28">
        <v>0.25</v>
      </c>
      <c r="L122" s="10" t="s">
        <v>341</v>
      </c>
      <c r="M122" s="29" t="s">
        <v>151</v>
      </c>
      <c r="N122" s="29" t="s">
        <v>48</v>
      </c>
      <c r="O122" s="28">
        <v>1</v>
      </c>
      <c r="P122" s="29" t="s">
        <v>589</v>
      </c>
      <c r="Q122" s="31" t="s">
        <v>15</v>
      </c>
      <c r="R122" s="28">
        <v>1</v>
      </c>
      <c r="S122" s="28">
        <v>0</v>
      </c>
      <c r="T122" s="28">
        <v>0</v>
      </c>
      <c r="U122" s="28">
        <v>1</v>
      </c>
      <c r="V122" s="28">
        <v>0</v>
      </c>
      <c r="W122" s="28">
        <v>0</v>
      </c>
      <c r="X122" s="28">
        <v>0</v>
      </c>
      <c r="Y122" s="28">
        <v>0</v>
      </c>
      <c r="Z122" s="28">
        <v>1</v>
      </c>
      <c r="AA122" s="28">
        <v>0</v>
      </c>
      <c r="AB122" s="28">
        <v>0</v>
      </c>
      <c r="AC122" s="28">
        <v>0</v>
      </c>
      <c r="AD122" s="28">
        <v>0</v>
      </c>
      <c r="AE122" s="28">
        <v>0</v>
      </c>
      <c r="AF122" s="28">
        <v>0</v>
      </c>
      <c r="AG122" s="28">
        <v>0</v>
      </c>
      <c r="AH122" s="28">
        <v>0</v>
      </c>
      <c r="AI122" s="28">
        <v>1</v>
      </c>
      <c r="AJ122" s="9">
        <f t="shared" si="12"/>
        <v>0</v>
      </c>
      <c r="AK122" s="9">
        <f t="shared" si="13"/>
        <v>0</v>
      </c>
      <c r="AL122" s="9">
        <f t="shared" si="14"/>
        <v>1</v>
      </c>
      <c r="AM122" s="9">
        <f t="shared" si="15"/>
        <v>0</v>
      </c>
      <c r="AN122" s="29" t="s">
        <v>2201</v>
      </c>
    </row>
    <row r="123" spans="1:40" x14ac:dyDescent="0.25">
      <c r="A123" s="28">
        <v>1377</v>
      </c>
      <c r="B123" s="29" t="s">
        <v>1513</v>
      </c>
      <c r="C123" s="29" t="s">
        <v>1514</v>
      </c>
      <c r="D123" s="29" t="s">
        <v>1515</v>
      </c>
      <c r="E123" s="42">
        <v>40940</v>
      </c>
      <c r="F123" s="29" t="s">
        <v>38</v>
      </c>
      <c r="I123" s="28">
        <v>1</v>
      </c>
      <c r="J123" s="28">
        <v>0.14299999999999999</v>
      </c>
      <c r="K123" s="28">
        <v>10</v>
      </c>
      <c r="L123" s="10" t="s">
        <v>342</v>
      </c>
      <c r="M123" s="29" t="s">
        <v>136</v>
      </c>
      <c r="N123" s="29" t="s">
        <v>48</v>
      </c>
      <c r="O123" s="28">
        <v>30</v>
      </c>
      <c r="P123" s="29" t="s">
        <v>526</v>
      </c>
      <c r="Q123" s="31" t="s">
        <v>15</v>
      </c>
      <c r="R123" s="28">
        <v>1</v>
      </c>
      <c r="S123" s="28">
        <v>0</v>
      </c>
      <c r="T123" s="28">
        <v>0</v>
      </c>
      <c r="U123" s="28">
        <v>1</v>
      </c>
      <c r="V123" s="28">
        <v>0</v>
      </c>
      <c r="W123" s="28">
        <v>0</v>
      </c>
      <c r="X123" s="28">
        <v>0</v>
      </c>
      <c r="Y123" s="28">
        <v>0</v>
      </c>
      <c r="Z123" s="28">
        <v>1</v>
      </c>
      <c r="AA123" s="28">
        <v>0</v>
      </c>
      <c r="AB123" s="28">
        <v>0</v>
      </c>
      <c r="AC123" s="28">
        <v>0</v>
      </c>
      <c r="AD123" s="28">
        <v>0</v>
      </c>
      <c r="AE123" s="28">
        <v>1</v>
      </c>
      <c r="AF123" s="28">
        <v>0</v>
      </c>
      <c r="AG123" s="28">
        <v>0</v>
      </c>
      <c r="AH123" s="28">
        <v>0</v>
      </c>
      <c r="AI123" s="28">
        <v>0</v>
      </c>
      <c r="AJ123" s="9">
        <f t="shared" si="12"/>
        <v>1</v>
      </c>
      <c r="AK123" s="9">
        <f t="shared" si="13"/>
        <v>0</v>
      </c>
      <c r="AL123" s="9">
        <f t="shared" si="14"/>
        <v>0</v>
      </c>
      <c r="AM123" s="9">
        <f t="shared" si="15"/>
        <v>0</v>
      </c>
      <c r="AN123" s="29" t="s">
        <v>1516</v>
      </c>
    </row>
    <row r="124" spans="1:40" x14ac:dyDescent="0.25">
      <c r="A124" s="28">
        <v>1378</v>
      </c>
      <c r="B124" s="29" t="s">
        <v>4329</v>
      </c>
      <c r="C124" s="29" t="s">
        <v>4330</v>
      </c>
      <c r="D124" s="29" t="s">
        <v>4331</v>
      </c>
      <c r="E124" s="42">
        <v>41061</v>
      </c>
      <c r="F124" s="29" t="s">
        <v>38</v>
      </c>
      <c r="J124" s="28">
        <v>0.1</v>
      </c>
      <c r="K124" s="28">
        <v>10</v>
      </c>
      <c r="L124" s="10" t="s">
        <v>342</v>
      </c>
      <c r="M124" s="29" t="s">
        <v>136</v>
      </c>
      <c r="N124" s="29" t="s">
        <v>48</v>
      </c>
      <c r="O124" s="28">
        <v>24</v>
      </c>
      <c r="P124" s="29" t="s">
        <v>2341</v>
      </c>
      <c r="Q124" s="31" t="s">
        <v>15</v>
      </c>
      <c r="R124" s="28">
        <v>1</v>
      </c>
      <c r="S124" s="28">
        <v>0</v>
      </c>
      <c r="T124" s="28">
        <v>0</v>
      </c>
      <c r="U124" s="28">
        <v>0</v>
      </c>
      <c r="V124" s="28">
        <v>0</v>
      </c>
      <c r="W124" s="28">
        <v>0</v>
      </c>
      <c r="X124" s="28">
        <v>0</v>
      </c>
      <c r="Y124" s="28">
        <v>1</v>
      </c>
      <c r="Z124" s="28">
        <v>0</v>
      </c>
      <c r="AA124" s="28">
        <v>0</v>
      </c>
      <c r="AB124" s="28">
        <v>0</v>
      </c>
      <c r="AC124" s="28">
        <v>0</v>
      </c>
      <c r="AD124" s="28">
        <v>0</v>
      </c>
      <c r="AE124" s="28">
        <v>0</v>
      </c>
      <c r="AF124" s="28">
        <v>0</v>
      </c>
      <c r="AG124" s="28">
        <v>0</v>
      </c>
      <c r="AH124" s="28">
        <v>0</v>
      </c>
      <c r="AI124" s="28">
        <v>1</v>
      </c>
      <c r="AJ124" s="9">
        <f t="shared" si="12"/>
        <v>0</v>
      </c>
      <c r="AK124" s="9">
        <f t="shared" si="13"/>
        <v>0</v>
      </c>
      <c r="AL124" s="9">
        <f t="shared" si="14"/>
        <v>1</v>
      </c>
      <c r="AM124" s="9">
        <f t="shared" si="15"/>
        <v>0</v>
      </c>
      <c r="AN124" s="29" t="s">
        <v>4332</v>
      </c>
    </row>
    <row r="125" spans="1:40" x14ac:dyDescent="0.25">
      <c r="A125" s="28">
        <v>1379</v>
      </c>
      <c r="B125" s="29" t="s">
        <v>1517</v>
      </c>
      <c r="C125" s="29" t="s">
        <v>1518</v>
      </c>
      <c r="D125" s="29" t="s">
        <v>1519</v>
      </c>
      <c r="E125" s="42">
        <v>39932</v>
      </c>
      <c r="F125" s="29" t="s">
        <v>38</v>
      </c>
      <c r="J125" s="28">
        <v>1.73</v>
      </c>
      <c r="K125" s="28">
        <v>11</v>
      </c>
      <c r="L125" s="10" t="s">
        <v>342</v>
      </c>
      <c r="M125" s="29" t="s">
        <v>136</v>
      </c>
      <c r="N125" s="29" t="s">
        <v>48</v>
      </c>
      <c r="O125" s="28">
        <v>28</v>
      </c>
      <c r="P125" s="29" t="s">
        <v>526</v>
      </c>
      <c r="Q125" s="31" t="s">
        <v>15</v>
      </c>
      <c r="R125" s="28">
        <v>1</v>
      </c>
      <c r="S125" s="28">
        <v>0</v>
      </c>
      <c r="T125" s="28">
        <v>0</v>
      </c>
      <c r="U125" s="28">
        <v>1</v>
      </c>
      <c r="V125" s="28">
        <v>0</v>
      </c>
      <c r="W125" s="28">
        <v>0</v>
      </c>
      <c r="X125" s="28">
        <v>0</v>
      </c>
      <c r="Y125" s="28">
        <v>0</v>
      </c>
      <c r="Z125" s="28">
        <v>1</v>
      </c>
      <c r="AA125" s="28">
        <v>0</v>
      </c>
      <c r="AB125" s="28">
        <v>0</v>
      </c>
      <c r="AC125" s="28">
        <v>0</v>
      </c>
      <c r="AD125" s="28">
        <v>0</v>
      </c>
      <c r="AE125" s="28">
        <v>0</v>
      </c>
      <c r="AF125" s="28">
        <v>0</v>
      </c>
      <c r="AG125" s="28">
        <v>0</v>
      </c>
      <c r="AH125" s="28">
        <v>0</v>
      </c>
      <c r="AI125" s="28">
        <v>1</v>
      </c>
      <c r="AJ125" s="9">
        <f t="shared" si="12"/>
        <v>0</v>
      </c>
      <c r="AK125" s="9">
        <f t="shared" si="13"/>
        <v>0</v>
      </c>
      <c r="AL125" s="9">
        <f t="shared" si="14"/>
        <v>1</v>
      </c>
      <c r="AM125" s="9">
        <f t="shared" si="15"/>
        <v>0</v>
      </c>
      <c r="AN125" s="29" t="s">
        <v>1520</v>
      </c>
    </row>
    <row r="126" spans="1:40" x14ac:dyDescent="0.25">
      <c r="A126" s="28">
        <v>1381</v>
      </c>
      <c r="B126" s="29" t="s">
        <v>4333</v>
      </c>
      <c r="C126" s="29" t="s">
        <v>4334</v>
      </c>
      <c r="D126" s="29" t="s">
        <v>4335</v>
      </c>
      <c r="E126" s="42">
        <v>41011</v>
      </c>
      <c r="F126" s="29" t="s">
        <v>38</v>
      </c>
      <c r="I126" s="28">
        <v>1</v>
      </c>
      <c r="J126" s="28">
        <v>0.14299999999999999</v>
      </c>
      <c r="K126" s="28">
        <v>10</v>
      </c>
      <c r="L126" s="10" t="s">
        <v>342</v>
      </c>
      <c r="M126" s="29" t="s">
        <v>136</v>
      </c>
      <c r="N126" s="29" t="s">
        <v>48</v>
      </c>
      <c r="O126" s="28">
        <v>30</v>
      </c>
      <c r="P126" s="29" t="s">
        <v>526</v>
      </c>
      <c r="Q126" s="31" t="s">
        <v>15</v>
      </c>
      <c r="R126" s="28">
        <v>1</v>
      </c>
      <c r="S126" s="28">
        <v>0</v>
      </c>
      <c r="T126" s="28">
        <v>0</v>
      </c>
      <c r="U126" s="28">
        <v>1</v>
      </c>
      <c r="V126" s="28">
        <v>0</v>
      </c>
      <c r="W126" s="28">
        <v>0</v>
      </c>
      <c r="X126" s="28">
        <v>0</v>
      </c>
      <c r="Y126" s="28">
        <v>0</v>
      </c>
      <c r="Z126" s="28">
        <v>1</v>
      </c>
      <c r="AA126" s="28">
        <v>0</v>
      </c>
      <c r="AB126" s="28">
        <v>0</v>
      </c>
      <c r="AC126" s="28">
        <v>0</v>
      </c>
      <c r="AD126" s="28">
        <v>0</v>
      </c>
      <c r="AE126" s="28">
        <v>0</v>
      </c>
      <c r="AF126" s="28">
        <v>0</v>
      </c>
      <c r="AG126" s="28">
        <v>0</v>
      </c>
      <c r="AH126" s="28">
        <v>0</v>
      </c>
      <c r="AI126" s="28">
        <v>1</v>
      </c>
      <c r="AJ126" s="9">
        <f t="shared" si="12"/>
        <v>0</v>
      </c>
      <c r="AK126" s="9">
        <f t="shared" si="13"/>
        <v>0</v>
      </c>
      <c r="AL126" s="9">
        <f t="shared" si="14"/>
        <v>1</v>
      </c>
      <c r="AM126" s="9">
        <f t="shared" si="15"/>
        <v>0</v>
      </c>
      <c r="AN126" s="29" t="s">
        <v>4336</v>
      </c>
    </row>
    <row r="127" spans="1:40" x14ac:dyDescent="0.25">
      <c r="A127" s="28">
        <v>1386</v>
      </c>
      <c r="B127" s="29" t="s">
        <v>7575</v>
      </c>
      <c r="C127" s="29" t="s">
        <v>7576</v>
      </c>
      <c r="D127" s="29" t="s">
        <v>7577</v>
      </c>
      <c r="E127" s="42">
        <v>38422</v>
      </c>
      <c r="F127" s="29" t="s">
        <v>38</v>
      </c>
      <c r="I127" s="28">
        <v>10400</v>
      </c>
      <c r="L127" s="10" t="s">
        <v>342</v>
      </c>
      <c r="M127" s="29" t="s">
        <v>39</v>
      </c>
      <c r="N127" s="29" t="s">
        <v>40</v>
      </c>
      <c r="O127" s="28">
        <v>5</v>
      </c>
      <c r="P127" s="29" t="s">
        <v>526</v>
      </c>
      <c r="Q127" s="31" t="s">
        <v>15</v>
      </c>
      <c r="R127" s="28">
        <v>1</v>
      </c>
      <c r="S127" s="28">
        <v>0</v>
      </c>
      <c r="T127" s="28">
        <v>0</v>
      </c>
      <c r="U127" s="28">
        <v>1</v>
      </c>
      <c r="V127" s="28">
        <v>0</v>
      </c>
      <c r="W127" s="28">
        <v>0</v>
      </c>
      <c r="X127" s="28">
        <v>0</v>
      </c>
      <c r="Y127" s="28">
        <v>0</v>
      </c>
      <c r="Z127" s="28">
        <v>1</v>
      </c>
      <c r="AA127" s="28">
        <v>0</v>
      </c>
      <c r="AB127" s="28">
        <v>0</v>
      </c>
      <c r="AC127" s="28">
        <v>0</v>
      </c>
      <c r="AD127" s="28">
        <v>0</v>
      </c>
      <c r="AE127" s="28">
        <v>0</v>
      </c>
      <c r="AF127" s="28">
        <v>0</v>
      </c>
      <c r="AG127" s="28">
        <v>0</v>
      </c>
      <c r="AH127" s="28">
        <v>0</v>
      </c>
      <c r="AI127" s="28">
        <v>1</v>
      </c>
      <c r="AJ127" s="9">
        <f t="shared" si="12"/>
        <v>0</v>
      </c>
      <c r="AK127" s="9">
        <f t="shared" si="13"/>
        <v>0</v>
      </c>
      <c r="AL127" s="9">
        <f t="shared" si="14"/>
        <v>1</v>
      </c>
      <c r="AM127" s="9">
        <f t="shared" si="15"/>
        <v>0</v>
      </c>
      <c r="AN127" s="29" t="s">
        <v>7578</v>
      </c>
    </row>
    <row r="128" spans="1:40" x14ac:dyDescent="0.25">
      <c r="A128" s="28">
        <v>1392</v>
      </c>
      <c r="B128" s="29" t="s">
        <v>7579</v>
      </c>
      <c r="C128" s="29" t="s">
        <v>7580</v>
      </c>
      <c r="D128" s="29" t="s">
        <v>7581</v>
      </c>
      <c r="E128" s="42">
        <v>39022</v>
      </c>
      <c r="F128" s="29" t="s">
        <v>38</v>
      </c>
      <c r="I128" s="28">
        <v>10400</v>
      </c>
      <c r="J128" s="28">
        <v>2.008</v>
      </c>
      <c r="L128" s="10" t="s">
        <v>342</v>
      </c>
      <c r="M128" s="29" t="s">
        <v>39</v>
      </c>
      <c r="N128" s="29" t="s">
        <v>48</v>
      </c>
      <c r="O128" s="28">
        <v>15</v>
      </c>
      <c r="P128" s="29" t="s">
        <v>231</v>
      </c>
      <c r="Q128" s="31" t="s">
        <v>15</v>
      </c>
      <c r="R128" s="28">
        <v>1</v>
      </c>
      <c r="S128" s="28">
        <v>0</v>
      </c>
      <c r="T128" s="28">
        <v>0</v>
      </c>
      <c r="U128" s="28">
        <v>1</v>
      </c>
      <c r="V128" s="28">
        <v>0</v>
      </c>
      <c r="W128" s="28">
        <v>0</v>
      </c>
      <c r="X128" s="28">
        <v>0</v>
      </c>
      <c r="Y128" s="28">
        <v>0</v>
      </c>
      <c r="Z128" s="28">
        <v>1</v>
      </c>
      <c r="AA128" s="28">
        <v>0</v>
      </c>
      <c r="AB128" s="28">
        <v>0</v>
      </c>
      <c r="AC128" s="28">
        <v>0</v>
      </c>
      <c r="AD128" s="28">
        <v>0</v>
      </c>
      <c r="AE128" s="28">
        <v>0</v>
      </c>
      <c r="AF128" s="28">
        <v>0</v>
      </c>
      <c r="AG128" s="28">
        <v>0</v>
      </c>
      <c r="AH128" s="28">
        <v>0</v>
      </c>
      <c r="AI128" s="28">
        <v>1</v>
      </c>
      <c r="AJ128" s="9">
        <f t="shared" si="12"/>
        <v>0</v>
      </c>
      <c r="AK128" s="9">
        <f t="shared" si="13"/>
        <v>0</v>
      </c>
      <c r="AL128" s="9">
        <f t="shared" si="14"/>
        <v>1</v>
      </c>
      <c r="AM128" s="9">
        <f t="shared" si="15"/>
        <v>0</v>
      </c>
      <c r="AN128" s="29" t="s">
        <v>7582</v>
      </c>
    </row>
    <row r="129" spans="1:40" x14ac:dyDescent="0.25">
      <c r="A129" s="28">
        <v>1394</v>
      </c>
      <c r="B129" s="29" t="s">
        <v>545</v>
      </c>
      <c r="C129" s="29" t="s">
        <v>546</v>
      </c>
      <c r="D129" s="29" t="s">
        <v>547</v>
      </c>
      <c r="E129" s="42">
        <v>38626</v>
      </c>
      <c r="F129" s="29" t="s">
        <v>38</v>
      </c>
      <c r="I129" s="28">
        <v>10400</v>
      </c>
      <c r="L129" s="10" t="s">
        <v>342</v>
      </c>
      <c r="M129" s="29" t="s">
        <v>39</v>
      </c>
      <c r="N129" s="29" t="s">
        <v>48</v>
      </c>
      <c r="O129" s="28">
        <v>5</v>
      </c>
      <c r="P129" s="29" t="s">
        <v>225</v>
      </c>
      <c r="Q129" s="31" t="s">
        <v>15</v>
      </c>
      <c r="R129" s="28">
        <v>1</v>
      </c>
      <c r="S129" s="28">
        <v>0</v>
      </c>
      <c r="T129" s="28">
        <v>0</v>
      </c>
      <c r="U129" s="28">
        <v>1</v>
      </c>
      <c r="V129" s="28">
        <v>0</v>
      </c>
      <c r="W129" s="28">
        <v>0</v>
      </c>
      <c r="X129" s="28">
        <v>0</v>
      </c>
      <c r="Y129" s="28">
        <v>0</v>
      </c>
      <c r="Z129" s="28">
        <v>1</v>
      </c>
      <c r="AA129" s="28">
        <v>0</v>
      </c>
      <c r="AB129" s="28">
        <v>0</v>
      </c>
      <c r="AC129" s="28">
        <v>0</v>
      </c>
      <c r="AD129" s="28">
        <v>0</v>
      </c>
      <c r="AE129" s="28">
        <v>0</v>
      </c>
      <c r="AF129" s="28">
        <v>0</v>
      </c>
      <c r="AG129" s="28">
        <v>0</v>
      </c>
      <c r="AH129" s="28">
        <v>0</v>
      </c>
      <c r="AI129" s="28">
        <v>1</v>
      </c>
      <c r="AJ129" s="9">
        <f t="shared" si="12"/>
        <v>0</v>
      </c>
      <c r="AK129" s="9">
        <f t="shared" si="13"/>
        <v>0</v>
      </c>
      <c r="AL129" s="9">
        <f t="shared" si="14"/>
        <v>1</v>
      </c>
      <c r="AM129" s="9">
        <f t="shared" si="15"/>
        <v>0</v>
      </c>
      <c r="AN129" s="29" t="s">
        <v>548</v>
      </c>
    </row>
    <row r="130" spans="1:40" x14ac:dyDescent="0.25">
      <c r="A130" s="28">
        <v>1401</v>
      </c>
      <c r="B130" s="29" t="s">
        <v>7583</v>
      </c>
      <c r="C130" s="29" t="s">
        <v>7584</v>
      </c>
      <c r="D130" s="29" t="s">
        <v>7585</v>
      </c>
      <c r="E130" s="42">
        <v>38718</v>
      </c>
      <c r="F130" s="29" t="s">
        <v>38</v>
      </c>
      <c r="I130" s="28">
        <v>10400</v>
      </c>
      <c r="L130" s="10" t="s">
        <v>342</v>
      </c>
      <c r="M130" s="29" t="s">
        <v>39</v>
      </c>
      <c r="N130" s="29" t="s">
        <v>48</v>
      </c>
      <c r="O130" s="28">
        <v>30</v>
      </c>
      <c r="P130" s="29" t="s">
        <v>225</v>
      </c>
      <c r="Q130" s="31" t="s">
        <v>15</v>
      </c>
      <c r="R130" s="28">
        <v>1</v>
      </c>
      <c r="S130" s="28">
        <v>0</v>
      </c>
      <c r="T130" s="28">
        <v>0</v>
      </c>
      <c r="U130" s="28">
        <v>1</v>
      </c>
      <c r="V130" s="28">
        <v>0</v>
      </c>
      <c r="W130" s="28">
        <v>0</v>
      </c>
      <c r="X130" s="28">
        <v>0</v>
      </c>
      <c r="Y130" s="28">
        <v>0</v>
      </c>
      <c r="Z130" s="28">
        <v>1</v>
      </c>
      <c r="AA130" s="28">
        <v>0</v>
      </c>
      <c r="AB130" s="28">
        <v>0</v>
      </c>
      <c r="AC130" s="28">
        <v>0</v>
      </c>
      <c r="AD130" s="28">
        <v>0</v>
      </c>
      <c r="AE130" s="28">
        <v>0</v>
      </c>
      <c r="AF130" s="28">
        <v>0</v>
      </c>
      <c r="AG130" s="28">
        <v>0</v>
      </c>
      <c r="AH130" s="28">
        <v>0</v>
      </c>
      <c r="AI130" s="28">
        <v>1</v>
      </c>
      <c r="AJ130" s="9">
        <f t="shared" si="12"/>
        <v>0</v>
      </c>
      <c r="AK130" s="9">
        <f t="shared" si="13"/>
        <v>0</v>
      </c>
      <c r="AL130" s="9">
        <f t="shared" si="14"/>
        <v>1</v>
      </c>
      <c r="AM130" s="9">
        <f t="shared" si="15"/>
        <v>0</v>
      </c>
      <c r="AN130" s="29" t="s">
        <v>7586</v>
      </c>
    </row>
    <row r="131" spans="1:40" x14ac:dyDescent="0.25">
      <c r="A131" s="28">
        <v>1404</v>
      </c>
      <c r="B131" s="29" t="s">
        <v>4337</v>
      </c>
      <c r="C131" s="29" t="s">
        <v>4338</v>
      </c>
      <c r="D131" s="29" t="s">
        <v>4339</v>
      </c>
      <c r="E131" s="42">
        <v>38596</v>
      </c>
      <c r="F131" s="29" t="s">
        <v>38</v>
      </c>
      <c r="I131" s="28">
        <v>10400</v>
      </c>
      <c r="L131" s="10" t="s">
        <v>342</v>
      </c>
      <c r="M131" s="29" t="s">
        <v>39</v>
      </c>
      <c r="N131" s="29" t="s">
        <v>48</v>
      </c>
      <c r="O131" s="28">
        <v>45</v>
      </c>
      <c r="P131" s="29" t="s">
        <v>225</v>
      </c>
      <c r="Q131" s="31" t="s">
        <v>15</v>
      </c>
      <c r="R131" s="28">
        <v>1</v>
      </c>
      <c r="S131" s="28">
        <v>0</v>
      </c>
      <c r="T131" s="28">
        <v>0</v>
      </c>
      <c r="U131" s="28">
        <v>1</v>
      </c>
      <c r="V131" s="28">
        <v>0</v>
      </c>
      <c r="W131" s="28">
        <v>0</v>
      </c>
      <c r="X131" s="28">
        <v>0</v>
      </c>
      <c r="Y131" s="28">
        <v>0</v>
      </c>
      <c r="Z131" s="28">
        <v>1</v>
      </c>
      <c r="AA131" s="28">
        <v>0</v>
      </c>
      <c r="AB131" s="28">
        <v>0</v>
      </c>
      <c r="AC131" s="28">
        <v>0</v>
      </c>
      <c r="AD131" s="28">
        <v>0</v>
      </c>
      <c r="AE131" s="28">
        <v>0</v>
      </c>
      <c r="AF131" s="28">
        <v>0</v>
      </c>
      <c r="AG131" s="28">
        <v>0</v>
      </c>
      <c r="AH131" s="28">
        <v>0</v>
      </c>
      <c r="AI131" s="28">
        <v>1</v>
      </c>
      <c r="AJ131" s="9">
        <f t="shared" si="12"/>
        <v>0</v>
      </c>
      <c r="AK131" s="9">
        <f t="shared" si="13"/>
        <v>0</v>
      </c>
      <c r="AL131" s="9">
        <f t="shared" si="14"/>
        <v>1</v>
      </c>
      <c r="AM131" s="9">
        <f t="shared" si="15"/>
        <v>0</v>
      </c>
      <c r="AN131" s="29" t="s">
        <v>4340</v>
      </c>
    </row>
    <row r="132" spans="1:40" x14ac:dyDescent="0.25">
      <c r="A132" s="28">
        <v>1405</v>
      </c>
      <c r="B132" s="29" t="s">
        <v>7587</v>
      </c>
      <c r="C132" s="29" t="s">
        <v>7588</v>
      </c>
      <c r="D132" s="29" t="s">
        <v>7589</v>
      </c>
      <c r="E132" s="42">
        <v>40422</v>
      </c>
      <c r="F132" s="29" t="s">
        <v>38</v>
      </c>
      <c r="J132" s="28">
        <v>0.38</v>
      </c>
      <c r="L132" s="10" t="s">
        <v>342</v>
      </c>
      <c r="M132" s="29" t="s">
        <v>39</v>
      </c>
      <c r="N132" s="29" t="s">
        <v>48</v>
      </c>
      <c r="O132" s="28">
        <v>1.19</v>
      </c>
      <c r="P132" s="29" t="s">
        <v>7590</v>
      </c>
      <c r="Q132" s="31" t="s">
        <v>15</v>
      </c>
      <c r="R132" s="28">
        <v>1</v>
      </c>
      <c r="S132" s="28">
        <v>0</v>
      </c>
      <c r="T132" s="28">
        <v>0</v>
      </c>
      <c r="U132" s="28">
        <v>1</v>
      </c>
      <c r="V132" s="28">
        <v>0</v>
      </c>
      <c r="W132" s="28">
        <v>0</v>
      </c>
      <c r="X132" s="28">
        <v>0</v>
      </c>
      <c r="Y132" s="28">
        <v>0</v>
      </c>
      <c r="Z132" s="28">
        <v>1</v>
      </c>
      <c r="AA132" s="28">
        <v>0</v>
      </c>
      <c r="AB132" s="28">
        <v>0</v>
      </c>
      <c r="AC132" s="28">
        <v>0</v>
      </c>
      <c r="AD132" s="28">
        <v>0</v>
      </c>
      <c r="AE132" s="28">
        <v>1</v>
      </c>
      <c r="AF132" s="28">
        <v>0</v>
      </c>
      <c r="AG132" s="28">
        <v>0</v>
      </c>
      <c r="AH132" s="28">
        <v>0</v>
      </c>
      <c r="AI132" s="28">
        <v>0</v>
      </c>
      <c r="AJ132" s="9">
        <f t="shared" si="12"/>
        <v>1</v>
      </c>
      <c r="AK132" s="9">
        <f t="shared" si="13"/>
        <v>0</v>
      </c>
      <c r="AL132" s="9">
        <f t="shared" si="14"/>
        <v>0</v>
      </c>
      <c r="AM132" s="9">
        <f t="shared" si="15"/>
        <v>0</v>
      </c>
      <c r="AN132" s="29" t="s">
        <v>7591</v>
      </c>
    </row>
    <row r="133" spans="1:40" x14ac:dyDescent="0.25">
      <c r="A133" s="28">
        <v>1417</v>
      </c>
      <c r="B133" s="29" t="s">
        <v>2938</v>
      </c>
      <c r="C133" s="29" t="s">
        <v>2939</v>
      </c>
      <c r="D133" s="29" t="s">
        <v>2940</v>
      </c>
      <c r="E133" s="42">
        <v>41640</v>
      </c>
      <c r="F133" s="29" t="s">
        <v>38</v>
      </c>
      <c r="I133" s="28">
        <v>2080</v>
      </c>
      <c r="L133" s="10" t="s">
        <v>342</v>
      </c>
      <c r="M133" s="29" t="s">
        <v>224</v>
      </c>
      <c r="O133" s="28">
        <v>15</v>
      </c>
      <c r="P133" s="29" t="s">
        <v>1837</v>
      </c>
      <c r="Q133" s="31" t="s">
        <v>15</v>
      </c>
      <c r="R133" s="28">
        <v>1</v>
      </c>
      <c r="S133" s="28">
        <v>0</v>
      </c>
      <c r="T133" s="28">
        <v>0</v>
      </c>
      <c r="U133" s="28">
        <v>1</v>
      </c>
      <c r="V133" s="28">
        <v>0</v>
      </c>
      <c r="W133" s="28">
        <v>0</v>
      </c>
      <c r="X133" s="28">
        <v>0</v>
      </c>
      <c r="Y133" s="28">
        <v>0</v>
      </c>
      <c r="Z133" s="28">
        <v>1</v>
      </c>
      <c r="AA133" s="28">
        <v>0</v>
      </c>
      <c r="AB133" s="28">
        <v>0</v>
      </c>
      <c r="AC133" s="28">
        <v>0</v>
      </c>
      <c r="AD133" s="28">
        <v>0</v>
      </c>
      <c r="AE133" s="28">
        <v>0</v>
      </c>
      <c r="AF133" s="28">
        <v>0</v>
      </c>
      <c r="AG133" s="28">
        <v>0</v>
      </c>
      <c r="AH133" s="28">
        <v>0</v>
      </c>
      <c r="AI133" s="28">
        <v>1</v>
      </c>
      <c r="AJ133" s="9">
        <f t="shared" si="12"/>
        <v>0</v>
      </c>
      <c r="AK133" s="9">
        <f t="shared" si="13"/>
        <v>0</v>
      </c>
      <c r="AL133" s="9">
        <f t="shared" si="14"/>
        <v>1</v>
      </c>
      <c r="AM133" s="9">
        <f t="shared" si="15"/>
        <v>0</v>
      </c>
      <c r="AN133" s="29" t="s">
        <v>2941</v>
      </c>
    </row>
    <row r="134" spans="1:40" x14ac:dyDescent="0.25">
      <c r="A134" s="28">
        <v>1422</v>
      </c>
      <c r="B134" s="29" t="s">
        <v>7592</v>
      </c>
      <c r="C134" s="29" t="s">
        <v>7593</v>
      </c>
      <c r="D134" s="29" t="s">
        <v>7594</v>
      </c>
      <c r="E134" s="42">
        <v>41821</v>
      </c>
      <c r="F134" s="29" t="s">
        <v>38</v>
      </c>
      <c r="J134" s="28">
        <v>0.09</v>
      </c>
      <c r="L134" s="10" t="s">
        <v>342</v>
      </c>
      <c r="M134" s="29" t="s">
        <v>39</v>
      </c>
      <c r="N134" s="29" t="s">
        <v>219</v>
      </c>
      <c r="O134" s="28">
        <v>0.5</v>
      </c>
      <c r="P134" s="29" t="s">
        <v>4272</v>
      </c>
      <c r="Q134" s="31" t="s">
        <v>15</v>
      </c>
      <c r="R134" s="28">
        <v>1</v>
      </c>
      <c r="S134" s="28">
        <v>0</v>
      </c>
      <c r="T134" s="28">
        <v>0</v>
      </c>
      <c r="U134" s="28">
        <v>0</v>
      </c>
      <c r="V134" s="28">
        <v>0</v>
      </c>
      <c r="W134" s="28">
        <v>0</v>
      </c>
      <c r="X134" s="28">
        <v>0</v>
      </c>
      <c r="Y134" s="28">
        <v>1</v>
      </c>
      <c r="Z134" s="28">
        <v>0</v>
      </c>
      <c r="AA134" s="28">
        <v>0</v>
      </c>
      <c r="AB134" s="28">
        <v>0</v>
      </c>
      <c r="AC134" s="28">
        <v>1</v>
      </c>
      <c r="AD134" s="28">
        <v>0</v>
      </c>
      <c r="AE134" s="28">
        <v>1</v>
      </c>
      <c r="AF134" s="28">
        <v>0</v>
      </c>
      <c r="AG134" s="28">
        <v>0</v>
      </c>
      <c r="AH134" s="28">
        <v>0</v>
      </c>
      <c r="AI134" s="28">
        <v>0</v>
      </c>
      <c r="AJ134" s="9">
        <f t="shared" si="12"/>
        <v>1</v>
      </c>
      <c r="AK134" s="9">
        <f t="shared" si="13"/>
        <v>0</v>
      </c>
      <c r="AL134" s="9">
        <f t="shared" si="14"/>
        <v>0</v>
      </c>
      <c r="AM134" s="9">
        <f t="shared" si="15"/>
        <v>0</v>
      </c>
      <c r="AN134" s="29" t="s">
        <v>7595</v>
      </c>
    </row>
    <row r="135" spans="1:40" x14ac:dyDescent="0.25">
      <c r="A135" s="28">
        <v>1426</v>
      </c>
      <c r="B135" s="29" t="s">
        <v>2234</v>
      </c>
      <c r="C135" s="29" t="s">
        <v>2235</v>
      </c>
      <c r="D135" s="29" t="s">
        <v>2236</v>
      </c>
      <c r="E135" s="42">
        <v>40179</v>
      </c>
      <c r="F135" s="29" t="s">
        <v>38</v>
      </c>
      <c r="I135" s="28">
        <v>5000</v>
      </c>
      <c r="J135" s="28">
        <v>0.16</v>
      </c>
      <c r="L135" s="10" t="s">
        <v>342</v>
      </c>
      <c r="M135" s="29" t="s">
        <v>136</v>
      </c>
      <c r="N135" s="29" t="s">
        <v>40</v>
      </c>
      <c r="O135" s="28">
        <v>210</v>
      </c>
      <c r="P135" s="29" t="s">
        <v>589</v>
      </c>
      <c r="Q135" s="31" t="s">
        <v>15</v>
      </c>
      <c r="R135" s="28">
        <v>1</v>
      </c>
      <c r="S135" s="28">
        <v>0</v>
      </c>
      <c r="T135" s="28">
        <v>0</v>
      </c>
      <c r="U135" s="28">
        <v>1</v>
      </c>
      <c r="V135" s="28">
        <v>0</v>
      </c>
      <c r="W135" s="28">
        <v>0</v>
      </c>
      <c r="X135" s="28">
        <v>0</v>
      </c>
      <c r="Y135" s="28">
        <v>0</v>
      </c>
      <c r="Z135" s="28">
        <v>1</v>
      </c>
      <c r="AA135" s="28">
        <v>0</v>
      </c>
      <c r="AB135" s="28">
        <v>0</v>
      </c>
      <c r="AC135" s="28">
        <v>0</v>
      </c>
      <c r="AD135" s="28">
        <v>0</v>
      </c>
      <c r="AE135" s="28">
        <v>0</v>
      </c>
      <c r="AF135" s="28">
        <v>0</v>
      </c>
      <c r="AG135" s="28">
        <v>0</v>
      </c>
      <c r="AH135" s="28">
        <v>1</v>
      </c>
      <c r="AI135" s="28">
        <v>0</v>
      </c>
      <c r="AJ135" s="9">
        <f t="shared" si="12"/>
        <v>0</v>
      </c>
      <c r="AK135" s="9">
        <f t="shared" si="13"/>
        <v>0</v>
      </c>
      <c r="AL135" s="9">
        <f t="shared" si="14"/>
        <v>1</v>
      </c>
      <c r="AM135" s="9">
        <f t="shared" si="15"/>
        <v>1</v>
      </c>
      <c r="AN135" s="89" t="s">
        <v>2237</v>
      </c>
    </row>
    <row r="136" spans="1:40" x14ac:dyDescent="0.25">
      <c r="A136" s="28">
        <v>1427</v>
      </c>
      <c r="B136" s="29" t="s">
        <v>2238</v>
      </c>
      <c r="C136" s="29" t="s">
        <v>2239</v>
      </c>
      <c r="D136" s="29" t="s">
        <v>2240</v>
      </c>
      <c r="E136" s="42">
        <v>40513</v>
      </c>
      <c r="F136" s="29" t="s">
        <v>38</v>
      </c>
      <c r="I136" s="28">
        <v>5000</v>
      </c>
      <c r="J136" s="28">
        <v>0.16</v>
      </c>
      <c r="L136" s="10" t="s">
        <v>342</v>
      </c>
      <c r="M136" s="29" t="s">
        <v>136</v>
      </c>
      <c r="N136" s="29" t="s">
        <v>40</v>
      </c>
      <c r="O136" s="28">
        <v>150</v>
      </c>
      <c r="P136" s="29" t="s">
        <v>377</v>
      </c>
      <c r="Q136" s="31" t="s">
        <v>15</v>
      </c>
      <c r="R136" s="28">
        <v>0</v>
      </c>
      <c r="S136" s="28">
        <v>0</v>
      </c>
      <c r="T136" s="28">
        <v>0</v>
      </c>
      <c r="U136" s="28">
        <v>1</v>
      </c>
      <c r="V136" s="28">
        <v>0</v>
      </c>
      <c r="W136" s="28">
        <v>0</v>
      </c>
      <c r="X136" s="28">
        <v>0</v>
      </c>
      <c r="Y136" s="28">
        <v>0</v>
      </c>
      <c r="Z136" s="28">
        <v>1</v>
      </c>
      <c r="AA136" s="28">
        <v>0</v>
      </c>
      <c r="AB136" s="28">
        <v>0</v>
      </c>
      <c r="AC136" s="28">
        <v>0</v>
      </c>
      <c r="AD136" s="28">
        <v>1</v>
      </c>
      <c r="AE136" s="28">
        <v>0</v>
      </c>
      <c r="AF136" s="28">
        <v>0</v>
      </c>
      <c r="AG136" s="28">
        <v>0</v>
      </c>
      <c r="AH136" s="28">
        <v>0</v>
      </c>
      <c r="AI136" s="28">
        <v>0</v>
      </c>
      <c r="AJ136" s="9">
        <f t="shared" si="12"/>
        <v>0</v>
      </c>
      <c r="AK136" s="9">
        <f t="shared" si="13"/>
        <v>0</v>
      </c>
      <c r="AL136" s="9">
        <f t="shared" si="14"/>
        <v>1</v>
      </c>
      <c r="AM136" s="9">
        <f t="shared" si="15"/>
        <v>1</v>
      </c>
      <c r="AN136" s="29" t="s">
        <v>2241</v>
      </c>
    </row>
    <row r="137" spans="1:40" x14ac:dyDescent="0.25">
      <c r="A137" s="28">
        <v>1428</v>
      </c>
      <c r="B137" s="29" t="s">
        <v>4342</v>
      </c>
      <c r="C137" s="29" t="s">
        <v>4343</v>
      </c>
      <c r="D137" s="29" t="s">
        <v>4344</v>
      </c>
      <c r="E137" s="42">
        <v>41296</v>
      </c>
      <c r="F137" s="29" t="s">
        <v>38</v>
      </c>
      <c r="I137" s="28">
        <v>335.49</v>
      </c>
      <c r="J137" s="28">
        <v>2.3022999999999998E-2</v>
      </c>
      <c r="L137" s="10" t="s">
        <v>342</v>
      </c>
      <c r="M137" s="29" t="s">
        <v>136</v>
      </c>
      <c r="N137" s="29" t="s">
        <v>40</v>
      </c>
      <c r="O137" s="28">
        <v>90</v>
      </c>
      <c r="P137" s="29" t="s">
        <v>4345</v>
      </c>
      <c r="Q137" s="31" t="s">
        <v>15</v>
      </c>
      <c r="R137" s="28">
        <v>1</v>
      </c>
      <c r="S137" s="28">
        <v>0</v>
      </c>
      <c r="T137" s="28">
        <v>0</v>
      </c>
      <c r="U137" s="28">
        <v>1</v>
      </c>
      <c r="V137" s="28">
        <v>0</v>
      </c>
      <c r="W137" s="28">
        <v>0</v>
      </c>
      <c r="X137" s="28">
        <v>0</v>
      </c>
      <c r="Y137" s="28">
        <v>0</v>
      </c>
      <c r="Z137" s="28">
        <v>1</v>
      </c>
      <c r="AA137" s="28">
        <v>0</v>
      </c>
      <c r="AB137" s="28">
        <v>0</v>
      </c>
      <c r="AC137" s="28">
        <v>1</v>
      </c>
      <c r="AD137" s="28">
        <v>0</v>
      </c>
      <c r="AE137" s="28">
        <v>0</v>
      </c>
      <c r="AF137" s="28">
        <v>0</v>
      </c>
      <c r="AG137" s="28">
        <v>0</v>
      </c>
      <c r="AH137" s="28">
        <v>0</v>
      </c>
      <c r="AI137" s="28">
        <v>0</v>
      </c>
      <c r="AJ137" s="9">
        <f t="shared" si="12"/>
        <v>1</v>
      </c>
      <c r="AK137" s="9">
        <f t="shared" si="13"/>
        <v>0</v>
      </c>
      <c r="AL137" s="9">
        <f t="shared" si="14"/>
        <v>0</v>
      </c>
      <c r="AM137" s="9">
        <f t="shared" si="15"/>
        <v>0</v>
      </c>
      <c r="AN137" s="29" t="s">
        <v>4347</v>
      </c>
    </row>
    <row r="138" spans="1:40" x14ac:dyDescent="0.25">
      <c r="A138" s="28">
        <v>1431</v>
      </c>
      <c r="B138" s="29" t="s">
        <v>4348</v>
      </c>
      <c r="C138" s="29" t="s">
        <v>4349</v>
      </c>
      <c r="D138" s="29" t="s">
        <v>4350</v>
      </c>
      <c r="E138" s="42">
        <v>39928</v>
      </c>
      <c r="F138" s="29" t="s">
        <v>38</v>
      </c>
      <c r="J138" s="28">
        <v>0.1434</v>
      </c>
      <c r="K138" s="28">
        <v>11.07</v>
      </c>
      <c r="L138" s="10" t="s">
        <v>342</v>
      </c>
      <c r="M138" s="29" t="s">
        <v>136</v>
      </c>
      <c r="N138" s="29" t="s">
        <v>48</v>
      </c>
      <c r="O138" s="28">
        <v>28</v>
      </c>
      <c r="P138" s="29" t="s">
        <v>526</v>
      </c>
      <c r="Q138" s="31" t="s">
        <v>15</v>
      </c>
      <c r="R138" s="28">
        <v>1</v>
      </c>
      <c r="S138" s="28">
        <v>0</v>
      </c>
      <c r="T138" s="28">
        <v>0</v>
      </c>
      <c r="U138" s="28">
        <v>1</v>
      </c>
      <c r="V138" s="28">
        <v>0</v>
      </c>
      <c r="W138" s="28">
        <v>0</v>
      </c>
      <c r="X138" s="28">
        <v>0</v>
      </c>
      <c r="Y138" s="28">
        <v>0</v>
      </c>
      <c r="Z138" s="28">
        <v>1</v>
      </c>
      <c r="AA138" s="28">
        <v>0</v>
      </c>
      <c r="AB138" s="28">
        <v>0</v>
      </c>
      <c r="AC138" s="28">
        <v>0</v>
      </c>
      <c r="AD138" s="28">
        <v>0</v>
      </c>
      <c r="AE138" s="28">
        <v>0</v>
      </c>
      <c r="AF138" s="28">
        <v>0</v>
      </c>
      <c r="AG138" s="28">
        <v>0</v>
      </c>
      <c r="AH138" s="28">
        <v>0</v>
      </c>
      <c r="AI138" s="28">
        <v>1</v>
      </c>
      <c r="AJ138" s="9">
        <f t="shared" si="12"/>
        <v>0</v>
      </c>
      <c r="AK138" s="9">
        <f t="shared" si="13"/>
        <v>0</v>
      </c>
      <c r="AL138" s="9">
        <f t="shared" si="14"/>
        <v>1</v>
      </c>
      <c r="AM138" s="9">
        <f t="shared" si="15"/>
        <v>0</v>
      </c>
      <c r="AN138" s="29" t="s">
        <v>4351</v>
      </c>
    </row>
    <row r="139" spans="1:40" x14ac:dyDescent="0.25">
      <c r="A139" s="28">
        <v>1432</v>
      </c>
      <c r="B139" s="29" t="s">
        <v>7596</v>
      </c>
      <c r="C139" s="29" t="s">
        <v>7597</v>
      </c>
      <c r="D139" s="29" t="s">
        <v>7598</v>
      </c>
      <c r="E139" s="42">
        <v>40038</v>
      </c>
      <c r="F139" s="29" t="s">
        <v>38</v>
      </c>
      <c r="I139" s="28">
        <v>8.5489999999999997E-2</v>
      </c>
      <c r="K139" s="28">
        <v>5.7</v>
      </c>
      <c r="L139" s="10" t="s">
        <v>341</v>
      </c>
      <c r="M139" s="29" t="s">
        <v>151</v>
      </c>
      <c r="N139" s="29" t="s">
        <v>48</v>
      </c>
      <c r="O139" s="28">
        <v>4</v>
      </c>
      <c r="P139" s="29" t="s">
        <v>7599</v>
      </c>
      <c r="Q139" s="31" t="s">
        <v>15</v>
      </c>
      <c r="R139" s="28">
        <v>1</v>
      </c>
      <c r="S139" s="28">
        <v>0</v>
      </c>
      <c r="T139" s="28">
        <v>0</v>
      </c>
      <c r="U139" s="28">
        <v>0</v>
      </c>
      <c r="V139" s="28">
        <v>1</v>
      </c>
      <c r="W139" s="28">
        <v>0</v>
      </c>
      <c r="X139" s="28">
        <v>0</v>
      </c>
      <c r="Y139" s="28">
        <v>0</v>
      </c>
      <c r="Z139" s="28">
        <v>1</v>
      </c>
      <c r="AA139" s="28">
        <v>0</v>
      </c>
      <c r="AB139" s="28">
        <v>0</v>
      </c>
      <c r="AC139" s="28">
        <v>0</v>
      </c>
      <c r="AD139" s="28">
        <v>0</v>
      </c>
      <c r="AE139" s="28">
        <v>0</v>
      </c>
      <c r="AF139" s="28">
        <v>0</v>
      </c>
      <c r="AG139" s="28">
        <v>0</v>
      </c>
      <c r="AH139" s="28">
        <v>0</v>
      </c>
      <c r="AI139" s="28">
        <v>1</v>
      </c>
      <c r="AJ139" s="9">
        <f t="shared" si="12"/>
        <v>0</v>
      </c>
      <c r="AK139" s="9">
        <f t="shared" si="13"/>
        <v>0</v>
      </c>
      <c r="AL139" s="9">
        <f t="shared" si="14"/>
        <v>1</v>
      </c>
      <c r="AM139" s="9">
        <f t="shared" si="15"/>
        <v>0</v>
      </c>
      <c r="AN139" s="29" t="s">
        <v>7600</v>
      </c>
    </row>
    <row r="140" spans="1:40" x14ac:dyDescent="0.25">
      <c r="A140" s="28">
        <v>1437</v>
      </c>
      <c r="B140" s="29" t="s">
        <v>7601</v>
      </c>
      <c r="C140" s="29" t="s">
        <v>7602</v>
      </c>
      <c r="D140" s="29" t="s">
        <v>7603</v>
      </c>
      <c r="E140" s="42">
        <v>40675</v>
      </c>
      <c r="F140" s="29" t="s">
        <v>38</v>
      </c>
      <c r="I140" s="28">
        <v>8.5489999999999997E-2</v>
      </c>
      <c r="K140" s="28">
        <v>5.7</v>
      </c>
      <c r="L140" s="10" t="s">
        <v>341</v>
      </c>
      <c r="M140" s="29" t="s">
        <v>209</v>
      </c>
      <c r="N140" s="29" t="s">
        <v>48</v>
      </c>
      <c r="O140" s="28">
        <v>2</v>
      </c>
      <c r="P140" s="29" t="s">
        <v>7604</v>
      </c>
      <c r="Q140" s="31" t="s">
        <v>15</v>
      </c>
      <c r="R140" s="28">
        <v>1</v>
      </c>
      <c r="S140" s="28">
        <v>0</v>
      </c>
      <c r="T140" s="28">
        <v>0</v>
      </c>
      <c r="U140" s="28">
        <v>0</v>
      </c>
      <c r="V140" s="28">
        <v>1</v>
      </c>
      <c r="W140" s="28">
        <v>0</v>
      </c>
      <c r="X140" s="28">
        <v>0</v>
      </c>
      <c r="Y140" s="28">
        <v>0</v>
      </c>
      <c r="Z140" s="28">
        <v>1</v>
      </c>
      <c r="AA140" s="28">
        <v>0</v>
      </c>
      <c r="AB140" s="28">
        <v>0</v>
      </c>
      <c r="AC140" s="28">
        <v>0</v>
      </c>
      <c r="AD140" s="28">
        <v>0</v>
      </c>
      <c r="AE140" s="28">
        <v>0</v>
      </c>
      <c r="AF140" s="28">
        <v>0</v>
      </c>
      <c r="AG140" s="28">
        <v>0</v>
      </c>
      <c r="AH140" s="28">
        <v>0</v>
      </c>
      <c r="AI140" s="28">
        <v>1</v>
      </c>
      <c r="AJ140" s="9">
        <f t="shared" si="12"/>
        <v>0</v>
      </c>
      <c r="AK140" s="9">
        <f t="shared" si="13"/>
        <v>0</v>
      </c>
      <c r="AL140" s="9">
        <f t="shared" si="14"/>
        <v>1</v>
      </c>
      <c r="AM140" s="9">
        <f t="shared" si="15"/>
        <v>0</v>
      </c>
      <c r="AN140" s="29" t="s">
        <v>7605</v>
      </c>
    </row>
    <row r="141" spans="1:40" x14ac:dyDescent="0.25">
      <c r="A141" s="28">
        <v>1446</v>
      </c>
      <c r="B141" s="29" t="s">
        <v>7606</v>
      </c>
      <c r="C141" s="29" t="s">
        <v>7607</v>
      </c>
      <c r="D141" s="29" t="s">
        <v>7608</v>
      </c>
      <c r="E141" s="42">
        <v>39720</v>
      </c>
      <c r="F141" s="29" t="s">
        <v>38</v>
      </c>
      <c r="J141" s="28">
        <v>0.13500000000000001</v>
      </c>
      <c r="K141" s="28">
        <v>18.356000000000002</v>
      </c>
      <c r="L141" s="10" t="s">
        <v>341</v>
      </c>
      <c r="M141" s="29" t="s">
        <v>151</v>
      </c>
      <c r="N141" s="29" t="s">
        <v>48</v>
      </c>
      <c r="O141" s="28">
        <v>80</v>
      </c>
      <c r="P141" s="29" t="s">
        <v>526</v>
      </c>
      <c r="Q141" s="31" t="s">
        <v>15</v>
      </c>
      <c r="R141" s="28">
        <v>1</v>
      </c>
      <c r="S141" s="28">
        <v>0</v>
      </c>
      <c r="T141" s="28">
        <v>0</v>
      </c>
      <c r="U141" s="28">
        <v>1</v>
      </c>
      <c r="V141" s="28">
        <v>0</v>
      </c>
      <c r="W141" s="28">
        <v>0</v>
      </c>
      <c r="X141" s="28">
        <v>0</v>
      </c>
      <c r="Y141" s="28">
        <v>0</v>
      </c>
      <c r="Z141" s="28">
        <v>1</v>
      </c>
      <c r="AA141" s="28">
        <v>0</v>
      </c>
      <c r="AB141" s="28">
        <v>0</v>
      </c>
      <c r="AC141" s="28">
        <v>0</v>
      </c>
      <c r="AD141" s="28">
        <v>0</v>
      </c>
      <c r="AE141" s="28">
        <v>0</v>
      </c>
      <c r="AF141" s="28">
        <v>0</v>
      </c>
      <c r="AG141" s="28">
        <v>0</v>
      </c>
      <c r="AH141" s="28">
        <v>0</v>
      </c>
      <c r="AI141" s="28">
        <v>1</v>
      </c>
      <c r="AJ141" s="9">
        <f t="shared" si="12"/>
        <v>0</v>
      </c>
      <c r="AK141" s="9">
        <f t="shared" si="13"/>
        <v>0</v>
      </c>
      <c r="AL141" s="9">
        <f t="shared" si="14"/>
        <v>1</v>
      </c>
      <c r="AM141" s="9">
        <f t="shared" si="15"/>
        <v>0</v>
      </c>
      <c r="AN141" s="29" t="s">
        <v>7609</v>
      </c>
    </row>
    <row r="142" spans="1:40" x14ac:dyDescent="0.25">
      <c r="A142" s="28">
        <v>1456</v>
      </c>
      <c r="B142" s="29" t="s">
        <v>7610</v>
      </c>
      <c r="C142" s="29" t="s">
        <v>7611</v>
      </c>
      <c r="D142" s="29" t="s">
        <v>7612</v>
      </c>
      <c r="E142" s="42">
        <v>40513</v>
      </c>
      <c r="F142" s="29" t="s">
        <v>38</v>
      </c>
      <c r="J142" s="28">
        <v>0.95</v>
      </c>
      <c r="L142" s="10" t="s">
        <v>342</v>
      </c>
      <c r="M142" s="29" t="s">
        <v>691</v>
      </c>
      <c r="N142" s="29" t="s">
        <v>48</v>
      </c>
      <c r="O142" s="28">
        <v>0</v>
      </c>
      <c r="P142" s="29" t="s">
        <v>738</v>
      </c>
      <c r="Q142" s="31" t="s">
        <v>15</v>
      </c>
      <c r="R142" s="28">
        <v>0</v>
      </c>
      <c r="S142" s="28">
        <v>0</v>
      </c>
      <c r="T142" s="28">
        <v>0</v>
      </c>
      <c r="U142" s="28">
        <v>1</v>
      </c>
      <c r="V142" s="28">
        <v>0</v>
      </c>
      <c r="W142" s="28">
        <v>0</v>
      </c>
      <c r="X142" s="28">
        <v>0</v>
      </c>
      <c r="Y142" s="28">
        <v>0</v>
      </c>
      <c r="Z142" s="28">
        <v>1</v>
      </c>
      <c r="AA142" s="28">
        <v>0</v>
      </c>
      <c r="AB142" s="28">
        <v>0</v>
      </c>
      <c r="AC142" s="28">
        <v>0</v>
      </c>
      <c r="AD142" s="28">
        <v>0</v>
      </c>
      <c r="AE142" s="28">
        <v>0</v>
      </c>
      <c r="AF142" s="28">
        <v>0</v>
      </c>
      <c r="AG142" s="28">
        <v>0</v>
      </c>
      <c r="AH142" s="28">
        <v>0</v>
      </c>
      <c r="AI142" s="28">
        <v>1</v>
      </c>
      <c r="AJ142" s="9">
        <f t="shared" si="12"/>
        <v>0</v>
      </c>
      <c r="AK142" s="9">
        <f t="shared" si="13"/>
        <v>0</v>
      </c>
      <c r="AL142" s="9">
        <f t="shared" si="14"/>
        <v>1</v>
      </c>
      <c r="AM142" s="9">
        <f t="shared" si="15"/>
        <v>0</v>
      </c>
      <c r="AN142" s="29" t="s">
        <v>7613</v>
      </c>
    </row>
    <row r="143" spans="1:40" x14ac:dyDescent="0.25">
      <c r="A143" s="28">
        <v>1457</v>
      </c>
      <c r="B143" s="29" t="s">
        <v>4352</v>
      </c>
      <c r="C143" s="29" t="s">
        <v>4353</v>
      </c>
      <c r="D143" s="29" t="s">
        <v>4354</v>
      </c>
      <c r="E143" s="42">
        <v>37369</v>
      </c>
      <c r="F143" s="29" t="s">
        <v>38</v>
      </c>
      <c r="I143" s="28">
        <v>200</v>
      </c>
      <c r="L143" s="10" t="s">
        <v>342</v>
      </c>
      <c r="M143" s="29" t="s">
        <v>691</v>
      </c>
      <c r="N143" s="29" t="s">
        <v>48</v>
      </c>
      <c r="O143" s="28">
        <v>3.5</v>
      </c>
      <c r="P143" s="29" t="s">
        <v>4355</v>
      </c>
      <c r="Q143" s="31" t="s">
        <v>15</v>
      </c>
      <c r="R143" s="28">
        <v>1</v>
      </c>
      <c r="S143" s="28">
        <v>0</v>
      </c>
      <c r="T143" s="28">
        <v>0</v>
      </c>
      <c r="U143" s="28">
        <v>1</v>
      </c>
      <c r="V143" s="28">
        <v>0</v>
      </c>
      <c r="W143" s="28">
        <v>0</v>
      </c>
      <c r="X143" s="28">
        <v>0</v>
      </c>
      <c r="Y143" s="28">
        <v>0</v>
      </c>
      <c r="Z143" s="28">
        <v>1</v>
      </c>
      <c r="AA143" s="28">
        <v>0</v>
      </c>
      <c r="AB143" s="28">
        <v>0</v>
      </c>
      <c r="AC143" s="28">
        <v>0</v>
      </c>
      <c r="AD143" s="28">
        <v>0</v>
      </c>
      <c r="AE143" s="28">
        <v>0</v>
      </c>
      <c r="AF143" s="28">
        <v>0</v>
      </c>
      <c r="AG143" s="28">
        <v>0</v>
      </c>
      <c r="AH143" s="28">
        <v>0</v>
      </c>
      <c r="AI143" s="28">
        <v>1</v>
      </c>
      <c r="AJ143" s="9">
        <f t="shared" si="12"/>
        <v>0</v>
      </c>
      <c r="AK143" s="9">
        <f t="shared" si="13"/>
        <v>0</v>
      </c>
      <c r="AL143" s="9">
        <f t="shared" si="14"/>
        <v>1</v>
      </c>
      <c r="AM143" s="9">
        <f t="shared" si="15"/>
        <v>0</v>
      </c>
      <c r="AN143" s="29" t="s">
        <v>4356</v>
      </c>
    </row>
    <row r="144" spans="1:40" x14ac:dyDescent="0.25">
      <c r="A144" s="28">
        <v>1459</v>
      </c>
      <c r="B144" s="29" t="s">
        <v>7614</v>
      </c>
      <c r="C144" s="29" t="s">
        <v>7615</v>
      </c>
      <c r="D144" s="29" t="s">
        <v>7616</v>
      </c>
      <c r="E144" s="42">
        <v>39417</v>
      </c>
      <c r="F144" s="29" t="s">
        <v>38</v>
      </c>
      <c r="I144" s="28">
        <v>300</v>
      </c>
      <c r="K144" s="28">
        <v>10</v>
      </c>
      <c r="L144" s="10" t="s">
        <v>342</v>
      </c>
      <c r="M144" s="29" t="s">
        <v>575</v>
      </c>
      <c r="O144" s="28">
        <v>2</v>
      </c>
      <c r="P144" s="29" t="s">
        <v>7617</v>
      </c>
      <c r="Q144" s="31" t="s">
        <v>15</v>
      </c>
      <c r="R144" s="28">
        <v>1</v>
      </c>
      <c r="S144" s="28">
        <v>0</v>
      </c>
      <c r="T144" s="28">
        <v>0</v>
      </c>
      <c r="U144" s="28">
        <v>0</v>
      </c>
      <c r="V144" s="28">
        <v>1</v>
      </c>
      <c r="W144" s="28">
        <v>0</v>
      </c>
      <c r="X144" s="28">
        <v>0</v>
      </c>
      <c r="Y144" s="28">
        <v>0</v>
      </c>
      <c r="Z144" s="28">
        <v>1</v>
      </c>
      <c r="AA144" s="28">
        <v>0</v>
      </c>
      <c r="AB144" s="28">
        <v>0</v>
      </c>
      <c r="AC144" s="28">
        <v>1</v>
      </c>
      <c r="AD144" s="28">
        <v>0</v>
      </c>
      <c r="AE144" s="28">
        <v>0</v>
      </c>
      <c r="AF144" s="28">
        <v>0</v>
      </c>
      <c r="AG144" s="28">
        <v>0</v>
      </c>
      <c r="AH144" s="28">
        <v>0</v>
      </c>
      <c r="AI144" s="28">
        <v>0</v>
      </c>
      <c r="AJ144" s="9">
        <f t="shared" si="12"/>
        <v>1</v>
      </c>
      <c r="AK144" s="9">
        <f t="shared" si="13"/>
        <v>0</v>
      </c>
      <c r="AL144" s="9">
        <f t="shared" si="14"/>
        <v>0</v>
      </c>
      <c r="AM144" s="9">
        <f t="shared" si="15"/>
        <v>0</v>
      </c>
      <c r="AN144" s="29" t="s">
        <v>7618</v>
      </c>
    </row>
    <row r="145" spans="1:40" x14ac:dyDescent="0.25">
      <c r="A145" s="28">
        <v>1462</v>
      </c>
      <c r="B145" s="29" t="s">
        <v>4357</v>
      </c>
      <c r="C145" s="29" t="s">
        <v>4358</v>
      </c>
      <c r="D145" s="29" t="s">
        <v>4359</v>
      </c>
      <c r="E145" s="42">
        <v>41365</v>
      </c>
      <c r="F145" s="29" t="s">
        <v>38</v>
      </c>
      <c r="I145" s="28">
        <v>300</v>
      </c>
      <c r="J145" s="28">
        <v>1.2999999999999999E-4</v>
      </c>
      <c r="K145" s="28">
        <v>10</v>
      </c>
      <c r="L145" s="10" t="s">
        <v>342</v>
      </c>
      <c r="M145" s="29" t="s">
        <v>2506</v>
      </c>
      <c r="N145" s="29" t="s">
        <v>40</v>
      </c>
      <c r="O145" s="28">
        <v>2</v>
      </c>
      <c r="P145" s="29" t="s">
        <v>4360</v>
      </c>
      <c r="Q145" s="31" t="s">
        <v>15</v>
      </c>
      <c r="R145" s="28">
        <v>1</v>
      </c>
      <c r="S145" s="28">
        <v>0</v>
      </c>
      <c r="T145" s="28">
        <v>0</v>
      </c>
      <c r="U145" s="28">
        <v>1</v>
      </c>
      <c r="V145" s="28">
        <v>0</v>
      </c>
      <c r="W145" s="28">
        <v>0</v>
      </c>
      <c r="X145" s="28">
        <v>0</v>
      </c>
      <c r="Y145" s="28">
        <v>0</v>
      </c>
      <c r="Z145" s="28">
        <v>1</v>
      </c>
      <c r="AA145" s="28">
        <v>0</v>
      </c>
      <c r="AB145" s="28">
        <v>0</v>
      </c>
      <c r="AC145" s="28">
        <v>1</v>
      </c>
      <c r="AD145" s="28">
        <v>0</v>
      </c>
      <c r="AE145" s="28">
        <v>0</v>
      </c>
      <c r="AF145" s="28">
        <v>0</v>
      </c>
      <c r="AG145" s="28">
        <v>0</v>
      </c>
      <c r="AH145" s="28">
        <v>0</v>
      </c>
      <c r="AI145" s="28">
        <v>0</v>
      </c>
      <c r="AJ145" s="9">
        <f t="shared" si="12"/>
        <v>1</v>
      </c>
      <c r="AK145" s="9">
        <f t="shared" si="13"/>
        <v>0</v>
      </c>
      <c r="AL145" s="9">
        <f t="shared" si="14"/>
        <v>0</v>
      </c>
      <c r="AM145" s="9">
        <f t="shared" si="15"/>
        <v>0</v>
      </c>
      <c r="AN145" s="29" t="s">
        <v>4362</v>
      </c>
    </row>
    <row r="146" spans="1:40" x14ac:dyDescent="0.25">
      <c r="A146" s="28">
        <v>1466</v>
      </c>
      <c r="B146" s="29" t="s">
        <v>7619</v>
      </c>
      <c r="C146" s="29" t="s">
        <v>7620</v>
      </c>
      <c r="D146" s="29" t="s">
        <v>7621</v>
      </c>
      <c r="E146" s="42">
        <v>41640</v>
      </c>
      <c r="F146" s="29" t="s">
        <v>38</v>
      </c>
      <c r="I146" s="28">
        <v>1</v>
      </c>
      <c r="J146" s="28">
        <v>0.1434</v>
      </c>
      <c r="K146" s="28">
        <v>11</v>
      </c>
      <c r="L146" s="10" t="s">
        <v>342</v>
      </c>
      <c r="M146" s="29" t="s">
        <v>136</v>
      </c>
      <c r="N146" s="29" t="s">
        <v>48</v>
      </c>
      <c r="O146" s="28">
        <v>30</v>
      </c>
      <c r="P146" s="29" t="s">
        <v>526</v>
      </c>
      <c r="Q146" s="31" t="s">
        <v>15</v>
      </c>
      <c r="R146" s="28">
        <v>1</v>
      </c>
      <c r="S146" s="28">
        <v>0</v>
      </c>
      <c r="T146" s="28">
        <v>0</v>
      </c>
      <c r="U146" s="28">
        <v>1</v>
      </c>
      <c r="V146" s="28">
        <v>0</v>
      </c>
      <c r="W146" s="28">
        <v>0</v>
      </c>
      <c r="X146" s="28">
        <v>0</v>
      </c>
      <c r="Y146" s="28">
        <v>0</v>
      </c>
      <c r="Z146" s="28">
        <v>1</v>
      </c>
      <c r="AA146" s="28">
        <v>0</v>
      </c>
      <c r="AB146" s="28">
        <v>0</v>
      </c>
      <c r="AC146" s="28">
        <v>0</v>
      </c>
      <c r="AD146" s="28">
        <v>0</v>
      </c>
      <c r="AE146" s="28">
        <v>0</v>
      </c>
      <c r="AF146" s="28">
        <v>0</v>
      </c>
      <c r="AG146" s="28">
        <v>0</v>
      </c>
      <c r="AH146" s="28">
        <v>0</v>
      </c>
      <c r="AI146" s="28">
        <v>1</v>
      </c>
      <c r="AJ146" s="9">
        <f t="shared" si="12"/>
        <v>0</v>
      </c>
      <c r="AK146" s="9">
        <f t="shared" si="13"/>
        <v>0</v>
      </c>
      <c r="AL146" s="9">
        <f t="shared" si="14"/>
        <v>1</v>
      </c>
      <c r="AM146" s="9">
        <f t="shared" si="15"/>
        <v>0</v>
      </c>
      <c r="AN146" s="29" t="s">
        <v>7622</v>
      </c>
    </row>
    <row r="147" spans="1:40" x14ac:dyDescent="0.25">
      <c r="A147" s="28">
        <v>1472</v>
      </c>
      <c r="B147" s="29" t="s">
        <v>7210</v>
      </c>
      <c r="C147" s="29" t="s">
        <v>7211</v>
      </c>
      <c r="D147" s="29" t="s">
        <v>7212</v>
      </c>
      <c r="E147" s="42">
        <v>40969</v>
      </c>
      <c r="F147" s="29" t="s">
        <v>38</v>
      </c>
      <c r="G147" s="28">
        <v>915</v>
      </c>
      <c r="H147" s="28">
        <v>890</v>
      </c>
      <c r="I147" s="28">
        <v>240</v>
      </c>
      <c r="J147" s="28">
        <v>0.79</v>
      </c>
      <c r="L147" s="10" t="s">
        <v>341</v>
      </c>
      <c r="M147" s="29" t="s">
        <v>200</v>
      </c>
      <c r="N147" s="29" t="s">
        <v>48</v>
      </c>
      <c r="O147" s="28">
        <v>38</v>
      </c>
      <c r="P147" s="29" t="s">
        <v>4161</v>
      </c>
      <c r="Q147" s="31" t="s">
        <v>15</v>
      </c>
      <c r="R147" s="28">
        <v>1</v>
      </c>
      <c r="S147" s="28">
        <v>0</v>
      </c>
      <c r="T147" s="28">
        <v>0</v>
      </c>
      <c r="U147" s="28">
        <v>1</v>
      </c>
      <c r="V147" s="28">
        <v>0</v>
      </c>
      <c r="W147" s="28">
        <v>0</v>
      </c>
      <c r="X147" s="28">
        <v>0</v>
      </c>
      <c r="Y147" s="28">
        <v>0</v>
      </c>
      <c r="Z147" s="28">
        <v>1</v>
      </c>
      <c r="AA147" s="28">
        <v>0</v>
      </c>
      <c r="AB147" s="28">
        <v>0</v>
      </c>
      <c r="AC147" s="28">
        <v>1</v>
      </c>
      <c r="AD147" s="28">
        <v>0</v>
      </c>
      <c r="AE147" s="28">
        <v>0</v>
      </c>
      <c r="AF147" s="28">
        <v>0</v>
      </c>
      <c r="AG147" s="28">
        <v>0</v>
      </c>
      <c r="AH147" s="28">
        <v>0</v>
      </c>
      <c r="AI147" s="28">
        <v>0</v>
      </c>
      <c r="AJ147" s="9">
        <f t="shared" si="12"/>
        <v>1</v>
      </c>
      <c r="AK147" s="9">
        <f t="shared" si="13"/>
        <v>0</v>
      </c>
      <c r="AL147" s="9">
        <f t="shared" si="14"/>
        <v>0</v>
      </c>
      <c r="AM147" s="9">
        <f t="shared" si="15"/>
        <v>0</v>
      </c>
      <c r="AN147" s="29" t="s">
        <v>7213</v>
      </c>
    </row>
    <row r="148" spans="1:40" x14ac:dyDescent="0.25">
      <c r="A148" s="28">
        <v>1473</v>
      </c>
      <c r="B148" s="29" t="s">
        <v>3629</v>
      </c>
      <c r="C148" s="29" t="s">
        <v>3630</v>
      </c>
      <c r="D148" s="29" t="s">
        <v>3631</v>
      </c>
      <c r="E148" s="42">
        <v>40179</v>
      </c>
      <c r="F148" s="29" t="s">
        <v>38</v>
      </c>
      <c r="J148" s="28">
        <v>0.02</v>
      </c>
      <c r="K148" s="28">
        <v>28.48</v>
      </c>
      <c r="L148" s="10" t="s">
        <v>342</v>
      </c>
      <c r="M148" s="29" t="s">
        <v>136</v>
      </c>
      <c r="N148" s="29" t="s">
        <v>40</v>
      </c>
      <c r="O148" s="28">
        <v>0.5</v>
      </c>
      <c r="P148" s="29" t="s">
        <v>891</v>
      </c>
      <c r="Q148" s="31" t="s">
        <v>15</v>
      </c>
      <c r="R148" s="28">
        <v>0</v>
      </c>
      <c r="S148" s="28">
        <v>0</v>
      </c>
      <c r="T148" s="28">
        <v>0</v>
      </c>
      <c r="U148" s="28">
        <v>1</v>
      </c>
      <c r="V148" s="28">
        <v>0</v>
      </c>
      <c r="W148" s="28">
        <v>0</v>
      </c>
      <c r="X148" s="28">
        <v>0</v>
      </c>
      <c r="Y148" s="28">
        <v>0</v>
      </c>
      <c r="Z148" s="28">
        <v>1</v>
      </c>
      <c r="AA148" s="28">
        <v>0</v>
      </c>
      <c r="AB148" s="28">
        <v>0</v>
      </c>
      <c r="AC148" s="28">
        <v>1</v>
      </c>
      <c r="AD148" s="28">
        <v>0</v>
      </c>
      <c r="AE148" s="28">
        <v>0</v>
      </c>
      <c r="AF148" s="28">
        <v>0</v>
      </c>
      <c r="AG148" s="28">
        <v>0</v>
      </c>
      <c r="AH148" s="28">
        <v>0</v>
      </c>
      <c r="AI148" s="28">
        <v>0</v>
      </c>
      <c r="AJ148" s="9">
        <f t="shared" ref="AJ148:AJ211" si="16">IF(OR(AC148=1,AE148=1),1,0)</f>
        <v>1</v>
      </c>
      <c r="AK148" s="9">
        <f t="shared" ref="AK148:AK211" si="17">IF(OR(AF148=1,AG148=1),1,0)</f>
        <v>0</v>
      </c>
      <c r="AL148" s="9">
        <f t="shared" ref="AL148:AL211" si="18">IF(OR(AD148=1,AH148=1,AI148=1),1,0)</f>
        <v>0</v>
      </c>
      <c r="AM148" s="9">
        <f t="shared" ref="AM148:AM211" si="19">IF(OR(AD148=1,AH148=1),1,0)</f>
        <v>0</v>
      </c>
      <c r="AN148" s="29" t="s">
        <v>3633</v>
      </c>
    </row>
    <row r="149" spans="1:40" x14ac:dyDescent="0.25">
      <c r="A149" s="28">
        <v>1475</v>
      </c>
      <c r="B149" s="29" t="s">
        <v>563</v>
      </c>
      <c r="C149" s="29" t="s">
        <v>564</v>
      </c>
      <c r="D149" s="29" t="s">
        <v>565</v>
      </c>
      <c r="E149" s="42">
        <v>36800</v>
      </c>
      <c r="F149" s="29" t="s">
        <v>332</v>
      </c>
      <c r="I149" s="28">
        <v>750000</v>
      </c>
      <c r="J149" s="28">
        <v>13</v>
      </c>
      <c r="L149" s="10" t="s">
        <v>341</v>
      </c>
      <c r="M149" s="29" t="s">
        <v>566</v>
      </c>
      <c r="N149" s="29" t="s">
        <v>40</v>
      </c>
      <c r="O149" s="28">
        <v>0</v>
      </c>
      <c r="P149" s="29" t="s">
        <v>195</v>
      </c>
      <c r="Q149" s="31" t="s">
        <v>15</v>
      </c>
      <c r="R149" s="28">
        <v>1</v>
      </c>
      <c r="S149" s="28">
        <v>0</v>
      </c>
      <c r="T149" s="28">
        <v>0</v>
      </c>
      <c r="U149" s="28">
        <v>1</v>
      </c>
      <c r="V149" s="28">
        <v>0</v>
      </c>
      <c r="W149" s="28">
        <v>0</v>
      </c>
      <c r="X149" s="28">
        <v>0</v>
      </c>
      <c r="Y149" s="28">
        <v>0</v>
      </c>
      <c r="Z149" s="28">
        <v>1</v>
      </c>
      <c r="AA149" s="28">
        <v>0</v>
      </c>
      <c r="AB149" s="28">
        <v>0</v>
      </c>
      <c r="AC149" s="28">
        <v>1</v>
      </c>
      <c r="AD149" s="28">
        <v>0</v>
      </c>
      <c r="AE149" s="28">
        <v>0</v>
      </c>
      <c r="AF149" s="28">
        <v>0</v>
      </c>
      <c r="AG149" s="28">
        <v>0</v>
      </c>
      <c r="AH149" s="28">
        <v>0</v>
      </c>
      <c r="AI149" s="28">
        <v>0</v>
      </c>
      <c r="AJ149" s="9">
        <f t="shared" si="16"/>
        <v>1</v>
      </c>
      <c r="AK149" s="9">
        <f t="shared" si="17"/>
        <v>0</v>
      </c>
      <c r="AL149" s="9">
        <f t="shared" si="18"/>
        <v>0</v>
      </c>
      <c r="AM149" s="9">
        <f t="shared" si="19"/>
        <v>0</v>
      </c>
      <c r="AN149" s="29" t="s">
        <v>567</v>
      </c>
    </row>
    <row r="150" spans="1:40" x14ac:dyDescent="0.25">
      <c r="A150" s="28">
        <v>1477</v>
      </c>
      <c r="B150" s="29" t="s">
        <v>568</v>
      </c>
      <c r="C150" s="29" t="s">
        <v>569</v>
      </c>
      <c r="D150" s="29" t="s">
        <v>570</v>
      </c>
      <c r="E150" s="42">
        <v>40603</v>
      </c>
      <c r="F150" s="29" t="s">
        <v>38</v>
      </c>
      <c r="J150" s="28">
        <v>0.14299999999999999</v>
      </c>
      <c r="K150" s="28">
        <v>11.07</v>
      </c>
      <c r="L150" s="10" t="s">
        <v>342</v>
      </c>
      <c r="M150" s="29" t="s">
        <v>136</v>
      </c>
      <c r="N150" s="29" t="s">
        <v>48</v>
      </c>
      <c r="O150" s="28">
        <v>28</v>
      </c>
      <c r="P150" s="29" t="s">
        <v>526</v>
      </c>
      <c r="Q150" s="31" t="s">
        <v>15</v>
      </c>
      <c r="R150" s="28">
        <v>1</v>
      </c>
      <c r="S150" s="28">
        <v>0</v>
      </c>
      <c r="T150" s="28">
        <v>0</v>
      </c>
      <c r="U150" s="28">
        <v>1</v>
      </c>
      <c r="V150" s="28">
        <v>0</v>
      </c>
      <c r="W150" s="28">
        <v>0</v>
      </c>
      <c r="X150" s="28">
        <v>0</v>
      </c>
      <c r="Y150" s="28">
        <v>0</v>
      </c>
      <c r="Z150" s="28">
        <v>1</v>
      </c>
      <c r="AA150" s="28">
        <v>0</v>
      </c>
      <c r="AB150" s="28">
        <v>0</v>
      </c>
      <c r="AC150" s="28">
        <v>0</v>
      </c>
      <c r="AD150" s="28">
        <v>0</v>
      </c>
      <c r="AE150" s="28">
        <v>0</v>
      </c>
      <c r="AF150" s="28">
        <v>0</v>
      </c>
      <c r="AG150" s="28">
        <v>0</v>
      </c>
      <c r="AH150" s="28">
        <v>0</v>
      </c>
      <c r="AI150" s="28">
        <v>1</v>
      </c>
      <c r="AJ150" s="9">
        <f t="shared" si="16"/>
        <v>0</v>
      </c>
      <c r="AK150" s="9">
        <f t="shared" si="17"/>
        <v>0</v>
      </c>
      <c r="AL150" s="9">
        <f t="shared" si="18"/>
        <v>1</v>
      </c>
      <c r="AM150" s="9">
        <f t="shared" si="19"/>
        <v>0</v>
      </c>
      <c r="AN150" s="29" t="s">
        <v>571</v>
      </c>
    </row>
    <row r="151" spans="1:40" x14ac:dyDescent="0.25">
      <c r="A151" s="28">
        <v>1482</v>
      </c>
      <c r="B151" s="29" t="s">
        <v>3634</v>
      </c>
      <c r="C151" s="29" t="s">
        <v>3635</v>
      </c>
      <c r="D151" s="29" t="s">
        <v>3636</v>
      </c>
      <c r="E151" s="42">
        <v>40075</v>
      </c>
      <c r="F151" s="29" t="s">
        <v>332</v>
      </c>
      <c r="I151" s="28">
        <v>8.6</v>
      </c>
      <c r="J151" s="28">
        <v>8.0000000000000004E-4</v>
      </c>
      <c r="L151" s="10" t="s">
        <v>342</v>
      </c>
      <c r="M151" s="29" t="s">
        <v>136</v>
      </c>
      <c r="N151" s="29" t="s">
        <v>40</v>
      </c>
      <c r="O151" s="28">
        <v>90</v>
      </c>
      <c r="P151" s="29" t="s">
        <v>377</v>
      </c>
      <c r="Q151" s="31" t="s">
        <v>15</v>
      </c>
      <c r="R151" s="28">
        <v>1</v>
      </c>
      <c r="S151" s="28">
        <v>0</v>
      </c>
      <c r="T151" s="28">
        <v>0</v>
      </c>
      <c r="U151" s="28">
        <v>1</v>
      </c>
      <c r="V151" s="28">
        <v>0</v>
      </c>
      <c r="W151" s="28">
        <v>0</v>
      </c>
      <c r="X151" s="28">
        <v>0</v>
      </c>
      <c r="Y151" s="28">
        <v>0</v>
      </c>
      <c r="Z151" s="28">
        <v>1</v>
      </c>
      <c r="AA151" s="28">
        <v>0</v>
      </c>
      <c r="AB151" s="28">
        <v>0</v>
      </c>
      <c r="AC151" s="28">
        <v>1</v>
      </c>
      <c r="AD151" s="28">
        <v>0</v>
      </c>
      <c r="AE151" s="28">
        <v>0</v>
      </c>
      <c r="AF151" s="28">
        <v>0</v>
      </c>
      <c r="AG151" s="28">
        <v>0</v>
      </c>
      <c r="AH151" s="28">
        <v>0</v>
      </c>
      <c r="AI151" s="28">
        <v>0</v>
      </c>
      <c r="AJ151" s="9">
        <f t="shared" si="16"/>
        <v>1</v>
      </c>
      <c r="AK151" s="9">
        <f t="shared" si="17"/>
        <v>0</v>
      </c>
      <c r="AL151" s="9">
        <f t="shared" si="18"/>
        <v>0</v>
      </c>
      <c r="AM151" s="9">
        <f t="shared" si="19"/>
        <v>0</v>
      </c>
      <c r="AN151" s="29" t="s">
        <v>3637</v>
      </c>
    </row>
    <row r="152" spans="1:40" x14ac:dyDescent="0.25">
      <c r="A152" s="28">
        <v>1483</v>
      </c>
      <c r="B152" s="29" t="s">
        <v>4368</v>
      </c>
      <c r="C152" s="29" t="s">
        <v>4369</v>
      </c>
      <c r="D152" s="29" t="s">
        <v>3636</v>
      </c>
      <c r="E152" s="42">
        <v>39995</v>
      </c>
      <c r="F152" s="29" t="s">
        <v>332</v>
      </c>
      <c r="I152" s="28">
        <v>8.6</v>
      </c>
      <c r="J152" s="28">
        <v>8.0000000000000004E-4</v>
      </c>
      <c r="L152" s="10" t="s">
        <v>342</v>
      </c>
      <c r="M152" s="29" t="s">
        <v>136</v>
      </c>
      <c r="N152" s="29" t="s">
        <v>40</v>
      </c>
      <c r="O152" s="28">
        <v>90</v>
      </c>
      <c r="P152" s="29" t="s">
        <v>377</v>
      </c>
      <c r="Q152" s="31" t="s">
        <v>15</v>
      </c>
      <c r="R152" s="28">
        <v>1</v>
      </c>
      <c r="S152" s="28">
        <v>0</v>
      </c>
      <c r="T152" s="28">
        <v>0</v>
      </c>
      <c r="U152" s="28">
        <v>1</v>
      </c>
      <c r="V152" s="28">
        <v>0</v>
      </c>
      <c r="W152" s="28">
        <v>0</v>
      </c>
      <c r="X152" s="28">
        <v>0</v>
      </c>
      <c r="Y152" s="28">
        <v>0</v>
      </c>
      <c r="Z152" s="28">
        <v>1</v>
      </c>
      <c r="AA152" s="28">
        <v>0</v>
      </c>
      <c r="AB152" s="28">
        <v>0</v>
      </c>
      <c r="AC152" s="28">
        <v>1</v>
      </c>
      <c r="AD152" s="28">
        <v>0</v>
      </c>
      <c r="AE152" s="28">
        <v>0</v>
      </c>
      <c r="AF152" s="28">
        <v>0</v>
      </c>
      <c r="AG152" s="28">
        <v>0</v>
      </c>
      <c r="AH152" s="28">
        <v>0</v>
      </c>
      <c r="AI152" s="28">
        <v>0</v>
      </c>
      <c r="AJ152" s="9">
        <f t="shared" si="16"/>
        <v>1</v>
      </c>
      <c r="AK152" s="9">
        <f t="shared" si="17"/>
        <v>0</v>
      </c>
      <c r="AL152" s="9">
        <f t="shared" si="18"/>
        <v>0</v>
      </c>
      <c r="AM152" s="9">
        <f t="shared" si="19"/>
        <v>0</v>
      </c>
      <c r="AN152" s="29" t="s">
        <v>4371</v>
      </c>
    </row>
    <row r="153" spans="1:40" x14ac:dyDescent="0.25">
      <c r="A153" s="28">
        <v>1485</v>
      </c>
      <c r="B153" s="29" t="s">
        <v>3641</v>
      </c>
      <c r="C153" s="29" t="s">
        <v>3642</v>
      </c>
      <c r="D153" s="29" t="s">
        <v>3584</v>
      </c>
      <c r="E153" s="42">
        <v>40558</v>
      </c>
      <c r="F153" s="29" t="s">
        <v>38</v>
      </c>
      <c r="J153" s="28">
        <v>0.9</v>
      </c>
      <c r="L153" s="10" t="s">
        <v>341</v>
      </c>
      <c r="M153" s="29" t="s">
        <v>151</v>
      </c>
      <c r="N153" s="29" t="s">
        <v>48</v>
      </c>
      <c r="O153" s="28">
        <v>70</v>
      </c>
      <c r="P153" s="29" t="s">
        <v>377</v>
      </c>
      <c r="Q153" s="31" t="s">
        <v>15</v>
      </c>
      <c r="R153" s="28">
        <v>1</v>
      </c>
      <c r="S153" s="28">
        <v>0</v>
      </c>
      <c r="T153" s="28">
        <v>0</v>
      </c>
      <c r="U153" s="28">
        <v>1</v>
      </c>
      <c r="V153" s="28">
        <v>0</v>
      </c>
      <c r="W153" s="28">
        <v>0</v>
      </c>
      <c r="X153" s="28">
        <v>0</v>
      </c>
      <c r="Y153" s="28">
        <v>0</v>
      </c>
      <c r="Z153" s="28">
        <v>1</v>
      </c>
      <c r="AA153" s="28">
        <v>0</v>
      </c>
      <c r="AB153" s="28">
        <v>0</v>
      </c>
      <c r="AC153" s="28">
        <v>1</v>
      </c>
      <c r="AD153" s="28">
        <v>0</v>
      </c>
      <c r="AE153" s="28">
        <v>0</v>
      </c>
      <c r="AF153" s="28">
        <v>0</v>
      </c>
      <c r="AG153" s="28">
        <v>0</v>
      </c>
      <c r="AH153" s="28">
        <v>0</v>
      </c>
      <c r="AI153" s="28">
        <v>0</v>
      </c>
      <c r="AJ153" s="9">
        <f t="shared" si="16"/>
        <v>1</v>
      </c>
      <c r="AK153" s="9">
        <f t="shared" si="17"/>
        <v>0</v>
      </c>
      <c r="AL153" s="9">
        <f t="shared" si="18"/>
        <v>0</v>
      </c>
      <c r="AM153" s="9">
        <f t="shared" si="19"/>
        <v>0</v>
      </c>
      <c r="AN153" s="29" t="s">
        <v>3644</v>
      </c>
    </row>
    <row r="154" spans="1:40" x14ac:dyDescent="0.25">
      <c r="A154" s="28">
        <v>1487</v>
      </c>
      <c r="B154" s="29" t="s">
        <v>7623</v>
      </c>
      <c r="C154" s="29" t="s">
        <v>7624</v>
      </c>
      <c r="D154" s="29" t="s">
        <v>7625</v>
      </c>
      <c r="E154" s="42">
        <v>38147</v>
      </c>
      <c r="F154" s="29" t="s">
        <v>38</v>
      </c>
      <c r="I154" s="28">
        <v>5000</v>
      </c>
      <c r="J154" s="28">
        <v>1.5</v>
      </c>
      <c r="L154" s="10" t="s">
        <v>342</v>
      </c>
      <c r="M154" s="29" t="s">
        <v>39</v>
      </c>
      <c r="O154" s="28">
        <v>0.25</v>
      </c>
      <c r="P154" s="29" t="s">
        <v>526</v>
      </c>
      <c r="Q154" s="31" t="s">
        <v>15</v>
      </c>
      <c r="R154" s="28">
        <v>1</v>
      </c>
      <c r="S154" s="28">
        <v>0</v>
      </c>
      <c r="T154" s="28">
        <v>0</v>
      </c>
      <c r="U154" s="28">
        <v>1</v>
      </c>
      <c r="V154" s="28">
        <v>0</v>
      </c>
      <c r="W154" s="28">
        <v>0</v>
      </c>
      <c r="X154" s="28">
        <v>0</v>
      </c>
      <c r="Y154" s="28">
        <v>1</v>
      </c>
      <c r="Z154" s="28">
        <v>0</v>
      </c>
      <c r="AA154" s="28">
        <v>0</v>
      </c>
      <c r="AB154" s="28">
        <v>0</v>
      </c>
      <c r="AC154" s="28">
        <v>0</v>
      </c>
      <c r="AD154" s="28">
        <v>0</v>
      </c>
      <c r="AE154" s="28">
        <v>0</v>
      </c>
      <c r="AF154" s="28">
        <v>0</v>
      </c>
      <c r="AG154" s="28">
        <v>0</v>
      </c>
      <c r="AH154" s="28">
        <v>0</v>
      </c>
      <c r="AI154" s="28">
        <v>1</v>
      </c>
      <c r="AJ154" s="9">
        <f t="shared" si="16"/>
        <v>0</v>
      </c>
      <c r="AK154" s="9">
        <f t="shared" si="17"/>
        <v>0</v>
      </c>
      <c r="AL154" s="9">
        <f t="shared" si="18"/>
        <v>1</v>
      </c>
      <c r="AM154" s="9">
        <f t="shared" si="19"/>
        <v>0</v>
      </c>
      <c r="AN154" s="29" t="s">
        <v>7626</v>
      </c>
    </row>
    <row r="155" spans="1:40" x14ac:dyDescent="0.25">
      <c r="A155" s="28">
        <v>1488</v>
      </c>
      <c r="B155" s="29" t="s">
        <v>4372</v>
      </c>
      <c r="C155" s="29" t="s">
        <v>4373</v>
      </c>
      <c r="D155" s="29" t="s">
        <v>4374</v>
      </c>
      <c r="E155" s="42">
        <v>40664</v>
      </c>
      <c r="F155" s="29" t="s">
        <v>38</v>
      </c>
      <c r="I155" s="28">
        <v>1658</v>
      </c>
      <c r="J155" s="28">
        <v>1</v>
      </c>
      <c r="K155" s="28">
        <v>25</v>
      </c>
      <c r="L155" s="10" t="s">
        <v>342</v>
      </c>
      <c r="M155" s="29" t="s">
        <v>691</v>
      </c>
      <c r="N155" s="29" t="s">
        <v>48</v>
      </c>
      <c r="O155" s="28">
        <v>15</v>
      </c>
      <c r="P155" s="29" t="s">
        <v>2220</v>
      </c>
      <c r="Q155" s="31" t="s">
        <v>70</v>
      </c>
      <c r="R155" s="28">
        <v>0</v>
      </c>
      <c r="S155" s="28">
        <v>0</v>
      </c>
      <c r="T155" s="28">
        <v>0</v>
      </c>
      <c r="U155" s="28">
        <v>1</v>
      </c>
      <c r="V155" s="28">
        <v>0</v>
      </c>
      <c r="W155" s="28">
        <v>0</v>
      </c>
      <c r="X155" s="28">
        <v>0</v>
      </c>
      <c r="Y155" s="28">
        <v>0</v>
      </c>
      <c r="Z155" s="28">
        <v>1</v>
      </c>
      <c r="AA155" s="28">
        <v>0</v>
      </c>
      <c r="AB155" s="28">
        <v>0</v>
      </c>
      <c r="AC155" s="28">
        <v>0</v>
      </c>
      <c r="AD155" s="28">
        <v>0</v>
      </c>
      <c r="AE155" s="28">
        <v>1</v>
      </c>
      <c r="AF155" s="28">
        <v>0</v>
      </c>
      <c r="AG155" s="28">
        <v>0</v>
      </c>
      <c r="AH155" s="28">
        <v>0</v>
      </c>
      <c r="AI155" s="28">
        <v>0</v>
      </c>
      <c r="AJ155" s="9">
        <f t="shared" si="16"/>
        <v>1</v>
      </c>
      <c r="AK155" s="9">
        <f t="shared" si="17"/>
        <v>0</v>
      </c>
      <c r="AL155" s="9">
        <f t="shared" si="18"/>
        <v>0</v>
      </c>
      <c r="AM155" s="9">
        <f t="shared" si="19"/>
        <v>0</v>
      </c>
      <c r="AN155" s="29" t="s">
        <v>4376</v>
      </c>
    </row>
    <row r="156" spans="1:40" x14ac:dyDescent="0.25">
      <c r="A156" s="28">
        <v>1491</v>
      </c>
      <c r="B156" s="29" t="s">
        <v>7627</v>
      </c>
      <c r="C156" s="29" t="s">
        <v>7628</v>
      </c>
      <c r="D156" s="29" t="s">
        <v>7629</v>
      </c>
      <c r="E156" s="42">
        <v>39083</v>
      </c>
      <c r="F156" s="29" t="s">
        <v>38</v>
      </c>
      <c r="J156" s="28">
        <v>6.7889999999999997</v>
      </c>
      <c r="L156" s="10" t="s">
        <v>342</v>
      </c>
      <c r="M156" s="29" t="s">
        <v>136</v>
      </c>
      <c r="O156" s="28">
        <v>168</v>
      </c>
      <c r="P156" s="29" t="s">
        <v>4138</v>
      </c>
      <c r="Q156" s="31" t="s">
        <v>15</v>
      </c>
      <c r="R156" s="28">
        <v>1</v>
      </c>
      <c r="S156" s="28">
        <v>0</v>
      </c>
      <c r="T156" s="28">
        <v>0</v>
      </c>
      <c r="U156" s="28">
        <v>1</v>
      </c>
      <c r="V156" s="28">
        <v>0</v>
      </c>
      <c r="W156" s="28">
        <v>0</v>
      </c>
      <c r="X156" s="28">
        <v>0</v>
      </c>
      <c r="Y156" s="28">
        <v>0</v>
      </c>
      <c r="Z156" s="28">
        <v>1</v>
      </c>
      <c r="AA156" s="28">
        <v>0</v>
      </c>
      <c r="AB156" s="28">
        <v>0</v>
      </c>
      <c r="AC156" s="28">
        <v>0</v>
      </c>
      <c r="AD156" s="28">
        <v>0</v>
      </c>
      <c r="AE156" s="28">
        <v>0</v>
      </c>
      <c r="AF156" s="28">
        <v>0</v>
      </c>
      <c r="AG156" s="28">
        <v>0</v>
      </c>
      <c r="AH156" s="28">
        <v>0</v>
      </c>
      <c r="AI156" s="28">
        <v>1</v>
      </c>
      <c r="AJ156" s="9">
        <f t="shared" si="16"/>
        <v>0</v>
      </c>
      <c r="AK156" s="9">
        <f t="shared" si="17"/>
        <v>0</v>
      </c>
      <c r="AL156" s="9">
        <f t="shared" si="18"/>
        <v>1</v>
      </c>
      <c r="AM156" s="9">
        <f t="shared" si="19"/>
        <v>0</v>
      </c>
      <c r="AN156" s="29" t="s">
        <v>7630</v>
      </c>
    </row>
    <row r="157" spans="1:40" x14ac:dyDescent="0.25">
      <c r="A157" s="28">
        <v>1492</v>
      </c>
      <c r="B157" s="29" t="s">
        <v>4377</v>
      </c>
      <c r="C157" s="29" t="s">
        <v>4378</v>
      </c>
      <c r="D157" s="29" t="s">
        <v>4379</v>
      </c>
      <c r="E157" s="42">
        <v>39539</v>
      </c>
      <c r="F157" s="29" t="s">
        <v>38</v>
      </c>
      <c r="I157" s="28">
        <v>6789</v>
      </c>
      <c r="L157" s="10" t="s">
        <v>342</v>
      </c>
      <c r="M157" s="29" t="s">
        <v>136</v>
      </c>
      <c r="N157" s="29" t="s">
        <v>219</v>
      </c>
      <c r="O157" s="28">
        <v>168</v>
      </c>
      <c r="P157" s="29" t="s">
        <v>4138</v>
      </c>
      <c r="Q157" s="31" t="s">
        <v>15</v>
      </c>
      <c r="R157" s="28">
        <v>1</v>
      </c>
      <c r="S157" s="28">
        <v>0</v>
      </c>
      <c r="T157" s="28">
        <v>0</v>
      </c>
      <c r="U157" s="28">
        <v>1</v>
      </c>
      <c r="V157" s="28">
        <v>0</v>
      </c>
      <c r="W157" s="28">
        <v>0</v>
      </c>
      <c r="X157" s="28">
        <v>0</v>
      </c>
      <c r="Y157" s="28">
        <v>0</v>
      </c>
      <c r="Z157" s="28">
        <v>1</v>
      </c>
      <c r="AA157" s="28">
        <v>0</v>
      </c>
      <c r="AB157" s="28">
        <v>0</v>
      </c>
      <c r="AC157" s="28">
        <v>0</v>
      </c>
      <c r="AD157" s="28">
        <v>0</v>
      </c>
      <c r="AE157" s="28">
        <v>0</v>
      </c>
      <c r="AF157" s="28">
        <v>0</v>
      </c>
      <c r="AG157" s="28">
        <v>0</v>
      </c>
      <c r="AH157" s="28">
        <v>0</v>
      </c>
      <c r="AI157" s="28">
        <v>1</v>
      </c>
      <c r="AJ157" s="9">
        <f t="shared" si="16"/>
        <v>0</v>
      </c>
      <c r="AK157" s="9">
        <f t="shared" si="17"/>
        <v>0</v>
      </c>
      <c r="AL157" s="9">
        <f t="shared" si="18"/>
        <v>1</v>
      </c>
      <c r="AM157" s="9">
        <f t="shared" si="19"/>
        <v>0</v>
      </c>
      <c r="AN157" s="29" t="s">
        <v>4380</v>
      </c>
    </row>
    <row r="158" spans="1:40" x14ac:dyDescent="0.25">
      <c r="A158" s="28">
        <v>1494</v>
      </c>
      <c r="B158" s="29" t="s">
        <v>7631</v>
      </c>
      <c r="C158" s="29" t="s">
        <v>7632</v>
      </c>
      <c r="D158" s="29" t="s">
        <v>7633</v>
      </c>
      <c r="E158" s="42">
        <v>38231</v>
      </c>
      <c r="F158" s="29" t="s">
        <v>38</v>
      </c>
      <c r="I158" s="28">
        <v>400000</v>
      </c>
      <c r="J158" s="28">
        <v>9.1999999999999993</v>
      </c>
      <c r="L158" s="10" t="s">
        <v>341</v>
      </c>
      <c r="M158" s="29" t="s">
        <v>7437</v>
      </c>
      <c r="N158" s="29" t="s">
        <v>40</v>
      </c>
      <c r="O158" s="28">
        <v>0.25</v>
      </c>
      <c r="P158" s="29" t="s">
        <v>195</v>
      </c>
      <c r="Q158" s="31" t="s">
        <v>15</v>
      </c>
      <c r="R158" s="28">
        <v>1</v>
      </c>
      <c r="S158" s="28">
        <v>0</v>
      </c>
      <c r="T158" s="28">
        <v>0</v>
      </c>
      <c r="U158" s="28">
        <v>1</v>
      </c>
      <c r="V158" s="28">
        <v>0</v>
      </c>
      <c r="W158" s="28">
        <v>0</v>
      </c>
      <c r="X158" s="28">
        <v>0</v>
      </c>
      <c r="Y158" s="28">
        <v>0</v>
      </c>
      <c r="Z158" s="28">
        <v>1</v>
      </c>
      <c r="AA158" s="28">
        <v>0</v>
      </c>
      <c r="AB158" s="28">
        <v>0</v>
      </c>
      <c r="AC158" s="28">
        <v>0</v>
      </c>
      <c r="AD158" s="28">
        <v>0</v>
      </c>
      <c r="AE158" s="28">
        <v>0</v>
      </c>
      <c r="AF158" s="28">
        <v>0</v>
      </c>
      <c r="AG158" s="28">
        <v>0</v>
      </c>
      <c r="AH158" s="28">
        <v>0</v>
      </c>
      <c r="AI158" s="28">
        <v>1</v>
      </c>
      <c r="AJ158" s="9">
        <f t="shared" si="16"/>
        <v>0</v>
      </c>
      <c r="AK158" s="9">
        <f t="shared" si="17"/>
        <v>0</v>
      </c>
      <c r="AL158" s="9">
        <f t="shared" si="18"/>
        <v>1</v>
      </c>
      <c r="AM158" s="9">
        <f t="shared" si="19"/>
        <v>0</v>
      </c>
      <c r="AN158" s="29" t="s">
        <v>7634</v>
      </c>
    </row>
    <row r="159" spans="1:40" x14ac:dyDescent="0.25">
      <c r="A159" s="28">
        <v>1503</v>
      </c>
      <c r="B159" s="29" t="s">
        <v>7635</v>
      </c>
      <c r="C159" s="29" t="s">
        <v>7636</v>
      </c>
      <c r="D159" s="29" t="s">
        <v>7637</v>
      </c>
      <c r="E159" s="42">
        <v>40001</v>
      </c>
      <c r="F159" s="29" t="s">
        <v>38</v>
      </c>
      <c r="I159" s="28">
        <v>10000</v>
      </c>
      <c r="J159" s="28">
        <v>2</v>
      </c>
      <c r="L159" s="10" t="s">
        <v>342</v>
      </c>
      <c r="M159" s="29" t="s">
        <v>691</v>
      </c>
      <c r="N159" s="29" t="s">
        <v>48</v>
      </c>
      <c r="O159" s="28">
        <v>0</v>
      </c>
      <c r="P159" s="29" t="s">
        <v>195</v>
      </c>
      <c r="Q159" s="31" t="s">
        <v>15</v>
      </c>
      <c r="R159" s="28">
        <v>1</v>
      </c>
      <c r="S159" s="28">
        <v>0</v>
      </c>
      <c r="T159" s="28">
        <v>0</v>
      </c>
      <c r="U159" s="28">
        <v>1</v>
      </c>
      <c r="V159" s="28">
        <v>0</v>
      </c>
      <c r="W159" s="28">
        <v>0</v>
      </c>
      <c r="X159" s="28">
        <v>0</v>
      </c>
      <c r="Y159" s="28">
        <v>0</v>
      </c>
      <c r="Z159" s="28">
        <v>1</v>
      </c>
      <c r="AA159" s="28">
        <v>0</v>
      </c>
      <c r="AB159" s="28">
        <v>0</v>
      </c>
      <c r="AC159" s="28">
        <v>0</v>
      </c>
      <c r="AD159" s="28">
        <v>0</v>
      </c>
      <c r="AE159" s="28">
        <v>0</v>
      </c>
      <c r="AF159" s="28">
        <v>0</v>
      </c>
      <c r="AG159" s="28">
        <v>0</v>
      </c>
      <c r="AH159" s="28">
        <v>0</v>
      </c>
      <c r="AI159" s="28">
        <v>1</v>
      </c>
      <c r="AJ159" s="9">
        <f t="shared" si="16"/>
        <v>0</v>
      </c>
      <c r="AK159" s="9">
        <f t="shared" si="17"/>
        <v>0</v>
      </c>
      <c r="AL159" s="9">
        <f t="shared" si="18"/>
        <v>1</v>
      </c>
      <c r="AM159" s="9">
        <f t="shared" si="19"/>
        <v>0</v>
      </c>
      <c r="AN159" s="29" t="s">
        <v>7638</v>
      </c>
    </row>
    <row r="160" spans="1:40" x14ac:dyDescent="0.25">
      <c r="A160" s="28">
        <v>1508</v>
      </c>
      <c r="B160" s="29" t="s">
        <v>3226</v>
      </c>
      <c r="C160" s="29" t="s">
        <v>3227</v>
      </c>
      <c r="D160" s="29" t="s">
        <v>3228</v>
      </c>
      <c r="E160" s="42">
        <v>40544</v>
      </c>
      <c r="F160" s="29" t="s">
        <v>38</v>
      </c>
      <c r="G160" s="28">
        <v>1800</v>
      </c>
      <c r="H160" s="28">
        <v>900</v>
      </c>
      <c r="L160" s="10" t="s">
        <v>341</v>
      </c>
      <c r="M160" s="29" t="s">
        <v>54</v>
      </c>
      <c r="N160" s="29" t="s">
        <v>48</v>
      </c>
      <c r="O160" s="28">
        <v>0.66666666666666674</v>
      </c>
      <c r="P160" s="29" t="s">
        <v>3229</v>
      </c>
      <c r="Q160" s="31" t="s">
        <v>15</v>
      </c>
      <c r="R160" s="28">
        <v>0</v>
      </c>
      <c r="S160" s="28">
        <v>0</v>
      </c>
      <c r="T160" s="28">
        <v>1</v>
      </c>
      <c r="U160" s="28">
        <v>1</v>
      </c>
      <c r="V160" s="28">
        <v>0</v>
      </c>
      <c r="W160" s="28">
        <v>0</v>
      </c>
      <c r="X160" s="28">
        <v>0</v>
      </c>
      <c r="Y160" s="28">
        <v>0</v>
      </c>
      <c r="Z160" s="28">
        <v>1</v>
      </c>
      <c r="AA160" s="28">
        <v>0</v>
      </c>
      <c r="AB160" s="28">
        <v>0</v>
      </c>
      <c r="AC160" s="28">
        <v>0</v>
      </c>
      <c r="AD160" s="28">
        <v>0</v>
      </c>
      <c r="AE160" s="28">
        <v>1</v>
      </c>
      <c r="AF160" s="28">
        <v>0</v>
      </c>
      <c r="AG160" s="28">
        <v>0</v>
      </c>
      <c r="AH160" s="28">
        <v>0</v>
      </c>
      <c r="AI160" s="28">
        <v>0</v>
      </c>
      <c r="AJ160" s="9">
        <f t="shared" si="16"/>
        <v>1</v>
      </c>
      <c r="AK160" s="9">
        <f t="shared" si="17"/>
        <v>0</v>
      </c>
      <c r="AL160" s="9">
        <f t="shared" si="18"/>
        <v>0</v>
      </c>
      <c r="AM160" s="9">
        <f t="shared" si="19"/>
        <v>0</v>
      </c>
      <c r="AN160" s="29" t="s">
        <v>3230</v>
      </c>
    </row>
    <row r="161" spans="1:40" x14ac:dyDescent="0.25">
      <c r="A161" s="28">
        <v>1511</v>
      </c>
      <c r="B161" s="29" t="s">
        <v>4390</v>
      </c>
      <c r="C161" s="29" t="s">
        <v>4391</v>
      </c>
      <c r="D161" s="29" t="s">
        <v>3653</v>
      </c>
      <c r="E161" s="42">
        <v>40330</v>
      </c>
      <c r="F161" s="29" t="s">
        <v>332</v>
      </c>
      <c r="I161" s="28">
        <v>2140</v>
      </c>
      <c r="J161" s="28">
        <v>0.14000000000000001</v>
      </c>
      <c r="L161" s="10" t="s">
        <v>342</v>
      </c>
      <c r="M161" s="29" t="s">
        <v>136</v>
      </c>
      <c r="N161" s="29" t="s">
        <v>40</v>
      </c>
      <c r="O161" s="28">
        <v>90</v>
      </c>
      <c r="P161" s="29" t="s">
        <v>367</v>
      </c>
      <c r="Q161" s="31" t="s">
        <v>15</v>
      </c>
      <c r="R161" s="28">
        <v>1</v>
      </c>
      <c r="S161" s="28">
        <v>0</v>
      </c>
      <c r="T161" s="28">
        <v>0</v>
      </c>
      <c r="U161" s="28">
        <v>1</v>
      </c>
      <c r="V161" s="28">
        <v>0</v>
      </c>
      <c r="W161" s="28">
        <v>0</v>
      </c>
      <c r="X161" s="28">
        <v>0</v>
      </c>
      <c r="Y161" s="28">
        <v>0</v>
      </c>
      <c r="Z161" s="28">
        <v>1</v>
      </c>
      <c r="AA161" s="28">
        <v>0</v>
      </c>
      <c r="AB161" s="28">
        <v>0</v>
      </c>
      <c r="AC161" s="28">
        <v>1</v>
      </c>
      <c r="AD161" s="28">
        <v>0</v>
      </c>
      <c r="AE161" s="28">
        <v>0</v>
      </c>
      <c r="AF161" s="28">
        <v>0</v>
      </c>
      <c r="AG161" s="28">
        <v>0</v>
      </c>
      <c r="AH161" s="28">
        <v>0</v>
      </c>
      <c r="AI161" s="28">
        <v>0</v>
      </c>
      <c r="AJ161" s="9">
        <f t="shared" si="16"/>
        <v>1</v>
      </c>
      <c r="AK161" s="9">
        <f t="shared" si="17"/>
        <v>0</v>
      </c>
      <c r="AL161" s="9">
        <f t="shared" si="18"/>
        <v>0</v>
      </c>
      <c r="AM161" s="9">
        <f t="shared" si="19"/>
        <v>0</v>
      </c>
      <c r="AN161" s="29" t="s">
        <v>4393</v>
      </c>
    </row>
    <row r="162" spans="1:40" x14ac:dyDescent="0.25">
      <c r="A162" s="28">
        <v>1512</v>
      </c>
      <c r="B162" s="29" t="s">
        <v>2254</v>
      </c>
      <c r="C162" s="29" t="s">
        <v>2255</v>
      </c>
      <c r="D162" s="29" t="s">
        <v>2072</v>
      </c>
      <c r="E162" s="42">
        <v>41153</v>
      </c>
      <c r="F162" s="29" t="s">
        <v>332</v>
      </c>
      <c r="I162" s="28">
        <v>2140</v>
      </c>
      <c r="J162" s="28">
        <v>1.4E-2</v>
      </c>
      <c r="L162" s="10" t="s">
        <v>342</v>
      </c>
      <c r="M162" s="29" t="s">
        <v>136</v>
      </c>
      <c r="N162" s="29" t="s">
        <v>40</v>
      </c>
      <c r="O162" s="28">
        <v>90</v>
      </c>
      <c r="P162" s="29" t="s">
        <v>526</v>
      </c>
      <c r="Q162" s="31" t="s">
        <v>15</v>
      </c>
      <c r="R162" s="28">
        <v>1</v>
      </c>
      <c r="S162" s="28">
        <v>0</v>
      </c>
      <c r="T162" s="28">
        <v>0</v>
      </c>
      <c r="U162" s="28">
        <v>1</v>
      </c>
      <c r="V162" s="28">
        <v>0</v>
      </c>
      <c r="W162" s="28">
        <v>0</v>
      </c>
      <c r="X162" s="28">
        <v>0</v>
      </c>
      <c r="Y162" s="28">
        <v>0</v>
      </c>
      <c r="Z162" s="28">
        <v>1</v>
      </c>
      <c r="AA162" s="28">
        <v>0</v>
      </c>
      <c r="AB162" s="28">
        <v>0</v>
      </c>
      <c r="AC162" s="28">
        <v>0</v>
      </c>
      <c r="AD162" s="28">
        <v>0</v>
      </c>
      <c r="AE162" s="28">
        <v>0</v>
      </c>
      <c r="AF162" s="28">
        <v>0</v>
      </c>
      <c r="AG162" s="28">
        <v>0</v>
      </c>
      <c r="AH162" s="28">
        <v>0</v>
      </c>
      <c r="AI162" s="28">
        <v>1</v>
      </c>
      <c r="AJ162" s="9">
        <f t="shared" si="16"/>
        <v>0</v>
      </c>
      <c r="AK162" s="9">
        <f t="shared" si="17"/>
        <v>0</v>
      </c>
      <c r="AL162" s="9">
        <f t="shared" si="18"/>
        <v>1</v>
      </c>
      <c r="AM162" s="9">
        <f t="shared" si="19"/>
        <v>0</v>
      </c>
      <c r="AN162" s="29" t="s">
        <v>2256</v>
      </c>
    </row>
    <row r="163" spans="1:40" x14ac:dyDescent="0.25">
      <c r="A163" s="28">
        <v>1513</v>
      </c>
      <c r="B163" s="29" t="s">
        <v>3651</v>
      </c>
      <c r="C163" s="29" t="s">
        <v>3652</v>
      </c>
      <c r="D163" s="29" t="s">
        <v>3653</v>
      </c>
      <c r="E163" s="42">
        <v>40603</v>
      </c>
      <c r="F163" s="29" t="s">
        <v>332</v>
      </c>
      <c r="I163" s="28">
        <v>2100</v>
      </c>
      <c r="J163" s="28">
        <v>1.4E-2</v>
      </c>
      <c r="L163" s="10" t="s">
        <v>342</v>
      </c>
      <c r="M163" s="29" t="s">
        <v>136</v>
      </c>
      <c r="N163" s="29" t="s">
        <v>40</v>
      </c>
      <c r="O163" s="28">
        <v>90</v>
      </c>
      <c r="P163" s="29" t="s">
        <v>4394</v>
      </c>
      <c r="Q163" s="31" t="s">
        <v>15</v>
      </c>
      <c r="R163" s="28">
        <v>1</v>
      </c>
      <c r="S163" s="28">
        <v>0</v>
      </c>
      <c r="T163" s="28">
        <v>0</v>
      </c>
      <c r="U163" s="28">
        <v>1</v>
      </c>
      <c r="V163" s="28">
        <v>0</v>
      </c>
      <c r="W163" s="28">
        <v>0</v>
      </c>
      <c r="X163" s="28">
        <v>0</v>
      </c>
      <c r="Y163" s="28">
        <v>0</v>
      </c>
      <c r="Z163" s="28">
        <v>1</v>
      </c>
      <c r="AA163" s="28">
        <v>0</v>
      </c>
      <c r="AB163" s="28">
        <v>0</v>
      </c>
      <c r="AC163" s="28">
        <v>1</v>
      </c>
      <c r="AD163" s="28">
        <v>0</v>
      </c>
      <c r="AE163" s="28">
        <v>0</v>
      </c>
      <c r="AF163" s="28">
        <v>0</v>
      </c>
      <c r="AG163" s="28">
        <v>0</v>
      </c>
      <c r="AH163" s="28">
        <v>0</v>
      </c>
      <c r="AI163" s="28">
        <v>0</v>
      </c>
      <c r="AJ163" s="9">
        <f t="shared" si="16"/>
        <v>1</v>
      </c>
      <c r="AK163" s="9">
        <f t="shared" si="17"/>
        <v>0</v>
      </c>
      <c r="AL163" s="9">
        <f t="shared" si="18"/>
        <v>0</v>
      </c>
      <c r="AM163" s="9">
        <f t="shared" si="19"/>
        <v>0</v>
      </c>
      <c r="AN163" s="29" t="s">
        <v>3654</v>
      </c>
    </row>
    <row r="164" spans="1:40" x14ac:dyDescent="0.25">
      <c r="A164" s="28">
        <v>1524</v>
      </c>
      <c r="B164" s="29" t="s">
        <v>3655</v>
      </c>
      <c r="C164" s="29" t="s">
        <v>3656</v>
      </c>
      <c r="D164" s="29" t="s">
        <v>3657</v>
      </c>
      <c r="E164" s="42">
        <v>40835</v>
      </c>
      <c r="F164" s="29" t="s">
        <v>38</v>
      </c>
      <c r="G164" s="28">
        <v>1950</v>
      </c>
      <c r="H164" s="28">
        <v>848.5</v>
      </c>
      <c r="J164" s="28">
        <v>4</v>
      </c>
      <c r="L164" s="10" t="s">
        <v>342</v>
      </c>
      <c r="M164" s="29" t="s">
        <v>3658</v>
      </c>
      <c r="N164" s="29" t="s">
        <v>48</v>
      </c>
      <c r="O164" s="28">
        <v>45</v>
      </c>
      <c r="P164" s="29" t="s">
        <v>195</v>
      </c>
      <c r="Q164" s="31" t="s">
        <v>70</v>
      </c>
      <c r="R164" s="28">
        <v>0</v>
      </c>
      <c r="S164" s="28">
        <v>0</v>
      </c>
      <c r="T164" s="28">
        <v>0</v>
      </c>
      <c r="U164" s="28">
        <v>1</v>
      </c>
      <c r="V164" s="28">
        <v>0</v>
      </c>
      <c r="W164" s="28">
        <v>0</v>
      </c>
      <c r="X164" s="28">
        <v>0</v>
      </c>
      <c r="Y164" s="28">
        <v>0</v>
      </c>
      <c r="Z164" s="28">
        <v>1</v>
      </c>
      <c r="AA164" s="28">
        <v>0</v>
      </c>
      <c r="AB164" s="28">
        <v>0</v>
      </c>
      <c r="AC164" s="28">
        <v>1</v>
      </c>
      <c r="AD164" s="28">
        <v>0</v>
      </c>
      <c r="AE164" s="28">
        <v>0</v>
      </c>
      <c r="AF164" s="28">
        <v>0</v>
      </c>
      <c r="AG164" s="28">
        <v>0</v>
      </c>
      <c r="AH164" s="28">
        <v>0</v>
      </c>
      <c r="AI164" s="28">
        <v>0</v>
      </c>
      <c r="AJ164" s="9">
        <f t="shared" si="16"/>
        <v>1</v>
      </c>
      <c r="AK164" s="9">
        <f t="shared" si="17"/>
        <v>0</v>
      </c>
      <c r="AL164" s="9">
        <f t="shared" si="18"/>
        <v>0</v>
      </c>
      <c r="AM164" s="9">
        <f t="shared" si="19"/>
        <v>0</v>
      </c>
      <c r="AN164" s="29" t="s">
        <v>3660</v>
      </c>
    </row>
    <row r="165" spans="1:40" x14ac:dyDescent="0.25">
      <c r="A165" s="28">
        <v>1531</v>
      </c>
      <c r="B165" s="29" t="s">
        <v>3666</v>
      </c>
      <c r="C165" s="29" t="s">
        <v>3667</v>
      </c>
      <c r="D165" s="29" t="s">
        <v>3668</v>
      </c>
      <c r="E165" s="42">
        <v>39630</v>
      </c>
      <c r="F165" s="29" t="s">
        <v>38</v>
      </c>
      <c r="J165" s="28">
        <v>4</v>
      </c>
      <c r="L165" s="10" t="s">
        <v>342</v>
      </c>
      <c r="M165" s="29" t="s">
        <v>136</v>
      </c>
      <c r="N165" s="29" t="s">
        <v>219</v>
      </c>
      <c r="O165" s="28">
        <v>36</v>
      </c>
      <c r="P165" s="29" t="s">
        <v>3406</v>
      </c>
      <c r="Q165" s="31" t="s">
        <v>15</v>
      </c>
      <c r="R165" s="28">
        <v>1</v>
      </c>
      <c r="S165" s="28">
        <v>0</v>
      </c>
      <c r="T165" s="28">
        <v>1</v>
      </c>
      <c r="U165" s="28">
        <v>0</v>
      </c>
      <c r="V165" s="28">
        <v>0</v>
      </c>
      <c r="W165" s="28">
        <v>0</v>
      </c>
      <c r="X165" s="28">
        <v>0</v>
      </c>
      <c r="Y165" s="28">
        <v>0</v>
      </c>
      <c r="Z165" s="28">
        <v>1</v>
      </c>
      <c r="AA165" s="28">
        <v>0</v>
      </c>
      <c r="AB165" s="28">
        <v>0</v>
      </c>
      <c r="AC165" s="28">
        <v>1</v>
      </c>
      <c r="AD165" s="28">
        <v>0</v>
      </c>
      <c r="AE165" s="28">
        <v>0</v>
      </c>
      <c r="AF165" s="28">
        <v>0</v>
      </c>
      <c r="AG165" s="28">
        <v>1</v>
      </c>
      <c r="AH165" s="28">
        <v>0</v>
      </c>
      <c r="AI165" s="28">
        <v>0</v>
      </c>
      <c r="AJ165" s="9">
        <f t="shared" si="16"/>
        <v>1</v>
      </c>
      <c r="AK165" s="9">
        <f t="shared" si="17"/>
        <v>1</v>
      </c>
      <c r="AL165" s="9">
        <f t="shared" si="18"/>
        <v>0</v>
      </c>
      <c r="AM165" s="9">
        <f t="shared" si="19"/>
        <v>0</v>
      </c>
      <c r="AN165" s="29" t="s">
        <v>3669</v>
      </c>
    </row>
    <row r="166" spans="1:40" x14ac:dyDescent="0.25">
      <c r="A166" s="28">
        <v>1580</v>
      </c>
      <c r="B166" s="29" t="s">
        <v>7639</v>
      </c>
      <c r="C166" s="29" t="s">
        <v>7640</v>
      </c>
      <c r="D166" s="29" t="s">
        <v>7641</v>
      </c>
      <c r="E166" s="42">
        <v>38596</v>
      </c>
      <c r="F166" s="29" t="s">
        <v>38</v>
      </c>
      <c r="O166" s="28">
        <v>0</v>
      </c>
      <c r="Q166" s="31" t="s">
        <v>15</v>
      </c>
      <c r="R166" s="28">
        <v>1</v>
      </c>
      <c r="S166" s="28">
        <v>0</v>
      </c>
      <c r="T166" s="28">
        <v>0</v>
      </c>
      <c r="U166" s="28">
        <v>1</v>
      </c>
      <c r="V166" s="28">
        <v>0</v>
      </c>
      <c r="W166" s="28">
        <v>0</v>
      </c>
      <c r="X166" s="28">
        <v>0</v>
      </c>
      <c r="Y166" s="28">
        <v>0</v>
      </c>
      <c r="Z166" s="28">
        <v>1</v>
      </c>
      <c r="AA166" s="28">
        <v>0</v>
      </c>
      <c r="AB166" s="28">
        <v>0</v>
      </c>
      <c r="AC166" s="28">
        <v>0</v>
      </c>
      <c r="AD166" s="28">
        <v>0</v>
      </c>
      <c r="AE166" s="28">
        <v>0</v>
      </c>
      <c r="AF166" s="28">
        <v>0</v>
      </c>
      <c r="AG166" s="28">
        <v>0</v>
      </c>
      <c r="AH166" s="28">
        <v>0</v>
      </c>
      <c r="AI166" s="28">
        <v>1</v>
      </c>
      <c r="AJ166" s="9">
        <f t="shared" si="16"/>
        <v>0</v>
      </c>
      <c r="AK166" s="9">
        <f t="shared" si="17"/>
        <v>0</v>
      </c>
      <c r="AL166" s="9">
        <f t="shared" si="18"/>
        <v>1</v>
      </c>
      <c r="AM166" s="9">
        <f t="shared" si="19"/>
        <v>0</v>
      </c>
      <c r="AN166" s="29" t="s">
        <v>7642</v>
      </c>
    </row>
    <row r="167" spans="1:40" x14ac:dyDescent="0.25">
      <c r="A167" s="28">
        <v>1606</v>
      </c>
      <c r="B167" s="29" t="s">
        <v>7643</v>
      </c>
      <c r="C167" s="29" t="s">
        <v>7644</v>
      </c>
      <c r="D167" s="29" t="s">
        <v>7645</v>
      </c>
      <c r="E167" s="42">
        <v>38565</v>
      </c>
      <c r="F167" s="29" t="s">
        <v>38</v>
      </c>
      <c r="J167" s="28">
        <v>1.04</v>
      </c>
      <c r="L167" s="10" t="s">
        <v>342</v>
      </c>
      <c r="M167" s="29" t="s">
        <v>424</v>
      </c>
      <c r="N167" s="29" t="s">
        <v>40</v>
      </c>
      <c r="O167" s="28">
        <v>5</v>
      </c>
      <c r="P167" s="29" t="s">
        <v>7646</v>
      </c>
      <c r="Q167" s="31" t="s">
        <v>15</v>
      </c>
      <c r="R167" s="28">
        <v>1</v>
      </c>
      <c r="S167" s="28">
        <v>0</v>
      </c>
      <c r="T167" s="28">
        <v>0</v>
      </c>
      <c r="U167" s="28">
        <v>1</v>
      </c>
      <c r="V167" s="28">
        <v>0</v>
      </c>
      <c r="W167" s="28">
        <v>0</v>
      </c>
      <c r="X167" s="28">
        <v>0</v>
      </c>
      <c r="Y167" s="28">
        <v>0</v>
      </c>
      <c r="Z167" s="28">
        <v>1</v>
      </c>
      <c r="AA167" s="28">
        <v>0</v>
      </c>
      <c r="AB167" s="28">
        <v>0</v>
      </c>
      <c r="AC167" s="28">
        <v>0</v>
      </c>
      <c r="AD167" s="28">
        <v>0</v>
      </c>
      <c r="AE167" s="28">
        <v>0</v>
      </c>
      <c r="AF167" s="28">
        <v>0</v>
      </c>
      <c r="AG167" s="28">
        <v>0</v>
      </c>
      <c r="AH167" s="28">
        <v>0</v>
      </c>
      <c r="AI167" s="28">
        <v>1</v>
      </c>
      <c r="AJ167" s="9">
        <f t="shared" si="16"/>
        <v>0</v>
      </c>
      <c r="AK167" s="9">
        <f t="shared" si="17"/>
        <v>0</v>
      </c>
      <c r="AL167" s="9">
        <f t="shared" si="18"/>
        <v>1</v>
      </c>
      <c r="AM167" s="9">
        <f t="shared" si="19"/>
        <v>0</v>
      </c>
      <c r="AN167" s="29" t="s">
        <v>7647</v>
      </c>
    </row>
    <row r="168" spans="1:40" x14ac:dyDescent="0.25">
      <c r="A168" s="28">
        <v>1630</v>
      </c>
      <c r="B168" s="29" t="s">
        <v>4433</v>
      </c>
      <c r="C168" s="29" t="s">
        <v>4434</v>
      </c>
      <c r="D168" s="29" t="s">
        <v>4435</v>
      </c>
      <c r="E168" s="42">
        <v>39448</v>
      </c>
      <c r="F168" s="29" t="s">
        <v>38</v>
      </c>
      <c r="L168" s="10" t="s">
        <v>341</v>
      </c>
      <c r="M168" s="29" t="s">
        <v>54</v>
      </c>
      <c r="N168" s="29" t="s">
        <v>48</v>
      </c>
      <c r="O168" s="28">
        <v>0</v>
      </c>
      <c r="P168" s="29" t="s">
        <v>526</v>
      </c>
      <c r="Q168" s="31" t="s">
        <v>70</v>
      </c>
      <c r="R168" s="28">
        <v>0</v>
      </c>
      <c r="S168" s="28">
        <v>0</v>
      </c>
      <c r="T168" s="28">
        <v>0</v>
      </c>
      <c r="U168" s="28">
        <v>1</v>
      </c>
      <c r="V168" s="28">
        <v>0</v>
      </c>
      <c r="W168" s="28">
        <v>0</v>
      </c>
      <c r="X168" s="28">
        <v>0</v>
      </c>
      <c r="Y168" s="28">
        <v>0</v>
      </c>
      <c r="Z168" s="28">
        <v>1</v>
      </c>
      <c r="AA168" s="28">
        <v>0</v>
      </c>
      <c r="AB168" s="28">
        <v>0</v>
      </c>
      <c r="AC168" s="28">
        <v>0</v>
      </c>
      <c r="AD168" s="28">
        <v>0</v>
      </c>
      <c r="AE168" s="28">
        <v>0</v>
      </c>
      <c r="AF168" s="28">
        <v>0</v>
      </c>
      <c r="AG168" s="28">
        <v>0</v>
      </c>
      <c r="AH168" s="28">
        <v>0</v>
      </c>
      <c r="AI168" s="28">
        <v>1</v>
      </c>
      <c r="AJ168" s="9">
        <f t="shared" si="16"/>
        <v>0</v>
      </c>
      <c r="AK168" s="9">
        <f t="shared" si="17"/>
        <v>0</v>
      </c>
      <c r="AL168" s="9">
        <f t="shared" si="18"/>
        <v>1</v>
      </c>
      <c r="AM168" s="9">
        <f t="shared" si="19"/>
        <v>0</v>
      </c>
      <c r="AN168" s="29" t="s">
        <v>4436</v>
      </c>
    </row>
    <row r="169" spans="1:40" x14ac:dyDescent="0.25">
      <c r="A169" s="28">
        <v>1641</v>
      </c>
      <c r="B169" s="29" t="s">
        <v>4437</v>
      </c>
      <c r="C169" s="29" t="s">
        <v>4438</v>
      </c>
      <c r="D169" s="29" t="s">
        <v>4439</v>
      </c>
      <c r="E169" s="42">
        <v>39083</v>
      </c>
      <c r="F169" s="29" t="s">
        <v>38</v>
      </c>
      <c r="G169" s="28">
        <v>1850</v>
      </c>
      <c r="H169" s="28">
        <v>1835</v>
      </c>
      <c r="I169" s="28">
        <v>14000</v>
      </c>
      <c r="K169" s="28">
        <v>7.3</v>
      </c>
      <c r="L169" s="10" t="s">
        <v>341</v>
      </c>
      <c r="M169" s="29" t="s">
        <v>151</v>
      </c>
      <c r="N169" s="29" t="s">
        <v>48</v>
      </c>
      <c r="O169" s="28">
        <v>77</v>
      </c>
      <c r="P169" s="29" t="s">
        <v>377</v>
      </c>
      <c r="Q169" s="31" t="s">
        <v>70</v>
      </c>
      <c r="R169" s="28">
        <v>0</v>
      </c>
      <c r="S169" s="28">
        <v>0</v>
      </c>
      <c r="T169" s="28">
        <v>0</v>
      </c>
      <c r="U169" s="28">
        <v>1</v>
      </c>
      <c r="V169" s="28">
        <v>0</v>
      </c>
      <c r="W169" s="28">
        <v>0</v>
      </c>
      <c r="X169" s="28">
        <v>0</v>
      </c>
      <c r="Y169" s="28">
        <v>0</v>
      </c>
      <c r="Z169" s="28">
        <v>1</v>
      </c>
      <c r="AA169" s="28">
        <v>0</v>
      </c>
      <c r="AB169" s="28">
        <v>0</v>
      </c>
      <c r="AC169" s="28">
        <v>1</v>
      </c>
      <c r="AD169" s="28">
        <v>0</v>
      </c>
      <c r="AE169" s="28">
        <v>0</v>
      </c>
      <c r="AF169" s="28">
        <v>0</v>
      </c>
      <c r="AG169" s="28">
        <v>0</v>
      </c>
      <c r="AH169" s="28">
        <v>0</v>
      </c>
      <c r="AI169" s="28">
        <v>0</v>
      </c>
      <c r="AJ169" s="9">
        <f t="shared" si="16"/>
        <v>1</v>
      </c>
      <c r="AK169" s="9">
        <f t="shared" si="17"/>
        <v>0</v>
      </c>
      <c r="AL169" s="9">
        <f t="shared" si="18"/>
        <v>0</v>
      </c>
      <c r="AM169" s="9">
        <f t="shared" si="19"/>
        <v>0</v>
      </c>
      <c r="AN169" s="29" t="s">
        <v>4440</v>
      </c>
    </row>
    <row r="170" spans="1:40" x14ac:dyDescent="0.25">
      <c r="A170" s="28">
        <v>1675</v>
      </c>
      <c r="B170" s="29" t="s">
        <v>3690</v>
      </c>
      <c r="C170" s="29" t="s">
        <v>3691</v>
      </c>
      <c r="D170" s="29" t="s">
        <v>3692</v>
      </c>
      <c r="E170" s="42">
        <v>41334</v>
      </c>
      <c r="F170" s="29" t="s">
        <v>38</v>
      </c>
      <c r="J170" s="28">
        <v>0.13500000000000001</v>
      </c>
      <c r="L170" s="10" t="s">
        <v>342</v>
      </c>
      <c r="M170" s="29" t="s">
        <v>691</v>
      </c>
      <c r="N170" s="29" t="s">
        <v>48</v>
      </c>
      <c r="O170" s="28">
        <v>80</v>
      </c>
      <c r="P170" s="29" t="s">
        <v>367</v>
      </c>
      <c r="Q170" s="31" t="s">
        <v>15</v>
      </c>
      <c r="R170" s="28">
        <v>1</v>
      </c>
      <c r="S170" s="28">
        <v>0</v>
      </c>
      <c r="T170" s="28">
        <v>0</v>
      </c>
      <c r="U170" s="28">
        <v>1</v>
      </c>
      <c r="V170" s="28">
        <v>0</v>
      </c>
      <c r="W170" s="28">
        <v>0</v>
      </c>
      <c r="X170" s="28">
        <v>0</v>
      </c>
      <c r="Y170" s="28">
        <v>0</v>
      </c>
      <c r="Z170" s="28">
        <v>1</v>
      </c>
      <c r="AA170" s="28">
        <v>0</v>
      </c>
      <c r="AB170" s="28">
        <v>0</v>
      </c>
      <c r="AC170" s="28">
        <v>1</v>
      </c>
      <c r="AD170" s="28">
        <v>0</v>
      </c>
      <c r="AE170" s="28">
        <v>0</v>
      </c>
      <c r="AF170" s="28">
        <v>0</v>
      </c>
      <c r="AG170" s="28">
        <v>0</v>
      </c>
      <c r="AH170" s="28">
        <v>0</v>
      </c>
      <c r="AI170" s="28">
        <v>0</v>
      </c>
      <c r="AJ170" s="9">
        <f t="shared" si="16"/>
        <v>1</v>
      </c>
      <c r="AK170" s="9">
        <f t="shared" si="17"/>
        <v>0</v>
      </c>
      <c r="AL170" s="9">
        <f t="shared" si="18"/>
        <v>0</v>
      </c>
      <c r="AM170" s="9">
        <f t="shared" si="19"/>
        <v>0</v>
      </c>
      <c r="AN170" s="29" t="s">
        <v>3694</v>
      </c>
    </row>
    <row r="171" spans="1:40" x14ac:dyDescent="0.25">
      <c r="A171" s="28">
        <v>1687</v>
      </c>
      <c r="B171" s="29" t="s">
        <v>2318</v>
      </c>
      <c r="C171" s="29" t="s">
        <v>2319</v>
      </c>
      <c r="D171" s="29" t="s">
        <v>2320</v>
      </c>
      <c r="E171" s="42">
        <v>40494</v>
      </c>
      <c r="F171" s="29" t="s">
        <v>332</v>
      </c>
      <c r="I171" s="28">
        <v>750000</v>
      </c>
      <c r="L171" s="10" t="s">
        <v>341</v>
      </c>
      <c r="M171" s="29" t="s">
        <v>566</v>
      </c>
      <c r="N171" s="29" t="s">
        <v>40</v>
      </c>
      <c r="O171" s="28">
        <v>0.76666666666666672</v>
      </c>
      <c r="P171" s="29" t="s">
        <v>225</v>
      </c>
      <c r="Q171" s="31" t="s">
        <v>15</v>
      </c>
      <c r="R171" s="28">
        <v>1</v>
      </c>
      <c r="S171" s="28">
        <v>0</v>
      </c>
      <c r="T171" s="28">
        <v>0</v>
      </c>
      <c r="U171" s="28">
        <v>1</v>
      </c>
      <c r="V171" s="28">
        <v>0</v>
      </c>
      <c r="W171" s="28">
        <v>0</v>
      </c>
      <c r="X171" s="28">
        <v>0</v>
      </c>
      <c r="Y171" s="28">
        <v>0</v>
      </c>
      <c r="Z171" s="28">
        <v>1</v>
      </c>
      <c r="AA171" s="28">
        <v>0</v>
      </c>
      <c r="AB171" s="28">
        <v>0</v>
      </c>
      <c r="AC171" s="28">
        <v>1</v>
      </c>
      <c r="AD171" s="28">
        <v>1</v>
      </c>
      <c r="AE171" s="28">
        <v>0</v>
      </c>
      <c r="AF171" s="28">
        <v>0</v>
      </c>
      <c r="AG171" s="28">
        <v>0</v>
      </c>
      <c r="AH171" s="28">
        <v>0</v>
      </c>
      <c r="AI171" s="28">
        <v>0</v>
      </c>
      <c r="AJ171" s="9">
        <f t="shared" si="16"/>
        <v>1</v>
      </c>
      <c r="AK171" s="9">
        <f t="shared" si="17"/>
        <v>0</v>
      </c>
      <c r="AL171" s="9">
        <f t="shared" si="18"/>
        <v>1</v>
      </c>
      <c r="AM171" s="9">
        <f t="shared" si="19"/>
        <v>1</v>
      </c>
      <c r="AN171" s="29" t="s">
        <v>2321</v>
      </c>
    </row>
    <row r="172" spans="1:40" x14ac:dyDescent="0.25">
      <c r="A172" s="28">
        <v>1726</v>
      </c>
      <c r="B172" s="29" t="s">
        <v>7648</v>
      </c>
      <c r="C172" s="29" t="s">
        <v>7649</v>
      </c>
      <c r="D172" s="29" t="s">
        <v>7650</v>
      </c>
      <c r="E172" s="42">
        <v>40057</v>
      </c>
      <c r="F172" s="29" t="s">
        <v>38</v>
      </c>
      <c r="I172" s="28">
        <v>1200</v>
      </c>
      <c r="L172" s="10" t="s">
        <v>342</v>
      </c>
      <c r="M172" s="29" t="s">
        <v>224</v>
      </c>
      <c r="O172" s="28">
        <v>14</v>
      </c>
      <c r="P172" s="29" t="s">
        <v>2174</v>
      </c>
      <c r="Q172" s="31" t="s">
        <v>15</v>
      </c>
      <c r="R172" s="28">
        <v>0</v>
      </c>
      <c r="S172" s="28">
        <v>0</v>
      </c>
      <c r="T172" s="28">
        <v>0</v>
      </c>
      <c r="U172" s="28">
        <v>1</v>
      </c>
      <c r="V172" s="28">
        <v>0</v>
      </c>
      <c r="W172" s="28">
        <v>0</v>
      </c>
      <c r="X172" s="28">
        <v>0</v>
      </c>
      <c r="Y172" s="28">
        <v>0</v>
      </c>
      <c r="Z172" s="28">
        <v>1</v>
      </c>
      <c r="AA172" s="28">
        <v>0</v>
      </c>
      <c r="AB172" s="28">
        <v>0</v>
      </c>
      <c r="AC172" s="28">
        <v>0</v>
      </c>
      <c r="AD172" s="28">
        <v>0</v>
      </c>
      <c r="AE172" s="28">
        <v>0</v>
      </c>
      <c r="AF172" s="28">
        <v>0</v>
      </c>
      <c r="AG172" s="28">
        <v>0</v>
      </c>
      <c r="AH172" s="28">
        <v>0</v>
      </c>
      <c r="AI172" s="28">
        <v>1</v>
      </c>
      <c r="AJ172" s="9">
        <f t="shared" si="16"/>
        <v>0</v>
      </c>
      <c r="AK172" s="9">
        <f t="shared" si="17"/>
        <v>0</v>
      </c>
      <c r="AL172" s="9">
        <f t="shared" si="18"/>
        <v>1</v>
      </c>
      <c r="AM172" s="9">
        <f t="shared" si="19"/>
        <v>0</v>
      </c>
      <c r="AN172" s="29" t="s">
        <v>7651</v>
      </c>
    </row>
    <row r="173" spans="1:40" x14ac:dyDescent="0.25">
      <c r="A173" s="28">
        <v>1734</v>
      </c>
      <c r="B173" s="29" t="s">
        <v>7134</v>
      </c>
      <c r="C173" s="29" t="s">
        <v>7135</v>
      </c>
      <c r="D173" s="29" t="s">
        <v>7136</v>
      </c>
      <c r="E173" s="42">
        <v>38473</v>
      </c>
      <c r="F173" s="29" t="s">
        <v>38</v>
      </c>
      <c r="I173" s="28">
        <v>10400</v>
      </c>
      <c r="L173" s="10" t="s">
        <v>342</v>
      </c>
      <c r="M173" s="29" t="s">
        <v>224</v>
      </c>
      <c r="N173" s="29" t="s">
        <v>40</v>
      </c>
      <c r="O173" s="28">
        <v>5</v>
      </c>
      <c r="P173" s="29" t="s">
        <v>195</v>
      </c>
      <c r="Q173" s="31" t="s">
        <v>15</v>
      </c>
      <c r="R173" s="28">
        <v>0</v>
      </c>
      <c r="S173" s="28">
        <v>0</v>
      </c>
      <c r="T173" s="28">
        <v>0</v>
      </c>
      <c r="U173" s="28">
        <v>1</v>
      </c>
      <c r="V173" s="28">
        <v>0</v>
      </c>
      <c r="W173" s="28">
        <v>0</v>
      </c>
      <c r="X173" s="28">
        <v>0</v>
      </c>
      <c r="Y173" s="28">
        <v>0</v>
      </c>
      <c r="Z173" s="28">
        <v>1</v>
      </c>
      <c r="AA173" s="28">
        <v>0</v>
      </c>
      <c r="AB173" s="28">
        <v>0</v>
      </c>
      <c r="AC173" s="28">
        <v>0</v>
      </c>
      <c r="AD173" s="28">
        <v>0</v>
      </c>
      <c r="AE173" s="28">
        <v>0</v>
      </c>
      <c r="AF173" s="28">
        <v>0</v>
      </c>
      <c r="AG173" s="28">
        <v>0</v>
      </c>
      <c r="AH173" s="28">
        <v>0</v>
      </c>
      <c r="AI173" s="28">
        <v>1</v>
      </c>
      <c r="AJ173" s="9">
        <f t="shared" si="16"/>
        <v>0</v>
      </c>
      <c r="AK173" s="9">
        <f t="shared" si="17"/>
        <v>0</v>
      </c>
      <c r="AL173" s="9">
        <f t="shared" si="18"/>
        <v>1</v>
      </c>
      <c r="AM173" s="9">
        <f t="shared" si="19"/>
        <v>0</v>
      </c>
      <c r="AN173" s="29" t="s">
        <v>7137</v>
      </c>
    </row>
    <row r="174" spans="1:40" x14ac:dyDescent="0.25">
      <c r="A174" s="28">
        <v>1980</v>
      </c>
      <c r="B174" s="29" t="s">
        <v>5332</v>
      </c>
      <c r="C174" s="29" t="s">
        <v>5333</v>
      </c>
      <c r="D174" s="29" t="s">
        <v>5334</v>
      </c>
      <c r="E174" s="42">
        <v>40087</v>
      </c>
      <c r="F174" s="29" t="s">
        <v>38</v>
      </c>
      <c r="J174" s="28">
        <v>0.5</v>
      </c>
      <c r="L174" s="10" t="s">
        <v>342</v>
      </c>
      <c r="M174" s="29" t="s">
        <v>4080</v>
      </c>
      <c r="N174" s="29" t="s">
        <v>48</v>
      </c>
      <c r="O174" s="28">
        <v>1</v>
      </c>
      <c r="P174" s="29" t="s">
        <v>7234</v>
      </c>
      <c r="Q174" s="31" t="s">
        <v>70</v>
      </c>
      <c r="R174" s="28">
        <v>0</v>
      </c>
      <c r="S174" s="28">
        <v>0</v>
      </c>
      <c r="T174" s="28">
        <v>0</v>
      </c>
      <c r="U174" s="28">
        <v>0</v>
      </c>
      <c r="V174" s="28">
        <v>0</v>
      </c>
      <c r="W174" s="28">
        <v>0</v>
      </c>
      <c r="X174" s="28">
        <v>0</v>
      </c>
      <c r="Y174" s="28">
        <v>1</v>
      </c>
      <c r="Z174" s="28">
        <v>0</v>
      </c>
      <c r="AA174" s="28">
        <v>0</v>
      </c>
      <c r="AB174" s="28">
        <v>0</v>
      </c>
      <c r="AC174" s="28">
        <v>1</v>
      </c>
      <c r="AD174" s="28">
        <v>1</v>
      </c>
      <c r="AE174" s="28">
        <v>0</v>
      </c>
      <c r="AF174" s="28">
        <v>0</v>
      </c>
      <c r="AG174" s="28">
        <v>0</v>
      </c>
      <c r="AH174" s="28">
        <v>0</v>
      </c>
      <c r="AI174" s="28">
        <v>0</v>
      </c>
      <c r="AJ174" s="9">
        <f t="shared" si="16"/>
        <v>1</v>
      </c>
      <c r="AK174" s="9">
        <f t="shared" si="17"/>
        <v>0</v>
      </c>
      <c r="AL174" s="9">
        <f t="shared" si="18"/>
        <v>1</v>
      </c>
      <c r="AM174" s="9">
        <f t="shared" si="19"/>
        <v>1</v>
      </c>
      <c r="AN174" s="29" t="s">
        <v>5335</v>
      </c>
    </row>
    <row r="175" spans="1:40" x14ac:dyDescent="0.25">
      <c r="A175" s="28">
        <v>1986</v>
      </c>
      <c r="B175" s="29" t="s">
        <v>3713</v>
      </c>
      <c r="C175" s="29" t="s">
        <v>3714</v>
      </c>
      <c r="D175" s="29" t="s">
        <v>3715</v>
      </c>
      <c r="E175" s="42">
        <v>39965</v>
      </c>
      <c r="F175" s="29" t="s">
        <v>38</v>
      </c>
      <c r="I175" s="28">
        <v>20000</v>
      </c>
      <c r="L175" s="10" t="s">
        <v>342</v>
      </c>
      <c r="M175" s="29" t="s">
        <v>136</v>
      </c>
      <c r="N175" s="29" t="s">
        <v>219</v>
      </c>
      <c r="O175" s="28">
        <v>6</v>
      </c>
      <c r="P175" s="29" t="s">
        <v>5972</v>
      </c>
      <c r="Q175" s="31" t="s">
        <v>15</v>
      </c>
      <c r="R175" s="28">
        <v>0</v>
      </c>
      <c r="S175" s="28">
        <v>0</v>
      </c>
      <c r="T175" s="28">
        <v>0</v>
      </c>
      <c r="U175" s="28">
        <v>0</v>
      </c>
      <c r="V175" s="28">
        <v>0</v>
      </c>
      <c r="W175" s="28">
        <v>0</v>
      </c>
      <c r="X175" s="28">
        <v>0</v>
      </c>
      <c r="Y175" s="28">
        <v>1</v>
      </c>
      <c r="Z175" s="28">
        <v>0</v>
      </c>
      <c r="AA175" s="28">
        <v>0</v>
      </c>
      <c r="AB175" s="28">
        <v>0</v>
      </c>
      <c r="AC175" s="28">
        <v>1</v>
      </c>
      <c r="AD175" s="28">
        <v>0</v>
      </c>
      <c r="AE175" s="28">
        <v>1</v>
      </c>
      <c r="AF175" s="28">
        <v>0</v>
      </c>
      <c r="AG175" s="28">
        <v>1</v>
      </c>
      <c r="AH175" s="28">
        <v>0</v>
      </c>
      <c r="AI175" s="28">
        <v>0</v>
      </c>
      <c r="AJ175" s="9">
        <f t="shared" si="16"/>
        <v>1</v>
      </c>
      <c r="AK175" s="9">
        <f t="shared" si="17"/>
        <v>1</v>
      </c>
      <c r="AL175" s="9">
        <f t="shared" si="18"/>
        <v>0</v>
      </c>
      <c r="AM175" s="9">
        <f t="shared" si="19"/>
        <v>0</v>
      </c>
      <c r="AN175" s="29" t="s">
        <v>3717</v>
      </c>
    </row>
    <row r="176" spans="1:40" x14ac:dyDescent="0.25">
      <c r="A176" s="28">
        <v>2005</v>
      </c>
      <c r="B176" s="29" t="s">
        <v>4477</v>
      </c>
      <c r="C176" s="29" t="s">
        <v>4478</v>
      </c>
      <c r="D176" s="29" t="s">
        <v>4479</v>
      </c>
      <c r="E176" s="42">
        <v>39934</v>
      </c>
      <c r="F176" s="29" t="s">
        <v>332</v>
      </c>
      <c r="J176" s="28">
        <v>0.5</v>
      </c>
      <c r="L176" s="10" t="s">
        <v>342</v>
      </c>
      <c r="M176" s="29" t="s">
        <v>224</v>
      </c>
      <c r="N176" s="29" t="s">
        <v>40</v>
      </c>
      <c r="O176" s="28">
        <v>0.33333333333333331</v>
      </c>
      <c r="P176" s="29" t="s">
        <v>4480</v>
      </c>
      <c r="Q176" s="31" t="s">
        <v>15</v>
      </c>
      <c r="R176" s="28">
        <v>1</v>
      </c>
      <c r="S176" s="28">
        <v>0</v>
      </c>
      <c r="T176" s="28">
        <v>0</v>
      </c>
      <c r="U176" s="28">
        <v>0</v>
      </c>
      <c r="V176" s="28">
        <v>0</v>
      </c>
      <c r="W176" s="28">
        <v>1</v>
      </c>
      <c r="X176" s="28">
        <v>0</v>
      </c>
      <c r="Y176" s="28">
        <v>1</v>
      </c>
      <c r="Z176" s="28">
        <v>0</v>
      </c>
      <c r="AA176" s="28">
        <v>0</v>
      </c>
      <c r="AB176" s="28">
        <v>0</v>
      </c>
      <c r="AC176" s="28">
        <v>1</v>
      </c>
      <c r="AD176" s="28">
        <v>0</v>
      </c>
      <c r="AE176" s="28">
        <v>0</v>
      </c>
      <c r="AF176" s="28">
        <v>0</v>
      </c>
      <c r="AG176" s="28">
        <v>0</v>
      </c>
      <c r="AH176" s="28">
        <v>0</v>
      </c>
      <c r="AI176" s="28">
        <v>0</v>
      </c>
      <c r="AJ176" s="9">
        <f t="shared" si="16"/>
        <v>1</v>
      </c>
      <c r="AK176" s="9">
        <f t="shared" si="17"/>
        <v>0</v>
      </c>
      <c r="AL176" s="9">
        <f t="shared" si="18"/>
        <v>0</v>
      </c>
      <c r="AM176" s="9">
        <f t="shared" si="19"/>
        <v>0</v>
      </c>
      <c r="AN176" s="29" t="s">
        <v>4481</v>
      </c>
    </row>
    <row r="177" spans="1:40" x14ac:dyDescent="0.25">
      <c r="A177" s="28">
        <v>2017</v>
      </c>
      <c r="B177" s="29" t="s">
        <v>7652</v>
      </c>
      <c r="C177" s="29" t="s">
        <v>7653</v>
      </c>
      <c r="D177" s="29" t="s">
        <v>7654</v>
      </c>
      <c r="E177" s="42">
        <v>40575</v>
      </c>
      <c r="F177" s="29" t="s">
        <v>38</v>
      </c>
      <c r="J177" s="28">
        <v>2</v>
      </c>
      <c r="L177" s="10" t="s">
        <v>342</v>
      </c>
      <c r="M177" s="29" t="s">
        <v>185</v>
      </c>
      <c r="N177" s="29" t="s">
        <v>48</v>
      </c>
      <c r="O177" s="28">
        <v>1</v>
      </c>
      <c r="P177" s="29" t="s">
        <v>5200</v>
      </c>
      <c r="Q177" s="31" t="s">
        <v>70</v>
      </c>
      <c r="R177" s="28">
        <v>0</v>
      </c>
      <c r="S177" s="28">
        <v>0</v>
      </c>
      <c r="T177" s="28">
        <v>0</v>
      </c>
      <c r="U177" s="28">
        <v>0</v>
      </c>
      <c r="V177" s="28">
        <v>0</v>
      </c>
      <c r="W177" s="28">
        <v>0</v>
      </c>
      <c r="X177" s="28">
        <v>0</v>
      </c>
      <c r="Y177" s="28">
        <v>1</v>
      </c>
      <c r="Z177" s="28">
        <v>0</v>
      </c>
      <c r="AA177" s="28">
        <v>0</v>
      </c>
      <c r="AB177" s="28">
        <v>0</v>
      </c>
      <c r="AC177" s="28">
        <v>1</v>
      </c>
      <c r="AD177" s="28">
        <v>1</v>
      </c>
      <c r="AE177" s="28">
        <v>0</v>
      </c>
      <c r="AF177" s="28">
        <v>0</v>
      </c>
      <c r="AG177" s="28">
        <v>0</v>
      </c>
      <c r="AH177" s="28">
        <v>0</v>
      </c>
      <c r="AI177" s="28">
        <v>0</v>
      </c>
      <c r="AJ177" s="9">
        <f t="shared" si="16"/>
        <v>1</v>
      </c>
      <c r="AK177" s="9">
        <f t="shared" si="17"/>
        <v>0</v>
      </c>
      <c r="AL177" s="9">
        <f t="shared" si="18"/>
        <v>1</v>
      </c>
      <c r="AM177" s="9">
        <f t="shared" si="19"/>
        <v>1</v>
      </c>
      <c r="AN177" s="29" t="s">
        <v>7655</v>
      </c>
    </row>
    <row r="178" spans="1:40" x14ac:dyDescent="0.25">
      <c r="A178" s="28">
        <v>2034</v>
      </c>
      <c r="B178" s="29" t="s">
        <v>3727</v>
      </c>
      <c r="C178" s="29" t="s">
        <v>3728</v>
      </c>
      <c r="D178" s="29" t="s">
        <v>3729</v>
      </c>
      <c r="E178" s="42">
        <v>40391</v>
      </c>
      <c r="F178" s="29" t="s">
        <v>38</v>
      </c>
      <c r="J178" s="28">
        <v>2</v>
      </c>
      <c r="L178" s="10" t="s">
        <v>342</v>
      </c>
      <c r="M178" s="29" t="s">
        <v>185</v>
      </c>
      <c r="N178" s="29" t="s">
        <v>48</v>
      </c>
      <c r="O178" s="28">
        <v>1</v>
      </c>
      <c r="P178" s="29" t="s">
        <v>5810</v>
      </c>
      <c r="Q178" s="31" t="s">
        <v>70</v>
      </c>
      <c r="R178" s="28">
        <v>0</v>
      </c>
      <c r="S178" s="28">
        <v>0</v>
      </c>
      <c r="T178" s="28">
        <v>0</v>
      </c>
      <c r="U178" s="28">
        <v>0</v>
      </c>
      <c r="V178" s="28">
        <v>0</v>
      </c>
      <c r="W178" s="28">
        <v>0</v>
      </c>
      <c r="X178" s="28">
        <v>0</v>
      </c>
      <c r="Y178" s="28">
        <v>1</v>
      </c>
      <c r="Z178" s="28">
        <v>0</v>
      </c>
      <c r="AA178" s="28">
        <v>0</v>
      </c>
      <c r="AB178" s="28">
        <v>0</v>
      </c>
      <c r="AC178" s="28">
        <v>1</v>
      </c>
      <c r="AD178" s="28">
        <v>0</v>
      </c>
      <c r="AE178" s="28">
        <v>0</v>
      </c>
      <c r="AF178" s="28">
        <v>0</v>
      </c>
      <c r="AG178" s="28">
        <v>0</v>
      </c>
      <c r="AH178" s="28">
        <v>0</v>
      </c>
      <c r="AI178" s="28">
        <v>0</v>
      </c>
      <c r="AJ178" s="9">
        <f t="shared" si="16"/>
        <v>1</v>
      </c>
      <c r="AK178" s="9">
        <f t="shared" si="17"/>
        <v>0</v>
      </c>
      <c r="AL178" s="9">
        <f t="shared" si="18"/>
        <v>0</v>
      </c>
      <c r="AM178" s="9">
        <f t="shared" si="19"/>
        <v>0</v>
      </c>
      <c r="AN178" s="29" t="s">
        <v>3731</v>
      </c>
    </row>
    <row r="179" spans="1:40" x14ac:dyDescent="0.25">
      <c r="A179" s="28">
        <v>2043</v>
      </c>
      <c r="B179" s="29" t="s">
        <v>6420</v>
      </c>
      <c r="C179" s="29" t="s">
        <v>6421</v>
      </c>
      <c r="D179" s="29" t="s">
        <v>6422</v>
      </c>
      <c r="E179" s="42">
        <v>39873</v>
      </c>
      <c r="F179" s="29" t="s">
        <v>38</v>
      </c>
      <c r="I179" s="28">
        <v>2400</v>
      </c>
      <c r="J179" s="28">
        <v>0.6</v>
      </c>
      <c r="K179" s="28">
        <v>30</v>
      </c>
      <c r="L179" s="10" t="s">
        <v>342</v>
      </c>
      <c r="M179" s="29" t="s">
        <v>6423</v>
      </c>
      <c r="N179" s="29" t="s">
        <v>48</v>
      </c>
      <c r="O179" s="28">
        <v>0.5</v>
      </c>
      <c r="P179" s="29" t="s">
        <v>6424</v>
      </c>
      <c r="Q179" s="31" t="s">
        <v>15</v>
      </c>
      <c r="R179" s="28">
        <v>1</v>
      </c>
      <c r="S179" s="28">
        <v>0</v>
      </c>
      <c r="T179" s="28">
        <v>0</v>
      </c>
      <c r="U179" s="28">
        <v>1</v>
      </c>
      <c r="V179" s="28">
        <v>0</v>
      </c>
      <c r="W179" s="28">
        <v>0</v>
      </c>
      <c r="X179" s="28">
        <v>0</v>
      </c>
      <c r="Y179" s="28">
        <v>1</v>
      </c>
      <c r="Z179" s="28">
        <v>0</v>
      </c>
      <c r="AA179" s="28">
        <v>0</v>
      </c>
      <c r="AB179" s="28">
        <v>0</v>
      </c>
      <c r="AC179" s="28">
        <v>1</v>
      </c>
      <c r="AD179" s="28">
        <v>0</v>
      </c>
      <c r="AE179" s="28">
        <v>0</v>
      </c>
      <c r="AF179" s="28">
        <v>0</v>
      </c>
      <c r="AG179" s="28">
        <v>0</v>
      </c>
      <c r="AH179" s="28">
        <v>0</v>
      </c>
      <c r="AI179" s="28">
        <v>0</v>
      </c>
      <c r="AJ179" s="9">
        <f t="shared" si="16"/>
        <v>1</v>
      </c>
      <c r="AK179" s="9">
        <f t="shared" si="17"/>
        <v>0</v>
      </c>
      <c r="AL179" s="9">
        <f t="shared" si="18"/>
        <v>0</v>
      </c>
      <c r="AM179" s="9">
        <f t="shared" si="19"/>
        <v>0</v>
      </c>
      <c r="AN179" s="29" t="s">
        <v>6425</v>
      </c>
    </row>
    <row r="180" spans="1:40" x14ac:dyDescent="0.25">
      <c r="A180" s="28">
        <v>2053</v>
      </c>
      <c r="B180" s="29" t="s">
        <v>2352</v>
      </c>
      <c r="C180" s="29" t="s">
        <v>2353</v>
      </c>
      <c r="D180" s="29" t="s">
        <v>2354</v>
      </c>
      <c r="E180" s="42">
        <v>40191</v>
      </c>
      <c r="F180" s="29" t="s">
        <v>38</v>
      </c>
      <c r="J180" s="28">
        <v>6.2</v>
      </c>
      <c r="L180" s="10" t="s">
        <v>342</v>
      </c>
      <c r="M180" s="29" t="s">
        <v>136</v>
      </c>
      <c r="N180" s="29" t="s">
        <v>48</v>
      </c>
      <c r="O180" s="28">
        <v>0.33333333333333331</v>
      </c>
      <c r="P180" s="29" t="s">
        <v>2355</v>
      </c>
      <c r="Q180" s="31" t="s">
        <v>15</v>
      </c>
      <c r="R180" s="28">
        <v>1</v>
      </c>
      <c r="S180" s="28">
        <v>0</v>
      </c>
      <c r="T180" s="28">
        <v>0</v>
      </c>
      <c r="U180" s="28">
        <v>0</v>
      </c>
      <c r="V180" s="28">
        <v>0</v>
      </c>
      <c r="W180" s="28">
        <v>0</v>
      </c>
      <c r="X180" s="28">
        <v>0</v>
      </c>
      <c r="Y180" s="28">
        <v>1</v>
      </c>
      <c r="Z180" s="28">
        <v>0</v>
      </c>
      <c r="AA180" s="28">
        <v>0</v>
      </c>
      <c r="AB180" s="28">
        <v>0</v>
      </c>
      <c r="AC180" s="28">
        <v>1</v>
      </c>
      <c r="AD180" s="28">
        <v>0</v>
      </c>
      <c r="AE180" s="28">
        <v>0</v>
      </c>
      <c r="AF180" s="28">
        <v>0</v>
      </c>
      <c r="AG180" s="28">
        <v>0</v>
      </c>
      <c r="AH180" s="28">
        <v>0</v>
      </c>
      <c r="AI180" s="28">
        <v>0</v>
      </c>
      <c r="AJ180" s="9">
        <f t="shared" si="16"/>
        <v>1</v>
      </c>
      <c r="AK180" s="9">
        <f t="shared" si="17"/>
        <v>0</v>
      </c>
      <c r="AL180" s="9">
        <f t="shared" si="18"/>
        <v>0</v>
      </c>
      <c r="AM180" s="9">
        <f t="shared" si="19"/>
        <v>0</v>
      </c>
      <c r="AN180" s="29" t="s">
        <v>2356</v>
      </c>
    </row>
    <row r="181" spans="1:40" x14ac:dyDescent="0.25">
      <c r="A181" s="28">
        <v>2067</v>
      </c>
      <c r="B181" s="29" t="s">
        <v>6436</v>
      </c>
      <c r="C181" s="29" t="s">
        <v>6437</v>
      </c>
      <c r="D181" s="29" t="s">
        <v>6438</v>
      </c>
      <c r="E181" s="42">
        <v>41394</v>
      </c>
      <c r="F181" s="29" t="s">
        <v>332</v>
      </c>
      <c r="I181" s="28">
        <v>1000</v>
      </c>
      <c r="J181" s="28">
        <v>1.5</v>
      </c>
      <c r="L181" s="10" t="s">
        <v>342</v>
      </c>
      <c r="M181" s="29" t="s">
        <v>2396</v>
      </c>
      <c r="N181" s="29" t="s">
        <v>48</v>
      </c>
      <c r="O181" s="28">
        <v>0.33333333333333331</v>
      </c>
      <c r="P181" s="29" t="s">
        <v>6439</v>
      </c>
      <c r="Q181" s="31" t="s">
        <v>15</v>
      </c>
      <c r="R181" s="28">
        <v>1</v>
      </c>
      <c r="S181" s="28">
        <v>0</v>
      </c>
      <c r="T181" s="28">
        <v>0</v>
      </c>
      <c r="U181" s="28">
        <v>1</v>
      </c>
      <c r="V181" s="28">
        <v>0</v>
      </c>
      <c r="W181" s="28">
        <v>0</v>
      </c>
      <c r="X181" s="28">
        <v>0</v>
      </c>
      <c r="Y181" s="28">
        <v>1</v>
      </c>
      <c r="Z181" s="28">
        <v>0</v>
      </c>
      <c r="AA181" s="28">
        <v>0</v>
      </c>
      <c r="AB181" s="28">
        <v>0</v>
      </c>
      <c r="AC181" s="28">
        <v>1</v>
      </c>
      <c r="AD181" s="28">
        <v>0</v>
      </c>
      <c r="AE181" s="28">
        <v>0</v>
      </c>
      <c r="AF181" s="28">
        <v>0</v>
      </c>
      <c r="AG181" s="28">
        <v>0</v>
      </c>
      <c r="AH181" s="28">
        <v>0</v>
      </c>
      <c r="AI181" s="28">
        <v>0</v>
      </c>
      <c r="AJ181" s="9">
        <f t="shared" si="16"/>
        <v>1</v>
      </c>
      <c r="AK181" s="9">
        <f t="shared" si="17"/>
        <v>0</v>
      </c>
      <c r="AL181" s="9">
        <f t="shared" si="18"/>
        <v>0</v>
      </c>
      <c r="AM181" s="9">
        <f t="shared" si="19"/>
        <v>0</v>
      </c>
      <c r="AN181" s="29" t="s">
        <v>6441</v>
      </c>
    </row>
    <row r="182" spans="1:40" x14ac:dyDescent="0.25">
      <c r="A182" s="28">
        <v>2068</v>
      </c>
      <c r="B182" s="29" t="s">
        <v>5364</v>
      </c>
      <c r="C182" s="29" t="s">
        <v>5365</v>
      </c>
      <c r="D182" s="29" t="s">
        <v>5366</v>
      </c>
      <c r="E182" s="42">
        <v>39661</v>
      </c>
      <c r="F182" s="29" t="s">
        <v>38</v>
      </c>
      <c r="J182" s="28">
        <v>5</v>
      </c>
      <c r="L182" s="10" t="s">
        <v>342</v>
      </c>
      <c r="M182" s="29" t="s">
        <v>185</v>
      </c>
      <c r="N182" s="29" t="s">
        <v>48</v>
      </c>
      <c r="O182" s="28">
        <v>1</v>
      </c>
      <c r="P182" s="29" t="s">
        <v>5200</v>
      </c>
      <c r="Q182" s="31" t="s">
        <v>15</v>
      </c>
      <c r="R182" s="28">
        <v>0</v>
      </c>
      <c r="S182" s="28">
        <v>0</v>
      </c>
      <c r="T182" s="28">
        <v>0</v>
      </c>
      <c r="U182" s="28">
        <v>0</v>
      </c>
      <c r="V182" s="28">
        <v>0</v>
      </c>
      <c r="W182" s="28">
        <v>0</v>
      </c>
      <c r="X182" s="28">
        <v>0</v>
      </c>
      <c r="Y182" s="28">
        <v>1</v>
      </c>
      <c r="Z182" s="28">
        <v>0</v>
      </c>
      <c r="AA182" s="28">
        <v>0</v>
      </c>
      <c r="AB182" s="28">
        <v>0</v>
      </c>
      <c r="AC182" s="28">
        <v>1</v>
      </c>
      <c r="AD182" s="28">
        <v>1</v>
      </c>
      <c r="AE182" s="28">
        <v>1</v>
      </c>
      <c r="AF182" s="28">
        <v>0</v>
      </c>
      <c r="AG182" s="28">
        <v>0</v>
      </c>
      <c r="AH182" s="28">
        <v>0</v>
      </c>
      <c r="AI182" s="28">
        <v>0</v>
      </c>
      <c r="AJ182" s="9">
        <f t="shared" si="16"/>
        <v>1</v>
      </c>
      <c r="AK182" s="9">
        <f t="shared" si="17"/>
        <v>0</v>
      </c>
      <c r="AL182" s="9">
        <f t="shared" si="18"/>
        <v>1</v>
      </c>
      <c r="AM182" s="9">
        <f t="shared" si="19"/>
        <v>1</v>
      </c>
      <c r="AN182" s="29" t="s">
        <v>5368</v>
      </c>
    </row>
    <row r="183" spans="1:40" x14ac:dyDescent="0.25">
      <c r="A183" s="28">
        <v>2106</v>
      </c>
      <c r="B183" s="29" t="s">
        <v>5389</v>
      </c>
      <c r="C183" s="29" t="s">
        <v>5390</v>
      </c>
      <c r="D183" s="29" t="s">
        <v>5391</v>
      </c>
      <c r="E183" s="42">
        <v>42675</v>
      </c>
      <c r="F183" s="29" t="s">
        <v>38</v>
      </c>
      <c r="J183" s="28">
        <v>2</v>
      </c>
      <c r="L183" s="10" t="s">
        <v>342</v>
      </c>
      <c r="M183" s="29" t="s">
        <v>3726</v>
      </c>
      <c r="N183" s="29" t="s">
        <v>48</v>
      </c>
      <c r="O183" s="28">
        <v>2</v>
      </c>
      <c r="P183" s="29" t="s">
        <v>5046</v>
      </c>
      <c r="Q183" s="31" t="s">
        <v>70</v>
      </c>
      <c r="R183" s="28">
        <v>0</v>
      </c>
      <c r="S183" s="28">
        <v>0</v>
      </c>
      <c r="T183" s="28">
        <v>0</v>
      </c>
      <c r="U183" s="28">
        <v>0</v>
      </c>
      <c r="V183" s="28">
        <v>0</v>
      </c>
      <c r="W183" s="28">
        <v>0</v>
      </c>
      <c r="X183" s="28">
        <v>0</v>
      </c>
      <c r="Y183" s="28">
        <v>1</v>
      </c>
      <c r="Z183" s="28">
        <v>0</v>
      </c>
      <c r="AA183" s="28">
        <v>0</v>
      </c>
      <c r="AB183" s="28">
        <v>0</v>
      </c>
      <c r="AC183" s="28">
        <v>1</v>
      </c>
      <c r="AD183" s="28">
        <v>0</v>
      </c>
      <c r="AE183" s="28">
        <v>1</v>
      </c>
      <c r="AF183" s="28">
        <v>0</v>
      </c>
      <c r="AG183" s="28">
        <v>0</v>
      </c>
      <c r="AH183" s="28">
        <v>0</v>
      </c>
      <c r="AI183" s="28">
        <v>0</v>
      </c>
      <c r="AJ183" s="9">
        <f t="shared" si="16"/>
        <v>1</v>
      </c>
      <c r="AK183" s="9">
        <f t="shared" si="17"/>
        <v>0</v>
      </c>
      <c r="AL183" s="9">
        <f t="shared" si="18"/>
        <v>0</v>
      </c>
      <c r="AM183" s="9">
        <f t="shared" si="19"/>
        <v>0</v>
      </c>
      <c r="AN183" s="29" t="s">
        <v>5392</v>
      </c>
    </row>
    <row r="184" spans="1:40" x14ac:dyDescent="0.25">
      <c r="A184" s="28">
        <v>2122</v>
      </c>
      <c r="B184" s="29" t="s">
        <v>5393</v>
      </c>
      <c r="C184" s="29" t="s">
        <v>5394</v>
      </c>
      <c r="D184" s="29" t="s">
        <v>5395</v>
      </c>
      <c r="E184" s="42">
        <v>40296</v>
      </c>
      <c r="F184" s="29" t="s">
        <v>38</v>
      </c>
      <c r="J184" s="28">
        <v>5</v>
      </c>
      <c r="L184" s="10" t="s">
        <v>342</v>
      </c>
      <c r="M184" s="29" t="s">
        <v>136</v>
      </c>
      <c r="N184" s="29" t="s">
        <v>40</v>
      </c>
      <c r="O184" s="28">
        <v>3</v>
      </c>
      <c r="P184" s="29" t="s">
        <v>5200</v>
      </c>
      <c r="Q184" s="31" t="s">
        <v>70</v>
      </c>
      <c r="R184" s="28">
        <v>0</v>
      </c>
      <c r="S184" s="28">
        <v>0</v>
      </c>
      <c r="T184" s="28">
        <v>0</v>
      </c>
      <c r="U184" s="28">
        <v>0</v>
      </c>
      <c r="V184" s="28">
        <v>0</v>
      </c>
      <c r="W184" s="28">
        <v>0</v>
      </c>
      <c r="X184" s="28">
        <v>0</v>
      </c>
      <c r="Y184" s="28">
        <v>1</v>
      </c>
      <c r="Z184" s="28">
        <v>0</v>
      </c>
      <c r="AA184" s="28">
        <v>0</v>
      </c>
      <c r="AB184" s="28">
        <v>0</v>
      </c>
      <c r="AC184" s="28">
        <v>1</v>
      </c>
      <c r="AD184" s="28">
        <v>1</v>
      </c>
      <c r="AE184" s="28">
        <v>0</v>
      </c>
      <c r="AF184" s="28">
        <v>0</v>
      </c>
      <c r="AG184" s="28">
        <v>0</v>
      </c>
      <c r="AH184" s="28">
        <v>0</v>
      </c>
      <c r="AI184" s="28">
        <v>0</v>
      </c>
      <c r="AJ184" s="9">
        <f t="shared" si="16"/>
        <v>1</v>
      </c>
      <c r="AK184" s="9">
        <f t="shared" si="17"/>
        <v>0</v>
      </c>
      <c r="AL184" s="9">
        <f t="shared" si="18"/>
        <v>1</v>
      </c>
      <c r="AM184" s="9">
        <f t="shared" si="19"/>
        <v>1</v>
      </c>
      <c r="AN184" s="29" t="s">
        <v>5397</v>
      </c>
    </row>
    <row r="185" spans="1:40" x14ac:dyDescent="0.25">
      <c r="A185" s="28">
        <v>2203</v>
      </c>
      <c r="B185" s="29" t="s">
        <v>2393</v>
      </c>
      <c r="C185" s="29" t="s">
        <v>2394</v>
      </c>
      <c r="D185" s="29" t="s">
        <v>2395</v>
      </c>
      <c r="E185" s="42">
        <v>37551</v>
      </c>
      <c r="F185" s="29" t="s">
        <v>332</v>
      </c>
      <c r="I185" s="28">
        <v>195</v>
      </c>
      <c r="J185" s="28">
        <v>0.45</v>
      </c>
      <c r="L185" s="10" t="s">
        <v>342</v>
      </c>
      <c r="M185" s="29" t="s">
        <v>2396</v>
      </c>
      <c r="N185" s="29" t="s">
        <v>40</v>
      </c>
      <c r="O185" s="28">
        <v>0.33333333333333331</v>
      </c>
      <c r="P185" s="29" t="s">
        <v>2397</v>
      </c>
      <c r="Q185" s="31" t="s">
        <v>15</v>
      </c>
      <c r="R185" s="28">
        <v>1</v>
      </c>
      <c r="S185" s="28">
        <v>0</v>
      </c>
      <c r="T185" s="28">
        <v>0</v>
      </c>
      <c r="U185" s="28">
        <v>1</v>
      </c>
      <c r="V185" s="28">
        <v>0</v>
      </c>
      <c r="W185" s="28">
        <v>0</v>
      </c>
      <c r="X185" s="28">
        <v>0</v>
      </c>
      <c r="Y185" s="28">
        <v>1</v>
      </c>
      <c r="Z185" s="28">
        <v>0</v>
      </c>
      <c r="AA185" s="28">
        <v>0</v>
      </c>
      <c r="AB185" s="28">
        <v>0</v>
      </c>
      <c r="AC185" s="28">
        <v>1</v>
      </c>
      <c r="AD185" s="28">
        <v>0</v>
      </c>
      <c r="AE185" s="28">
        <v>0</v>
      </c>
      <c r="AF185" s="28">
        <v>0</v>
      </c>
      <c r="AG185" s="28">
        <v>1</v>
      </c>
      <c r="AH185" s="28">
        <v>0</v>
      </c>
      <c r="AI185" s="28">
        <v>0</v>
      </c>
      <c r="AJ185" s="9">
        <f t="shared" si="16"/>
        <v>1</v>
      </c>
      <c r="AK185" s="9">
        <f t="shared" si="17"/>
        <v>1</v>
      </c>
      <c r="AL185" s="9">
        <f t="shared" si="18"/>
        <v>0</v>
      </c>
      <c r="AM185" s="9">
        <f t="shared" si="19"/>
        <v>0</v>
      </c>
      <c r="AN185" s="29" t="s">
        <v>2398</v>
      </c>
    </row>
    <row r="186" spans="1:40" x14ac:dyDescent="0.25">
      <c r="A186" s="28">
        <v>2229</v>
      </c>
      <c r="B186" s="29" t="s">
        <v>7147</v>
      </c>
      <c r="C186" s="29" t="s">
        <v>7148</v>
      </c>
      <c r="D186" s="29" t="s">
        <v>7149</v>
      </c>
      <c r="E186" s="42">
        <v>38756</v>
      </c>
      <c r="F186" s="29" t="s">
        <v>38</v>
      </c>
      <c r="J186" s="28">
        <v>2</v>
      </c>
      <c r="L186" s="10" t="s">
        <v>342</v>
      </c>
      <c r="M186" s="29" t="s">
        <v>185</v>
      </c>
      <c r="N186" s="29" t="s">
        <v>40</v>
      </c>
      <c r="O186" s="28">
        <v>1</v>
      </c>
      <c r="P186" s="29" t="s">
        <v>7150</v>
      </c>
      <c r="Q186" s="31" t="s">
        <v>70</v>
      </c>
      <c r="R186" s="28">
        <v>0</v>
      </c>
      <c r="S186" s="28">
        <v>0</v>
      </c>
      <c r="T186" s="28">
        <v>0</v>
      </c>
      <c r="U186" s="28">
        <v>0</v>
      </c>
      <c r="V186" s="28">
        <v>0</v>
      </c>
      <c r="W186" s="28">
        <v>0</v>
      </c>
      <c r="X186" s="28">
        <v>0</v>
      </c>
      <c r="Y186" s="28">
        <v>1</v>
      </c>
      <c r="Z186" s="28">
        <v>0</v>
      </c>
      <c r="AA186" s="28">
        <v>0</v>
      </c>
      <c r="AB186" s="28">
        <v>0</v>
      </c>
      <c r="AC186" s="28">
        <v>1</v>
      </c>
      <c r="AD186" s="28">
        <v>0</v>
      </c>
      <c r="AE186" s="28">
        <v>0</v>
      </c>
      <c r="AF186" s="28">
        <v>0</v>
      </c>
      <c r="AG186" s="28">
        <v>0</v>
      </c>
      <c r="AH186" s="28">
        <v>0</v>
      </c>
      <c r="AI186" s="28">
        <v>0</v>
      </c>
      <c r="AJ186" s="9">
        <f t="shared" si="16"/>
        <v>1</v>
      </c>
      <c r="AK186" s="9">
        <f t="shared" si="17"/>
        <v>0</v>
      </c>
      <c r="AL186" s="9">
        <f t="shared" si="18"/>
        <v>0</v>
      </c>
      <c r="AM186" s="9">
        <f t="shared" si="19"/>
        <v>0</v>
      </c>
      <c r="AN186" s="29" t="s">
        <v>7151</v>
      </c>
    </row>
    <row r="187" spans="1:40" x14ac:dyDescent="0.25">
      <c r="A187" s="28">
        <v>2236</v>
      </c>
      <c r="B187" s="29" t="s">
        <v>7656</v>
      </c>
      <c r="C187" s="29" t="s">
        <v>7657</v>
      </c>
      <c r="D187" s="29" t="s">
        <v>7658</v>
      </c>
      <c r="E187" s="42">
        <v>37257</v>
      </c>
      <c r="F187" s="29" t="s">
        <v>38</v>
      </c>
      <c r="L187" s="10" t="s">
        <v>341</v>
      </c>
      <c r="M187" s="29" t="s">
        <v>54</v>
      </c>
      <c r="N187" s="29" t="s">
        <v>219</v>
      </c>
      <c r="O187" s="28">
        <v>0.1166666666666667</v>
      </c>
      <c r="P187" s="29" t="s">
        <v>2099</v>
      </c>
      <c r="Q187" s="31" t="s">
        <v>15</v>
      </c>
      <c r="R187" s="28">
        <v>1</v>
      </c>
      <c r="S187" s="28">
        <v>0</v>
      </c>
      <c r="T187" s="28">
        <v>0</v>
      </c>
      <c r="U187" s="28">
        <v>0</v>
      </c>
      <c r="V187" s="28">
        <v>0</v>
      </c>
      <c r="W187" s="28">
        <v>0</v>
      </c>
      <c r="X187" s="28">
        <v>0</v>
      </c>
      <c r="Y187" s="28">
        <v>1</v>
      </c>
      <c r="Z187" s="28">
        <v>0</v>
      </c>
      <c r="AA187" s="28">
        <v>0</v>
      </c>
      <c r="AB187" s="28">
        <v>0</v>
      </c>
      <c r="AC187" s="28">
        <v>0</v>
      </c>
      <c r="AD187" s="28">
        <v>0</v>
      </c>
      <c r="AE187" s="28">
        <v>0</v>
      </c>
      <c r="AF187" s="28">
        <v>0</v>
      </c>
      <c r="AG187" s="28">
        <v>0</v>
      </c>
      <c r="AH187" s="28">
        <v>0</v>
      </c>
      <c r="AI187" s="28">
        <v>1</v>
      </c>
      <c r="AJ187" s="9">
        <f t="shared" si="16"/>
        <v>0</v>
      </c>
      <c r="AK187" s="9">
        <f t="shared" si="17"/>
        <v>0</v>
      </c>
      <c r="AL187" s="9">
        <f t="shared" si="18"/>
        <v>1</v>
      </c>
      <c r="AM187" s="9">
        <f t="shared" si="19"/>
        <v>0</v>
      </c>
      <c r="AN187" s="29" t="s">
        <v>7659</v>
      </c>
    </row>
    <row r="188" spans="1:40" x14ac:dyDescent="0.25">
      <c r="A188" s="28">
        <v>2242</v>
      </c>
      <c r="B188" s="29" t="s">
        <v>4515</v>
      </c>
      <c r="C188" s="29" t="s">
        <v>4516</v>
      </c>
      <c r="D188" s="29" t="s">
        <v>4517</v>
      </c>
      <c r="E188" s="42">
        <v>40969</v>
      </c>
      <c r="F188" s="29" t="s">
        <v>332</v>
      </c>
      <c r="L188" s="10" t="s">
        <v>342</v>
      </c>
      <c r="M188" s="29" t="s">
        <v>4518</v>
      </c>
      <c r="N188" s="29" t="s">
        <v>40</v>
      </c>
      <c r="O188" s="28">
        <v>1</v>
      </c>
      <c r="P188" s="29" t="s">
        <v>4519</v>
      </c>
      <c r="Q188" s="31" t="s">
        <v>15</v>
      </c>
      <c r="R188" s="28">
        <v>1</v>
      </c>
      <c r="S188" s="28">
        <v>0</v>
      </c>
      <c r="T188" s="28">
        <v>0</v>
      </c>
      <c r="U188" s="28">
        <v>1</v>
      </c>
      <c r="V188" s="28">
        <v>0</v>
      </c>
      <c r="W188" s="28">
        <v>0</v>
      </c>
      <c r="X188" s="28">
        <v>0</v>
      </c>
      <c r="Y188" s="28">
        <v>1</v>
      </c>
      <c r="Z188" s="28">
        <v>0</v>
      </c>
      <c r="AA188" s="28">
        <v>0</v>
      </c>
      <c r="AB188" s="28">
        <v>0</v>
      </c>
      <c r="AC188" s="28">
        <v>1</v>
      </c>
      <c r="AD188" s="28">
        <v>0</v>
      </c>
      <c r="AE188" s="28">
        <v>0</v>
      </c>
      <c r="AF188" s="28">
        <v>0</v>
      </c>
      <c r="AG188" s="28">
        <v>0</v>
      </c>
      <c r="AH188" s="28">
        <v>0</v>
      </c>
      <c r="AI188" s="28">
        <v>0</v>
      </c>
      <c r="AJ188" s="9">
        <f t="shared" si="16"/>
        <v>1</v>
      </c>
      <c r="AK188" s="9">
        <f t="shared" si="17"/>
        <v>0</v>
      </c>
      <c r="AL188" s="9">
        <f t="shared" si="18"/>
        <v>0</v>
      </c>
      <c r="AM188" s="9">
        <f t="shared" si="19"/>
        <v>0</v>
      </c>
      <c r="AN188" s="29" t="s">
        <v>4520</v>
      </c>
    </row>
    <row r="189" spans="1:40" x14ac:dyDescent="0.25">
      <c r="A189" s="28">
        <v>2286</v>
      </c>
      <c r="B189" s="29" t="s">
        <v>2430</v>
      </c>
      <c r="C189" s="29" t="s">
        <v>2431</v>
      </c>
      <c r="D189" s="29" t="s">
        <v>2432</v>
      </c>
      <c r="E189" s="42">
        <v>40906</v>
      </c>
      <c r="F189" s="29" t="s">
        <v>38</v>
      </c>
      <c r="I189" s="28">
        <v>1000000</v>
      </c>
      <c r="L189" s="10" t="s">
        <v>341</v>
      </c>
      <c r="M189" s="29" t="s">
        <v>566</v>
      </c>
      <c r="O189" s="28">
        <v>6.6666666666666693E-2</v>
      </c>
      <c r="P189" s="29" t="s">
        <v>2433</v>
      </c>
      <c r="Q189" s="31" t="s">
        <v>15</v>
      </c>
      <c r="R189" s="28">
        <v>1</v>
      </c>
      <c r="S189" s="28">
        <v>0</v>
      </c>
      <c r="T189" s="28">
        <v>0</v>
      </c>
      <c r="U189" s="28">
        <v>1</v>
      </c>
      <c r="V189" s="28">
        <v>0</v>
      </c>
      <c r="W189" s="28">
        <v>0</v>
      </c>
      <c r="X189" s="28">
        <v>0</v>
      </c>
      <c r="Y189" s="28">
        <v>1</v>
      </c>
      <c r="Z189" s="28">
        <v>0</v>
      </c>
      <c r="AA189" s="28">
        <v>0</v>
      </c>
      <c r="AB189" s="28">
        <v>0</v>
      </c>
      <c r="AC189" s="28">
        <v>1</v>
      </c>
      <c r="AD189" s="28">
        <v>0</v>
      </c>
      <c r="AE189" s="28">
        <v>1</v>
      </c>
      <c r="AF189" s="28">
        <v>0</v>
      </c>
      <c r="AG189" s="28">
        <v>0</v>
      </c>
      <c r="AH189" s="28">
        <v>0</v>
      </c>
      <c r="AI189" s="28">
        <v>0</v>
      </c>
      <c r="AJ189" s="9">
        <f t="shared" si="16"/>
        <v>1</v>
      </c>
      <c r="AK189" s="9">
        <f t="shared" si="17"/>
        <v>0</v>
      </c>
      <c r="AL189" s="9">
        <f t="shared" si="18"/>
        <v>0</v>
      </c>
      <c r="AM189" s="9">
        <f t="shared" si="19"/>
        <v>0</v>
      </c>
      <c r="AN189" s="29" t="s">
        <v>2434</v>
      </c>
    </row>
    <row r="190" spans="1:40" x14ac:dyDescent="0.25">
      <c r="A190" s="28">
        <v>2287</v>
      </c>
      <c r="B190" s="29" t="s">
        <v>4543</v>
      </c>
      <c r="C190" s="29" t="s">
        <v>4544</v>
      </c>
      <c r="D190" s="29" t="s">
        <v>4545</v>
      </c>
      <c r="E190" s="42">
        <v>39448</v>
      </c>
      <c r="F190" s="29" t="s">
        <v>38</v>
      </c>
      <c r="J190" s="28">
        <v>2</v>
      </c>
      <c r="L190" s="10" t="s">
        <v>341</v>
      </c>
      <c r="M190" s="29" t="s">
        <v>151</v>
      </c>
      <c r="N190" s="29" t="s">
        <v>48</v>
      </c>
      <c r="O190" s="28">
        <v>24</v>
      </c>
      <c r="P190" s="29" t="s">
        <v>4500</v>
      </c>
      <c r="Q190" s="31" t="s">
        <v>15</v>
      </c>
      <c r="R190" s="28">
        <v>1</v>
      </c>
      <c r="S190" s="28">
        <v>0</v>
      </c>
      <c r="T190" s="28">
        <v>0</v>
      </c>
      <c r="U190" s="28">
        <v>0</v>
      </c>
      <c r="V190" s="28">
        <v>0</v>
      </c>
      <c r="W190" s="28">
        <v>0</v>
      </c>
      <c r="X190" s="28">
        <v>0</v>
      </c>
      <c r="Y190" s="28">
        <v>1</v>
      </c>
      <c r="Z190" s="28">
        <v>0</v>
      </c>
      <c r="AA190" s="28">
        <v>0</v>
      </c>
      <c r="AB190" s="28">
        <v>0</v>
      </c>
      <c r="AC190" s="28">
        <v>0</v>
      </c>
      <c r="AD190" s="28">
        <v>0</v>
      </c>
      <c r="AE190" s="28">
        <v>0</v>
      </c>
      <c r="AF190" s="28">
        <v>0</v>
      </c>
      <c r="AG190" s="28">
        <v>0</v>
      </c>
      <c r="AH190" s="28">
        <v>0</v>
      </c>
      <c r="AI190" s="28">
        <v>1</v>
      </c>
      <c r="AJ190" s="9">
        <f t="shared" si="16"/>
        <v>0</v>
      </c>
      <c r="AK190" s="9">
        <f t="shared" si="17"/>
        <v>0</v>
      </c>
      <c r="AL190" s="9">
        <f t="shared" si="18"/>
        <v>1</v>
      </c>
      <c r="AM190" s="9">
        <f t="shared" si="19"/>
        <v>0</v>
      </c>
      <c r="AN190" s="29" t="s">
        <v>4546</v>
      </c>
    </row>
    <row r="191" spans="1:40" x14ac:dyDescent="0.25">
      <c r="A191" s="28">
        <v>2295</v>
      </c>
      <c r="B191" s="29" t="s">
        <v>4552</v>
      </c>
      <c r="C191" s="29" t="s">
        <v>4553</v>
      </c>
      <c r="D191" s="29" t="s">
        <v>4554</v>
      </c>
      <c r="E191" s="42">
        <v>39587</v>
      </c>
      <c r="F191" s="29" t="s">
        <v>38</v>
      </c>
      <c r="J191" s="28">
        <v>1</v>
      </c>
      <c r="L191" s="10" t="s">
        <v>342</v>
      </c>
      <c r="M191" s="29" t="s">
        <v>185</v>
      </c>
      <c r="N191" s="29" t="s">
        <v>48</v>
      </c>
      <c r="O191" s="28">
        <v>2</v>
      </c>
      <c r="P191" s="29" t="s">
        <v>4500</v>
      </c>
      <c r="Q191" s="31" t="s">
        <v>15</v>
      </c>
      <c r="R191" s="28">
        <v>1</v>
      </c>
      <c r="S191" s="28">
        <v>0</v>
      </c>
      <c r="T191" s="28">
        <v>0</v>
      </c>
      <c r="U191" s="28">
        <v>0</v>
      </c>
      <c r="V191" s="28">
        <v>0</v>
      </c>
      <c r="W191" s="28">
        <v>0</v>
      </c>
      <c r="X191" s="28">
        <v>0</v>
      </c>
      <c r="Y191" s="28">
        <v>1</v>
      </c>
      <c r="Z191" s="28">
        <v>0</v>
      </c>
      <c r="AA191" s="28">
        <v>0</v>
      </c>
      <c r="AB191" s="28">
        <v>0</v>
      </c>
      <c r="AC191" s="28">
        <v>1</v>
      </c>
      <c r="AD191" s="28">
        <v>0</v>
      </c>
      <c r="AE191" s="28">
        <v>0</v>
      </c>
      <c r="AF191" s="28">
        <v>0</v>
      </c>
      <c r="AG191" s="28">
        <v>0</v>
      </c>
      <c r="AH191" s="28">
        <v>0</v>
      </c>
      <c r="AI191" s="28">
        <v>0</v>
      </c>
      <c r="AJ191" s="9">
        <f t="shared" si="16"/>
        <v>1</v>
      </c>
      <c r="AK191" s="9">
        <f t="shared" si="17"/>
        <v>0</v>
      </c>
      <c r="AL191" s="9">
        <f t="shared" si="18"/>
        <v>0</v>
      </c>
      <c r="AM191" s="9">
        <f t="shared" si="19"/>
        <v>0</v>
      </c>
      <c r="AN191" s="29" t="s">
        <v>4556</v>
      </c>
    </row>
    <row r="192" spans="1:40" x14ac:dyDescent="0.25">
      <c r="A192" s="28">
        <v>2300</v>
      </c>
      <c r="B192" s="29" t="s">
        <v>7152</v>
      </c>
      <c r="C192" s="29" t="s">
        <v>7153</v>
      </c>
      <c r="D192" s="29" t="s">
        <v>7154</v>
      </c>
      <c r="E192" s="42">
        <v>39142</v>
      </c>
      <c r="F192" s="29" t="s">
        <v>38</v>
      </c>
      <c r="J192" s="28">
        <v>1</v>
      </c>
      <c r="L192" s="10" t="s">
        <v>342</v>
      </c>
      <c r="M192" s="29" t="s">
        <v>185</v>
      </c>
      <c r="N192" s="29" t="s">
        <v>40</v>
      </c>
      <c r="O192" s="28">
        <v>0.5</v>
      </c>
      <c r="P192" s="29" t="s">
        <v>7155</v>
      </c>
      <c r="Q192" s="31" t="s">
        <v>15</v>
      </c>
      <c r="R192" s="28">
        <v>1</v>
      </c>
      <c r="S192" s="28">
        <v>0</v>
      </c>
      <c r="T192" s="28">
        <v>0</v>
      </c>
      <c r="U192" s="28">
        <v>0</v>
      </c>
      <c r="V192" s="28">
        <v>0</v>
      </c>
      <c r="W192" s="28">
        <v>0</v>
      </c>
      <c r="X192" s="28">
        <v>0</v>
      </c>
      <c r="Y192" s="28">
        <v>1</v>
      </c>
      <c r="Z192" s="28">
        <v>0</v>
      </c>
      <c r="AA192" s="28">
        <v>0</v>
      </c>
      <c r="AB192" s="28">
        <v>0</v>
      </c>
      <c r="AC192" s="28">
        <v>1</v>
      </c>
      <c r="AD192" s="28">
        <v>0</v>
      </c>
      <c r="AE192" s="28">
        <v>0</v>
      </c>
      <c r="AF192" s="28">
        <v>0</v>
      </c>
      <c r="AG192" s="28">
        <v>0</v>
      </c>
      <c r="AH192" s="28">
        <v>0</v>
      </c>
      <c r="AI192" s="28">
        <v>0</v>
      </c>
      <c r="AJ192" s="9">
        <f t="shared" si="16"/>
        <v>1</v>
      </c>
      <c r="AK192" s="9">
        <f t="shared" si="17"/>
        <v>0</v>
      </c>
      <c r="AL192" s="9">
        <f t="shared" si="18"/>
        <v>0</v>
      </c>
      <c r="AM192" s="9">
        <f t="shared" si="19"/>
        <v>0</v>
      </c>
      <c r="AN192" s="29" t="s">
        <v>7156</v>
      </c>
    </row>
    <row r="193" spans="1:40" x14ac:dyDescent="0.25">
      <c r="A193" s="28">
        <v>2334</v>
      </c>
      <c r="B193" s="29" t="s">
        <v>3799</v>
      </c>
      <c r="C193" s="29" t="s">
        <v>3800</v>
      </c>
      <c r="D193" s="29" t="s">
        <v>3801</v>
      </c>
      <c r="E193" s="42">
        <v>39569</v>
      </c>
      <c r="F193" s="29" t="s">
        <v>38</v>
      </c>
      <c r="J193" s="28">
        <v>1</v>
      </c>
      <c r="L193" s="10" t="s">
        <v>342</v>
      </c>
      <c r="M193" s="29" t="s">
        <v>185</v>
      </c>
      <c r="N193" s="29" t="s">
        <v>48</v>
      </c>
      <c r="O193" s="28">
        <v>24</v>
      </c>
      <c r="P193" s="29" t="s">
        <v>6667</v>
      </c>
      <c r="Q193" s="31" t="s">
        <v>15</v>
      </c>
      <c r="R193" s="28">
        <v>1</v>
      </c>
      <c r="S193" s="28">
        <v>0</v>
      </c>
      <c r="T193" s="28">
        <v>0</v>
      </c>
      <c r="U193" s="28">
        <v>0</v>
      </c>
      <c r="V193" s="28">
        <v>0</v>
      </c>
      <c r="W193" s="28">
        <v>0</v>
      </c>
      <c r="X193" s="28">
        <v>0</v>
      </c>
      <c r="Y193" s="28">
        <v>1</v>
      </c>
      <c r="Z193" s="28">
        <v>0</v>
      </c>
      <c r="AA193" s="28">
        <v>0</v>
      </c>
      <c r="AB193" s="28">
        <v>0</v>
      </c>
      <c r="AC193" s="28">
        <v>0</v>
      </c>
      <c r="AD193" s="28">
        <v>0</v>
      </c>
      <c r="AE193" s="28">
        <v>0</v>
      </c>
      <c r="AF193" s="28">
        <v>0</v>
      </c>
      <c r="AG193" s="28">
        <v>0</v>
      </c>
      <c r="AH193" s="28">
        <v>0</v>
      </c>
      <c r="AI193" s="28">
        <v>1</v>
      </c>
      <c r="AJ193" s="9">
        <f t="shared" si="16"/>
        <v>0</v>
      </c>
      <c r="AK193" s="9">
        <f t="shared" si="17"/>
        <v>0</v>
      </c>
      <c r="AL193" s="9">
        <f t="shared" si="18"/>
        <v>1</v>
      </c>
      <c r="AM193" s="9">
        <f t="shared" si="19"/>
        <v>0</v>
      </c>
      <c r="AN193" s="29" t="s">
        <v>3802</v>
      </c>
    </row>
    <row r="194" spans="1:40" x14ac:dyDescent="0.25">
      <c r="A194" s="28">
        <v>2377</v>
      </c>
      <c r="B194" s="29" t="s">
        <v>3287</v>
      </c>
      <c r="C194" s="29" t="s">
        <v>3288</v>
      </c>
      <c r="D194" s="29" t="s">
        <v>1130</v>
      </c>
      <c r="E194" s="42">
        <v>42804</v>
      </c>
      <c r="F194" s="29" t="s">
        <v>38</v>
      </c>
      <c r="L194" s="10" t="s">
        <v>341</v>
      </c>
      <c r="M194" s="29" t="s">
        <v>283</v>
      </c>
      <c r="N194" s="29" t="s">
        <v>48</v>
      </c>
      <c r="O194" s="28">
        <v>42</v>
      </c>
      <c r="P194" s="29" t="s">
        <v>231</v>
      </c>
      <c r="Q194" s="31" t="s">
        <v>15</v>
      </c>
      <c r="R194" s="28">
        <v>1</v>
      </c>
      <c r="S194" s="28">
        <v>0</v>
      </c>
      <c r="T194" s="28">
        <v>0</v>
      </c>
      <c r="U194" s="28">
        <v>1</v>
      </c>
      <c r="V194" s="28">
        <v>0</v>
      </c>
      <c r="W194" s="28">
        <v>0</v>
      </c>
      <c r="X194" s="28">
        <v>0</v>
      </c>
      <c r="Y194" s="28">
        <v>0</v>
      </c>
      <c r="Z194" s="28">
        <v>1</v>
      </c>
      <c r="AA194" s="28">
        <v>0</v>
      </c>
      <c r="AB194" s="28">
        <v>0</v>
      </c>
      <c r="AC194" s="28">
        <v>1</v>
      </c>
      <c r="AD194" s="28">
        <v>0</v>
      </c>
      <c r="AE194" s="28">
        <v>0</v>
      </c>
      <c r="AF194" s="28">
        <v>0</v>
      </c>
      <c r="AG194" s="28">
        <v>0</v>
      </c>
      <c r="AH194" s="28">
        <v>0</v>
      </c>
      <c r="AI194" s="28">
        <v>0</v>
      </c>
      <c r="AJ194" s="9">
        <f t="shared" si="16"/>
        <v>1</v>
      </c>
      <c r="AK194" s="9">
        <f t="shared" si="17"/>
        <v>0</v>
      </c>
      <c r="AL194" s="9">
        <f t="shared" si="18"/>
        <v>0</v>
      </c>
      <c r="AM194" s="9">
        <f t="shared" si="19"/>
        <v>0</v>
      </c>
      <c r="AN194" s="29" t="s">
        <v>3289</v>
      </c>
    </row>
    <row r="195" spans="1:40" x14ac:dyDescent="0.25">
      <c r="A195" s="28">
        <v>2378</v>
      </c>
      <c r="B195" s="29" t="s">
        <v>1214</v>
      </c>
      <c r="C195" s="29" t="s">
        <v>1215</v>
      </c>
      <c r="D195" s="29" t="s">
        <v>1216</v>
      </c>
      <c r="E195" s="42">
        <v>42856</v>
      </c>
      <c r="F195" s="29" t="s">
        <v>332</v>
      </c>
      <c r="I195" s="28">
        <v>2500</v>
      </c>
      <c r="J195" s="28">
        <v>0.17899999999999999</v>
      </c>
      <c r="L195" s="10" t="s">
        <v>342</v>
      </c>
      <c r="M195" s="29" t="s">
        <v>136</v>
      </c>
      <c r="N195" s="29" t="s">
        <v>40</v>
      </c>
      <c r="O195" s="28">
        <v>30</v>
      </c>
      <c r="P195" s="29" t="s">
        <v>817</v>
      </c>
      <c r="Q195" s="31" t="s">
        <v>15</v>
      </c>
      <c r="R195" s="28">
        <v>1</v>
      </c>
      <c r="S195" s="28">
        <v>0</v>
      </c>
      <c r="T195" s="28">
        <v>0</v>
      </c>
      <c r="U195" s="28">
        <v>1</v>
      </c>
      <c r="V195" s="28">
        <v>0</v>
      </c>
      <c r="W195" s="28">
        <v>0</v>
      </c>
      <c r="X195" s="28">
        <v>0</v>
      </c>
      <c r="Y195" s="28">
        <v>0</v>
      </c>
      <c r="Z195" s="28">
        <v>1</v>
      </c>
      <c r="AA195" s="28">
        <v>0</v>
      </c>
      <c r="AB195" s="28">
        <v>0</v>
      </c>
      <c r="AC195" s="28">
        <v>1</v>
      </c>
      <c r="AD195" s="28">
        <v>0</v>
      </c>
      <c r="AE195" s="28">
        <v>1</v>
      </c>
      <c r="AF195" s="28">
        <v>0</v>
      </c>
      <c r="AG195" s="28">
        <v>0</v>
      </c>
      <c r="AH195" s="28">
        <v>0</v>
      </c>
      <c r="AI195" s="28">
        <v>0</v>
      </c>
      <c r="AJ195" s="9">
        <f t="shared" si="16"/>
        <v>1</v>
      </c>
      <c r="AK195" s="9">
        <f t="shared" si="17"/>
        <v>0</v>
      </c>
      <c r="AL195" s="9">
        <f t="shared" si="18"/>
        <v>0</v>
      </c>
      <c r="AM195" s="9">
        <f t="shared" si="19"/>
        <v>0</v>
      </c>
      <c r="AN195" s="29" t="s">
        <v>1217</v>
      </c>
    </row>
    <row r="196" spans="1:40" x14ac:dyDescent="0.25">
      <c r="A196" s="28">
        <v>2397</v>
      </c>
      <c r="B196" s="29" t="s">
        <v>7660</v>
      </c>
      <c r="C196" s="29" t="s">
        <v>7448</v>
      </c>
      <c r="D196" s="29" t="s">
        <v>7449</v>
      </c>
      <c r="E196" s="42">
        <v>42795</v>
      </c>
      <c r="F196" s="29" t="s">
        <v>38</v>
      </c>
      <c r="G196" s="28">
        <v>1800</v>
      </c>
      <c r="H196" s="28">
        <v>900</v>
      </c>
      <c r="J196" s="28">
        <v>1.2</v>
      </c>
      <c r="L196" s="10" t="s">
        <v>341</v>
      </c>
      <c r="M196" s="29" t="s">
        <v>151</v>
      </c>
      <c r="N196" s="29" t="s">
        <v>48</v>
      </c>
      <c r="O196" s="28">
        <v>28</v>
      </c>
      <c r="P196" s="29" t="s">
        <v>377</v>
      </c>
      <c r="Q196" s="31" t="s">
        <v>15</v>
      </c>
      <c r="R196" s="28">
        <v>1</v>
      </c>
      <c r="S196" s="28">
        <v>0</v>
      </c>
      <c r="T196" s="28">
        <v>0</v>
      </c>
      <c r="U196" s="28">
        <v>1</v>
      </c>
      <c r="V196" s="28">
        <v>0</v>
      </c>
      <c r="W196" s="28">
        <v>0</v>
      </c>
      <c r="X196" s="28">
        <v>0</v>
      </c>
      <c r="Y196" s="28">
        <v>0</v>
      </c>
      <c r="Z196" s="28">
        <v>1</v>
      </c>
      <c r="AA196" s="28">
        <v>0</v>
      </c>
      <c r="AB196" s="28">
        <v>0</v>
      </c>
      <c r="AC196" s="28">
        <v>0</v>
      </c>
      <c r="AD196" s="28">
        <v>0</v>
      </c>
      <c r="AE196" s="28">
        <v>0</v>
      </c>
      <c r="AF196" s="28">
        <v>0</v>
      </c>
      <c r="AG196" s="28">
        <v>0</v>
      </c>
      <c r="AH196" s="28">
        <v>0</v>
      </c>
      <c r="AI196" s="28">
        <v>1</v>
      </c>
      <c r="AJ196" s="9">
        <f t="shared" si="16"/>
        <v>0</v>
      </c>
      <c r="AK196" s="9">
        <f t="shared" si="17"/>
        <v>0</v>
      </c>
      <c r="AL196" s="9">
        <f t="shared" si="18"/>
        <v>1</v>
      </c>
      <c r="AM196" s="9">
        <f t="shared" si="19"/>
        <v>0</v>
      </c>
      <c r="AN196" s="29" t="s">
        <v>7450</v>
      </c>
    </row>
    <row r="197" spans="1:40" x14ac:dyDescent="0.25">
      <c r="A197" s="28">
        <v>2410</v>
      </c>
      <c r="B197" s="29" t="s">
        <v>7661</v>
      </c>
      <c r="C197" s="29" t="s">
        <v>7662</v>
      </c>
      <c r="D197" s="29" t="s">
        <v>7663</v>
      </c>
      <c r="E197" s="42">
        <v>42887</v>
      </c>
      <c r="F197" s="29" t="s">
        <v>38</v>
      </c>
      <c r="L197" s="10" t="s">
        <v>342</v>
      </c>
      <c r="M197" s="29" t="s">
        <v>185</v>
      </c>
      <c r="N197" s="29" t="s">
        <v>48</v>
      </c>
      <c r="O197" s="28">
        <v>28</v>
      </c>
      <c r="P197" s="29" t="s">
        <v>225</v>
      </c>
      <c r="Q197" s="31" t="s">
        <v>15</v>
      </c>
      <c r="R197" s="28">
        <v>1</v>
      </c>
      <c r="S197" s="28">
        <v>0</v>
      </c>
      <c r="T197" s="28">
        <v>0</v>
      </c>
      <c r="U197" s="28">
        <v>1</v>
      </c>
      <c r="V197" s="28">
        <v>0</v>
      </c>
      <c r="W197" s="28">
        <v>0</v>
      </c>
      <c r="X197" s="28">
        <v>0</v>
      </c>
      <c r="Y197" s="28">
        <v>0</v>
      </c>
      <c r="Z197" s="28">
        <v>1</v>
      </c>
      <c r="AA197" s="28">
        <v>0</v>
      </c>
      <c r="AB197" s="28">
        <v>0</v>
      </c>
      <c r="AC197" s="28">
        <v>1</v>
      </c>
      <c r="AD197" s="28">
        <v>0</v>
      </c>
      <c r="AE197" s="28">
        <v>1</v>
      </c>
      <c r="AF197" s="28">
        <v>0</v>
      </c>
      <c r="AG197" s="28">
        <v>0</v>
      </c>
      <c r="AH197" s="28">
        <v>0</v>
      </c>
      <c r="AI197" s="28">
        <v>0</v>
      </c>
      <c r="AJ197" s="9">
        <f t="shared" si="16"/>
        <v>1</v>
      </c>
      <c r="AK197" s="9">
        <f t="shared" si="17"/>
        <v>0</v>
      </c>
      <c r="AL197" s="9">
        <f t="shared" si="18"/>
        <v>0</v>
      </c>
      <c r="AM197" s="9">
        <f t="shared" si="19"/>
        <v>0</v>
      </c>
      <c r="AN197" s="29" t="s">
        <v>7664</v>
      </c>
    </row>
    <row r="198" spans="1:40" x14ac:dyDescent="0.25">
      <c r="A198" s="28">
        <v>2415</v>
      </c>
      <c r="B198" s="29" t="s">
        <v>2449</v>
      </c>
      <c r="C198" s="29" t="s">
        <v>2450</v>
      </c>
      <c r="D198" s="29" t="s">
        <v>2451</v>
      </c>
      <c r="E198" s="42">
        <v>42153</v>
      </c>
      <c r="F198" s="29" t="s">
        <v>38</v>
      </c>
      <c r="J198" s="28">
        <v>2</v>
      </c>
      <c r="L198" s="10" t="s">
        <v>342</v>
      </c>
      <c r="M198" s="29" t="s">
        <v>274</v>
      </c>
      <c r="N198" s="29" t="s">
        <v>48</v>
      </c>
      <c r="O198" s="28">
        <v>24</v>
      </c>
      <c r="P198" s="29" t="s">
        <v>2452</v>
      </c>
      <c r="Q198" s="31" t="s">
        <v>15</v>
      </c>
      <c r="R198" s="28">
        <v>1</v>
      </c>
      <c r="S198" s="28">
        <v>0</v>
      </c>
      <c r="T198" s="28">
        <v>0</v>
      </c>
      <c r="U198" s="28">
        <v>0</v>
      </c>
      <c r="V198" s="28">
        <v>0</v>
      </c>
      <c r="W198" s="28">
        <v>0</v>
      </c>
      <c r="X198" s="28">
        <v>0</v>
      </c>
      <c r="Y198" s="28">
        <v>1</v>
      </c>
      <c r="Z198" s="28">
        <v>0</v>
      </c>
      <c r="AA198" s="28">
        <v>0</v>
      </c>
      <c r="AB198" s="28">
        <v>0</v>
      </c>
      <c r="AC198" s="28">
        <v>1</v>
      </c>
      <c r="AD198" s="28">
        <v>0</v>
      </c>
      <c r="AE198" s="28">
        <v>0</v>
      </c>
      <c r="AF198" s="28">
        <v>0</v>
      </c>
      <c r="AG198" s="28">
        <v>0</v>
      </c>
      <c r="AH198" s="28">
        <v>0</v>
      </c>
      <c r="AI198" s="28">
        <v>0</v>
      </c>
      <c r="AJ198" s="9">
        <f t="shared" si="16"/>
        <v>1</v>
      </c>
      <c r="AK198" s="9">
        <f t="shared" si="17"/>
        <v>0</v>
      </c>
      <c r="AL198" s="9">
        <f t="shared" si="18"/>
        <v>0</v>
      </c>
      <c r="AM198" s="9">
        <f t="shared" si="19"/>
        <v>0</v>
      </c>
      <c r="AN198" s="29" t="s">
        <v>2453</v>
      </c>
    </row>
    <row r="199" spans="1:40" x14ac:dyDescent="0.25">
      <c r="A199" s="28">
        <v>2425</v>
      </c>
      <c r="B199" s="29" t="s">
        <v>7665</v>
      </c>
      <c r="C199" s="29" t="s">
        <v>7666</v>
      </c>
      <c r="D199" s="29" t="s">
        <v>7667</v>
      </c>
      <c r="E199" s="42">
        <v>37377</v>
      </c>
      <c r="F199" s="29" t="s">
        <v>38</v>
      </c>
      <c r="O199" s="28">
        <v>0</v>
      </c>
      <c r="P199" s="29" t="s">
        <v>589</v>
      </c>
      <c r="Q199" s="31" t="s">
        <v>15</v>
      </c>
      <c r="R199" s="28">
        <v>1</v>
      </c>
      <c r="S199" s="28">
        <v>0</v>
      </c>
      <c r="T199" s="28">
        <v>0</v>
      </c>
      <c r="U199" s="28">
        <v>1</v>
      </c>
      <c r="V199" s="28">
        <v>0</v>
      </c>
      <c r="W199" s="28">
        <v>0</v>
      </c>
      <c r="X199" s="28">
        <v>0</v>
      </c>
      <c r="Y199" s="28">
        <v>0</v>
      </c>
      <c r="Z199" s="28">
        <v>1</v>
      </c>
      <c r="AA199" s="28">
        <v>0</v>
      </c>
      <c r="AB199" s="28">
        <v>0</v>
      </c>
      <c r="AC199" s="28">
        <v>0</v>
      </c>
      <c r="AD199" s="28">
        <v>0</v>
      </c>
      <c r="AE199" s="28">
        <v>0</v>
      </c>
      <c r="AF199" s="28">
        <v>0</v>
      </c>
      <c r="AG199" s="28">
        <v>0</v>
      </c>
      <c r="AH199" s="28">
        <v>0</v>
      </c>
      <c r="AI199" s="28">
        <v>1</v>
      </c>
      <c r="AJ199" s="9">
        <f t="shared" si="16"/>
        <v>0</v>
      </c>
      <c r="AK199" s="9">
        <f t="shared" si="17"/>
        <v>0</v>
      </c>
      <c r="AL199" s="9">
        <f t="shared" si="18"/>
        <v>1</v>
      </c>
      <c r="AM199" s="9">
        <f t="shared" si="19"/>
        <v>0</v>
      </c>
      <c r="AN199" s="29" t="s">
        <v>7668</v>
      </c>
    </row>
    <row r="200" spans="1:40" x14ac:dyDescent="0.25">
      <c r="A200" s="28">
        <v>2427</v>
      </c>
      <c r="B200" s="29" t="s">
        <v>7669</v>
      </c>
      <c r="C200" s="29" t="s">
        <v>7670</v>
      </c>
      <c r="D200" s="29" t="s">
        <v>7671</v>
      </c>
      <c r="E200" s="42">
        <v>41730</v>
      </c>
      <c r="F200" s="29" t="s">
        <v>38</v>
      </c>
      <c r="L200" s="10" t="s">
        <v>341</v>
      </c>
      <c r="M200" s="29" t="s">
        <v>54</v>
      </c>
      <c r="N200" s="29" t="s">
        <v>48</v>
      </c>
      <c r="O200" s="28">
        <v>1</v>
      </c>
      <c r="P200" s="29" t="s">
        <v>111</v>
      </c>
      <c r="Q200" s="31" t="s">
        <v>15</v>
      </c>
      <c r="R200" s="28">
        <v>1</v>
      </c>
      <c r="S200" s="28">
        <v>0</v>
      </c>
      <c r="T200" s="28">
        <v>0</v>
      </c>
      <c r="U200" s="28">
        <v>0</v>
      </c>
      <c r="V200" s="28">
        <v>0</v>
      </c>
      <c r="W200" s="28">
        <v>0</v>
      </c>
      <c r="X200" s="28">
        <v>0</v>
      </c>
      <c r="Y200" s="28">
        <v>0</v>
      </c>
      <c r="Z200" s="28">
        <v>1</v>
      </c>
      <c r="AA200" s="28">
        <v>0</v>
      </c>
      <c r="AB200" s="28">
        <v>0</v>
      </c>
      <c r="AC200" s="28">
        <v>0</v>
      </c>
      <c r="AD200" s="28">
        <v>0</v>
      </c>
      <c r="AE200" s="28">
        <v>0</v>
      </c>
      <c r="AF200" s="28">
        <v>0</v>
      </c>
      <c r="AG200" s="28">
        <v>0</v>
      </c>
      <c r="AH200" s="28">
        <v>0</v>
      </c>
      <c r="AI200" s="28">
        <v>1</v>
      </c>
      <c r="AJ200" s="9">
        <f t="shared" si="16"/>
        <v>0</v>
      </c>
      <c r="AK200" s="9">
        <f t="shared" si="17"/>
        <v>0</v>
      </c>
      <c r="AL200" s="9">
        <f t="shared" si="18"/>
        <v>1</v>
      </c>
      <c r="AM200" s="9">
        <f t="shared" si="19"/>
        <v>0</v>
      </c>
      <c r="AN200" s="29" t="s">
        <v>7672</v>
      </c>
    </row>
    <row r="201" spans="1:40" x14ac:dyDescent="0.25">
      <c r="A201" s="28">
        <v>2428</v>
      </c>
      <c r="B201" s="29" t="s">
        <v>7673</v>
      </c>
      <c r="C201" s="29" t="s">
        <v>7674</v>
      </c>
      <c r="D201" s="29" t="s">
        <v>7675</v>
      </c>
      <c r="E201" s="42">
        <v>42016</v>
      </c>
      <c r="F201" s="29" t="s">
        <v>38</v>
      </c>
      <c r="J201" s="28">
        <v>4.0000000000000003E-5</v>
      </c>
      <c r="K201" s="28">
        <v>12</v>
      </c>
      <c r="L201" s="10" t="s">
        <v>341</v>
      </c>
      <c r="M201" s="29" t="s">
        <v>151</v>
      </c>
      <c r="N201" s="29" t="s">
        <v>48</v>
      </c>
      <c r="O201" s="28">
        <v>0.5</v>
      </c>
      <c r="P201" s="29" t="s">
        <v>7676</v>
      </c>
      <c r="Q201" s="31" t="s">
        <v>15</v>
      </c>
      <c r="R201" s="28">
        <v>0</v>
      </c>
      <c r="S201" s="28">
        <v>0</v>
      </c>
      <c r="T201" s="28">
        <v>0</v>
      </c>
      <c r="U201" s="28">
        <v>0</v>
      </c>
      <c r="V201" s="28">
        <v>1</v>
      </c>
      <c r="W201" s="28">
        <v>0</v>
      </c>
      <c r="X201" s="28">
        <v>0</v>
      </c>
      <c r="Y201" s="28">
        <v>1</v>
      </c>
      <c r="Z201" s="28">
        <v>0</v>
      </c>
      <c r="AA201" s="28">
        <v>0</v>
      </c>
      <c r="AB201" s="28">
        <v>0</v>
      </c>
      <c r="AC201" s="28">
        <v>0</v>
      </c>
      <c r="AD201" s="28">
        <v>0</v>
      </c>
      <c r="AE201" s="28">
        <v>0</v>
      </c>
      <c r="AF201" s="28">
        <v>0</v>
      </c>
      <c r="AG201" s="28">
        <v>0</v>
      </c>
      <c r="AH201" s="28">
        <v>0</v>
      </c>
      <c r="AI201" s="28">
        <v>1</v>
      </c>
      <c r="AJ201" s="9">
        <f t="shared" si="16"/>
        <v>0</v>
      </c>
      <c r="AK201" s="9">
        <f t="shared" si="17"/>
        <v>0</v>
      </c>
      <c r="AL201" s="9">
        <f t="shared" si="18"/>
        <v>1</v>
      </c>
      <c r="AM201" s="9">
        <f t="shared" si="19"/>
        <v>0</v>
      </c>
      <c r="AN201" s="29" t="s">
        <v>7677</v>
      </c>
    </row>
    <row r="202" spans="1:40" x14ac:dyDescent="0.25">
      <c r="A202" s="28">
        <v>2430</v>
      </c>
      <c r="B202" s="29" t="s">
        <v>7678</v>
      </c>
      <c r="C202" s="29" t="s">
        <v>7679</v>
      </c>
      <c r="D202" s="29" t="s">
        <v>7680</v>
      </c>
      <c r="E202" s="42">
        <v>42217</v>
      </c>
      <c r="F202" s="29" t="s">
        <v>38</v>
      </c>
      <c r="J202" s="28">
        <v>0.96</v>
      </c>
      <c r="L202" s="10" t="s">
        <v>341</v>
      </c>
      <c r="M202" s="29" t="s">
        <v>151</v>
      </c>
      <c r="N202" s="29" t="s">
        <v>48</v>
      </c>
      <c r="O202" s="28">
        <v>7</v>
      </c>
      <c r="P202" s="29" t="s">
        <v>225</v>
      </c>
      <c r="Q202" s="31" t="s">
        <v>15</v>
      </c>
      <c r="R202" s="28">
        <v>1</v>
      </c>
      <c r="S202" s="28">
        <v>0</v>
      </c>
      <c r="T202" s="28">
        <v>0</v>
      </c>
      <c r="U202" s="28">
        <v>1</v>
      </c>
      <c r="V202" s="28">
        <v>0</v>
      </c>
      <c r="W202" s="28">
        <v>0</v>
      </c>
      <c r="X202" s="28">
        <v>0</v>
      </c>
      <c r="Y202" s="28">
        <v>0</v>
      </c>
      <c r="Z202" s="28">
        <v>1</v>
      </c>
      <c r="AA202" s="28">
        <v>0</v>
      </c>
      <c r="AB202" s="28">
        <v>0</v>
      </c>
      <c r="AC202" s="28">
        <v>0</v>
      </c>
      <c r="AD202" s="28">
        <v>0</v>
      </c>
      <c r="AE202" s="28">
        <v>1</v>
      </c>
      <c r="AF202" s="28">
        <v>0</v>
      </c>
      <c r="AG202" s="28">
        <v>0</v>
      </c>
      <c r="AH202" s="28">
        <v>0</v>
      </c>
      <c r="AI202" s="28">
        <v>0</v>
      </c>
      <c r="AJ202" s="9">
        <f t="shared" si="16"/>
        <v>1</v>
      </c>
      <c r="AK202" s="9">
        <f t="shared" si="17"/>
        <v>0</v>
      </c>
      <c r="AL202" s="9">
        <f t="shared" si="18"/>
        <v>0</v>
      </c>
      <c r="AM202" s="9">
        <f t="shared" si="19"/>
        <v>0</v>
      </c>
      <c r="AN202" s="29" t="s">
        <v>7681</v>
      </c>
    </row>
    <row r="203" spans="1:40" x14ac:dyDescent="0.25">
      <c r="A203" s="28">
        <v>2433</v>
      </c>
      <c r="B203" s="29" t="s">
        <v>4581</v>
      </c>
      <c r="C203" s="29" t="s">
        <v>4582</v>
      </c>
      <c r="D203" s="29" t="s">
        <v>4583</v>
      </c>
      <c r="E203" s="42">
        <v>40920</v>
      </c>
      <c r="F203" s="29" t="s">
        <v>38</v>
      </c>
      <c r="J203" s="28">
        <v>6.4000000000000001E-2</v>
      </c>
      <c r="K203" s="28">
        <v>70</v>
      </c>
      <c r="L203" s="10" t="s">
        <v>342</v>
      </c>
      <c r="M203" s="29" t="s">
        <v>3538</v>
      </c>
      <c r="N203" s="29" t="s">
        <v>48</v>
      </c>
      <c r="O203" s="28">
        <v>28</v>
      </c>
      <c r="P203" s="29" t="s">
        <v>526</v>
      </c>
      <c r="Q203" s="31" t="s">
        <v>15</v>
      </c>
      <c r="R203" s="28">
        <v>1</v>
      </c>
      <c r="S203" s="28">
        <v>0</v>
      </c>
      <c r="T203" s="28">
        <v>0</v>
      </c>
      <c r="U203" s="28">
        <v>1</v>
      </c>
      <c r="V203" s="28">
        <v>0</v>
      </c>
      <c r="W203" s="28">
        <v>0</v>
      </c>
      <c r="X203" s="28">
        <v>0</v>
      </c>
      <c r="Y203" s="28">
        <v>0</v>
      </c>
      <c r="Z203" s="28">
        <v>1</v>
      </c>
      <c r="AA203" s="28">
        <v>0</v>
      </c>
      <c r="AB203" s="28">
        <v>0</v>
      </c>
      <c r="AC203" s="28">
        <v>0</v>
      </c>
      <c r="AD203" s="28">
        <v>0</v>
      </c>
      <c r="AE203" s="28">
        <v>0</v>
      </c>
      <c r="AF203" s="28">
        <v>0</v>
      </c>
      <c r="AG203" s="28">
        <v>0</v>
      </c>
      <c r="AH203" s="28">
        <v>0</v>
      </c>
      <c r="AI203" s="28">
        <v>1</v>
      </c>
      <c r="AJ203" s="9">
        <f t="shared" si="16"/>
        <v>0</v>
      </c>
      <c r="AK203" s="9">
        <f t="shared" si="17"/>
        <v>0</v>
      </c>
      <c r="AL203" s="9">
        <f t="shared" si="18"/>
        <v>1</v>
      </c>
      <c r="AM203" s="9">
        <f t="shared" si="19"/>
        <v>0</v>
      </c>
      <c r="AN203" s="29" t="s">
        <v>4584</v>
      </c>
    </row>
    <row r="204" spans="1:40" x14ac:dyDescent="0.25">
      <c r="A204" s="28">
        <v>2436</v>
      </c>
      <c r="B204" s="29" t="s">
        <v>7682</v>
      </c>
      <c r="C204" s="29" t="s">
        <v>7683</v>
      </c>
      <c r="D204" s="29" t="s">
        <v>7684</v>
      </c>
      <c r="E204" s="42">
        <v>42614</v>
      </c>
      <c r="F204" s="29" t="s">
        <v>38</v>
      </c>
      <c r="J204" s="28">
        <v>0.30099999999999999</v>
      </c>
      <c r="K204" s="28">
        <v>14.31</v>
      </c>
      <c r="L204" s="10" t="s">
        <v>342</v>
      </c>
      <c r="M204" s="29" t="s">
        <v>185</v>
      </c>
      <c r="N204" s="29" t="s">
        <v>48</v>
      </c>
      <c r="O204" s="28">
        <v>0.75</v>
      </c>
      <c r="P204" s="29" t="s">
        <v>909</v>
      </c>
      <c r="Q204" s="31" t="s">
        <v>15</v>
      </c>
      <c r="R204" s="28">
        <v>1</v>
      </c>
      <c r="S204" s="28">
        <v>0</v>
      </c>
      <c r="T204" s="28">
        <v>0</v>
      </c>
      <c r="U204" s="28">
        <v>1</v>
      </c>
      <c r="V204" s="28">
        <v>0</v>
      </c>
      <c r="W204" s="28">
        <v>0</v>
      </c>
      <c r="X204" s="28">
        <v>0</v>
      </c>
      <c r="Y204" s="28">
        <v>0</v>
      </c>
      <c r="Z204" s="28">
        <v>1</v>
      </c>
      <c r="AA204" s="28">
        <v>0</v>
      </c>
      <c r="AB204" s="28">
        <v>0</v>
      </c>
      <c r="AC204" s="28">
        <v>0</v>
      </c>
      <c r="AD204" s="28">
        <v>0</v>
      </c>
      <c r="AE204" s="28">
        <v>1</v>
      </c>
      <c r="AF204" s="28">
        <v>0</v>
      </c>
      <c r="AG204" s="28">
        <v>0</v>
      </c>
      <c r="AH204" s="28">
        <v>0</v>
      </c>
      <c r="AI204" s="28">
        <v>0</v>
      </c>
      <c r="AJ204" s="9">
        <f t="shared" si="16"/>
        <v>1</v>
      </c>
      <c r="AK204" s="9">
        <f t="shared" si="17"/>
        <v>0</v>
      </c>
      <c r="AL204" s="9">
        <f t="shared" si="18"/>
        <v>0</v>
      </c>
      <c r="AM204" s="9">
        <f t="shared" si="19"/>
        <v>0</v>
      </c>
      <c r="AN204" s="29" t="s">
        <v>7685</v>
      </c>
    </row>
    <row r="205" spans="1:40" x14ac:dyDescent="0.25">
      <c r="A205" s="28">
        <v>2437</v>
      </c>
      <c r="B205" s="29" t="s">
        <v>3003</v>
      </c>
      <c r="C205" s="29" t="s">
        <v>3004</v>
      </c>
      <c r="D205" s="29" t="s">
        <v>3005</v>
      </c>
      <c r="E205" s="42">
        <v>42064</v>
      </c>
      <c r="F205" s="29" t="s">
        <v>38</v>
      </c>
      <c r="G205" s="28">
        <v>1900</v>
      </c>
      <c r="H205" s="28">
        <v>1800</v>
      </c>
      <c r="K205" s="28">
        <v>11.13</v>
      </c>
      <c r="L205" s="10" t="s">
        <v>341</v>
      </c>
      <c r="M205" s="29" t="s">
        <v>737</v>
      </c>
      <c r="N205" s="29" t="s">
        <v>48</v>
      </c>
      <c r="O205" s="28">
        <v>24</v>
      </c>
      <c r="P205" s="29" t="s">
        <v>3006</v>
      </c>
      <c r="Q205" s="31" t="s">
        <v>70</v>
      </c>
      <c r="R205" s="28">
        <v>0</v>
      </c>
      <c r="S205" s="28">
        <v>0</v>
      </c>
      <c r="T205" s="28">
        <v>0</v>
      </c>
      <c r="U205" s="28">
        <v>1</v>
      </c>
      <c r="V205" s="28">
        <v>0</v>
      </c>
      <c r="W205" s="28">
        <v>0</v>
      </c>
      <c r="X205" s="28">
        <v>0</v>
      </c>
      <c r="Y205" s="28">
        <v>0</v>
      </c>
      <c r="Z205" s="28">
        <v>1</v>
      </c>
      <c r="AA205" s="28">
        <v>0</v>
      </c>
      <c r="AB205" s="28">
        <v>0</v>
      </c>
      <c r="AC205" s="28">
        <v>1</v>
      </c>
      <c r="AD205" s="28">
        <v>0</v>
      </c>
      <c r="AE205" s="28">
        <v>0</v>
      </c>
      <c r="AF205" s="28">
        <v>0</v>
      </c>
      <c r="AG205" s="28">
        <v>0</v>
      </c>
      <c r="AH205" s="28">
        <v>0</v>
      </c>
      <c r="AI205" s="28">
        <v>0</v>
      </c>
      <c r="AJ205" s="9">
        <f t="shared" si="16"/>
        <v>1</v>
      </c>
      <c r="AK205" s="9">
        <f t="shared" si="17"/>
        <v>0</v>
      </c>
      <c r="AL205" s="9">
        <f t="shared" si="18"/>
        <v>0</v>
      </c>
      <c r="AM205" s="9">
        <f t="shared" si="19"/>
        <v>0</v>
      </c>
      <c r="AN205" s="29" t="s">
        <v>3007</v>
      </c>
    </row>
    <row r="206" spans="1:40" x14ac:dyDescent="0.25">
      <c r="A206" s="28">
        <v>2438</v>
      </c>
      <c r="B206" s="29" t="s">
        <v>4585</v>
      </c>
      <c r="C206" s="29" t="s">
        <v>4586</v>
      </c>
      <c r="D206" s="29" t="s">
        <v>4587</v>
      </c>
      <c r="E206" s="42">
        <v>42217</v>
      </c>
      <c r="F206" s="29" t="s">
        <v>38</v>
      </c>
      <c r="J206" s="28">
        <v>1.32</v>
      </c>
      <c r="K206" s="28">
        <v>35</v>
      </c>
      <c r="L206" s="10" t="s">
        <v>342</v>
      </c>
      <c r="M206" s="29" t="s">
        <v>136</v>
      </c>
      <c r="N206" s="29" t="s">
        <v>40</v>
      </c>
      <c r="O206" s="28">
        <v>10.5</v>
      </c>
      <c r="P206" s="29" t="s">
        <v>4588</v>
      </c>
      <c r="Q206" s="31" t="s">
        <v>15</v>
      </c>
      <c r="R206" s="28">
        <v>1</v>
      </c>
      <c r="S206" s="28">
        <v>0</v>
      </c>
      <c r="T206" s="28">
        <v>0</v>
      </c>
      <c r="U206" s="28">
        <v>1</v>
      </c>
      <c r="V206" s="28">
        <v>0</v>
      </c>
      <c r="W206" s="28">
        <v>0</v>
      </c>
      <c r="X206" s="28">
        <v>0</v>
      </c>
      <c r="Y206" s="28">
        <v>0</v>
      </c>
      <c r="Z206" s="28">
        <v>1</v>
      </c>
      <c r="AA206" s="28">
        <v>0</v>
      </c>
      <c r="AB206" s="28">
        <v>0</v>
      </c>
      <c r="AC206" s="28">
        <v>1</v>
      </c>
      <c r="AD206" s="28">
        <v>0</v>
      </c>
      <c r="AE206" s="28">
        <v>0</v>
      </c>
      <c r="AF206" s="28">
        <v>0</v>
      </c>
      <c r="AG206" s="28">
        <v>0</v>
      </c>
      <c r="AH206" s="28">
        <v>0</v>
      </c>
      <c r="AI206" s="28">
        <v>0</v>
      </c>
      <c r="AJ206" s="9">
        <f t="shared" si="16"/>
        <v>1</v>
      </c>
      <c r="AK206" s="9">
        <f t="shared" si="17"/>
        <v>0</v>
      </c>
      <c r="AL206" s="9">
        <f t="shared" si="18"/>
        <v>0</v>
      </c>
      <c r="AM206" s="9">
        <f t="shared" si="19"/>
        <v>0</v>
      </c>
      <c r="AN206" s="29" t="s">
        <v>4590</v>
      </c>
    </row>
    <row r="207" spans="1:40" x14ac:dyDescent="0.25">
      <c r="A207" s="28">
        <v>2439</v>
      </c>
      <c r="B207" s="29" t="s">
        <v>7686</v>
      </c>
      <c r="C207" s="29" t="s">
        <v>7687</v>
      </c>
      <c r="D207" s="29" t="s">
        <v>7688</v>
      </c>
      <c r="E207" s="42">
        <v>41791</v>
      </c>
      <c r="F207" s="29" t="s">
        <v>38</v>
      </c>
      <c r="K207" s="28">
        <v>12</v>
      </c>
      <c r="L207" s="10" t="s">
        <v>341</v>
      </c>
      <c r="M207" s="29" t="s">
        <v>47</v>
      </c>
      <c r="N207" s="29" t="s">
        <v>48</v>
      </c>
      <c r="O207" s="28">
        <v>90</v>
      </c>
      <c r="P207" s="29" t="s">
        <v>7689</v>
      </c>
      <c r="Q207" s="31" t="s">
        <v>15</v>
      </c>
      <c r="R207" s="28">
        <v>1</v>
      </c>
      <c r="S207" s="28">
        <v>0</v>
      </c>
      <c r="T207" s="28">
        <v>0</v>
      </c>
      <c r="U207" s="28">
        <v>1</v>
      </c>
      <c r="V207" s="28">
        <v>0</v>
      </c>
      <c r="W207" s="28">
        <v>0</v>
      </c>
      <c r="X207" s="28">
        <v>0</v>
      </c>
      <c r="Y207" s="28">
        <v>0</v>
      </c>
      <c r="Z207" s="28">
        <v>1</v>
      </c>
      <c r="AA207" s="28">
        <v>0</v>
      </c>
      <c r="AB207" s="28">
        <v>0</v>
      </c>
      <c r="AC207" s="28">
        <v>1</v>
      </c>
      <c r="AD207" s="28">
        <v>0</v>
      </c>
      <c r="AE207" s="28">
        <v>0</v>
      </c>
      <c r="AF207" s="28">
        <v>0</v>
      </c>
      <c r="AG207" s="28">
        <v>0</v>
      </c>
      <c r="AH207" s="28">
        <v>0</v>
      </c>
      <c r="AI207" s="28">
        <v>0</v>
      </c>
      <c r="AJ207" s="9">
        <f t="shared" si="16"/>
        <v>1</v>
      </c>
      <c r="AK207" s="9">
        <f t="shared" si="17"/>
        <v>0</v>
      </c>
      <c r="AL207" s="9">
        <f t="shared" si="18"/>
        <v>0</v>
      </c>
      <c r="AM207" s="9">
        <f t="shared" si="19"/>
        <v>0</v>
      </c>
      <c r="AN207" s="29" t="s">
        <v>7690</v>
      </c>
    </row>
    <row r="208" spans="1:40" x14ac:dyDescent="0.25">
      <c r="A208" s="28">
        <v>2440</v>
      </c>
      <c r="B208" s="29" t="s">
        <v>7691</v>
      </c>
      <c r="C208" s="29" t="s">
        <v>7692</v>
      </c>
      <c r="D208" s="29" t="s">
        <v>7693</v>
      </c>
      <c r="E208" s="42">
        <v>42444</v>
      </c>
      <c r="F208" s="29" t="s">
        <v>38</v>
      </c>
      <c r="J208" s="28">
        <v>0.95</v>
      </c>
      <c r="K208" s="28">
        <v>35.200000000000003</v>
      </c>
      <c r="L208" s="10" t="s">
        <v>342</v>
      </c>
      <c r="M208" s="29" t="s">
        <v>185</v>
      </c>
      <c r="N208" s="29" t="s">
        <v>48</v>
      </c>
      <c r="O208" s="28">
        <v>14</v>
      </c>
      <c r="P208" s="29" t="s">
        <v>526</v>
      </c>
      <c r="Q208" s="31" t="s">
        <v>15</v>
      </c>
      <c r="R208" s="28">
        <v>1</v>
      </c>
      <c r="S208" s="28">
        <v>0</v>
      </c>
      <c r="T208" s="28">
        <v>0</v>
      </c>
      <c r="U208" s="28">
        <v>1</v>
      </c>
      <c r="V208" s="28">
        <v>0</v>
      </c>
      <c r="W208" s="28">
        <v>0</v>
      </c>
      <c r="X208" s="28">
        <v>0</v>
      </c>
      <c r="Y208" s="28">
        <v>0</v>
      </c>
      <c r="Z208" s="28">
        <v>1</v>
      </c>
      <c r="AA208" s="28">
        <v>0</v>
      </c>
      <c r="AB208" s="28">
        <v>0</v>
      </c>
      <c r="AC208" s="28">
        <v>0</v>
      </c>
      <c r="AD208" s="28">
        <v>0</v>
      </c>
      <c r="AE208" s="28">
        <v>1</v>
      </c>
      <c r="AF208" s="28">
        <v>0</v>
      </c>
      <c r="AG208" s="28">
        <v>0</v>
      </c>
      <c r="AH208" s="28">
        <v>0</v>
      </c>
      <c r="AI208" s="28">
        <v>0</v>
      </c>
      <c r="AJ208" s="9">
        <f t="shared" si="16"/>
        <v>1</v>
      </c>
      <c r="AK208" s="9">
        <f t="shared" si="17"/>
        <v>0</v>
      </c>
      <c r="AL208" s="9">
        <f t="shared" si="18"/>
        <v>0</v>
      </c>
      <c r="AM208" s="9">
        <f t="shared" si="19"/>
        <v>0</v>
      </c>
      <c r="AN208" s="29" t="s">
        <v>7694</v>
      </c>
    </row>
    <row r="209" spans="1:40" x14ac:dyDescent="0.25">
      <c r="A209" s="28">
        <v>2442</v>
      </c>
      <c r="B209" s="29" t="s">
        <v>7695</v>
      </c>
      <c r="C209" s="29" t="s">
        <v>7696</v>
      </c>
      <c r="D209" s="29" t="s">
        <v>7697</v>
      </c>
      <c r="E209" s="42">
        <v>42614</v>
      </c>
      <c r="F209" s="29" t="s">
        <v>38</v>
      </c>
      <c r="J209" s="28">
        <v>0.01</v>
      </c>
      <c r="K209" s="28">
        <v>71</v>
      </c>
      <c r="L209" s="10" t="s">
        <v>342</v>
      </c>
      <c r="M209" s="29" t="s">
        <v>185</v>
      </c>
      <c r="N209" s="29" t="s">
        <v>40</v>
      </c>
      <c r="O209" s="28">
        <v>25</v>
      </c>
      <c r="P209" s="29" t="s">
        <v>225</v>
      </c>
      <c r="Q209" s="31" t="s">
        <v>15</v>
      </c>
      <c r="R209" s="28">
        <v>1</v>
      </c>
      <c r="S209" s="28">
        <v>0</v>
      </c>
      <c r="T209" s="28">
        <v>0</v>
      </c>
      <c r="U209" s="28">
        <v>1</v>
      </c>
      <c r="V209" s="28">
        <v>0</v>
      </c>
      <c r="W209" s="28">
        <v>0</v>
      </c>
      <c r="X209" s="28">
        <v>0</v>
      </c>
      <c r="Y209" s="28">
        <v>0</v>
      </c>
      <c r="Z209" s="28">
        <v>1</v>
      </c>
      <c r="AA209" s="28">
        <v>0</v>
      </c>
      <c r="AB209" s="28">
        <v>0</v>
      </c>
      <c r="AC209" s="28">
        <v>0</v>
      </c>
      <c r="AD209" s="28">
        <v>0</v>
      </c>
      <c r="AE209" s="28">
        <v>0</v>
      </c>
      <c r="AF209" s="28">
        <v>0</v>
      </c>
      <c r="AG209" s="28">
        <v>0</v>
      </c>
      <c r="AH209" s="28">
        <v>0</v>
      </c>
      <c r="AI209" s="28">
        <v>1</v>
      </c>
      <c r="AJ209" s="9">
        <f t="shared" si="16"/>
        <v>0</v>
      </c>
      <c r="AK209" s="9">
        <f t="shared" si="17"/>
        <v>0</v>
      </c>
      <c r="AL209" s="9">
        <f t="shared" si="18"/>
        <v>1</v>
      </c>
      <c r="AM209" s="9">
        <f t="shared" si="19"/>
        <v>0</v>
      </c>
      <c r="AN209" s="29" t="s">
        <v>7698</v>
      </c>
    </row>
    <row r="210" spans="1:40" x14ac:dyDescent="0.25">
      <c r="A210" s="28">
        <v>2449</v>
      </c>
      <c r="B210" s="29" t="s">
        <v>3813</v>
      </c>
      <c r="C210" s="29" t="s">
        <v>3814</v>
      </c>
      <c r="D210" s="29" t="s">
        <v>3815</v>
      </c>
      <c r="E210" s="42">
        <v>42828</v>
      </c>
      <c r="F210" s="29" t="s">
        <v>38</v>
      </c>
      <c r="J210" s="28">
        <v>0.15</v>
      </c>
      <c r="L210" s="10" t="s">
        <v>341</v>
      </c>
      <c r="M210" s="29" t="s">
        <v>54</v>
      </c>
      <c r="N210" s="29" t="s">
        <v>48</v>
      </c>
      <c r="O210" s="28">
        <v>0.5</v>
      </c>
      <c r="P210" s="29" t="s">
        <v>3406</v>
      </c>
      <c r="Q210" s="31" t="s">
        <v>15</v>
      </c>
      <c r="R210" s="28">
        <v>1</v>
      </c>
      <c r="S210" s="28">
        <v>0</v>
      </c>
      <c r="T210" s="28">
        <v>1</v>
      </c>
      <c r="U210" s="28">
        <v>0</v>
      </c>
      <c r="V210" s="28">
        <v>0</v>
      </c>
      <c r="W210" s="28">
        <v>0</v>
      </c>
      <c r="X210" s="28">
        <v>0</v>
      </c>
      <c r="Y210" s="28">
        <v>0</v>
      </c>
      <c r="Z210" s="28">
        <v>1</v>
      </c>
      <c r="AA210" s="28">
        <v>0</v>
      </c>
      <c r="AB210" s="28">
        <v>0</v>
      </c>
      <c r="AC210" s="28">
        <v>1</v>
      </c>
      <c r="AD210" s="28">
        <v>0</v>
      </c>
      <c r="AE210" s="28">
        <v>1</v>
      </c>
      <c r="AF210" s="28">
        <v>0</v>
      </c>
      <c r="AG210" s="28">
        <v>0</v>
      </c>
      <c r="AH210" s="28">
        <v>0</v>
      </c>
      <c r="AI210" s="28">
        <v>0</v>
      </c>
      <c r="AJ210" s="9">
        <f t="shared" si="16"/>
        <v>1</v>
      </c>
      <c r="AK210" s="9">
        <f t="shared" si="17"/>
        <v>0</v>
      </c>
      <c r="AL210" s="9">
        <f t="shared" si="18"/>
        <v>0</v>
      </c>
      <c r="AM210" s="9">
        <f t="shared" si="19"/>
        <v>0</v>
      </c>
      <c r="AN210" s="29" t="s">
        <v>3817</v>
      </c>
    </row>
    <row r="211" spans="1:40" x14ac:dyDescent="0.25">
      <c r="A211" s="28">
        <v>2454</v>
      </c>
      <c r="B211" s="29" t="s">
        <v>3295</v>
      </c>
      <c r="C211" s="29" t="s">
        <v>3296</v>
      </c>
      <c r="D211" s="29" t="s">
        <v>3297</v>
      </c>
      <c r="E211" s="42">
        <v>42490</v>
      </c>
      <c r="F211" s="29" t="s">
        <v>38</v>
      </c>
      <c r="J211" s="28">
        <v>1.34</v>
      </c>
      <c r="L211" s="10" t="s">
        <v>341</v>
      </c>
      <c r="M211" s="29" t="s">
        <v>151</v>
      </c>
      <c r="N211" s="29" t="s">
        <v>48</v>
      </c>
      <c r="O211" s="28">
        <v>14</v>
      </c>
      <c r="P211" s="29" t="s">
        <v>3298</v>
      </c>
      <c r="Q211" s="31" t="s">
        <v>15</v>
      </c>
      <c r="R211" s="28">
        <v>1</v>
      </c>
      <c r="S211" s="28">
        <v>0</v>
      </c>
      <c r="T211" s="28">
        <v>0</v>
      </c>
      <c r="U211" s="28">
        <v>1</v>
      </c>
      <c r="V211" s="28">
        <v>0</v>
      </c>
      <c r="W211" s="28">
        <v>0</v>
      </c>
      <c r="X211" s="28">
        <v>1</v>
      </c>
      <c r="Y211" s="28">
        <v>0</v>
      </c>
      <c r="Z211" s="28">
        <v>1</v>
      </c>
      <c r="AA211" s="28">
        <v>0</v>
      </c>
      <c r="AB211" s="28">
        <v>0</v>
      </c>
      <c r="AC211" s="28">
        <v>0</v>
      </c>
      <c r="AD211" s="28">
        <v>0</v>
      </c>
      <c r="AE211" s="28">
        <v>0</v>
      </c>
      <c r="AF211" s="28">
        <v>0</v>
      </c>
      <c r="AG211" s="28">
        <v>0</v>
      </c>
      <c r="AH211" s="28">
        <v>0</v>
      </c>
      <c r="AI211" s="28">
        <v>1</v>
      </c>
      <c r="AJ211" s="9">
        <f t="shared" si="16"/>
        <v>0</v>
      </c>
      <c r="AK211" s="9">
        <f t="shared" si="17"/>
        <v>0</v>
      </c>
      <c r="AL211" s="9">
        <f t="shared" si="18"/>
        <v>1</v>
      </c>
      <c r="AM211" s="9">
        <f t="shared" si="19"/>
        <v>0</v>
      </c>
      <c r="AN211" s="29" t="s">
        <v>3299</v>
      </c>
    </row>
    <row r="212" spans="1:40" x14ac:dyDescent="0.25">
      <c r="A212" s="28">
        <v>2457</v>
      </c>
      <c r="B212" s="29" t="s">
        <v>7699</v>
      </c>
      <c r="C212" s="29" t="s">
        <v>7700</v>
      </c>
      <c r="D212" s="29" t="s">
        <v>7701</v>
      </c>
      <c r="E212" s="42">
        <v>42031</v>
      </c>
      <c r="F212" s="29" t="s">
        <v>38</v>
      </c>
      <c r="J212" s="28">
        <v>0.4</v>
      </c>
      <c r="L212" s="10" t="s">
        <v>342</v>
      </c>
      <c r="M212" s="29" t="s">
        <v>185</v>
      </c>
      <c r="N212" s="29" t="s">
        <v>48</v>
      </c>
      <c r="O212" s="28">
        <v>1.1620000000000001</v>
      </c>
      <c r="P212" s="29" t="s">
        <v>3396</v>
      </c>
      <c r="Q212" s="31" t="s">
        <v>15</v>
      </c>
      <c r="R212" s="28">
        <v>1</v>
      </c>
      <c r="S212" s="28">
        <v>0</v>
      </c>
      <c r="T212" s="28">
        <v>0</v>
      </c>
      <c r="U212" s="28">
        <v>1</v>
      </c>
      <c r="V212" s="28">
        <v>0</v>
      </c>
      <c r="W212" s="28">
        <v>0</v>
      </c>
      <c r="X212" s="28">
        <v>0</v>
      </c>
      <c r="Y212" s="28">
        <v>0</v>
      </c>
      <c r="Z212" s="28">
        <v>1</v>
      </c>
      <c r="AA212" s="28">
        <v>0</v>
      </c>
      <c r="AB212" s="28">
        <v>0</v>
      </c>
      <c r="AC212" s="28">
        <v>0</v>
      </c>
      <c r="AD212" s="28">
        <v>0</v>
      </c>
      <c r="AE212" s="28">
        <v>0</v>
      </c>
      <c r="AF212" s="28">
        <v>0</v>
      </c>
      <c r="AG212" s="28">
        <v>0</v>
      </c>
      <c r="AH212" s="28">
        <v>0</v>
      </c>
      <c r="AI212" s="28">
        <v>1</v>
      </c>
      <c r="AJ212" s="9">
        <f t="shared" ref="AJ212:AJ275" si="20">IF(OR(AC212=1,AE212=1),1,0)</f>
        <v>0</v>
      </c>
      <c r="AK212" s="9">
        <f t="shared" ref="AK212:AK275" si="21">IF(OR(AF212=1,AG212=1),1,0)</f>
        <v>0</v>
      </c>
      <c r="AL212" s="9">
        <f t="shared" ref="AL212:AL275" si="22">IF(OR(AD212=1,AH212=1,AI212=1),1,0)</f>
        <v>1</v>
      </c>
      <c r="AM212" s="9">
        <f t="shared" ref="AM212:AM275" si="23">IF(OR(AD212=1,AH212=1),1,0)</f>
        <v>0</v>
      </c>
      <c r="AN212" s="29" t="s">
        <v>7702</v>
      </c>
    </row>
    <row r="213" spans="1:40" x14ac:dyDescent="0.25">
      <c r="A213" s="28">
        <v>2458</v>
      </c>
      <c r="B213" s="29" t="s">
        <v>3300</v>
      </c>
      <c r="C213" s="29" t="s">
        <v>3301</v>
      </c>
      <c r="D213" s="29" t="s">
        <v>3302</v>
      </c>
      <c r="E213" s="42">
        <v>42887</v>
      </c>
      <c r="F213" s="29" t="s">
        <v>38</v>
      </c>
      <c r="L213" s="10" t="s">
        <v>341</v>
      </c>
      <c r="M213" s="29" t="s">
        <v>283</v>
      </c>
      <c r="N213" s="29" t="s">
        <v>48</v>
      </c>
      <c r="O213" s="28">
        <v>42</v>
      </c>
      <c r="P213" s="29" t="s">
        <v>3096</v>
      </c>
      <c r="Q213" s="31" t="s">
        <v>15</v>
      </c>
      <c r="R213" s="28">
        <v>1</v>
      </c>
      <c r="S213" s="28">
        <v>0</v>
      </c>
      <c r="T213" s="28">
        <v>0</v>
      </c>
      <c r="U213" s="28">
        <v>1</v>
      </c>
      <c r="V213" s="28">
        <v>0</v>
      </c>
      <c r="W213" s="28">
        <v>0</v>
      </c>
      <c r="X213" s="28">
        <v>0</v>
      </c>
      <c r="Y213" s="28">
        <v>0</v>
      </c>
      <c r="Z213" s="28">
        <v>1</v>
      </c>
      <c r="AA213" s="28">
        <v>0</v>
      </c>
      <c r="AB213" s="28">
        <v>0</v>
      </c>
      <c r="AC213" s="28">
        <v>1</v>
      </c>
      <c r="AD213" s="28">
        <v>0</v>
      </c>
      <c r="AE213" s="28">
        <v>0</v>
      </c>
      <c r="AF213" s="28">
        <v>0</v>
      </c>
      <c r="AG213" s="28">
        <v>0</v>
      </c>
      <c r="AH213" s="28">
        <v>0</v>
      </c>
      <c r="AI213" s="28">
        <v>0</v>
      </c>
      <c r="AJ213" s="9">
        <f t="shared" si="20"/>
        <v>1</v>
      </c>
      <c r="AK213" s="9">
        <f t="shared" si="21"/>
        <v>0</v>
      </c>
      <c r="AL213" s="9">
        <f t="shared" si="22"/>
        <v>0</v>
      </c>
      <c r="AM213" s="9">
        <f t="shared" si="23"/>
        <v>0</v>
      </c>
      <c r="AN213" s="29" t="s">
        <v>3303</v>
      </c>
    </row>
    <row r="214" spans="1:40" x14ac:dyDescent="0.25">
      <c r="A214" s="28">
        <v>2460</v>
      </c>
      <c r="B214" s="29" t="s">
        <v>4591</v>
      </c>
      <c r="C214" s="29" t="s">
        <v>4592</v>
      </c>
      <c r="D214" s="29" t="s">
        <v>4593</v>
      </c>
      <c r="E214" s="42">
        <v>42614</v>
      </c>
      <c r="F214" s="29" t="s">
        <v>38</v>
      </c>
      <c r="J214" s="28">
        <v>0.4</v>
      </c>
      <c r="K214" s="28">
        <v>16</v>
      </c>
      <c r="L214" s="10" t="s">
        <v>342</v>
      </c>
      <c r="M214" s="29" t="s">
        <v>185</v>
      </c>
      <c r="N214" s="29" t="s">
        <v>48</v>
      </c>
      <c r="O214" s="28">
        <v>60</v>
      </c>
      <c r="P214" s="29" t="s">
        <v>231</v>
      </c>
      <c r="Q214" s="31" t="s">
        <v>15</v>
      </c>
      <c r="R214" s="28">
        <v>1</v>
      </c>
      <c r="S214" s="28">
        <v>0</v>
      </c>
      <c r="T214" s="28">
        <v>0</v>
      </c>
      <c r="U214" s="28">
        <v>1</v>
      </c>
      <c r="V214" s="28">
        <v>0</v>
      </c>
      <c r="W214" s="28">
        <v>0</v>
      </c>
      <c r="X214" s="28">
        <v>0</v>
      </c>
      <c r="Y214" s="28">
        <v>0</v>
      </c>
      <c r="Z214" s="28">
        <v>1</v>
      </c>
      <c r="AA214" s="28">
        <v>0</v>
      </c>
      <c r="AB214" s="28">
        <v>0</v>
      </c>
      <c r="AC214" s="28">
        <v>0</v>
      </c>
      <c r="AD214" s="28">
        <v>0</v>
      </c>
      <c r="AE214" s="28">
        <v>0</v>
      </c>
      <c r="AF214" s="28">
        <v>0</v>
      </c>
      <c r="AG214" s="28">
        <v>0</v>
      </c>
      <c r="AH214" s="28">
        <v>0</v>
      </c>
      <c r="AI214" s="28">
        <v>1</v>
      </c>
      <c r="AJ214" s="9">
        <f t="shared" si="20"/>
        <v>0</v>
      </c>
      <c r="AK214" s="9">
        <f t="shared" si="21"/>
        <v>0</v>
      </c>
      <c r="AL214" s="9">
        <f t="shared" si="22"/>
        <v>1</v>
      </c>
      <c r="AM214" s="9">
        <f t="shared" si="23"/>
        <v>0</v>
      </c>
      <c r="AN214" s="29" t="s">
        <v>4594</v>
      </c>
    </row>
    <row r="215" spans="1:40" x14ac:dyDescent="0.25">
      <c r="A215" s="28">
        <v>2462</v>
      </c>
      <c r="B215" s="29" t="s">
        <v>4595</v>
      </c>
      <c r="C215" s="29" t="s">
        <v>4596</v>
      </c>
      <c r="D215" s="29" t="s">
        <v>4597</v>
      </c>
      <c r="E215" s="42">
        <v>41760</v>
      </c>
      <c r="F215" s="29" t="s">
        <v>38</v>
      </c>
      <c r="I215" s="28">
        <v>298.12</v>
      </c>
      <c r="J215" s="28">
        <v>1.7999999999999999E-2</v>
      </c>
      <c r="L215" s="10" t="s">
        <v>342</v>
      </c>
      <c r="M215" s="29" t="s">
        <v>136</v>
      </c>
      <c r="N215" s="29" t="s">
        <v>40</v>
      </c>
      <c r="O215" s="28">
        <v>60</v>
      </c>
      <c r="P215" s="29" t="s">
        <v>923</v>
      </c>
      <c r="Q215" s="31" t="s">
        <v>15</v>
      </c>
      <c r="R215" s="28">
        <v>1</v>
      </c>
      <c r="S215" s="28">
        <v>0</v>
      </c>
      <c r="T215" s="28">
        <v>0</v>
      </c>
      <c r="U215" s="28">
        <v>1</v>
      </c>
      <c r="V215" s="28">
        <v>0</v>
      </c>
      <c r="W215" s="28">
        <v>0</v>
      </c>
      <c r="X215" s="28">
        <v>0</v>
      </c>
      <c r="Y215" s="28">
        <v>0</v>
      </c>
      <c r="Z215" s="28">
        <v>1</v>
      </c>
      <c r="AA215" s="28">
        <v>0</v>
      </c>
      <c r="AB215" s="28">
        <v>0</v>
      </c>
      <c r="AC215" s="28">
        <v>1</v>
      </c>
      <c r="AD215" s="28">
        <v>0</v>
      </c>
      <c r="AE215" s="28">
        <v>0</v>
      </c>
      <c r="AF215" s="28">
        <v>0</v>
      </c>
      <c r="AG215" s="28">
        <v>0</v>
      </c>
      <c r="AH215" s="28">
        <v>0</v>
      </c>
      <c r="AI215" s="28">
        <v>0</v>
      </c>
      <c r="AJ215" s="9">
        <f t="shared" si="20"/>
        <v>1</v>
      </c>
      <c r="AK215" s="9">
        <f t="shared" si="21"/>
        <v>0</v>
      </c>
      <c r="AL215" s="9">
        <f t="shared" si="22"/>
        <v>0</v>
      </c>
      <c r="AM215" s="9">
        <f t="shared" si="23"/>
        <v>0</v>
      </c>
      <c r="AN215" s="29" t="s">
        <v>4598</v>
      </c>
    </row>
    <row r="216" spans="1:40" x14ac:dyDescent="0.25">
      <c r="A216" s="28">
        <v>2463</v>
      </c>
      <c r="B216" s="29" t="s">
        <v>7703</v>
      </c>
      <c r="C216" s="29" t="s">
        <v>7704</v>
      </c>
      <c r="D216" s="29" t="s">
        <v>7705</v>
      </c>
      <c r="E216" s="42">
        <v>42036</v>
      </c>
      <c r="F216" s="29" t="s">
        <v>38</v>
      </c>
      <c r="G216" s="28">
        <v>1800</v>
      </c>
      <c r="H216" s="28">
        <v>900</v>
      </c>
      <c r="L216" s="10" t="s">
        <v>341</v>
      </c>
      <c r="M216" s="29" t="s">
        <v>151</v>
      </c>
      <c r="N216" s="29" t="s">
        <v>48</v>
      </c>
      <c r="O216" s="28">
        <v>0</v>
      </c>
      <c r="P216" s="29" t="s">
        <v>69</v>
      </c>
      <c r="Q216" s="31" t="s">
        <v>15</v>
      </c>
      <c r="R216" s="28">
        <v>1</v>
      </c>
      <c r="S216" s="28">
        <v>0</v>
      </c>
      <c r="T216" s="28">
        <v>0</v>
      </c>
      <c r="U216" s="28">
        <v>0</v>
      </c>
      <c r="V216" s="28">
        <v>0</v>
      </c>
      <c r="W216" s="28">
        <v>0</v>
      </c>
      <c r="X216" s="28">
        <v>0</v>
      </c>
      <c r="Y216" s="28">
        <v>0</v>
      </c>
      <c r="Z216" s="28">
        <v>1</v>
      </c>
      <c r="AA216" s="28">
        <v>0</v>
      </c>
      <c r="AB216" s="28">
        <v>1</v>
      </c>
      <c r="AC216" s="28">
        <v>0</v>
      </c>
      <c r="AD216" s="28">
        <v>0</v>
      </c>
      <c r="AE216" s="28">
        <v>0</v>
      </c>
      <c r="AF216" s="28">
        <v>0</v>
      </c>
      <c r="AG216" s="28">
        <v>0</v>
      </c>
      <c r="AH216" s="28">
        <v>0</v>
      </c>
      <c r="AI216" s="28">
        <v>1</v>
      </c>
      <c r="AJ216" s="9">
        <f t="shared" si="20"/>
        <v>0</v>
      </c>
      <c r="AK216" s="9">
        <f t="shared" si="21"/>
        <v>0</v>
      </c>
      <c r="AL216" s="9">
        <f t="shared" si="22"/>
        <v>1</v>
      </c>
      <c r="AM216" s="9">
        <f t="shared" si="23"/>
        <v>0</v>
      </c>
      <c r="AN216" s="29" t="s">
        <v>7706</v>
      </c>
    </row>
    <row r="217" spans="1:40" x14ac:dyDescent="0.25">
      <c r="A217" s="28">
        <v>2464</v>
      </c>
      <c r="B217" s="29" t="s">
        <v>5458</v>
      </c>
      <c r="C217" s="29" t="s">
        <v>5459</v>
      </c>
      <c r="D217" s="29" t="s">
        <v>5460</v>
      </c>
      <c r="E217" s="42">
        <v>42359</v>
      </c>
      <c r="F217" s="29" t="s">
        <v>38</v>
      </c>
      <c r="G217" s="28">
        <v>900</v>
      </c>
      <c r="H217" s="28">
        <v>895</v>
      </c>
      <c r="I217" s="28">
        <v>2100</v>
      </c>
      <c r="J217" s="28">
        <v>0.17</v>
      </c>
      <c r="L217" s="10" t="s">
        <v>342</v>
      </c>
      <c r="M217" s="29" t="s">
        <v>136</v>
      </c>
      <c r="N217" s="29" t="s">
        <v>40</v>
      </c>
      <c r="O217" s="28">
        <v>65</v>
      </c>
      <c r="P217" s="29" t="s">
        <v>6091</v>
      </c>
      <c r="Q217" s="31" t="s">
        <v>70</v>
      </c>
      <c r="R217" s="28">
        <v>0</v>
      </c>
      <c r="S217" s="28">
        <v>0</v>
      </c>
      <c r="T217" s="28">
        <v>0</v>
      </c>
      <c r="U217" s="28">
        <v>0</v>
      </c>
      <c r="V217" s="28">
        <v>0</v>
      </c>
      <c r="W217" s="28">
        <v>0</v>
      </c>
      <c r="X217" s="28">
        <v>0</v>
      </c>
      <c r="Y217" s="28">
        <v>1</v>
      </c>
      <c r="Z217" s="28">
        <v>0</v>
      </c>
      <c r="AA217" s="28">
        <v>0</v>
      </c>
      <c r="AB217" s="28">
        <v>0</v>
      </c>
      <c r="AC217" s="28">
        <v>0</v>
      </c>
      <c r="AD217" s="28">
        <v>0</v>
      </c>
      <c r="AE217" s="28">
        <v>0</v>
      </c>
      <c r="AF217" s="28">
        <v>0</v>
      </c>
      <c r="AG217" s="28">
        <v>0</v>
      </c>
      <c r="AH217" s="28">
        <v>0</v>
      </c>
      <c r="AI217" s="28">
        <v>1</v>
      </c>
      <c r="AJ217" s="9">
        <f t="shared" si="20"/>
        <v>0</v>
      </c>
      <c r="AK217" s="9">
        <f t="shared" si="21"/>
        <v>0</v>
      </c>
      <c r="AL217" s="9">
        <f t="shared" si="22"/>
        <v>1</v>
      </c>
      <c r="AM217" s="9">
        <f t="shared" si="23"/>
        <v>0</v>
      </c>
      <c r="AN217" s="29" t="s">
        <v>5461</v>
      </c>
    </row>
    <row r="218" spans="1:40" x14ac:dyDescent="0.25">
      <c r="A218" s="28">
        <v>2465</v>
      </c>
      <c r="B218" s="29" t="s">
        <v>4599</v>
      </c>
      <c r="C218" s="29" t="s">
        <v>4600</v>
      </c>
      <c r="D218" s="29" t="s">
        <v>4601</v>
      </c>
      <c r="E218" s="42">
        <v>42795</v>
      </c>
      <c r="F218" s="29" t="s">
        <v>38</v>
      </c>
      <c r="I218" s="28">
        <v>1200</v>
      </c>
      <c r="L218" s="10" t="s">
        <v>342</v>
      </c>
      <c r="M218" s="29" t="s">
        <v>4602</v>
      </c>
      <c r="N218" s="29" t="s">
        <v>40</v>
      </c>
      <c r="O218" s="28">
        <v>20</v>
      </c>
      <c r="P218" s="29" t="s">
        <v>2341</v>
      </c>
      <c r="Q218" s="31" t="s">
        <v>15</v>
      </c>
      <c r="R218" s="28">
        <v>1</v>
      </c>
      <c r="S218" s="28">
        <v>0</v>
      </c>
      <c r="T218" s="28">
        <v>0</v>
      </c>
      <c r="U218" s="28">
        <v>0</v>
      </c>
      <c r="V218" s="28">
        <v>0</v>
      </c>
      <c r="W218" s="28">
        <v>0</v>
      </c>
      <c r="X218" s="28">
        <v>0</v>
      </c>
      <c r="Y218" s="28">
        <v>1</v>
      </c>
      <c r="Z218" s="28">
        <v>0</v>
      </c>
      <c r="AA218" s="28">
        <v>0</v>
      </c>
      <c r="AB218" s="28">
        <v>0</v>
      </c>
      <c r="AC218" s="28">
        <v>1</v>
      </c>
      <c r="AD218" s="28">
        <v>0</v>
      </c>
      <c r="AE218" s="28">
        <v>0</v>
      </c>
      <c r="AF218" s="28">
        <v>0</v>
      </c>
      <c r="AG218" s="28">
        <v>0</v>
      </c>
      <c r="AH218" s="28">
        <v>0</v>
      </c>
      <c r="AI218" s="28">
        <v>0</v>
      </c>
      <c r="AJ218" s="9">
        <f t="shared" si="20"/>
        <v>1</v>
      </c>
      <c r="AK218" s="9">
        <f t="shared" si="21"/>
        <v>0</v>
      </c>
      <c r="AL218" s="9">
        <f t="shared" si="22"/>
        <v>0</v>
      </c>
      <c r="AM218" s="9">
        <f t="shared" si="23"/>
        <v>0</v>
      </c>
      <c r="AN218" s="29" t="s">
        <v>4603</v>
      </c>
    </row>
    <row r="219" spans="1:40" x14ac:dyDescent="0.25">
      <c r="A219" s="28">
        <v>2466</v>
      </c>
      <c r="B219" s="29" t="s">
        <v>7707</v>
      </c>
      <c r="C219" s="29" t="s">
        <v>7708</v>
      </c>
      <c r="D219" s="29" t="s">
        <v>7616</v>
      </c>
      <c r="E219" s="42">
        <v>38425</v>
      </c>
      <c r="F219" s="29" t="s">
        <v>38</v>
      </c>
      <c r="K219" s="28">
        <v>23</v>
      </c>
      <c r="L219" s="10" t="s">
        <v>342</v>
      </c>
      <c r="M219" s="29" t="s">
        <v>575</v>
      </c>
      <c r="N219" s="29" t="s">
        <v>40</v>
      </c>
      <c r="O219" s="28">
        <v>2</v>
      </c>
      <c r="P219" s="29" t="s">
        <v>7709</v>
      </c>
      <c r="Q219" s="31" t="s">
        <v>15</v>
      </c>
      <c r="R219" s="28">
        <v>0</v>
      </c>
      <c r="S219" s="28">
        <v>0</v>
      </c>
      <c r="T219" s="28">
        <v>0</v>
      </c>
      <c r="U219" s="28">
        <v>0</v>
      </c>
      <c r="V219" s="28">
        <v>1</v>
      </c>
      <c r="W219" s="28">
        <v>0</v>
      </c>
      <c r="X219" s="28">
        <v>0</v>
      </c>
      <c r="Y219" s="28">
        <v>0</v>
      </c>
      <c r="Z219" s="28">
        <v>1</v>
      </c>
      <c r="AA219" s="28">
        <v>0</v>
      </c>
      <c r="AB219" s="28">
        <v>0</v>
      </c>
      <c r="AC219" s="28">
        <v>1</v>
      </c>
      <c r="AD219" s="28">
        <v>0</v>
      </c>
      <c r="AE219" s="28">
        <v>0</v>
      </c>
      <c r="AF219" s="28">
        <v>0</v>
      </c>
      <c r="AG219" s="28">
        <v>0</v>
      </c>
      <c r="AH219" s="28">
        <v>0</v>
      </c>
      <c r="AI219" s="28">
        <v>0</v>
      </c>
      <c r="AJ219" s="9">
        <f t="shared" si="20"/>
        <v>1</v>
      </c>
      <c r="AK219" s="9">
        <f t="shared" si="21"/>
        <v>0</v>
      </c>
      <c r="AL219" s="9">
        <f t="shared" si="22"/>
        <v>0</v>
      </c>
      <c r="AM219" s="9">
        <f t="shared" si="23"/>
        <v>0</v>
      </c>
      <c r="AN219" s="29" t="s">
        <v>7710</v>
      </c>
    </row>
    <row r="220" spans="1:40" x14ac:dyDescent="0.25">
      <c r="A220" s="28">
        <v>2467</v>
      </c>
      <c r="B220" s="29" t="s">
        <v>7711</v>
      </c>
      <c r="C220" s="29" t="s">
        <v>7712</v>
      </c>
      <c r="D220" s="29" t="s">
        <v>7713</v>
      </c>
      <c r="E220" s="42">
        <v>42005</v>
      </c>
      <c r="F220" s="29" t="s">
        <v>38</v>
      </c>
      <c r="I220" s="28">
        <v>540</v>
      </c>
      <c r="J220" s="28">
        <v>2.7E-2</v>
      </c>
      <c r="K220" s="28">
        <v>14.22</v>
      </c>
      <c r="L220" s="10" t="s">
        <v>342</v>
      </c>
      <c r="M220" s="29" t="s">
        <v>136</v>
      </c>
      <c r="N220" s="29" t="s">
        <v>219</v>
      </c>
      <c r="O220" s="28">
        <v>8</v>
      </c>
      <c r="P220" s="29" t="s">
        <v>539</v>
      </c>
      <c r="Q220" s="31" t="s">
        <v>15</v>
      </c>
      <c r="R220" s="28">
        <v>1</v>
      </c>
      <c r="S220" s="28">
        <v>0</v>
      </c>
      <c r="T220" s="28">
        <v>0</v>
      </c>
      <c r="U220" s="28">
        <v>1</v>
      </c>
      <c r="V220" s="28">
        <v>0</v>
      </c>
      <c r="W220" s="28">
        <v>0</v>
      </c>
      <c r="X220" s="28">
        <v>0</v>
      </c>
      <c r="Y220" s="28">
        <v>0</v>
      </c>
      <c r="Z220" s="28">
        <v>1</v>
      </c>
      <c r="AA220" s="28">
        <v>0</v>
      </c>
      <c r="AB220" s="28">
        <v>0</v>
      </c>
      <c r="AC220" s="28">
        <v>0</v>
      </c>
      <c r="AD220" s="28">
        <v>0</v>
      </c>
      <c r="AE220" s="28">
        <v>0</v>
      </c>
      <c r="AF220" s="28">
        <v>0</v>
      </c>
      <c r="AG220" s="28">
        <v>0</v>
      </c>
      <c r="AH220" s="28">
        <v>0</v>
      </c>
      <c r="AI220" s="28">
        <v>1</v>
      </c>
      <c r="AJ220" s="9">
        <f t="shared" si="20"/>
        <v>0</v>
      </c>
      <c r="AK220" s="9">
        <f t="shared" si="21"/>
        <v>0</v>
      </c>
      <c r="AL220" s="9">
        <f t="shared" si="22"/>
        <v>1</v>
      </c>
      <c r="AM220" s="9">
        <f t="shared" si="23"/>
        <v>0</v>
      </c>
      <c r="AN220" s="29" t="s">
        <v>7714</v>
      </c>
    </row>
    <row r="221" spans="1:40" x14ac:dyDescent="0.25">
      <c r="A221" s="28">
        <v>2468</v>
      </c>
      <c r="B221" s="29" t="s">
        <v>7715</v>
      </c>
      <c r="C221" s="29" t="s">
        <v>7716</v>
      </c>
      <c r="D221" s="29" t="s">
        <v>7717</v>
      </c>
      <c r="E221" s="42">
        <v>42005</v>
      </c>
      <c r="F221" s="29" t="s">
        <v>38</v>
      </c>
      <c r="I221" s="28">
        <v>10000</v>
      </c>
      <c r="J221" s="28">
        <v>2</v>
      </c>
      <c r="L221" s="10" t="s">
        <v>342</v>
      </c>
      <c r="M221" s="29" t="s">
        <v>136</v>
      </c>
      <c r="N221" s="29" t="s">
        <v>40</v>
      </c>
      <c r="O221" s="28">
        <v>0</v>
      </c>
      <c r="P221" s="29" t="s">
        <v>41</v>
      </c>
      <c r="Q221" s="31" t="s">
        <v>15</v>
      </c>
      <c r="R221" s="28">
        <v>1</v>
      </c>
      <c r="S221" s="28">
        <v>0</v>
      </c>
      <c r="T221" s="28">
        <v>0</v>
      </c>
      <c r="U221" s="28">
        <v>1</v>
      </c>
      <c r="V221" s="28">
        <v>0</v>
      </c>
      <c r="W221" s="28">
        <v>0</v>
      </c>
      <c r="X221" s="28">
        <v>0</v>
      </c>
      <c r="Y221" s="28">
        <v>0</v>
      </c>
      <c r="Z221" s="28">
        <v>1</v>
      </c>
      <c r="AA221" s="28">
        <v>0</v>
      </c>
      <c r="AB221" s="28">
        <v>0</v>
      </c>
      <c r="AC221" s="28">
        <v>0</v>
      </c>
      <c r="AD221" s="28">
        <v>0</v>
      </c>
      <c r="AE221" s="28">
        <v>0</v>
      </c>
      <c r="AF221" s="28">
        <v>0</v>
      </c>
      <c r="AG221" s="28">
        <v>0</v>
      </c>
      <c r="AH221" s="28">
        <v>0</v>
      </c>
      <c r="AI221" s="28">
        <v>1</v>
      </c>
      <c r="AJ221" s="9">
        <f t="shared" si="20"/>
        <v>0</v>
      </c>
      <c r="AK221" s="9">
        <f t="shared" si="21"/>
        <v>0</v>
      </c>
      <c r="AL221" s="9">
        <f t="shared" si="22"/>
        <v>1</v>
      </c>
      <c r="AM221" s="9">
        <f t="shared" si="23"/>
        <v>0</v>
      </c>
      <c r="AN221" s="29" t="s">
        <v>7718</v>
      </c>
    </row>
    <row r="222" spans="1:40" x14ac:dyDescent="0.25">
      <c r="A222" s="28">
        <v>2469</v>
      </c>
      <c r="B222" s="29" t="s">
        <v>754</v>
      </c>
      <c r="C222" s="29" t="s">
        <v>755</v>
      </c>
      <c r="D222" s="29" t="s">
        <v>756</v>
      </c>
      <c r="E222" s="42">
        <v>41823</v>
      </c>
      <c r="F222" s="29" t="s">
        <v>38</v>
      </c>
      <c r="I222" s="28">
        <v>30000</v>
      </c>
      <c r="L222" s="10" t="s">
        <v>342</v>
      </c>
      <c r="M222" s="29" t="s">
        <v>224</v>
      </c>
      <c r="N222" s="29" t="s">
        <v>40</v>
      </c>
      <c r="O222" s="28">
        <v>0.25</v>
      </c>
      <c r="P222" s="29" t="s">
        <v>377</v>
      </c>
      <c r="Q222" s="31" t="s">
        <v>15</v>
      </c>
      <c r="R222" s="28">
        <v>1</v>
      </c>
      <c r="S222" s="28">
        <v>0</v>
      </c>
      <c r="T222" s="28">
        <v>0</v>
      </c>
      <c r="U222" s="28">
        <v>1</v>
      </c>
      <c r="V222" s="28">
        <v>0</v>
      </c>
      <c r="W222" s="28">
        <v>0</v>
      </c>
      <c r="X222" s="28">
        <v>0</v>
      </c>
      <c r="Y222" s="28">
        <v>0</v>
      </c>
      <c r="Z222" s="28">
        <v>1</v>
      </c>
      <c r="AA222" s="28">
        <v>0</v>
      </c>
      <c r="AB222" s="28">
        <v>0</v>
      </c>
      <c r="AC222" s="28">
        <v>1</v>
      </c>
      <c r="AD222" s="28">
        <v>0</v>
      </c>
      <c r="AE222" s="28">
        <v>0</v>
      </c>
      <c r="AF222" s="28">
        <v>0</v>
      </c>
      <c r="AG222" s="28">
        <v>0</v>
      </c>
      <c r="AH222" s="28">
        <v>0</v>
      </c>
      <c r="AI222" s="28">
        <v>0</v>
      </c>
      <c r="AJ222" s="9">
        <f t="shared" si="20"/>
        <v>1</v>
      </c>
      <c r="AK222" s="9">
        <f t="shared" si="21"/>
        <v>0</v>
      </c>
      <c r="AL222" s="9">
        <f t="shared" si="22"/>
        <v>0</v>
      </c>
      <c r="AM222" s="9">
        <f t="shared" si="23"/>
        <v>0</v>
      </c>
      <c r="AN222" s="29" t="s">
        <v>757</v>
      </c>
    </row>
    <row r="223" spans="1:40" x14ac:dyDescent="0.25">
      <c r="A223" s="28">
        <v>2470</v>
      </c>
      <c r="B223" s="29" t="s">
        <v>758</v>
      </c>
      <c r="C223" s="29" t="s">
        <v>759</v>
      </c>
      <c r="D223" s="29" t="s">
        <v>760</v>
      </c>
      <c r="E223" s="42">
        <v>42435</v>
      </c>
      <c r="F223" s="29" t="s">
        <v>38</v>
      </c>
      <c r="I223" s="28">
        <v>500000</v>
      </c>
      <c r="L223" s="10" t="s">
        <v>342</v>
      </c>
      <c r="M223" s="29" t="s">
        <v>224</v>
      </c>
      <c r="N223" s="29" t="s">
        <v>40</v>
      </c>
      <c r="O223" s="28">
        <v>0.1</v>
      </c>
      <c r="P223" s="29" t="s">
        <v>377</v>
      </c>
      <c r="Q223" s="31" t="s">
        <v>15</v>
      </c>
      <c r="R223" s="28">
        <v>1</v>
      </c>
      <c r="S223" s="28">
        <v>0</v>
      </c>
      <c r="T223" s="28">
        <v>0</v>
      </c>
      <c r="U223" s="28">
        <v>1</v>
      </c>
      <c r="V223" s="28">
        <v>0</v>
      </c>
      <c r="W223" s="28">
        <v>0</v>
      </c>
      <c r="X223" s="28">
        <v>0</v>
      </c>
      <c r="Y223" s="28">
        <v>0</v>
      </c>
      <c r="Z223" s="28">
        <v>1</v>
      </c>
      <c r="AA223" s="28">
        <v>0</v>
      </c>
      <c r="AB223" s="28">
        <v>0</v>
      </c>
      <c r="AC223" s="28">
        <v>1</v>
      </c>
      <c r="AD223" s="28">
        <v>0</v>
      </c>
      <c r="AE223" s="28">
        <v>0</v>
      </c>
      <c r="AF223" s="28">
        <v>0</v>
      </c>
      <c r="AG223" s="28">
        <v>0</v>
      </c>
      <c r="AH223" s="28">
        <v>0</v>
      </c>
      <c r="AI223" s="28">
        <v>0</v>
      </c>
      <c r="AJ223" s="9">
        <f t="shared" si="20"/>
        <v>1</v>
      </c>
      <c r="AK223" s="9">
        <f t="shared" si="21"/>
        <v>0</v>
      </c>
      <c r="AL223" s="9">
        <f t="shared" si="22"/>
        <v>0</v>
      </c>
      <c r="AM223" s="9">
        <f t="shared" si="23"/>
        <v>0</v>
      </c>
      <c r="AN223" s="29" t="s">
        <v>761</v>
      </c>
    </row>
    <row r="224" spans="1:40" x14ac:dyDescent="0.25">
      <c r="A224" s="28">
        <v>2559</v>
      </c>
      <c r="B224" s="29" t="s">
        <v>5467</v>
      </c>
      <c r="C224" s="29" t="s">
        <v>5468</v>
      </c>
      <c r="D224" s="29" t="s">
        <v>5469</v>
      </c>
      <c r="E224" s="42">
        <v>42948</v>
      </c>
      <c r="F224" s="29" t="s">
        <v>38</v>
      </c>
      <c r="J224" s="28">
        <v>1.6</v>
      </c>
      <c r="K224" s="28">
        <v>30</v>
      </c>
      <c r="L224" s="10" t="s">
        <v>342</v>
      </c>
      <c r="M224" s="29" t="s">
        <v>136</v>
      </c>
      <c r="N224" s="29" t="s">
        <v>48</v>
      </c>
      <c r="O224" s="28">
        <v>1</v>
      </c>
      <c r="P224" s="29" t="s">
        <v>2391</v>
      </c>
      <c r="Q224" s="31" t="s">
        <v>15</v>
      </c>
      <c r="R224" s="28">
        <v>1</v>
      </c>
      <c r="S224" s="28">
        <v>0</v>
      </c>
      <c r="T224" s="28">
        <v>0</v>
      </c>
      <c r="U224" s="28">
        <v>0</v>
      </c>
      <c r="V224" s="28">
        <v>0</v>
      </c>
      <c r="W224" s="28">
        <v>0</v>
      </c>
      <c r="X224" s="28">
        <v>0</v>
      </c>
      <c r="Y224" s="28">
        <v>1</v>
      </c>
      <c r="Z224" s="28">
        <v>0</v>
      </c>
      <c r="AA224" s="28">
        <v>0</v>
      </c>
      <c r="AB224" s="28">
        <v>0</v>
      </c>
      <c r="AC224" s="28">
        <v>1</v>
      </c>
      <c r="AD224" s="28">
        <v>0</v>
      </c>
      <c r="AE224" s="28">
        <v>0</v>
      </c>
      <c r="AF224" s="28">
        <v>0</v>
      </c>
      <c r="AG224" s="28">
        <v>0</v>
      </c>
      <c r="AH224" s="28">
        <v>0</v>
      </c>
      <c r="AI224" s="28">
        <v>0</v>
      </c>
      <c r="AJ224" s="9">
        <f t="shared" si="20"/>
        <v>1</v>
      </c>
      <c r="AK224" s="9">
        <f t="shared" si="21"/>
        <v>0</v>
      </c>
      <c r="AL224" s="9">
        <f t="shared" si="22"/>
        <v>0</v>
      </c>
      <c r="AM224" s="9">
        <f t="shared" si="23"/>
        <v>0</v>
      </c>
      <c r="AN224" s="29" t="s">
        <v>5470</v>
      </c>
    </row>
    <row r="225" spans="1:40" x14ac:dyDescent="0.25">
      <c r="A225" s="28">
        <v>2587</v>
      </c>
      <c r="B225" s="29" t="s">
        <v>4610</v>
      </c>
      <c r="C225" s="29" t="s">
        <v>4611</v>
      </c>
      <c r="D225" s="29" t="s">
        <v>4612</v>
      </c>
      <c r="E225" s="42">
        <v>42948</v>
      </c>
      <c r="F225" s="29" t="s">
        <v>46</v>
      </c>
      <c r="G225" s="28">
        <v>1800</v>
      </c>
      <c r="H225" s="28">
        <v>900</v>
      </c>
      <c r="I225" s="28">
        <v>7520</v>
      </c>
      <c r="L225" s="10" t="s">
        <v>341</v>
      </c>
      <c r="M225" s="29" t="s">
        <v>47</v>
      </c>
      <c r="N225" s="29" t="s">
        <v>48</v>
      </c>
      <c r="O225" s="28">
        <v>21900</v>
      </c>
      <c r="P225" s="29" t="s">
        <v>60</v>
      </c>
      <c r="Q225" s="31" t="s">
        <v>15</v>
      </c>
      <c r="R225" s="28">
        <v>1</v>
      </c>
      <c r="S225" s="28">
        <v>0</v>
      </c>
      <c r="T225" s="28">
        <v>0</v>
      </c>
      <c r="U225" s="28">
        <v>0</v>
      </c>
      <c r="V225" s="28">
        <v>0</v>
      </c>
      <c r="W225" s="28">
        <v>0</v>
      </c>
      <c r="X225" s="28">
        <v>0</v>
      </c>
      <c r="Y225" s="28">
        <v>0</v>
      </c>
      <c r="Z225" s="28">
        <v>0</v>
      </c>
      <c r="AA225" s="28">
        <v>0</v>
      </c>
      <c r="AB225" s="28">
        <v>1</v>
      </c>
      <c r="AC225" s="28">
        <v>1</v>
      </c>
      <c r="AD225" s="28">
        <v>0</v>
      </c>
      <c r="AE225" s="28">
        <v>1</v>
      </c>
      <c r="AF225" s="28">
        <v>0</v>
      </c>
      <c r="AG225" s="28">
        <v>0</v>
      </c>
      <c r="AH225" s="28">
        <v>0</v>
      </c>
      <c r="AI225" s="28">
        <v>0</v>
      </c>
      <c r="AJ225" s="9">
        <f t="shared" si="20"/>
        <v>1</v>
      </c>
      <c r="AK225" s="9">
        <f t="shared" si="21"/>
        <v>0</v>
      </c>
      <c r="AL225" s="9">
        <f t="shared" si="22"/>
        <v>0</v>
      </c>
      <c r="AM225" s="9">
        <f t="shared" si="23"/>
        <v>0</v>
      </c>
      <c r="AN225" s="29" t="s">
        <v>4614</v>
      </c>
    </row>
    <row r="226" spans="1:40" x14ac:dyDescent="0.25">
      <c r="A226" s="28">
        <v>2702</v>
      </c>
      <c r="B226" s="29" t="s">
        <v>3823</v>
      </c>
      <c r="C226" s="29" t="s">
        <v>3824</v>
      </c>
      <c r="D226" s="29" t="s">
        <v>3825</v>
      </c>
      <c r="E226" s="42">
        <v>42979</v>
      </c>
      <c r="F226" s="29" t="s">
        <v>38</v>
      </c>
      <c r="J226" s="28">
        <v>0.97399999999999998</v>
      </c>
      <c r="K226" s="28"/>
      <c r="L226" s="10" t="s">
        <v>342</v>
      </c>
      <c r="M226" s="29" t="s">
        <v>185</v>
      </c>
      <c r="N226" s="29" t="s">
        <v>48</v>
      </c>
      <c r="O226" s="28">
        <v>30</v>
      </c>
      <c r="P226" s="29" t="s">
        <v>891</v>
      </c>
      <c r="Q226" s="31" t="s">
        <v>15</v>
      </c>
      <c r="R226" s="28">
        <v>1</v>
      </c>
      <c r="S226" s="28">
        <v>0</v>
      </c>
      <c r="T226" s="28">
        <v>0</v>
      </c>
      <c r="U226" s="28">
        <v>1</v>
      </c>
      <c r="V226" s="28">
        <v>0</v>
      </c>
      <c r="W226" s="28">
        <v>0</v>
      </c>
      <c r="X226" s="28">
        <v>0</v>
      </c>
      <c r="Y226" s="28">
        <v>0</v>
      </c>
      <c r="Z226" s="28">
        <v>1</v>
      </c>
      <c r="AA226" s="28">
        <v>0</v>
      </c>
      <c r="AB226" s="28">
        <v>0</v>
      </c>
      <c r="AC226" s="28">
        <v>0</v>
      </c>
      <c r="AD226" s="28">
        <v>0</v>
      </c>
      <c r="AE226" s="28">
        <v>1</v>
      </c>
      <c r="AF226" s="28">
        <v>0</v>
      </c>
      <c r="AG226" s="28">
        <v>0</v>
      </c>
      <c r="AH226" s="28">
        <v>0</v>
      </c>
      <c r="AI226" s="28">
        <v>0</v>
      </c>
      <c r="AJ226" s="9">
        <f t="shared" si="20"/>
        <v>1</v>
      </c>
      <c r="AK226" s="9">
        <f t="shared" si="21"/>
        <v>0</v>
      </c>
      <c r="AL226" s="9">
        <f t="shared" si="22"/>
        <v>0</v>
      </c>
      <c r="AM226" s="9">
        <f t="shared" si="23"/>
        <v>0</v>
      </c>
      <c r="AN226" s="29" t="s">
        <v>3827</v>
      </c>
    </row>
    <row r="227" spans="1:40" x14ac:dyDescent="0.25">
      <c r="A227" s="28">
        <v>2724</v>
      </c>
      <c r="B227" s="29" t="s">
        <v>5475</v>
      </c>
      <c r="C227" s="29" t="s">
        <v>5476</v>
      </c>
      <c r="D227" s="29" t="s">
        <v>5477</v>
      </c>
      <c r="E227" s="42">
        <v>43056</v>
      </c>
      <c r="F227" s="29" t="s">
        <v>38</v>
      </c>
      <c r="J227" s="28">
        <v>1.6</v>
      </c>
      <c r="K227" s="28">
        <v>30</v>
      </c>
      <c r="L227" s="10" t="s">
        <v>342</v>
      </c>
      <c r="M227" s="29" t="s">
        <v>575</v>
      </c>
      <c r="N227" s="29" t="s">
        <v>219</v>
      </c>
      <c r="O227" s="28">
        <v>0.16666666666666671</v>
      </c>
      <c r="P227" s="29" t="s">
        <v>5200</v>
      </c>
      <c r="Q227" s="31" t="s">
        <v>15</v>
      </c>
      <c r="R227" s="28">
        <v>1</v>
      </c>
      <c r="S227" s="28">
        <v>0</v>
      </c>
      <c r="T227" s="28">
        <v>0</v>
      </c>
      <c r="U227" s="28">
        <v>0</v>
      </c>
      <c r="V227" s="28">
        <v>0</v>
      </c>
      <c r="W227" s="28">
        <v>0</v>
      </c>
      <c r="X227" s="28">
        <v>0</v>
      </c>
      <c r="Y227" s="28">
        <v>1</v>
      </c>
      <c r="Z227" s="28">
        <v>0</v>
      </c>
      <c r="AA227" s="28">
        <v>0</v>
      </c>
      <c r="AB227" s="28">
        <v>0</v>
      </c>
      <c r="AC227" s="28">
        <v>1</v>
      </c>
      <c r="AD227" s="28">
        <v>0</v>
      </c>
      <c r="AE227" s="28">
        <v>0</v>
      </c>
      <c r="AF227" s="28">
        <v>0</v>
      </c>
      <c r="AG227" s="28">
        <v>0</v>
      </c>
      <c r="AH227" s="28">
        <v>0</v>
      </c>
      <c r="AI227" s="28">
        <v>0</v>
      </c>
      <c r="AJ227" s="9">
        <f t="shared" si="20"/>
        <v>1</v>
      </c>
      <c r="AK227" s="9">
        <f t="shared" si="21"/>
        <v>0</v>
      </c>
      <c r="AL227" s="9">
        <f t="shared" si="22"/>
        <v>0</v>
      </c>
      <c r="AM227" s="9">
        <f t="shared" si="23"/>
        <v>0</v>
      </c>
      <c r="AN227" s="29" t="s">
        <v>5478</v>
      </c>
    </row>
    <row r="228" spans="1:40" x14ac:dyDescent="0.25">
      <c r="A228" s="28">
        <v>2733</v>
      </c>
      <c r="B228" s="29" t="s">
        <v>2465</v>
      </c>
      <c r="C228" s="29" t="s">
        <v>2466</v>
      </c>
      <c r="D228" s="29" t="s">
        <v>2467</v>
      </c>
      <c r="E228" s="42">
        <v>43053</v>
      </c>
      <c r="F228" s="29" t="s">
        <v>38</v>
      </c>
      <c r="I228" s="28">
        <v>7880</v>
      </c>
      <c r="L228" s="10" t="s">
        <v>342</v>
      </c>
      <c r="M228" s="29" t="s">
        <v>136</v>
      </c>
      <c r="N228" s="29" t="s">
        <v>219</v>
      </c>
      <c r="O228" s="28">
        <v>180</v>
      </c>
      <c r="P228" s="29" t="s">
        <v>891</v>
      </c>
      <c r="Q228" s="31" t="s">
        <v>15</v>
      </c>
      <c r="R228" s="28">
        <v>1</v>
      </c>
      <c r="S228" s="28">
        <v>0</v>
      </c>
      <c r="T228" s="28">
        <v>0</v>
      </c>
      <c r="U228" s="28">
        <v>1</v>
      </c>
      <c r="V228" s="28">
        <v>0</v>
      </c>
      <c r="W228" s="28">
        <v>0</v>
      </c>
      <c r="X228" s="28">
        <v>0</v>
      </c>
      <c r="Y228" s="28">
        <v>0</v>
      </c>
      <c r="Z228" s="28">
        <v>1</v>
      </c>
      <c r="AA228" s="28">
        <v>0</v>
      </c>
      <c r="AB228" s="28">
        <v>0</v>
      </c>
      <c r="AC228" s="28">
        <v>0</v>
      </c>
      <c r="AD228" s="28">
        <v>0</v>
      </c>
      <c r="AE228" s="28">
        <v>1</v>
      </c>
      <c r="AF228" s="28">
        <v>0</v>
      </c>
      <c r="AG228" s="28">
        <v>0</v>
      </c>
      <c r="AH228" s="28">
        <v>0</v>
      </c>
      <c r="AI228" s="28">
        <v>0</v>
      </c>
      <c r="AJ228" s="9">
        <f t="shared" si="20"/>
        <v>1</v>
      </c>
      <c r="AK228" s="9">
        <f t="shared" si="21"/>
        <v>0</v>
      </c>
      <c r="AL228" s="9">
        <f t="shared" si="22"/>
        <v>0</v>
      </c>
      <c r="AM228" s="9">
        <f t="shared" si="23"/>
        <v>0</v>
      </c>
      <c r="AN228" s="29" t="s">
        <v>2468</v>
      </c>
    </row>
    <row r="229" spans="1:40" x14ac:dyDescent="0.25">
      <c r="A229" s="28">
        <v>2737</v>
      </c>
      <c r="B229" s="29" t="s">
        <v>7719</v>
      </c>
      <c r="C229" s="29" t="s">
        <v>7720</v>
      </c>
      <c r="D229" s="29" t="s">
        <v>7721</v>
      </c>
      <c r="E229" s="42">
        <v>43070</v>
      </c>
      <c r="F229" s="29" t="s">
        <v>38</v>
      </c>
      <c r="I229" s="28">
        <v>489</v>
      </c>
      <c r="J229" s="28">
        <v>0.28199999999999997</v>
      </c>
      <c r="L229" s="10" t="s">
        <v>342</v>
      </c>
      <c r="M229" s="29" t="s">
        <v>136</v>
      </c>
      <c r="N229" s="29" t="s">
        <v>40</v>
      </c>
      <c r="O229" s="28">
        <v>0</v>
      </c>
      <c r="P229" s="29" t="s">
        <v>6723</v>
      </c>
      <c r="Q229" s="31" t="s">
        <v>15</v>
      </c>
      <c r="R229" s="28">
        <v>1</v>
      </c>
      <c r="S229" s="28">
        <v>0</v>
      </c>
      <c r="T229" s="28">
        <v>0</v>
      </c>
      <c r="U229" s="28">
        <v>0</v>
      </c>
      <c r="V229" s="28">
        <v>1</v>
      </c>
      <c r="W229" s="28">
        <v>0</v>
      </c>
      <c r="X229" s="28">
        <v>0</v>
      </c>
      <c r="Y229" s="28">
        <v>0</v>
      </c>
      <c r="Z229" s="28">
        <v>1</v>
      </c>
      <c r="AA229" s="28">
        <v>0</v>
      </c>
      <c r="AB229" s="28">
        <v>0</v>
      </c>
      <c r="AC229" s="28">
        <v>1</v>
      </c>
      <c r="AD229" s="28">
        <v>0</v>
      </c>
      <c r="AE229" s="28">
        <v>1</v>
      </c>
      <c r="AF229" s="28">
        <v>0</v>
      </c>
      <c r="AG229" s="28">
        <v>0</v>
      </c>
      <c r="AH229" s="28">
        <v>0</v>
      </c>
      <c r="AI229" s="28">
        <v>0</v>
      </c>
      <c r="AJ229" s="9">
        <f t="shared" si="20"/>
        <v>1</v>
      </c>
      <c r="AK229" s="9">
        <f t="shared" si="21"/>
        <v>0</v>
      </c>
      <c r="AL229" s="9">
        <f t="shared" si="22"/>
        <v>0</v>
      </c>
      <c r="AM229" s="9">
        <f t="shared" si="23"/>
        <v>0</v>
      </c>
      <c r="AN229" s="29" t="s">
        <v>7722</v>
      </c>
    </row>
    <row r="230" spans="1:40" x14ac:dyDescent="0.25">
      <c r="A230" s="28">
        <v>2741</v>
      </c>
      <c r="B230" s="29" t="s">
        <v>7723</v>
      </c>
      <c r="C230" s="29" t="s">
        <v>7724</v>
      </c>
      <c r="D230" s="29" t="s">
        <v>7725</v>
      </c>
      <c r="E230" s="42">
        <v>43070</v>
      </c>
      <c r="F230" s="29" t="s">
        <v>38</v>
      </c>
      <c r="L230" s="10" t="s">
        <v>342</v>
      </c>
      <c r="M230" s="29" t="s">
        <v>185</v>
      </c>
      <c r="N230" s="29" t="s">
        <v>48</v>
      </c>
      <c r="O230" s="28">
        <v>21</v>
      </c>
      <c r="P230" s="29" t="s">
        <v>526</v>
      </c>
      <c r="Q230" s="31" t="s">
        <v>15</v>
      </c>
      <c r="R230" s="28">
        <v>1</v>
      </c>
      <c r="S230" s="28">
        <v>0</v>
      </c>
      <c r="T230" s="28">
        <v>0</v>
      </c>
      <c r="U230" s="28">
        <v>1</v>
      </c>
      <c r="V230" s="28">
        <v>0</v>
      </c>
      <c r="W230" s="28">
        <v>0</v>
      </c>
      <c r="X230" s="28">
        <v>0</v>
      </c>
      <c r="Y230" s="28">
        <v>0</v>
      </c>
      <c r="Z230" s="28">
        <v>1</v>
      </c>
      <c r="AA230" s="28">
        <v>0</v>
      </c>
      <c r="AB230" s="28">
        <v>0</v>
      </c>
      <c r="AC230" s="28">
        <v>0</v>
      </c>
      <c r="AD230" s="28">
        <v>0</v>
      </c>
      <c r="AE230" s="28">
        <v>1</v>
      </c>
      <c r="AF230" s="28">
        <v>0</v>
      </c>
      <c r="AG230" s="28">
        <v>0</v>
      </c>
      <c r="AH230" s="28">
        <v>0</v>
      </c>
      <c r="AI230" s="28">
        <v>0</v>
      </c>
      <c r="AJ230" s="9">
        <f t="shared" si="20"/>
        <v>1</v>
      </c>
      <c r="AK230" s="9">
        <f t="shared" si="21"/>
        <v>0</v>
      </c>
      <c r="AL230" s="9">
        <f t="shared" si="22"/>
        <v>0</v>
      </c>
      <c r="AM230" s="9">
        <f t="shared" si="23"/>
        <v>0</v>
      </c>
      <c r="AN230" s="29" t="s">
        <v>7726</v>
      </c>
    </row>
    <row r="231" spans="1:40" x14ac:dyDescent="0.25">
      <c r="A231" s="28">
        <v>2742</v>
      </c>
      <c r="B231" s="29" t="s">
        <v>7727</v>
      </c>
      <c r="C231" s="29" t="s">
        <v>7728</v>
      </c>
      <c r="D231" s="29" t="s">
        <v>7729</v>
      </c>
      <c r="E231" s="42">
        <v>43070</v>
      </c>
      <c r="F231" s="29" t="s">
        <v>38</v>
      </c>
      <c r="L231" s="10" t="s">
        <v>342</v>
      </c>
      <c r="M231" s="29" t="s">
        <v>185</v>
      </c>
      <c r="N231" s="29" t="s">
        <v>48</v>
      </c>
      <c r="O231" s="28">
        <v>21</v>
      </c>
      <c r="P231" s="29" t="s">
        <v>526</v>
      </c>
      <c r="Q231" s="31" t="s">
        <v>15</v>
      </c>
      <c r="R231" s="28">
        <v>0</v>
      </c>
      <c r="S231" s="28">
        <v>0</v>
      </c>
      <c r="T231" s="28">
        <v>0</v>
      </c>
      <c r="U231" s="28">
        <v>1</v>
      </c>
      <c r="V231" s="28">
        <v>0</v>
      </c>
      <c r="W231" s="28">
        <v>0</v>
      </c>
      <c r="X231" s="28">
        <v>0</v>
      </c>
      <c r="Y231" s="28">
        <v>0</v>
      </c>
      <c r="Z231" s="28">
        <v>1</v>
      </c>
      <c r="AA231" s="28">
        <v>0</v>
      </c>
      <c r="AB231" s="28">
        <v>0</v>
      </c>
      <c r="AC231" s="28">
        <v>0</v>
      </c>
      <c r="AD231" s="28">
        <v>0</v>
      </c>
      <c r="AE231" s="28">
        <v>1</v>
      </c>
      <c r="AF231" s="28">
        <v>0</v>
      </c>
      <c r="AG231" s="28">
        <v>0</v>
      </c>
      <c r="AH231" s="28">
        <v>0</v>
      </c>
      <c r="AI231" s="28">
        <v>0</v>
      </c>
      <c r="AJ231" s="9">
        <f t="shared" si="20"/>
        <v>1</v>
      </c>
      <c r="AK231" s="9">
        <f t="shared" si="21"/>
        <v>0</v>
      </c>
      <c r="AL231" s="9">
        <f t="shared" si="22"/>
        <v>0</v>
      </c>
      <c r="AM231" s="9">
        <f t="shared" si="23"/>
        <v>0</v>
      </c>
      <c r="AN231" s="29" t="s">
        <v>7730</v>
      </c>
    </row>
    <row r="232" spans="1:40" x14ac:dyDescent="0.25">
      <c r="A232" s="28">
        <v>2743</v>
      </c>
      <c r="B232" s="29" t="s">
        <v>2469</v>
      </c>
      <c r="C232" s="29" t="s">
        <v>2470</v>
      </c>
      <c r="D232" s="29" t="s">
        <v>2471</v>
      </c>
      <c r="E232" s="42">
        <v>42917</v>
      </c>
      <c r="F232" s="29" t="s">
        <v>38</v>
      </c>
      <c r="J232" s="28">
        <v>0.05</v>
      </c>
      <c r="L232" s="10" t="s">
        <v>342</v>
      </c>
      <c r="M232" s="29" t="s">
        <v>136</v>
      </c>
      <c r="N232" s="29" t="s">
        <v>48</v>
      </c>
      <c r="O232" s="28">
        <v>90</v>
      </c>
      <c r="P232" s="29" t="s">
        <v>225</v>
      </c>
      <c r="Q232" s="31" t="s">
        <v>15</v>
      </c>
      <c r="R232" s="28">
        <v>1</v>
      </c>
      <c r="S232" s="28">
        <v>0</v>
      </c>
      <c r="T232" s="28">
        <v>0</v>
      </c>
      <c r="U232" s="28">
        <v>1</v>
      </c>
      <c r="V232" s="28">
        <v>0</v>
      </c>
      <c r="W232" s="28">
        <v>0</v>
      </c>
      <c r="X232" s="28">
        <v>0</v>
      </c>
      <c r="Y232" s="28">
        <v>0</v>
      </c>
      <c r="Z232" s="28">
        <v>1</v>
      </c>
      <c r="AA232" s="28">
        <v>0</v>
      </c>
      <c r="AB232" s="28">
        <v>0</v>
      </c>
      <c r="AC232" s="28">
        <v>0</v>
      </c>
      <c r="AD232" s="28">
        <v>0</v>
      </c>
      <c r="AE232" s="28">
        <v>0</v>
      </c>
      <c r="AF232" s="28">
        <v>0</v>
      </c>
      <c r="AG232" s="28">
        <v>0</v>
      </c>
      <c r="AH232" s="28">
        <v>0</v>
      </c>
      <c r="AI232" s="28">
        <v>1</v>
      </c>
      <c r="AJ232" s="9">
        <f t="shared" si="20"/>
        <v>0</v>
      </c>
      <c r="AK232" s="9">
        <f t="shared" si="21"/>
        <v>0</v>
      </c>
      <c r="AL232" s="9">
        <f t="shared" si="22"/>
        <v>1</v>
      </c>
      <c r="AM232" s="9">
        <f t="shared" si="23"/>
        <v>0</v>
      </c>
      <c r="AN232" s="29" t="s">
        <v>2472</v>
      </c>
    </row>
    <row r="233" spans="1:40" x14ac:dyDescent="0.25">
      <c r="A233" s="28">
        <v>2745</v>
      </c>
      <c r="B233" s="29" t="s">
        <v>762</v>
      </c>
      <c r="C233" s="29" t="s">
        <v>763</v>
      </c>
      <c r="D233" s="29" t="s">
        <v>764</v>
      </c>
      <c r="E233" s="42">
        <v>42999</v>
      </c>
      <c r="F233" s="29" t="s">
        <v>38</v>
      </c>
      <c r="L233" s="10" t="s">
        <v>342</v>
      </c>
      <c r="M233" s="29" t="s">
        <v>136</v>
      </c>
      <c r="N233" s="29" t="s">
        <v>219</v>
      </c>
      <c r="O233" s="28">
        <v>15</v>
      </c>
      <c r="P233" s="29" t="s">
        <v>41</v>
      </c>
      <c r="Q233" s="31" t="s">
        <v>15</v>
      </c>
      <c r="R233" s="28">
        <v>0</v>
      </c>
      <c r="S233" s="28">
        <v>0</v>
      </c>
      <c r="T233" s="28">
        <v>0</v>
      </c>
      <c r="U233" s="28">
        <v>1</v>
      </c>
      <c r="V233" s="28">
        <v>0</v>
      </c>
      <c r="W233" s="28">
        <v>0</v>
      </c>
      <c r="X233" s="28">
        <v>0</v>
      </c>
      <c r="Y233" s="28">
        <v>0</v>
      </c>
      <c r="Z233" s="28">
        <v>0</v>
      </c>
      <c r="AA233" s="28">
        <v>0</v>
      </c>
      <c r="AB233" s="28">
        <v>0</v>
      </c>
      <c r="AC233" s="28">
        <v>0</v>
      </c>
      <c r="AD233" s="28">
        <v>0</v>
      </c>
      <c r="AE233" s="28">
        <v>1</v>
      </c>
      <c r="AF233" s="28">
        <v>0</v>
      </c>
      <c r="AG233" s="28">
        <v>0</v>
      </c>
      <c r="AH233" s="28">
        <v>0</v>
      </c>
      <c r="AI233" s="28">
        <v>0</v>
      </c>
      <c r="AJ233" s="9">
        <f t="shared" si="20"/>
        <v>1</v>
      </c>
      <c r="AK233" s="9">
        <f t="shared" si="21"/>
        <v>0</v>
      </c>
      <c r="AL233" s="9">
        <f t="shared" si="22"/>
        <v>0</v>
      </c>
      <c r="AM233" s="9">
        <f t="shared" si="23"/>
        <v>0</v>
      </c>
      <c r="AN233" s="29" t="s">
        <v>765</v>
      </c>
    </row>
    <row r="234" spans="1:40" x14ac:dyDescent="0.25">
      <c r="A234" s="28">
        <v>2790</v>
      </c>
      <c r="B234" s="29" t="s">
        <v>3829</v>
      </c>
      <c r="C234" s="29" t="s">
        <v>3830</v>
      </c>
      <c r="D234" s="29" t="s">
        <v>551</v>
      </c>
      <c r="E234" s="42">
        <v>42614</v>
      </c>
      <c r="F234" s="29" t="s">
        <v>38</v>
      </c>
      <c r="J234" s="28">
        <v>1.7999999999999999E-2</v>
      </c>
      <c r="L234" s="10" t="s">
        <v>342</v>
      </c>
      <c r="M234" s="29" t="s">
        <v>185</v>
      </c>
      <c r="N234" s="29" t="s">
        <v>48</v>
      </c>
      <c r="O234" s="28">
        <v>1.75</v>
      </c>
      <c r="P234" s="29" t="s">
        <v>186</v>
      </c>
      <c r="Q234" s="31" t="s">
        <v>15</v>
      </c>
      <c r="R234" s="28">
        <v>1</v>
      </c>
      <c r="S234" s="28">
        <v>0</v>
      </c>
      <c r="T234" s="28">
        <v>0</v>
      </c>
      <c r="U234" s="28">
        <v>1</v>
      </c>
      <c r="V234" s="28">
        <v>0</v>
      </c>
      <c r="W234" s="28">
        <v>0</v>
      </c>
      <c r="X234" s="28">
        <v>0</v>
      </c>
      <c r="Y234" s="28">
        <v>0</v>
      </c>
      <c r="Z234" s="28">
        <v>1</v>
      </c>
      <c r="AA234" s="28">
        <v>0</v>
      </c>
      <c r="AB234" s="28">
        <v>0</v>
      </c>
      <c r="AC234" s="28">
        <v>0</v>
      </c>
      <c r="AD234" s="28">
        <v>0</v>
      </c>
      <c r="AE234" s="28">
        <v>0</v>
      </c>
      <c r="AF234" s="28">
        <v>0</v>
      </c>
      <c r="AG234" s="28">
        <v>0</v>
      </c>
      <c r="AH234" s="28">
        <v>0</v>
      </c>
      <c r="AI234" s="28">
        <v>1</v>
      </c>
      <c r="AJ234" s="9">
        <f t="shared" si="20"/>
        <v>0</v>
      </c>
      <c r="AK234" s="9">
        <f t="shared" si="21"/>
        <v>0</v>
      </c>
      <c r="AL234" s="9">
        <f t="shared" si="22"/>
        <v>1</v>
      </c>
      <c r="AM234" s="9">
        <f t="shared" si="23"/>
        <v>0</v>
      </c>
      <c r="AN234" s="29" t="s">
        <v>3831</v>
      </c>
    </row>
    <row r="235" spans="1:40" x14ac:dyDescent="0.25">
      <c r="A235" s="28">
        <v>2803</v>
      </c>
      <c r="B235" s="29" t="s">
        <v>4634</v>
      </c>
      <c r="C235" s="29" t="s">
        <v>4635</v>
      </c>
      <c r="D235" s="29" t="s">
        <v>4636</v>
      </c>
      <c r="E235" s="42">
        <v>41426</v>
      </c>
      <c r="F235" s="29" t="s">
        <v>38</v>
      </c>
      <c r="J235" s="28">
        <v>0.08</v>
      </c>
      <c r="L235" s="10" t="s">
        <v>342</v>
      </c>
      <c r="M235" s="29" t="s">
        <v>963</v>
      </c>
      <c r="N235" s="29" t="s">
        <v>48</v>
      </c>
      <c r="O235" s="28">
        <v>20</v>
      </c>
      <c r="P235" s="29" t="s">
        <v>1225</v>
      </c>
      <c r="Q235" s="31" t="s">
        <v>70</v>
      </c>
      <c r="R235" s="28">
        <v>0</v>
      </c>
      <c r="S235" s="28">
        <v>0</v>
      </c>
      <c r="T235" s="28">
        <v>0</v>
      </c>
      <c r="U235" s="28">
        <v>1</v>
      </c>
      <c r="V235" s="28">
        <v>0</v>
      </c>
      <c r="W235" s="28">
        <v>0</v>
      </c>
      <c r="X235" s="28">
        <v>0</v>
      </c>
      <c r="Y235" s="28">
        <v>0</v>
      </c>
      <c r="Z235" s="28">
        <v>1</v>
      </c>
      <c r="AA235" s="28">
        <v>0</v>
      </c>
      <c r="AB235" s="28">
        <v>0</v>
      </c>
      <c r="AC235" s="28">
        <v>1</v>
      </c>
      <c r="AD235" s="28">
        <v>1</v>
      </c>
      <c r="AE235" s="28">
        <v>0</v>
      </c>
      <c r="AF235" s="28">
        <v>0</v>
      </c>
      <c r="AG235" s="28">
        <v>0</v>
      </c>
      <c r="AH235" s="28">
        <v>0</v>
      </c>
      <c r="AI235" s="28">
        <v>0</v>
      </c>
      <c r="AJ235" s="9">
        <f t="shared" si="20"/>
        <v>1</v>
      </c>
      <c r="AK235" s="9">
        <f t="shared" si="21"/>
        <v>0</v>
      </c>
      <c r="AL235" s="9">
        <f t="shared" si="22"/>
        <v>1</v>
      </c>
      <c r="AM235" s="9">
        <f t="shared" si="23"/>
        <v>1</v>
      </c>
      <c r="AN235" s="29" t="s">
        <v>4637</v>
      </c>
    </row>
    <row r="236" spans="1:40" x14ac:dyDescent="0.25">
      <c r="A236" s="28">
        <v>2811</v>
      </c>
      <c r="B236" s="29" t="s">
        <v>4638</v>
      </c>
      <c r="C236" s="29" t="s">
        <v>4639</v>
      </c>
      <c r="D236" s="29" t="s">
        <v>4640</v>
      </c>
      <c r="E236" s="42">
        <v>41456</v>
      </c>
      <c r="F236" s="29" t="s">
        <v>38</v>
      </c>
      <c r="L236" s="10" t="s">
        <v>341</v>
      </c>
      <c r="M236" s="29" t="s">
        <v>54</v>
      </c>
      <c r="N236" s="29" t="s">
        <v>219</v>
      </c>
      <c r="O236" s="28">
        <v>63</v>
      </c>
      <c r="P236" s="29" t="s">
        <v>4218</v>
      </c>
      <c r="Q236" s="31" t="s">
        <v>15</v>
      </c>
      <c r="R236" s="28">
        <v>1</v>
      </c>
      <c r="S236" s="28">
        <v>0</v>
      </c>
      <c r="T236" s="28">
        <v>0</v>
      </c>
      <c r="U236" s="28">
        <v>1</v>
      </c>
      <c r="V236" s="28">
        <v>0</v>
      </c>
      <c r="W236" s="28">
        <v>0</v>
      </c>
      <c r="X236" s="28">
        <v>0</v>
      </c>
      <c r="Y236" s="28">
        <v>0</v>
      </c>
      <c r="Z236" s="28">
        <v>1</v>
      </c>
      <c r="AA236" s="28">
        <v>0</v>
      </c>
      <c r="AB236" s="28">
        <v>0</v>
      </c>
      <c r="AC236" s="28">
        <v>1</v>
      </c>
      <c r="AD236" s="28">
        <v>1</v>
      </c>
      <c r="AE236" s="28">
        <v>0</v>
      </c>
      <c r="AF236" s="28">
        <v>0</v>
      </c>
      <c r="AG236" s="28">
        <v>0</v>
      </c>
      <c r="AH236" s="28">
        <v>0</v>
      </c>
      <c r="AI236" s="28">
        <v>0</v>
      </c>
      <c r="AJ236" s="9">
        <f t="shared" si="20"/>
        <v>1</v>
      </c>
      <c r="AK236" s="9">
        <f t="shared" si="21"/>
        <v>0</v>
      </c>
      <c r="AL236" s="9">
        <f t="shared" si="22"/>
        <v>1</v>
      </c>
      <c r="AM236" s="9">
        <f t="shared" si="23"/>
        <v>1</v>
      </c>
      <c r="AN236" s="29" t="s">
        <v>4641</v>
      </c>
    </row>
    <row r="237" spans="1:40" x14ac:dyDescent="0.25">
      <c r="A237" s="28">
        <v>2813</v>
      </c>
      <c r="B237" s="29" t="s">
        <v>7731</v>
      </c>
      <c r="C237" s="29" t="s">
        <v>7732</v>
      </c>
      <c r="D237" s="29" t="s">
        <v>7733</v>
      </c>
      <c r="E237" s="42">
        <v>43048</v>
      </c>
      <c r="F237" s="29" t="s">
        <v>38</v>
      </c>
      <c r="J237" s="28">
        <v>0.96</v>
      </c>
      <c r="L237" s="10" t="s">
        <v>341</v>
      </c>
      <c r="M237" s="29" t="s">
        <v>151</v>
      </c>
      <c r="N237" s="29" t="s">
        <v>48</v>
      </c>
      <c r="O237" s="28">
        <v>672</v>
      </c>
      <c r="P237" s="29" t="s">
        <v>589</v>
      </c>
      <c r="Q237" s="31" t="s">
        <v>15</v>
      </c>
      <c r="R237" s="28">
        <v>0</v>
      </c>
      <c r="S237" s="28">
        <v>0</v>
      </c>
      <c r="T237" s="28">
        <v>0</v>
      </c>
      <c r="U237" s="28">
        <v>1</v>
      </c>
      <c r="V237" s="28">
        <v>0</v>
      </c>
      <c r="W237" s="28">
        <v>0</v>
      </c>
      <c r="X237" s="28">
        <v>0</v>
      </c>
      <c r="Y237" s="28">
        <v>0</v>
      </c>
      <c r="Z237" s="28">
        <v>1</v>
      </c>
      <c r="AA237" s="28">
        <v>0</v>
      </c>
      <c r="AB237" s="28">
        <v>0</v>
      </c>
      <c r="AC237" s="28">
        <v>0</v>
      </c>
      <c r="AD237" s="28">
        <v>0</v>
      </c>
      <c r="AE237" s="28">
        <v>1</v>
      </c>
      <c r="AF237" s="28">
        <v>0</v>
      </c>
      <c r="AG237" s="28">
        <v>0</v>
      </c>
      <c r="AH237" s="28">
        <v>0</v>
      </c>
      <c r="AI237" s="28">
        <v>1</v>
      </c>
      <c r="AJ237" s="9">
        <f t="shared" si="20"/>
        <v>1</v>
      </c>
      <c r="AK237" s="9">
        <f t="shared" si="21"/>
        <v>0</v>
      </c>
      <c r="AL237" s="9">
        <f t="shared" si="22"/>
        <v>1</v>
      </c>
      <c r="AM237" s="9">
        <f t="shared" si="23"/>
        <v>0</v>
      </c>
      <c r="AN237" s="29" t="s">
        <v>7734</v>
      </c>
    </row>
    <row r="238" spans="1:40" x14ac:dyDescent="0.25">
      <c r="A238" s="28">
        <v>2817</v>
      </c>
      <c r="B238" s="29" t="s">
        <v>2495</v>
      </c>
      <c r="C238" s="29" t="s">
        <v>2496</v>
      </c>
      <c r="D238" s="29" t="s">
        <v>2497</v>
      </c>
      <c r="E238" s="42">
        <v>42675</v>
      </c>
      <c r="F238" s="29" t="s">
        <v>38</v>
      </c>
      <c r="J238" s="28">
        <v>6</v>
      </c>
      <c r="L238" s="10" t="s">
        <v>341</v>
      </c>
      <c r="M238" s="29" t="s">
        <v>54</v>
      </c>
      <c r="N238" s="29" t="s">
        <v>48</v>
      </c>
      <c r="O238" s="28">
        <v>0</v>
      </c>
      <c r="P238" s="29" t="s">
        <v>2355</v>
      </c>
      <c r="Q238" s="31" t="s">
        <v>15</v>
      </c>
      <c r="R238" s="28">
        <v>1</v>
      </c>
      <c r="S238" s="28">
        <v>0</v>
      </c>
      <c r="T238" s="28">
        <v>0</v>
      </c>
      <c r="U238" s="28">
        <v>0</v>
      </c>
      <c r="V238" s="28">
        <v>0</v>
      </c>
      <c r="W238" s="28">
        <v>0</v>
      </c>
      <c r="X238" s="28">
        <v>0</v>
      </c>
      <c r="Y238" s="28">
        <v>1</v>
      </c>
      <c r="Z238" s="28">
        <v>0</v>
      </c>
      <c r="AA238" s="28">
        <v>0</v>
      </c>
      <c r="AB238" s="28">
        <v>0</v>
      </c>
      <c r="AC238" s="28">
        <v>1</v>
      </c>
      <c r="AD238" s="28">
        <v>0</v>
      </c>
      <c r="AE238" s="28">
        <v>0</v>
      </c>
      <c r="AF238" s="28">
        <v>0</v>
      </c>
      <c r="AG238" s="28">
        <v>0</v>
      </c>
      <c r="AH238" s="28">
        <v>0</v>
      </c>
      <c r="AI238" s="28">
        <v>0</v>
      </c>
      <c r="AJ238" s="9">
        <f t="shared" si="20"/>
        <v>1</v>
      </c>
      <c r="AK238" s="9">
        <f t="shared" si="21"/>
        <v>0</v>
      </c>
      <c r="AL238" s="9">
        <f t="shared" si="22"/>
        <v>0</v>
      </c>
      <c r="AM238" s="9">
        <f t="shared" si="23"/>
        <v>0</v>
      </c>
      <c r="AN238" s="29" t="s">
        <v>2498</v>
      </c>
    </row>
    <row r="239" spans="1:40" x14ac:dyDescent="0.25">
      <c r="A239" s="28">
        <v>2822</v>
      </c>
      <c r="B239" s="29" t="s">
        <v>7735</v>
      </c>
      <c r="C239" s="29" t="s">
        <v>7736</v>
      </c>
      <c r="D239" s="29" t="s">
        <v>7737</v>
      </c>
      <c r="E239" s="42">
        <v>42675</v>
      </c>
      <c r="F239" s="29" t="s">
        <v>38</v>
      </c>
      <c r="I239" s="28">
        <v>187</v>
      </c>
      <c r="J239" s="28">
        <v>6.7000000000000002E-3</v>
      </c>
      <c r="K239" s="28">
        <v>8.4</v>
      </c>
      <c r="L239" s="10" t="s">
        <v>342</v>
      </c>
      <c r="M239" s="29" t="s">
        <v>575</v>
      </c>
      <c r="N239" s="29" t="s">
        <v>219</v>
      </c>
      <c r="O239" s="28">
        <v>38</v>
      </c>
      <c r="P239" s="29" t="s">
        <v>225</v>
      </c>
      <c r="Q239" s="31" t="s">
        <v>15</v>
      </c>
      <c r="R239" s="28">
        <v>1</v>
      </c>
      <c r="S239" s="28">
        <v>0</v>
      </c>
      <c r="T239" s="28">
        <v>0</v>
      </c>
      <c r="U239" s="28">
        <v>1</v>
      </c>
      <c r="V239" s="28">
        <v>0</v>
      </c>
      <c r="W239" s="28">
        <v>0</v>
      </c>
      <c r="X239" s="28">
        <v>0</v>
      </c>
      <c r="Y239" s="28">
        <v>0</v>
      </c>
      <c r="Z239" s="28">
        <v>1</v>
      </c>
      <c r="AA239" s="28">
        <v>0</v>
      </c>
      <c r="AB239" s="28">
        <v>0</v>
      </c>
      <c r="AC239" s="28">
        <v>0</v>
      </c>
      <c r="AD239" s="28">
        <v>0</v>
      </c>
      <c r="AE239" s="28">
        <v>0</v>
      </c>
      <c r="AF239" s="28">
        <v>0</v>
      </c>
      <c r="AG239" s="28">
        <v>0</v>
      </c>
      <c r="AH239" s="28">
        <v>0</v>
      </c>
      <c r="AI239" s="28">
        <v>1</v>
      </c>
      <c r="AJ239" s="9">
        <f t="shared" si="20"/>
        <v>0</v>
      </c>
      <c r="AK239" s="9">
        <f t="shared" si="21"/>
        <v>0</v>
      </c>
      <c r="AL239" s="9">
        <f t="shared" si="22"/>
        <v>1</v>
      </c>
      <c r="AM239" s="9">
        <f t="shared" si="23"/>
        <v>0</v>
      </c>
      <c r="AN239" s="29" t="s">
        <v>7738</v>
      </c>
    </row>
    <row r="240" spans="1:40" x14ac:dyDescent="0.25">
      <c r="A240" s="28">
        <v>2856</v>
      </c>
      <c r="B240" s="29" t="s">
        <v>2509</v>
      </c>
      <c r="C240" s="29" t="s">
        <v>2510</v>
      </c>
      <c r="D240" s="29" t="s">
        <v>2511</v>
      </c>
      <c r="E240" s="42">
        <v>40422</v>
      </c>
      <c r="F240" s="29" t="s">
        <v>38</v>
      </c>
      <c r="J240" s="28">
        <v>6</v>
      </c>
      <c r="L240" s="10" t="s">
        <v>341</v>
      </c>
      <c r="M240" s="29" t="s">
        <v>54</v>
      </c>
      <c r="N240" s="29" t="s">
        <v>48</v>
      </c>
      <c r="O240" s="28">
        <v>0.33333333333333331</v>
      </c>
      <c r="P240" s="29" t="s">
        <v>2355</v>
      </c>
      <c r="Q240" s="31" t="s">
        <v>15</v>
      </c>
      <c r="R240" s="28">
        <v>1</v>
      </c>
      <c r="S240" s="28">
        <v>0</v>
      </c>
      <c r="T240" s="28">
        <v>0</v>
      </c>
      <c r="U240" s="28">
        <v>0</v>
      </c>
      <c r="V240" s="28">
        <v>0</v>
      </c>
      <c r="W240" s="28">
        <v>0</v>
      </c>
      <c r="X240" s="28">
        <v>0</v>
      </c>
      <c r="Y240" s="28">
        <v>1</v>
      </c>
      <c r="Z240" s="28">
        <v>0</v>
      </c>
      <c r="AA240" s="28">
        <v>0</v>
      </c>
      <c r="AB240" s="28">
        <v>0</v>
      </c>
      <c r="AC240" s="28">
        <v>1</v>
      </c>
      <c r="AD240" s="28">
        <v>0</v>
      </c>
      <c r="AE240" s="28">
        <v>0</v>
      </c>
      <c r="AF240" s="28">
        <v>0</v>
      </c>
      <c r="AG240" s="28">
        <v>0</v>
      </c>
      <c r="AH240" s="28">
        <v>0</v>
      </c>
      <c r="AI240" s="28">
        <v>0</v>
      </c>
      <c r="AJ240" s="9">
        <f t="shared" si="20"/>
        <v>1</v>
      </c>
      <c r="AK240" s="9">
        <f t="shared" si="21"/>
        <v>0</v>
      </c>
      <c r="AL240" s="9">
        <f t="shared" si="22"/>
        <v>0</v>
      </c>
      <c r="AM240" s="9">
        <f t="shared" si="23"/>
        <v>0</v>
      </c>
      <c r="AN240" s="29" t="s">
        <v>2512</v>
      </c>
    </row>
    <row r="241" spans="1:40" x14ac:dyDescent="0.25">
      <c r="A241" s="28">
        <v>2859</v>
      </c>
      <c r="B241" s="29" t="s">
        <v>7739</v>
      </c>
      <c r="C241" s="29" t="s">
        <v>7740</v>
      </c>
      <c r="D241" s="29" t="s">
        <v>7741</v>
      </c>
      <c r="E241" s="42">
        <v>42278</v>
      </c>
      <c r="F241" s="29" t="s">
        <v>38</v>
      </c>
      <c r="J241" s="28">
        <v>0.3</v>
      </c>
      <c r="L241" s="10" t="s">
        <v>341</v>
      </c>
      <c r="M241" s="29" t="s">
        <v>151</v>
      </c>
      <c r="N241" s="29" t="s">
        <v>48</v>
      </c>
      <c r="O241" s="28">
        <v>0.5</v>
      </c>
      <c r="P241" s="29" t="s">
        <v>111</v>
      </c>
      <c r="Q241" s="31" t="s">
        <v>15</v>
      </c>
      <c r="R241" s="28">
        <v>1</v>
      </c>
      <c r="S241" s="28">
        <v>0</v>
      </c>
      <c r="T241" s="28">
        <v>0</v>
      </c>
      <c r="U241" s="28">
        <v>0</v>
      </c>
      <c r="V241" s="28">
        <v>0</v>
      </c>
      <c r="W241" s="28">
        <v>0</v>
      </c>
      <c r="X241" s="28">
        <v>0</v>
      </c>
      <c r="Y241" s="28">
        <v>0</v>
      </c>
      <c r="Z241" s="28">
        <v>0</v>
      </c>
      <c r="AA241" s="28">
        <v>1</v>
      </c>
      <c r="AB241" s="28">
        <v>0</v>
      </c>
      <c r="AC241" s="28">
        <v>0</v>
      </c>
      <c r="AD241" s="28">
        <v>0</v>
      </c>
      <c r="AE241" s="28">
        <v>1</v>
      </c>
      <c r="AF241" s="28">
        <v>0</v>
      </c>
      <c r="AG241" s="28">
        <v>0</v>
      </c>
      <c r="AH241" s="28">
        <v>0</v>
      </c>
      <c r="AI241" s="28">
        <v>0</v>
      </c>
      <c r="AJ241" s="9">
        <f t="shared" si="20"/>
        <v>1</v>
      </c>
      <c r="AK241" s="9">
        <f t="shared" si="21"/>
        <v>0</v>
      </c>
      <c r="AL241" s="9">
        <f t="shared" si="22"/>
        <v>0</v>
      </c>
      <c r="AM241" s="9">
        <f t="shared" si="23"/>
        <v>0</v>
      </c>
      <c r="AN241" s="29" t="s">
        <v>7742</v>
      </c>
    </row>
    <row r="242" spans="1:40" x14ac:dyDescent="0.25">
      <c r="A242" s="28">
        <v>2860</v>
      </c>
      <c r="B242" s="29" t="s">
        <v>7743</v>
      </c>
      <c r="C242" s="29" t="s">
        <v>7744</v>
      </c>
      <c r="D242" s="29" t="s">
        <v>7745</v>
      </c>
      <c r="E242" s="42">
        <v>43221</v>
      </c>
      <c r="F242" s="29" t="s">
        <v>38</v>
      </c>
      <c r="G242" s="28">
        <v>1800</v>
      </c>
      <c r="H242" s="28">
        <v>900</v>
      </c>
      <c r="I242" s="28">
        <v>1</v>
      </c>
      <c r="L242" s="10" t="s">
        <v>341</v>
      </c>
      <c r="M242" s="29" t="s">
        <v>151</v>
      </c>
      <c r="N242" s="29" t="s">
        <v>48</v>
      </c>
      <c r="O242" s="28">
        <v>38</v>
      </c>
      <c r="P242" s="29" t="s">
        <v>7746</v>
      </c>
      <c r="Q242" s="31" t="s">
        <v>15</v>
      </c>
      <c r="R242" s="28">
        <v>1</v>
      </c>
      <c r="S242" s="28">
        <v>0</v>
      </c>
      <c r="T242" s="28">
        <v>0</v>
      </c>
      <c r="U242" s="28">
        <v>1</v>
      </c>
      <c r="V242" s="28">
        <v>0</v>
      </c>
      <c r="W242" s="28">
        <v>0</v>
      </c>
      <c r="X242" s="28">
        <v>0</v>
      </c>
      <c r="Y242" s="28">
        <v>0</v>
      </c>
      <c r="Z242" s="28">
        <v>1</v>
      </c>
      <c r="AA242" s="28">
        <v>0</v>
      </c>
      <c r="AB242" s="28">
        <v>0</v>
      </c>
      <c r="AC242" s="28">
        <v>0</v>
      </c>
      <c r="AD242" s="28">
        <v>0</v>
      </c>
      <c r="AE242" s="28">
        <v>1</v>
      </c>
      <c r="AF242" s="28">
        <v>0</v>
      </c>
      <c r="AG242" s="28">
        <v>0</v>
      </c>
      <c r="AH242" s="28">
        <v>0</v>
      </c>
      <c r="AI242" s="28">
        <v>0</v>
      </c>
      <c r="AJ242" s="9">
        <f t="shared" si="20"/>
        <v>1</v>
      </c>
      <c r="AK242" s="9">
        <f t="shared" si="21"/>
        <v>0</v>
      </c>
      <c r="AL242" s="9">
        <f t="shared" si="22"/>
        <v>0</v>
      </c>
      <c r="AM242" s="9">
        <f t="shared" si="23"/>
        <v>0</v>
      </c>
      <c r="AN242" s="29" t="s">
        <v>7747</v>
      </c>
    </row>
    <row r="243" spans="1:40" x14ac:dyDescent="0.25">
      <c r="A243" s="28">
        <v>2862</v>
      </c>
      <c r="B243" s="29" t="s">
        <v>7748</v>
      </c>
      <c r="C243" s="29" t="s">
        <v>7749</v>
      </c>
      <c r="D243" s="29" t="s">
        <v>7750</v>
      </c>
      <c r="E243" s="42">
        <v>43160</v>
      </c>
      <c r="F243" s="29" t="s">
        <v>46</v>
      </c>
      <c r="L243" s="10" t="s">
        <v>341</v>
      </c>
      <c r="M243" s="29" t="s">
        <v>7130</v>
      </c>
      <c r="N243" s="29" t="s">
        <v>48</v>
      </c>
      <c r="O243" s="28">
        <v>0</v>
      </c>
      <c r="P243" s="29" t="s">
        <v>111</v>
      </c>
      <c r="Q243" s="31" t="s">
        <v>15</v>
      </c>
      <c r="R243" s="28">
        <v>1</v>
      </c>
      <c r="S243" s="28">
        <v>0</v>
      </c>
      <c r="T243" s="28">
        <v>0</v>
      </c>
      <c r="U243" s="28">
        <v>0</v>
      </c>
      <c r="V243" s="28">
        <v>0</v>
      </c>
      <c r="W243" s="28">
        <v>0</v>
      </c>
      <c r="X243" s="28">
        <v>0</v>
      </c>
      <c r="Y243" s="28">
        <v>0</v>
      </c>
      <c r="Z243" s="28">
        <v>1</v>
      </c>
      <c r="AA243" s="28">
        <v>0</v>
      </c>
      <c r="AB243" s="28">
        <v>1</v>
      </c>
      <c r="AC243" s="28">
        <v>1</v>
      </c>
      <c r="AD243" s="28">
        <v>0</v>
      </c>
      <c r="AE243" s="28">
        <v>1</v>
      </c>
      <c r="AF243" s="28">
        <v>0</v>
      </c>
      <c r="AG243" s="28">
        <v>0</v>
      </c>
      <c r="AH243" s="28">
        <v>0</v>
      </c>
      <c r="AI243" s="28">
        <v>0</v>
      </c>
      <c r="AJ243" s="9">
        <f t="shared" si="20"/>
        <v>1</v>
      </c>
      <c r="AK243" s="9">
        <f t="shared" si="21"/>
        <v>0</v>
      </c>
      <c r="AL243" s="9">
        <f t="shared" si="22"/>
        <v>0</v>
      </c>
      <c r="AM243" s="9">
        <f t="shared" si="23"/>
        <v>0</v>
      </c>
      <c r="AN243" s="29" t="s">
        <v>7751</v>
      </c>
    </row>
    <row r="244" spans="1:40" x14ac:dyDescent="0.25">
      <c r="A244" s="28">
        <v>2864</v>
      </c>
      <c r="B244" s="29" t="s">
        <v>7752</v>
      </c>
      <c r="C244" s="29" t="s">
        <v>7753</v>
      </c>
      <c r="D244" s="29" t="s">
        <v>7754</v>
      </c>
      <c r="E244" s="42">
        <v>42887</v>
      </c>
      <c r="F244" s="29" t="s">
        <v>38</v>
      </c>
      <c r="I244" s="28">
        <v>208</v>
      </c>
      <c r="J244" s="28">
        <v>6.7000000000000002E-3</v>
      </c>
      <c r="K244" s="28">
        <v>8.86</v>
      </c>
      <c r="L244" s="10" t="s">
        <v>342</v>
      </c>
      <c r="M244" s="29" t="s">
        <v>136</v>
      </c>
      <c r="N244" s="29" t="s">
        <v>219</v>
      </c>
      <c r="O244" s="28">
        <v>37</v>
      </c>
      <c r="P244" s="29" t="s">
        <v>225</v>
      </c>
      <c r="Q244" s="31" t="s">
        <v>15</v>
      </c>
      <c r="R244" s="28">
        <v>1</v>
      </c>
      <c r="S244" s="28">
        <v>0</v>
      </c>
      <c r="T244" s="28">
        <v>0</v>
      </c>
      <c r="U244" s="28">
        <v>1</v>
      </c>
      <c r="V244" s="28">
        <v>0</v>
      </c>
      <c r="W244" s="28">
        <v>0</v>
      </c>
      <c r="X244" s="28">
        <v>0</v>
      </c>
      <c r="Y244" s="28">
        <v>0</v>
      </c>
      <c r="Z244" s="28">
        <v>1</v>
      </c>
      <c r="AA244" s="28">
        <v>0</v>
      </c>
      <c r="AB244" s="28">
        <v>0</v>
      </c>
      <c r="AC244" s="28">
        <v>0</v>
      </c>
      <c r="AD244" s="28">
        <v>0</v>
      </c>
      <c r="AE244" s="28">
        <v>0</v>
      </c>
      <c r="AF244" s="28">
        <v>0</v>
      </c>
      <c r="AG244" s="28">
        <v>0</v>
      </c>
      <c r="AH244" s="28">
        <v>0</v>
      </c>
      <c r="AI244" s="28">
        <v>1</v>
      </c>
      <c r="AJ244" s="9">
        <f t="shared" si="20"/>
        <v>0</v>
      </c>
      <c r="AK244" s="9">
        <f t="shared" si="21"/>
        <v>0</v>
      </c>
      <c r="AL244" s="9">
        <f t="shared" si="22"/>
        <v>1</v>
      </c>
      <c r="AM244" s="9">
        <f t="shared" si="23"/>
        <v>0</v>
      </c>
      <c r="AN244" s="29" t="s">
        <v>7755</v>
      </c>
    </row>
    <row r="245" spans="1:40" x14ac:dyDescent="0.25">
      <c r="A245" s="28">
        <v>2865</v>
      </c>
      <c r="B245" s="29" t="s">
        <v>3843</v>
      </c>
      <c r="C245" s="29" t="s">
        <v>3844</v>
      </c>
      <c r="D245" s="29" t="s">
        <v>3845</v>
      </c>
      <c r="E245" s="42">
        <v>42309</v>
      </c>
      <c r="F245" s="29" t="s">
        <v>38</v>
      </c>
      <c r="L245" s="10" t="s">
        <v>341</v>
      </c>
      <c r="M245" s="29" t="s">
        <v>54</v>
      </c>
      <c r="N245" s="29" t="s">
        <v>48</v>
      </c>
      <c r="O245" s="28">
        <v>72</v>
      </c>
      <c r="P245" s="29" t="s">
        <v>225</v>
      </c>
      <c r="Q245" s="31" t="s">
        <v>15</v>
      </c>
      <c r="R245" s="28">
        <v>1</v>
      </c>
      <c r="S245" s="28">
        <v>0</v>
      </c>
      <c r="T245" s="28">
        <v>0</v>
      </c>
      <c r="U245" s="28">
        <v>1</v>
      </c>
      <c r="V245" s="28">
        <v>0</v>
      </c>
      <c r="W245" s="28">
        <v>0</v>
      </c>
      <c r="X245" s="28">
        <v>0</v>
      </c>
      <c r="Y245" s="28">
        <v>0</v>
      </c>
      <c r="Z245" s="28">
        <v>1</v>
      </c>
      <c r="AA245" s="28">
        <v>0</v>
      </c>
      <c r="AB245" s="28">
        <v>0</v>
      </c>
      <c r="AC245" s="28">
        <v>0</v>
      </c>
      <c r="AD245" s="28">
        <v>0</v>
      </c>
      <c r="AE245" s="28">
        <v>0</v>
      </c>
      <c r="AF245" s="28">
        <v>0</v>
      </c>
      <c r="AG245" s="28">
        <v>0</v>
      </c>
      <c r="AH245" s="28">
        <v>0</v>
      </c>
      <c r="AI245" s="28">
        <v>1</v>
      </c>
      <c r="AJ245" s="9">
        <f t="shared" si="20"/>
        <v>0</v>
      </c>
      <c r="AK245" s="9">
        <f t="shared" si="21"/>
        <v>0</v>
      </c>
      <c r="AL245" s="9">
        <f t="shared" si="22"/>
        <v>1</v>
      </c>
      <c r="AM245" s="9">
        <f t="shared" si="23"/>
        <v>0</v>
      </c>
      <c r="AN245" s="29" t="s">
        <v>3846</v>
      </c>
    </row>
    <row r="246" spans="1:40" x14ac:dyDescent="0.25">
      <c r="A246" s="28">
        <v>2869</v>
      </c>
      <c r="B246" s="29" t="s">
        <v>5492</v>
      </c>
      <c r="C246" s="29" t="s">
        <v>5390</v>
      </c>
      <c r="D246" s="29" t="s">
        <v>5493</v>
      </c>
      <c r="E246" s="42">
        <v>42675</v>
      </c>
      <c r="F246" s="29" t="s">
        <v>38</v>
      </c>
      <c r="H246" s="28">
        <v>837</v>
      </c>
      <c r="J246" s="28">
        <v>2</v>
      </c>
      <c r="L246" s="10" t="s">
        <v>342</v>
      </c>
      <c r="M246" s="29" t="s">
        <v>3726</v>
      </c>
      <c r="N246" s="29" t="s">
        <v>48</v>
      </c>
      <c r="O246" s="28">
        <v>2</v>
      </c>
      <c r="P246" s="29" t="s">
        <v>5046</v>
      </c>
      <c r="Q246" s="31" t="s">
        <v>70</v>
      </c>
      <c r="R246" s="28">
        <v>0</v>
      </c>
      <c r="S246" s="28">
        <v>0</v>
      </c>
      <c r="T246" s="28">
        <v>0</v>
      </c>
      <c r="U246" s="28">
        <v>0</v>
      </c>
      <c r="V246" s="28">
        <v>0</v>
      </c>
      <c r="W246" s="28">
        <v>0</v>
      </c>
      <c r="X246" s="28">
        <v>0</v>
      </c>
      <c r="Y246" s="28">
        <v>1</v>
      </c>
      <c r="Z246" s="28">
        <v>0</v>
      </c>
      <c r="AA246" s="28">
        <v>0</v>
      </c>
      <c r="AB246" s="28">
        <v>0</v>
      </c>
      <c r="AC246" s="28">
        <v>1</v>
      </c>
      <c r="AD246" s="28">
        <v>1</v>
      </c>
      <c r="AE246" s="28">
        <v>1</v>
      </c>
      <c r="AF246" s="28">
        <v>0</v>
      </c>
      <c r="AG246" s="28">
        <v>0</v>
      </c>
      <c r="AH246" s="28">
        <v>0</v>
      </c>
      <c r="AI246" s="28">
        <v>0</v>
      </c>
      <c r="AJ246" s="9">
        <f t="shared" si="20"/>
        <v>1</v>
      </c>
      <c r="AK246" s="9">
        <f t="shared" si="21"/>
        <v>0</v>
      </c>
      <c r="AL246" s="9">
        <f t="shared" si="22"/>
        <v>1</v>
      </c>
      <c r="AM246" s="9">
        <f t="shared" si="23"/>
        <v>1</v>
      </c>
      <c r="AN246" s="29" t="s">
        <v>5494</v>
      </c>
    </row>
    <row r="247" spans="1:40" x14ac:dyDescent="0.25">
      <c r="A247" s="28">
        <v>2916</v>
      </c>
      <c r="B247" s="29" t="s">
        <v>3847</v>
      </c>
      <c r="C247" s="29" t="s">
        <v>3848</v>
      </c>
      <c r="D247" s="29" t="s">
        <v>3849</v>
      </c>
      <c r="E247" s="42">
        <v>43110</v>
      </c>
      <c r="F247" s="29" t="s">
        <v>38</v>
      </c>
      <c r="I247" s="28">
        <v>187</v>
      </c>
      <c r="J247" s="28">
        <v>9.2999999999999992E-3</v>
      </c>
      <c r="K247" s="28">
        <v>8.4</v>
      </c>
      <c r="L247" s="10" t="s">
        <v>342</v>
      </c>
      <c r="M247" s="29" t="s">
        <v>185</v>
      </c>
      <c r="N247" s="29" t="s">
        <v>48</v>
      </c>
      <c r="O247" s="28">
        <v>38</v>
      </c>
      <c r="P247" s="29" t="s">
        <v>891</v>
      </c>
      <c r="Q247" s="31" t="s">
        <v>15</v>
      </c>
      <c r="R247" s="28">
        <v>1</v>
      </c>
      <c r="S247" s="28">
        <v>0</v>
      </c>
      <c r="T247" s="28">
        <v>0</v>
      </c>
      <c r="U247" s="28">
        <v>1</v>
      </c>
      <c r="V247" s="28">
        <v>0</v>
      </c>
      <c r="W247" s="28">
        <v>0</v>
      </c>
      <c r="X247" s="28">
        <v>0</v>
      </c>
      <c r="Y247" s="28">
        <v>0</v>
      </c>
      <c r="Z247" s="28">
        <v>1</v>
      </c>
      <c r="AA247" s="28">
        <v>0</v>
      </c>
      <c r="AB247" s="28">
        <v>0</v>
      </c>
      <c r="AC247" s="28">
        <v>0</v>
      </c>
      <c r="AD247" s="28">
        <v>0</v>
      </c>
      <c r="AE247" s="28">
        <v>0</v>
      </c>
      <c r="AF247" s="28">
        <v>0</v>
      </c>
      <c r="AG247" s="28">
        <v>0</v>
      </c>
      <c r="AH247" s="28">
        <v>0</v>
      </c>
      <c r="AI247" s="28">
        <v>1</v>
      </c>
      <c r="AJ247" s="9">
        <f t="shared" si="20"/>
        <v>0</v>
      </c>
      <c r="AK247" s="9">
        <f t="shared" si="21"/>
        <v>0</v>
      </c>
      <c r="AL247" s="9">
        <f t="shared" si="22"/>
        <v>1</v>
      </c>
      <c r="AM247" s="9">
        <f t="shared" si="23"/>
        <v>0</v>
      </c>
      <c r="AN247" s="29" t="s">
        <v>3850</v>
      </c>
    </row>
    <row r="248" spans="1:40" x14ac:dyDescent="0.25">
      <c r="A248" s="28">
        <v>2917</v>
      </c>
      <c r="B248" s="29" t="s">
        <v>3851</v>
      </c>
      <c r="C248" s="29" t="s">
        <v>3852</v>
      </c>
      <c r="D248" s="29" t="s">
        <v>3853</v>
      </c>
      <c r="E248" s="42">
        <v>43132</v>
      </c>
      <c r="F248" s="29" t="s">
        <v>38</v>
      </c>
      <c r="I248" s="28">
        <v>142</v>
      </c>
      <c r="J248" s="28">
        <v>9.7999999999999997E-3</v>
      </c>
      <c r="K248" s="28">
        <v>7.31</v>
      </c>
      <c r="L248" s="10" t="s">
        <v>342</v>
      </c>
      <c r="M248" s="29" t="s">
        <v>224</v>
      </c>
      <c r="N248" s="29" t="s">
        <v>40</v>
      </c>
      <c r="O248" s="28">
        <v>25</v>
      </c>
      <c r="P248" s="29" t="s">
        <v>891</v>
      </c>
      <c r="Q248" s="31" t="s">
        <v>15</v>
      </c>
      <c r="R248" s="28">
        <v>1</v>
      </c>
      <c r="S248" s="28">
        <v>0</v>
      </c>
      <c r="T248" s="28">
        <v>0</v>
      </c>
      <c r="U248" s="28">
        <v>1</v>
      </c>
      <c r="V248" s="28">
        <v>0</v>
      </c>
      <c r="W248" s="28">
        <v>0</v>
      </c>
      <c r="X248" s="28">
        <v>0</v>
      </c>
      <c r="Y248" s="28">
        <v>0</v>
      </c>
      <c r="Z248" s="28">
        <v>1</v>
      </c>
      <c r="AA248" s="28">
        <v>0</v>
      </c>
      <c r="AB248" s="28">
        <v>0</v>
      </c>
      <c r="AC248" s="28">
        <v>0</v>
      </c>
      <c r="AD248" s="28">
        <v>0</v>
      </c>
      <c r="AE248" s="28">
        <v>1</v>
      </c>
      <c r="AF248" s="28">
        <v>0</v>
      </c>
      <c r="AG248" s="28">
        <v>0</v>
      </c>
      <c r="AH248" s="28">
        <v>0</v>
      </c>
      <c r="AI248" s="28">
        <v>0</v>
      </c>
      <c r="AJ248" s="9">
        <f t="shared" si="20"/>
        <v>1</v>
      </c>
      <c r="AK248" s="9">
        <f t="shared" si="21"/>
        <v>0</v>
      </c>
      <c r="AL248" s="9">
        <f t="shared" si="22"/>
        <v>0</v>
      </c>
      <c r="AM248" s="9">
        <f t="shared" si="23"/>
        <v>0</v>
      </c>
      <c r="AN248" s="29" t="s">
        <v>3854</v>
      </c>
    </row>
    <row r="249" spans="1:40" x14ac:dyDescent="0.25">
      <c r="A249" s="28">
        <v>2922</v>
      </c>
      <c r="B249" s="29" t="s">
        <v>3859</v>
      </c>
      <c r="C249" s="29" t="s">
        <v>3860</v>
      </c>
      <c r="D249" s="29" t="s">
        <v>3861</v>
      </c>
      <c r="E249" s="42">
        <v>42705</v>
      </c>
      <c r="F249" s="29" t="s">
        <v>38</v>
      </c>
      <c r="I249" s="28">
        <v>8700</v>
      </c>
      <c r="J249" s="28">
        <v>0.6</v>
      </c>
      <c r="L249" s="10" t="s">
        <v>341</v>
      </c>
      <c r="M249" s="29" t="s">
        <v>151</v>
      </c>
      <c r="N249" s="29" t="s">
        <v>48</v>
      </c>
      <c r="O249" s="28">
        <v>182.5</v>
      </c>
      <c r="P249" s="29" t="s">
        <v>4655</v>
      </c>
      <c r="Q249" s="31" t="s">
        <v>15</v>
      </c>
      <c r="R249" s="28">
        <v>1</v>
      </c>
      <c r="S249" s="28">
        <v>0</v>
      </c>
      <c r="T249" s="28">
        <v>0</v>
      </c>
      <c r="U249" s="28">
        <v>1</v>
      </c>
      <c r="V249" s="28">
        <v>0</v>
      </c>
      <c r="W249" s="28">
        <v>0</v>
      </c>
      <c r="X249" s="28">
        <v>0</v>
      </c>
      <c r="Y249" s="28">
        <v>0</v>
      </c>
      <c r="Z249" s="28">
        <v>1</v>
      </c>
      <c r="AA249" s="28">
        <v>0</v>
      </c>
      <c r="AB249" s="28">
        <v>0</v>
      </c>
      <c r="AC249" s="28">
        <v>0</v>
      </c>
      <c r="AD249" s="28">
        <v>0</v>
      </c>
      <c r="AE249" s="28">
        <v>0</v>
      </c>
      <c r="AF249" s="28">
        <v>0</v>
      </c>
      <c r="AG249" s="28">
        <v>0</v>
      </c>
      <c r="AH249" s="28">
        <v>0</v>
      </c>
      <c r="AI249" s="28">
        <v>1</v>
      </c>
      <c r="AJ249" s="9">
        <f t="shared" si="20"/>
        <v>0</v>
      </c>
      <c r="AK249" s="9">
        <f t="shared" si="21"/>
        <v>0</v>
      </c>
      <c r="AL249" s="9">
        <f t="shared" si="22"/>
        <v>1</v>
      </c>
      <c r="AM249" s="9">
        <f t="shared" si="23"/>
        <v>0</v>
      </c>
      <c r="AN249" s="29" t="s">
        <v>3863</v>
      </c>
    </row>
    <row r="250" spans="1:40" x14ac:dyDescent="0.25">
      <c r="A250" s="28">
        <v>2930</v>
      </c>
      <c r="B250" s="29" t="s">
        <v>3864</v>
      </c>
      <c r="C250" s="29" t="s">
        <v>3865</v>
      </c>
      <c r="D250" s="29" t="s">
        <v>3866</v>
      </c>
      <c r="E250" s="42">
        <v>43092</v>
      </c>
      <c r="F250" s="29" t="s">
        <v>38</v>
      </c>
      <c r="J250" s="28">
        <v>3</v>
      </c>
      <c r="L250" s="10" t="s">
        <v>342</v>
      </c>
      <c r="M250" s="29" t="s">
        <v>274</v>
      </c>
      <c r="N250" s="29" t="s">
        <v>48</v>
      </c>
      <c r="O250" s="28">
        <v>24</v>
      </c>
      <c r="P250" s="29" t="s">
        <v>5213</v>
      </c>
      <c r="Q250" s="31" t="s">
        <v>55</v>
      </c>
      <c r="R250" s="28">
        <v>0</v>
      </c>
      <c r="S250" s="28">
        <v>0</v>
      </c>
      <c r="T250" s="28">
        <v>0</v>
      </c>
      <c r="U250" s="28">
        <v>0</v>
      </c>
      <c r="V250" s="28">
        <v>0</v>
      </c>
      <c r="W250" s="28">
        <v>0</v>
      </c>
      <c r="X250" s="28">
        <v>0</v>
      </c>
      <c r="Y250" s="28">
        <v>1</v>
      </c>
      <c r="Z250" s="28">
        <v>0</v>
      </c>
      <c r="AA250" s="28">
        <v>0</v>
      </c>
      <c r="AB250" s="28">
        <v>0</v>
      </c>
      <c r="AC250" s="28">
        <v>1</v>
      </c>
      <c r="AD250" s="28">
        <v>0</v>
      </c>
      <c r="AE250" s="28">
        <v>0</v>
      </c>
      <c r="AF250" s="28">
        <v>0</v>
      </c>
      <c r="AG250" s="28">
        <v>0</v>
      </c>
      <c r="AH250" s="28">
        <v>0</v>
      </c>
      <c r="AI250" s="28">
        <v>0</v>
      </c>
      <c r="AJ250" s="9">
        <f t="shared" si="20"/>
        <v>1</v>
      </c>
      <c r="AK250" s="9">
        <f t="shared" si="21"/>
        <v>0</v>
      </c>
      <c r="AL250" s="9">
        <f t="shared" si="22"/>
        <v>0</v>
      </c>
      <c r="AM250" s="9">
        <f t="shared" si="23"/>
        <v>0</v>
      </c>
      <c r="AN250" s="29" t="s">
        <v>3867</v>
      </c>
    </row>
    <row r="251" spans="1:40" x14ac:dyDescent="0.25">
      <c r="A251" s="28">
        <v>3018</v>
      </c>
      <c r="B251" s="29" t="s">
        <v>3868</v>
      </c>
      <c r="C251" s="29" t="s">
        <v>3869</v>
      </c>
      <c r="D251" s="29" t="s">
        <v>3870</v>
      </c>
      <c r="E251" s="42">
        <v>43203</v>
      </c>
      <c r="F251" s="29" t="s">
        <v>38</v>
      </c>
      <c r="K251" s="28">
        <v>2</v>
      </c>
      <c r="L251" s="10" t="s">
        <v>342</v>
      </c>
      <c r="M251" s="29" t="s">
        <v>136</v>
      </c>
      <c r="N251" s="29" t="s">
        <v>40</v>
      </c>
      <c r="O251" s="28">
        <v>1</v>
      </c>
      <c r="P251" s="29" t="s">
        <v>4656</v>
      </c>
      <c r="Q251" s="31" t="s">
        <v>15</v>
      </c>
      <c r="R251" s="28">
        <v>1</v>
      </c>
      <c r="S251" s="28">
        <v>0</v>
      </c>
      <c r="T251" s="28">
        <v>0</v>
      </c>
      <c r="U251" s="28">
        <v>0</v>
      </c>
      <c r="V251" s="28">
        <v>0</v>
      </c>
      <c r="W251" s="28">
        <v>0</v>
      </c>
      <c r="X251" s="28">
        <v>0</v>
      </c>
      <c r="Y251" s="28">
        <v>1</v>
      </c>
      <c r="Z251" s="28">
        <v>0</v>
      </c>
      <c r="AA251" s="28">
        <v>0</v>
      </c>
      <c r="AB251" s="28">
        <v>0</v>
      </c>
      <c r="AC251" s="28">
        <v>0</v>
      </c>
      <c r="AD251" s="28">
        <v>0</v>
      </c>
      <c r="AE251" s="28">
        <v>1</v>
      </c>
      <c r="AF251" s="28">
        <v>0</v>
      </c>
      <c r="AG251" s="28">
        <v>0</v>
      </c>
      <c r="AH251" s="28">
        <v>0</v>
      </c>
      <c r="AI251" s="28">
        <v>0</v>
      </c>
      <c r="AJ251" s="9">
        <f t="shared" si="20"/>
        <v>1</v>
      </c>
      <c r="AK251" s="9">
        <f t="shared" si="21"/>
        <v>0</v>
      </c>
      <c r="AL251" s="9">
        <f t="shared" si="22"/>
        <v>0</v>
      </c>
      <c r="AM251" s="9">
        <f t="shared" si="23"/>
        <v>0</v>
      </c>
      <c r="AN251" s="29" t="s">
        <v>3872</v>
      </c>
    </row>
    <row r="252" spans="1:40" x14ac:dyDescent="0.25">
      <c r="A252" s="28">
        <v>3075</v>
      </c>
      <c r="B252" s="29" t="s">
        <v>3039</v>
      </c>
      <c r="C252" s="29" t="s">
        <v>3040</v>
      </c>
      <c r="D252" s="29" t="s">
        <v>3041</v>
      </c>
      <c r="E252" s="42">
        <v>41722</v>
      </c>
      <c r="F252" s="29" t="s">
        <v>38</v>
      </c>
      <c r="I252" s="28">
        <v>122.7</v>
      </c>
      <c r="J252" s="28">
        <v>2.2700000000000001E-2</v>
      </c>
      <c r="K252" s="28"/>
      <c r="L252" s="10" t="s">
        <v>342</v>
      </c>
      <c r="M252" s="29" t="s">
        <v>136</v>
      </c>
      <c r="N252" s="29" t="s">
        <v>48</v>
      </c>
      <c r="O252" s="28">
        <v>28</v>
      </c>
      <c r="P252" s="29" t="s">
        <v>1230</v>
      </c>
      <c r="Q252" s="31" t="s">
        <v>15</v>
      </c>
      <c r="R252" s="28">
        <v>1</v>
      </c>
      <c r="S252" s="28">
        <v>0</v>
      </c>
      <c r="T252" s="28">
        <v>0</v>
      </c>
      <c r="U252" s="28">
        <v>1</v>
      </c>
      <c r="V252" s="28">
        <v>0</v>
      </c>
      <c r="W252" s="28">
        <v>0</v>
      </c>
      <c r="X252" s="28">
        <v>0</v>
      </c>
      <c r="Y252" s="28">
        <v>0</v>
      </c>
      <c r="Z252" s="28">
        <v>1</v>
      </c>
      <c r="AA252" s="28">
        <v>0</v>
      </c>
      <c r="AB252" s="28">
        <v>0</v>
      </c>
      <c r="AC252" s="28">
        <v>0</v>
      </c>
      <c r="AD252" s="28">
        <v>0</v>
      </c>
      <c r="AE252" s="28">
        <v>1</v>
      </c>
      <c r="AF252" s="28">
        <v>0</v>
      </c>
      <c r="AG252" s="28">
        <v>0</v>
      </c>
      <c r="AH252" s="28">
        <v>0</v>
      </c>
      <c r="AI252" s="28">
        <v>0</v>
      </c>
      <c r="AJ252" s="9">
        <f t="shared" si="20"/>
        <v>1</v>
      </c>
      <c r="AK252" s="9">
        <f t="shared" si="21"/>
        <v>0</v>
      </c>
      <c r="AL252" s="9">
        <f t="shared" si="22"/>
        <v>0</v>
      </c>
      <c r="AM252" s="9">
        <f t="shared" si="23"/>
        <v>0</v>
      </c>
      <c r="AN252" s="29" t="s">
        <v>3042</v>
      </c>
    </row>
    <row r="253" spans="1:40" x14ac:dyDescent="0.25">
      <c r="A253" s="28">
        <v>3076</v>
      </c>
      <c r="B253" s="29" t="s">
        <v>6099</v>
      </c>
      <c r="C253" s="29" t="s">
        <v>6100</v>
      </c>
      <c r="D253" s="29" t="s">
        <v>6101</v>
      </c>
      <c r="E253" s="42">
        <v>43206</v>
      </c>
      <c r="F253" s="29" t="s">
        <v>38</v>
      </c>
      <c r="K253" s="28">
        <v>27</v>
      </c>
      <c r="L253" s="10" t="s">
        <v>341</v>
      </c>
      <c r="M253" s="29" t="s">
        <v>2556</v>
      </c>
      <c r="N253" s="29" t="s">
        <v>48</v>
      </c>
      <c r="O253" s="28">
        <v>24.5</v>
      </c>
      <c r="P253" s="29" t="s">
        <v>6102</v>
      </c>
      <c r="Q253" s="31" t="s">
        <v>15</v>
      </c>
      <c r="R253" s="28">
        <v>1</v>
      </c>
      <c r="S253" s="28">
        <v>0</v>
      </c>
      <c r="T253" s="28">
        <v>0</v>
      </c>
      <c r="U253" s="28">
        <v>0</v>
      </c>
      <c r="V253" s="28">
        <v>1</v>
      </c>
      <c r="W253" s="28">
        <v>0</v>
      </c>
      <c r="X253" s="28">
        <v>0</v>
      </c>
      <c r="Y253" s="28">
        <v>0</v>
      </c>
      <c r="Z253" s="28">
        <v>1</v>
      </c>
      <c r="AA253" s="28">
        <v>0</v>
      </c>
      <c r="AB253" s="28">
        <v>0</v>
      </c>
      <c r="AC253" s="28">
        <v>0</v>
      </c>
      <c r="AD253" s="28">
        <v>0</v>
      </c>
      <c r="AE253" s="28">
        <v>1</v>
      </c>
      <c r="AF253" s="28">
        <v>0</v>
      </c>
      <c r="AG253" s="28">
        <v>1</v>
      </c>
      <c r="AH253" s="28">
        <v>0</v>
      </c>
      <c r="AI253" s="28">
        <v>0</v>
      </c>
      <c r="AJ253" s="9">
        <f t="shared" si="20"/>
        <v>1</v>
      </c>
      <c r="AK253" s="9">
        <f t="shared" si="21"/>
        <v>1</v>
      </c>
      <c r="AL253" s="9">
        <f t="shared" si="22"/>
        <v>0</v>
      </c>
      <c r="AM253" s="9">
        <f t="shared" si="23"/>
        <v>0</v>
      </c>
      <c r="AN253" s="29" t="s">
        <v>6104</v>
      </c>
    </row>
    <row r="254" spans="1:40" x14ac:dyDescent="0.25">
      <c r="A254" s="28">
        <v>3098</v>
      </c>
      <c r="B254" s="29" t="s">
        <v>2525</v>
      </c>
      <c r="C254" s="29" t="s">
        <v>2526</v>
      </c>
      <c r="D254" s="29" t="s">
        <v>2527</v>
      </c>
      <c r="E254" s="42">
        <v>43252</v>
      </c>
      <c r="F254" s="29" t="s">
        <v>38</v>
      </c>
      <c r="J254" s="28">
        <v>0.2467</v>
      </c>
      <c r="L254" s="10" t="s">
        <v>342</v>
      </c>
      <c r="M254" s="29" t="s">
        <v>1977</v>
      </c>
      <c r="N254" s="29" t="s">
        <v>1346</v>
      </c>
      <c r="O254" s="28">
        <v>72</v>
      </c>
      <c r="P254" s="29" t="s">
        <v>2457</v>
      </c>
      <c r="Q254" s="31" t="s">
        <v>15</v>
      </c>
      <c r="R254" s="28">
        <v>1</v>
      </c>
      <c r="S254" s="28">
        <v>0</v>
      </c>
      <c r="T254" s="28">
        <v>0</v>
      </c>
      <c r="U254" s="28">
        <v>0</v>
      </c>
      <c r="V254" s="28">
        <v>0</v>
      </c>
      <c r="W254" s="28">
        <v>0</v>
      </c>
      <c r="X254" s="28">
        <v>0</v>
      </c>
      <c r="Y254" s="28">
        <v>1</v>
      </c>
      <c r="Z254" s="28">
        <v>0</v>
      </c>
      <c r="AA254" s="28">
        <v>0</v>
      </c>
      <c r="AB254" s="28">
        <v>0</v>
      </c>
      <c r="AC254" s="28">
        <v>1</v>
      </c>
      <c r="AD254" s="28">
        <v>0</v>
      </c>
      <c r="AE254" s="28">
        <v>0</v>
      </c>
      <c r="AF254" s="28">
        <v>0</v>
      </c>
      <c r="AG254" s="28">
        <v>0</v>
      </c>
      <c r="AH254" s="28">
        <v>0</v>
      </c>
      <c r="AI254" s="28">
        <v>0</v>
      </c>
      <c r="AJ254" s="9">
        <f t="shared" si="20"/>
        <v>1</v>
      </c>
      <c r="AK254" s="9">
        <f t="shared" si="21"/>
        <v>0</v>
      </c>
      <c r="AL254" s="9">
        <f t="shared" si="22"/>
        <v>0</v>
      </c>
      <c r="AM254" s="9">
        <f t="shared" si="23"/>
        <v>0</v>
      </c>
      <c r="AN254" s="29" t="s">
        <v>2528</v>
      </c>
    </row>
    <row r="255" spans="1:40" x14ac:dyDescent="0.25">
      <c r="A255" s="28">
        <v>3107</v>
      </c>
      <c r="B255" s="29" t="s">
        <v>4681</v>
      </c>
      <c r="C255" s="29" t="s">
        <v>4682</v>
      </c>
      <c r="D255" s="29" t="s">
        <v>4683</v>
      </c>
      <c r="E255" s="42">
        <v>43269</v>
      </c>
      <c r="F255" s="29" t="s">
        <v>38</v>
      </c>
      <c r="L255" s="10" t="s">
        <v>341</v>
      </c>
      <c r="M255" s="29" t="s">
        <v>283</v>
      </c>
      <c r="N255" s="29" t="s">
        <v>48</v>
      </c>
      <c r="O255" s="28">
        <v>180</v>
      </c>
      <c r="P255" s="29" t="s">
        <v>225</v>
      </c>
      <c r="Q255" s="31" t="s">
        <v>15</v>
      </c>
      <c r="R255" s="28">
        <v>1</v>
      </c>
      <c r="S255" s="28">
        <v>0</v>
      </c>
      <c r="T255" s="28">
        <v>0</v>
      </c>
      <c r="U255" s="28">
        <v>1</v>
      </c>
      <c r="V255" s="28">
        <v>0</v>
      </c>
      <c r="W255" s="28">
        <v>0</v>
      </c>
      <c r="X255" s="28">
        <v>0</v>
      </c>
      <c r="Y255" s="28">
        <v>0</v>
      </c>
      <c r="Z255" s="28">
        <v>1</v>
      </c>
      <c r="AA255" s="28">
        <v>0</v>
      </c>
      <c r="AB255" s="28">
        <v>0</v>
      </c>
      <c r="AC255" s="28">
        <v>0</v>
      </c>
      <c r="AD255" s="28">
        <v>0</v>
      </c>
      <c r="AE255" s="28">
        <v>1</v>
      </c>
      <c r="AF255" s="28">
        <v>0</v>
      </c>
      <c r="AG255" s="28">
        <v>0</v>
      </c>
      <c r="AH255" s="28">
        <v>0</v>
      </c>
      <c r="AI255" s="28">
        <v>0</v>
      </c>
      <c r="AJ255" s="9">
        <f t="shared" si="20"/>
        <v>1</v>
      </c>
      <c r="AK255" s="9">
        <f t="shared" si="21"/>
        <v>0</v>
      </c>
      <c r="AL255" s="9">
        <f t="shared" si="22"/>
        <v>0</v>
      </c>
      <c r="AM255" s="9">
        <f t="shared" si="23"/>
        <v>0</v>
      </c>
      <c r="AN255" s="29" t="s">
        <v>4684</v>
      </c>
    </row>
    <row r="256" spans="1:40" x14ac:dyDescent="0.25">
      <c r="A256" s="28">
        <v>3122</v>
      </c>
      <c r="B256" s="29" t="s">
        <v>7756</v>
      </c>
      <c r="C256" s="29" t="s">
        <v>7757</v>
      </c>
      <c r="D256" s="29" t="s">
        <v>7758</v>
      </c>
      <c r="E256" s="42">
        <v>43276</v>
      </c>
      <c r="F256" s="29" t="s">
        <v>38</v>
      </c>
      <c r="J256" s="28">
        <v>0.128</v>
      </c>
      <c r="K256" s="28">
        <v>35</v>
      </c>
      <c r="L256" s="10" t="s">
        <v>342</v>
      </c>
      <c r="M256" s="29" t="s">
        <v>185</v>
      </c>
      <c r="N256" s="29" t="s">
        <v>48</v>
      </c>
      <c r="O256" s="28">
        <v>14</v>
      </c>
      <c r="P256" s="29" t="s">
        <v>526</v>
      </c>
      <c r="Q256" s="31" t="s">
        <v>15</v>
      </c>
      <c r="R256" s="28">
        <v>1</v>
      </c>
      <c r="S256" s="28">
        <v>0</v>
      </c>
      <c r="T256" s="28">
        <v>0</v>
      </c>
      <c r="U256" s="28">
        <v>1</v>
      </c>
      <c r="V256" s="28">
        <v>0</v>
      </c>
      <c r="W256" s="28">
        <v>0</v>
      </c>
      <c r="X256" s="28">
        <v>0</v>
      </c>
      <c r="Y256" s="28">
        <v>0</v>
      </c>
      <c r="Z256" s="28">
        <v>1</v>
      </c>
      <c r="AA256" s="28">
        <v>0</v>
      </c>
      <c r="AB256" s="28">
        <v>0</v>
      </c>
      <c r="AC256" s="28">
        <v>0</v>
      </c>
      <c r="AD256" s="28">
        <v>0</v>
      </c>
      <c r="AE256" s="28">
        <v>1</v>
      </c>
      <c r="AF256" s="28">
        <v>0</v>
      </c>
      <c r="AG256" s="28">
        <v>0</v>
      </c>
      <c r="AH256" s="28">
        <v>0</v>
      </c>
      <c r="AI256" s="28">
        <v>0</v>
      </c>
      <c r="AJ256" s="9">
        <f t="shared" si="20"/>
        <v>1</v>
      </c>
      <c r="AK256" s="9">
        <f t="shared" si="21"/>
        <v>0</v>
      </c>
      <c r="AL256" s="9">
        <f t="shared" si="22"/>
        <v>0</v>
      </c>
      <c r="AM256" s="9">
        <f t="shared" si="23"/>
        <v>0</v>
      </c>
      <c r="AN256" s="29" t="s">
        <v>7759</v>
      </c>
    </row>
    <row r="257" spans="1:40" x14ac:dyDescent="0.25">
      <c r="A257" s="28">
        <v>3131</v>
      </c>
      <c r="B257" s="29" t="s">
        <v>3874</v>
      </c>
      <c r="C257" s="29" t="s">
        <v>3875</v>
      </c>
      <c r="D257" s="29" t="s">
        <v>3876</v>
      </c>
      <c r="E257" s="42">
        <v>43101</v>
      </c>
      <c r="F257" s="29" t="s">
        <v>38</v>
      </c>
      <c r="L257" s="10" t="s">
        <v>341</v>
      </c>
      <c r="M257" s="29" t="s">
        <v>224</v>
      </c>
      <c r="N257" s="29" t="s">
        <v>48</v>
      </c>
      <c r="O257" s="28">
        <v>480</v>
      </c>
      <c r="P257" s="29" t="s">
        <v>195</v>
      </c>
      <c r="Q257" s="31" t="s">
        <v>15</v>
      </c>
      <c r="R257" s="28">
        <v>0</v>
      </c>
      <c r="S257" s="28">
        <v>0</v>
      </c>
      <c r="T257" s="28">
        <v>0</v>
      </c>
      <c r="U257" s="28">
        <v>1</v>
      </c>
      <c r="V257" s="28">
        <v>0</v>
      </c>
      <c r="W257" s="28">
        <v>0</v>
      </c>
      <c r="X257" s="28">
        <v>0</v>
      </c>
      <c r="Y257" s="28">
        <v>0</v>
      </c>
      <c r="Z257" s="28">
        <v>1</v>
      </c>
      <c r="AA257" s="28">
        <v>0</v>
      </c>
      <c r="AB257" s="28">
        <v>0</v>
      </c>
      <c r="AC257" s="28">
        <v>0</v>
      </c>
      <c r="AD257" s="28">
        <v>0</v>
      </c>
      <c r="AE257" s="28">
        <v>0</v>
      </c>
      <c r="AF257" s="28">
        <v>0</v>
      </c>
      <c r="AG257" s="28">
        <v>0</v>
      </c>
      <c r="AH257" s="28">
        <v>0</v>
      </c>
      <c r="AI257" s="28">
        <v>1</v>
      </c>
      <c r="AJ257" s="9">
        <f t="shared" si="20"/>
        <v>0</v>
      </c>
      <c r="AK257" s="9">
        <f t="shared" si="21"/>
        <v>0</v>
      </c>
      <c r="AL257" s="9">
        <f t="shared" si="22"/>
        <v>1</v>
      </c>
      <c r="AM257" s="9">
        <f t="shared" si="23"/>
        <v>0</v>
      </c>
      <c r="AN257" s="29" t="s">
        <v>3877</v>
      </c>
    </row>
    <row r="258" spans="1:40" x14ac:dyDescent="0.25">
      <c r="A258" s="28">
        <v>3146</v>
      </c>
      <c r="B258" s="29" t="s">
        <v>4691</v>
      </c>
      <c r="C258" s="29" t="s">
        <v>4692</v>
      </c>
      <c r="D258" s="29" t="s">
        <v>4693</v>
      </c>
      <c r="E258" s="42">
        <v>43282</v>
      </c>
      <c r="F258" s="29" t="s">
        <v>38</v>
      </c>
      <c r="J258" s="28">
        <v>1</v>
      </c>
      <c r="L258" s="10" t="s">
        <v>342</v>
      </c>
      <c r="M258" s="29" t="s">
        <v>274</v>
      </c>
      <c r="N258" s="29" t="s">
        <v>48</v>
      </c>
      <c r="O258" s="28">
        <v>8</v>
      </c>
      <c r="P258" s="29" t="s">
        <v>4694</v>
      </c>
      <c r="Q258" s="31" t="s">
        <v>15</v>
      </c>
      <c r="R258" s="28">
        <v>1</v>
      </c>
      <c r="S258" s="28">
        <v>0</v>
      </c>
      <c r="T258" s="28">
        <v>0</v>
      </c>
      <c r="U258" s="28">
        <v>1</v>
      </c>
      <c r="V258" s="28">
        <v>0</v>
      </c>
      <c r="W258" s="28">
        <v>0</v>
      </c>
      <c r="X258" s="28">
        <v>0</v>
      </c>
      <c r="Y258" s="28">
        <v>1</v>
      </c>
      <c r="Z258" s="28">
        <v>0</v>
      </c>
      <c r="AA258" s="28">
        <v>0</v>
      </c>
      <c r="AB258" s="28">
        <v>0</v>
      </c>
      <c r="AC258" s="28">
        <v>1</v>
      </c>
      <c r="AD258" s="28">
        <v>0</v>
      </c>
      <c r="AE258" s="28">
        <v>0</v>
      </c>
      <c r="AF258" s="28">
        <v>0</v>
      </c>
      <c r="AG258" s="28">
        <v>0</v>
      </c>
      <c r="AH258" s="28">
        <v>0</v>
      </c>
      <c r="AI258" s="28">
        <v>0</v>
      </c>
      <c r="AJ258" s="9">
        <f t="shared" si="20"/>
        <v>1</v>
      </c>
      <c r="AK258" s="9">
        <f t="shared" si="21"/>
        <v>0</v>
      </c>
      <c r="AL258" s="9">
        <f t="shared" si="22"/>
        <v>0</v>
      </c>
      <c r="AM258" s="9">
        <f t="shared" si="23"/>
        <v>0</v>
      </c>
      <c r="AN258" s="29" t="s">
        <v>4696</v>
      </c>
    </row>
    <row r="259" spans="1:40" x14ac:dyDescent="0.25">
      <c r="A259" s="28">
        <v>3162</v>
      </c>
      <c r="B259" s="29" t="s">
        <v>7760</v>
      </c>
      <c r="C259" s="29" t="s">
        <v>7761</v>
      </c>
      <c r="D259" s="29" t="s">
        <v>7762</v>
      </c>
      <c r="E259" s="42">
        <v>40026</v>
      </c>
      <c r="F259" s="29" t="s">
        <v>38</v>
      </c>
      <c r="G259" s="28">
        <v>1900</v>
      </c>
      <c r="H259" s="28">
        <v>850</v>
      </c>
      <c r="J259" s="28">
        <v>0.81</v>
      </c>
      <c r="K259" s="28">
        <v>11.2</v>
      </c>
      <c r="L259" s="10" t="s">
        <v>341</v>
      </c>
      <c r="M259" s="29" t="s">
        <v>151</v>
      </c>
      <c r="N259" s="29" t="s">
        <v>48</v>
      </c>
      <c r="O259" s="28">
        <v>1.1662000000000001</v>
      </c>
      <c r="P259" s="29" t="s">
        <v>3396</v>
      </c>
      <c r="Q259" s="31" t="s">
        <v>15</v>
      </c>
      <c r="R259" s="28">
        <v>1</v>
      </c>
      <c r="S259" s="28">
        <v>0</v>
      </c>
      <c r="T259" s="28">
        <v>0</v>
      </c>
      <c r="U259" s="28">
        <v>1</v>
      </c>
      <c r="V259" s="28">
        <v>0</v>
      </c>
      <c r="W259" s="28">
        <v>0</v>
      </c>
      <c r="X259" s="28">
        <v>0</v>
      </c>
      <c r="Y259" s="28">
        <v>0</v>
      </c>
      <c r="Z259" s="28">
        <v>1</v>
      </c>
      <c r="AA259" s="28">
        <v>0</v>
      </c>
      <c r="AB259" s="28">
        <v>0</v>
      </c>
      <c r="AC259" s="28">
        <v>0</v>
      </c>
      <c r="AD259" s="28">
        <v>0</v>
      </c>
      <c r="AE259" s="28">
        <v>0</v>
      </c>
      <c r="AF259" s="28">
        <v>0</v>
      </c>
      <c r="AG259" s="28">
        <v>0</v>
      </c>
      <c r="AH259" s="28">
        <v>0</v>
      </c>
      <c r="AI259" s="28">
        <v>1</v>
      </c>
      <c r="AJ259" s="9">
        <f t="shared" si="20"/>
        <v>0</v>
      </c>
      <c r="AK259" s="9">
        <f t="shared" si="21"/>
        <v>0</v>
      </c>
      <c r="AL259" s="9">
        <f t="shared" si="22"/>
        <v>1</v>
      </c>
      <c r="AM259" s="9">
        <f t="shared" si="23"/>
        <v>0</v>
      </c>
      <c r="AN259" s="29" t="s">
        <v>7763</v>
      </c>
    </row>
    <row r="260" spans="1:40" x14ac:dyDescent="0.25">
      <c r="A260" s="28">
        <v>3166</v>
      </c>
      <c r="B260" s="29" t="s">
        <v>3332</v>
      </c>
      <c r="C260" s="29" t="s">
        <v>3333</v>
      </c>
      <c r="D260" s="29" t="s">
        <v>3334</v>
      </c>
      <c r="E260" s="42">
        <v>43300</v>
      </c>
      <c r="F260" s="29" t="s">
        <v>38</v>
      </c>
      <c r="J260" s="28">
        <v>5</v>
      </c>
      <c r="L260" s="10" t="s">
        <v>342</v>
      </c>
      <c r="M260" s="29" t="s">
        <v>501</v>
      </c>
      <c r="N260" s="29" t="s">
        <v>48</v>
      </c>
      <c r="O260" s="28">
        <v>349.35714285714283</v>
      </c>
      <c r="P260" s="29" t="s">
        <v>3335</v>
      </c>
      <c r="Q260" s="31" t="s">
        <v>70</v>
      </c>
      <c r="R260" s="28">
        <v>0</v>
      </c>
      <c r="S260" s="28">
        <v>0</v>
      </c>
      <c r="T260" s="28">
        <v>0</v>
      </c>
      <c r="U260" s="28">
        <v>1</v>
      </c>
      <c r="V260" s="28">
        <v>0</v>
      </c>
      <c r="W260" s="28">
        <v>0</v>
      </c>
      <c r="X260" s="28">
        <v>0</v>
      </c>
      <c r="Y260" s="28">
        <v>0</v>
      </c>
      <c r="Z260" s="28">
        <v>1</v>
      </c>
      <c r="AA260" s="28">
        <v>0</v>
      </c>
      <c r="AB260" s="28">
        <v>0</v>
      </c>
      <c r="AC260" s="28">
        <v>1</v>
      </c>
      <c r="AD260" s="28">
        <v>1</v>
      </c>
      <c r="AE260" s="28">
        <v>1</v>
      </c>
      <c r="AF260" s="28">
        <v>0</v>
      </c>
      <c r="AG260" s="28">
        <v>0</v>
      </c>
      <c r="AH260" s="28">
        <v>0</v>
      </c>
      <c r="AI260" s="28">
        <v>0</v>
      </c>
      <c r="AJ260" s="9">
        <f t="shared" si="20"/>
        <v>1</v>
      </c>
      <c r="AK260" s="9">
        <f t="shared" si="21"/>
        <v>0</v>
      </c>
      <c r="AL260" s="9">
        <f t="shared" si="22"/>
        <v>1</v>
      </c>
      <c r="AM260" s="9">
        <f t="shared" si="23"/>
        <v>1</v>
      </c>
      <c r="AN260" s="29" t="s">
        <v>3336</v>
      </c>
    </row>
    <row r="261" spans="1:40" x14ac:dyDescent="0.25">
      <c r="A261" s="28">
        <v>3203</v>
      </c>
      <c r="B261" s="29" t="s">
        <v>4707</v>
      </c>
      <c r="C261" s="29" t="s">
        <v>4708</v>
      </c>
      <c r="D261" s="29" t="s">
        <v>4709</v>
      </c>
      <c r="E261" s="42">
        <v>43356</v>
      </c>
      <c r="F261" s="29" t="s">
        <v>38</v>
      </c>
      <c r="I261" s="28">
        <v>1466</v>
      </c>
      <c r="J261" s="28">
        <v>1.1499999999999999</v>
      </c>
      <c r="L261" s="10" t="s">
        <v>341</v>
      </c>
      <c r="M261" s="29" t="s">
        <v>151</v>
      </c>
      <c r="N261" s="29" t="s">
        <v>48</v>
      </c>
      <c r="O261" s="28">
        <v>28</v>
      </c>
      <c r="P261" s="29" t="s">
        <v>526</v>
      </c>
      <c r="Q261" s="31" t="s">
        <v>15</v>
      </c>
      <c r="R261" s="28">
        <v>1</v>
      </c>
      <c r="S261" s="28">
        <v>0</v>
      </c>
      <c r="T261" s="28">
        <v>0</v>
      </c>
      <c r="U261" s="28">
        <v>1</v>
      </c>
      <c r="V261" s="28">
        <v>0</v>
      </c>
      <c r="W261" s="28">
        <v>0</v>
      </c>
      <c r="X261" s="28">
        <v>0</v>
      </c>
      <c r="Y261" s="28">
        <v>0</v>
      </c>
      <c r="Z261" s="28">
        <v>1</v>
      </c>
      <c r="AA261" s="28">
        <v>0</v>
      </c>
      <c r="AB261" s="28">
        <v>0</v>
      </c>
      <c r="AC261" s="28">
        <v>1</v>
      </c>
      <c r="AD261" s="28">
        <v>0</v>
      </c>
      <c r="AE261" s="28">
        <v>1</v>
      </c>
      <c r="AF261" s="28">
        <v>0</v>
      </c>
      <c r="AG261" s="28">
        <v>0</v>
      </c>
      <c r="AH261" s="28">
        <v>0</v>
      </c>
      <c r="AI261" s="28">
        <v>0</v>
      </c>
      <c r="AJ261" s="9">
        <f t="shared" si="20"/>
        <v>1</v>
      </c>
      <c r="AK261" s="9">
        <f t="shared" si="21"/>
        <v>0</v>
      </c>
      <c r="AL261" s="9">
        <f t="shared" si="22"/>
        <v>0</v>
      </c>
      <c r="AM261" s="9">
        <f t="shared" si="23"/>
        <v>0</v>
      </c>
      <c r="AN261" s="29" t="s">
        <v>4710</v>
      </c>
    </row>
    <row r="262" spans="1:40" x14ac:dyDescent="0.25">
      <c r="A262" s="28">
        <v>3217</v>
      </c>
      <c r="B262" s="29" t="s">
        <v>814</v>
      </c>
      <c r="C262" s="29" t="s">
        <v>815</v>
      </c>
      <c r="D262" s="29" t="s">
        <v>816</v>
      </c>
      <c r="E262" s="42">
        <v>44264</v>
      </c>
      <c r="F262" s="29" t="s">
        <v>38</v>
      </c>
      <c r="I262" s="28">
        <v>37.54</v>
      </c>
      <c r="J262" s="28">
        <v>1.2999999999999999E-2</v>
      </c>
      <c r="K262" s="28">
        <v>3.7</v>
      </c>
      <c r="L262" s="10" t="s">
        <v>341</v>
      </c>
      <c r="M262" s="29" t="s">
        <v>47</v>
      </c>
      <c r="N262" s="29" t="s">
        <v>48</v>
      </c>
      <c r="O262" s="28">
        <v>270</v>
      </c>
      <c r="P262" s="29" t="s">
        <v>817</v>
      </c>
      <c r="Q262" s="31" t="s">
        <v>15</v>
      </c>
      <c r="R262" s="28">
        <v>1</v>
      </c>
      <c r="S262" s="28">
        <v>0</v>
      </c>
      <c r="T262" s="28">
        <v>0</v>
      </c>
      <c r="U262" s="28">
        <v>1</v>
      </c>
      <c r="V262" s="28">
        <v>0</v>
      </c>
      <c r="W262" s="28">
        <v>0</v>
      </c>
      <c r="X262" s="28">
        <v>0</v>
      </c>
      <c r="Y262" s="28">
        <v>0</v>
      </c>
      <c r="Z262" s="28">
        <v>1</v>
      </c>
      <c r="AA262" s="28">
        <v>0</v>
      </c>
      <c r="AB262" s="28">
        <v>0</v>
      </c>
      <c r="AC262" s="28">
        <v>1</v>
      </c>
      <c r="AD262" s="28">
        <v>0</v>
      </c>
      <c r="AE262" s="28">
        <v>1</v>
      </c>
      <c r="AF262" s="28">
        <v>0</v>
      </c>
      <c r="AG262" s="28">
        <v>0</v>
      </c>
      <c r="AH262" s="28">
        <v>0</v>
      </c>
      <c r="AI262" s="28">
        <v>0</v>
      </c>
      <c r="AJ262" s="9">
        <f t="shared" si="20"/>
        <v>1</v>
      </c>
      <c r="AK262" s="9">
        <f t="shared" si="21"/>
        <v>0</v>
      </c>
      <c r="AL262" s="9">
        <f t="shared" si="22"/>
        <v>0</v>
      </c>
      <c r="AM262" s="9">
        <f t="shared" si="23"/>
        <v>0</v>
      </c>
      <c r="AN262" s="29" t="s">
        <v>818</v>
      </c>
    </row>
    <row r="263" spans="1:40" x14ac:dyDescent="0.25">
      <c r="A263" s="28">
        <v>3227</v>
      </c>
      <c r="B263" s="29" t="s">
        <v>4711</v>
      </c>
      <c r="C263" s="29" t="s">
        <v>4712</v>
      </c>
      <c r="D263" s="29" t="s">
        <v>4713</v>
      </c>
      <c r="E263" s="42">
        <v>43394</v>
      </c>
      <c r="F263" s="29" t="s">
        <v>38</v>
      </c>
      <c r="L263" s="10" t="s">
        <v>341</v>
      </c>
      <c r="M263" s="29" t="s">
        <v>283</v>
      </c>
      <c r="N263" s="29" t="s">
        <v>48</v>
      </c>
      <c r="O263" s="28">
        <v>1680</v>
      </c>
      <c r="P263" s="29" t="s">
        <v>377</v>
      </c>
      <c r="Q263" s="31" t="s">
        <v>15</v>
      </c>
      <c r="R263" s="28">
        <v>1</v>
      </c>
      <c r="S263" s="28">
        <v>0</v>
      </c>
      <c r="T263" s="28">
        <v>0</v>
      </c>
      <c r="U263" s="28">
        <v>1</v>
      </c>
      <c r="V263" s="28">
        <v>0</v>
      </c>
      <c r="W263" s="28">
        <v>0</v>
      </c>
      <c r="X263" s="28">
        <v>0</v>
      </c>
      <c r="Y263" s="28">
        <v>0</v>
      </c>
      <c r="Z263" s="28">
        <v>1</v>
      </c>
      <c r="AA263" s="28">
        <v>0</v>
      </c>
      <c r="AB263" s="28">
        <v>0</v>
      </c>
      <c r="AC263" s="28">
        <v>0</v>
      </c>
      <c r="AD263" s="28">
        <v>0</v>
      </c>
      <c r="AE263" s="28">
        <v>0</v>
      </c>
      <c r="AF263" s="28">
        <v>0</v>
      </c>
      <c r="AG263" s="28">
        <v>0</v>
      </c>
      <c r="AH263" s="28">
        <v>0</v>
      </c>
      <c r="AI263" s="28">
        <v>1</v>
      </c>
      <c r="AJ263" s="9">
        <f t="shared" si="20"/>
        <v>0</v>
      </c>
      <c r="AK263" s="9">
        <f t="shared" si="21"/>
        <v>0</v>
      </c>
      <c r="AL263" s="9">
        <f t="shared" si="22"/>
        <v>1</v>
      </c>
      <c r="AM263" s="9">
        <f t="shared" si="23"/>
        <v>0</v>
      </c>
      <c r="AN263" s="29" t="s">
        <v>4714</v>
      </c>
    </row>
    <row r="264" spans="1:40" x14ac:dyDescent="0.25">
      <c r="A264" s="28">
        <v>3229</v>
      </c>
      <c r="B264" s="29" t="s">
        <v>4715</v>
      </c>
      <c r="C264" s="29" t="s">
        <v>4716</v>
      </c>
      <c r="D264" s="29" t="s">
        <v>4717</v>
      </c>
      <c r="E264" s="42">
        <v>43364</v>
      </c>
      <c r="F264" s="29" t="s">
        <v>38</v>
      </c>
      <c r="J264" s="28">
        <v>0.15</v>
      </c>
      <c r="L264" s="10" t="s">
        <v>342</v>
      </c>
      <c r="M264" s="29" t="s">
        <v>136</v>
      </c>
      <c r="N264" s="29" t="s">
        <v>40</v>
      </c>
      <c r="O264" s="28">
        <v>2</v>
      </c>
      <c r="P264" s="29" t="s">
        <v>4718</v>
      </c>
      <c r="Q264" s="31" t="s">
        <v>15</v>
      </c>
      <c r="R264" s="28">
        <v>1</v>
      </c>
      <c r="S264" s="28">
        <v>0</v>
      </c>
      <c r="T264" s="28">
        <v>0</v>
      </c>
      <c r="U264" s="28">
        <v>1</v>
      </c>
      <c r="V264" s="28">
        <v>0</v>
      </c>
      <c r="W264" s="28">
        <v>0</v>
      </c>
      <c r="X264" s="28">
        <v>0</v>
      </c>
      <c r="Y264" s="28">
        <v>1</v>
      </c>
      <c r="Z264" s="28">
        <v>0</v>
      </c>
      <c r="AA264" s="28">
        <v>0</v>
      </c>
      <c r="AB264" s="28">
        <v>0</v>
      </c>
      <c r="AC264" s="28">
        <v>1</v>
      </c>
      <c r="AD264" s="28">
        <v>0</v>
      </c>
      <c r="AE264" s="28">
        <v>1</v>
      </c>
      <c r="AF264" s="28">
        <v>0</v>
      </c>
      <c r="AG264" s="28">
        <v>0</v>
      </c>
      <c r="AH264" s="28">
        <v>0</v>
      </c>
      <c r="AI264" s="28">
        <v>0</v>
      </c>
      <c r="AJ264" s="9">
        <f t="shared" si="20"/>
        <v>1</v>
      </c>
      <c r="AK264" s="9">
        <f t="shared" si="21"/>
        <v>0</v>
      </c>
      <c r="AL264" s="9">
        <f t="shared" si="22"/>
        <v>0</v>
      </c>
      <c r="AM264" s="9">
        <f t="shared" si="23"/>
        <v>0</v>
      </c>
      <c r="AN264" s="29" t="s">
        <v>4720</v>
      </c>
    </row>
    <row r="265" spans="1:40" x14ac:dyDescent="0.25">
      <c r="A265" s="28">
        <v>3235</v>
      </c>
      <c r="B265" s="29" t="s">
        <v>4721</v>
      </c>
      <c r="C265" s="29" t="s">
        <v>4722</v>
      </c>
      <c r="D265" s="29" t="s">
        <v>4723</v>
      </c>
      <c r="E265" s="42">
        <v>43180</v>
      </c>
      <c r="F265" s="29" t="s">
        <v>38</v>
      </c>
      <c r="I265" s="28">
        <v>1505</v>
      </c>
      <c r="J265" s="28">
        <v>2.8500000000000001E-2</v>
      </c>
      <c r="L265" s="10" t="s">
        <v>342</v>
      </c>
      <c r="M265" s="29" t="s">
        <v>185</v>
      </c>
      <c r="N265" s="29" t="s">
        <v>48</v>
      </c>
      <c r="O265" s="28">
        <v>210</v>
      </c>
      <c r="P265" s="29" t="s">
        <v>923</v>
      </c>
      <c r="Q265" s="31" t="s">
        <v>15</v>
      </c>
      <c r="R265" s="28">
        <v>1</v>
      </c>
      <c r="S265" s="28">
        <v>0</v>
      </c>
      <c r="T265" s="28">
        <v>0</v>
      </c>
      <c r="U265" s="28">
        <v>1</v>
      </c>
      <c r="V265" s="28">
        <v>0</v>
      </c>
      <c r="W265" s="28">
        <v>0</v>
      </c>
      <c r="X265" s="28">
        <v>0</v>
      </c>
      <c r="Y265" s="28">
        <v>0</v>
      </c>
      <c r="Z265" s="28">
        <v>1</v>
      </c>
      <c r="AA265" s="28">
        <v>0</v>
      </c>
      <c r="AB265" s="28">
        <v>0</v>
      </c>
      <c r="AC265" s="28">
        <v>0</v>
      </c>
      <c r="AD265" s="28">
        <v>0</v>
      </c>
      <c r="AE265" s="28">
        <v>1</v>
      </c>
      <c r="AF265" s="28">
        <v>0</v>
      </c>
      <c r="AG265" s="28">
        <v>0</v>
      </c>
      <c r="AH265" s="28">
        <v>0</v>
      </c>
      <c r="AI265" s="28">
        <v>0</v>
      </c>
      <c r="AJ265" s="9">
        <f t="shared" si="20"/>
        <v>1</v>
      </c>
      <c r="AK265" s="9">
        <f t="shared" si="21"/>
        <v>0</v>
      </c>
      <c r="AL265" s="9">
        <f t="shared" si="22"/>
        <v>0</v>
      </c>
      <c r="AM265" s="9">
        <f t="shared" si="23"/>
        <v>0</v>
      </c>
      <c r="AN265" s="29" t="s">
        <v>4725</v>
      </c>
    </row>
    <row r="266" spans="1:40" x14ac:dyDescent="0.25">
      <c r="A266" s="28">
        <v>3246</v>
      </c>
      <c r="B266" s="29" t="s">
        <v>7764</v>
      </c>
      <c r="C266" s="29" t="s">
        <v>7765</v>
      </c>
      <c r="D266" s="29" t="s">
        <v>7766</v>
      </c>
      <c r="E266" s="42">
        <v>43389</v>
      </c>
      <c r="F266" s="29" t="s">
        <v>38</v>
      </c>
      <c r="J266" s="28">
        <v>4.2100000000000002E-3</v>
      </c>
      <c r="K266" s="28">
        <v>6.05</v>
      </c>
      <c r="L266" s="10" t="s">
        <v>342</v>
      </c>
      <c r="M266" s="29" t="s">
        <v>185</v>
      </c>
      <c r="N266" s="29" t="s">
        <v>48</v>
      </c>
      <c r="O266" s="28">
        <v>588</v>
      </c>
      <c r="P266" s="29" t="s">
        <v>526</v>
      </c>
      <c r="Q266" s="31" t="s">
        <v>15</v>
      </c>
      <c r="R266" s="28">
        <v>1</v>
      </c>
      <c r="S266" s="28">
        <v>0</v>
      </c>
      <c r="T266" s="28">
        <v>0</v>
      </c>
      <c r="U266" s="28">
        <v>1</v>
      </c>
      <c r="V266" s="28">
        <v>0</v>
      </c>
      <c r="W266" s="28">
        <v>0</v>
      </c>
      <c r="X266" s="28">
        <v>0</v>
      </c>
      <c r="Y266" s="28">
        <v>0</v>
      </c>
      <c r="Z266" s="28">
        <v>1</v>
      </c>
      <c r="AA266" s="28">
        <v>0</v>
      </c>
      <c r="AB266" s="28">
        <v>0</v>
      </c>
      <c r="AC266" s="28">
        <v>0</v>
      </c>
      <c r="AD266" s="28">
        <v>0</v>
      </c>
      <c r="AE266" s="28">
        <v>0</v>
      </c>
      <c r="AF266" s="28">
        <v>0</v>
      </c>
      <c r="AG266" s="28">
        <v>0</v>
      </c>
      <c r="AH266" s="28">
        <v>0</v>
      </c>
      <c r="AI266" s="28">
        <v>1</v>
      </c>
      <c r="AJ266" s="9">
        <f t="shared" si="20"/>
        <v>0</v>
      </c>
      <c r="AK266" s="9">
        <f t="shared" si="21"/>
        <v>0</v>
      </c>
      <c r="AL266" s="9">
        <f t="shared" si="22"/>
        <v>1</v>
      </c>
      <c r="AM266" s="9">
        <f t="shared" si="23"/>
        <v>0</v>
      </c>
      <c r="AN266" s="29" t="s">
        <v>7767</v>
      </c>
    </row>
    <row r="267" spans="1:40" x14ac:dyDescent="0.25">
      <c r="A267" s="28">
        <v>3363</v>
      </c>
      <c r="B267" s="29" t="s">
        <v>7768</v>
      </c>
      <c r="C267" s="29" t="s">
        <v>7769</v>
      </c>
      <c r="D267" s="29" t="s">
        <v>7770</v>
      </c>
      <c r="E267" s="42">
        <v>42887</v>
      </c>
      <c r="F267" s="29" t="s">
        <v>38</v>
      </c>
      <c r="J267" s="28">
        <v>2</v>
      </c>
      <c r="L267" s="10" t="s">
        <v>342</v>
      </c>
      <c r="M267" s="29" t="s">
        <v>185</v>
      </c>
      <c r="N267" s="29" t="s">
        <v>48</v>
      </c>
      <c r="O267" s="28">
        <v>15</v>
      </c>
      <c r="P267" s="29" t="s">
        <v>41</v>
      </c>
      <c r="Q267" s="31" t="s">
        <v>15</v>
      </c>
      <c r="R267" s="28">
        <v>1</v>
      </c>
      <c r="S267" s="28">
        <v>0</v>
      </c>
      <c r="T267" s="28">
        <v>0</v>
      </c>
      <c r="U267" s="28">
        <v>1</v>
      </c>
      <c r="V267" s="28">
        <v>0</v>
      </c>
      <c r="W267" s="28">
        <v>0</v>
      </c>
      <c r="X267" s="28">
        <v>0</v>
      </c>
      <c r="Y267" s="28">
        <v>0</v>
      </c>
      <c r="Z267" s="28">
        <v>1</v>
      </c>
      <c r="AA267" s="28">
        <v>0</v>
      </c>
      <c r="AB267" s="28">
        <v>0</v>
      </c>
      <c r="AC267" s="28">
        <v>0</v>
      </c>
      <c r="AD267" s="28">
        <v>0</v>
      </c>
      <c r="AE267" s="28">
        <v>1</v>
      </c>
      <c r="AF267" s="28">
        <v>0</v>
      </c>
      <c r="AG267" s="28">
        <v>1</v>
      </c>
      <c r="AH267" s="28">
        <v>0</v>
      </c>
      <c r="AI267" s="28">
        <v>0</v>
      </c>
      <c r="AJ267" s="9">
        <f t="shared" si="20"/>
        <v>1</v>
      </c>
      <c r="AK267" s="9">
        <f t="shared" si="21"/>
        <v>1</v>
      </c>
      <c r="AL267" s="9">
        <f t="shared" si="22"/>
        <v>0</v>
      </c>
      <c r="AM267" s="9">
        <f t="shared" si="23"/>
        <v>0</v>
      </c>
      <c r="AN267" s="29" t="s">
        <v>7771</v>
      </c>
    </row>
    <row r="268" spans="1:40" x14ac:dyDescent="0.25">
      <c r="A268" s="28">
        <v>3365</v>
      </c>
      <c r="B268" s="29" t="s">
        <v>4739</v>
      </c>
      <c r="C268" s="29" t="s">
        <v>4740</v>
      </c>
      <c r="D268" s="29" t="s">
        <v>4741</v>
      </c>
      <c r="E268" s="42">
        <v>43373</v>
      </c>
      <c r="F268" s="29" t="s">
        <v>38</v>
      </c>
      <c r="J268" s="28">
        <v>9.0999999999999998E-2</v>
      </c>
      <c r="L268" s="10" t="s">
        <v>341</v>
      </c>
      <c r="M268" s="29" t="s">
        <v>283</v>
      </c>
      <c r="N268" s="29" t="s">
        <v>48</v>
      </c>
      <c r="O268" s="28">
        <v>2856</v>
      </c>
      <c r="P268" s="29" t="s">
        <v>231</v>
      </c>
      <c r="Q268" s="31" t="s">
        <v>15</v>
      </c>
      <c r="R268" s="28">
        <v>1</v>
      </c>
      <c r="S268" s="28">
        <v>0</v>
      </c>
      <c r="T268" s="28">
        <v>0</v>
      </c>
      <c r="U268" s="28">
        <v>1</v>
      </c>
      <c r="V268" s="28">
        <v>0</v>
      </c>
      <c r="W268" s="28">
        <v>0</v>
      </c>
      <c r="X268" s="28">
        <v>0</v>
      </c>
      <c r="Y268" s="28">
        <v>0</v>
      </c>
      <c r="Z268" s="28">
        <v>1</v>
      </c>
      <c r="AA268" s="28">
        <v>0</v>
      </c>
      <c r="AB268" s="28">
        <v>0</v>
      </c>
      <c r="AC268" s="28">
        <v>1</v>
      </c>
      <c r="AD268" s="28">
        <v>0</v>
      </c>
      <c r="AE268" s="28">
        <v>0</v>
      </c>
      <c r="AF268" s="28">
        <v>0</v>
      </c>
      <c r="AG268" s="28">
        <v>0</v>
      </c>
      <c r="AH268" s="28">
        <v>0</v>
      </c>
      <c r="AI268" s="28">
        <v>0</v>
      </c>
      <c r="AJ268" s="9">
        <f t="shared" si="20"/>
        <v>1</v>
      </c>
      <c r="AK268" s="9">
        <f t="shared" si="21"/>
        <v>0</v>
      </c>
      <c r="AL268" s="9">
        <f t="shared" si="22"/>
        <v>0</v>
      </c>
      <c r="AM268" s="9">
        <f t="shared" si="23"/>
        <v>0</v>
      </c>
      <c r="AN268" s="29" t="s">
        <v>4742</v>
      </c>
    </row>
    <row r="269" spans="1:40" x14ac:dyDescent="0.25">
      <c r="A269" s="28">
        <v>3402</v>
      </c>
      <c r="B269" s="29" t="s">
        <v>3059</v>
      </c>
      <c r="C269" s="29" t="s">
        <v>3060</v>
      </c>
      <c r="D269" s="29" t="s">
        <v>3061</v>
      </c>
      <c r="E269" s="42">
        <v>43031</v>
      </c>
      <c r="F269" s="29" t="s">
        <v>38</v>
      </c>
      <c r="I269" s="28">
        <v>248</v>
      </c>
      <c r="J269" s="28">
        <v>1.46E-2</v>
      </c>
      <c r="L269" s="10" t="s">
        <v>342</v>
      </c>
      <c r="M269" s="29" t="s">
        <v>136</v>
      </c>
      <c r="N269" s="29" t="s">
        <v>40</v>
      </c>
      <c r="O269" s="28">
        <v>30</v>
      </c>
      <c r="P269" s="29" t="s">
        <v>923</v>
      </c>
      <c r="Q269" s="31" t="s">
        <v>15</v>
      </c>
      <c r="R269" s="28">
        <v>1</v>
      </c>
      <c r="S269" s="28">
        <v>0</v>
      </c>
      <c r="T269" s="28">
        <v>0</v>
      </c>
      <c r="U269" s="28">
        <v>1</v>
      </c>
      <c r="V269" s="28">
        <v>0</v>
      </c>
      <c r="W269" s="28">
        <v>0</v>
      </c>
      <c r="X269" s="28">
        <v>0</v>
      </c>
      <c r="Y269" s="28">
        <v>0</v>
      </c>
      <c r="Z269" s="28">
        <v>1</v>
      </c>
      <c r="AA269" s="28">
        <v>0</v>
      </c>
      <c r="AB269" s="28">
        <v>0</v>
      </c>
      <c r="AC269" s="28">
        <v>1</v>
      </c>
      <c r="AD269" s="28">
        <v>0</v>
      </c>
      <c r="AE269" s="28">
        <v>1</v>
      </c>
      <c r="AF269" s="28">
        <v>0</v>
      </c>
      <c r="AG269" s="28">
        <v>0</v>
      </c>
      <c r="AH269" s="28">
        <v>0</v>
      </c>
      <c r="AI269" s="28">
        <v>0</v>
      </c>
      <c r="AJ269" s="9">
        <f t="shared" si="20"/>
        <v>1</v>
      </c>
      <c r="AK269" s="9">
        <f t="shared" si="21"/>
        <v>0</v>
      </c>
      <c r="AL269" s="9">
        <f t="shared" si="22"/>
        <v>0</v>
      </c>
      <c r="AM269" s="9">
        <f t="shared" si="23"/>
        <v>0</v>
      </c>
      <c r="AN269" s="29" t="s">
        <v>3062</v>
      </c>
    </row>
    <row r="270" spans="1:40" x14ac:dyDescent="0.25">
      <c r="A270" s="28">
        <v>3406</v>
      </c>
      <c r="B270" s="29" t="s">
        <v>7772</v>
      </c>
      <c r="C270" s="29" t="s">
        <v>7773</v>
      </c>
      <c r="D270" s="29" t="s">
        <v>7774</v>
      </c>
      <c r="E270" s="42">
        <v>43558</v>
      </c>
      <c r="F270" s="29" t="s">
        <v>38</v>
      </c>
      <c r="J270" s="28">
        <v>0.2</v>
      </c>
      <c r="L270" s="10" t="s">
        <v>342</v>
      </c>
      <c r="M270" s="29" t="s">
        <v>224</v>
      </c>
      <c r="N270" s="29" t="s">
        <v>219</v>
      </c>
      <c r="O270" s="28">
        <v>1</v>
      </c>
      <c r="P270" s="29" t="s">
        <v>6036</v>
      </c>
      <c r="Q270" s="31" t="s">
        <v>15</v>
      </c>
      <c r="R270" s="28">
        <v>1</v>
      </c>
      <c r="S270" s="28">
        <v>0</v>
      </c>
      <c r="T270" s="28">
        <v>0</v>
      </c>
      <c r="U270" s="28">
        <v>0</v>
      </c>
      <c r="V270" s="28">
        <v>0</v>
      </c>
      <c r="W270" s="28">
        <v>0</v>
      </c>
      <c r="X270" s="28">
        <v>0</v>
      </c>
      <c r="Y270" s="28">
        <v>1</v>
      </c>
      <c r="Z270" s="28">
        <v>0</v>
      </c>
      <c r="AA270" s="28">
        <v>0</v>
      </c>
      <c r="AB270" s="28">
        <v>0</v>
      </c>
      <c r="AC270" s="28">
        <v>1</v>
      </c>
      <c r="AD270" s="28">
        <v>0</v>
      </c>
      <c r="AE270" s="28">
        <v>0</v>
      </c>
      <c r="AF270" s="28">
        <v>0</v>
      </c>
      <c r="AG270" s="28">
        <v>0</v>
      </c>
      <c r="AH270" s="28">
        <v>0</v>
      </c>
      <c r="AI270" s="28">
        <v>0</v>
      </c>
      <c r="AJ270" s="9">
        <f t="shared" si="20"/>
        <v>1</v>
      </c>
      <c r="AK270" s="9">
        <f t="shared" si="21"/>
        <v>0</v>
      </c>
      <c r="AL270" s="9">
        <f t="shared" si="22"/>
        <v>0</v>
      </c>
      <c r="AM270" s="9">
        <f t="shared" si="23"/>
        <v>0</v>
      </c>
      <c r="AN270" s="29" t="s">
        <v>7775</v>
      </c>
    </row>
    <row r="271" spans="1:40" x14ac:dyDescent="0.25">
      <c r="A271" s="28">
        <v>3408</v>
      </c>
      <c r="B271" s="29" t="s">
        <v>3884</v>
      </c>
      <c r="C271" s="29" t="s">
        <v>3885</v>
      </c>
      <c r="D271" s="29" t="s">
        <v>3886</v>
      </c>
      <c r="E271" s="42">
        <v>43581</v>
      </c>
      <c r="F271" s="29" t="s">
        <v>38</v>
      </c>
      <c r="G271" s="28">
        <v>959.1</v>
      </c>
      <c r="H271" s="28">
        <v>935.1</v>
      </c>
      <c r="J271" s="28">
        <v>0.3</v>
      </c>
      <c r="L271" s="10" t="s">
        <v>342</v>
      </c>
      <c r="M271" s="29" t="s">
        <v>274</v>
      </c>
      <c r="N271" s="29" t="s">
        <v>48</v>
      </c>
      <c r="O271" s="28">
        <v>24</v>
      </c>
      <c r="P271" s="29" t="s">
        <v>4759</v>
      </c>
      <c r="Q271" s="31" t="s">
        <v>15</v>
      </c>
      <c r="R271" s="28">
        <v>1</v>
      </c>
      <c r="S271" s="28">
        <v>0</v>
      </c>
      <c r="T271" s="28">
        <v>0</v>
      </c>
      <c r="U271" s="28">
        <v>1</v>
      </c>
      <c r="V271" s="28">
        <v>0</v>
      </c>
      <c r="W271" s="28">
        <v>0</v>
      </c>
      <c r="X271" s="28">
        <v>0</v>
      </c>
      <c r="Y271" s="28">
        <v>1</v>
      </c>
      <c r="Z271" s="28">
        <v>0</v>
      </c>
      <c r="AA271" s="28">
        <v>0</v>
      </c>
      <c r="AB271" s="28">
        <v>0</v>
      </c>
      <c r="AC271" s="28">
        <v>0</v>
      </c>
      <c r="AD271" s="28">
        <v>0</v>
      </c>
      <c r="AE271" s="28">
        <v>1</v>
      </c>
      <c r="AF271" s="28">
        <v>0</v>
      </c>
      <c r="AG271" s="28">
        <v>0</v>
      </c>
      <c r="AH271" s="28">
        <v>0</v>
      </c>
      <c r="AI271" s="28">
        <v>0</v>
      </c>
      <c r="AJ271" s="9">
        <f t="shared" si="20"/>
        <v>1</v>
      </c>
      <c r="AK271" s="9">
        <f t="shared" si="21"/>
        <v>0</v>
      </c>
      <c r="AL271" s="9">
        <f t="shared" si="22"/>
        <v>0</v>
      </c>
      <c r="AM271" s="9">
        <f t="shared" si="23"/>
        <v>0</v>
      </c>
      <c r="AN271" s="29" t="s">
        <v>3888</v>
      </c>
    </row>
    <row r="272" spans="1:40" x14ac:dyDescent="0.25">
      <c r="A272" s="28">
        <v>3423</v>
      </c>
      <c r="B272" s="29" t="s">
        <v>4760</v>
      </c>
      <c r="C272" s="29" t="s">
        <v>4761</v>
      </c>
      <c r="D272" s="29" t="s">
        <v>4762</v>
      </c>
      <c r="E272" s="42">
        <v>43487</v>
      </c>
      <c r="F272" s="29" t="s">
        <v>38</v>
      </c>
      <c r="J272" s="28">
        <v>8.4500000000000006E-2</v>
      </c>
      <c r="L272" s="10" t="s">
        <v>342</v>
      </c>
      <c r="M272" s="29" t="s">
        <v>136</v>
      </c>
      <c r="N272" s="29" t="s">
        <v>219</v>
      </c>
      <c r="O272" s="28">
        <v>365</v>
      </c>
      <c r="P272" s="29" t="s">
        <v>225</v>
      </c>
      <c r="Q272" s="31" t="s">
        <v>15</v>
      </c>
      <c r="R272" s="28">
        <v>1</v>
      </c>
      <c r="S272" s="28">
        <v>0</v>
      </c>
      <c r="T272" s="28">
        <v>0</v>
      </c>
      <c r="U272" s="28">
        <v>1</v>
      </c>
      <c r="V272" s="28">
        <v>0</v>
      </c>
      <c r="W272" s="28">
        <v>0</v>
      </c>
      <c r="X272" s="28">
        <v>0</v>
      </c>
      <c r="Y272" s="28">
        <v>0</v>
      </c>
      <c r="Z272" s="28">
        <v>1</v>
      </c>
      <c r="AA272" s="28">
        <v>0</v>
      </c>
      <c r="AB272" s="28">
        <v>0</v>
      </c>
      <c r="AC272" s="28">
        <v>0</v>
      </c>
      <c r="AD272" s="28">
        <v>0</v>
      </c>
      <c r="AE272" s="28">
        <v>1</v>
      </c>
      <c r="AF272" s="28">
        <v>0</v>
      </c>
      <c r="AG272" s="28">
        <v>0</v>
      </c>
      <c r="AH272" s="28">
        <v>0</v>
      </c>
      <c r="AI272" s="28">
        <v>0</v>
      </c>
      <c r="AJ272" s="9">
        <f t="shared" si="20"/>
        <v>1</v>
      </c>
      <c r="AK272" s="9">
        <f t="shared" si="21"/>
        <v>0</v>
      </c>
      <c r="AL272" s="9">
        <f t="shared" si="22"/>
        <v>0</v>
      </c>
      <c r="AM272" s="9">
        <f t="shared" si="23"/>
        <v>0</v>
      </c>
      <c r="AN272" s="29" t="s">
        <v>4764</v>
      </c>
    </row>
    <row r="273" spans="1:40" x14ac:dyDescent="0.25">
      <c r="A273" s="28">
        <v>3424</v>
      </c>
      <c r="B273" s="29" t="s">
        <v>5653</v>
      </c>
      <c r="C273" s="29" t="s">
        <v>5654</v>
      </c>
      <c r="D273" s="29" t="s">
        <v>5655</v>
      </c>
      <c r="E273" s="42">
        <v>43431</v>
      </c>
      <c r="F273" s="29" t="s">
        <v>38</v>
      </c>
      <c r="J273" s="28">
        <v>4</v>
      </c>
      <c r="L273" s="10" t="s">
        <v>342</v>
      </c>
      <c r="M273" s="29" t="s">
        <v>5656</v>
      </c>
      <c r="N273" s="29" t="s">
        <v>48</v>
      </c>
      <c r="O273" s="28">
        <v>16</v>
      </c>
      <c r="P273" s="29" t="s">
        <v>7776</v>
      </c>
      <c r="Q273" s="31" t="s">
        <v>70</v>
      </c>
      <c r="R273" s="28">
        <v>0</v>
      </c>
      <c r="S273" s="28">
        <v>0</v>
      </c>
      <c r="T273" s="28">
        <v>0</v>
      </c>
      <c r="U273" s="28">
        <v>0</v>
      </c>
      <c r="V273" s="28">
        <v>0</v>
      </c>
      <c r="W273" s="28">
        <v>0</v>
      </c>
      <c r="X273" s="28">
        <v>0</v>
      </c>
      <c r="Y273" s="28">
        <v>1</v>
      </c>
      <c r="Z273" s="28">
        <v>0</v>
      </c>
      <c r="AA273" s="28">
        <v>0</v>
      </c>
      <c r="AB273" s="28">
        <v>0</v>
      </c>
      <c r="AC273" s="28">
        <v>1</v>
      </c>
      <c r="AD273" s="28">
        <v>0</v>
      </c>
      <c r="AE273" s="28">
        <v>0</v>
      </c>
      <c r="AF273" s="28">
        <v>0</v>
      </c>
      <c r="AG273" s="28">
        <v>0</v>
      </c>
      <c r="AH273" s="28">
        <v>0</v>
      </c>
      <c r="AI273" s="28">
        <v>0</v>
      </c>
      <c r="AJ273" s="9">
        <f t="shared" si="20"/>
        <v>1</v>
      </c>
      <c r="AK273" s="9">
        <f t="shared" si="21"/>
        <v>0</v>
      </c>
      <c r="AL273" s="9">
        <f t="shared" si="22"/>
        <v>0</v>
      </c>
      <c r="AM273" s="9">
        <f t="shared" si="23"/>
        <v>0</v>
      </c>
      <c r="AN273" s="29" t="s">
        <v>5657</v>
      </c>
    </row>
    <row r="274" spans="1:40" x14ac:dyDescent="0.25">
      <c r="A274" s="28">
        <v>3437</v>
      </c>
      <c r="B274" s="29" t="s">
        <v>839</v>
      </c>
      <c r="C274" s="29" t="s">
        <v>840</v>
      </c>
      <c r="D274" s="29" t="s">
        <v>841</v>
      </c>
      <c r="E274" s="42">
        <v>40544</v>
      </c>
      <c r="F274" s="29" t="s">
        <v>38</v>
      </c>
      <c r="L274" s="10" t="s">
        <v>341</v>
      </c>
      <c r="M274" s="29" t="s">
        <v>151</v>
      </c>
      <c r="N274" s="29" t="s">
        <v>48</v>
      </c>
      <c r="O274" s="28">
        <v>48</v>
      </c>
      <c r="P274" s="29" t="s">
        <v>41</v>
      </c>
      <c r="Q274" s="31" t="s">
        <v>15</v>
      </c>
      <c r="R274" s="28">
        <v>1</v>
      </c>
      <c r="S274" s="28">
        <v>0</v>
      </c>
      <c r="T274" s="28">
        <v>0</v>
      </c>
      <c r="U274" s="28">
        <v>1</v>
      </c>
      <c r="V274" s="28">
        <v>0</v>
      </c>
      <c r="W274" s="28">
        <v>0</v>
      </c>
      <c r="X274" s="28">
        <v>0</v>
      </c>
      <c r="Y274" s="28">
        <v>0</v>
      </c>
      <c r="Z274" s="28">
        <v>1</v>
      </c>
      <c r="AA274" s="28">
        <v>0</v>
      </c>
      <c r="AB274" s="28">
        <v>0</v>
      </c>
      <c r="AC274" s="28">
        <v>0</v>
      </c>
      <c r="AD274" s="28">
        <v>0</v>
      </c>
      <c r="AE274" s="28">
        <v>0</v>
      </c>
      <c r="AF274" s="28">
        <v>0</v>
      </c>
      <c r="AG274" s="28">
        <v>0</v>
      </c>
      <c r="AH274" s="28">
        <v>0</v>
      </c>
      <c r="AI274" s="28">
        <v>1</v>
      </c>
      <c r="AJ274" s="9">
        <f t="shared" si="20"/>
        <v>0</v>
      </c>
      <c r="AK274" s="9">
        <f t="shared" si="21"/>
        <v>0</v>
      </c>
      <c r="AL274" s="9">
        <f t="shared" si="22"/>
        <v>1</v>
      </c>
      <c r="AM274" s="9">
        <f t="shared" si="23"/>
        <v>0</v>
      </c>
      <c r="AN274" s="29" t="s">
        <v>842</v>
      </c>
    </row>
    <row r="275" spans="1:40" x14ac:dyDescent="0.25">
      <c r="A275" s="28">
        <v>3477</v>
      </c>
      <c r="B275" s="29" t="s">
        <v>3358</v>
      </c>
      <c r="C275" s="29" t="s">
        <v>3359</v>
      </c>
      <c r="D275" s="29" t="s">
        <v>3360</v>
      </c>
      <c r="E275" s="42">
        <v>42005</v>
      </c>
      <c r="F275" s="29" t="s">
        <v>38</v>
      </c>
      <c r="J275" s="28">
        <v>4.8000000000000001E-2</v>
      </c>
      <c r="L275" s="10" t="s">
        <v>342</v>
      </c>
      <c r="M275" s="29" t="s">
        <v>185</v>
      </c>
      <c r="N275" s="29" t="s">
        <v>48</v>
      </c>
      <c r="O275" s="28">
        <v>30</v>
      </c>
      <c r="P275" s="29" t="s">
        <v>891</v>
      </c>
      <c r="Q275" s="31" t="s">
        <v>15</v>
      </c>
      <c r="R275" s="28">
        <v>1</v>
      </c>
      <c r="S275" s="28">
        <v>0</v>
      </c>
      <c r="T275" s="28">
        <v>0</v>
      </c>
      <c r="U275" s="28">
        <v>1</v>
      </c>
      <c r="V275" s="28">
        <v>0</v>
      </c>
      <c r="W275" s="28">
        <v>0</v>
      </c>
      <c r="X275" s="28">
        <v>0</v>
      </c>
      <c r="Y275" s="28">
        <v>0</v>
      </c>
      <c r="Z275" s="28">
        <v>1</v>
      </c>
      <c r="AA275" s="28">
        <v>0</v>
      </c>
      <c r="AB275" s="28">
        <v>0</v>
      </c>
      <c r="AC275" s="28">
        <v>0</v>
      </c>
      <c r="AD275" s="28">
        <v>0</v>
      </c>
      <c r="AE275" s="28">
        <v>1</v>
      </c>
      <c r="AF275" s="28">
        <v>0</v>
      </c>
      <c r="AG275" s="28">
        <v>0</v>
      </c>
      <c r="AH275" s="28">
        <v>0</v>
      </c>
      <c r="AI275" s="28">
        <v>0</v>
      </c>
      <c r="AJ275" s="9">
        <f t="shared" si="20"/>
        <v>1</v>
      </c>
      <c r="AK275" s="9">
        <f t="shared" si="21"/>
        <v>0</v>
      </c>
      <c r="AL275" s="9">
        <f t="shared" si="22"/>
        <v>0</v>
      </c>
      <c r="AM275" s="9">
        <f t="shared" si="23"/>
        <v>0</v>
      </c>
      <c r="AN275" s="29" t="s">
        <v>3361</v>
      </c>
    </row>
    <row r="276" spans="1:40" x14ac:dyDescent="0.25">
      <c r="A276" s="28">
        <v>3508</v>
      </c>
      <c r="B276" s="29" t="s">
        <v>4769</v>
      </c>
      <c r="C276" s="29" t="s">
        <v>4770</v>
      </c>
      <c r="D276" s="29" t="s">
        <v>4771</v>
      </c>
      <c r="E276" s="42">
        <v>43708</v>
      </c>
      <c r="F276" s="29" t="s">
        <v>38</v>
      </c>
      <c r="G276" s="28">
        <v>3000</v>
      </c>
      <c r="H276" s="28">
        <v>500</v>
      </c>
      <c r="I276" s="28">
        <v>22740</v>
      </c>
      <c r="J276" s="28">
        <v>1.05</v>
      </c>
      <c r="K276" s="28">
        <v>37.93</v>
      </c>
      <c r="L276" s="10" t="s">
        <v>341</v>
      </c>
      <c r="M276" s="29" t="s">
        <v>151</v>
      </c>
      <c r="N276" s="29" t="s">
        <v>48</v>
      </c>
      <c r="O276" s="28">
        <v>900</v>
      </c>
      <c r="P276" s="29" t="s">
        <v>225</v>
      </c>
      <c r="Q276" s="31" t="s">
        <v>15</v>
      </c>
      <c r="R276" s="28">
        <v>1</v>
      </c>
      <c r="S276" s="28">
        <v>0</v>
      </c>
      <c r="T276" s="28">
        <v>0</v>
      </c>
      <c r="U276" s="28">
        <v>1</v>
      </c>
      <c r="V276" s="28">
        <v>0</v>
      </c>
      <c r="W276" s="28">
        <v>0</v>
      </c>
      <c r="X276" s="28">
        <v>0</v>
      </c>
      <c r="Y276" s="28">
        <v>0</v>
      </c>
      <c r="Z276" s="28">
        <v>1</v>
      </c>
      <c r="AA276" s="28">
        <v>0</v>
      </c>
      <c r="AB276" s="28">
        <v>0</v>
      </c>
      <c r="AC276" s="28">
        <v>1</v>
      </c>
      <c r="AD276" s="28">
        <v>0</v>
      </c>
      <c r="AE276" s="28">
        <v>0</v>
      </c>
      <c r="AF276" s="28">
        <v>0</v>
      </c>
      <c r="AG276" s="28">
        <v>0</v>
      </c>
      <c r="AH276" s="28">
        <v>0</v>
      </c>
      <c r="AI276" s="28">
        <v>0</v>
      </c>
      <c r="AJ276" s="9">
        <f t="shared" ref="AJ276:AJ339" si="24">IF(OR(AC276=1,AE276=1),1,0)</f>
        <v>1</v>
      </c>
      <c r="AK276" s="9">
        <f t="shared" ref="AK276:AK339" si="25">IF(OR(AF276=1,AG276=1),1,0)</f>
        <v>0</v>
      </c>
      <c r="AL276" s="9">
        <f t="shared" ref="AL276:AL339" si="26">IF(OR(AD276=1,AH276=1,AI276=1),1,0)</f>
        <v>0</v>
      </c>
      <c r="AM276" s="9">
        <f t="shared" ref="AM276:AM339" si="27">IF(OR(AD276=1,AH276=1),1,0)</f>
        <v>0</v>
      </c>
      <c r="AN276" s="29" t="s">
        <v>4772</v>
      </c>
    </row>
    <row r="277" spans="1:40" x14ac:dyDescent="0.25">
      <c r="A277" s="28">
        <v>3532</v>
      </c>
      <c r="B277" s="29" t="s">
        <v>7777</v>
      </c>
      <c r="C277" s="29" t="s">
        <v>7778</v>
      </c>
      <c r="D277" s="29" t="s">
        <v>7779</v>
      </c>
      <c r="E277" s="42">
        <v>42979</v>
      </c>
      <c r="F277" s="29" t="s">
        <v>38</v>
      </c>
      <c r="K277" s="28">
        <v>2.0720000000000001</v>
      </c>
      <c r="L277" s="10" t="s">
        <v>341</v>
      </c>
      <c r="M277" s="29" t="s">
        <v>737</v>
      </c>
      <c r="N277" s="29" t="s">
        <v>48</v>
      </c>
      <c r="O277" s="28">
        <v>0</v>
      </c>
      <c r="P277" s="29" t="s">
        <v>7780</v>
      </c>
      <c r="Q277" s="31" t="s">
        <v>15</v>
      </c>
      <c r="R277" s="28">
        <v>1</v>
      </c>
      <c r="S277" s="28">
        <v>0</v>
      </c>
      <c r="T277" s="28">
        <v>0</v>
      </c>
      <c r="U277" s="28">
        <v>0</v>
      </c>
      <c r="V277" s="28">
        <v>1</v>
      </c>
      <c r="W277" s="28">
        <v>0</v>
      </c>
      <c r="X277" s="28">
        <v>0</v>
      </c>
      <c r="Y277" s="28">
        <v>0</v>
      </c>
      <c r="Z277" s="28">
        <v>0</v>
      </c>
      <c r="AA277" s="28">
        <v>0</v>
      </c>
      <c r="AB277" s="28">
        <v>0</v>
      </c>
      <c r="AC277" s="28">
        <v>0</v>
      </c>
      <c r="AD277" s="28">
        <v>0</v>
      </c>
      <c r="AE277" s="28">
        <v>0</v>
      </c>
      <c r="AF277" s="28">
        <v>0</v>
      </c>
      <c r="AG277" s="28">
        <v>0</v>
      </c>
      <c r="AH277" s="28">
        <v>0</v>
      </c>
      <c r="AI277" s="28">
        <v>1</v>
      </c>
      <c r="AJ277" s="9">
        <f t="shared" si="24"/>
        <v>0</v>
      </c>
      <c r="AK277" s="9">
        <f t="shared" si="25"/>
        <v>0</v>
      </c>
      <c r="AL277" s="9">
        <f t="shared" si="26"/>
        <v>1</v>
      </c>
      <c r="AM277" s="9">
        <f t="shared" si="27"/>
        <v>0</v>
      </c>
      <c r="AN277" s="29" t="s">
        <v>7781</v>
      </c>
    </row>
    <row r="278" spans="1:40" x14ac:dyDescent="0.25">
      <c r="A278" s="28">
        <v>3537</v>
      </c>
      <c r="B278" s="29" t="s">
        <v>2780</v>
      </c>
      <c r="C278" s="29" t="s">
        <v>2781</v>
      </c>
      <c r="D278" s="29" t="s">
        <v>2782</v>
      </c>
      <c r="E278" s="42">
        <v>42552</v>
      </c>
      <c r="F278" s="29" t="s">
        <v>38</v>
      </c>
      <c r="J278" s="28">
        <v>0.97399999999999998</v>
      </c>
      <c r="L278" s="10" t="s">
        <v>342</v>
      </c>
      <c r="M278" s="29" t="s">
        <v>185</v>
      </c>
      <c r="N278" s="29" t="s">
        <v>48</v>
      </c>
      <c r="O278" s="28">
        <v>60</v>
      </c>
      <c r="P278" s="29" t="s">
        <v>891</v>
      </c>
      <c r="Q278" s="31" t="s">
        <v>15</v>
      </c>
      <c r="R278" s="28">
        <v>1</v>
      </c>
      <c r="S278" s="28">
        <v>0</v>
      </c>
      <c r="T278" s="28">
        <v>0</v>
      </c>
      <c r="U278" s="28">
        <v>1</v>
      </c>
      <c r="V278" s="28">
        <v>0</v>
      </c>
      <c r="W278" s="28">
        <v>0</v>
      </c>
      <c r="X278" s="28">
        <v>0</v>
      </c>
      <c r="Y278" s="28">
        <v>0</v>
      </c>
      <c r="Z278" s="28">
        <v>1</v>
      </c>
      <c r="AA278" s="28">
        <v>0</v>
      </c>
      <c r="AB278" s="28">
        <v>0</v>
      </c>
      <c r="AC278" s="28">
        <v>0</v>
      </c>
      <c r="AD278" s="28">
        <v>0</v>
      </c>
      <c r="AE278" s="28">
        <v>1</v>
      </c>
      <c r="AF278" s="28">
        <v>0</v>
      </c>
      <c r="AG278" s="28">
        <v>0</v>
      </c>
      <c r="AH278" s="28">
        <v>0</v>
      </c>
      <c r="AI278" s="28">
        <v>0</v>
      </c>
      <c r="AJ278" s="9">
        <f t="shared" si="24"/>
        <v>1</v>
      </c>
      <c r="AK278" s="9">
        <f t="shared" si="25"/>
        <v>0</v>
      </c>
      <c r="AL278" s="9">
        <f t="shared" si="26"/>
        <v>0</v>
      </c>
      <c r="AM278" s="9">
        <f t="shared" si="27"/>
        <v>0</v>
      </c>
      <c r="AN278" s="29" t="s">
        <v>2783</v>
      </c>
    </row>
    <row r="279" spans="1:40" x14ac:dyDescent="0.25">
      <c r="A279" s="28">
        <v>3543</v>
      </c>
      <c r="B279" s="29" t="s">
        <v>4777</v>
      </c>
      <c r="C279" s="29" t="s">
        <v>4778</v>
      </c>
      <c r="D279" s="29" t="s">
        <v>4779</v>
      </c>
      <c r="E279" s="42">
        <v>43794</v>
      </c>
      <c r="F279" s="29" t="s">
        <v>38</v>
      </c>
      <c r="J279" s="28">
        <v>1.5</v>
      </c>
      <c r="L279" s="10" t="s">
        <v>342</v>
      </c>
      <c r="M279" s="29" t="s">
        <v>185</v>
      </c>
      <c r="N279" s="29" t="s">
        <v>48</v>
      </c>
      <c r="O279" s="28">
        <v>92.857142857142861</v>
      </c>
      <c r="P279" s="29" t="s">
        <v>3401</v>
      </c>
      <c r="Q279" s="31" t="s">
        <v>15</v>
      </c>
      <c r="R279" s="28">
        <v>1</v>
      </c>
      <c r="S279" s="28">
        <v>0</v>
      </c>
      <c r="T279" s="28">
        <v>0</v>
      </c>
      <c r="U279" s="28">
        <v>1</v>
      </c>
      <c r="V279" s="28">
        <v>0</v>
      </c>
      <c r="W279" s="28">
        <v>0</v>
      </c>
      <c r="X279" s="28">
        <v>0</v>
      </c>
      <c r="Y279" s="28">
        <v>0</v>
      </c>
      <c r="Z279" s="28">
        <v>1</v>
      </c>
      <c r="AA279" s="28">
        <v>0</v>
      </c>
      <c r="AB279" s="28">
        <v>0</v>
      </c>
      <c r="AC279" s="28">
        <v>1</v>
      </c>
      <c r="AD279" s="28">
        <v>0</v>
      </c>
      <c r="AE279" s="28">
        <v>0</v>
      </c>
      <c r="AF279" s="28">
        <v>0</v>
      </c>
      <c r="AG279" s="28">
        <v>0</v>
      </c>
      <c r="AH279" s="28">
        <v>0</v>
      </c>
      <c r="AI279" s="28">
        <v>0</v>
      </c>
      <c r="AJ279" s="9">
        <f t="shared" si="24"/>
        <v>1</v>
      </c>
      <c r="AK279" s="9">
        <f t="shared" si="25"/>
        <v>0</v>
      </c>
      <c r="AL279" s="9">
        <f t="shared" si="26"/>
        <v>0</v>
      </c>
      <c r="AM279" s="9">
        <f t="shared" si="27"/>
        <v>0</v>
      </c>
      <c r="AN279" s="29" t="s">
        <v>4780</v>
      </c>
    </row>
    <row r="280" spans="1:40" x14ac:dyDescent="0.25">
      <c r="A280" s="28">
        <v>3546</v>
      </c>
      <c r="B280" s="29" t="s">
        <v>4781</v>
      </c>
      <c r="C280" s="29" t="s">
        <v>4782</v>
      </c>
      <c r="D280" s="29" t="s">
        <v>4783</v>
      </c>
      <c r="E280" s="42">
        <v>43794</v>
      </c>
      <c r="F280" s="29" t="s">
        <v>38</v>
      </c>
      <c r="J280" s="28">
        <v>2.2000000000000002</v>
      </c>
      <c r="K280" s="28">
        <v>80</v>
      </c>
      <c r="L280" s="10" t="s">
        <v>342</v>
      </c>
      <c r="M280" s="29" t="s">
        <v>1977</v>
      </c>
      <c r="N280" s="29" t="s">
        <v>219</v>
      </c>
      <c r="O280" s="28">
        <v>84</v>
      </c>
      <c r="P280" s="29" t="s">
        <v>4784</v>
      </c>
      <c r="Q280" s="31" t="s">
        <v>15</v>
      </c>
      <c r="R280" s="28">
        <v>1</v>
      </c>
      <c r="S280" s="28">
        <v>0</v>
      </c>
      <c r="T280" s="28">
        <v>0</v>
      </c>
      <c r="U280" s="28">
        <v>1</v>
      </c>
      <c r="V280" s="28">
        <v>0</v>
      </c>
      <c r="W280" s="28">
        <v>0</v>
      </c>
      <c r="X280" s="28">
        <v>0</v>
      </c>
      <c r="Y280" s="28">
        <v>0</v>
      </c>
      <c r="Z280" s="28">
        <v>1</v>
      </c>
      <c r="AA280" s="28">
        <v>0</v>
      </c>
      <c r="AB280" s="28">
        <v>0</v>
      </c>
      <c r="AC280" s="28">
        <v>1</v>
      </c>
      <c r="AD280" s="28">
        <v>0</v>
      </c>
      <c r="AE280" s="28">
        <v>1</v>
      </c>
      <c r="AF280" s="28">
        <v>0</v>
      </c>
      <c r="AG280" s="28">
        <v>0</v>
      </c>
      <c r="AH280" s="28">
        <v>0</v>
      </c>
      <c r="AI280" s="28">
        <v>0</v>
      </c>
      <c r="AJ280" s="9">
        <f t="shared" si="24"/>
        <v>1</v>
      </c>
      <c r="AK280" s="9">
        <f t="shared" si="25"/>
        <v>0</v>
      </c>
      <c r="AL280" s="9">
        <f t="shared" si="26"/>
        <v>0</v>
      </c>
      <c r="AM280" s="9">
        <f t="shared" si="27"/>
        <v>0</v>
      </c>
      <c r="AN280" s="29" t="s">
        <v>4786</v>
      </c>
    </row>
    <row r="281" spans="1:40" x14ac:dyDescent="0.25">
      <c r="A281" s="28">
        <v>3627</v>
      </c>
      <c r="B281" s="29" t="s">
        <v>7782</v>
      </c>
      <c r="C281" s="29" t="s">
        <v>7783</v>
      </c>
      <c r="D281" s="29" t="s">
        <v>7784</v>
      </c>
      <c r="E281" s="42">
        <v>42795</v>
      </c>
      <c r="F281" s="29" t="s">
        <v>38</v>
      </c>
      <c r="L281" s="10" t="s">
        <v>341</v>
      </c>
      <c r="M281" s="29" t="s">
        <v>151</v>
      </c>
      <c r="N281" s="29" t="s">
        <v>48</v>
      </c>
      <c r="O281" s="28">
        <v>1.6666666666666667</v>
      </c>
      <c r="P281" s="29" t="s">
        <v>7785</v>
      </c>
      <c r="Q281" s="31" t="s">
        <v>15</v>
      </c>
      <c r="R281" s="28">
        <v>1</v>
      </c>
      <c r="S281" s="28">
        <v>0</v>
      </c>
      <c r="T281" s="28">
        <v>0</v>
      </c>
      <c r="U281" s="28">
        <v>1</v>
      </c>
      <c r="V281" s="28">
        <v>0</v>
      </c>
      <c r="W281" s="28">
        <v>0</v>
      </c>
      <c r="X281" s="28">
        <v>0</v>
      </c>
      <c r="Y281" s="28">
        <v>0</v>
      </c>
      <c r="Z281" s="28">
        <v>1</v>
      </c>
      <c r="AA281" s="28">
        <v>0</v>
      </c>
      <c r="AB281" s="28">
        <v>0</v>
      </c>
      <c r="AC281" s="28">
        <v>0</v>
      </c>
      <c r="AD281" s="28">
        <v>0</v>
      </c>
      <c r="AE281" s="28">
        <v>0</v>
      </c>
      <c r="AF281" s="28">
        <v>0</v>
      </c>
      <c r="AG281" s="28">
        <v>0</v>
      </c>
      <c r="AH281" s="28">
        <v>0</v>
      </c>
      <c r="AI281" s="28">
        <v>1</v>
      </c>
      <c r="AJ281" s="9">
        <f t="shared" si="24"/>
        <v>0</v>
      </c>
      <c r="AK281" s="9">
        <f t="shared" si="25"/>
        <v>0</v>
      </c>
      <c r="AL281" s="9">
        <f t="shared" si="26"/>
        <v>1</v>
      </c>
      <c r="AM281" s="9">
        <f t="shared" si="27"/>
        <v>0</v>
      </c>
      <c r="AN281" s="29" t="s">
        <v>7786</v>
      </c>
    </row>
    <row r="282" spans="1:40" x14ac:dyDescent="0.25">
      <c r="A282" s="28">
        <v>3630</v>
      </c>
      <c r="B282" s="29" t="s">
        <v>2558</v>
      </c>
      <c r="C282" s="29" t="s">
        <v>2559</v>
      </c>
      <c r="D282" s="29" t="s">
        <v>2560</v>
      </c>
      <c r="E282" s="42">
        <v>43914</v>
      </c>
      <c r="F282" s="29" t="s">
        <v>38</v>
      </c>
      <c r="I282" s="28">
        <v>40000</v>
      </c>
      <c r="J282" s="28">
        <v>0.36</v>
      </c>
      <c r="L282" s="10" t="s">
        <v>341</v>
      </c>
      <c r="M282" s="29" t="s">
        <v>151</v>
      </c>
      <c r="N282" s="29" t="s">
        <v>48</v>
      </c>
      <c r="O282" s="28">
        <v>224</v>
      </c>
      <c r="P282" s="29" t="s">
        <v>367</v>
      </c>
      <c r="Q282" s="31" t="s">
        <v>15</v>
      </c>
      <c r="R282" s="28">
        <v>1</v>
      </c>
      <c r="S282" s="28">
        <v>0</v>
      </c>
      <c r="T282" s="28">
        <v>0</v>
      </c>
      <c r="U282" s="28">
        <v>1</v>
      </c>
      <c r="V282" s="28">
        <v>0</v>
      </c>
      <c r="W282" s="28">
        <v>0</v>
      </c>
      <c r="X282" s="28">
        <v>0</v>
      </c>
      <c r="Y282" s="28">
        <v>0</v>
      </c>
      <c r="Z282" s="28">
        <v>1</v>
      </c>
      <c r="AA282" s="28">
        <v>0</v>
      </c>
      <c r="AB282" s="28">
        <v>0</v>
      </c>
      <c r="AC282" s="28">
        <v>1</v>
      </c>
      <c r="AD282" s="28">
        <v>0</v>
      </c>
      <c r="AE282" s="28">
        <v>1</v>
      </c>
      <c r="AF282" s="28">
        <v>0</v>
      </c>
      <c r="AG282" s="28">
        <v>0</v>
      </c>
      <c r="AH282" s="28">
        <v>0</v>
      </c>
      <c r="AI282" s="28">
        <v>0</v>
      </c>
      <c r="AJ282" s="9">
        <f t="shared" si="24"/>
        <v>1</v>
      </c>
      <c r="AK282" s="9">
        <f t="shared" si="25"/>
        <v>0</v>
      </c>
      <c r="AL282" s="9">
        <f t="shared" si="26"/>
        <v>0</v>
      </c>
      <c r="AM282" s="9">
        <f t="shared" si="27"/>
        <v>0</v>
      </c>
      <c r="AN282" s="29" t="s">
        <v>2561</v>
      </c>
    </row>
    <row r="283" spans="1:40" x14ac:dyDescent="0.25">
      <c r="A283" s="28">
        <v>3657</v>
      </c>
      <c r="B283" s="29" t="s">
        <v>4799</v>
      </c>
      <c r="C283" s="29" t="s">
        <v>4800</v>
      </c>
      <c r="D283" s="29" t="s">
        <v>4801</v>
      </c>
      <c r="E283" s="42">
        <v>41061</v>
      </c>
      <c r="F283" s="29" t="s">
        <v>38</v>
      </c>
      <c r="G283" s="28">
        <v>1900</v>
      </c>
      <c r="H283" s="28">
        <v>1800</v>
      </c>
      <c r="J283" s="28">
        <v>0.86</v>
      </c>
      <c r="L283" s="10" t="s">
        <v>341</v>
      </c>
      <c r="M283" s="29" t="s">
        <v>151</v>
      </c>
      <c r="N283" s="29" t="s">
        <v>48</v>
      </c>
      <c r="O283" s="28">
        <v>7300</v>
      </c>
      <c r="P283" s="29" t="s">
        <v>4193</v>
      </c>
      <c r="Q283" s="31" t="s">
        <v>15</v>
      </c>
      <c r="R283" s="28">
        <v>1</v>
      </c>
      <c r="S283" s="28">
        <v>0</v>
      </c>
      <c r="T283" s="28">
        <v>0</v>
      </c>
      <c r="U283" s="28">
        <v>0</v>
      </c>
      <c r="V283" s="28">
        <v>0</v>
      </c>
      <c r="W283" s="28">
        <v>0</v>
      </c>
      <c r="X283" s="28">
        <v>0</v>
      </c>
      <c r="Y283" s="28">
        <v>1</v>
      </c>
      <c r="Z283" s="28">
        <v>0</v>
      </c>
      <c r="AA283" s="28">
        <v>0</v>
      </c>
      <c r="AB283" s="28">
        <v>1</v>
      </c>
      <c r="AC283" s="28">
        <v>0</v>
      </c>
      <c r="AD283" s="28">
        <v>0</v>
      </c>
      <c r="AE283" s="28">
        <v>1</v>
      </c>
      <c r="AF283" s="28">
        <v>0</v>
      </c>
      <c r="AG283" s="28">
        <v>0</v>
      </c>
      <c r="AH283" s="28">
        <v>0</v>
      </c>
      <c r="AI283" s="28">
        <v>0</v>
      </c>
      <c r="AJ283" s="9">
        <f t="shared" si="24"/>
        <v>1</v>
      </c>
      <c r="AK283" s="9">
        <f t="shared" si="25"/>
        <v>0</v>
      </c>
      <c r="AL283" s="9">
        <f t="shared" si="26"/>
        <v>0</v>
      </c>
      <c r="AM283" s="9">
        <f t="shared" si="27"/>
        <v>0</v>
      </c>
      <c r="AN283" s="29" t="s">
        <v>4802</v>
      </c>
    </row>
    <row r="284" spans="1:40" x14ac:dyDescent="0.25">
      <c r="A284" s="28">
        <v>3680</v>
      </c>
      <c r="B284" s="29" t="s">
        <v>4803</v>
      </c>
      <c r="C284" s="29" t="s">
        <v>4804</v>
      </c>
      <c r="D284" s="29" t="s">
        <v>4805</v>
      </c>
      <c r="E284" s="42">
        <v>42917</v>
      </c>
      <c r="F284" s="29" t="s">
        <v>38</v>
      </c>
      <c r="I284" s="28">
        <v>38200</v>
      </c>
      <c r="K284" s="28">
        <v>120</v>
      </c>
      <c r="L284" s="10" t="s">
        <v>342</v>
      </c>
      <c r="M284" s="29" t="s">
        <v>136</v>
      </c>
      <c r="N284" s="29" t="s">
        <v>40</v>
      </c>
      <c r="O284" s="28">
        <v>2</v>
      </c>
      <c r="P284" s="29" t="s">
        <v>4806</v>
      </c>
      <c r="Q284" s="31" t="s">
        <v>15</v>
      </c>
      <c r="R284" s="28">
        <v>1</v>
      </c>
      <c r="S284" s="28">
        <v>0</v>
      </c>
      <c r="T284" s="28">
        <v>1</v>
      </c>
      <c r="U284" s="28">
        <v>0</v>
      </c>
      <c r="V284" s="28">
        <v>0</v>
      </c>
      <c r="W284" s="28">
        <v>0</v>
      </c>
      <c r="X284" s="28">
        <v>0</v>
      </c>
      <c r="Y284" s="28">
        <v>0</v>
      </c>
      <c r="Z284" s="28">
        <v>1</v>
      </c>
      <c r="AA284" s="28">
        <v>0</v>
      </c>
      <c r="AB284" s="28">
        <v>0</v>
      </c>
      <c r="AC284" s="28">
        <v>0</v>
      </c>
      <c r="AD284" s="28">
        <v>0</v>
      </c>
      <c r="AE284" s="28">
        <v>1</v>
      </c>
      <c r="AF284" s="28">
        <v>0</v>
      </c>
      <c r="AG284" s="28">
        <v>0</v>
      </c>
      <c r="AH284" s="28">
        <v>0</v>
      </c>
      <c r="AI284" s="28">
        <v>0</v>
      </c>
      <c r="AJ284" s="9">
        <f t="shared" si="24"/>
        <v>1</v>
      </c>
      <c r="AK284" s="9">
        <f t="shared" si="25"/>
        <v>0</v>
      </c>
      <c r="AL284" s="9">
        <f t="shared" si="26"/>
        <v>0</v>
      </c>
      <c r="AM284" s="9">
        <f t="shared" si="27"/>
        <v>0</v>
      </c>
      <c r="AN284" s="29" t="s">
        <v>4808</v>
      </c>
    </row>
    <row r="285" spans="1:40" x14ac:dyDescent="0.25">
      <c r="A285" s="28">
        <v>3692</v>
      </c>
      <c r="B285" s="29" t="s">
        <v>7787</v>
      </c>
      <c r="C285" s="29" t="s">
        <v>7788</v>
      </c>
      <c r="D285" s="29" t="s">
        <v>7789</v>
      </c>
      <c r="E285" s="42">
        <v>44011</v>
      </c>
      <c r="F285" s="29" t="s">
        <v>38</v>
      </c>
      <c r="L285" s="10" t="s">
        <v>341</v>
      </c>
      <c r="M285" s="29" t="s">
        <v>1340</v>
      </c>
      <c r="N285" s="29" t="s">
        <v>48</v>
      </c>
      <c r="O285" s="28">
        <v>0</v>
      </c>
      <c r="P285" s="29" t="s">
        <v>111</v>
      </c>
      <c r="Q285" s="31" t="s">
        <v>15</v>
      </c>
      <c r="R285" s="28">
        <v>1</v>
      </c>
      <c r="S285" s="28">
        <v>0</v>
      </c>
      <c r="T285" s="28">
        <v>0</v>
      </c>
      <c r="U285" s="28">
        <v>0</v>
      </c>
      <c r="V285" s="28">
        <v>0</v>
      </c>
      <c r="W285" s="28">
        <v>0</v>
      </c>
      <c r="X285" s="28">
        <v>0</v>
      </c>
      <c r="Y285" s="28">
        <v>0</v>
      </c>
      <c r="Z285" s="28">
        <v>1</v>
      </c>
      <c r="AA285" s="28">
        <v>0</v>
      </c>
      <c r="AB285" s="28">
        <v>0</v>
      </c>
      <c r="AC285" s="28">
        <v>0</v>
      </c>
      <c r="AD285" s="28">
        <v>0</v>
      </c>
      <c r="AE285" s="28">
        <v>1</v>
      </c>
      <c r="AF285" s="28">
        <v>0</v>
      </c>
      <c r="AG285" s="28">
        <v>0</v>
      </c>
      <c r="AH285" s="28">
        <v>0</v>
      </c>
      <c r="AI285" s="28">
        <v>0</v>
      </c>
      <c r="AJ285" s="9">
        <f t="shared" si="24"/>
        <v>1</v>
      </c>
      <c r="AK285" s="9">
        <f t="shared" si="25"/>
        <v>0</v>
      </c>
      <c r="AL285" s="9">
        <f t="shared" si="26"/>
        <v>0</v>
      </c>
      <c r="AM285" s="9">
        <f t="shared" si="27"/>
        <v>0</v>
      </c>
      <c r="AN285" s="29" t="s">
        <v>7790</v>
      </c>
    </row>
    <row r="286" spans="1:40" x14ac:dyDescent="0.25">
      <c r="A286" s="28">
        <v>3718</v>
      </c>
      <c r="B286" s="29" t="s">
        <v>3906</v>
      </c>
      <c r="C286" s="29" t="s">
        <v>3907</v>
      </c>
      <c r="D286" s="29" t="s">
        <v>3908</v>
      </c>
      <c r="E286" s="42">
        <v>44050</v>
      </c>
      <c r="F286" s="29" t="s">
        <v>38</v>
      </c>
      <c r="J286" s="28">
        <v>4</v>
      </c>
      <c r="L286" s="10" t="s">
        <v>342</v>
      </c>
      <c r="M286" s="29" t="s">
        <v>185</v>
      </c>
      <c r="N286" s="29" t="s">
        <v>48</v>
      </c>
      <c r="O286" s="28">
        <v>24</v>
      </c>
      <c r="P286" s="29" t="s">
        <v>7791</v>
      </c>
      <c r="Q286" s="31" t="s">
        <v>15</v>
      </c>
      <c r="R286" s="28">
        <v>1</v>
      </c>
      <c r="S286" s="28">
        <v>0</v>
      </c>
      <c r="T286" s="28">
        <v>0</v>
      </c>
      <c r="U286" s="28">
        <v>0</v>
      </c>
      <c r="V286" s="28">
        <v>0</v>
      </c>
      <c r="W286" s="28">
        <v>0</v>
      </c>
      <c r="X286" s="28">
        <v>0</v>
      </c>
      <c r="Y286" s="28">
        <v>1</v>
      </c>
      <c r="Z286" s="28">
        <v>0</v>
      </c>
      <c r="AA286" s="28">
        <v>0</v>
      </c>
      <c r="AB286" s="28">
        <v>0</v>
      </c>
      <c r="AC286" s="28">
        <v>0</v>
      </c>
      <c r="AD286" s="28">
        <v>1</v>
      </c>
      <c r="AE286" s="28">
        <v>0</v>
      </c>
      <c r="AF286" s="28">
        <v>0</v>
      </c>
      <c r="AG286" s="28">
        <v>0</v>
      </c>
      <c r="AH286" s="28">
        <v>0</v>
      </c>
      <c r="AI286" s="28">
        <v>0</v>
      </c>
      <c r="AJ286" s="9">
        <f t="shared" si="24"/>
        <v>0</v>
      </c>
      <c r="AK286" s="9">
        <f t="shared" si="25"/>
        <v>0</v>
      </c>
      <c r="AL286" s="9">
        <f t="shared" si="26"/>
        <v>1</v>
      </c>
      <c r="AM286" s="9">
        <f t="shared" si="27"/>
        <v>1</v>
      </c>
      <c r="AN286" s="29" t="s">
        <v>3909</v>
      </c>
    </row>
    <row r="287" spans="1:40" x14ac:dyDescent="0.25">
      <c r="A287" s="28">
        <v>3732</v>
      </c>
      <c r="B287" s="29" t="s">
        <v>2602</v>
      </c>
      <c r="C287" s="29" t="s">
        <v>2603</v>
      </c>
      <c r="D287" s="29" t="s">
        <v>2604</v>
      </c>
      <c r="E287" s="42">
        <v>43952</v>
      </c>
      <c r="F287" s="29" t="s">
        <v>38</v>
      </c>
      <c r="J287" s="28">
        <v>5.5700000000000003E-3</v>
      </c>
      <c r="L287" s="10" t="s">
        <v>341</v>
      </c>
      <c r="M287" s="29" t="s">
        <v>151</v>
      </c>
      <c r="N287" s="29" t="s">
        <v>48</v>
      </c>
      <c r="O287" s="28">
        <v>168</v>
      </c>
      <c r="P287" s="29" t="s">
        <v>367</v>
      </c>
      <c r="Q287" s="31" t="s">
        <v>15</v>
      </c>
      <c r="R287" s="28">
        <v>0</v>
      </c>
      <c r="S287" s="28">
        <v>0</v>
      </c>
      <c r="T287" s="28">
        <v>0</v>
      </c>
      <c r="U287" s="28">
        <v>1</v>
      </c>
      <c r="V287" s="28">
        <v>0</v>
      </c>
      <c r="W287" s="28">
        <v>0</v>
      </c>
      <c r="X287" s="28">
        <v>0</v>
      </c>
      <c r="Y287" s="28">
        <v>0</v>
      </c>
      <c r="Z287" s="28">
        <v>1</v>
      </c>
      <c r="AA287" s="28">
        <v>0</v>
      </c>
      <c r="AB287" s="28">
        <v>0</v>
      </c>
      <c r="AC287" s="28">
        <v>0</v>
      </c>
      <c r="AD287" s="28">
        <v>0</v>
      </c>
      <c r="AE287" s="28">
        <v>1</v>
      </c>
      <c r="AF287" s="28">
        <v>0</v>
      </c>
      <c r="AG287" s="28">
        <v>0</v>
      </c>
      <c r="AH287" s="28">
        <v>0</v>
      </c>
      <c r="AI287" s="28">
        <v>0</v>
      </c>
      <c r="AJ287" s="9">
        <f t="shared" si="24"/>
        <v>1</v>
      </c>
      <c r="AK287" s="9">
        <f t="shared" si="25"/>
        <v>0</v>
      </c>
      <c r="AL287" s="9">
        <f t="shared" si="26"/>
        <v>0</v>
      </c>
      <c r="AM287" s="9">
        <f t="shared" si="27"/>
        <v>0</v>
      </c>
      <c r="AN287" s="29" t="s">
        <v>2605</v>
      </c>
    </row>
    <row r="288" spans="1:40" x14ac:dyDescent="0.25">
      <c r="A288" s="28">
        <v>3747</v>
      </c>
      <c r="B288" s="29" t="s">
        <v>7792</v>
      </c>
      <c r="C288" s="29" t="s">
        <v>7793</v>
      </c>
      <c r="D288" s="29" t="s">
        <v>7794</v>
      </c>
      <c r="E288" s="42">
        <v>44115</v>
      </c>
      <c r="F288" s="29" t="s">
        <v>38</v>
      </c>
      <c r="I288" s="28">
        <v>160</v>
      </c>
      <c r="L288" s="10" t="s">
        <v>341</v>
      </c>
      <c r="M288" s="29" t="s">
        <v>54</v>
      </c>
      <c r="N288" s="29" t="s">
        <v>40</v>
      </c>
      <c r="O288" s="28">
        <v>120</v>
      </c>
      <c r="P288" s="29" t="s">
        <v>2220</v>
      </c>
      <c r="Q288" s="31" t="s">
        <v>15</v>
      </c>
      <c r="R288" s="28">
        <v>1</v>
      </c>
      <c r="S288" s="28">
        <v>0</v>
      </c>
      <c r="T288" s="28">
        <v>0</v>
      </c>
      <c r="U288" s="28">
        <v>1</v>
      </c>
      <c r="V288" s="28">
        <v>0</v>
      </c>
      <c r="W288" s="28">
        <v>0</v>
      </c>
      <c r="X288" s="28">
        <v>0</v>
      </c>
      <c r="Y288" s="28">
        <v>0</v>
      </c>
      <c r="Z288" s="28">
        <v>1</v>
      </c>
      <c r="AA288" s="28">
        <v>0</v>
      </c>
      <c r="AB288" s="28">
        <v>0</v>
      </c>
      <c r="AC288" s="28">
        <v>0</v>
      </c>
      <c r="AD288" s="28">
        <v>0</v>
      </c>
      <c r="AE288" s="28">
        <v>1</v>
      </c>
      <c r="AF288" s="28">
        <v>0</v>
      </c>
      <c r="AG288" s="28">
        <v>0</v>
      </c>
      <c r="AH288" s="28">
        <v>0</v>
      </c>
      <c r="AI288" s="28">
        <v>0</v>
      </c>
      <c r="AJ288" s="9">
        <f t="shared" si="24"/>
        <v>1</v>
      </c>
      <c r="AK288" s="9">
        <f t="shared" si="25"/>
        <v>0</v>
      </c>
      <c r="AL288" s="9">
        <f t="shared" si="26"/>
        <v>0</v>
      </c>
      <c r="AM288" s="9">
        <f t="shared" si="27"/>
        <v>0</v>
      </c>
      <c r="AN288" s="29" t="s">
        <v>7795</v>
      </c>
    </row>
    <row r="289" spans="1:40" x14ac:dyDescent="0.25">
      <c r="A289" s="28">
        <v>3749</v>
      </c>
      <c r="B289" s="29" t="s">
        <v>3911</v>
      </c>
      <c r="C289" s="29" t="s">
        <v>3912</v>
      </c>
      <c r="D289" s="29" t="s">
        <v>3913</v>
      </c>
      <c r="E289" s="42">
        <v>43990</v>
      </c>
      <c r="F289" s="29" t="s">
        <v>38</v>
      </c>
      <c r="J289" s="28">
        <v>1</v>
      </c>
      <c r="L289" s="10" t="s">
        <v>342</v>
      </c>
      <c r="M289" s="29" t="s">
        <v>3365</v>
      </c>
      <c r="N289" s="29" t="s">
        <v>48</v>
      </c>
      <c r="O289" s="28">
        <v>72</v>
      </c>
      <c r="P289" s="29" t="s">
        <v>6124</v>
      </c>
      <c r="Q289" s="31" t="s">
        <v>15</v>
      </c>
      <c r="R289" s="28">
        <v>1</v>
      </c>
      <c r="S289" s="28">
        <v>0</v>
      </c>
      <c r="T289" s="28">
        <v>0</v>
      </c>
      <c r="U289" s="28">
        <v>0</v>
      </c>
      <c r="V289" s="28">
        <v>0</v>
      </c>
      <c r="W289" s="28">
        <v>0</v>
      </c>
      <c r="X289" s="28">
        <v>0</v>
      </c>
      <c r="Y289" s="28">
        <v>1</v>
      </c>
      <c r="Z289" s="28">
        <v>0</v>
      </c>
      <c r="AA289" s="28">
        <v>0</v>
      </c>
      <c r="AB289" s="28">
        <v>0</v>
      </c>
      <c r="AC289" s="28">
        <v>1</v>
      </c>
      <c r="AD289" s="28">
        <v>1</v>
      </c>
      <c r="AE289" s="28">
        <v>0</v>
      </c>
      <c r="AF289" s="28">
        <v>0</v>
      </c>
      <c r="AG289" s="28">
        <v>0</v>
      </c>
      <c r="AH289" s="28">
        <v>0</v>
      </c>
      <c r="AI289" s="28">
        <v>0</v>
      </c>
      <c r="AJ289" s="9">
        <f t="shared" si="24"/>
        <v>1</v>
      </c>
      <c r="AK289" s="9">
        <f t="shared" si="25"/>
        <v>0</v>
      </c>
      <c r="AL289" s="9">
        <f t="shared" si="26"/>
        <v>1</v>
      </c>
      <c r="AM289" s="9">
        <f t="shared" si="27"/>
        <v>1</v>
      </c>
      <c r="AN289" s="29" t="s">
        <v>3915</v>
      </c>
    </row>
    <row r="290" spans="1:40" x14ac:dyDescent="0.25">
      <c r="A290" s="28">
        <v>3751</v>
      </c>
      <c r="B290" s="29" t="s">
        <v>6776</v>
      </c>
      <c r="C290" s="29" t="s">
        <v>6777</v>
      </c>
      <c r="D290" s="29" t="s">
        <v>6778</v>
      </c>
      <c r="E290" s="42">
        <v>41905</v>
      </c>
      <c r="F290" s="29" t="s">
        <v>38</v>
      </c>
      <c r="J290" s="28">
        <v>1.28</v>
      </c>
      <c r="L290" s="10" t="s">
        <v>341</v>
      </c>
      <c r="M290" s="29" t="s">
        <v>151</v>
      </c>
      <c r="N290" s="29" t="s">
        <v>48</v>
      </c>
      <c r="O290" s="28">
        <v>180</v>
      </c>
      <c r="P290" s="29" t="s">
        <v>195</v>
      </c>
      <c r="Q290" s="31" t="s">
        <v>15</v>
      </c>
      <c r="R290" s="28">
        <v>1</v>
      </c>
      <c r="S290" s="28">
        <v>0</v>
      </c>
      <c r="T290" s="28">
        <v>0</v>
      </c>
      <c r="U290" s="28">
        <v>1</v>
      </c>
      <c r="V290" s="28">
        <v>0</v>
      </c>
      <c r="W290" s="28">
        <v>0</v>
      </c>
      <c r="X290" s="28">
        <v>0</v>
      </c>
      <c r="Y290" s="28">
        <v>0</v>
      </c>
      <c r="Z290" s="28">
        <v>1</v>
      </c>
      <c r="AA290" s="28">
        <v>0</v>
      </c>
      <c r="AB290" s="28">
        <v>0</v>
      </c>
      <c r="AC290" s="28">
        <v>0</v>
      </c>
      <c r="AD290" s="28">
        <v>0</v>
      </c>
      <c r="AE290" s="28">
        <v>0</v>
      </c>
      <c r="AF290" s="28">
        <v>0</v>
      </c>
      <c r="AG290" s="28">
        <v>0</v>
      </c>
      <c r="AH290" s="28">
        <v>0</v>
      </c>
      <c r="AI290" s="28">
        <v>1</v>
      </c>
      <c r="AJ290" s="9">
        <f t="shared" si="24"/>
        <v>0</v>
      </c>
      <c r="AK290" s="9">
        <f t="shared" si="25"/>
        <v>0</v>
      </c>
      <c r="AL290" s="9">
        <f t="shared" si="26"/>
        <v>1</v>
      </c>
      <c r="AM290" s="9">
        <f t="shared" si="27"/>
        <v>0</v>
      </c>
      <c r="AN290" s="29" t="s">
        <v>6779</v>
      </c>
    </row>
    <row r="291" spans="1:40" x14ac:dyDescent="0.25">
      <c r="A291" s="28">
        <v>3756</v>
      </c>
      <c r="B291" s="29" t="s">
        <v>2606</v>
      </c>
      <c r="C291" s="29" t="s">
        <v>2607</v>
      </c>
      <c r="D291" s="29" t="s">
        <v>2608</v>
      </c>
      <c r="E291" s="42">
        <v>44108</v>
      </c>
      <c r="F291" s="29" t="s">
        <v>38</v>
      </c>
      <c r="I291" s="28">
        <v>28000</v>
      </c>
      <c r="J291" s="28">
        <v>0.40600000000000003</v>
      </c>
      <c r="K291" s="28">
        <v>102.8</v>
      </c>
      <c r="L291" s="10" t="s">
        <v>342</v>
      </c>
      <c r="M291" s="29" t="s">
        <v>2609</v>
      </c>
      <c r="N291" s="29" t="s">
        <v>1346</v>
      </c>
      <c r="O291" s="28">
        <v>24</v>
      </c>
      <c r="P291" s="29" t="s">
        <v>2457</v>
      </c>
      <c r="Q291" s="31" t="s">
        <v>15</v>
      </c>
      <c r="R291" s="28">
        <v>1</v>
      </c>
      <c r="S291" s="28">
        <v>0</v>
      </c>
      <c r="T291" s="28">
        <v>0</v>
      </c>
      <c r="U291" s="28">
        <v>0</v>
      </c>
      <c r="V291" s="28">
        <v>0</v>
      </c>
      <c r="W291" s="28">
        <v>0</v>
      </c>
      <c r="X291" s="28">
        <v>0</v>
      </c>
      <c r="Y291" s="28">
        <v>1</v>
      </c>
      <c r="Z291" s="28">
        <v>0</v>
      </c>
      <c r="AA291" s="28">
        <v>0</v>
      </c>
      <c r="AB291" s="28">
        <v>0</v>
      </c>
      <c r="AC291" s="28">
        <v>1</v>
      </c>
      <c r="AD291" s="28">
        <v>0</v>
      </c>
      <c r="AE291" s="28">
        <v>1</v>
      </c>
      <c r="AF291" s="28">
        <v>0</v>
      </c>
      <c r="AG291" s="28">
        <v>0</v>
      </c>
      <c r="AH291" s="28">
        <v>0</v>
      </c>
      <c r="AI291" s="28">
        <v>0</v>
      </c>
      <c r="AJ291" s="9">
        <f t="shared" si="24"/>
        <v>1</v>
      </c>
      <c r="AK291" s="9">
        <f t="shared" si="25"/>
        <v>0</v>
      </c>
      <c r="AL291" s="9">
        <f t="shared" si="26"/>
        <v>0</v>
      </c>
      <c r="AM291" s="9">
        <f t="shared" si="27"/>
        <v>0</v>
      </c>
      <c r="AN291" s="29" t="s">
        <v>2610</v>
      </c>
    </row>
    <row r="292" spans="1:40" x14ac:dyDescent="0.25">
      <c r="A292" s="28">
        <v>3783</v>
      </c>
      <c r="B292" s="29" t="s">
        <v>3920</v>
      </c>
      <c r="C292" s="29" t="s">
        <v>3921</v>
      </c>
      <c r="D292" s="29" t="s">
        <v>3922</v>
      </c>
      <c r="E292" s="42">
        <v>43770</v>
      </c>
      <c r="F292" s="29" t="s">
        <v>38</v>
      </c>
      <c r="J292" s="28">
        <v>4.0000000000000001E-3</v>
      </c>
      <c r="L292" s="10" t="s">
        <v>342</v>
      </c>
      <c r="M292" s="29" t="s">
        <v>3923</v>
      </c>
      <c r="N292" s="29" t="s">
        <v>48</v>
      </c>
      <c r="O292" s="28">
        <v>3</v>
      </c>
      <c r="P292" s="29" t="s">
        <v>6125</v>
      </c>
      <c r="Q292" s="31" t="s">
        <v>15</v>
      </c>
      <c r="R292" s="28">
        <v>1</v>
      </c>
      <c r="S292" s="28">
        <v>0</v>
      </c>
      <c r="T292" s="28">
        <v>0</v>
      </c>
      <c r="U292" s="28">
        <v>0</v>
      </c>
      <c r="V292" s="28">
        <v>0</v>
      </c>
      <c r="W292" s="28">
        <v>0</v>
      </c>
      <c r="X292" s="28">
        <v>0</v>
      </c>
      <c r="Y292" s="28">
        <v>1</v>
      </c>
      <c r="Z292" s="28">
        <v>0</v>
      </c>
      <c r="AA292" s="28">
        <v>0</v>
      </c>
      <c r="AB292" s="28">
        <v>0</v>
      </c>
      <c r="AC292" s="28">
        <v>1</v>
      </c>
      <c r="AD292" s="28">
        <v>0</v>
      </c>
      <c r="AE292" s="28">
        <v>0</v>
      </c>
      <c r="AF292" s="28">
        <v>0</v>
      </c>
      <c r="AG292" s="28">
        <v>1</v>
      </c>
      <c r="AH292" s="28">
        <v>0</v>
      </c>
      <c r="AI292" s="28">
        <v>0</v>
      </c>
      <c r="AJ292" s="9">
        <f t="shared" si="24"/>
        <v>1</v>
      </c>
      <c r="AK292" s="9">
        <f t="shared" si="25"/>
        <v>1</v>
      </c>
      <c r="AL292" s="9">
        <f t="shared" si="26"/>
        <v>0</v>
      </c>
      <c r="AM292" s="9">
        <f t="shared" si="27"/>
        <v>0</v>
      </c>
      <c r="AN292" s="29" t="s">
        <v>3925</v>
      </c>
    </row>
    <row r="293" spans="1:40" x14ac:dyDescent="0.25">
      <c r="A293" s="28">
        <v>3788</v>
      </c>
      <c r="B293" s="29" t="s">
        <v>4815</v>
      </c>
      <c r="C293" s="29" t="s">
        <v>4816</v>
      </c>
      <c r="D293" s="29" t="s">
        <v>4817</v>
      </c>
      <c r="E293" s="42">
        <v>43061</v>
      </c>
      <c r="F293" s="29" t="s">
        <v>38</v>
      </c>
      <c r="I293" s="28">
        <v>2500</v>
      </c>
      <c r="J293" s="28">
        <v>0.09</v>
      </c>
      <c r="L293" s="10" t="s">
        <v>342</v>
      </c>
      <c r="M293" s="29" t="s">
        <v>136</v>
      </c>
      <c r="N293" s="29" t="s">
        <v>219</v>
      </c>
      <c r="O293" s="28">
        <v>60</v>
      </c>
      <c r="P293" s="29" t="s">
        <v>923</v>
      </c>
      <c r="Q293" s="31" t="s">
        <v>15</v>
      </c>
      <c r="R293" s="28">
        <v>1</v>
      </c>
      <c r="S293" s="28">
        <v>0</v>
      </c>
      <c r="T293" s="28">
        <v>0</v>
      </c>
      <c r="U293" s="28">
        <v>1</v>
      </c>
      <c r="V293" s="28">
        <v>0</v>
      </c>
      <c r="W293" s="28">
        <v>0</v>
      </c>
      <c r="X293" s="28">
        <v>0</v>
      </c>
      <c r="Y293" s="28">
        <v>0</v>
      </c>
      <c r="Z293" s="28">
        <v>1</v>
      </c>
      <c r="AA293" s="28">
        <v>0</v>
      </c>
      <c r="AB293" s="28">
        <v>0</v>
      </c>
      <c r="AC293" s="28">
        <v>0</v>
      </c>
      <c r="AD293" s="28">
        <v>0</v>
      </c>
      <c r="AE293" s="28">
        <v>0</v>
      </c>
      <c r="AF293" s="28">
        <v>0</v>
      </c>
      <c r="AG293" s="28">
        <v>0</v>
      </c>
      <c r="AH293" s="28">
        <v>0</v>
      </c>
      <c r="AI293" s="28">
        <v>1</v>
      </c>
      <c r="AJ293" s="9">
        <f t="shared" si="24"/>
        <v>0</v>
      </c>
      <c r="AK293" s="9">
        <f t="shared" si="25"/>
        <v>0</v>
      </c>
      <c r="AL293" s="9">
        <f t="shared" si="26"/>
        <v>1</v>
      </c>
      <c r="AM293" s="9">
        <f t="shared" si="27"/>
        <v>0</v>
      </c>
      <c r="AN293" s="29" t="s">
        <v>4818</v>
      </c>
    </row>
    <row r="294" spans="1:40" x14ac:dyDescent="0.25">
      <c r="A294" s="28">
        <v>3793</v>
      </c>
      <c r="B294" s="29" t="s">
        <v>7796</v>
      </c>
      <c r="C294" s="29" t="s">
        <v>7797</v>
      </c>
      <c r="D294" s="29" t="s">
        <v>7798</v>
      </c>
      <c r="E294" s="42">
        <v>43374</v>
      </c>
      <c r="F294" s="29" t="s">
        <v>38</v>
      </c>
      <c r="O294" s="28">
        <v>0</v>
      </c>
      <c r="P294" s="29" t="s">
        <v>7799</v>
      </c>
      <c r="Q294" s="31" t="s">
        <v>15</v>
      </c>
      <c r="R294" s="28">
        <v>1</v>
      </c>
      <c r="S294" s="28">
        <v>0</v>
      </c>
      <c r="T294" s="28">
        <v>0</v>
      </c>
      <c r="U294" s="28">
        <v>0</v>
      </c>
      <c r="V294" s="28">
        <v>0</v>
      </c>
      <c r="W294" s="28">
        <v>0</v>
      </c>
      <c r="X294" s="28">
        <v>0</v>
      </c>
      <c r="Y294" s="28">
        <v>0</v>
      </c>
      <c r="Z294" s="28">
        <v>1</v>
      </c>
      <c r="AA294" s="28">
        <v>0</v>
      </c>
      <c r="AB294" s="28">
        <v>0</v>
      </c>
      <c r="AC294" s="28">
        <v>0</v>
      </c>
      <c r="AD294" s="28">
        <v>0</v>
      </c>
      <c r="AE294" s="28">
        <v>1</v>
      </c>
      <c r="AF294" s="28">
        <v>1</v>
      </c>
      <c r="AG294" s="28">
        <v>0</v>
      </c>
      <c r="AH294" s="28">
        <v>0</v>
      </c>
      <c r="AI294" s="28">
        <v>0</v>
      </c>
      <c r="AJ294" s="9">
        <f t="shared" si="24"/>
        <v>1</v>
      </c>
      <c r="AK294" s="9">
        <f t="shared" si="25"/>
        <v>1</v>
      </c>
      <c r="AL294" s="9">
        <f t="shared" si="26"/>
        <v>0</v>
      </c>
      <c r="AM294" s="9">
        <f t="shared" si="27"/>
        <v>0</v>
      </c>
      <c r="AN294" s="29" t="s">
        <v>7800</v>
      </c>
    </row>
    <row r="295" spans="1:40" x14ac:dyDescent="0.25">
      <c r="A295" s="28">
        <v>3826</v>
      </c>
      <c r="B295" s="29" t="s">
        <v>3936</v>
      </c>
      <c r="C295" s="29" t="s">
        <v>3937</v>
      </c>
      <c r="D295" s="29" t="s">
        <v>3938</v>
      </c>
      <c r="E295" s="42">
        <v>44085</v>
      </c>
      <c r="F295" s="29" t="s">
        <v>38</v>
      </c>
      <c r="G295" s="28">
        <v>1977</v>
      </c>
      <c r="H295" s="28">
        <v>1923</v>
      </c>
      <c r="J295" s="28">
        <v>0.04</v>
      </c>
      <c r="L295" s="10" t="s">
        <v>342</v>
      </c>
      <c r="M295" s="29" t="s">
        <v>3939</v>
      </c>
      <c r="N295" s="29" t="s">
        <v>48</v>
      </c>
      <c r="O295" s="28">
        <v>1</v>
      </c>
      <c r="P295" s="29" t="s">
        <v>6133</v>
      </c>
      <c r="Q295" s="31" t="s">
        <v>15</v>
      </c>
      <c r="R295" s="28">
        <v>0</v>
      </c>
      <c r="S295" s="28">
        <v>0</v>
      </c>
      <c r="T295" s="28">
        <v>0</v>
      </c>
      <c r="U295" s="28">
        <v>0</v>
      </c>
      <c r="V295" s="28">
        <v>0</v>
      </c>
      <c r="W295" s="28">
        <v>0</v>
      </c>
      <c r="X295" s="28">
        <v>0</v>
      </c>
      <c r="Y295" s="28">
        <v>1</v>
      </c>
      <c r="Z295" s="28">
        <v>0</v>
      </c>
      <c r="AA295" s="28">
        <v>0</v>
      </c>
      <c r="AB295" s="28">
        <v>0</v>
      </c>
      <c r="AC295" s="28">
        <v>1</v>
      </c>
      <c r="AD295" s="28">
        <v>0</v>
      </c>
      <c r="AE295" s="28">
        <v>0</v>
      </c>
      <c r="AF295" s="28">
        <v>0</v>
      </c>
      <c r="AG295" s="28">
        <v>0</v>
      </c>
      <c r="AH295" s="28">
        <v>0</v>
      </c>
      <c r="AI295" s="28">
        <v>0</v>
      </c>
      <c r="AJ295" s="9">
        <f t="shared" si="24"/>
        <v>1</v>
      </c>
      <c r="AK295" s="9">
        <f t="shared" si="25"/>
        <v>0</v>
      </c>
      <c r="AL295" s="9">
        <f t="shared" si="26"/>
        <v>0</v>
      </c>
      <c r="AM295" s="9">
        <f t="shared" si="27"/>
        <v>0</v>
      </c>
      <c r="AN295" s="29" t="s">
        <v>3941</v>
      </c>
    </row>
    <row r="296" spans="1:40" x14ac:dyDescent="0.25">
      <c r="A296" s="28">
        <v>3858</v>
      </c>
      <c r="B296" s="29" t="s">
        <v>3942</v>
      </c>
      <c r="C296" s="29" t="s">
        <v>3943</v>
      </c>
      <c r="D296" s="29" t="s">
        <v>3944</v>
      </c>
      <c r="E296" s="42">
        <v>43922</v>
      </c>
      <c r="F296" s="29" t="s">
        <v>38</v>
      </c>
      <c r="H296" s="28">
        <v>0</v>
      </c>
      <c r="J296" s="28">
        <v>2</v>
      </c>
      <c r="L296" s="10" t="s">
        <v>342</v>
      </c>
      <c r="M296" s="29" t="s">
        <v>274</v>
      </c>
      <c r="N296" s="29" t="s">
        <v>48</v>
      </c>
      <c r="O296" s="28">
        <v>8</v>
      </c>
      <c r="P296" s="29" t="s">
        <v>891</v>
      </c>
      <c r="Q296" s="31" t="s">
        <v>15</v>
      </c>
      <c r="R296" s="28">
        <v>1</v>
      </c>
      <c r="S296" s="28">
        <v>0</v>
      </c>
      <c r="T296" s="28">
        <v>0</v>
      </c>
      <c r="U296" s="28">
        <v>1</v>
      </c>
      <c r="V296" s="28">
        <v>0</v>
      </c>
      <c r="W296" s="28">
        <v>0</v>
      </c>
      <c r="X296" s="28">
        <v>0</v>
      </c>
      <c r="Y296" s="28">
        <v>1</v>
      </c>
      <c r="Z296" s="28">
        <v>0</v>
      </c>
      <c r="AA296" s="28">
        <v>0</v>
      </c>
      <c r="AB296" s="28">
        <v>0</v>
      </c>
      <c r="AC296" s="28">
        <v>1</v>
      </c>
      <c r="AD296" s="28">
        <v>0</v>
      </c>
      <c r="AE296" s="28">
        <v>0</v>
      </c>
      <c r="AF296" s="28">
        <v>0</v>
      </c>
      <c r="AG296" s="28">
        <v>0</v>
      </c>
      <c r="AH296" s="28">
        <v>0</v>
      </c>
      <c r="AI296" s="28">
        <v>0</v>
      </c>
      <c r="AJ296" s="9">
        <f t="shared" si="24"/>
        <v>1</v>
      </c>
      <c r="AK296" s="9">
        <f t="shared" si="25"/>
        <v>0</v>
      </c>
      <c r="AL296" s="9">
        <f t="shared" si="26"/>
        <v>0</v>
      </c>
      <c r="AM296" s="9">
        <f t="shared" si="27"/>
        <v>0</v>
      </c>
      <c r="AN296" s="29" t="s">
        <v>3946</v>
      </c>
    </row>
    <row r="297" spans="1:40" x14ac:dyDescent="0.25">
      <c r="A297" s="28">
        <v>3860</v>
      </c>
      <c r="B297" s="29" t="s">
        <v>7801</v>
      </c>
      <c r="C297" s="29" t="s">
        <v>7802</v>
      </c>
      <c r="D297" s="29" t="s">
        <v>7803</v>
      </c>
      <c r="E297" s="42">
        <v>44213</v>
      </c>
      <c r="F297" s="29" t="s">
        <v>38</v>
      </c>
      <c r="I297" s="28">
        <v>4020</v>
      </c>
      <c r="J297" s="28">
        <v>0.30499999999999999</v>
      </c>
      <c r="K297" s="28">
        <v>38.950000000000003</v>
      </c>
      <c r="L297" s="10" t="s">
        <v>342</v>
      </c>
      <c r="M297" s="29" t="s">
        <v>185</v>
      </c>
      <c r="N297" s="29" t="s">
        <v>48</v>
      </c>
      <c r="O297" s="28">
        <v>70</v>
      </c>
      <c r="P297" s="29" t="s">
        <v>225</v>
      </c>
      <c r="Q297" s="31" t="s">
        <v>70</v>
      </c>
      <c r="R297" s="28">
        <v>0</v>
      </c>
      <c r="S297" s="28">
        <v>0</v>
      </c>
      <c r="T297" s="28">
        <v>0</v>
      </c>
      <c r="U297" s="28">
        <v>1</v>
      </c>
      <c r="V297" s="28">
        <v>0</v>
      </c>
      <c r="W297" s="28">
        <v>0</v>
      </c>
      <c r="X297" s="28">
        <v>0</v>
      </c>
      <c r="Y297" s="28">
        <v>0</v>
      </c>
      <c r="Z297" s="28">
        <v>1</v>
      </c>
      <c r="AA297" s="28">
        <v>0</v>
      </c>
      <c r="AB297" s="28">
        <v>0</v>
      </c>
      <c r="AC297" s="28">
        <v>0</v>
      </c>
      <c r="AD297" s="28">
        <v>0</v>
      </c>
      <c r="AE297" s="28">
        <v>1</v>
      </c>
      <c r="AF297" s="28">
        <v>0</v>
      </c>
      <c r="AG297" s="28">
        <v>0</v>
      </c>
      <c r="AH297" s="28">
        <v>0</v>
      </c>
      <c r="AI297" s="28">
        <v>0</v>
      </c>
      <c r="AJ297" s="9">
        <f t="shared" si="24"/>
        <v>1</v>
      </c>
      <c r="AK297" s="9">
        <f t="shared" si="25"/>
        <v>0</v>
      </c>
      <c r="AL297" s="9">
        <f t="shared" si="26"/>
        <v>0</v>
      </c>
      <c r="AM297" s="9">
        <f t="shared" si="27"/>
        <v>0</v>
      </c>
      <c r="AN297" s="29" t="s">
        <v>7804</v>
      </c>
    </row>
    <row r="298" spans="1:40" x14ac:dyDescent="0.25">
      <c r="A298" s="28">
        <v>3863</v>
      </c>
      <c r="B298" s="29" t="s">
        <v>1119</v>
      </c>
      <c r="C298" s="29" t="s">
        <v>1120</v>
      </c>
      <c r="D298" s="29" t="s">
        <v>1121</v>
      </c>
      <c r="E298" s="42">
        <v>42309</v>
      </c>
      <c r="F298" s="29" t="s">
        <v>38</v>
      </c>
      <c r="L298" s="10" t="s">
        <v>341</v>
      </c>
      <c r="M298" s="29" t="s">
        <v>151</v>
      </c>
      <c r="N298" s="29" t="s">
        <v>48</v>
      </c>
      <c r="O298" s="28">
        <v>0.34999999999999981</v>
      </c>
      <c r="P298" s="29" t="s">
        <v>526</v>
      </c>
      <c r="Q298" s="31" t="s">
        <v>15</v>
      </c>
      <c r="R298" s="28">
        <v>1</v>
      </c>
      <c r="S298" s="28">
        <v>0</v>
      </c>
      <c r="T298" s="28">
        <v>0</v>
      </c>
      <c r="U298" s="28">
        <v>1</v>
      </c>
      <c r="V298" s="28">
        <v>0</v>
      </c>
      <c r="W298" s="28">
        <v>0</v>
      </c>
      <c r="X298" s="28">
        <v>0</v>
      </c>
      <c r="Y298" s="28">
        <v>0</v>
      </c>
      <c r="Z298" s="28">
        <v>1</v>
      </c>
      <c r="AA298" s="28">
        <v>0</v>
      </c>
      <c r="AB298" s="28">
        <v>0</v>
      </c>
      <c r="AC298" s="28">
        <v>0</v>
      </c>
      <c r="AD298" s="28">
        <v>0</v>
      </c>
      <c r="AE298" s="28">
        <v>0</v>
      </c>
      <c r="AF298" s="28">
        <v>0</v>
      </c>
      <c r="AG298" s="28">
        <v>0</v>
      </c>
      <c r="AH298" s="28">
        <v>0</v>
      </c>
      <c r="AI298" s="28">
        <v>1</v>
      </c>
      <c r="AJ298" s="9">
        <f t="shared" si="24"/>
        <v>0</v>
      </c>
      <c r="AK298" s="9">
        <f t="shared" si="25"/>
        <v>0</v>
      </c>
      <c r="AL298" s="9">
        <f t="shared" si="26"/>
        <v>1</v>
      </c>
      <c r="AM298" s="9">
        <f t="shared" si="27"/>
        <v>0</v>
      </c>
      <c r="AN298" s="29" t="s">
        <v>1122</v>
      </c>
    </row>
    <row r="299" spans="1:40" x14ac:dyDescent="0.25">
      <c r="A299" s="28">
        <v>3977</v>
      </c>
      <c r="B299" s="29" t="s">
        <v>3075</v>
      </c>
      <c r="C299" s="29" t="s">
        <v>3076</v>
      </c>
      <c r="D299" s="29" t="s">
        <v>3077</v>
      </c>
      <c r="E299" s="42">
        <v>43907</v>
      </c>
      <c r="F299" s="29" t="s">
        <v>38</v>
      </c>
      <c r="I299" s="28">
        <v>7.3699999999999998E-3</v>
      </c>
      <c r="J299" s="28">
        <v>0.23100000000000001</v>
      </c>
      <c r="L299" s="10" t="s">
        <v>342</v>
      </c>
      <c r="M299" s="29" t="s">
        <v>136</v>
      </c>
      <c r="N299" s="29" t="s">
        <v>219</v>
      </c>
      <c r="O299" s="28">
        <v>90</v>
      </c>
      <c r="P299" s="29" t="s">
        <v>377</v>
      </c>
      <c r="Q299" s="31" t="s">
        <v>15</v>
      </c>
      <c r="R299" s="28">
        <v>1</v>
      </c>
      <c r="S299" s="28">
        <v>0</v>
      </c>
      <c r="T299" s="28">
        <v>0</v>
      </c>
      <c r="U299" s="28">
        <v>1</v>
      </c>
      <c r="V299" s="28">
        <v>0</v>
      </c>
      <c r="W299" s="28">
        <v>0</v>
      </c>
      <c r="X299" s="28">
        <v>0</v>
      </c>
      <c r="Y299" s="28">
        <v>0</v>
      </c>
      <c r="Z299" s="28">
        <v>1</v>
      </c>
      <c r="AA299" s="28">
        <v>0</v>
      </c>
      <c r="AB299" s="28">
        <v>0</v>
      </c>
      <c r="AC299" s="28">
        <v>1</v>
      </c>
      <c r="AD299" s="28">
        <v>0</v>
      </c>
      <c r="AE299" s="28">
        <v>1</v>
      </c>
      <c r="AF299" s="28">
        <v>0</v>
      </c>
      <c r="AG299" s="28">
        <v>0</v>
      </c>
      <c r="AH299" s="28">
        <v>0</v>
      </c>
      <c r="AI299" s="28">
        <v>0</v>
      </c>
      <c r="AJ299" s="9">
        <f t="shared" si="24"/>
        <v>1</v>
      </c>
      <c r="AK299" s="9">
        <f t="shared" si="25"/>
        <v>0</v>
      </c>
      <c r="AL299" s="9">
        <f t="shared" si="26"/>
        <v>0</v>
      </c>
      <c r="AM299" s="9">
        <f t="shared" si="27"/>
        <v>0</v>
      </c>
      <c r="AN299" s="29" t="s">
        <v>3078</v>
      </c>
    </row>
    <row r="300" spans="1:40" x14ac:dyDescent="0.25">
      <c r="A300" s="28">
        <v>3983</v>
      </c>
      <c r="B300" s="29" t="s">
        <v>4865</v>
      </c>
      <c r="C300" s="29" t="s">
        <v>4866</v>
      </c>
      <c r="D300" s="29" t="s">
        <v>4867</v>
      </c>
      <c r="E300" s="42">
        <v>42305</v>
      </c>
      <c r="F300" s="29" t="s">
        <v>38</v>
      </c>
      <c r="I300" s="28">
        <v>120</v>
      </c>
      <c r="J300" s="28">
        <v>0.1</v>
      </c>
      <c r="L300" s="10" t="s">
        <v>342</v>
      </c>
      <c r="M300" s="29" t="s">
        <v>963</v>
      </c>
      <c r="N300" s="29" t="s">
        <v>48</v>
      </c>
      <c r="O300" s="28">
        <v>30</v>
      </c>
      <c r="P300" s="29" t="s">
        <v>526</v>
      </c>
      <c r="Q300" s="31" t="s">
        <v>15</v>
      </c>
      <c r="R300" s="28">
        <v>1</v>
      </c>
      <c r="S300" s="28">
        <v>0</v>
      </c>
      <c r="T300" s="28">
        <v>0</v>
      </c>
      <c r="U300" s="28">
        <v>1</v>
      </c>
      <c r="V300" s="28">
        <v>0</v>
      </c>
      <c r="W300" s="28">
        <v>0</v>
      </c>
      <c r="X300" s="28">
        <v>0</v>
      </c>
      <c r="Y300" s="28">
        <v>0</v>
      </c>
      <c r="Z300" s="28">
        <v>1</v>
      </c>
      <c r="AA300" s="28">
        <v>0</v>
      </c>
      <c r="AB300" s="28">
        <v>0</v>
      </c>
      <c r="AC300" s="28">
        <v>0</v>
      </c>
      <c r="AD300" s="28">
        <v>0</v>
      </c>
      <c r="AE300" s="28">
        <v>0</v>
      </c>
      <c r="AF300" s="28">
        <v>0</v>
      </c>
      <c r="AG300" s="28">
        <v>0</v>
      </c>
      <c r="AH300" s="28">
        <v>0</v>
      </c>
      <c r="AI300" s="28">
        <v>1</v>
      </c>
      <c r="AJ300" s="9">
        <f t="shared" si="24"/>
        <v>0</v>
      </c>
      <c r="AK300" s="9">
        <f t="shared" si="25"/>
        <v>0</v>
      </c>
      <c r="AL300" s="9">
        <f t="shared" si="26"/>
        <v>1</v>
      </c>
      <c r="AM300" s="9">
        <f t="shared" si="27"/>
        <v>0</v>
      </c>
      <c r="AN300" s="29" t="s">
        <v>4868</v>
      </c>
    </row>
    <row r="301" spans="1:40" x14ac:dyDescent="0.25">
      <c r="A301" s="28">
        <v>4003</v>
      </c>
      <c r="B301" s="29" t="s">
        <v>4880</v>
      </c>
      <c r="C301" s="29" t="s">
        <v>4881</v>
      </c>
      <c r="D301" s="29" t="s">
        <v>4882</v>
      </c>
      <c r="E301" s="42">
        <v>43640</v>
      </c>
      <c r="F301" s="29" t="s">
        <v>38</v>
      </c>
      <c r="I301" s="28">
        <v>2002.7</v>
      </c>
      <c r="J301" s="28">
        <v>0.11600000000000001</v>
      </c>
      <c r="L301" s="10" t="s">
        <v>341</v>
      </c>
      <c r="M301" s="29" t="s">
        <v>1800</v>
      </c>
      <c r="N301" s="29" t="s">
        <v>219</v>
      </c>
      <c r="O301" s="28">
        <v>1</v>
      </c>
      <c r="P301" s="29" t="s">
        <v>4883</v>
      </c>
      <c r="Q301" s="31" t="s">
        <v>15</v>
      </c>
      <c r="R301" s="28">
        <v>1</v>
      </c>
      <c r="S301" s="28">
        <v>0</v>
      </c>
      <c r="T301" s="28">
        <v>0</v>
      </c>
      <c r="U301" s="28">
        <v>1</v>
      </c>
      <c r="V301" s="28">
        <v>0</v>
      </c>
      <c r="W301" s="28">
        <v>0</v>
      </c>
      <c r="X301" s="28">
        <v>0</v>
      </c>
      <c r="Y301" s="28">
        <v>1</v>
      </c>
      <c r="Z301" s="28">
        <v>0</v>
      </c>
      <c r="AA301" s="28">
        <v>0</v>
      </c>
      <c r="AB301" s="28">
        <v>0</v>
      </c>
      <c r="AC301" s="28">
        <v>0</v>
      </c>
      <c r="AD301" s="28">
        <v>0</v>
      </c>
      <c r="AE301" s="28">
        <v>0</v>
      </c>
      <c r="AF301" s="28">
        <v>0</v>
      </c>
      <c r="AG301" s="28">
        <v>0</v>
      </c>
      <c r="AH301" s="28">
        <v>0</v>
      </c>
      <c r="AI301" s="28">
        <v>1</v>
      </c>
      <c r="AJ301" s="9">
        <f t="shared" si="24"/>
        <v>0</v>
      </c>
      <c r="AK301" s="9">
        <f t="shared" si="25"/>
        <v>0</v>
      </c>
      <c r="AL301" s="9">
        <f t="shared" si="26"/>
        <v>1</v>
      </c>
      <c r="AM301" s="9">
        <f t="shared" si="27"/>
        <v>0</v>
      </c>
      <c r="AN301" s="29" t="s">
        <v>4884</v>
      </c>
    </row>
    <row r="302" spans="1:40" x14ac:dyDescent="0.25">
      <c r="A302" s="28">
        <v>4004</v>
      </c>
      <c r="B302" s="29" t="s">
        <v>6138</v>
      </c>
      <c r="C302" s="29" t="s">
        <v>6139</v>
      </c>
      <c r="D302" s="29" t="s">
        <v>6140</v>
      </c>
      <c r="E302" s="42">
        <v>41640</v>
      </c>
      <c r="F302" s="29" t="s">
        <v>38</v>
      </c>
      <c r="K302" s="28">
        <v>6</v>
      </c>
      <c r="L302" s="10" t="s">
        <v>341</v>
      </c>
      <c r="M302" s="29" t="s">
        <v>1800</v>
      </c>
      <c r="N302" s="29" t="s">
        <v>219</v>
      </c>
      <c r="O302" s="28">
        <v>240</v>
      </c>
      <c r="P302" s="29" t="s">
        <v>6065</v>
      </c>
      <c r="Q302" s="31" t="s">
        <v>15</v>
      </c>
      <c r="R302" s="28">
        <v>1</v>
      </c>
      <c r="S302" s="28">
        <v>0</v>
      </c>
      <c r="T302" s="28">
        <v>0</v>
      </c>
      <c r="U302" s="28">
        <v>0</v>
      </c>
      <c r="V302" s="28">
        <v>1</v>
      </c>
      <c r="W302" s="28">
        <v>0</v>
      </c>
      <c r="X302" s="28">
        <v>0</v>
      </c>
      <c r="Y302" s="28">
        <v>1</v>
      </c>
      <c r="Z302" s="28">
        <v>0</v>
      </c>
      <c r="AA302" s="28">
        <v>0</v>
      </c>
      <c r="AB302" s="28">
        <v>0</v>
      </c>
      <c r="AC302" s="28">
        <v>0</v>
      </c>
      <c r="AD302" s="28">
        <v>0</v>
      </c>
      <c r="AE302" s="28">
        <v>0</v>
      </c>
      <c r="AF302" s="28">
        <v>0</v>
      </c>
      <c r="AG302" s="28">
        <v>0</v>
      </c>
      <c r="AH302" s="28">
        <v>0</v>
      </c>
      <c r="AI302" s="28">
        <v>1</v>
      </c>
      <c r="AJ302" s="9">
        <f t="shared" si="24"/>
        <v>0</v>
      </c>
      <c r="AK302" s="9">
        <f t="shared" si="25"/>
        <v>0</v>
      </c>
      <c r="AL302" s="9">
        <f t="shared" si="26"/>
        <v>1</v>
      </c>
      <c r="AM302" s="9">
        <f t="shared" si="27"/>
        <v>0</v>
      </c>
      <c r="AN302" s="29" t="s">
        <v>6141</v>
      </c>
    </row>
    <row r="303" spans="1:40" x14ac:dyDescent="0.25">
      <c r="A303" s="28">
        <v>4007</v>
      </c>
      <c r="B303" s="29" t="s">
        <v>3947</v>
      </c>
      <c r="C303" s="29" t="s">
        <v>3948</v>
      </c>
      <c r="D303" s="29" t="s">
        <v>3949</v>
      </c>
      <c r="E303" s="42">
        <v>43983</v>
      </c>
      <c r="F303" s="29" t="s">
        <v>38</v>
      </c>
      <c r="J303" s="28">
        <v>0.09</v>
      </c>
      <c r="L303" s="10" t="s">
        <v>341</v>
      </c>
      <c r="M303" s="29" t="s">
        <v>283</v>
      </c>
      <c r="N303" s="29" t="s">
        <v>48</v>
      </c>
      <c r="O303" s="28">
        <v>40</v>
      </c>
      <c r="P303" s="29" t="s">
        <v>2890</v>
      </c>
      <c r="Q303" s="31" t="s">
        <v>15</v>
      </c>
      <c r="R303" s="28">
        <v>1</v>
      </c>
      <c r="S303" s="28">
        <v>0</v>
      </c>
      <c r="T303" s="28">
        <v>0</v>
      </c>
      <c r="U303" s="28">
        <v>1</v>
      </c>
      <c r="V303" s="28">
        <v>0</v>
      </c>
      <c r="W303" s="28">
        <v>0</v>
      </c>
      <c r="X303" s="28">
        <v>0</v>
      </c>
      <c r="Y303" s="28">
        <v>1</v>
      </c>
      <c r="Z303" s="28">
        <v>0</v>
      </c>
      <c r="AA303" s="28">
        <v>0</v>
      </c>
      <c r="AB303" s="28">
        <v>0</v>
      </c>
      <c r="AC303" s="28">
        <v>0</v>
      </c>
      <c r="AD303" s="28">
        <v>0</v>
      </c>
      <c r="AE303" s="28">
        <v>1</v>
      </c>
      <c r="AF303" s="28">
        <v>0</v>
      </c>
      <c r="AG303" s="28">
        <v>0</v>
      </c>
      <c r="AH303" s="28">
        <v>0</v>
      </c>
      <c r="AI303" s="28">
        <v>0</v>
      </c>
      <c r="AJ303" s="9">
        <f t="shared" si="24"/>
        <v>1</v>
      </c>
      <c r="AK303" s="9">
        <f t="shared" si="25"/>
        <v>0</v>
      </c>
      <c r="AL303" s="9">
        <f t="shared" si="26"/>
        <v>0</v>
      </c>
      <c r="AM303" s="9">
        <f t="shared" si="27"/>
        <v>0</v>
      </c>
      <c r="AN303" s="29" t="s">
        <v>3951</v>
      </c>
    </row>
    <row r="304" spans="1:40" x14ac:dyDescent="0.25">
      <c r="A304" s="28">
        <v>4017</v>
      </c>
      <c r="B304" s="29" t="s">
        <v>5673</v>
      </c>
      <c r="C304" s="29" t="s">
        <v>5674</v>
      </c>
      <c r="D304" s="29" t="s">
        <v>5675</v>
      </c>
      <c r="E304" s="42">
        <v>44344</v>
      </c>
      <c r="F304" s="29" t="s">
        <v>38</v>
      </c>
      <c r="J304" s="28">
        <v>2</v>
      </c>
      <c r="L304" s="10" t="s">
        <v>342</v>
      </c>
      <c r="M304" s="29" t="s">
        <v>185</v>
      </c>
      <c r="N304" s="29" t="s">
        <v>48</v>
      </c>
      <c r="O304" s="28">
        <v>4</v>
      </c>
      <c r="P304" s="29" t="s">
        <v>6002</v>
      </c>
      <c r="Q304" s="31" t="s">
        <v>70</v>
      </c>
      <c r="R304" s="28">
        <v>0</v>
      </c>
      <c r="S304" s="28">
        <v>0</v>
      </c>
      <c r="T304" s="28">
        <v>0</v>
      </c>
      <c r="U304" s="28">
        <v>0</v>
      </c>
      <c r="V304" s="28">
        <v>0</v>
      </c>
      <c r="W304" s="28">
        <v>0</v>
      </c>
      <c r="X304" s="28">
        <v>0</v>
      </c>
      <c r="Y304" s="28">
        <v>1</v>
      </c>
      <c r="Z304" s="28">
        <v>0</v>
      </c>
      <c r="AA304" s="28">
        <v>0</v>
      </c>
      <c r="AB304" s="28">
        <v>0</v>
      </c>
      <c r="AC304" s="28">
        <v>1</v>
      </c>
      <c r="AD304" s="28">
        <v>0</v>
      </c>
      <c r="AE304" s="28">
        <v>0</v>
      </c>
      <c r="AF304" s="28">
        <v>0</v>
      </c>
      <c r="AG304" s="28">
        <v>0</v>
      </c>
      <c r="AH304" s="28">
        <v>0</v>
      </c>
      <c r="AI304" s="28">
        <v>0</v>
      </c>
      <c r="AJ304" s="9">
        <f t="shared" si="24"/>
        <v>1</v>
      </c>
      <c r="AK304" s="9">
        <f t="shared" si="25"/>
        <v>0</v>
      </c>
      <c r="AL304" s="9">
        <f t="shared" si="26"/>
        <v>0</v>
      </c>
      <c r="AM304" s="9">
        <f t="shared" si="27"/>
        <v>0</v>
      </c>
      <c r="AN304" s="29" t="s">
        <v>5676</v>
      </c>
    </row>
    <row r="305" spans="1:40" x14ac:dyDescent="0.25">
      <c r="A305" s="28">
        <v>4024</v>
      </c>
      <c r="B305" s="29" t="s">
        <v>4891</v>
      </c>
      <c r="C305" s="29" t="s">
        <v>4892</v>
      </c>
      <c r="D305" s="29" t="s">
        <v>4893</v>
      </c>
      <c r="E305" s="42">
        <v>43789</v>
      </c>
      <c r="F305" s="29" t="s">
        <v>38</v>
      </c>
      <c r="J305" s="28">
        <v>0.63800000000000001</v>
      </c>
      <c r="L305" s="10" t="s">
        <v>342</v>
      </c>
      <c r="M305" s="29" t="s">
        <v>185</v>
      </c>
      <c r="N305" s="29" t="s">
        <v>48</v>
      </c>
      <c r="O305" s="28">
        <v>364</v>
      </c>
      <c r="P305" s="29" t="s">
        <v>225</v>
      </c>
      <c r="Q305" s="31" t="s">
        <v>15</v>
      </c>
      <c r="R305" s="28">
        <v>1</v>
      </c>
      <c r="S305" s="28">
        <v>0</v>
      </c>
      <c r="T305" s="28">
        <v>0</v>
      </c>
      <c r="U305" s="28">
        <v>1</v>
      </c>
      <c r="V305" s="28">
        <v>0</v>
      </c>
      <c r="W305" s="28">
        <v>0</v>
      </c>
      <c r="X305" s="28">
        <v>0</v>
      </c>
      <c r="Y305" s="28">
        <v>0</v>
      </c>
      <c r="Z305" s="28">
        <v>1</v>
      </c>
      <c r="AA305" s="28">
        <v>0</v>
      </c>
      <c r="AB305" s="28">
        <v>0</v>
      </c>
      <c r="AC305" s="28">
        <v>0</v>
      </c>
      <c r="AD305" s="28">
        <v>0</v>
      </c>
      <c r="AE305" s="28">
        <v>0</v>
      </c>
      <c r="AF305" s="28">
        <v>0</v>
      </c>
      <c r="AG305" s="28">
        <v>0</v>
      </c>
      <c r="AH305" s="28">
        <v>0</v>
      </c>
      <c r="AI305" s="28">
        <v>1</v>
      </c>
      <c r="AJ305" s="9">
        <f t="shared" si="24"/>
        <v>0</v>
      </c>
      <c r="AK305" s="9">
        <f t="shared" si="25"/>
        <v>0</v>
      </c>
      <c r="AL305" s="9">
        <f t="shared" si="26"/>
        <v>1</v>
      </c>
      <c r="AM305" s="9">
        <f t="shared" si="27"/>
        <v>0</v>
      </c>
      <c r="AN305" s="29" t="s">
        <v>4895</v>
      </c>
    </row>
    <row r="306" spans="1:40" x14ac:dyDescent="0.25">
      <c r="A306" s="28">
        <v>4025</v>
      </c>
      <c r="B306" s="29" t="s">
        <v>4896</v>
      </c>
      <c r="C306" s="29" t="s">
        <v>4897</v>
      </c>
      <c r="D306" s="29" t="s">
        <v>4898</v>
      </c>
      <c r="E306" s="42">
        <v>44190</v>
      </c>
      <c r="F306" s="29" t="s">
        <v>38</v>
      </c>
      <c r="I306" s="28">
        <v>1270</v>
      </c>
      <c r="J306" s="28">
        <v>0.62</v>
      </c>
      <c r="K306" s="28">
        <v>22.44</v>
      </c>
      <c r="L306" s="10" t="s">
        <v>342</v>
      </c>
      <c r="M306" s="29" t="s">
        <v>185</v>
      </c>
      <c r="N306" s="29" t="s">
        <v>48</v>
      </c>
      <c r="O306" s="28">
        <v>434</v>
      </c>
      <c r="P306" s="29" t="s">
        <v>225</v>
      </c>
      <c r="Q306" s="31" t="s">
        <v>15</v>
      </c>
      <c r="R306" s="28">
        <v>1</v>
      </c>
      <c r="S306" s="28">
        <v>0</v>
      </c>
      <c r="T306" s="28">
        <v>0</v>
      </c>
      <c r="U306" s="28">
        <v>1</v>
      </c>
      <c r="V306" s="28">
        <v>0</v>
      </c>
      <c r="W306" s="28">
        <v>0</v>
      </c>
      <c r="X306" s="28">
        <v>0</v>
      </c>
      <c r="Y306" s="28">
        <v>0</v>
      </c>
      <c r="Z306" s="28">
        <v>1</v>
      </c>
      <c r="AA306" s="28">
        <v>0</v>
      </c>
      <c r="AB306" s="28">
        <v>0</v>
      </c>
      <c r="AC306" s="28">
        <v>0</v>
      </c>
      <c r="AD306" s="28">
        <v>0</v>
      </c>
      <c r="AE306" s="28">
        <v>1</v>
      </c>
      <c r="AF306" s="28">
        <v>0</v>
      </c>
      <c r="AG306" s="28">
        <v>0</v>
      </c>
      <c r="AH306" s="28">
        <v>0</v>
      </c>
      <c r="AI306" s="28">
        <v>0</v>
      </c>
      <c r="AJ306" s="9">
        <f t="shared" si="24"/>
        <v>1</v>
      </c>
      <c r="AK306" s="9">
        <f t="shared" si="25"/>
        <v>0</v>
      </c>
      <c r="AL306" s="9">
        <f t="shared" si="26"/>
        <v>0</v>
      </c>
      <c r="AM306" s="9">
        <f t="shared" si="27"/>
        <v>0</v>
      </c>
      <c r="AN306" s="29" t="s">
        <v>4900</v>
      </c>
    </row>
    <row r="307" spans="1:40" x14ac:dyDescent="0.25">
      <c r="A307" s="28">
        <v>4027</v>
      </c>
      <c r="B307" s="29" t="s">
        <v>4901</v>
      </c>
      <c r="C307" s="29" t="s">
        <v>4902</v>
      </c>
      <c r="D307" s="29" t="s">
        <v>4903</v>
      </c>
      <c r="E307" s="42">
        <v>43872</v>
      </c>
      <c r="F307" s="29" t="s">
        <v>38</v>
      </c>
      <c r="J307" s="28">
        <v>0.63</v>
      </c>
      <c r="L307" s="10" t="s">
        <v>341</v>
      </c>
      <c r="M307" s="29" t="s">
        <v>283</v>
      </c>
      <c r="N307" s="29" t="s">
        <v>48</v>
      </c>
      <c r="O307" s="28">
        <v>532</v>
      </c>
      <c r="P307" s="29" t="s">
        <v>4904</v>
      </c>
      <c r="Q307" s="31" t="s">
        <v>15</v>
      </c>
      <c r="R307" s="28">
        <v>1</v>
      </c>
      <c r="S307" s="28">
        <v>0</v>
      </c>
      <c r="T307" s="28">
        <v>0</v>
      </c>
      <c r="U307" s="28">
        <v>0</v>
      </c>
      <c r="V307" s="28">
        <v>0</v>
      </c>
      <c r="W307" s="28">
        <v>0</v>
      </c>
      <c r="X307" s="28">
        <v>0</v>
      </c>
      <c r="Y307" s="28">
        <v>0</v>
      </c>
      <c r="Z307" s="28">
        <v>0</v>
      </c>
      <c r="AA307" s="28">
        <v>0</v>
      </c>
      <c r="AB307" s="28">
        <v>1</v>
      </c>
      <c r="AC307" s="28">
        <v>0</v>
      </c>
      <c r="AD307" s="28">
        <v>0</v>
      </c>
      <c r="AE307" s="28">
        <v>0</v>
      </c>
      <c r="AF307" s="28">
        <v>0</v>
      </c>
      <c r="AG307" s="28">
        <v>0</v>
      </c>
      <c r="AH307" s="28">
        <v>0</v>
      </c>
      <c r="AI307" s="28">
        <v>1</v>
      </c>
      <c r="AJ307" s="9">
        <f t="shared" si="24"/>
        <v>0</v>
      </c>
      <c r="AK307" s="9">
        <f t="shared" si="25"/>
        <v>0</v>
      </c>
      <c r="AL307" s="9">
        <f t="shared" si="26"/>
        <v>1</v>
      </c>
      <c r="AM307" s="9">
        <f t="shared" si="27"/>
        <v>0</v>
      </c>
      <c r="AN307" s="29" t="s">
        <v>4905</v>
      </c>
    </row>
    <row r="308" spans="1:40" x14ac:dyDescent="0.25">
      <c r="A308" s="28">
        <v>4030</v>
      </c>
      <c r="B308" s="29" t="s">
        <v>2644</v>
      </c>
      <c r="C308" s="29" t="s">
        <v>2645</v>
      </c>
      <c r="D308" s="29" t="s">
        <v>2646</v>
      </c>
      <c r="E308" s="42">
        <v>43586</v>
      </c>
      <c r="F308" s="29" t="s">
        <v>38</v>
      </c>
      <c r="I308" s="28">
        <v>200</v>
      </c>
      <c r="J308" s="28">
        <v>1.075</v>
      </c>
      <c r="L308" s="10" t="s">
        <v>342</v>
      </c>
      <c r="M308" s="29" t="s">
        <v>136</v>
      </c>
      <c r="N308" s="29" t="s">
        <v>219</v>
      </c>
      <c r="O308" s="28">
        <v>112</v>
      </c>
      <c r="P308" s="29" t="s">
        <v>377</v>
      </c>
      <c r="Q308" s="31" t="s">
        <v>15</v>
      </c>
      <c r="R308" s="28">
        <v>1</v>
      </c>
      <c r="S308" s="28">
        <v>0</v>
      </c>
      <c r="T308" s="28">
        <v>0</v>
      </c>
      <c r="U308" s="28">
        <v>1</v>
      </c>
      <c r="V308" s="28">
        <v>0</v>
      </c>
      <c r="W308" s="28">
        <v>0</v>
      </c>
      <c r="X308" s="28">
        <v>0</v>
      </c>
      <c r="Y308" s="28">
        <v>0</v>
      </c>
      <c r="Z308" s="28">
        <v>1</v>
      </c>
      <c r="AA308" s="28">
        <v>0</v>
      </c>
      <c r="AB308" s="28">
        <v>0</v>
      </c>
      <c r="AC308" s="28">
        <v>0</v>
      </c>
      <c r="AD308" s="28">
        <v>0</v>
      </c>
      <c r="AE308" s="28">
        <v>0</v>
      </c>
      <c r="AF308" s="28">
        <v>1</v>
      </c>
      <c r="AG308" s="28">
        <v>0</v>
      </c>
      <c r="AH308" s="28">
        <v>0</v>
      </c>
      <c r="AI308" s="28">
        <v>0</v>
      </c>
      <c r="AJ308" s="9">
        <f t="shared" si="24"/>
        <v>0</v>
      </c>
      <c r="AK308" s="9">
        <f t="shared" si="25"/>
        <v>1</v>
      </c>
      <c r="AL308" s="9">
        <f t="shared" si="26"/>
        <v>0</v>
      </c>
      <c r="AM308" s="9">
        <f t="shared" si="27"/>
        <v>0</v>
      </c>
      <c r="AN308" s="29" t="s">
        <v>2647</v>
      </c>
    </row>
    <row r="309" spans="1:40" x14ac:dyDescent="0.25">
      <c r="A309" s="28">
        <v>4042</v>
      </c>
      <c r="B309" s="29" t="s">
        <v>4907</v>
      </c>
      <c r="C309" s="29" t="s">
        <v>4908</v>
      </c>
      <c r="D309" s="29" t="s">
        <v>4909</v>
      </c>
      <c r="E309" s="42">
        <v>41000</v>
      </c>
      <c r="F309" s="29" t="s">
        <v>38</v>
      </c>
      <c r="I309" s="28">
        <v>400</v>
      </c>
      <c r="J309" s="28">
        <v>1.46</v>
      </c>
      <c r="L309" s="10" t="s">
        <v>341</v>
      </c>
      <c r="M309" s="29" t="s">
        <v>209</v>
      </c>
      <c r="N309" s="29" t="s">
        <v>48</v>
      </c>
      <c r="O309" s="28">
        <v>1</v>
      </c>
      <c r="P309" s="29" t="s">
        <v>170</v>
      </c>
      <c r="Q309" s="31" t="s">
        <v>15</v>
      </c>
      <c r="R309" s="28">
        <v>1</v>
      </c>
      <c r="S309" s="28">
        <v>0</v>
      </c>
      <c r="T309" s="28">
        <v>0</v>
      </c>
      <c r="U309" s="28">
        <v>0</v>
      </c>
      <c r="V309" s="28">
        <v>0</v>
      </c>
      <c r="W309" s="28">
        <v>0</v>
      </c>
      <c r="X309" s="28">
        <v>0</v>
      </c>
      <c r="Y309" s="28">
        <v>1</v>
      </c>
      <c r="Z309" s="28">
        <v>0</v>
      </c>
      <c r="AA309" s="28">
        <v>0</v>
      </c>
      <c r="AB309" s="28">
        <v>0</v>
      </c>
      <c r="AC309" s="28">
        <v>0</v>
      </c>
      <c r="AD309" s="28">
        <v>0</v>
      </c>
      <c r="AE309" s="28">
        <v>0</v>
      </c>
      <c r="AF309" s="28">
        <v>0</v>
      </c>
      <c r="AG309" s="28">
        <v>0</v>
      </c>
      <c r="AH309" s="28">
        <v>0</v>
      </c>
      <c r="AI309" s="28">
        <v>0</v>
      </c>
      <c r="AJ309" s="9">
        <f t="shared" si="24"/>
        <v>0</v>
      </c>
      <c r="AK309" s="9">
        <f t="shared" si="25"/>
        <v>0</v>
      </c>
      <c r="AL309" s="9">
        <f t="shared" si="26"/>
        <v>0</v>
      </c>
      <c r="AM309" s="9">
        <f t="shared" si="27"/>
        <v>0</v>
      </c>
      <c r="AN309" s="29" t="s">
        <v>4911</v>
      </c>
    </row>
    <row r="310" spans="1:40" x14ac:dyDescent="0.25">
      <c r="A310" s="28">
        <v>4082</v>
      </c>
      <c r="B310" s="29" t="s">
        <v>4918</v>
      </c>
      <c r="C310" s="29" t="s">
        <v>4919</v>
      </c>
      <c r="D310" s="29" t="s">
        <v>4920</v>
      </c>
      <c r="E310" s="42">
        <v>42654</v>
      </c>
      <c r="F310" s="29" t="s">
        <v>38</v>
      </c>
      <c r="L310" s="10" t="s">
        <v>341</v>
      </c>
      <c r="M310" s="29" t="s">
        <v>54</v>
      </c>
      <c r="N310" s="29" t="s">
        <v>48</v>
      </c>
      <c r="O310" s="28">
        <v>0</v>
      </c>
      <c r="P310" s="29" t="s">
        <v>49</v>
      </c>
      <c r="Q310" s="31" t="s">
        <v>55</v>
      </c>
      <c r="R310" s="28">
        <v>0</v>
      </c>
      <c r="S310" s="28">
        <v>0</v>
      </c>
      <c r="T310" s="28">
        <v>0</v>
      </c>
      <c r="U310" s="28">
        <v>0</v>
      </c>
      <c r="V310" s="28">
        <v>0</v>
      </c>
      <c r="W310" s="28">
        <v>0</v>
      </c>
      <c r="X310" s="28">
        <v>0</v>
      </c>
      <c r="Y310" s="28">
        <v>0</v>
      </c>
      <c r="Z310" s="28">
        <v>0</v>
      </c>
      <c r="AA310" s="28">
        <v>0</v>
      </c>
      <c r="AB310" s="28">
        <v>1</v>
      </c>
      <c r="AC310" s="28">
        <v>1</v>
      </c>
      <c r="AD310" s="28">
        <v>0</v>
      </c>
      <c r="AE310" s="28">
        <v>0</v>
      </c>
      <c r="AF310" s="28">
        <v>0</v>
      </c>
      <c r="AG310" s="28">
        <v>0</v>
      </c>
      <c r="AH310" s="28">
        <v>0</v>
      </c>
      <c r="AI310" s="28">
        <v>0</v>
      </c>
      <c r="AJ310" s="9">
        <f t="shared" si="24"/>
        <v>1</v>
      </c>
      <c r="AK310" s="9">
        <f t="shared" si="25"/>
        <v>0</v>
      </c>
      <c r="AL310" s="9">
        <f t="shared" si="26"/>
        <v>0</v>
      </c>
      <c r="AM310" s="9">
        <f t="shared" si="27"/>
        <v>0</v>
      </c>
      <c r="AN310" s="29" t="s">
        <v>4921</v>
      </c>
    </row>
    <row r="311" spans="1:40" x14ac:dyDescent="0.25">
      <c r="A311" s="28">
        <v>4097</v>
      </c>
      <c r="B311" s="29" t="s">
        <v>7805</v>
      </c>
      <c r="C311" s="29" t="s">
        <v>7806</v>
      </c>
      <c r="D311" s="29" t="s">
        <v>7807</v>
      </c>
      <c r="E311" s="42">
        <v>44105</v>
      </c>
      <c r="F311" s="29" t="s">
        <v>38</v>
      </c>
      <c r="J311" s="28">
        <v>0.66</v>
      </c>
      <c r="L311" s="10" t="s">
        <v>342</v>
      </c>
      <c r="M311" s="29" t="s">
        <v>185</v>
      </c>
      <c r="N311" s="29" t="s">
        <v>48</v>
      </c>
      <c r="O311" s="28">
        <v>10</v>
      </c>
      <c r="P311" s="29" t="s">
        <v>367</v>
      </c>
      <c r="Q311" s="31" t="s">
        <v>15</v>
      </c>
      <c r="R311" s="28">
        <v>1</v>
      </c>
      <c r="S311" s="28">
        <v>0</v>
      </c>
      <c r="T311" s="28">
        <v>0</v>
      </c>
      <c r="U311" s="28">
        <v>1</v>
      </c>
      <c r="V311" s="28">
        <v>0</v>
      </c>
      <c r="W311" s="28">
        <v>0</v>
      </c>
      <c r="X311" s="28">
        <v>0</v>
      </c>
      <c r="Y311" s="28">
        <v>0</v>
      </c>
      <c r="Z311" s="28">
        <v>1</v>
      </c>
      <c r="AA311" s="28">
        <v>0</v>
      </c>
      <c r="AB311" s="28">
        <v>0</v>
      </c>
      <c r="AC311" s="28">
        <v>0</v>
      </c>
      <c r="AD311" s="28">
        <v>0</v>
      </c>
      <c r="AE311" s="28">
        <v>1</v>
      </c>
      <c r="AF311" s="28">
        <v>0</v>
      </c>
      <c r="AG311" s="28">
        <v>0</v>
      </c>
      <c r="AH311" s="28">
        <v>0</v>
      </c>
      <c r="AI311" s="28">
        <v>0</v>
      </c>
      <c r="AJ311" s="9">
        <f t="shared" si="24"/>
        <v>1</v>
      </c>
      <c r="AK311" s="9">
        <f t="shared" si="25"/>
        <v>0</v>
      </c>
      <c r="AL311" s="9">
        <f t="shared" si="26"/>
        <v>0</v>
      </c>
      <c r="AM311" s="9">
        <f t="shared" si="27"/>
        <v>0</v>
      </c>
      <c r="AN311" s="29" t="s">
        <v>7808</v>
      </c>
    </row>
    <row r="312" spans="1:40" x14ac:dyDescent="0.25">
      <c r="A312" s="28">
        <v>4121</v>
      </c>
      <c r="B312" s="29" t="s">
        <v>7809</v>
      </c>
      <c r="C312" s="29" t="s">
        <v>7810</v>
      </c>
      <c r="D312" s="29" t="s">
        <v>7811</v>
      </c>
      <c r="E312" s="42">
        <v>44418</v>
      </c>
      <c r="F312" s="29" t="s">
        <v>38</v>
      </c>
      <c r="Q312" s="31" t="s">
        <v>15</v>
      </c>
      <c r="R312" s="28">
        <v>0</v>
      </c>
      <c r="S312" s="28">
        <v>0</v>
      </c>
      <c r="T312" s="28">
        <v>1</v>
      </c>
      <c r="U312" s="28">
        <v>0</v>
      </c>
      <c r="V312" s="28">
        <v>0</v>
      </c>
      <c r="W312" s="28">
        <v>0</v>
      </c>
      <c r="X312" s="28">
        <v>0</v>
      </c>
      <c r="Y312" s="28">
        <v>1</v>
      </c>
      <c r="Z312" s="28">
        <v>0</v>
      </c>
      <c r="AA312" s="28">
        <v>0</v>
      </c>
      <c r="AB312" s="28">
        <v>0</v>
      </c>
      <c r="AC312" s="28">
        <v>1</v>
      </c>
      <c r="AD312" s="28">
        <v>0</v>
      </c>
      <c r="AE312" s="28">
        <v>1</v>
      </c>
      <c r="AF312" s="28">
        <v>0</v>
      </c>
      <c r="AG312" s="28">
        <v>1</v>
      </c>
      <c r="AH312" s="28">
        <v>0</v>
      </c>
      <c r="AI312" s="28">
        <v>0</v>
      </c>
      <c r="AJ312" s="9">
        <f t="shared" si="24"/>
        <v>1</v>
      </c>
      <c r="AK312" s="9">
        <f t="shared" si="25"/>
        <v>1</v>
      </c>
      <c r="AL312" s="9">
        <f t="shared" si="26"/>
        <v>0</v>
      </c>
      <c r="AM312" s="9">
        <f t="shared" si="27"/>
        <v>0</v>
      </c>
      <c r="AN312" s="29" t="s">
        <v>7812</v>
      </c>
    </row>
    <row r="313" spans="1:40" x14ac:dyDescent="0.25">
      <c r="A313" s="28">
        <v>4166</v>
      </c>
      <c r="B313" s="29" t="s">
        <v>5855</v>
      </c>
      <c r="C313" s="29" t="s">
        <v>5856</v>
      </c>
      <c r="D313" s="29" t="s">
        <v>3636</v>
      </c>
      <c r="E313" s="42">
        <v>43101</v>
      </c>
      <c r="F313" s="29" t="s">
        <v>38</v>
      </c>
      <c r="J313" s="28">
        <v>0.9</v>
      </c>
      <c r="L313" s="10" t="s">
        <v>341</v>
      </c>
      <c r="M313" s="29" t="s">
        <v>151</v>
      </c>
      <c r="N313" s="29" t="s">
        <v>48</v>
      </c>
      <c r="O313" s="28">
        <v>70</v>
      </c>
      <c r="P313" s="29" t="s">
        <v>377</v>
      </c>
      <c r="Q313" s="31" t="s">
        <v>15</v>
      </c>
      <c r="R313" s="28">
        <v>1</v>
      </c>
      <c r="S313" s="28">
        <v>0</v>
      </c>
      <c r="T313" s="28">
        <v>0</v>
      </c>
      <c r="U313" s="28">
        <v>1</v>
      </c>
      <c r="V313" s="28">
        <v>0</v>
      </c>
      <c r="W313" s="28">
        <v>0</v>
      </c>
      <c r="X313" s="28">
        <v>0</v>
      </c>
      <c r="Y313" s="28">
        <v>0</v>
      </c>
      <c r="Z313" s="28">
        <v>1</v>
      </c>
      <c r="AA313" s="28">
        <v>0</v>
      </c>
      <c r="AB313" s="28">
        <v>0</v>
      </c>
      <c r="AC313" s="28">
        <v>0</v>
      </c>
      <c r="AD313" s="28">
        <v>0</v>
      </c>
      <c r="AE313" s="28">
        <v>0</v>
      </c>
      <c r="AF313" s="28">
        <v>0</v>
      </c>
      <c r="AG313" s="28">
        <v>0</v>
      </c>
      <c r="AH313" s="28">
        <v>0</v>
      </c>
      <c r="AI313" s="28">
        <v>1</v>
      </c>
      <c r="AJ313" s="9">
        <f t="shared" si="24"/>
        <v>0</v>
      </c>
      <c r="AK313" s="9">
        <f t="shared" si="25"/>
        <v>0</v>
      </c>
      <c r="AL313" s="9">
        <f t="shared" si="26"/>
        <v>1</v>
      </c>
      <c r="AM313" s="9">
        <f t="shared" si="27"/>
        <v>0</v>
      </c>
      <c r="AN313" s="29" t="s">
        <v>5857</v>
      </c>
    </row>
    <row r="314" spans="1:40" x14ac:dyDescent="0.25">
      <c r="A314" s="28">
        <v>4195</v>
      </c>
      <c r="B314" s="29" t="s">
        <v>4966</v>
      </c>
      <c r="C314" s="29" t="s">
        <v>4967</v>
      </c>
      <c r="D314" s="29" t="s">
        <v>4968</v>
      </c>
      <c r="E314" s="42">
        <v>44440</v>
      </c>
      <c r="F314" s="29" t="s">
        <v>38</v>
      </c>
      <c r="I314" s="28">
        <v>450</v>
      </c>
      <c r="L314" s="10" t="s">
        <v>342</v>
      </c>
      <c r="M314" s="29" t="s">
        <v>136</v>
      </c>
      <c r="N314" s="29" t="s">
        <v>48</v>
      </c>
      <c r="O314" s="28">
        <v>80</v>
      </c>
      <c r="P314" s="29" t="s">
        <v>4969</v>
      </c>
      <c r="Q314" s="31" t="s">
        <v>15</v>
      </c>
      <c r="R314" s="28">
        <v>1</v>
      </c>
      <c r="S314" s="28">
        <v>0</v>
      </c>
      <c r="T314" s="28">
        <v>0</v>
      </c>
      <c r="U314" s="28">
        <v>1</v>
      </c>
      <c r="V314" s="28">
        <v>0</v>
      </c>
      <c r="W314" s="28">
        <v>0</v>
      </c>
      <c r="X314" s="28">
        <v>0</v>
      </c>
      <c r="Y314" s="28">
        <v>0</v>
      </c>
      <c r="Z314" s="28">
        <v>1</v>
      </c>
      <c r="AA314" s="28">
        <v>0</v>
      </c>
      <c r="AB314" s="28">
        <v>0</v>
      </c>
      <c r="AC314" s="28">
        <v>0</v>
      </c>
      <c r="AD314" s="28">
        <v>0</v>
      </c>
      <c r="AE314" s="28">
        <v>1</v>
      </c>
      <c r="AF314" s="28">
        <v>0</v>
      </c>
      <c r="AG314" s="28">
        <v>0</v>
      </c>
      <c r="AH314" s="28">
        <v>0</v>
      </c>
      <c r="AI314" s="28">
        <v>0</v>
      </c>
      <c r="AJ314" s="9">
        <f t="shared" si="24"/>
        <v>1</v>
      </c>
      <c r="AK314" s="9">
        <f t="shared" si="25"/>
        <v>0</v>
      </c>
      <c r="AL314" s="9">
        <f t="shared" si="26"/>
        <v>0</v>
      </c>
      <c r="AM314" s="9">
        <f t="shared" si="27"/>
        <v>0</v>
      </c>
      <c r="AN314" s="29" t="s">
        <v>4971</v>
      </c>
    </row>
    <row r="315" spans="1:40" x14ac:dyDescent="0.25">
      <c r="A315" s="28">
        <v>4205</v>
      </c>
      <c r="B315" s="29" t="s">
        <v>3958</v>
      </c>
      <c r="C315" s="29" t="s">
        <v>3959</v>
      </c>
      <c r="D315" s="29" t="s">
        <v>3960</v>
      </c>
      <c r="E315" s="42">
        <v>44228</v>
      </c>
      <c r="F315" s="29" t="s">
        <v>38</v>
      </c>
      <c r="J315" s="28">
        <v>0.61599999999999999</v>
      </c>
      <c r="K315" s="28">
        <v>21.74</v>
      </c>
      <c r="L315" s="10" t="s">
        <v>342</v>
      </c>
      <c r="M315" s="29" t="s">
        <v>39</v>
      </c>
      <c r="N315" s="29" t="s">
        <v>40</v>
      </c>
      <c r="O315" s="28">
        <v>10.714285714285714</v>
      </c>
      <c r="P315" s="29" t="s">
        <v>526</v>
      </c>
      <c r="Q315" s="31" t="s">
        <v>15</v>
      </c>
      <c r="R315" s="28">
        <v>1</v>
      </c>
      <c r="S315" s="28">
        <v>0</v>
      </c>
      <c r="T315" s="28">
        <v>0</v>
      </c>
      <c r="U315" s="28">
        <v>1</v>
      </c>
      <c r="V315" s="28">
        <v>0</v>
      </c>
      <c r="W315" s="28">
        <v>0</v>
      </c>
      <c r="X315" s="28">
        <v>0</v>
      </c>
      <c r="Y315" s="28">
        <v>0</v>
      </c>
      <c r="Z315" s="28">
        <v>1</v>
      </c>
      <c r="AA315" s="28">
        <v>0</v>
      </c>
      <c r="AB315" s="28">
        <v>0</v>
      </c>
      <c r="AC315" s="28">
        <v>0</v>
      </c>
      <c r="AD315" s="28">
        <v>0</v>
      </c>
      <c r="AE315" s="28">
        <v>1</v>
      </c>
      <c r="AF315" s="28">
        <v>0</v>
      </c>
      <c r="AG315" s="28">
        <v>0</v>
      </c>
      <c r="AH315" s="28">
        <v>0</v>
      </c>
      <c r="AI315" s="28">
        <v>0</v>
      </c>
      <c r="AJ315" s="9">
        <f t="shared" si="24"/>
        <v>1</v>
      </c>
      <c r="AK315" s="9">
        <f t="shared" si="25"/>
        <v>0</v>
      </c>
      <c r="AL315" s="9">
        <f t="shared" si="26"/>
        <v>0</v>
      </c>
      <c r="AM315" s="9">
        <f t="shared" si="27"/>
        <v>0</v>
      </c>
      <c r="AN315" s="29" t="s">
        <v>3961</v>
      </c>
    </row>
    <row r="316" spans="1:40" x14ac:dyDescent="0.25">
      <c r="A316" s="28">
        <v>4210</v>
      </c>
      <c r="B316" s="29" t="s">
        <v>3962</v>
      </c>
      <c r="C316" s="29" t="s">
        <v>3963</v>
      </c>
      <c r="D316" s="29" t="s">
        <v>3964</v>
      </c>
      <c r="E316" s="42">
        <v>43999</v>
      </c>
      <c r="F316" s="29" t="s">
        <v>38</v>
      </c>
      <c r="J316" s="28">
        <v>0.95</v>
      </c>
      <c r="L316" s="10" t="s">
        <v>341</v>
      </c>
      <c r="M316" s="29" t="s">
        <v>151</v>
      </c>
      <c r="N316" s="29" t="s">
        <v>48</v>
      </c>
      <c r="O316" s="28">
        <v>30</v>
      </c>
      <c r="P316" s="29" t="s">
        <v>4983</v>
      </c>
      <c r="Q316" s="31" t="s">
        <v>15</v>
      </c>
      <c r="R316" s="28">
        <v>1</v>
      </c>
      <c r="S316" s="28">
        <v>0</v>
      </c>
      <c r="T316" s="28">
        <v>0</v>
      </c>
      <c r="U316" s="28">
        <v>1</v>
      </c>
      <c r="V316" s="28">
        <v>0</v>
      </c>
      <c r="W316" s="28">
        <v>0</v>
      </c>
      <c r="X316" s="28">
        <v>0</v>
      </c>
      <c r="Y316" s="28">
        <v>0</v>
      </c>
      <c r="Z316" s="28">
        <v>1</v>
      </c>
      <c r="AA316" s="28">
        <v>0</v>
      </c>
      <c r="AB316" s="28">
        <v>0</v>
      </c>
      <c r="AC316" s="28">
        <v>0</v>
      </c>
      <c r="AD316" s="28">
        <v>0</v>
      </c>
      <c r="AE316" s="28">
        <v>0</v>
      </c>
      <c r="AF316" s="28">
        <v>0</v>
      </c>
      <c r="AG316" s="28">
        <v>0</v>
      </c>
      <c r="AH316" s="28">
        <v>0</v>
      </c>
      <c r="AI316" s="28">
        <v>1</v>
      </c>
      <c r="AJ316" s="9">
        <f t="shared" si="24"/>
        <v>0</v>
      </c>
      <c r="AK316" s="9">
        <f t="shared" si="25"/>
        <v>0</v>
      </c>
      <c r="AL316" s="9">
        <f t="shared" si="26"/>
        <v>1</v>
      </c>
      <c r="AM316" s="9">
        <f t="shared" si="27"/>
        <v>0</v>
      </c>
      <c r="AN316" s="29" t="s">
        <v>3966</v>
      </c>
    </row>
    <row r="317" spans="1:40" x14ac:dyDescent="0.25">
      <c r="A317" s="28">
        <v>4231</v>
      </c>
      <c r="B317" s="29" t="s">
        <v>7813</v>
      </c>
      <c r="C317" s="29" t="s">
        <v>7814</v>
      </c>
      <c r="D317" s="29" t="s">
        <v>7815</v>
      </c>
      <c r="E317" s="42">
        <v>44434</v>
      </c>
      <c r="F317" s="29" t="s">
        <v>38</v>
      </c>
      <c r="I317" s="28">
        <v>12</v>
      </c>
      <c r="L317" s="10" t="s">
        <v>342</v>
      </c>
      <c r="M317" s="29" t="s">
        <v>922</v>
      </c>
      <c r="N317" s="29" t="s">
        <v>40</v>
      </c>
      <c r="O317" s="28">
        <v>20</v>
      </c>
      <c r="P317" s="29" t="s">
        <v>6117</v>
      </c>
      <c r="Q317" s="31" t="s">
        <v>15</v>
      </c>
      <c r="R317" s="28">
        <v>1</v>
      </c>
      <c r="S317" s="28">
        <v>0</v>
      </c>
      <c r="T317" s="28">
        <v>0</v>
      </c>
      <c r="U317" s="28">
        <v>0</v>
      </c>
      <c r="V317" s="28">
        <v>0</v>
      </c>
      <c r="W317" s="28">
        <v>0</v>
      </c>
      <c r="X317" s="28">
        <v>0</v>
      </c>
      <c r="Y317" s="28">
        <v>1</v>
      </c>
      <c r="Z317" s="28">
        <v>0</v>
      </c>
      <c r="AA317" s="28">
        <v>0</v>
      </c>
      <c r="AB317" s="28">
        <v>0</v>
      </c>
      <c r="AC317" s="28">
        <v>1</v>
      </c>
      <c r="AD317" s="28">
        <v>0</v>
      </c>
      <c r="AE317" s="28">
        <v>0</v>
      </c>
      <c r="AF317" s="28">
        <v>0</v>
      </c>
      <c r="AG317" s="28">
        <v>0</v>
      </c>
      <c r="AH317" s="28">
        <v>0</v>
      </c>
      <c r="AI317" s="28">
        <v>0</v>
      </c>
      <c r="AJ317" s="9">
        <f t="shared" si="24"/>
        <v>1</v>
      </c>
      <c r="AK317" s="9">
        <f t="shared" si="25"/>
        <v>0</v>
      </c>
      <c r="AL317" s="9">
        <f t="shared" si="26"/>
        <v>0</v>
      </c>
      <c r="AM317" s="9">
        <f t="shared" si="27"/>
        <v>0</v>
      </c>
      <c r="AN317" s="29" t="s">
        <v>7816</v>
      </c>
    </row>
    <row r="318" spans="1:40" x14ac:dyDescent="0.25">
      <c r="A318" s="28">
        <v>4232</v>
      </c>
      <c r="B318" s="29" t="s">
        <v>3972</v>
      </c>
      <c r="C318" s="29" t="s">
        <v>3973</v>
      </c>
      <c r="D318" s="29" t="s">
        <v>3974</v>
      </c>
      <c r="E318" s="42">
        <v>43344</v>
      </c>
      <c r="F318" s="29" t="s">
        <v>38</v>
      </c>
      <c r="I318" s="28">
        <v>0.248</v>
      </c>
      <c r="J318" s="28">
        <v>1.46E-2</v>
      </c>
      <c r="L318" s="10" t="s">
        <v>342</v>
      </c>
      <c r="M318" s="29" t="s">
        <v>3975</v>
      </c>
      <c r="N318" s="29" t="s">
        <v>40</v>
      </c>
      <c r="O318" s="28">
        <v>30</v>
      </c>
      <c r="P318" s="29" t="s">
        <v>923</v>
      </c>
      <c r="Q318" s="31" t="s">
        <v>15</v>
      </c>
      <c r="R318" s="28">
        <v>1</v>
      </c>
      <c r="S318" s="28">
        <v>0</v>
      </c>
      <c r="T318" s="28">
        <v>0</v>
      </c>
      <c r="U318" s="28">
        <v>0</v>
      </c>
      <c r="V318" s="28">
        <v>0</v>
      </c>
      <c r="W318" s="28">
        <v>0</v>
      </c>
      <c r="X318" s="28">
        <v>0</v>
      </c>
      <c r="Y318" s="28">
        <v>0</v>
      </c>
      <c r="Z318" s="28">
        <v>0</v>
      </c>
      <c r="AA318" s="28">
        <v>0</v>
      </c>
      <c r="AB318" s="28">
        <v>0</v>
      </c>
      <c r="AC318" s="28">
        <v>1</v>
      </c>
      <c r="AD318" s="28">
        <v>0</v>
      </c>
      <c r="AE318" s="28">
        <v>0</v>
      </c>
      <c r="AF318" s="28">
        <v>0</v>
      </c>
      <c r="AG318" s="28">
        <v>0</v>
      </c>
      <c r="AH318" s="28">
        <v>0</v>
      </c>
      <c r="AI318" s="28">
        <v>0</v>
      </c>
      <c r="AJ318" s="9">
        <f t="shared" si="24"/>
        <v>1</v>
      </c>
      <c r="AK318" s="9">
        <f t="shared" si="25"/>
        <v>0</v>
      </c>
      <c r="AL318" s="9">
        <f t="shared" si="26"/>
        <v>0</v>
      </c>
      <c r="AM318" s="9">
        <f t="shared" si="27"/>
        <v>0</v>
      </c>
      <c r="AN318" s="29" t="s">
        <v>3977</v>
      </c>
    </row>
    <row r="319" spans="1:40" x14ac:dyDescent="0.25">
      <c r="A319" s="28">
        <v>4238</v>
      </c>
      <c r="B319" s="29" t="s">
        <v>867</v>
      </c>
      <c r="C319" s="29" t="s">
        <v>868</v>
      </c>
      <c r="D319" s="29" t="s">
        <v>869</v>
      </c>
      <c r="E319" s="42">
        <v>43770</v>
      </c>
      <c r="F319" s="29" t="s">
        <v>38</v>
      </c>
      <c r="L319" s="10" t="s">
        <v>341</v>
      </c>
      <c r="M319" s="29" t="s">
        <v>283</v>
      </c>
      <c r="N319" s="29" t="s">
        <v>48</v>
      </c>
      <c r="O319" s="28">
        <v>672</v>
      </c>
      <c r="P319" s="29" t="s">
        <v>377</v>
      </c>
      <c r="Q319" s="31" t="s">
        <v>15</v>
      </c>
      <c r="R319" s="28">
        <v>1</v>
      </c>
      <c r="S319" s="28">
        <v>0</v>
      </c>
      <c r="T319" s="28">
        <v>0</v>
      </c>
      <c r="U319" s="28">
        <v>1</v>
      </c>
      <c r="V319" s="28">
        <v>0</v>
      </c>
      <c r="W319" s="28">
        <v>0</v>
      </c>
      <c r="X319" s="28">
        <v>0</v>
      </c>
      <c r="Y319" s="28">
        <v>0</v>
      </c>
      <c r="Z319" s="28">
        <v>1</v>
      </c>
      <c r="AA319" s="28">
        <v>0</v>
      </c>
      <c r="AB319" s="28">
        <v>0</v>
      </c>
      <c r="AC319" s="28">
        <v>0</v>
      </c>
      <c r="AD319" s="28">
        <v>0</v>
      </c>
      <c r="AE319" s="28">
        <v>1</v>
      </c>
      <c r="AF319" s="28">
        <v>0</v>
      </c>
      <c r="AG319" s="28">
        <v>0</v>
      </c>
      <c r="AH319" s="28">
        <v>0</v>
      </c>
      <c r="AI319" s="28">
        <v>0</v>
      </c>
      <c r="AJ319" s="9">
        <f t="shared" si="24"/>
        <v>1</v>
      </c>
      <c r="AK319" s="9">
        <f t="shared" si="25"/>
        <v>0</v>
      </c>
      <c r="AL319" s="9">
        <f t="shared" si="26"/>
        <v>0</v>
      </c>
      <c r="AM319" s="9">
        <f t="shared" si="27"/>
        <v>0</v>
      </c>
      <c r="AN319" s="29" t="s">
        <v>870</v>
      </c>
    </row>
    <row r="320" spans="1:40" x14ac:dyDescent="0.25">
      <c r="A320" s="28">
        <v>4241</v>
      </c>
      <c r="B320" s="29" t="s">
        <v>4992</v>
      </c>
      <c r="C320" s="29" t="s">
        <v>4993</v>
      </c>
      <c r="D320" s="29" t="s">
        <v>4994</v>
      </c>
      <c r="E320" s="42">
        <v>43189</v>
      </c>
      <c r="F320" s="29" t="s">
        <v>38</v>
      </c>
      <c r="G320" s="28">
        <v>2450</v>
      </c>
      <c r="H320" s="28">
        <v>1800</v>
      </c>
      <c r="J320" s="28">
        <v>3.1899999999999998E-7</v>
      </c>
      <c r="L320" s="10" t="s">
        <v>341</v>
      </c>
      <c r="M320" s="29" t="s">
        <v>4995</v>
      </c>
      <c r="N320" s="29" t="s">
        <v>48</v>
      </c>
      <c r="O320" s="28">
        <v>0</v>
      </c>
      <c r="P320" s="29" t="s">
        <v>4996</v>
      </c>
      <c r="Q320" s="31" t="s">
        <v>15</v>
      </c>
      <c r="R320" s="28">
        <v>1</v>
      </c>
      <c r="S320" s="28">
        <v>0</v>
      </c>
      <c r="T320" s="28">
        <v>0</v>
      </c>
      <c r="U320" s="28">
        <v>0</v>
      </c>
      <c r="V320" s="28">
        <v>0</v>
      </c>
      <c r="W320" s="28">
        <v>0</v>
      </c>
      <c r="X320" s="28">
        <v>0</v>
      </c>
      <c r="Y320" s="28">
        <v>0</v>
      </c>
      <c r="Z320" s="28">
        <v>0</v>
      </c>
      <c r="AA320" s="28">
        <v>0</v>
      </c>
      <c r="AB320" s="28">
        <v>1</v>
      </c>
      <c r="AC320" s="28">
        <v>0</v>
      </c>
      <c r="AD320" s="28">
        <v>0</v>
      </c>
      <c r="AE320" s="28">
        <v>0</v>
      </c>
      <c r="AF320" s="28">
        <v>0</v>
      </c>
      <c r="AG320" s="28">
        <v>0</v>
      </c>
      <c r="AH320" s="28">
        <v>0</v>
      </c>
      <c r="AI320" s="28">
        <v>1</v>
      </c>
      <c r="AJ320" s="9">
        <f t="shared" si="24"/>
        <v>0</v>
      </c>
      <c r="AK320" s="9">
        <f t="shared" si="25"/>
        <v>0</v>
      </c>
      <c r="AL320" s="9">
        <f t="shared" si="26"/>
        <v>1</v>
      </c>
      <c r="AM320" s="9">
        <f t="shared" si="27"/>
        <v>0</v>
      </c>
      <c r="AN320" s="29" t="s">
        <v>4998</v>
      </c>
    </row>
    <row r="321" spans="1:40" x14ac:dyDescent="0.25">
      <c r="A321" s="28">
        <v>4250</v>
      </c>
      <c r="B321" s="29" t="s">
        <v>7817</v>
      </c>
      <c r="C321" s="29" t="s">
        <v>7818</v>
      </c>
      <c r="D321" s="29" t="s">
        <v>7819</v>
      </c>
      <c r="E321" s="42">
        <v>38777</v>
      </c>
      <c r="F321" s="29" t="s">
        <v>38</v>
      </c>
      <c r="I321" s="28">
        <v>1260000</v>
      </c>
      <c r="L321" s="10" t="s">
        <v>341</v>
      </c>
      <c r="M321" s="29" t="s">
        <v>566</v>
      </c>
      <c r="N321" s="29" t="s">
        <v>219</v>
      </c>
      <c r="O321" s="28">
        <v>2.2216666666666999E-3</v>
      </c>
      <c r="P321" s="29" t="s">
        <v>7820</v>
      </c>
      <c r="Q321" s="31" t="s">
        <v>15</v>
      </c>
      <c r="R321" s="28">
        <v>1</v>
      </c>
      <c r="S321" s="28">
        <v>0</v>
      </c>
      <c r="T321" s="28">
        <v>0</v>
      </c>
      <c r="U321" s="28">
        <v>0</v>
      </c>
      <c r="V321" s="28">
        <v>1</v>
      </c>
      <c r="W321" s="28">
        <v>0</v>
      </c>
      <c r="X321" s="28">
        <v>0</v>
      </c>
      <c r="Y321" s="28">
        <v>0</v>
      </c>
      <c r="Z321" s="28">
        <v>1</v>
      </c>
      <c r="AA321" s="28">
        <v>0</v>
      </c>
      <c r="AB321" s="28">
        <v>0</v>
      </c>
      <c r="AC321" s="28">
        <v>1</v>
      </c>
      <c r="AD321" s="28">
        <v>0</v>
      </c>
      <c r="AE321" s="28">
        <v>1</v>
      </c>
      <c r="AF321" s="28">
        <v>0</v>
      </c>
      <c r="AG321" s="28">
        <v>0</v>
      </c>
      <c r="AH321" s="28">
        <v>0</v>
      </c>
      <c r="AI321" s="28">
        <v>0</v>
      </c>
      <c r="AJ321" s="9">
        <f t="shared" si="24"/>
        <v>1</v>
      </c>
      <c r="AK321" s="9">
        <f t="shared" si="25"/>
        <v>0</v>
      </c>
      <c r="AL321" s="9">
        <f t="shared" si="26"/>
        <v>0</v>
      </c>
      <c r="AM321" s="9">
        <f t="shared" si="27"/>
        <v>0</v>
      </c>
      <c r="AN321" s="29" t="s">
        <v>7821</v>
      </c>
    </row>
    <row r="322" spans="1:40" x14ac:dyDescent="0.25">
      <c r="A322" s="28">
        <v>4269</v>
      </c>
      <c r="B322" s="29" t="s">
        <v>871</v>
      </c>
      <c r="C322" s="29" t="s">
        <v>872</v>
      </c>
      <c r="D322" s="29" t="s">
        <v>873</v>
      </c>
      <c r="E322" s="42">
        <v>42580</v>
      </c>
      <c r="F322" s="29" t="s">
        <v>38</v>
      </c>
      <c r="J322" s="28">
        <v>0.1</v>
      </c>
      <c r="K322" s="28">
        <v>11</v>
      </c>
      <c r="L322" s="10" t="s">
        <v>342</v>
      </c>
      <c r="M322" s="29" t="s">
        <v>136</v>
      </c>
      <c r="N322" s="29" t="s">
        <v>48</v>
      </c>
      <c r="O322" s="28">
        <v>30</v>
      </c>
      <c r="P322" s="29" t="s">
        <v>231</v>
      </c>
      <c r="Q322" s="31" t="s">
        <v>15</v>
      </c>
      <c r="R322" s="28">
        <v>1</v>
      </c>
      <c r="S322" s="28">
        <v>0</v>
      </c>
      <c r="T322" s="28">
        <v>0</v>
      </c>
      <c r="U322" s="28">
        <v>1</v>
      </c>
      <c r="V322" s="28">
        <v>0</v>
      </c>
      <c r="W322" s="28">
        <v>0</v>
      </c>
      <c r="X322" s="28">
        <v>0</v>
      </c>
      <c r="Y322" s="28">
        <v>0</v>
      </c>
      <c r="Z322" s="28">
        <v>1</v>
      </c>
      <c r="AA322" s="28">
        <v>0</v>
      </c>
      <c r="AB322" s="28">
        <v>0</v>
      </c>
      <c r="AC322" s="28">
        <v>0</v>
      </c>
      <c r="AD322" s="28">
        <v>0</v>
      </c>
      <c r="AE322" s="28">
        <v>1</v>
      </c>
      <c r="AF322" s="28">
        <v>1</v>
      </c>
      <c r="AG322" s="28">
        <v>0</v>
      </c>
      <c r="AH322" s="28">
        <v>0</v>
      </c>
      <c r="AI322" s="28">
        <v>0</v>
      </c>
      <c r="AJ322" s="9">
        <f t="shared" si="24"/>
        <v>1</v>
      </c>
      <c r="AK322" s="9">
        <f t="shared" si="25"/>
        <v>1</v>
      </c>
      <c r="AL322" s="9">
        <f t="shared" si="26"/>
        <v>0</v>
      </c>
      <c r="AM322" s="9">
        <f t="shared" si="27"/>
        <v>0</v>
      </c>
      <c r="AN322" s="29" t="s">
        <v>874</v>
      </c>
    </row>
    <row r="323" spans="1:40" x14ac:dyDescent="0.25">
      <c r="A323" s="28">
        <v>4270</v>
      </c>
      <c r="B323" s="29" t="s">
        <v>1227</v>
      </c>
      <c r="C323" s="29" t="s">
        <v>1228</v>
      </c>
      <c r="D323" s="29" t="s">
        <v>1229</v>
      </c>
      <c r="E323" s="42">
        <v>43252</v>
      </c>
      <c r="F323" s="29" t="s">
        <v>38</v>
      </c>
      <c r="I323" s="28">
        <v>122.7</v>
      </c>
      <c r="J323" s="28">
        <v>2.2700000000000001E-2</v>
      </c>
      <c r="L323" s="10" t="s">
        <v>342</v>
      </c>
      <c r="M323" s="29" t="s">
        <v>136</v>
      </c>
      <c r="N323" s="29" t="s">
        <v>219</v>
      </c>
      <c r="O323" s="28">
        <v>28</v>
      </c>
      <c r="P323" s="29" t="s">
        <v>1230</v>
      </c>
      <c r="Q323" s="31" t="s">
        <v>15</v>
      </c>
      <c r="R323" s="28">
        <v>1</v>
      </c>
      <c r="S323" s="28">
        <v>0</v>
      </c>
      <c r="T323" s="28">
        <v>0</v>
      </c>
      <c r="U323" s="28">
        <v>1</v>
      </c>
      <c r="V323" s="28">
        <v>0</v>
      </c>
      <c r="W323" s="28">
        <v>0</v>
      </c>
      <c r="X323" s="28">
        <v>0</v>
      </c>
      <c r="Y323" s="28">
        <v>0</v>
      </c>
      <c r="Z323" s="28">
        <v>1</v>
      </c>
      <c r="AA323" s="28">
        <v>0</v>
      </c>
      <c r="AB323" s="28">
        <v>0</v>
      </c>
      <c r="AC323" s="28">
        <v>0</v>
      </c>
      <c r="AD323" s="28">
        <v>0</v>
      </c>
      <c r="AE323" s="28">
        <v>1</v>
      </c>
      <c r="AF323" s="28">
        <v>0</v>
      </c>
      <c r="AG323" s="28">
        <v>0</v>
      </c>
      <c r="AH323" s="28">
        <v>0</v>
      </c>
      <c r="AI323" s="28">
        <v>0</v>
      </c>
      <c r="AJ323" s="9">
        <f t="shared" si="24"/>
        <v>1</v>
      </c>
      <c r="AK323" s="9">
        <f t="shared" si="25"/>
        <v>0</v>
      </c>
      <c r="AL323" s="9">
        <f t="shared" si="26"/>
        <v>0</v>
      </c>
      <c r="AM323" s="9">
        <f t="shared" si="27"/>
        <v>0</v>
      </c>
      <c r="AN323" s="29" t="s">
        <v>1231</v>
      </c>
    </row>
    <row r="324" spans="1:40" x14ac:dyDescent="0.25">
      <c r="A324" s="28">
        <v>4271</v>
      </c>
      <c r="B324" s="29" t="s">
        <v>3087</v>
      </c>
      <c r="C324" s="29" t="s">
        <v>3088</v>
      </c>
      <c r="D324" s="29" t="s">
        <v>3089</v>
      </c>
      <c r="E324" s="42">
        <v>43709</v>
      </c>
      <c r="F324" s="29" t="s">
        <v>38</v>
      </c>
      <c r="I324" s="28">
        <v>122.7</v>
      </c>
      <c r="J324" s="28">
        <v>6.1600000000000002E-2</v>
      </c>
      <c r="L324" s="10" t="s">
        <v>342</v>
      </c>
      <c r="M324" s="29" t="s">
        <v>136</v>
      </c>
      <c r="N324" s="29" t="s">
        <v>48</v>
      </c>
      <c r="O324" s="28">
        <v>28</v>
      </c>
      <c r="P324" s="29" t="s">
        <v>1230</v>
      </c>
      <c r="Q324" s="31" t="s">
        <v>15</v>
      </c>
      <c r="R324" s="28">
        <v>1</v>
      </c>
      <c r="S324" s="28">
        <v>0</v>
      </c>
      <c r="T324" s="28">
        <v>0</v>
      </c>
      <c r="U324" s="28">
        <v>1</v>
      </c>
      <c r="V324" s="28">
        <v>0</v>
      </c>
      <c r="W324" s="28">
        <v>0</v>
      </c>
      <c r="X324" s="28">
        <v>0</v>
      </c>
      <c r="Y324" s="28">
        <v>0</v>
      </c>
      <c r="Z324" s="28">
        <v>1</v>
      </c>
      <c r="AA324" s="28">
        <v>0</v>
      </c>
      <c r="AB324" s="28">
        <v>0</v>
      </c>
      <c r="AC324" s="28">
        <v>0</v>
      </c>
      <c r="AD324" s="28">
        <v>0</v>
      </c>
      <c r="AE324" s="28">
        <v>1</v>
      </c>
      <c r="AF324" s="28">
        <v>0</v>
      </c>
      <c r="AG324" s="28">
        <v>0</v>
      </c>
      <c r="AH324" s="28">
        <v>0</v>
      </c>
      <c r="AI324" s="28">
        <v>0</v>
      </c>
      <c r="AJ324" s="9">
        <f t="shared" si="24"/>
        <v>1</v>
      </c>
      <c r="AK324" s="9">
        <f t="shared" si="25"/>
        <v>0</v>
      </c>
      <c r="AL324" s="9">
        <f t="shared" si="26"/>
        <v>0</v>
      </c>
      <c r="AM324" s="9">
        <f t="shared" si="27"/>
        <v>0</v>
      </c>
      <c r="AN324" s="29" t="s">
        <v>3090</v>
      </c>
    </row>
    <row r="325" spans="1:40" x14ac:dyDescent="0.25">
      <c r="A325" s="28">
        <v>4272</v>
      </c>
      <c r="B325" s="29" t="s">
        <v>7822</v>
      </c>
      <c r="C325" s="29" t="s">
        <v>7823</v>
      </c>
      <c r="D325" s="29" t="s">
        <v>7824</v>
      </c>
      <c r="E325" s="42">
        <v>37408</v>
      </c>
      <c r="F325" s="29" t="s">
        <v>38</v>
      </c>
      <c r="I325" s="28">
        <v>400000</v>
      </c>
      <c r="L325" s="10" t="s">
        <v>341</v>
      </c>
      <c r="M325" s="29" t="s">
        <v>566</v>
      </c>
      <c r="N325" s="29" t="s">
        <v>219</v>
      </c>
      <c r="O325" s="28">
        <v>0.25</v>
      </c>
      <c r="P325" s="29" t="s">
        <v>225</v>
      </c>
      <c r="Q325" s="31" t="s">
        <v>15</v>
      </c>
      <c r="R325" s="28">
        <v>1</v>
      </c>
      <c r="S325" s="28">
        <v>0</v>
      </c>
      <c r="T325" s="28">
        <v>0</v>
      </c>
      <c r="U325" s="28">
        <v>1</v>
      </c>
      <c r="V325" s="28">
        <v>0</v>
      </c>
      <c r="W325" s="28">
        <v>0</v>
      </c>
      <c r="X325" s="28">
        <v>0</v>
      </c>
      <c r="Y325" s="28">
        <v>0</v>
      </c>
      <c r="Z325" s="28">
        <v>1</v>
      </c>
      <c r="AA325" s="28">
        <v>0</v>
      </c>
      <c r="AB325" s="28">
        <v>0</v>
      </c>
      <c r="AC325" s="28">
        <v>1</v>
      </c>
      <c r="AD325" s="28">
        <v>0</v>
      </c>
      <c r="AE325" s="28">
        <v>1</v>
      </c>
      <c r="AF325" s="28">
        <v>0</v>
      </c>
      <c r="AG325" s="28">
        <v>0</v>
      </c>
      <c r="AH325" s="28">
        <v>0</v>
      </c>
      <c r="AI325" s="28">
        <v>0</v>
      </c>
      <c r="AJ325" s="9">
        <f t="shared" si="24"/>
        <v>1</v>
      </c>
      <c r="AK325" s="9">
        <f t="shared" si="25"/>
        <v>0</v>
      </c>
      <c r="AL325" s="9">
        <f t="shared" si="26"/>
        <v>0</v>
      </c>
      <c r="AM325" s="9">
        <f t="shared" si="27"/>
        <v>0</v>
      </c>
      <c r="AN325" s="29" t="s">
        <v>7825</v>
      </c>
    </row>
    <row r="326" spans="1:40" x14ac:dyDescent="0.25">
      <c r="A326" s="28">
        <v>4273</v>
      </c>
      <c r="B326" s="29" t="s">
        <v>1343</v>
      </c>
      <c r="C326" s="29" t="s">
        <v>1344</v>
      </c>
      <c r="D326" s="29" t="s">
        <v>1345</v>
      </c>
      <c r="E326" s="42">
        <v>42735</v>
      </c>
      <c r="F326" s="29" t="s">
        <v>38</v>
      </c>
      <c r="I326" s="28">
        <v>290</v>
      </c>
      <c r="J326" s="28">
        <v>1.9E-2</v>
      </c>
      <c r="L326" s="10" t="s">
        <v>342</v>
      </c>
      <c r="M326" s="29" t="s">
        <v>136</v>
      </c>
      <c r="N326" s="29" t="s">
        <v>1346</v>
      </c>
      <c r="O326" s="28">
        <v>60</v>
      </c>
      <c r="P326" s="29" t="s">
        <v>1347</v>
      </c>
      <c r="Q326" s="31" t="s">
        <v>15</v>
      </c>
      <c r="R326" s="28">
        <v>1</v>
      </c>
      <c r="S326" s="28">
        <v>0</v>
      </c>
      <c r="T326" s="28">
        <v>0</v>
      </c>
      <c r="U326" s="28">
        <v>1</v>
      </c>
      <c r="V326" s="28">
        <v>0</v>
      </c>
      <c r="W326" s="28">
        <v>0</v>
      </c>
      <c r="X326" s="28">
        <v>0</v>
      </c>
      <c r="Y326" s="28">
        <v>0</v>
      </c>
      <c r="Z326" s="28">
        <v>1</v>
      </c>
      <c r="AA326" s="28">
        <v>0</v>
      </c>
      <c r="AB326" s="28">
        <v>0</v>
      </c>
      <c r="AC326" s="28">
        <v>1</v>
      </c>
      <c r="AD326" s="28">
        <v>0</v>
      </c>
      <c r="AE326" s="28">
        <v>0</v>
      </c>
      <c r="AF326" s="28">
        <v>0</v>
      </c>
      <c r="AG326" s="28">
        <v>0</v>
      </c>
      <c r="AH326" s="28">
        <v>0</v>
      </c>
      <c r="AI326" s="28">
        <v>0</v>
      </c>
      <c r="AJ326" s="9">
        <f t="shared" si="24"/>
        <v>1</v>
      </c>
      <c r="AK326" s="9">
        <f t="shared" si="25"/>
        <v>0</v>
      </c>
      <c r="AL326" s="9">
        <f t="shared" si="26"/>
        <v>0</v>
      </c>
      <c r="AM326" s="9">
        <f t="shared" si="27"/>
        <v>0</v>
      </c>
      <c r="AN326" s="29" t="s">
        <v>1348</v>
      </c>
    </row>
    <row r="327" spans="1:40" x14ac:dyDescent="0.25">
      <c r="A327" s="28">
        <v>4279</v>
      </c>
      <c r="B327" s="29" t="s">
        <v>3987</v>
      </c>
      <c r="C327" s="29" t="s">
        <v>3988</v>
      </c>
      <c r="D327" s="29" t="s">
        <v>3989</v>
      </c>
      <c r="E327" s="42">
        <v>43922</v>
      </c>
      <c r="F327" s="29" t="s">
        <v>38</v>
      </c>
      <c r="K327" s="28">
        <v>2</v>
      </c>
      <c r="L327" s="10" t="s">
        <v>342</v>
      </c>
      <c r="M327" s="29" t="s">
        <v>136</v>
      </c>
      <c r="N327" s="29" t="s">
        <v>219</v>
      </c>
      <c r="O327" s="28">
        <v>1</v>
      </c>
      <c r="P327" s="29" t="s">
        <v>4656</v>
      </c>
      <c r="Q327" s="31" t="s">
        <v>15</v>
      </c>
      <c r="R327" s="28">
        <v>1</v>
      </c>
      <c r="S327" s="28">
        <v>0</v>
      </c>
      <c r="T327" s="28">
        <v>0</v>
      </c>
      <c r="U327" s="28">
        <v>0</v>
      </c>
      <c r="V327" s="28">
        <v>0</v>
      </c>
      <c r="W327" s="28">
        <v>0</v>
      </c>
      <c r="X327" s="28">
        <v>0</v>
      </c>
      <c r="Y327" s="28">
        <v>1</v>
      </c>
      <c r="Z327" s="28">
        <v>0</v>
      </c>
      <c r="AA327" s="28">
        <v>0</v>
      </c>
      <c r="AB327" s="28">
        <v>0</v>
      </c>
      <c r="AC327" s="28">
        <v>0</v>
      </c>
      <c r="AD327" s="28">
        <v>0</v>
      </c>
      <c r="AE327" s="28">
        <v>1</v>
      </c>
      <c r="AF327" s="28">
        <v>0</v>
      </c>
      <c r="AG327" s="28">
        <v>0</v>
      </c>
      <c r="AH327" s="28">
        <v>0</v>
      </c>
      <c r="AI327" s="28">
        <v>0</v>
      </c>
      <c r="AJ327" s="9">
        <f t="shared" si="24"/>
        <v>1</v>
      </c>
      <c r="AK327" s="9">
        <f t="shared" si="25"/>
        <v>0</v>
      </c>
      <c r="AL327" s="9">
        <f t="shared" si="26"/>
        <v>0</v>
      </c>
      <c r="AM327" s="9">
        <f t="shared" si="27"/>
        <v>0</v>
      </c>
      <c r="AN327" s="29" t="s">
        <v>3991</v>
      </c>
    </row>
    <row r="328" spans="1:40" x14ac:dyDescent="0.25">
      <c r="A328" s="28">
        <v>4284</v>
      </c>
      <c r="B328" s="29" t="s">
        <v>3992</v>
      </c>
      <c r="C328" s="29" t="s">
        <v>3993</v>
      </c>
      <c r="D328" s="29" t="s">
        <v>3994</v>
      </c>
      <c r="E328" s="42">
        <v>43344</v>
      </c>
      <c r="F328" s="29" t="s">
        <v>38</v>
      </c>
      <c r="J328" s="28">
        <v>2.2699999999999999E-3</v>
      </c>
      <c r="L328" s="10" t="s">
        <v>342</v>
      </c>
      <c r="M328" s="29" t="s">
        <v>185</v>
      </c>
      <c r="N328" s="29" t="s">
        <v>48</v>
      </c>
      <c r="O328" s="28">
        <v>30</v>
      </c>
      <c r="P328" s="29" t="s">
        <v>891</v>
      </c>
      <c r="Q328" s="31" t="s">
        <v>15</v>
      </c>
      <c r="R328" s="28">
        <v>1</v>
      </c>
      <c r="S328" s="28">
        <v>0</v>
      </c>
      <c r="T328" s="28">
        <v>0</v>
      </c>
      <c r="U328" s="28">
        <v>1</v>
      </c>
      <c r="V328" s="28">
        <v>0</v>
      </c>
      <c r="W328" s="28">
        <v>0</v>
      </c>
      <c r="X328" s="28">
        <v>0</v>
      </c>
      <c r="Y328" s="28">
        <v>0</v>
      </c>
      <c r="Z328" s="28">
        <v>1</v>
      </c>
      <c r="AA328" s="28">
        <v>0</v>
      </c>
      <c r="AB328" s="28">
        <v>0</v>
      </c>
      <c r="AC328" s="28">
        <v>0</v>
      </c>
      <c r="AD328" s="28">
        <v>0</v>
      </c>
      <c r="AE328" s="28">
        <v>1</v>
      </c>
      <c r="AF328" s="28">
        <v>0</v>
      </c>
      <c r="AG328" s="28">
        <v>0</v>
      </c>
      <c r="AH328" s="28">
        <v>0</v>
      </c>
      <c r="AI328" s="28">
        <v>0</v>
      </c>
      <c r="AJ328" s="9">
        <f t="shared" si="24"/>
        <v>1</v>
      </c>
      <c r="AK328" s="9">
        <f t="shared" si="25"/>
        <v>0</v>
      </c>
      <c r="AL328" s="9">
        <f t="shared" si="26"/>
        <v>0</v>
      </c>
      <c r="AM328" s="9">
        <f t="shared" si="27"/>
        <v>0</v>
      </c>
      <c r="AN328" s="29" t="s">
        <v>3996</v>
      </c>
    </row>
    <row r="329" spans="1:40" x14ac:dyDescent="0.25">
      <c r="A329" s="28">
        <v>4289</v>
      </c>
      <c r="B329" s="29" t="s">
        <v>7826</v>
      </c>
      <c r="C329" s="29" t="s">
        <v>7827</v>
      </c>
      <c r="D329" s="29" t="s">
        <v>7828</v>
      </c>
      <c r="E329" s="42">
        <v>43790</v>
      </c>
      <c r="F329" s="29" t="s">
        <v>38</v>
      </c>
      <c r="K329" s="28">
        <v>11</v>
      </c>
      <c r="L329" s="10" t="s">
        <v>341</v>
      </c>
      <c r="M329" s="29" t="s">
        <v>283</v>
      </c>
      <c r="N329" s="29" t="s">
        <v>48</v>
      </c>
      <c r="O329" s="28">
        <v>168</v>
      </c>
      <c r="P329" s="29" t="s">
        <v>7829</v>
      </c>
      <c r="Q329" s="31" t="s">
        <v>15</v>
      </c>
      <c r="R329" s="28">
        <v>1</v>
      </c>
      <c r="S329" s="28">
        <v>0</v>
      </c>
      <c r="T329" s="28">
        <v>0</v>
      </c>
      <c r="U329" s="28">
        <v>1</v>
      </c>
      <c r="V329" s="28">
        <v>0</v>
      </c>
      <c r="W329" s="28">
        <v>0</v>
      </c>
      <c r="X329" s="28">
        <v>0</v>
      </c>
      <c r="Y329" s="28">
        <v>0</v>
      </c>
      <c r="Z329" s="28">
        <v>1</v>
      </c>
      <c r="AA329" s="28">
        <v>0</v>
      </c>
      <c r="AB329" s="28">
        <v>0</v>
      </c>
      <c r="AC329" s="28">
        <v>0</v>
      </c>
      <c r="AD329" s="28">
        <v>0</v>
      </c>
      <c r="AE329" s="28">
        <v>0</v>
      </c>
      <c r="AF329" s="28">
        <v>0</v>
      </c>
      <c r="AG329" s="28">
        <v>0</v>
      </c>
      <c r="AH329" s="28">
        <v>0</v>
      </c>
      <c r="AI329" s="28">
        <v>1</v>
      </c>
      <c r="AJ329" s="9">
        <f t="shared" si="24"/>
        <v>0</v>
      </c>
      <c r="AK329" s="9">
        <f t="shared" si="25"/>
        <v>0</v>
      </c>
      <c r="AL329" s="9">
        <f t="shared" si="26"/>
        <v>1</v>
      </c>
      <c r="AM329" s="9">
        <f t="shared" si="27"/>
        <v>0</v>
      </c>
      <c r="AN329" s="29" t="s">
        <v>7830</v>
      </c>
    </row>
    <row r="330" spans="1:40" x14ac:dyDescent="0.25">
      <c r="A330" s="28">
        <v>4299</v>
      </c>
      <c r="B330" s="29" t="s">
        <v>4999</v>
      </c>
      <c r="C330" s="29" t="s">
        <v>5000</v>
      </c>
      <c r="D330" s="29" t="s">
        <v>5001</v>
      </c>
      <c r="E330" s="42">
        <v>44006</v>
      </c>
      <c r="F330" s="29" t="s">
        <v>38</v>
      </c>
      <c r="I330" s="28">
        <v>1000</v>
      </c>
      <c r="L330" s="10" t="s">
        <v>342</v>
      </c>
      <c r="M330" s="29" t="s">
        <v>136</v>
      </c>
      <c r="N330" s="29" t="s">
        <v>40</v>
      </c>
      <c r="O330" s="28">
        <v>48</v>
      </c>
      <c r="P330" s="29" t="s">
        <v>5002</v>
      </c>
      <c r="Q330" s="31" t="s">
        <v>15</v>
      </c>
      <c r="R330" s="28">
        <v>1</v>
      </c>
      <c r="S330" s="28">
        <v>0</v>
      </c>
      <c r="T330" s="28">
        <v>0</v>
      </c>
      <c r="U330" s="28">
        <v>0</v>
      </c>
      <c r="V330" s="28">
        <v>1</v>
      </c>
      <c r="W330" s="28">
        <v>0</v>
      </c>
      <c r="X330" s="28">
        <v>0</v>
      </c>
      <c r="Y330" s="28">
        <v>0</v>
      </c>
      <c r="Z330" s="28">
        <v>1</v>
      </c>
      <c r="AA330" s="28">
        <v>0</v>
      </c>
      <c r="AB330" s="28">
        <v>0</v>
      </c>
      <c r="AC330" s="28">
        <v>0</v>
      </c>
      <c r="AD330" s="28">
        <v>0</v>
      </c>
      <c r="AE330" s="28">
        <v>1</v>
      </c>
      <c r="AF330" s="28">
        <v>0</v>
      </c>
      <c r="AG330" s="28">
        <v>0</v>
      </c>
      <c r="AH330" s="28">
        <v>0</v>
      </c>
      <c r="AI330" s="28">
        <v>0</v>
      </c>
      <c r="AJ330" s="9">
        <f t="shared" si="24"/>
        <v>1</v>
      </c>
      <c r="AK330" s="9">
        <f t="shared" si="25"/>
        <v>0</v>
      </c>
      <c r="AL330" s="9">
        <f t="shared" si="26"/>
        <v>0</v>
      </c>
      <c r="AM330" s="9">
        <f t="shared" si="27"/>
        <v>0</v>
      </c>
      <c r="AN330" s="29" t="s">
        <v>5003</v>
      </c>
    </row>
    <row r="331" spans="1:40" x14ac:dyDescent="0.25">
      <c r="A331" s="28">
        <v>4307</v>
      </c>
      <c r="B331" s="29" t="s">
        <v>5004</v>
      </c>
      <c r="C331" s="29" t="s">
        <v>5005</v>
      </c>
      <c r="D331" s="29" t="s">
        <v>5006</v>
      </c>
      <c r="E331" s="42">
        <v>43151</v>
      </c>
      <c r="F331" s="29" t="s">
        <v>38</v>
      </c>
      <c r="J331" s="28">
        <v>2.5</v>
      </c>
      <c r="L331" s="10" t="s">
        <v>341</v>
      </c>
      <c r="M331" s="29" t="s">
        <v>5007</v>
      </c>
      <c r="N331" s="29" t="s">
        <v>48</v>
      </c>
      <c r="O331" s="28">
        <v>0.75</v>
      </c>
      <c r="P331" s="29" t="s">
        <v>157</v>
      </c>
      <c r="Q331" s="31" t="s">
        <v>15</v>
      </c>
      <c r="R331" s="28">
        <v>1</v>
      </c>
      <c r="S331" s="28">
        <v>0</v>
      </c>
      <c r="T331" s="28">
        <v>0</v>
      </c>
      <c r="U331" s="28">
        <v>0</v>
      </c>
      <c r="V331" s="28">
        <v>0</v>
      </c>
      <c r="W331" s="28">
        <v>0</v>
      </c>
      <c r="X331" s="28">
        <v>0</v>
      </c>
      <c r="Y331" s="28">
        <v>1</v>
      </c>
      <c r="Z331" s="28">
        <v>0</v>
      </c>
      <c r="AA331" s="28">
        <v>0</v>
      </c>
      <c r="AB331" s="28">
        <v>0</v>
      </c>
      <c r="AC331" s="28">
        <v>0</v>
      </c>
      <c r="AD331" s="28">
        <v>0</v>
      </c>
      <c r="AE331" s="28">
        <v>0</v>
      </c>
      <c r="AF331" s="28">
        <v>0</v>
      </c>
      <c r="AG331" s="28">
        <v>0</v>
      </c>
      <c r="AH331" s="28">
        <v>0</v>
      </c>
      <c r="AI331" s="28">
        <v>0</v>
      </c>
      <c r="AJ331" s="9">
        <f t="shared" si="24"/>
        <v>0</v>
      </c>
      <c r="AK331" s="9">
        <f t="shared" si="25"/>
        <v>0</v>
      </c>
      <c r="AL331" s="9">
        <f t="shared" si="26"/>
        <v>0</v>
      </c>
      <c r="AM331" s="9">
        <f t="shared" si="27"/>
        <v>0</v>
      </c>
      <c r="AN331" s="29" t="s">
        <v>5009</v>
      </c>
    </row>
    <row r="332" spans="1:40" x14ac:dyDescent="0.25">
      <c r="A332" s="28">
        <v>4312</v>
      </c>
      <c r="B332" s="29" t="s">
        <v>1128</v>
      </c>
      <c r="C332" s="29" t="s">
        <v>1129</v>
      </c>
      <c r="D332" s="29" t="s">
        <v>1130</v>
      </c>
      <c r="E332" s="42">
        <v>43009</v>
      </c>
      <c r="F332" s="29" t="s">
        <v>38</v>
      </c>
      <c r="L332" s="10" t="s">
        <v>341</v>
      </c>
      <c r="M332" s="29" t="s">
        <v>283</v>
      </c>
      <c r="N332" s="29" t="s">
        <v>48</v>
      </c>
      <c r="O332" s="28">
        <v>40</v>
      </c>
      <c r="P332" s="29" t="s">
        <v>377</v>
      </c>
      <c r="Q332" s="31" t="s">
        <v>15</v>
      </c>
      <c r="R332" s="28">
        <v>1</v>
      </c>
      <c r="S332" s="28">
        <v>0</v>
      </c>
      <c r="T332" s="28">
        <v>0</v>
      </c>
      <c r="U332" s="28">
        <v>1</v>
      </c>
      <c r="V332" s="28">
        <v>0</v>
      </c>
      <c r="W332" s="28">
        <v>0</v>
      </c>
      <c r="X332" s="28">
        <v>0</v>
      </c>
      <c r="Y332" s="28">
        <v>0</v>
      </c>
      <c r="Z332" s="28">
        <v>1</v>
      </c>
      <c r="AA332" s="28">
        <v>0</v>
      </c>
      <c r="AB332" s="28">
        <v>0</v>
      </c>
      <c r="AC332" s="28">
        <v>1</v>
      </c>
      <c r="AD332" s="28">
        <v>0</v>
      </c>
      <c r="AE332" s="28">
        <v>0</v>
      </c>
      <c r="AF332" s="28">
        <v>0</v>
      </c>
      <c r="AG332" s="28">
        <v>0</v>
      </c>
      <c r="AH332" s="28">
        <v>0</v>
      </c>
      <c r="AI332" s="28">
        <v>0</v>
      </c>
      <c r="AJ332" s="9">
        <f t="shared" si="24"/>
        <v>1</v>
      </c>
      <c r="AK332" s="9">
        <f t="shared" si="25"/>
        <v>0</v>
      </c>
      <c r="AL332" s="9">
        <f t="shared" si="26"/>
        <v>0</v>
      </c>
      <c r="AM332" s="9">
        <f t="shared" si="27"/>
        <v>0</v>
      </c>
      <c r="AN332" s="29" t="s">
        <v>1131</v>
      </c>
    </row>
    <row r="333" spans="1:40" x14ac:dyDescent="0.25">
      <c r="A333" s="28">
        <v>4315</v>
      </c>
      <c r="B333" s="29" t="s">
        <v>5010</v>
      </c>
      <c r="C333" s="29" t="s">
        <v>5011</v>
      </c>
      <c r="D333" s="29" t="s">
        <v>5012</v>
      </c>
      <c r="E333" s="42">
        <v>43893</v>
      </c>
      <c r="F333" s="29" t="s">
        <v>38</v>
      </c>
      <c r="I333" s="28">
        <v>9800</v>
      </c>
      <c r="L333" s="10" t="s">
        <v>342</v>
      </c>
      <c r="M333" s="29" t="s">
        <v>2005</v>
      </c>
      <c r="N333" s="29" t="s">
        <v>219</v>
      </c>
      <c r="O333" s="28">
        <v>30</v>
      </c>
      <c r="P333" s="29" t="s">
        <v>377</v>
      </c>
      <c r="Q333" s="31" t="s">
        <v>15</v>
      </c>
      <c r="R333" s="28">
        <v>1</v>
      </c>
      <c r="S333" s="28">
        <v>0</v>
      </c>
      <c r="T333" s="28">
        <v>0</v>
      </c>
      <c r="U333" s="28">
        <v>1</v>
      </c>
      <c r="V333" s="28">
        <v>0</v>
      </c>
      <c r="W333" s="28">
        <v>0</v>
      </c>
      <c r="X333" s="28">
        <v>0</v>
      </c>
      <c r="Y333" s="28">
        <v>0</v>
      </c>
      <c r="Z333" s="28">
        <v>1</v>
      </c>
      <c r="AA333" s="28">
        <v>0</v>
      </c>
      <c r="AB333" s="28">
        <v>0</v>
      </c>
      <c r="AC333" s="28">
        <v>0</v>
      </c>
      <c r="AD333" s="28">
        <v>0</v>
      </c>
      <c r="AE333" s="28">
        <v>1</v>
      </c>
      <c r="AF333" s="28">
        <v>0</v>
      </c>
      <c r="AG333" s="28">
        <v>0</v>
      </c>
      <c r="AH333" s="28">
        <v>0</v>
      </c>
      <c r="AI333" s="28">
        <v>0</v>
      </c>
      <c r="AJ333" s="9">
        <f t="shared" si="24"/>
        <v>1</v>
      </c>
      <c r="AK333" s="9">
        <f t="shared" si="25"/>
        <v>0</v>
      </c>
      <c r="AL333" s="9">
        <f t="shared" si="26"/>
        <v>0</v>
      </c>
      <c r="AM333" s="9">
        <f t="shared" si="27"/>
        <v>0</v>
      </c>
      <c r="AN333" s="29" t="s">
        <v>5013</v>
      </c>
    </row>
    <row r="334" spans="1:40" x14ac:dyDescent="0.25">
      <c r="A334" s="28">
        <v>4318</v>
      </c>
      <c r="B334" s="29" t="s">
        <v>5014</v>
      </c>
      <c r="C334" s="29" t="s">
        <v>5015</v>
      </c>
      <c r="D334" s="29" t="s">
        <v>5016</v>
      </c>
      <c r="E334" s="42">
        <v>44050</v>
      </c>
      <c r="F334" s="29" t="s">
        <v>38</v>
      </c>
      <c r="J334" s="28">
        <v>0.01</v>
      </c>
      <c r="L334" s="10" t="s">
        <v>341</v>
      </c>
      <c r="M334" s="29" t="s">
        <v>283</v>
      </c>
      <c r="N334" s="29" t="s">
        <v>48</v>
      </c>
      <c r="O334" s="28">
        <v>960</v>
      </c>
      <c r="P334" s="29" t="s">
        <v>738</v>
      </c>
      <c r="Q334" s="31" t="s">
        <v>15</v>
      </c>
      <c r="R334" s="28">
        <v>1</v>
      </c>
      <c r="S334" s="28">
        <v>0</v>
      </c>
      <c r="T334" s="28">
        <v>0</v>
      </c>
      <c r="U334" s="28">
        <v>1</v>
      </c>
      <c r="V334" s="28">
        <v>0</v>
      </c>
      <c r="W334" s="28">
        <v>0</v>
      </c>
      <c r="X334" s="28">
        <v>0</v>
      </c>
      <c r="Y334" s="28">
        <v>0</v>
      </c>
      <c r="Z334" s="28">
        <v>1</v>
      </c>
      <c r="AA334" s="28">
        <v>0</v>
      </c>
      <c r="AB334" s="28">
        <v>0</v>
      </c>
      <c r="AC334" s="28">
        <v>0</v>
      </c>
      <c r="AD334" s="28">
        <v>0</v>
      </c>
      <c r="AE334" s="28">
        <v>0</v>
      </c>
      <c r="AF334" s="28">
        <v>0</v>
      </c>
      <c r="AG334" s="28">
        <v>0</v>
      </c>
      <c r="AH334" s="28">
        <v>0</v>
      </c>
      <c r="AI334" s="28">
        <v>0</v>
      </c>
      <c r="AJ334" s="9">
        <f t="shared" si="24"/>
        <v>0</v>
      </c>
      <c r="AK334" s="9">
        <f t="shared" si="25"/>
        <v>0</v>
      </c>
      <c r="AL334" s="9">
        <f t="shared" si="26"/>
        <v>0</v>
      </c>
      <c r="AM334" s="9">
        <f t="shared" si="27"/>
        <v>0</v>
      </c>
      <c r="AN334" s="29" t="s">
        <v>5017</v>
      </c>
    </row>
    <row r="335" spans="1:40" x14ac:dyDescent="0.25">
      <c r="A335" s="28">
        <v>4321</v>
      </c>
      <c r="B335" s="29" t="s">
        <v>3997</v>
      </c>
      <c r="C335" s="29" t="s">
        <v>3998</v>
      </c>
      <c r="D335" s="29" t="s">
        <v>3999</v>
      </c>
      <c r="E335" s="42">
        <v>43370</v>
      </c>
      <c r="F335" s="29" t="s">
        <v>38</v>
      </c>
      <c r="I335" s="28">
        <v>28000</v>
      </c>
      <c r="L335" s="10" t="s">
        <v>342</v>
      </c>
      <c r="M335" s="29" t="s">
        <v>136</v>
      </c>
      <c r="N335" s="29" t="s">
        <v>48</v>
      </c>
      <c r="O335" s="28">
        <v>42</v>
      </c>
      <c r="P335" s="29" t="s">
        <v>589</v>
      </c>
      <c r="Q335" s="31" t="s">
        <v>15</v>
      </c>
      <c r="R335" s="28">
        <v>1</v>
      </c>
      <c r="S335" s="28">
        <v>0</v>
      </c>
      <c r="T335" s="28">
        <v>0</v>
      </c>
      <c r="U335" s="28">
        <v>1</v>
      </c>
      <c r="V335" s="28">
        <v>0</v>
      </c>
      <c r="W335" s="28">
        <v>0</v>
      </c>
      <c r="X335" s="28">
        <v>0</v>
      </c>
      <c r="Y335" s="28">
        <v>0</v>
      </c>
      <c r="Z335" s="28">
        <v>1</v>
      </c>
      <c r="AA335" s="28">
        <v>0</v>
      </c>
      <c r="AB335" s="28">
        <v>0</v>
      </c>
      <c r="AC335" s="28">
        <v>1</v>
      </c>
      <c r="AD335" s="28">
        <v>0</v>
      </c>
      <c r="AE335" s="28">
        <v>0</v>
      </c>
      <c r="AF335" s="28">
        <v>0</v>
      </c>
      <c r="AG335" s="28">
        <v>0</v>
      </c>
      <c r="AH335" s="28">
        <v>0</v>
      </c>
      <c r="AI335" s="28">
        <v>0</v>
      </c>
      <c r="AJ335" s="9">
        <f t="shared" si="24"/>
        <v>1</v>
      </c>
      <c r="AK335" s="9">
        <f t="shared" si="25"/>
        <v>0</v>
      </c>
      <c r="AL335" s="9">
        <f t="shared" si="26"/>
        <v>0</v>
      </c>
      <c r="AM335" s="9">
        <f t="shared" si="27"/>
        <v>0</v>
      </c>
      <c r="AN335" s="29" t="s">
        <v>4000</v>
      </c>
    </row>
    <row r="336" spans="1:40" x14ac:dyDescent="0.25">
      <c r="A336" s="28">
        <v>4324</v>
      </c>
      <c r="B336" s="29" t="s">
        <v>5018</v>
      </c>
      <c r="C336" s="29" t="s">
        <v>5019</v>
      </c>
      <c r="D336" s="29" t="s">
        <v>5020</v>
      </c>
      <c r="E336" s="42">
        <v>43952</v>
      </c>
      <c r="F336" s="29" t="s">
        <v>38</v>
      </c>
      <c r="J336" s="28">
        <v>0.1671</v>
      </c>
      <c r="L336" s="10" t="s">
        <v>341</v>
      </c>
      <c r="M336" s="29" t="s">
        <v>283</v>
      </c>
      <c r="N336" s="29" t="s">
        <v>48</v>
      </c>
      <c r="O336" s="28">
        <v>0.5</v>
      </c>
      <c r="P336" s="29" t="s">
        <v>5021</v>
      </c>
      <c r="Q336" s="31" t="s">
        <v>15</v>
      </c>
      <c r="R336" s="28">
        <v>1</v>
      </c>
      <c r="S336" s="28">
        <v>0</v>
      </c>
      <c r="T336" s="28">
        <v>0</v>
      </c>
      <c r="U336" s="28">
        <v>1</v>
      </c>
      <c r="V336" s="28">
        <v>0</v>
      </c>
      <c r="W336" s="28">
        <v>0</v>
      </c>
      <c r="X336" s="28">
        <v>0</v>
      </c>
      <c r="Y336" s="28">
        <v>1</v>
      </c>
      <c r="Z336" s="28">
        <v>0</v>
      </c>
      <c r="AA336" s="28">
        <v>0</v>
      </c>
      <c r="AB336" s="28">
        <v>0</v>
      </c>
      <c r="AC336" s="28">
        <v>1</v>
      </c>
      <c r="AD336" s="28">
        <v>0</v>
      </c>
      <c r="AE336" s="28">
        <v>1</v>
      </c>
      <c r="AF336" s="28">
        <v>0</v>
      </c>
      <c r="AG336" s="28">
        <v>0</v>
      </c>
      <c r="AH336" s="28">
        <v>0</v>
      </c>
      <c r="AI336" s="28">
        <v>0</v>
      </c>
      <c r="AJ336" s="9">
        <f t="shared" si="24"/>
        <v>1</v>
      </c>
      <c r="AK336" s="9">
        <f t="shared" si="25"/>
        <v>0</v>
      </c>
      <c r="AL336" s="9">
        <f t="shared" si="26"/>
        <v>0</v>
      </c>
      <c r="AM336" s="9">
        <f t="shared" si="27"/>
        <v>0</v>
      </c>
      <c r="AN336" s="29" t="s">
        <v>5022</v>
      </c>
    </row>
    <row r="337" spans="1:40" x14ac:dyDescent="0.25">
      <c r="A337" s="28">
        <v>4341</v>
      </c>
      <c r="B337" s="29" t="s">
        <v>7831</v>
      </c>
      <c r="C337" s="29" t="s">
        <v>7832</v>
      </c>
      <c r="D337" s="29" t="s">
        <v>7833</v>
      </c>
      <c r="E337" s="42">
        <v>40325</v>
      </c>
      <c r="F337" s="29" t="s">
        <v>38</v>
      </c>
      <c r="I337" s="28">
        <v>3400</v>
      </c>
      <c r="J337" s="28">
        <v>0.11</v>
      </c>
      <c r="L337" s="10" t="s">
        <v>341</v>
      </c>
      <c r="M337" s="29" t="s">
        <v>7437</v>
      </c>
      <c r="N337" s="29" t="s">
        <v>40</v>
      </c>
      <c r="O337" s="28">
        <v>70</v>
      </c>
      <c r="P337" s="29" t="s">
        <v>377</v>
      </c>
      <c r="Q337" s="31" t="s">
        <v>15</v>
      </c>
      <c r="R337" s="28">
        <v>1</v>
      </c>
      <c r="S337" s="28">
        <v>0</v>
      </c>
      <c r="T337" s="28">
        <v>0</v>
      </c>
      <c r="U337" s="28">
        <v>1</v>
      </c>
      <c r="V337" s="28">
        <v>0</v>
      </c>
      <c r="W337" s="28">
        <v>0</v>
      </c>
      <c r="X337" s="28">
        <v>0</v>
      </c>
      <c r="Y337" s="28">
        <v>0</v>
      </c>
      <c r="Z337" s="28">
        <v>1</v>
      </c>
      <c r="AA337" s="28">
        <v>0</v>
      </c>
      <c r="AB337" s="28">
        <v>0</v>
      </c>
      <c r="AC337" s="28">
        <v>1</v>
      </c>
      <c r="AD337" s="28">
        <v>0</v>
      </c>
      <c r="AE337" s="28">
        <v>0</v>
      </c>
      <c r="AF337" s="28">
        <v>0</v>
      </c>
      <c r="AG337" s="28">
        <v>0</v>
      </c>
      <c r="AH337" s="28">
        <v>0</v>
      </c>
      <c r="AI337" s="28">
        <v>0</v>
      </c>
      <c r="AJ337" s="9">
        <f t="shared" si="24"/>
        <v>1</v>
      </c>
      <c r="AK337" s="9">
        <f t="shared" si="25"/>
        <v>0</v>
      </c>
      <c r="AL337" s="9">
        <f t="shared" si="26"/>
        <v>0</v>
      </c>
      <c r="AM337" s="9">
        <f t="shared" si="27"/>
        <v>0</v>
      </c>
      <c r="AN337" s="29" t="s">
        <v>7834</v>
      </c>
    </row>
    <row r="338" spans="1:40" x14ac:dyDescent="0.25">
      <c r="A338" s="28">
        <v>4342</v>
      </c>
      <c r="B338" s="29" t="s">
        <v>7835</v>
      </c>
      <c r="C338" s="29" t="s">
        <v>7836</v>
      </c>
      <c r="D338" s="29" t="s">
        <v>7837</v>
      </c>
      <c r="E338" s="42">
        <v>42802</v>
      </c>
      <c r="F338" s="29" t="s">
        <v>38</v>
      </c>
      <c r="I338" s="28">
        <v>2000</v>
      </c>
      <c r="J338" s="28">
        <v>0.14000000000000001</v>
      </c>
      <c r="L338" s="10" t="s">
        <v>341</v>
      </c>
      <c r="M338" s="29" t="s">
        <v>7437</v>
      </c>
      <c r="N338" s="29" t="s">
        <v>40</v>
      </c>
      <c r="O338" s="28">
        <v>0</v>
      </c>
      <c r="P338" s="29" t="s">
        <v>377</v>
      </c>
      <c r="Q338" s="31" t="s">
        <v>15</v>
      </c>
      <c r="R338" s="28">
        <v>1</v>
      </c>
      <c r="S338" s="28">
        <v>0</v>
      </c>
      <c r="T338" s="28">
        <v>0</v>
      </c>
      <c r="U338" s="28">
        <v>0</v>
      </c>
      <c r="V338" s="28">
        <v>0</v>
      </c>
      <c r="W338" s="28">
        <v>0</v>
      </c>
      <c r="X338" s="28">
        <v>0</v>
      </c>
      <c r="Y338" s="28">
        <v>0</v>
      </c>
      <c r="Z338" s="28">
        <v>0</v>
      </c>
      <c r="AA338" s="28">
        <v>0</v>
      </c>
      <c r="AB338" s="28">
        <v>0</v>
      </c>
      <c r="AC338" s="28">
        <v>0</v>
      </c>
      <c r="AD338" s="28">
        <v>0</v>
      </c>
      <c r="AE338" s="28">
        <v>0</v>
      </c>
      <c r="AF338" s="28">
        <v>0</v>
      </c>
      <c r="AG338" s="28">
        <v>0</v>
      </c>
      <c r="AH338" s="28">
        <v>0</v>
      </c>
      <c r="AI338" s="28">
        <v>1</v>
      </c>
      <c r="AJ338" s="9">
        <f t="shared" si="24"/>
        <v>0</v>
      </c>
      <c r="AK338" s="9">
        <f t="shared" si="25"/>
        <v>0</v>
      </c>
      <c r="AL338" s="9">
        <f t="shared" si="26"/>
        <v>1</v>
      </c>
      <c r="AM338" s="9">
        <f t="shared" si="27"/>
        <v>0</v>
      </c>
      <c r="AN338" s="29" t="s">
        <v>7838</v>
      </c>
    </row>
    <row r="339" spans="1:40" x14ac:dyDescent="0.25">
      <c r="A339" s="28">
        <v>4343</v>
      </c>
      <c r="B339" s="29" t="s">
        <v>4001</v>
      </c>
      <c r="C339" s="29" t="s">
        <v>4002</v>
      </c>
      <c r="D339" s="29" t="s">
        <v>4003</v>
      </c>
      <c r="E339" s="42">
        <v>43789</v>
      </c>
      <c r="F339" s="29" t="s">
        <v>332</v>
      </c>
      <c r="L339" s="10" t="s">
        <v>342</v>
      </c>
      <c r="M339" s="29" t="s">
        <v>136</v>
      </c>
      <c r="N339" s="29" t="s">
        <v>48</v>
      </c>
      <c r="O339" s="28">
        <v>0</v>
      </c>
      <c r="P339" s="29" t="s">
        <v>5027</v>
      </c>
      <c r="Q339" s="31" t="s">
        <v>15</v>
      </c>
      <c r="R339" s="28">
        <v>0</v>
      </c>
      <c r="S339" s="28">
        <v>0</v>
      </c>
      <c r="T339" s="28">
        <v>0</v>
      </c>
      <c r="U339" s="28">
        <v>0</v>
      </c>
      <c r="V339" s="28">
        <v>0</v>
      </c>
      <c r="W339" s="28">
        <v>0</v>
      </c>
      <c r="X339" s="28">
        <v>0</v>
      </c>
      <c r="Y339" s="28">
        <v>1</v>
      </c>
      <c r="Z339" s="28">
        <v>0</v>
      </c>
      <c r="AA339" s="28">
        <v>0</v>
      </c>
      <c r="AB339" s="28">
        <v>0</v>
      </c>
      <c r="AC339" s="28">
        <v>1</v>
      </c>
      <c r="AD339" s="28">
        <v>0</v>
      </c>
      <c r="AE339" s="28">
        <v>1</v>
      </c>
      <c r="AF339" s="28">
        <v>0</v>
      </c>
      <c r="AG339" s="28">
        <v>0</v>
      </c>
      <c r="AH339" s="28">
        <v>0</v>
      </c>
      <c r="AI339" s="28">
        <v>0</v>
      </c>
      <c r="AJ339" s="9">
        <f t="shared" si="24"/>
        <v>1</v>
      </c>
      <c r="AK339" s="9">
        <f t="shared" si="25"/>
        <v>0</v>
      </c>
      <c r="AL339" s="9">
        <f t="shared" si="26"/>
        <v>0</v>
      </c>
      <c r="AM339" s="9">
        <f t="shared" si="27"/>
        <v>0</v>
      </c>
      <c r="AN339" s="29" t="s">
        <v>4005</v>
      </c>
    </row>
    <row r="340" spans="1:40" x14ac:dyDescent="0.25">
      <c r="A340" s="28">
        <v>4368</v>
      </c>
      <c r="B340" s="29" t="s">
        <v>2711</v>
      </c>
      <c r="C340" s="29" t="s">
        <v>2712</v>
      </c>
      <c r="D340" s="29" t="s">
        <v>2713</v>
      </c>
      <c r="E340" s="42">
        <v>44562</v>
      </c>
      <c r="F340" s="29" t="s">
        <v>38</v>
      </c>
      <c r="I340" s="28">
        <v>7380</v>
      </c>
      <c r="J340" s="28">
        <v>2.7</v>
      </c>
      <c r="L340" s="10" t="s">
        <v>341</v>
      </c>
      <c r="M340" s="29" t="s">
        <v>151</v>
      </c>
      <c r="N340" s="29" t="s">
        <v>48</v>
      </c>
      <c r="O340" s="28">
        <v>39.6</v>
      </c>
      <c r="P340" s="29" t="s">
        <v>923</v>
      </c>
      <c r="Q340" s="31" t="s">
        <v>15</v>
      </c>
      <c r="R340" s="28">
        <v>1</v>
      </c>
      <c r="S340" s="28">
        <v>0</v>
      </c>
      <c r="T340" s="28">
        <v>0</v>
      </c>
      <c r="U340" s="28">
        <v>1</v>
      </c>
      <c r="V340" s="28">
        <v>0</v>
      </c>
      <c r="W340" s="28">
        <v>0</v>
      </c>
      <c r="X340" s="28">
        <v>0</v>
      </c>
      <c r="Y340" s="28">
        <v>0</v>
      </c>
      <c r="Z340" s="28">
        <v>1</v>
      </c>
      <c r="AA340" s="28">
        <v>0</v>
      </c>
      <c r="AB340" s="28">
        <v>0</v>
      </c>
      <c r="AC340" s="28">
        <v>1</v>
      </c>
      <c r="AD340" s="28">
        <v>0</v>
      </c>
      <c r="AE340" s="28">
        <v>1</v>
      </c>
      <c r="AF340" s="28">
        <v>0</v>
      </c>
      <c r="AG340" s="28">
        <v>0</v>
      </c>
      <c r="AH340" s="28">
        <v>0</v>
      </c>
      <c r="AI340" s="28">
        <v>0</v>
      </c>
      <c r="AJ340" s="9">
        <f t="shared" ref="AJ340:AJ389" si="28">IF(OR(AC340=1,AE340=1),1,0)</f>
        <v>1</v>
      </c>
      <c r="AK340" s="9">
        <f t="shared" ref="AK340:AK389" si="29">IF(OR(AF340=1,AG340=1),1,0)</f>
        <v>0</v>
      </c>
      <c r="AL340" s="9">
        <f t="shared" ref="AL340:AL389" si="30">IF(OR(AD340=1,AH340=1,AI340=1),1,0)</f>
        <v>0</v>
      </c>
      <c r="AM340" s="9">
        <f t="shared" ref="AM340:AM389" si="31">IF(OR(AD340=1,AH340=1),1,0)</f>
        <v>0</v>
      </c>
      <c r="AN340" s="29" t="s">
        <v>2714</v>
      </c>
    </row>
    <row r="341" spans="1:40" x14ac:dyDescent="0.25">
      <c r="A341" s="28">
        <v>4376</v>
      </c>
      <c r="B341" s="29" t="s">
        <v>3393</v>
      </c>
      <c r="C341" s="29" t="s">
        <v>3394</v>
      </c>
      <c r="D341" s="29" t="s">
        <v>3395</v>
      </c>
      <c r="E341" s="42">
        <v>44593</v>
      </c>
      <c r="F341" s="29" t="s">
        <v>332</v>
      </c>
      <c r="J341" s="28">
        <v>2</v>
      </c>
      <c r="L341" s="10" t="s">
        <v>342</v>
      </c>
      <c r="M341" s="29" t="s">
        <v>136</v>
      </c>
      <c r="N341" s="29" t="s">
        <v>40</v>
      </c>
      <c r="O341" s="28">
        <v>72</v>
      </c>
      <c r="P341" s="29" t="s">
        <v>3396</v>
      </c>
      <c r="Q341" s="31" t="s">
        <v>15</v>
      </c>
      <c r="R341" s="28">
        <v>1</v>
      </c>
      <c r="S341" s="28">
        <v>0</v>
      </c>
      <c r="T341" s="28">
        <v>0</v>
      </c>
      <c r="U341" s="28">
        <v>1</v>
      </c>
      <c r="V341" s="28">
        <v>0</v>
      </c>
      <c r="W341" s="28">
        <v>0</v>
      </c>
      <c r="X341" s="28">
        <v>0</v>
      </c>
      <c r="Y341" s="28">
        <v>0</v>
      </c>
      <c r="Z341" s="28">
        <v>1</v>
      </c>
      <c r="AA341" s="28">
        <v>0</v>
      </c>
      <c r="AB341" s="28">
        <v>0</v>
      </c>
      <c r="AC341" s="28">
        <v>1</v>
      </c>
      <c r="AD341" s="28">
        <v>0</v>
      </c>
      <c r="AE341" s="28">
        <v>1</v>
      </c>
      <c r="AF341" s="28">
        <v>0</v>
      </c>
      <c r="AG341" s="28">
        <v>0</v>
      </c>
      <c r="AH341" s="28">
        <v>0</v>
      </c>
      <c r="AI341" s="28">
        <v>0</v>
      </c>
      <c r="AJ341" s="9">
        <f t="shared" si="28"/>
        <v>1</v>
      </c>
      <c r="AK341" s="9">
        <f t="shared" si="29"/>
        <v>0</v>
      </c>
      <c r="AL341" s="9">
        <f t="shared" si="30"/>
        <v>0</v>
      </c>
      <c r="AM341" s="9">
        <f t="shared" si="31"/>
        <v>0</v>
      </c>
      <c r="AN341" s="29" t="s">
        <v>3397</v>
      </c>
    </row>
    <row r="342" spans="1:40" x14ac:dyDescent="0.25">
      <c r="A342" s="28">
        <v>4381</v>
      </c>
      <c r="B342" s="29" t="s">
        <v>5032</v>
      </c>
      <c r="C342" s="29" t="s">
        <v>5033</v>
      </c>
      <c r="D342" s="29" t="s">
        <v>5034</v>
      </c>
      <c r="E342" s="42">
        <v>44595</v>
      </c>
      <c r="F342" s="29" t="s">
        <v>38</v>
      </c>
      <c r="L342" s="10" t="s">
        <v>342</v>
      </c>
      <c r="M342" s="29" t="s">
        <v>136</v>
      </c>
      <c r="N342" s="29" t="s">
        <v>219</v>
      </c>
      <c r="O342" s="28">
        <v>0.25</v>
      </c>
      <c r="P342" s="29" t="s">
        <v>5035</v>
      </c>
      <c r="Q342" s="31" t="s">
        <v>15</v>
      </c>
      <c r="R342" s="28">
        <v>1</v>
      </c>
      <c r="S342" s="28">
        <v>0</v>
      </c>
      <c r="T342" s="28">
        <v>0</v>
      </c>
      <c r="U342" s="28">
        <v>0</v>
      </c>
      <c r="V342" s="28">
        <v>0</v>
      </c>
      <c r="W342" s="28">
        <v>0</v>
      </c>
      <c r="X342" s="28">
        <v>0</v>
      </c>
      <c r="Y342" s="28">
        <v>1</v>
      </c>
      <c r="Z342" s="28">
        <v>0</v>
      </c>
      <c r="AA342" s="28">
        <v>0</v>
      </c>
      <c r="AB342" s="28">
        <v>0</v>
      </c>
      <c r="AC342" s="28">
        <v>0</v>
      </c>
      <c r="AD342" s="28">
        <v>0</v>
      </c>
      <c r="AE342" s="28">
        <v>0</v>
      </c>
      <c r="AF342" s="28">
        <v>1</v>
      </c>
      <c r="AG342" s="28">
        <v>0</v>
      </c>
      <c r="AH342" s="28">
        <v>0</v>
      </c>
      <c r="AI342" s="28">
        <v>0</v>
      </c>
      <c r="AJ342" s="9">
        <f t="shared" si="28"/>
        <v>0</v>
      </c>
      <c r="AK342" s="9">
        <f t="shared" si="29"/>
        <v>1</v>
      </c>
      <c r="AL342" s="9">
        <f t="shared" si="30"/>
        <v>0</v>
      </c>
      <c r="AM342" s="9">
        <f t="shared" si="31"/>
        <v>0</v>
      </c>
      <c r="AN342" s="29" t="s">
        <v>5037</v>
      </c>
    </row>
    <row r="343" spans="1:40" x14ac:dyDescent="0.25">
      <c r="A343" s="28">
        <v>4454</v>
      </c>
      <c r="B343" s="29" t="s">
        <v>6154</v>
      </c>
      <c r="C343" s="29" t="s">
        <v>6155</v>
      </c>
      <c r="D343" s="29" t="s">
        <v>6156</v>
      </c>
      <c r="E343" s="42">
        <v>44723</v>
      </c>
      <c r="F343" s="29" t="s">
        <v>38</v>
      </c>
      <c r="J343" s="28">
        <v>0.433</v>
      </c>
      <c r="K343" s="28">
        <v>17.66</v>
      </c>
      <c r="L343" s="10" t="s">
        <v>342</v>
      </c>
      <c r="M343" s="29" t="s">
        <v>39</v>
      </c>
      <c r="N343" s="29" t="s">
        <v>219</v>
      </c>
      <c r="O343" s="28">
        <v>260.71428571428572</v>
      </c>
      <c r="P343" s="29" t="s">
        <v>367</v>
      </c>
      <c r="Q343" s="31" t="s">
        <v>15</v>
      </c>
      <c r="R343" s="28">
        <v>1</v>
      </c>
      <c r="S343" s="28">
        <v>0</v>
      </c>
      <c r="T343" s="28">
        <v>0</v>
      </c>
      <c r="U343" s="28">
        <v>1</v>
      </c>
      <c r="V343" s="28">
        <v>0</v>
      </c>
      <c r="W343" s="28">
        <v>0</v>
      </c>
      <c r="X343" s="28">
        <v>0</v>
      </c>
      <c r="Y343" s="28">
        <v>0</v>
      </c>
      <c r="Z343" s="28">
        <v>1</v>
      </c>
      <c r="AA343" s="28">
        <v>0</v>
      </c>
      <c r="AB343" s="28">
        <v>0</v>
      </c>
      <c r="AC343" s="28">
        <v>1</v>
      </c>
      <c r="AD343" s="28">
        <v>0</v>
      </c>
      <c r="AE343" s="28">
        <v>1</v>
      </c>
      <c r="AF343" s="28">
        <v>0</v>
      </c>
      <c r="AG343" s="28">
        <v>0</v>
      </c>
      <c r="AH343" s="28">
        <v>0</v>
      </c>
      <c r="AI343" s="28">
        <v>0</v>
      </c>
      <c r="AJ343" s="9">
        <f t="shared" si="28"/>
        <v>1</v>
      </c>
      <c r="AK343" s="9">
        <f t="shared" si="29"/>
        <v>0</v>
      </c>
      <c r="AL343" s="9">
        <f t="shared" si="30"/>
        <v>0</v>
      </c>
      <c r="AM343" s="9">
        <f t="shared" si="31"/>
        <v>0</v>
      </c>
      <c r="AN343" s="29" t="s">
        <v>6157</v>
      </c>
    </row>
    <row r="344" spans="1:40" x14ac:dyDescent="0.25">
      <c r="A344" s="28">
        <v>4512</v>
      </c>
      <c r="B344" s="29" t="s">
        <v>4010</v>
      </c>
      <c r="C344" s="29" t="s">
        <v>4011</v>
      </c>
      <c r="D344" s="29" t="s">
        <v>4012</v>
      </c>
      <c r="E344" s="42">
        <v>44809</v>
      </c>
      <c r="F344" s="29" t="s">
        <v>38</v>
      </c>
      <c r="J344" s="28">
        <v>0.33900000000000002</v>
      </c>
      <c r="K344" s="28">
        <v>21</v>
      </c>
      <c r="L344" s="10" t="s">
        <v>342</v>
      </c>
      <c r="M344" s="29" t="s">
        <v>185</v>
      </c>
      <c r="N344" s="29" t="s">
        <v>48</v>
      </c>
      <c r="O344" s="28">
        <v>28</v>
      </c>
      <c r="P344" s="29" t="s">
        <v>923</v>
      </c>
      <c r="Q344" s="31" t="s">
        <v>15</v>
      </c>
      <c r="R344" s="28">
        <v>1</v>
      </c>
      <c r="S344" s="28">
        <v>0</v>
      </c>
      <c r="T344" s="28">
        <v>0</v>
      </c>
      <c r="U344" s="28">
        <v>1</v>
      </c>
      <c r="V344" s="28">
        <v>0</v>
      </c>
      <c r="W344" s="28">
        <v>0</v>
      </c>
      <c r="X344" s="28">
        <v>0</v>
      </c>
      <c r="Y344" s="28">
        <v>0</v>
      </c>
      <c r="Z344" s="28">
        <v>1</v>
      </c>
      <c r="AA344" s="28">
        <v>0</v>
      </c>
      <c r="AB344" s="28">
        <v>0</v>
      </c>
      <c r="AC344" s="28">
        <v>0</v>
      </c>
      <c r="AD344" s="28">
        <v>0</v>
      </c>
      <c r="AE344" s="28">
        <v>1</v>
      </c>
      <c r="AF344" s="28">
        <v>0</v>
      </c>
      <c r="AG344" s="28">
        <v>0</v>
      </c>
      <c r="AH344" s="28">
        <v>0</v>
      </c>
      <c r="AI344" s="28">
        <v>0</v>
      </c>
      <c r="AJ344" s="9">
        <f t="shared" si="28"/>
        <v>1</v>
      </c>
      <c r="AK344" s="9">
        <f t="shared" si="29"/>
        <v>0</v>
      </c>
      <c r="AL344" s="9">
        <f t="shared" si="30"/>
        <v>0</v>
      </c>
      <c r="AM344" s="9">
        <f t="shared" si="31"/>
        <v>0</v>
      </c>
      <c r="AN344" s="29" t="s">
        <v>4014</v>
      </c>
    </row>
    <row r="345" spans="1:40" x14ac:dyDescent="0.25">
      <c r="A345" s="28">
        <v>4542</v>
      </c>
      <c r="B345" s="29" t="s">
        <v>5048</v>
      </c>
      <c r="C345" s="29" t="s">
        <v>5049</v>
      </c>
      <c r="D345" s="29" t="s">
        <v>5050</v>
      </c>
      <c r="E345" s="42">
        <v>44868</v>
      </c>
      <c r="F345" s="29" t="s">
        <v>38</v>
      </c>
      <c r="J345" s="28">
        <v>1.51</v>
      </c>
      <c r="L345" s="10" t="s">
        <v>342</v>
      </c>
      <c r="M345" s="29" t="s">
        <v>136</v>
      </c>
      <c r="N345" s="29" t="s">
        <v>40</v>
      </c>
      <c r="O345" s="28">
        <v>8</v>
      </c>
      <c r="P345" s="29" t="s">
        <v>377</v>
      </c>
      <c r="Q345" s="31" t="s">
        <v>15</v>
      </c>
      <c r="R345" s="28">
        <v>1</v>
      </c>
      <c r="S345" s="28">
        <v>0</v>
      </c>
      <c r="T345" s="28">
        <v>0</v>
      </c>
      <c r="U345" s="28">
        <v>1</v>
      </c>
      <c r="V345" s="28">
        <v>0</v>
      </c>
      <c r="W345" s="28">
        <v>0</v>
      </c>
      <c r="X345" s="28">
        <v>0</v>
      </c>
      <c r="Y345" s="28">
        <v>0</v>
      </c>
      <c r="Z345" s="28">
        <v>1</v>
      </c>
      <c r="AA345" s="28">
        <v>0</v>
      </c>
      <c r="AB345" s="28">
        <v>0</v>
      </c>
      <c r="AC345" s="28">
        <v>1</v>
      </c>
      <c r="AD345" s="28">
        <v>0</v>
      </c>
      <c r="AE345" s="28">
        <v>1</v>
      </c>
      <c r="AF345" s="28">
        <v>0</v>
      </c>
      <c r="AG345" s="28">
        <v>0</v>
      </c>
      <c r="AH345" s="28">
        <v>0</v>
      </c>
      <c r="AI345" s="28">
        <v>0</v>
      </c>
      <c r="AJ345" s="9">
        <f t="shared" si="28"/>
        <v>1</v>
      </c>
      <c r="AK345" s="9">
        <f t="shared" si="29"/>
        <v>0</v>
      </c>
      <c r="AL345" s="9">
        <f t="shared" si="30"/>
        <v>0</v>
      </c>
      <c r="AM345" s="9">
        <f t="shared" si="31"/>
        <v>0</v>
      </c>
      <c r="AN345" s="29" t="s">
        <v>5052</v>
      </c>
    </row>
    <row r="346" spans="1:40" x14ac:dyDescent="0.25">
      <c r="A346" s="28">
        <v>4561</v>
      </c>
      <c r="B346" s="29" t="s">
        <v>6159</v>
      </c>
      <c r="C346" s="29" t="s">
        <v>6160</v>
      </c>
      <c r="D346" s="29" t="s">
        <v>6161</v>
      </c>
      <c r="E346" s="42">
        <v>44908</v>
      </c>
      <c r="F346" s="29" t="s">
        <v>38</v>
      </c>
      <c r="I346" s="28">
        <v>4.8342000000000001</v>
      </c>
      <c r="J346" s="28">
        <v>6.08E-2</v>
      </c>
      <c r="L346" s="10" t="s">
        <v>342</v>
      </c>
      <c r="M346" s="29" t="s">
        <v>6162</v>
      </c>
      <c r="N346" s="29" t="s">
        <v>48</v>
      </c>
      <c r="O346" s="28">
        <v>0</v>
      </c>
      <c r="P346" s="29" t="s">
        <v>3406</v>
      </c>
      <c r="Q346" s="31" t="s">
        <v>15</v>
      </c>
      <c r="R346" s="28">
        <v>1</v>
      </c>
      <c r="S346" s="28">
        <v>0</v>
      </c>
      <c r="T346" s="28">
        <v>1</v>
      </c>
      <c r="U346" s="28">
        <v>0</v>
      </c>
      <c r="V346" s="28">
        <v>0</v>
      </c>
      <c r="W346" s="28">
        <v>0</v>
      </c>
      <c r="X346" s="28">
        <v>0</v>
      </c>
      <c r="Y346" s="28">
        <v>0</v>
      </c>
      <c r="Z346" s="28">
        <v>1</v>
      </c>
      <c r="AA346" s="28">
        <v>0</v>
      </c>
      <c r="AB346" s="28">
        <v>0</v>
      </c>
      <c r="AC346" s="28">
        <v>0</v>
      </c>
      <c r="AD346" s="28">
        <v>0</v>
      </c>
      <c r="AE346" s="28">
        <v>1</v>
      </c>
      <c r="AF346" s="28">
        <v>0</v>
      </c>
      <c r="AG346" s="28">
        <v>0</v>
      </c>
      <c r="AH346" s="28">
        <v>0</v>
      </c>
      <c r="AI346" s="28">
        <v>0</v>
      </c>
      <c r="AJ346" s="9">
        <f t="shared" si="28"/>
        <v>1</v>
      </c>
      <c r="AK346" s="9">
        <f t="shared" si="29"/>
        <v>0</v>
      </c>
      <c r="AL346" s="9">
        <f t="shared" si="30"/>
        <v>0</v>
      </c>
      <c r="AM346" s="9">
        <f t="shared" si="31"/>
        <v>0</v>
      </c>
      <c r="AN346" s="29" t="s">
        <v>6164</v>
      </c>
    </row>
    <row r="347" spans="1:40" x14ac:dyDescent="0.25">
      <c r="A347" s="28">
        <v>4562</v>
      </c>
      <c r="B347" s="29" t="s">
        <v>5053</v>
      </c>
      <c r="C347" s="29" t="s">
        <v>5054</v>
      </c>
      <c r="D347" s="29" t="s">
        <v>5055</v>
      </c>
      <c r="E347" s="42">
        <v>44896</v>
      </c>
      <c r="F347" s="29" t="s">
        <v>38</v>
      </c>
      <c r="J347" s="28">
        <v>0.32300000000000001</v>
      </c>
      <c r="L347" s="10" t="s">
        <v>342</v>
      </c>
      <c r="M347" s="29" t="s">
        <v>185</v>
      </c>
      <c r="N347" s="29" t="s">
        <v>48</v>
      </c>
      <c r="O347" s="28">
        <v>60</v>
      </c>
      <c r="P347" s="29" t="s">
        <v>5056</v>
      </c>
      <c r="Q347" s="31" t="s">
        <v>15</v>
      </c>
      <c r="R347" s="28">
        <v>1</v>
      </c>
      <c r="S347" s="28">
        <v>0</v>
      </c>
      <c r="T347" s="28">
        <v>0</v>
      </c>
      <c r="U347" s="28">
        <v>1</v>
      </c>
      <c r="V347" s="28">
        <v>0</v>
      </c>
      <c r="W347" s="28">
        <v>0</v>
      </c>
      <c r="X347" s="28">
        <v>0</v>
      </c>
      <c r="Y347" s="28">
        <v>0</v>
      </c>
      <c r="Z347" s="28">
        <v>1</v>
      </c>
      <c r="AA347" s="28">
        <v>0</v>
      </c>
      <c r="AB347" s="28">
        <v>0</v>
      </c>
      <c r="AC347" s="28">
        <v>0</v>
      </c>
      <c r="AD347" s="28">
        <v>0</v>
      </c>
      <c r="AE347" s="28">
        <v>1</v>
      </c>
      <c r="AF347" s="28">
        <v>0</v>
      </c>
      <c r="AG347" s="28">
        <v>0</v>
      </c>
      <c r="AH347" s="28">
        <v>0</v>
      </c>
      <c r="AI347" s="28">
        <v>0</v>
      </c>
      <c r="AJ347" s="9">
        <f t="shared" si="28"/>
        <v>1</v>
      </c>
      <c r="AK347" s="9">
        <f t="shared" si="29"/>
        <v>0</v>
      </c>
      <c r="AL347" s="9">
        <f t="shared" si="30"/>
        <v>0</v>
      </c>
      <c r="AM347" s="9">
        <f t="shared" si="31"/>
        <v>0</v>
      </c>
      <c r="AN347" s="29" t="s">
        <v>5057</v>
      </c>
    </row>
    <row r="348" spans="1:40" x14ac:dyDescent="0.25">
      <c r="A348" s="28">
        <v>4565</v>
      </c>
      <c r="B348" s="29" t="s">
        <v>5058</v>
      </c>
      <c r="C348" s="29" t="s">
        <v>5059</v>
      </c>
      <c r="D348" s="29" t="s">
        <v>5060</v>
      </c>
      <c r="E348" s="42">
        <v>44912</v>
      </c>
      <c r="F348" s="29" t="s">
        <v>38</v>
      </c>
      <c r="J348" s="28">
        <v>0.78300000000000003</v>
      </c>
      <c r="K348" s="28">
        <v>24</v>
      </c>
      <c r="L348" s="10" t="s">
        <v>342</v>
      </c>
      <c r="M348" s="29" t="s">
        <v>39</v>
      </c>
      <c r="N348" s="29" t="s">
        <v>219</v>
      </c>
      <c r="O348" s="28">
        <v>504</v>
      </c>
      <c r="P348" s="29" t="s">
        <v>539</v>
      </c>
      <c r="Q348" s="31" t="s">
        <v>15</v>
      </c>
      <c r="R348" s="28">
        <v>1</v>
      </c>
      <c r="S348" s="28">
        <v>0</v>
      </c>
      <c r="T348" s="28">
        <v>0</v>
      </c>
      <c r="U348" s="28">
        <v>1</v>
      </c>
      <c r="V348" s="28">
        <v>0</v>
      </c>
      <c r="W348" s="28">
        <v>0</v>
      </c>
      <c r="X348" s="28">
        <v>0</v>
      </c>
      <c r="Y348" s="28">
        <v>0</v>
      </c>
      <c r="Z348" s="28">
        <v>1</v>
      </c>
      <c r="AA348" s="28">
        <v>0</v>
      </c>
      <c r="AB348" s="28">
        <v>0</v>
      </c>
      <c r="AC348" s="28">
        <v>1</v>
      </c>
      <c r="AD348" s="28">
        <v>0</v>
      </c>
      <c r="AE348" s="28">
        <v>1</v>
      </c>
      <c r="AF348" s="28">
        <v>0</v>
      </c>
      <c r="AG348" s="28">
        <v>0</v>
      </c>
      <c r="AH348" s="28">
        <v>0</v>
      </c>
      <c r="AI348" s="28">
        <v>0</v>
      </c>
      <c r="AJ348" s="9">
        <f t="shared" si="28"/>
        <v>1</v>
      </c>
      <c r="AK348" s="9">
        <f t="shared" si="29"/>
        <v>0</v>
      </c>
      <c r="AL348" s="9">
        <f t="shared" si="30"/>
        <v>0</v>
      </c>
      <c r="AM348" s="9">
        <f t="shared" si="31"/>
        <v>0</v>
      </c>
      <c r="AN348" s="29" t="s">
        <v>5062</v>
      </c>
    </row>
    <row r="349" spans="1:40" x14ac:dyDescent="0.25">
      <c r="A349" s="28">
        <v>4612</v>
      </c>
      <c r="B349" s="29" t="s">
        <v>5063</v>
      </c>
      <c r="C349" s="29" t="s">
        <v>5064</v>
      </c>
      <c r="D349" s="29" t="s">
        <v>5065</v>
      </c>
      <c r="E349" s="42">
        <v>44928</v>
      </c>
      <c r="F349" s="29" t="s">
        <v>38</v>
      </c>
      <c r="G349" s="28">
        <v>2100</v>
      </c>
      <c r="H349" s="28">
        <v>900</v>
      </c>
      <c r="I349" s="28">
        <v>390</v>
      </c>
      <c r="K349" s="28">
        <v>13.47</v>
      </c>
      <c r="L349" s="10" t="s">
        <v>342</v>
      </c>
      <c r="M349" s="29" t="s">
        <v>185</v>
      </c>
      <c r="N349" s="29" t="s">
        <v>48</v>
      </c>
      <c r="O349" s="28">
        <v>17580</v>
      </c>
      <c r="P349" s="29" t="s">
        <v>526</v>
      </c>
      <c r="Q349" s="31" t="s">
        <v>15</v>
      </c>
      <c r="R349" s="28">
        <v>1</v>
      </c>
      <c r="S349" s="28">
        <v>0</v>
      </c>
      <c r="T349" s="28">
        <v>0</v>
      </c>
      <c r="U349" s="28">
        <v>1</v>
      </c>
      <c r="V349" s="28">
        <v>0</v>
      </c>
      <c r="W349" s="28">
        <v>0</v>
      </c>
      <c r="X349" s="28">
        <v>0</v>
      </c>
      <c r="Y349" s="28">
        <v>0</v>
      </c>
      <c r="Z349" s="28">
        <v>1</v>
      </c>
      <c r="AA349" s="28">
        <v>0</v>
      </c>
      <c r="AB349" s="28">
        <v>0</v>
      </c>
      <c r="AC349" s="28">
        <v>0</v>
      </c>
      <c r="AD349" s="28">
        <v>0</v>
      </c>
      <c r="AE349" s="28">
        <v>1</v>
      </c>
      <c r="AF349" s="28">
        <v>0</v>
      </c>
      <c r="AG349" s="28">
        <v>0</v>
      </c>
      <c r="AH349" s="28">
        <v>0</v>
      </c>
      <c r="AI349" s="28">
        <v>0</v>
      </c>
      <c r="AJ349" s="9">
        <f t="shared" si="28"/>
        <v>1</v>
      </c>
      <c r="AK349" s="9">
        <f t="shared" si="29"/>
        <v>0</v>
      </c>
      <c r="AL349" s="9">
        <f t="shared" si="30"/>
        <v>0</v>
      </c>
      <c r="AM349" s="9">
        <f t="shared" si="31"/>
        <v>0</v>
      </c>
      <c r="AN349" s="29" t="s">
        <v>5066</v>
      </c>
    </row>
    <row r="350" spans="1:40" x14ac:dyDescent="0.25">
      <c r="A350" s="28">
        <v>4622</v>
      </c>
      <c r="B350" s="29" t="s">
        <v>7839</v>
      </c>
      <c r="C350" s="29" t="s">
        <v>7840</v>
      </c>
      <c r="D350" s="29" t="s">
        <v>7841</v>
      </c>
      <c r="E350" s="42">
        <v>44742</v>
      </c>
      <c r="F350" s="29" t="s">
        <v>38</v>
      </c>
      <c r="G350" s="28">
        <v>1800</v>
      </c>
      <c r="H350" s="28">
        <v>900</v>
      </c>
      <c r="L350" s="10" t="s">
        <v>341</v>
      </c>
      <c r="M350" s="29" t="s">
        <v>151</v>
      </c>
      <c r="N350" s="29" t="s">
        <v>48</v>
      </c>
      <c r="O350" s="28">
        <v>35.714285714285715</v>
      </c>
      <c r="P350" s="29" t="s">
        <v>225</v>
      </c>
      <c r="Q350" s="31" t="s">
        <v>15</v>
      </c>
      <c r="R350" s="28">
        <v>1</v>
      </c>
      <c r="S350" s="28">
        <v>0</v>
      </c>
      <c r="T350" s="28">
        <v>0</v>
      </c>
      <c r="U350" s="28">
        <v>1</v>
      </c>
      <c r="V350" s="28">
        <v>0</v>
      </c>
      <c r="W350" s="28">
        <v>0</v>
      </c>
      <c r="X350" s="28">
        <v>0</v>
      </c>
      <c r="Y350" s="28">
        <v>0</v>
      </c>
      <c r="Z350" s="28">
        <v>1</v>
      </c>
      <c r="AA350" s="28">
        <v>0</v>
      </c>
      <c r="AB350" s="28">
        <v>0</v>
      </c>
      <c r="AC350" s="28">
        <v>0</v>
      </c>
      <c r="AD350" s="28">
        <v>0</v>
      </c>
      <c r="AE350" s="28">
        <v>1</v>
      </c>
      <c r="AF350" s="28">
        <v>0</v>
      </c>
      <c r="AG350" s="28">
        <v>0</v>
      </c>
      <c r="AH350" s="28">
        <v>0</v>
      </c>
      <c r="AI350" s="28">
        <v>0</v>
      </c>
      <c r="AJ350" s="9">
        <f t="shared" si="28"/>
        <v>1</v>
      </c>
      <c r="AK350" s="9">
        <f t="shared" si="29"/>
        <v>0</v>
      </c>
      <c r="AL350" s="9">
        <f t="shared" si="30"/>
        <v>0</v>
      </c>
      <c r="AM350" s="9">
        <f t="shared" si="31"/>
        <v>0</v>
      </c>
      <c r="AN350" s="29" t="s">
        <v>7842</v>
      </c>
    </row>
    <row r="351" spans="1:40" x14ac:dyDescent="0.25">
      <c r="A351" s="28">
        <v>4630</v>
      </c>
      <c r="B351" s="29" t="s">
        <v>2719</v>
      </c>
      <c r="C351" s="29" t="s">
        <v>2720</v>
      </c>
      <c r="D351" s="29" t="s">
        <v>2721</v>
      </c>
      <c r="E351" s="42">
        <v>45063</v>
      </c>
      <c r="F351" s="29" t="s">
        <v>38</v>
      </c>
      <c r="I351" s="28">
        <v>224</v>
      </c>
      <c r="J351" s="28">
        <v>0.5</v>
      </c>
      <c r="L351" s="10" t="s">
        <v>341</v>
      </c>
      <c r="M351" s="29" t="s">
        <v>2722</v>
      </c>
      <c r="N351" s="29" t="s">
        <v>48</v>
      </c>
      <c r="O351" s="28">
        <v>0.25</v>
      </c>
      <c r="P351" s="29" t="s">
        <v>2723</v>
      </c>
      <c r="Q351" s="31" t="s">
        <v>15</v>
      </c>
      <c r="R351" s="28">
        <v>1</v>
      </c>
      <c r="S351" s="28">
        <v>0</v>
      </c>
      <c r="T351" s="28">
        <v>0</v>
      </c>
      <c r="U351" s="28">
        <v>0</v>
      </c>
      <c r="V351" s="28">
        <v>0</v>
      </c>
      <c r="W351" s="28">
        <v>0</v>
      </c>
      <c r="X351" s="28">
        <v>0</v>
      </c>
      <c r="Y351" s="28">
        <v>1</v>
      </c>
      <c r="Z351" s="28">
        <v>0</v>
      </c>
      <c r="AA351" s="28">
        <v>0</v>
      </c>
      <c r="AB351" s="28">
        <v>0</v>
      </c>
      <c r="AC351" s="28">
        <v>1</v>
      </c>
      <c r="AD351" s="28">
        <v>0</v>
      </c>
      <c r="AE351" s="28">
        <v>0</v>
      </c>
      <c r="AF351" s="28">
        <v>0</v>
      </c>
      <c r="AG351" s="28">
        <v>0</v>
      </c>
      <c r="AH351" s="28">
        <v>0</v>
      </c>
      <c r="AI351" s="28">
        <v>0</v>
      </c>
      <c r="AJ351" s="9">
        <f t="shared" si="28"/>
        <v>1</v>
      </c>
      <c r="AK351" s="9">
        <f t="shared" si="29"/>
        <v>0</v>
      </c>
      <c r="AL351" s="9">
        <f t="shared" si="30"/>
        <v>0</v>
      </c>
      <c r="AM351" s="9">
        <f t="shared" si="31"/>
        <v>0</v>
      </c>
      <c r="AN351" s="29" t="s">
        <v>2724</v>
      </c>
    </row>
    <row r="352" spans="1:40" x14ac:dyDescent="0.25">
      <c r="A352" s="28">
        <v>4638</v>
      </c>
      <c r="B352" s="29" t="s">
        <v>7843</v>
      </c>
      <c r="C352" s="29" t="s">
        <v>7844</v>
      </c>
      <c r="D352" s="29" t="s">
        <v>7845</v>
      </c>
      <c r="E352" s="42">
        <v>44729</v>
      </c>
      <c r="F352" s="29" t="s">
        <v>38</v>
      </c>
      <c r="L352" s="10" t="s">
        <v>341</v>
      </c>
      <c r="M352" s="29" t="s">
        <v>7846</v>
      </c>
      <c r="N352" s="29" t="s">
        <v>48</v>
      </c>
      <c r="O352" s="28">
        <v>0</v>
      </c>
      <c r="P352" s="29" t="s">
        <v>111</v>
      </c>
      <c r="Q352" s="31" t="s">
        <v>15</v>
      </c>
      <c r="R352" s="28">
        <v>1</v>
      </c>
      <c r="S352" s="28">
        <v>0</v>
      </c>
      <c r="T352" s="28">
        <v>0</v>
      </c>
      <c r="U352" s="28">
        <v>0</v>
      </c>
      <c r="V352" s="28">
        <v>0</v>
      </c>
      <c r="W352" s="28">
        <v>0</v>
      </c>
      <c r="X352" s="28">
        <v>0</v>
      </c>
      <c r="Y352" s="28">
        <v>0</v>
      </c>
      <c r="Z352" s="28">
        <v>1</v>
      </c>
      <c r="AA352" s="28">
        <v>0</v>
      </c>
      <c r="AB352" s="28">
        <v>0</v>
      </c>
      <c r="AC352" s="28">
        <v>0</v>
      </c>
      <c r="AD352" s="28">
        <v>0</v>
      </c>
      <c r="AE352" s="28">
        <v>1</v>
      </c>
      <c r="AF352" s="28">
        <v>0</v>
      </c>
      <c r="AG352" s="28">
        <v>0</v>
      </c>
      <c r="AH352" s="28">
        <v>0</v>
      </c>
      <c r="AI352" s="28">
        <v>0</v>
      </c>
      <c r="AJ352" s="9">
        <f t="shared" si="28"/>
        <v>1</v>
      </c>
      <c r="AK352" s="9">
        <f t="shared" si="29"/>
        <v>0</v>
      </c>
      <c r="AL352" s="9">
        <f t="shared" si="30"/>
        <v>0</v>
      </c>
      <c r="AM352" s="9">
        <f t="shared" si="31"/>
        <v>0</v>
      </c>
      <c r="AN352" s="29" t="s">
        <v>7847</v>
      </c>
    </row>
    <row r="353" spans="1:40" x14ac:dyDescent="0.25">
      <c r="A353" s="28">
        <v>4642</v>
      </c>
      <c r="B353" s="29" t="s">
        <v>4015</v>
      </c>
      <c r="C353" s="29" t="s">
        <v>4016</v>
      </c>
      <c r="D353" s="29" t="s">
        <v>4017</v>
      </c>
      <c r="E353" s="42">
        <v>42643</v>
      </c>
      <c r="F353" s="29" t="s">
        <v>38</v>
      </c>
      <c r="I353" s="28">
        <v>1029</v>
      </c>
      <c r="L353" s="10" t="s">
        <v>342</v>
      </c>
      <c r="M353" s="29" t="s">
        <v>136</v>
      </c>
      <c r="N353" s="29" t="s">
        <v>40</v>
      </c>
      <c r="O353" s="28">
        <v>3</v>
      </c>
      <c r="P353" s="29" t="s">
        <v>5077</v>
      </c>
      <c r="Q353" s="31" t="s">
        <v>15</v>
      </c>
      <c r="R353" s="28">
        <v>1</v>
      </c>
      <c r="S353" s="28">
        <v>0</v>
      </c>
      <c r="T353" s="28">
        <v>0</v>
      </c>
      <c r="U353" s="28">
        <v>1</v>
      </c>
      <c r="V353" s="28">
        <v>0</v>
      </c>
      <c r="W353" s="28">
        <v>0</v>
      </c>
      <c r="X353" s="28">
        <v>0</v>
      </c>
      <c r="Y353" s="28">
        <v>1</v>
      </c>
      <c r="Z353" s="28">
        <v>0</v>
      </c>
      <c r="AA353" s="28">
        <v>0</v>
      </c>
      <c r="AB353" s="28">
        <v>0</v>
      </c>
      <c r="AC353" s="28">
        <v>1</v>
      </c>
      <c r="AD353" s="28">
        <v>0</v>
      </c>
      <c r="AE353" s="28">
        <v>1</v>
      </c>
      <c r="AF353" s="28">
        <v>0</v>
      </c>
      <c r="AG353" s="28">
        <v>0</v>
      </c>
      <c r="AH353" s="28">
        <v>0</v>
      </c>
      <c r="AI353" s="28">
        <v>0</v>
      </c>
      <c r="AJ353" s="9">
        <f t="shared" si="28"/>
        <v>1</v>
      </c>
      <c r="AK353" s="9">
        <f t="shared" si="29"/>
        <v>0</v>
      </c>
      <c r="AL353" s="9">
        <f t="shared" si="30"/>
        <v>0</v>
      </c>
      <c r="AM353" s="9">
        <f t="shared" si="31"/>
        <v>0</v>
      </c>
      <c r="AN353" s="29" t="s">
        <v>4019</v>
      </c>
    </row>
    <row r="354" spans="1:40" x14ac:dyDescent="0.25">
      <c r="A354" s="28">
        <v>4648</v>
      </c>
      <c r="B354" s="29" t="s">
        <v>4020</v>
      </c>
      <c r="C354" s="29" t="s">
        <v>4021</v>
      </c>
      <c r="D354" s="29" t="s">
        <v>4022</v>
      </c>
      <c r="E354" s="42">
        <v>43579</v>
      </c>
      <c r="F354" s="29" t="s">
        <v>38</v>
      </c>
      <c r="I354" s="28">
        <v>9.6</v>
      </c>
      <c r="J354" s="28">
        <v>9.5999999999999992E-3</v>
      </c>
      <c r="K354" s="28">
        <v>8.59</v>
      </c>
      <c r="L354" s="10" t="s">
        <v>342</v>
      </c>
      <c r="M354" s="29" t="s">
        <v>136</v>
      </c>
      <c r="N354" s="29" t="s">
        <v>40</v>
      </c>
      <c r="O354" s="28">
        <v>25</v>
      </c>
      <c r="P354" s="29" t="s">
        <v>891</v>
      </c>
      <c r="Q354" s="31" t="s">
        <v>15</v>
      </c>
      <c r="R354" s="28">
        <v>1</v>
      </c>
      <c r="S354" s="28">
        <v>0</v>
      </c>
      <c r="T354" s="28">
        <v>0</v>
      </c>
      <c r="U354" s="28">
        <v>1</v>
      </c>
      <c r="V354" s="28">
        <v>0</v>
      </c>
      <c r="W354" s="28">
        <v>0</v>
      </c>
      <c r="X354" s="28">
        <v>0</v>
      </c>
      <c r="Y354" s="28">
        <v>0</v>
      </c>
      <c r="Z354" s="28">
        <v>1</v>
      </c>
      <c r="AA354" s="28">
        <v>0</v>
      </c>
      <c r="AB354" s="28">
        <v>0</v>
      </c>
      <c r="AC354" s="28">
        <v>0</v>
      </c>
      <c r="AD354" s="28">
        <v>0</v>
      </c>
      <c r="AE354" s="28">
        <v>0</v>
      </c>
      <c r="AF354" s="28">
        <v>0</v>
      </c>
      <c r="AG354" s="28">
        <v>0</v>
      </c>
      <c r="AH354" s="28">
        <v>0</v>
      </c>
      <c r="AI354" s="28">
        <v>1</v>
      </c>
      <c r="AJ354" s="9">
        <f t="shared" si="28"/>
        <v>0</v>
      </c>
      <c r="AK354" s="9">
        <f t="shared" si="29"/>
        <v>0</v>
      </c>
      <c r="AL354" s="9">
        <f t="shared" si="30"/>
        <v>1</v>
      </c>
      <c r="AM354" s="9">
        <f t="shared" si="31"/>
        <v>0</v>
      </c>
      <c r="AN354" s="29" t="s">
        <v>4024</v>
      </c>
    </row>
    <row r="355" spans="1:40" x14ac:dyDescent="0.25">
      <c r="A355" s="28">
        <v>4671</v>
      </c>
      <c r="B355" s="29" t="s">
        <v>5079</v>
      </c>
      <c r="C355" s="29" t="s">
        <v>5080</v>
      </c>
      <c r="D355" s="29" t="s">
        <v>5081</v>
      </c>
      <c r="E355" s="42">
        <v>43466</v>
      </c>
      <c r="F355" s="29" t="s">
        <v>38</v>
      </c>
      <c r="L355" s="10" t="s">
        <v>341</v>
      </c>
      <c r="M355" s="29" t="s">
        <v>54</v>
      </c>
      <c r="N355" s="29" t="s">
        <v>48</v>
      </c>
      <c r="O355" s="28">
        <v>0.75</v>
      </c>
      <c r="P355" s="29" t="s">
        <v>5082</v>
      </c>
      <c r="Q355" s="31" t="s">
        <v>15</v>
      </c>
      <c r="R355" s="28">
        <v>1</v>
      </c>
      <c r="S355" s="28">
        <v>0</v>
      </c>
      <c r="T355" s="28">
        <v>0</v>
      </c>
      <c r="U355" s="28">
        <v>0</v>
      </c>
      <c r="V355" s="28">
        <v>0</v>
      </c>
      <c r="W355" s="28">
        <v>0</v>
      </c>
      <c r="X355" s="28">
        <v>0</v>
      </c>
      <c r="Y355" s="28">
        <v>1</v>
      </c>
      <c r="Z355" s="28">
        <v>0</v>
      </c>
      <c r="AA355" s="28">
        <v>0</v>
      </c>
      <c r="AB355" s="28">
        <v>0</v>
      </c>
      <c r="AC355" s="28">
        <v>1</v>
      </c>
      <c r="AD355" s="28">
        <v>0</v>
      </c>
      <c r="AE355" s="28">
        <v>0</v>
      </c>
      <c r="AF355" s="28">
        <v>0</v>
      </c>
      <c r="AG355" s="28">
        <v>0</v>
      </c>
      <c r="AH355" s="28">
        <v>0</v>
      </c>
      <c r="AI355" s="28">
        <v>0</v>
      </c>
      <c r="AJ355" s="9">
        <f t="shared" si="28"/>
        <v>1</v>
      </c>
      <c r="AK355" s="9">
        <f t="shared" si="29"/>
        <v>0</v>
      </c>
      <c r="AL355" s="9">
        <f t="shared" si="30"/>
        <v>0</v>
      </c>
      <c r="AM355" s="9">
        <f t="shared" si="31"/>
        <v>0</v>
      </c>
      <c r="AN355" s="29" t="s">
        <v>5084</v>
      </c>
    </row>
    <row r="356" spans="1:40" x14ac:dyDescent="0.25">
      <c r="A356" s="28">
        <v>4688</v>
      </c>
      <c r="B356" s="29" t="s">
        <v>5086</v>
      </c>
      <c r="C356" s="29" t="s">
        <v>5087</v>
      </c>
      <c r="D356" s="29" t="s">
        <v>5088</v>
      </c>
      <c r="E356" s="42">
        <v>42979</v>
      </c>
      <c r="F356" s="29" t="s">
        <v>38</v>
      </c>
      <c r="L356" s="10" t="s">
        <v>342</v>
      </c>
      <c r="M356" s="29" t="s">
        <v>136</v>
      </c>
      <c r="N356" s="29" t="s">
        <v>219</v>
      </c>
      <c r="O356" s="28">
        <v>364</v>
      </c>
      <c r="P356" s="29" t="s">
        <v>225</v>
      </c>
      <c r="Q356" s="31" t="s">
        <v>15</v>
      </c>
      <c r="R356" s="28">
        <v>1</v>
      </c>
      <c r="S356" s="28">
        <v>0</v>
      </c>
      <c r="T356" s="28">
        <v>0</v>
      </c>
      <c r="U356" s="28">
        <v>1</v>
      </c>
      <c r="V356" s="28">
        <v>0</v>
      </c>
      <c r="W356" s="28">
        <v>0</v>
      </c>
      <c r="X356" s="28">
        <v>0</v>
      </c>
      <c r="Y356" s="28">
        <v>0</v>
      </c>
      <c r="Z356" s="28">
        <v>1</v>
      </c>
      <c r="AA356" s="28">
        <v>0</v>
      </c>
      <c r="AB356" s="28">
        <v>0</v>
      </c>
      <c r="AC356" s="28">
        <v>0</v>
      </c>
      <c r="AD356" s="28">
        <v>0</v>
      </c>
      <c r="AE356" s="28">
        <v>1</v>
      </c>
      <c r="AF356" s="28">
        <v>0</v>
      </c>
      <c r="AG356" s="28">
        <v>0</v>
      </c>
      <c r="AH356" s="28">
        <v>0</v>
      </c>
      <c r="AI356" s="28">
        <v>0</v>
      </c>
      <c r="AJ356" s="9">
        <f t="shared" si="28"/>
        <v>1</v>
      </c>
      <c r="AK356" s="9">
        <f t="shared" si="29"/>
        <v>0</v>
      </c>
      <c r="AL356" s="9">
        <f t="shared" si="30"/>
        <v>0</v>
      </c>
      <c r="AM356" s="9">
        <f t="shared" si="31"/>
        <v>0</v>
      </c>
      <c r="AN356" s="29" t="s">
        <v>5089</v>
      </c>
    </row>
    <row r="357" spans="1:40" x14ac:dyDescent="0.25">
      <c r="A357" s="28">
        <v>4736</v>
      </c>
      <c r="B357" s="29" t="s">
        <v>2725</v>
      </c>
      <c r="C357" s="29" t="s">
        <v>2726</v>
      </c>
      <c r="D357" s="29" t="s">
        <v>2727</v>
      </c>
      <c r="E357" s="42">
        <v>39335</v>
      </c>
      <c r="F357" s="29" t="s">
        <v>332</v>
      </c>
      <c r="L357" s="10" t="s">
        <v>342</v>
      </c>
      <c r="M357" s="29" t="s">
        <v>136</v>
      </c>
      <c r="N357" s="29" t="s">
        <v>48</v>
      </c>
      <c r="O357" s="28">
        <v>0.66666666666666674</v>
      </c>
      <c r="P357" s="29" t="s">
        <v>2728</v>
      </c>
      <c r="Q357" s="31" t="s">
        <v>15</v>
      </c>
      <c r="R357" s="28">
        <v>1</v>
      </c>
      <c r="S357" s="28">
        <v>0</v>
      </c>
      <c r="T357" s="28">
        <v>0</v>
      </c>
      <c r="U357" s="28">
        <v>1</v>
      </c>
      <c r="V357" s="28">
        <v>0</v>
      </c>
      <c r="W357" s="28">
        <v>0</v>
      </c>
      <c r="X357" s="28">
        <v>0</v>
      </c>
      <c r="Y357" s="28">
        <v>1</v>
      </c>
      <c r="Z357" s="28">
        <v>0</v>
      </c>
      <c r="AA357" s="28">
        <v>0</v>
      </c>
      <c r="AB357" s="28">
        <v>0</v>
      </c>
      <c r="AC357" s="28">
        <v>0</v>
      </c>
      <c r="AD357" s="28">
        <v>0</v>
      </c>
      <c r="AE357" s="28">
        <v>0</v>
      </c>
      <c r="AF357" s="28">
        <v>0</v>
      </c>
      <c r="AG357" s="28">
        <v>0</v>
      </c>
      <c r="AH357" s="28">
        <v>0</v>
      </c>
      <c r="AI357" s="28">
        <v>1</v>
      </c>
      <c r="AJ357" s="9">
        <f t="shared" si="28"/>
        <v>0</v>
      </c>
      <c r="AK357" s="9">
        <f t="shared" si="29"/>
        <v>0</v>
      </c>
      <c r="AL357" s="9">
        <f t="shared" si="30"/>
        <v>1</v>
      </c>
      <c r="AM357" s="9">
        <f t="shared" si="31"/>
        <v>0</v>
      </c>
      <c r="AN357" s="29" t="s">
        <v>2729</v>
      </c>
    </row>
    <row r="358" spans="1:40" x14ac:dyDescent="0.25">
      <c r="A358" s="28">
        <v>4748</v>
      </c>
      <c r="B358" s="29" t="s">
        <v>5090</v>
      </c>
      <c r="C358" s="29" t="s">
        <v>5091</v>
      </c>
      <c r="D358" s="29" t="s">
        <v>5092</v>
      </c>
      <c r="E358" s="42">
        <v>44682</v>
      </c>
      <c r="F358" s="29" t="s">
        <v>38</v>
      </c>
      <c r="L358" s="10" t="s">
        <v>342</v>
      </c>
      <c r="M358" s="29" t="s">
        <v>136</v>
      </c>
      <c r="N358" s="29" t="s">
        <v>219</v>
      </c>
      <c r="O358" s="28">
        <v>3.5</v>
      </c>
      <c r="P358" s="29" t="s">
        <v>5093</v>
      </c>
      <c r="Q358" s="31" t="s">
        <v>15</v>
      </c>
      <c r="R358" s="28">
        <v>1</v>
      </c>
      <c r="S358" s="28">
        <v>0</v>
      </c>
      <c r="T358" s="28">
        <v>0</v>
      </c>
      <c r="U358" s="28">
        <v>0</v>
      </c>
      <c r="V358" s="28">
        <v>1</v>
      </c>
      <c r="W358" s="28">
        <v>0</v>
      </c>
      <c r="X358" s="28">
        <v>0</v>
      </c>
      <c r="Y358" s="28">
        <v>0</v>
      </c>
      <c r="Z358" s="28">
        <v>1</v>
      </c>
      <c r="AA358" s="28">
        <v>0</v>
      </c>
      <c r="AB358" s="28">
        <v>0</v>
      </c>
      <c r="AC358" s="28">
        <v>1</v>
      </c>
      <c r="AD358" s="28">
        <v>0</v>
      </c>
      <c r="AE358" s="28">
        <v>1</v>
      </c>
      <c r="AF358" s="28">
        <v>0</v>
      </c>
      <c r="AG358" s="28">
        <v>0</v>
      </c>
      <c r="AH358" s="28">
        <v>0</v>
      </c>
      <c r="AI358" s="28">
        <v>0</v>
      </c>
      <c r="AJ358" s="9">
        <f t="shared" si="28"/>
        <v>1</v>
      </c>
      <c r="AK358" s="9">
        <f t="shared" si="29"/>
        <v>0</v>
      </c>
      <c r="AL358" s="9">
        <f t="shared" si="30"/>
        <v>0</v>
      </c>
      <c r="AM358" s="9">
        <f t="shared" si="31"/>
        <v>0</v>
      </c>
      <c r="AN358" s="29" t="s">
        <v>5095</v>
      </c>
    </row>
    <row r="359" spans="1:40" x14ac:dyDescent="0.25">
      <c r="A359" s="28">
        <v>4749</v>
      </c>
      <c r="B359" s="29" t="s">
        <v>5588</v>
      </c>
      <c r="C359" s="29" t="s">
        <v>5589</v>
      </c>
      <c r="D359" s="29" t="s">
        <v>5590</v>
      </c>
      <c r="E359" s="42">
        <v>44384</v>
      </c>
      <c r="F359" s="29" t="s">
        <v>332</v>
      </c>
      <c r="I359" s="28">
        <v>170000000</v>
      </c>
      <c r="K359" s="28">
        <v>800000</v>
      </c>
      <c r="L359" s="10" t="s">
        <v>342</v>
      </c>
      <c r="M359" s="29" t="s">
        <v>5591</v>
      </c>
      <c r="N359" s="29" t="s">
        <v>48</v>
      </c>
      <c r="O359" s="28">
        <v>0</v>
      </c>
      <c r="P359" s="29" t="s">
        <v>6176</v>
      </c>
      <c r="Q359" s="31" t="s">
        <v>15</v>
      </c>
      <c r="R359" s="28">
        <v>1</v>
      </c>
      <c r="S359" s="28">
        <v>0</v>
      </c>
      <c r="T359" s="28">
        <v>0</v>
      </c>
      <c r="U359" s="28">
        <v>0</v>
      </c>
      <c r="V359" s="28">
        <v>0</v>
      </c>
      <c r="W359" s="28">
        <v>1</v>
      </c>
      <c r="X359" s="28">
        <v>0</v>
      </c>
      <c r="Y359" s="28">
        <v>1</v>
      </c>
      <c r="Z359" s="28">
        <v>0</v>
      </c>
      <c r="AA359" s="28">
        <v>0</v>
      </c>
      <c r="AB359" s="28">
        <v>0</v>
      </c>
      <c r="AC359" s="28">
        <v>1</v>
      </c>
      <c r="AD359" s="28">
        <v>0</v>
      </c>
      <c r="AE359" s="28">
        <v>1</v>
      </c>
      <c r="AF359" s="28">
        <v>0</v>
      </c>
      <c r="AG359" s="28">
        <v>0</v>
      </c>
      <c r="AH359" s="28">
        <v>0</v>
      </c>
      <c r="AI359" s="28">
        <v>0</v>
      </c>
      <c r="AJ359" s="9">
        <f t="shared" si="28"/>
        <v>1</v>
      </c>
      <c r="AK359" s="9">
        <f t="shared" si="29"/>
        <v>0</v>
      </c>
      <c r="AL359" s="9">
        <f t="shared" si="30"/>
        <v>0</v>
      </c>
      <c r="AM359" s="9">
        <f t="shared" si="31"/>
        <v>0</v>
      </c>
      <c r="AN359" s="29" t="s">
        <v>5592</v>
      </c>
    </row>
    <row r="360" spans="1:40" x14ac:dyDescent="0.25">
      <c r="A360" s="28">
        <v>4754</v>
      </c>
      <c r="B360" s="29" t="s">
        <v>5096</v>
      </c>
      <c r="C360" s="29" t="s">
        <v>5097</v>
      </c>
      <c r="D360" s="29" t="s">
        <v>4903</v>
      </c>
      <c r="E360" s="42">
        <v>44491</v>
      </c>
      <c r="F360" s="29" t="s">
        <v>38</v>
      </c>
      <c r="L360" s="10" t="s">
        <v>341</v>
      </c>
      <c r="M360" s="29" t="s">
        <v>54</v>
      </c>
      <c r="N360" s="29" t="s">
        <v>48</v>
      </c>
      <c r="O360" s="28">
        <v>0</v>
      </c>
      <c r="P360" s="29" t="s">
        <v>49</v>
      </c>
      <c r="Q360" s="31" t="s">
        <v>15</v>
      </c>
      <c r="R360" s="28">
        <v>1</v>
      </c>
      <c r="S360" s="28">
        <v>0</v>
      </c>
      <c r="T360" s="28">
        <v>0</v>
      </c>
      <c r="U360" s="28">
        <v>0</v>
      </c>
      <c r="V360" s="28">
        <v>0</v>
      </c>
      <c r="W360" s="28">
        <v>0</v>
      </c>
      <c r="X360" s="28">
        <v>0</v>
      </c>
      <c r="Y360" s="28">
        <v>0</v>
      </c>
      <c r="Z360" s="28">
        <v>0</v>
      </c>
      <c r="AA360" s="28">
        <v>0</v>
      </c>
      <c r="AB360" s="28">
        <v>1</v>
      </c>
      <c r="AC360" s="28">
        <v>0</v>
      </c>
      <c r="AD360" s="28">
        <v>0</v>
      </c>
      <c r="AE360" s="28">
        <v>0</v>
      </c>
      <c r="AF360" s="28">
        <v>0</v>
      </c>
      <c r="AG360" s="28">
        <v>0</v>
      </c>
      <c r="AH360" s="28">
        <v>0</v>
      </c>
      <c r="AI360" s="28">
        <v>1</v>
      </c>
      <c r="AJ360" s="9">
        <f t="shared" si="28"/>
        <v>0</v>
      </c>
      <c r="AK360" s="9">
        <f t="shared" si="29"/>
        <v>0</v>
      </c>
      <c r="AL360" s="9">
        <f t="shared" si="30"/>
        <v>1</v>
      </c>
      <c r="AM360" s="9">
        <f t="shared" si="31"/>
        <v>0</v>
      </c>
      <c r="AN360" s="29" t="s">
        <v>5098</v>
      </c>
    </row>
    <row r="361" spans="1:40" x14ac:dyDescent="0.25">
      <c r="A361" s="28">
        <v>4759</v>
      </c>
      <c r="B361" s="29" t="s">
        <v>7848</v>
      </c>
      <c r="C361" s="29" t="s">
        <v>7849</v>
      </c>
      <c r="D361" s="29" t="s">
        <v>7850</v>
      </c>
      <c r="E361" s="42">
        <v>40422</v>
      </c>
      <c r="F361" s="29" t="s">
        <v>38</v>
      </c>
      <c r="J361" s="28">
        <v>400</v>
      </c>
      <c r="L361" s="10" t="s">
        <v>341</v>
      </c>
      <c r="M361" s="29" t="s">
        <v>7437</v>
      </c>
      <c r="N361" s="29" t="s">
        <v>40</v>
      </c>
      <c r="O361" s="28">
        <v>0</v>
      </c>
      <c r="P361" s="29" t="s">
        <v>7851</v>
      </c>
      <c r="Q361" s="31" t="s">
        <v>15</v>
      </c>
      <c r="R361" s="28">
        <v>1</v>
      </c>
      <c r="S361" s="28">
        <v>0</v>
      </c>
      <c r="T361" s="28">
        <v>1</v>
      </c>
      <c r="U361" s="28">
        <v>0</v>
      </c>
      <c r="V361" s="28">
        <v>0</v>
      </c>
      <c r="W361" s="28">
        <v>0</v>
      </c>
      <c r="X361" s="28">
        <v>0</v>
      </c>
      <c r="Y361" s="28">
        <v>0</v>
      </c>
      <c r="Z361" s="28">
        <v>1</v>
      </c>
      <c r="AA361" s="28">
        <v>0</v>
      </c>
      <c r="AB361" s="28">
        <v>0</v>
      </c>
      <c r="AC361" s="28">
        <v>0</v>
      </c>
      <c r="AD361" s="28">
        <v>0</v>
      </c>
      <c r="AE361" s="28">
        <v>0</v>
      </c>
      <c r="AF361" s="28">
        <v>0</v>
      </c>
      <c r="AG361" s="28">
        <v>0</v>
      </c>
      <c r="AH361" s="28">
        <v>0</v>
      </c>
      <c r="AI361" s="28">
        <v>1</v>
      </c>
      <c r="AJ361" s="9">
        <f t="shared" si="28"/>
        <v>0</v>
      </c>
      <c r="AK361" s="9">
        <f t="shared" si="29"/>
        <v>0</v>
      </c>
      <c r="AL361" s="9">
        <f t="shared" si="30"/>
        <v>1</v>
      </c>
      <c r="AM361" s="9">
        <f t="shared" si="31"/>
        <v>0</v>
      </c>
      <c r="AN361" s="29" t="s">
        <v>7852</v>
      </c>
    </row>
    <row r="362" spans="1:40" x14ac:dyDescent="0.25">
      <c r="A362" s="28">
        <v>4761</v>
      </c>
      <c r="B362" s="29" t="s">
        <v>7853</v>
      </c>
      <c r="C362" s="29" t="s">
        <v>7854</v>
      </c>
      <c r="D362" s="29" t="s">
        <v>7855</v>
      </c>
      <c r="E362" s="42">
        <v>43801</v>
      </c>
      <c r="F362" s="29" t="s">
        <v>38</v>
      </c>
      <c r="L362" s="10" t="s">
        <v>341</v>
      </c>
      <c r="M362" s="29" t="s">
        <v>7437</v>
      </c>
      <c r="N362" s="29" t="s">
        <v>40</v>
      </c>
      <c r="O362" s="28">
        <v>1.6666666666666701E-2</v>
      </c>
      <c r="P362" s="29" t="s">
        <v>7856</v>
      </c>
      <c r="Q362" s="31" t="s">
        <v>15</v>
      </c>
      <c r="R362" s="28">
        <v>1</v>
      </c>
      <c r="S362" s="28">
        <v>0</v>
      </c>
      <c r="T362" s="28">
        <v>0</v>
      </c>
      <c r="U362" s="28">
        <v>1</v>
      </c>
      <c r="V362" s="28">
        <v>1</v>
      </c>
      <c r="W362" s="28">
        <v>1</v>
      </c>
      <c r="X362" s="28">
        <v>0</v>
      </c>
      <c r="Y362" s="28">
        <v>1</v>
      </c>
      <c r="Z362" s="28">
        <v>0</v>
      </c>
      <c r="AA362" s="28">
        <v>0</v>
      </c>
      <c r="AB362" s="28">
        <v>0</v>
      </c>
      <c r="AC362" s="28">
        <v>1</v>
      </c>
      <c r="AD362" s="28">
        <v>0</v>
      </c>
      <c r="AE362" s="28">
        <v>1</v>
      </c>
      <c r="AF362" s="28">
        <v>0</v>
      </c>
      <c r="AG362" s="28">
        <v>0</v>
      </c>
      <c r="AH362" s="28">
        <v>0</v>
      </c>
      <c r="AI362" s="28">
        <v>0</v>
      </c>
      <c r="AJ362" s="9">
        <f t="shared" si="28"/>
        <v>1</v>
      </c>
      <c r="AK362" s="9">
        <f t="shared" si="29"/>
        <v>0</v>
      </c>
      <c r="AL362" s="9">
        <f t="shared" si="30"/>
        <v>0</v>
      </c>
      <c r="AM362" s="9">
        <f t="shared" si="31"/>
        <v>0</v>
      </c>
      <c r="AN362" s="29" t="s">
        <v>7857</v>
      </c>
    </row>
    <row r="363" spans="1:40" x14ac:dyDescent="0.25">
      <c r="A363" s="28">
        <v>4763</v>
      </c>
      <c r="B363" s="29" t="s">
        <v>897</v>
      </c>
      <c r="C363" s="29" t="s">
        <v>898</v>
      </c>
      <c r="D363" s="29" t="s">
        <v>899</v>
      </c>
      <c r="E363" s="42">
        <v>41835</v>
      </c>
      <c r="F363" s="29" t="s">
        <v>38</v>
      </c>
      <c r="L363" s="10" t="s">
        <v>342</v>
      </c>
      <c r="M363" s="29" t="s">
        <v>224</v>
      </c>
      <c r="N363" s="29" t="s">
        <v>900</v>
      </c>
      <c r="O363" s="28">
        <v>0</v>
      </c>
      <c r="P363" s="29" t="s">
        <v>49</v>
      </c>
      <c r="Q363" s="31" t="s">
        <v>15</v>
      </c>
      <c r="R363" s="28">
        <v>0</v>
      </c>
      <c r="S363" s="28">
        <v>0</v>
      </c>
      <c r="T363" s="28">
        <v>0</v>
      </c>
      <c r="U363" s="28">
        <v>0</v>
      </c>
      <c r="V363" s="28">
        <v>0</v>
      </c>
      <c r="W363" s="28">
        <v>0</v>
      </c>
      <c r="X363" s="28">
        <v>0</v>
      </c>
      <c r="Y363" s="28">
        <v>0</v>
      </c>
      <c r="Z363" s="28">
        <v>0</v>
      </c>
      <c r="AA363" s="28">
        <v>0</v>
      </c>
      <c r="AB363" s="28">
        <v>1</v>
      </c>
      <c r="AC363" s="28">
        <v>0</v>
      </c>
      <c r="AD363" s="28">
        <v>0</v>
      </c>
      <c r="AE363" s="28">
        <v>0</v>
      </c>
      <c r="AF363" s="28">
        <v>0</v>
      </c>
      <c r="AG363" s="28">
        <v>0</v>
      </c>
      <c r="AH363" s="28">
        <v>0</v>
      </c>
      <c r="AI363" s="28">
        <v>1</v>
      </c>
      <c r="AJ363" s="9">
        <f t="shared" si="28"/>
        <v>0</v>
      </c>
      <c r="AK363" s="9">
        <f t="shared" si="29"/>
        <v>0</v>
      </c>
      <c r="AL363" s="9">
        <f t="shared" si="30"/>
        <v>1</v>
      </c>
      <c r="AM363" s="9">
        <f t="shared" si="31"/>
        <v>0</v>
      </c>
      <c r="AN363" s="29" t="s">
        <v>901</v>
      </c>
    </row>
    <row r="364" spans="1:40" x14ac:dyDescent="0.25">
      <c r="A364" s="28">
        <v>4764</v>
      </c>
      <c r="B364" s="29" t="s">
        <v>5105</v>
      </c>
      <c r="C364" s="29" t="s">
        <v>5106</v>
      </c>
      <c r="D364" s="29" t="s">
        <v>5107</v>
      </c>
      <c r="E364" s="42">
        <v>44440</v>
      </c>
      <c r="F364" s="29" t="s">
        <v>38</v>
      </c>
      <c r="I364" s="28">
        <v>1403.183</v>
      </c>
      <c r="K364" s="28">
        <v>23</v>
      </c>
      <c r="L364" s="10" t="s">
        <v>342</v>
      </c>
      <c r="M364" s="29" t="s">
        <v>136</v>
      </c>
      <c r="N364" s="29" t="s">
        <v>2360</v>
      </c>
      <c r="O364" s="28">
        <v>2</v>
      </c>
      <c r="P364" s="29" t="s">
        <v>5108</v>
      </c>
      <c r="Q364" s="31" t="s">
        <v>15</v>
      </c>
      <c r="R364" s="28">
        <v>1</v>
      </c>
      <c r="S364" s="28">
        <v>0</v>
      </c>
      <c r="T364" s="28">
        <v>1</v>
      </c>
      <c r="U364" s="28">
        <v>0</v>
      </c>
      <c r="V364" s="28">
        <v>0</v>
      </c>
      <c r="W364" s="28">
        <v>0</v>
      </c>
      <c r="X364" s="28">
        <v>0</v>
      </c>
      <c r="Y364" s="28">
        <v>0</v>
      </c>
      <c r="Z364" s="28">
        <v>1</v>
      </c>
      <c r="AA364" s="28">
        <v>0</v>
      </c>
      <c r="AB364" s="28">
        <v>0</v>
      </c>
      <c r="AC364" s="28">
        <v>0</v>
      </c>
      <c r="AD364" s="28">
        <v>0</v>
      </c>
      <c r="AE364" s="28">
        <v>0</v>
      </c>
      <c r="AF364" s="28">
        <v>0</v>
      </c>
      <c r="AG364" s="28">
        <v>0</v>
      </c>
      <c r="AH364" s="28">
        <v>0</v>
      </c>
      <c r="AI364" s="28">
        <v>1</v>
      </c>
      <c r="AJ364" s="9">
        <f t="shared" si="28"/>
        <v>0</v>
      </c>
      <c r="AK364" s="9">
        <f t="shared" si="29"/>
        <v>0</v>
      </c>
      <c r="AL364" s="9">
        <f t="shared" si="30"/>
        <v>1</v>
      </c>
      <c r="AM364" s="9">
        <f t="shared" si="31"/>
        <v>0</v>
      </c>
      <c r="AN364" s="29" t="s">
        <v>5109</v>
      </c>
    </row>
    <row r="365" spans="1:40" x14ac:dyDescent="0.25">
      <c r="A365" s="28">
        <v>4767</v>
      </c>
      <c r="B365" s="29" t="s">
        <v>4041</v>
      </c>
      <c r="C365" s="29" t="s">
        <v>4042</v>
      </c>
      <c r="D365" s="29" t="s">
        <v>3960</v>
      </c>
      <c r="E365" s="42">
        <v>44209</v>
      </c>
      <c r="F365" s="29" t="s">
        <v>38</v>
      </c>
      <c r="J365" s="28">
        <v>0.44</v>
      </c>
      <c r="K365" s="28">
        <v>21.74</v>
      </c>
      <c r="L365" s="10" t="s">
        <v>342</v>
      </c>
      <c r="M365" s="29" t="s">
        <v>136</v>
      </c>
      <c r="N365" s="29" t="s">
        <v>48</v>
      </c>
      <c r="O365" s="28">
        <v>10.714285714285714</v>
      </c>
      <c r="P365" s="29" t="s">
        <v>526</v>
      </c>
      <c r="Q365" s="31" t="s">
        <v>15</v>
      </c>
      <c r="R365" s="28">
        <v>1</v>
      </c>
      <c r="S365" s="28">
        <v>0</v>
      </c>
      <c r="T365" s="28">
        <v>0</v>
      </c>
      <c r="U365" s="28">
        <v>1</v>
      </c>
      <c r="V365" s="28">
        <v>0</v>
      </c>
      <c r="W365" s="28">
        <v>0</v>
      </c>
      <c r="X365" s="28">
        <v>0</v>
      </c>
      <c r="Y365" s="28">
        <v>0</v>
      </c>
      <c r="Z365" s="28">
        <v>1</v>
      </c>
      <c r="AA365" s="28">
        <v>0</v>
      </c>
      <c r="AB365" s="28">
        <v>0</v>
      </c>
      <c r="AC365" s="28">
        <v>0</v>
      </c>
      <c r="AD365" s="28">
        <v>0</v>
      </c>
      <c r="AE365" s="28">
        <v>1</v>
      </c>
      <c r="AF365" s="28">
        <v>0</v>
      </c>
      <c r="AG365" s="28">
        <v>0</v>
      </c>
      <c r="AH365" s="28">
        <v>0</v>
      </c>
      <c r="AI365" s="28">
        <v>0</v>
      </c>
      <c r="AJ365" s="9">
        <f t="shared" si="28"/>
        <v>1</v>
      </c>
      <c r="AK365" s="9">
        <f t="shared" si="29"/>
        <v>0</v>
      </c>
      <c r="AL365" s="9">
        <f t="shared" si="30"/>
        <v>0</v>
      </c>
      <c r="AM365" s="9">
        <f t="shared" si="31"/>
        <v>0</v>
      </c>
      <c r="AN365" s="29" t="s">
        <v>3961</v>
      </c>
    </row>
    <row r="366" spans="1:40" x14ac:dyDescent="0.25">
      <c r="A366" s="28">
        <v>4769</v>
      </c>
      <c r="B366" s="29" t="s">
        <v>7858</v>
      </c>
      <c r="C366" s="29" t="s">
        <v>7859</v>
      </c>
      <c r="D366" s="29" t="s">
        <v>7860</v>
      </c>
      <c r="E366" s="42">
        <v>41730</v>
      </c>
      <c r="F366" s="29" t="s">
        <v>38</v>
      </c>
      <c r="L366" s="10" t="s">
        <v>341</v>
      </c>
      <c r="M366" s="29" t="s">
        <v>7437</v>
      </c>
      <c r="N366" s="29" t="s">
        <v>40</v>
      </c>
      <c r="O366" s="28">
        <v>1.38333333333333E-2</v>
      </c>
      <c r="P366" s="29" t="s">
        <v>7861</v>
      </c>
      <c r="Q366" s="31" t="s">
        <v>15</v>
      </c>
      <c r="R366" s="28">
        <v>1</v>
      </c>
      <c r="S366" s="28">
        <v>0</v>
      </c>
      <c r="T366" s="28">
        <v>1</v>
      </c>
      <c r="U366" s="28">
        <v>0</v>
      </c>
      <c r="V366" s="28">
        <v>0</v>
      </c>
      <c r="W366" s="28">
        <v>0</v>
      </c>
      <c r="X366" s="28">
        <v>0</v>
      </c>
      <c r="Y366" s="28">
        <v>0</v>
      </c>
      <c r="Z366" s="28">
        <v>1</v>
      </c>
      <c r="AA366" s="28">
        <v>0</v>
      </c>
      <c r="AB366" s="28">
        <v>0</v>
      </c>
      <c r="AC366" s="28">
        <v>0</v>
      </c>
      <c r="AD366" s="28">
        <v>0</v>
      </c>
      <c r="AE366" s="28">
        <v>0</v>
      </c>
      <c r="AF366" s="28">
        <v>0</v>
      </c>
      <c r="AG366" s="28">
        <v>0</v>
      </c>
      <c r="AH366" s="28">
        <v>0</v>
      </c>
      <c r="AI366" s="28">
        <v>1</v>
      </c>
      <c r="AJ366" s="9">
        <f t="shared" si="28"/>
        <v>0</v>
      </c>
      <c r="AK366" s="9">
        <f t="shared" si="29"/>
        <v>0</v>
      </c>
      <c r="AL366" s="9">
        <f t="shared" si="30"/>
        <v>1</v>
      </c>
      <c r="AM366" s="9">
        <f t="shared" si="31"/>
        <v>0</v>
      </c>
      <c r="AN366" s="29" t="s">
        <v>7862</v>
      </c>
    </row>
    <row r="367" spans="1:40" x14ac:dyDescent="0.25">
      <c r="A367" s="28">
        <v>4776</v>
      </c>
      <c r="B367" s="29" t="s">
        <v>7863</v>
      </c>
      <c r="C367" s="29" t="s">
        <v>7864</v>
      </c>
      <c r="D367" s="29" t="s">
        <v>7865</v>
      </c>
      <c r="E367" s="42">
        <v>45102</v>
      </c>
      <c r="F367" s="29" t="s">
        <v>38</v>
      </c>
      <c r="J367" s="28">
        <v>0.1</v>
      </c>
      <c r="L367" s="10" t="s">
        <v>342</v>
      </c>
      <c r="M367" s="29" t="s">
        <v>224</v>
      </c>
      <c r="N367" s="29" t="s">
        <v>219</v>
      </c>
      <c r="O367" s="28">
        <v>6</v>
      </c>
      <c r="P367" s="29" t="s">
        <v>6115</v>
      </c>
      <c r="Q367" s="31" t="s">
        <v>15</v>
      </c>
      <c r="R367" s="28">
        <v>1</v>
      </c>
      <c r="S367" s="28">
        <v>0</v>
      </c>
      <c r="T367" s="28">
        <v>0</v>
      </c>
      <c r="U367" s="28">
        <v>1</v>
      </c>
      <c r="V367" s="28">
        <v>0</v>
      </c>
      <c r="W367" s="28">
        <v>0</v>
      </c>
      <c r="X367" s="28">
        <v>0</v>
      </c>
      <c r="Y367" s="28">
        <v>0</v>
      </c>
      <c r="Z367" s="28">
        <v>1</v>
      </c>
      <c r="AA367" s="28">
        <v>0</v>
      </c>
      <c r="AB367" s="28">
        <v>0</v>
      </c>
      <c r="AC367" s="28">
        <v>1</v>
      </c>
      <c r="AD367" s="28">
        <v>0</v>
      </c>
      <c r="AE367" s="28">
        <v>1</v>
      </c>
      <c r="AF367" s="28">
        <v>0</v>
      </c>
      <c r="AG367" s="28">
        <v>0</v>
      </c>
      <c r="AH367" s="28">
        <v>0</v>
      </c>
      <c r="AI367" s="28">
        <v>0</v>
      </c>
      <c r="AJ367" s="9">
        <f t="shared" si="28"/>
        <v>1</v>
      </c>
      <c r="AK367" s="9">
        <f t="shared" si="29"/>
        <v>0</v>
      </c>
      <c r="AL367" s="9">
        <f t="shared" si="30"/>
        <v>0</v>
      </c>
      <c r="AM367" s="9">
        <f t="shared" si="31"/>
        <v>0</v>
      </c>
      <c r="AN367" s="29" t="s">
        <v>7866</v>
      </c>
    </row>
    <row r="368" spans="1:40" x14ac:dyDescent="0.25">
      <c r="A368" s="28">
        <v>4807</v>
      </c>
      <c r="B368" s="29" t="s">
        <v>4044</v>
      </c>
      <c r="C368" s="29" t="s">
        <v>4045</v>
      </c>
      <c r="D368" s="29" t="s">
        <v>4046</v>
      </c>
      <c r="E368" s="42">
        <v>44510</v>
      </c>
      <c r="F368" s="29" t="s">
        <v>38</v>
      </c>
      <c r="I368" s="28">
        <v>300000</v>
      </c>
      <c r="L368" s="10" t="s">
        <v>342</v>
      </c>
      <c r="M368" s="29" t="s">
        <v>136</v>
      </c>
      <c r="O368" s="28">
        <v>1</v>
      </c>
      <c r="P368" s="29" t="s">
        <v>5119</v>
      </c>
      <c r="Q368" s="31" t="s">
        <v>15</v>
      </c>
      <c r="R368" s="28">
        <v>1</v>
      </c>
      <c r="S368" s="28">
        <v>0</v>
      </c>
      <c r="T368" s="28">
        <v>0</v>
      </c>
      <c r="U368" s="28">
        <v>0</v>
      </c>
      <c r="V368" s="28">
        <v>0</v>
      </c>
      <c r="W368" s="28">
        <v>0</v>
      </c>
      <c r="X368" s="28">
        <v>0</v>
      </c>
      <c r="Y368" s="28">
        <v>0</v>
      </c>
      <c r="Z368" s="28">
        <v>0</v>
      </c>
      <c r="AA368" s="28">
        <v>0</v>
      </c>
      <c r="AB368" s="28">
        <v>0</v>
      </c>
      <c r="AC368" s="28">
        <v>0</v>
      </c>
      <c r="AD368" s="28">
        <v>0</v>
      </c>
      <c r="AE368" s="28">
        <v>0</v>
      </c>
      <c r="AF368" s="28">
        <v>0</v>
      </c>
      <c r="AG368" s="28">
        <v>0</v>
      </c>
      <c r="AH368" s="28">
        <v>0</v>
      </c>
      <c r="AI368" s="28">
        <v>1</v>
      </c>
      <c r="AJ368" s="9">
        <f t="shared" si="28"/>
        <v>0</v>
      </c>
      <c r="AK368" s="9">
        <f t="shared" si="29"/>
        <v>0</v>
      </c>
      <c r="AL368" s="9">
        <f t="shared" si="30"/>
        <v>1</v>
      </c>
      <c r="AM368" s="9">
        <f t="shared" si="31"/>
        <v>0</v>
      </c>
      <c r="AN368" s="29" t="s">
        <v>4048</v>
      </c>
    </row>
    <row r="369" spans="1:40" x14ac:dyDescent="0.25">
      <c r="A369" s="28">
        <v>4809</v>
      </c>
      <c r="B369" s="29" t="s">
        <v>4049</v>
      </c>
      <c r="C369" s="29" t="s">
        <v>4050</v>
      </c>
      <c r="D369" s="29" t="s">
        <v>4051</v>
      </c>
      <c r="E369" s="42">
        <v>42220</v>
      </c>
      <c r="F369" s="29" t="s">
        <v>38</v>
      </c>
      <c r="I369" s="28">
        <v>10000</v>
      </c>
      <c r="J369" s="28">
        <v>0.66</v>
      </c>
      <c r="L369" s="10" t="s">
        <v>342</v>
      </c>
      <c r="M369" s="29" t="s">
        <v>136</v>
      </c>
      <c r="N369" s="29" t="s">
        <v>2360</v>
      </c>
      <c r="O369" s="28">
        <v>100</v>
      </c>
      <c r="P369" s="29" t="s">
        <v>195</v>
      </c>
      <c r="Q369" s="31" t="s">
        <v>15</v>
      </c>
      <c r="R369" s="28">
        <v>1</v>
      </c>
      <c r="S369" s="28">
        <v>0</v>
      </c>
      <c r="T369" s="28">
        <v>0</v>
      </c>
      <c r="U369" s="28">
        <v>1</v>
      </c>
      <c r="V369" s="28">
        <v>0</v>
      </c>
      <c r="W369" s="28">
        <v>0</v>
      </c>
      <c r="X369" s="28">
        <v>0</v>
      </c>
      <c r="Y369" s="28">
        <v>0</v>
      </c>
      <c r="Z369" s="28">
        <v>1</v>
      </c>
      <c r="AA369" s="28">
        <v>0</v>
      </c>
      <c r="AB369" s="28">
        <v>0</v>
      </c>
      <c r="AC369" s="28">
        <v>1</v>
      </c>
      <c r="AD369" s="28">
        <v>0</v>
      </c>
      <c r="AE369" s="28">
        <v>0</v>
      </c>
      <c r="AF369" s="28">
        <v>0</v>
      </c>
      <c r="AG369" s="28">
        <v>0</v>
      </c>
      <c r="AH369" s="28">
        <v>0</v>
      </c>
      <c r="AI369" s="28">
        <v>0</v>
      </c>
      <c r="AJ369" s="9">
        <f t="shared" si="28"/>
        <v>1</v>
      </c>
      <c r="AK369" s="9">
        <f t="shared" si="29"/>
        <v>0</v>
      </c>
      <c r="AL369" s="9">
        <f t="shared" si="30"/>
        <v>0</v>
      </c>
      <c r="AM369" s="9">
        <f t="shared" si="31"/>
        <v>0</v>
      </c>
      <c r="AN369" s="29" t="s">
        <v>4053</v>
      </c>
    </row>
    <row r="370" spans="1:40" x14ac:dyDescent="0.25">
      <c r="A370" s="28">
        <v>4830</v>
      </c>
      <c r="B370" s="29" t="s">
        <v>5120</v>
      </c>
      <c r="C370" s="29" t="s">
        <v>5121</v>
      </c>
      <c r="D370" s="29" t="s">
        <v>5122</v>
      </c>
      <c r="E370" s="42">
        <v>44986</v>
      </c>
      <c r="F370" s="29" t="s">
        <v>38</v>
      </c>
      <c r="L370" s="10" t="s">
        <v>342</v>
      </c>
      <c r="M370" s="29" t="s">
        <v>424</v>
      </c>
      <c r="N370" s="29" t="s">
        <v>219</v>
      </c>
      <c r="O370" s="28">
        <v>0</v>
      </c>
      <c r="P370" s="29" t="s">
        <v>2210</v>
      </c>
      <c r="Q370" s="31" t="s">
        <v>15</v>
      </c>
      <c r="R370" s="28">
        <v>1</v>
      </c>
      <c r="S370" s="28">
        <v>0</v>
      </c>
      <c r="T370" s="28">
        <v>0</v>
      </c>
      <c r="U370" s="28">
        <v>1</v>
      </c>
      <c r="V370" s="28">
        <v>0</v>
      </c>
      <c r="W370" s="28">
        <v>0</v>
      </c>
      <c r="X370" s="28">
        <v>0</v>
      </c>
      <c r="Y370" s="28">
        <v>0</v>
      </c>
      <c r="Z370" s="28">
        <v>1</v>
      </c>
      <c r="AA370" s="28">
        <v>0</v>
      </c>
      <c r="AB370" s="28">
        <v>0</v>
      </c>
      <c r="AC370" s="28">
        <v>0</v>
      </c>
      <c r="AD370" s="28">
        <v>0</v>
      </c>
      <c r="AE370" s="28">
        <v>1</v>
      </c>
      <c r="AF370" s="28">
        <v>0</v>
      </c>
      <c r="AG370" s="28">
        <v>0</v>
      </c>
      <c r="AH370" s="28">
        <v>0</v>
      </c>
      <c r="AI370" s="28">
        <v>0</v>
      </c>
      <c r="AJ370" s="9">
        <f t="shared" si="28"/>
        <v>1</v>
      </c>
      <c r="AK370" s="9">
        <f t="shared" si="29"/>
        <v>0</v>
      </c>
      <c r="AL370" s="9">
        <f t="shared" si="30"/>
        <v>0</v>
      </c>
      <c r="AM370" s="9">
        <f t="shared" si="31"/>
        <v>0</v>
      </c>
      <c r="AN370" s="29" t="s">
        <v>5123</v>
      </c>
    </row>
    <row r="371" spans="1:40" x14ac:dyDescent="0.25">
      <c r="A371" s="28">
        <v>4880</v>
      </c>
      <c r="B371" s="29" t="s">
        <v>7867</v>
      </c>
      <c r="C371" s="29" t="s">
        <v>7868</v>
      </c>
      <c r="D371" s="29" t="s">
        <v>7869</v>
      </c>
      <c r="E371" s="42">
        <v>29221</v>
      </c>
      <c r="F371" s="29" t="s">
        <v>38</v>
      </c>
      <c r="O371" s="28">
        <v>8.3333333333333003E-3</v>
      </c>
      <c r="P371" s="29" t="s">
        <v>7870</v>
      </c>
      <c r="Q371" s="31" t="s">
        <v>15</v>
      </c>
      <c r="R371" s="28">
        <v>1</v>
      </c>
      <c r="S371" s="28">
        <v>0</v>
      </c>
      <c r="T371" s="28">
        <v>0</v>
      </c>
      <c r="U371" s="28">
        <v>0</v>
      </c>
      <c r="V371" s="28">
        <v>0</v>
      </c>
      <c r="W371" s="28">
        <v>1</v>
      </c>
      <c r="X371" s="28">
        <v>0</v>
      </c>
      <c r="Y371" s="28">
        <v>1</v>
      </c>
      <c r="Z371" s="28">
        <v>0</v>
      </c>
      <c r="AA371" s="28">
        <v>0</v>
      </c>
      <c r="AB371" s="28">
        <v>0</v>
      </c>
      <c r="AC371" s="28">
        <v>0</v>
      </c>
      <c r="AD371" s="28">
        <v>0</v>
      </c>
      <c r="AE371" s="28">
        <v>0</v>
      </c>
      <c r="AF371" s="28">
        <v>0</v>
      </c>
      <c r="AG371" s="28">
        <v>0</v>
      </c>
      <c r="AH371" s="28">
        <v>0</v>
      </c>
      <c r="AI371" s="28">
        <v>1</v>
      </c>
      <c r="AJ371" s="9">
        <f t="shared" si="28"/>
        <v>0</v>
      </c>
      <c r="AK371" s="9">
        <f t="shared" si="29"/>
        <v>0</v>
      </c>
      <c r="AL371" s="9">
        <f t="shared" si="30"/>
        <v>1</v>
      </c>
      <c r="AM371" s="9">
        <f t="shared" si="31"/>
        <v>0</v>
      </c>
      <c r="AN371" s="29" t="s">
        <v>7871</v>
      </c>
    </row>
    <row r="372" spans="1:40" x14ac:dyDescent="0.25">
      <c r="A372" s="28">
        <v>4895</v>
      </c>
      <c r="B372" s="29" t="s">
        <v>5899</v>
      </c>
      <c r="C372" s="29" t="s">
        <v>5900</v>
      </c>
      <c r="D372" s="29" t="s">
        <v>5901</v>
      </c>
      <c r="E372" s="42">
        <v>42614</v>
      </c>
      <c r="F372" s="29" t="s">
        <v>38</v>
      </c>
      <c r="I372" s="28">
        <v>860000</v>
      </c>
      <c r="L372" s="10" t="s">
        <v>342</v>
      </c>
      <c r="M372" s="29" t="s">
        <v>136</v>
      </c>
      <c r="O372" s="28">
        <v>30</v>
      </c>
      <c r="P372" s="29" t="s">
        <v>589</v>
      </c>
      <c r="Q372" s="31" t="s">
        <v>15</v>
      </c>
      <c r="R372" s="28">
        <v>1</v>
      </c>
      <c r="S372" s="28">
        <v>0</v>
      </c>
      <c r="T372" s="28">
        <v>0</v>
      </c>
      <c r="U372" s="28">
        <v>1</v>
      </c>
      <c r="V372" s="28">
        <v>0</v>
      </c>
      <c r="W372" s="28">
        <v>0</v>
      </c>
      <c r="X372" s="28">
        <v>0</v>
      </c>
      <c r="Y372" s="28">
        <v>0</v>
      </c>
      <c r="Z372" s="28">
        <v>1</v>
      </c>
      <c r="AA372" s="28">
        <v>0</v>
      </c>
      <c r="AB372" s="28">
        <v>0</v>
      </c>
      <c r="AC372" s="28">
        <v>0</v>
      </c>
      <c r="AD372" s="28">
        <v>0</v>
      </c>
      <c r="AE372" s="28">
        <v>0</v>
      </c>
      <c r="AF372" s="28">
        <v>0</v>
      </c>
      <c r="AG372" s="28">
        <v>0</v>
      </c>
      <c r="AH372" s="28">
        <v>0</v>
      </c>
      <c r="AI372" s="28">
        <v>1</v>
      </c>
      <c r="AJ372" s="9">
        <f t="shared" si="28"/>
        <v>0</v>
      </c>
      <c r="AK372" s="9">
        <f t="shared" si="29"/>
        <v>0</v>
      </c>
      <c r="AL372" s="9">
        <f t="shared" si="30"/>
        <v>1</v>
      </c>
      <c r="AM372" s="9">
        <f t="shared" si="31"/>
        <v>0</v>
      </c>
      <c r="AN372" s="29" t="s">
        <v>5902</v>
      </c>
    </row>
    <row r="373" spans="1:40" x14ac:dyDescent="0.25">
      <c r="A373" s="28">
        <v>4907</v>
      </c>
      <c r="B373" s="29" t="s">
        <v>5132</v>
      </c>
      <c r="C373" s="29" t="s">
        <v>5133</v>
      </c>
      <c r="D373" s="29" t="s">
        <v>3129</v>
      </c>
      <c r="E373" s="42">
        <v>41760</v>
      </c>
      <c r="F373" s="29" t="s">
        <v>38</v>
      </c>
      <c r="J373" s="28">
        <v>1.58</v>
      </c>
      <c r="L373" s="10" t="s">
        <v>341</v>
      </c>
      <c r="M373" s="29" t="s">
        <v>151</v>
      </c>
      <c r="N373" s="29" t="s">
        <v>48</v>
      </c>
      <c r="O373" s="28">
        <v>17.5</v>
      </c>
      <c r="P373" s="29" t="s">
        <v>5134</v>
      </c>
      <c r="Q373" s="31" t="s">
        <v>15</v>
      </c>
      <c r="R373" s="28">
        <v>1</v>
      </c>
      <c r="S373" s="28">
        <v>0</v>
      </c>
      <c r="T373" s="28">
        <v>0</v>
      </c>
      <c r="U373" s="28">
        <v>1</v>
      </c>
      <c r="V373" s="28">
        <v>0</v>
      </c>
      <c r="W373" s="28">
        <v>0</v>
      </c>
      <c r="X373" s="28">
        <v>0</v>
      </c>
      <c r="Y373" s="28">
        <v>0</v>
      </c>
      <c r="Z373" s="28">
        <v>1</v>
      </c>
      <c r="AA373" s="28">
        <v>0</v>
      </c>
      <c r="AB373" s="28">
        <v>0</v>
      </c>
      <c r="AC373" s="28">
        <v>1</v>
      </c>
      <c r="AD373" s="28">
        <v>0</v>
      </c>
      <c r="AE373" s="28">
        <v>0</v>
      </c>
      <c r="AF373" s="28">
        <v>0</v>
      </c>
      <c r="AG373" s="28">
        <v>0</v>
      </c>
      <c r="AH373" s="28">
        <v>0</v>
      </c>
      <c r="AI373" s="28">
        <v>0</v>
      </c>
      <c r="AJ373" s="9">
        <f t="shared" si="28"/>
        <v>1</v>
      </c>
      <c r="AK373" s="9">
        <f t="shared" si="29"/>
        <v>0</v>
      </c>
      <c r="AL373" s="9">
        <f t="shared" si="30"/>
        <v>0</v>
      </c>
      <c r="AM373" s="9">
        <f t="shared" si="31"/>
        <v>0</v>
      </c>
      <c r="AN373" s="29" t="s">
        <v>5135</v>
      </c>
    </row>
    <row r="374" spans="1:40" x14ac:dyDescent="0.25">
      <c r="A374" s="28">
        <v>4910</v>
      </c>
      <c r="B374" s="29" t="s">
        <v>5136</v>
      </c>
      <c r="C374" s="29" t="s">
        <v>5137</v>
      </c>
      <c r="D374" s="29" t="s">
        <v>5138</v>
      </c>
      <c r="E374" s="42">
        <v>40969</v>
      </c>
      <c r="F374" s="29" t="s">
        <v>38</v>
      </c>
      <c r="L374" s="10" t="s">
        <v>341</v>
      </c>
      <c r="M374" s="29" t="s">
        <v>151</v>
      </c>
      <c r="N374" s="29" t="s">
        <v>48</v>
      </c>
      <c r="O374" s="28">
        <v>72</v>
      </c>
      <c r="P374" s="29" t="s">
        <v>5139</v>
      </c>
      <c r="Q374" s="31" t="s">
        <v>15</v>
      </c>
      <c r="R374" s="28">
        <v>1</v>
      </c>
      <c r="S374" s="28">
        <v>0</v>
      </c>
      <c r="T374" s="28">
        <v>0</v>
      </c>
      <c r="U374" s="28">
        <v>0</v>
      </c>
      <c r="V374" s="28">
        <v>1</v>
      </c>
      <c r="W374" s="28">
        <v>0</v>
      </c>
      <c r="X374" s="28">
        <v>0</v>
      </c>
      <c r="Y374" s="28">
        <v>0</v>
      </c>
      <c r="Z374" s="28">
        <v>1</v>
      </c>
      <c r="AA374" s="28">
        <v>0</v>
      </c>
      <c r="AB374" s="28">
        <v>0</v>
      </c>
      <c r="AC374" s="28">
        <v>0</v>
      </c>
      <c r="AD374" s="28">
        <v>0</v>
      </c>
      <c r="AE374" s="28">
        <v>0</v>
      </c>
      <c r="AF374" s="28">
        <v>0</v>
      </c>
      <c r="AG374" s="28">
        <v>0</v>
      </c>
      <c r="AH374" s="28">
        <v>0</v>
      </c>
      <c r="AI374" s="28">
        <v>1</v>
      </c>
      <c r="AJ374" s="9">
        <f t="shared" si="28"/>
        <v>0</v>
      </c>
      <c r="AK374" s="9">
        <f t="shared" si="29"/>
        <v>0</v>
      </c>
      <c r="AL374" s="9">
        <f t="shared" si="30"/>
        <v>1</v>
      </c>
      <c r="AM374" s="9">
        <f t="shared" si="31"/>
        <v>0</v>
      </c>
      <c r="AN374" s="29" t="s">
        <v>5140</v>
      </c>
    </row>
    <row r="375" spans="1:40" x14ac:dyDescent="0.25">
      <c r="A375" s="28">
        <v>4925</v>
      </c>
      <c r="B375" s="29" t="s">
        <v>5593</v>
      </c>
      <c r="C375" s="29" t="s">
        <v>5594</v>
      </c>
      <c r="D375" s="29" t="s">
        <v>5595</v>
      </c>
      <c r="E375" s="42">
        <v>33604</v>
      </c>
      <c r="F375" s="29" t="s">
        <v>38</v>
      </c>
      <c r="I375" s="28">
        <v>100000</v>
      </c>
      <c r="J375" s="28">
        <v>0.2</v>
      </c>
      <c r="L375" s="10" t="s">
        <v>342</v>
      </c>
      <c r="M375" s="29" t="s">
        <v>136</v>
      </c>
      <c r="N375" s="29" t="s">
        <v>48</v>
      </c>
      <c r="O375" s="28">
        <v>1</v>
      </c>
      <c r="P375" s="29" t="s">
        <v>4906</v>
      </c>
      <c r="Q375" s="31" t="s">
        <v>15</v>
      </c>
      <c r="R375" s="28">
        <v>1</v>
      </c>
      <c r="S375" s="28">
        <v>0</v>
      </c>
      <c r="T375" s="28">
        <v>0</v>
      </c>
      <c r="U375" s="28">
        <v>0</v>
      </c>
      <c r="V375" s="28">
        <v>0</v>
      </c>
      <c r="W375" s="28">
        <v>0</v>
      </c>
      <c r="X375" s="28">
        <v>0</v>
      </c>
      <c r="Y375" s="28">
        <v>1</v>
      </c>
      <c r="Z375" s="28">
        <v>0</v>
      </c>
      <c r="AA375" s="28">
        <v>0</v>
      </c>
      <c r="AB375" s="28">
        <v>0</v>
      </c>
      <c r="AC375" s="28">
        <v>1</v>
      </c>
      <c r="AD375" s="28">
        <v>0</v>
      </c>
      <c r="AE375" s="28">
        <v>0</v>
      </c>
      <c r="AF375" s="28">
        <v>0</v>
      </c>
      <c r="AG375" s="28">
        <v>0</v>
      </c>
      <c r="AH375" s="28">
        <v>0</v>
      </c>
      <c r="AI375" s="28">
        <v>0</v>
      </c>
      <c r="AJ375" s="9">
        <f t="shared" si="28"/>
        <v>1</v>
      </c>
      <c r="AK375" s="9">
        <f t="shared" si="29"/>
        <v>0</v>
      </c>
      <c r="AL375" s="9">
        <f t="shared" si="30"/>
        <v>0</v>
      </c>
      <c r="AM375" s="9">
        <f t="shared" si="31"/>
        <v>0</v>
      </c>
      <c r="AN375" s="29" t="s">
        <v>5596</v>
      </c>
    </row>
    <row r="376" spans="1:40" x14ac:dyDescent="0.25">
      <c r="A376" s="28">
        <v>5028</v>
      </c>
      <c r="B376" s="29" t="s">
        <v>5171</v>
      </c>
      <c r="C376" s="29" t="s">
        <v>5172</v>
      </c>
      <c r="D376" s="29" t="s">
        <v>5173</v>
      </c>
      <c r="E376" s="42">
        <v>45340</v>
      </c>
      <c r="F376" s="29" t="s">
        <v>332</v>
      </c>
      <c r="I376" s="28">
        <v>1600</v>
      </c>
      <c r="J376" s="28">
        <v>0.16200000000000001</v>
      </c>
      <c r="K376" s="28">
        <v>28.1</v>
      </c>
      <c r="L376" s="10" t="s">
        <v>342</v>
      </c>
      <c r="M376" s="29" t="s">
        <v>185</v>
      </c>
      <c r="N376" s="29" t="s">
        <v>48</v>
      </c>
      <c r="O376" s="28">
        <v>60</v>
      </c>
      <c r="P376" s="29" t="s">
        <v>41</v>
      </c>
      <c r="Q376" s="31" t="s">
        <v>15</v>
      </c>
      <c r="R376" s="28">
        <v>1</v>
      </c>
      <c r="S376" s="28">
        <v>0</v>
      </c>
      <c r="T376" s="28">
        <v>0</v>
      </c>
      <c r="U376" s="28">
        <v>0</v>
      </c>
      <c r="V376" s="28">
        <v>0</v>
      </c>
      <c r="W376" s="28">
        <v>0</v>
      </c>
      <c r="X376" s="28">
        <v>0</v>
      </c>
      <c r="Y376" s="28">
        <v>0</v>
      </c>
      <c r="Z376" s="28">
        <v>0</v>
      </c>
      <c r="AA376" s="28">
        <v>0</v>
      </c>
      <c r="AB376" s="28">
        <v>0</v>
      </c>
      <c r="AC376" s="28">
        <v>0</v>
      </c>
      <c r="AD376" s="28">
        <v>0</v>
      </c>
      <c r="AE376" s="28">
        <v>0</v>
      </c>
      <c r="AF376" s="28">
        <v>0</v>
      </c>
      <c r="AG376" s="28">
        <v>0</v>
      </c>
      <c r="AH376" s="28">
        <v>0</v>
      </c>
      <c r="AI376" s="28">
        <v>0</v>
      </c>
      <c r="AJ376" s="9">
        <f t="shared" si="28"/>
        <v>0</v>
      </c>
      <c r="AK376" s="9">
        <f t="shared" si="29"/>
        <v>0</v>
      </c>
      <c r="AL376" s="9">
        <f t="shared" si="30"/>
        <v>0</v>
      </c>
      <c r="AM376" s="9">
        <f t="shared" si="31"/>
        <v>0</v>
      </c>
      <c r="AN376" s="29" t="s">
        <v>5174</v>
      </c>
    </row>
    <row r="377" spans="1:40" x14ac:dyDescent="0.25">
      <c r="A377" s="28">
        <v>5060</v>
      </c>
      <c r="B377" s="29" t="s">
        <v>7872</v>
      </c>
      <c r="C377" s="29" t="s">
        <v>7873</v>
      </c>
      <c r="D377" s="29" t="s">
        <v>7874</v>
      </c>
      <c r="E377" s="42">
        <v>45424</v>
      </c>
      <c r="F377" s="29" t="s">
        <v>38</v>
      </c>
      <c r="J377" s="28">
        <v>1.1299999999999999</v>
      </c>
      <c r="O377" s="28">
        <v>5</v>
      </c>
      <c r="P377" s="29" t="s">
        <v>7875</v>
      </c>
      <c r="Q377" s="31" t="s">
        <v>15</v>
      </c>
      <c r="R377" s="28">
        <v>0</v>
      </c>
      <c r="S377" s="28">
        <v>0</v>
      </c>
      <c r="T377" s="28">
        <v>0</v>
      </c>
      <c r="U377" s="28">
        <v>0</v>
      </c>
      <c r="V377" s="28">
        <v>0</v>
      </c>
      <c r="W377" s="28">
        <v>0</v>
      </c>
      <c r="X377" s="28">
        <v>1</v>
      </c>
      <c r="Y377" s="28">
        <v>0</v>
      </c>
      <c r="Z377" s="28">
        <v>1</v>
      </c>
      <c r="AA377" s="28">
        <v>0</v>
      </c>
      <c r="AB377" s="28">
        <v>0</v>
      </c>
      <c r="AC377" s="28">
        <v>0</v>
      </c>
      <c r="AD377" s="28">
        <v>0</v>
      </c>
      <c r="AE377" s="28">
        <v>1</v>
      </c>
      <c r="AF377" s="28">
        <v>0</v>
      </c>
      <c r="AG377" s="28">
        <v>0</v>
      </c>
      <c r="AH377" s="28">
        <v>0</v>
      </c>
      <c r="AI377" s="28">
        <v>0</v>
      </c>
      <c r="AJ377" s="9">
        <f t="shared" si="28"/>
        <v>1</v>
      </c>
      <c r="AK377" s="9">
        <f t="shared" si="29"/>
        <v>0</v>
      </c>
      <c r="AL377" s="9">
        <f t="shared" si="30"/>
        <v>0</v>
      </c>
      <c r="AM377" s="9">
        <f t="shared" si="31"/>
        <v>0</v>
      </c>
      <c r="AN377" s="29" t="s">
        <v>7876</v>
      </c>
    </row>
    <row r="378" spans="1:40" x14ac:dyDescent="0.25">
      <c r="A378" s="28">
        <v>5061</v>
      </c>
      <c r="B378" s="29" t="s">
        <v>7877</v>
      </c>
      <c r="C378" s="29" t="s">
        <v>7878</v>
      </c>
      <c r="D378" s="29" t="s">
        <v>7879</v>
      </c>
      <c r="E378" s="42">
        <v>45432</v>
      </c>
      <c r="F378" s="29" t="s">
        <v>38</v>
      </c>
      <c r="L378" s="10" t="s">
        <v>342</v>
      </c>
      <c r="M378" s="29" t="s">
        <v>47</v>
      </c>
      <c r="N378" s="29" t="s">
        <v>48</v>
      </c>
      <c r="O378" s="28">
        <v>0</v>
      </c>
      <c r="P378" s="29" t="s">
        <v>4806</v>
      </c>
      <c r="Q378" s="31" t="s">
        <v>15</v>
      </c>
      <c r="R378" s="28">
        <v>1</v>
      </c>
      <c r="S378" s="28">
        <v>0</v>
      </c>
      <c r="T378" s="28">
        <v>1</v>
      </c>
      <c r="U378" s="28">
        <v>0</v>
      </c>
      <c r="V378" s="28">
        <v>0</v>
      </c>
      <c r="W378" s="28">
        <v>0</v>
      </c>
      <c r="X378" s="28">
        <v>0</v>
      </c>
      <c r="Y378" s="28">
        <v>0</v>
      </c>
      <c r="Z378" s="28">
        <v>1</v>
      </c>
      <c r="AA378" s="28">
        <v>0</v>
      </c>
      <c r="AB378" s="28">
        <v>0</v>
      </c>
      <c r="AC378" s="28">
        <v>0</v>
      </c>
      <c r="AD378" s="28">
        <v>0</v>
      </c>
      <c r="AE378" s="28">
        <v>0</v>
      </c>
      <c r="AF378" s="28">
        <v>0</v>
      </c>
      <c r="AG378" s="28">
        <v>0</v>
      </c>
      <c r="AH378" s="28">
        <v>0</v>
      </c>
      <c r="AI378" s="28">
        <v>0</v>
      </c>
      <c r="AJ378" s="9">
        <f t="shared" si="28"/>
        <v>0</v>
      </c>
      <c r="AK378" s="9">
        <f t="shared" si="29"/>
        <v>0</v>
      </c>
      <c r="AL378" s="9">
        <f t="shared" si="30"/>
        <v>0</v>
      </c>
      <c r="AM378" s="9">
        <f t="shared" si="31"/>
        <v>0</v>
      </c>
      <c r="AN378" s="29" t="s">
        <v>7880</v>
      </c>
    </row>
    <row r="379" spans="1:40" x14ac:dyDescent="0.25">
      <c r="A379" s="28">
        <v>5100</v>
      </c>
      <c r="B379" s="29" t="s">
        <v>4065</v>
      </c>
      <c r="C379" s="29" t="s">
        <v>4066</v>
      </c>
      <c r="D379" s="29" t="s">
        <v>4067</v>
      </c>
      <c r="E379" s="42">
        <v>45562</v>
      </c>
      <c r="F379" s="29" t="s">
        <v>38</v>
      </c>
      <c r="J379" s="28">
        <v>0.11700000000000001</v>
      </c>
      <c r="L379" s="10" t="s">
        <v>342</v>
      </c>
      <c r="M379" s="29" t="s">
        <v>185</v>
      </c>
      <c r="N379" s="29" t="s">
        <v>48</v>
      </c>
      <c r="O379" s="28">
        <v>180</v>
      </c>
      <c r="P379" s="29" t="s">
        <v>225</v>
      </c>
      <c r="Q379" s="31" t="s">
        <v>15</v>
      </c>
      <c r="R379" s="28">
        <v>1</v>
      </c>
      <c r="S379" s="28">
        <v>0</v>
      </c>
      <c r="T379" s="28">
        <v>0</v>
      </c>
      <c r="U379" s="28">
        <v>1</v>
      </c>
      <c r="V379" s="28">
        <v>0</v>
      </c>
      <c r="W379" s="28">
        <v>0</v>
      </c>
      <c r="X379" s="28">
        <v>0</v>
      </c>
      <c r="Y379" s="28">
        <v>0</v>
      </c>
      <c r="Z379" s="28">
        <v>1</v>
      </c>
      <c r="AA379" s="28">
        <v>0</v>
      </c>
      <c r="AB379" s="28">
        <v>0</v>
      </c>
      <c r="AC379" s="28">
        <v>0</v>
      </c>
      <c r="AD379" s="28">
        <v>0</v>
      </c>
      <c r="AE379" s="28">
        <v>1</v>
      </c>
      <c r="AF379" s="28">
        <v>0</v>
      </c>
      <c r="AG379" s="28">
        <v>0</v>
      </c>
      <c r="AH379" s="28">
        <v>0</v>
      </c>
      <c r="AI379" s="28">
        <v>0</v>
      </c>
      <c r="AJ379" s="9">
        <f t="shared" si="28"/>
        <v>1</v>
      </c>
      <c r="AK379" s="9">
        <f t="shared" si="29"/>
        <v>0</v>
      </c>
      <c r="AL379" s="9">
        <f t="shared" si="30"/>
        <v>0</v>
      </c>
      <c r="AM379" s="9">
        <f t="shared" si="31"/>
        <v>0</v>
      </c>
      <c r="AN379" s="29" t="s">
        <v>4068</v>
      </c>
    </row>
    <row r="380" spans="1:40" x14ac:dyDescent="0.25">
      <c r="A380" s="28">
        <v>5103</v>
      </c>
      <c r="B380" s="29" t="s">
        <v>7881</v>
      </c>
      <c r="C380" s="29" t="s">
        <v>7882</v>
      </c>
      <c r="D380" s="29" t="s">
        <v>7883</v>
      </c>
      <c r="E380" s="42">
        <v>45528</v>
      </c>
      <c r="F380" s="29" t="s">
        <v>38</v>
      </c>
      <c r="J380" s="28">
        <v>0.3</v>
      </c>
      <c r="L380" s="10" t="s">
        <v>342</v>
      </c>
      <c r="M380" s="29" t="s">
        <v>4080</v>
      </c>
      <c r="N380" s="29" t="s">
        <v>48</v>
      </c>
      <c r="O380" s="28">
        <v>20</v>
      </c>
      <c r="P380" s="29" t="s">
        <v>5200</v>
      </c>
      <c r="Q380" s="31" t="s">
        <v>15</v>
      </c>
      <c r="R380" s="28">
        <v>0</v>
      </c>
      <c r="S380" s="28">
        <v>0</v>
      </c>
      <c r="T380" s="28">
        <v>0</v>
      </c>
      <c r="U380" s="28">
        <v>0</v>
      </c>
      <c r="V380" s="28">
        <v>0</v>
      </c>
      <c r="W380" s="28">
        <v>0</v>
      </c>
      <c r="X380" s="28">
        <v>0</v>
      </c>
      <c r="Y380" s="28">
        <v>1</v>
      </c>
      <c r="Z380" s="28">
        <v>0</v>
      </c>
      <c r="AA380" s="28">
        <v>0</v>
      </c>
      <c r="AB380" s="28">
        <v>0</v>
      </c>
      <c r="AC380" s="28">
        <v>1</v>
      </c>
      <c r="AD380" s="28">
        <v>0</v>
      </c>
      <c r="AE380" s="28">
        <v>1</v>
      </c>
      <c r="AF380" s="28">
        <v>0</v>
      </c>
      <c r="AG380" s="28">
        <v>0</v>
      </c>
      <c r="AH380" s="28">
        <v>0</v>
      </c>
      <c r="AI380" s="28">
        <v>0</v>
      </c>
      <c r="AJ380" s="9">
        <f t="shared" si="28"/>
        <v>1</v>
      </c>
      <c r="AK380" s="9">
        <f t="shared" si="29"/>
        <v>0</v>
      </c>
      <c r="AL380" s="9">
        <f t="shared" si="30"/>
        <v>0</v>
      </c>
      <c r="AM380" s="9">
        <f t="shared" si="31"/>
        <v>0</v>
      </c>
      <c r="AN380" s="29" t="s">
        <v>7884</v>
      </c>
    </row>
    <row r="381" spans="1:40" x14ac:dyDescent="0.25">
      <c r="A381" s="28">
        <v>5128</v>
      </c>
      <c r="B381" s="29" t="s">
        <v>6177</v>
      </c>
      <c r="C381" s="29" t="s">
        <v>6178</v>
      </c>
      <c r="D381" s="29" t="s">
        <v>6179</v>
      </c>
      <c r="E381" s="42">
        <v>45271</v>
      </c>
      <c r="F381" s="29" t="s">
        <v>38</v>
      </c>
      <c r="J381" s="28">
        <v>0.3</v>
      </c>
      <c r="L381" s="10" t="s">
        <v>342</v>
      </c>
      <c r="M381" s="29" t="s">
        <v>274</v>
      </c>
      <c r="N381" s="29" t="s">
        <v>48</v>
      </c>
      <c r="O381" s="28">
        <v>24</v>
      </c>
      <c r="P381" s="29" t="s">
        <v>6180</v>
      </c>
      <c r="Q381" s="31" t="s">
        <v>15</v>
      </c>
      <c r="R381" s="28">
        <v>1</v>
      </c>
      <c r="S381" s="28">
        <v>0</v>
      </c>
      <c r="T381" s="28">
        <v>0</v>
      </c>
      <c r="U381" s="28">
        <v>1</v>
      </c>
      <c r="V381" s="28">
        <v>0</v>
      </c>
      <c r="W381" s="28">
        <v>0</v>
      </c>
      <c r="X381" s="28">
        <v>0</v>
      </c>
      <c r="Y381" s="28">
        <v>1</v>
      </c>
      <c r="Z381" s="28">
        <v>0</v>
      </c>
      <c r="AA381" s="28">
        <v>0</v>
      </c>
      <c r="AB381" s="28">
        <v>0</v>
      </c>
      <c r="AC381" s="28">
        <v>0</v>
      </c>
      <c r="AD381" s="28">
        <v>0</v>
      </c>
      <c r="AE381" s="28">
        <v>0</v>
      </c>
      <c r="AF381" s="28">
        <v>0</v>
      </c>
      <c r="AG381" s="28">
        <v>0</v>
      </c>
      <c r="AH381" s="28">
        <v>0</v>
      </c>
      <c r="AI381" s="28">
        <v>0</v>
      </c>
      <c r="AJ381" s="9">
        <f t="shared" si="28"/>
        <v>0</v>
      </c>
      <c r="AK381" s="9">
        <f t="shared" si="29"/>
        <v>0</v>
      </c>
      <c r="AL381" s="9">
        <f t="shared" si="30"/>
        <v>0</v>
      </c>
      <c r="AM381" s="9">
        <f t="shared" si="31"/>
        <v>0</v>
      </c>
      <c r="AN381" s="29" t="s">
        <v>6181</v>
      </c>
    </row>
    <row r="382" spans="1:40" x14ac:dyDescent="0.25">
      <c r="A382" s="28">
        <v>5182</v>
      </c>
      <c r="B382" s="29" t="s">
        <v>7885</v>
      </c>
      <c r="C382" s="29" t="s">
        <v>7886</v>
      </c>
      <c r="D382" s="29" t="s">
        <v>7887</v>
      </c>
      <c r="E382" s="42">
        <v>45720</v>
      </c>
      <c r="F382" s="29" t="s">
        <v>38</v>
      </c>
      <c r="I382" s="28">
        <v>2.9</v>
      </c>
      <c r="L382" s="10" t="s">
        <v>342</v>
      </c>
      <c r="M382" s="29" t="s">
        <v>224</v>
      </c>
      <c r="N382" s="29" t="s">
        <v>40</v>
      </c>
      <c r="O382" s="28">
        <v>0.25</v>
      </c>
      <c r="P382" s="29" t="s">
        <v>4656</v>
      </c>
      <c r="Q382" s="31" t="s">
        <v>15</v>
      </c>
      <c r="R382" s="28">
        <v>1</v>
      </c>
      <c r="S382" s="28">
        <v>0</v>
      </c>
      <c r="T382" s="28">
        <v>0</v>
      </c>
      <c r="U382" s="28">
        <v>0</v>
      </c>
      <c r="V382" s="28">
        <v>0</v>
      </c>
      <c r="W382" s="28">
        <v>0</v>
      </c>
      <c r="X382" s="28">
        <v>0</v>
      </c>
      <c r="Y382" s="28">
        <v>1</v>
      </c>
      <c r="Z382" s="28">
        <v>0</v>
      </c>
      <c r="AA382" s="28">
        <v>0</v>
      </c>
      <c r="AB382" s="28">
        <v>0</v>
      </c>
      <c r="AC382" s="28">
        <v>0</v>
      </c>
      <c r="AD382" s="28">
        <v>0</v>
      </c>
      <c r="AE382" s="28">
        <v>0</v>
      </c>
      <c r="AF382" s="28">
        <v>0</v>
      </c>
      <c r="AG382" s="28">
        <v>0</v>
      </c>
      <c r="AH382" s="28">
        <v>0</v>
      </c>
      <c r="AI382" s="28">
        <v>0</v>
      </c>
      <c r="AJ382" s="9">
        <f t="shared" si="28"/>
        <v>0</v>
      </c>
      <c r="AK382" s="9">
        <f t="shared" si="29"/>
        <v>0</v>
      </c>
      <c r="AL382" s="9">
        <f t="shared" si="30"/>
        <v>0</v>
      </c>
      <c r="AM382" s="9">
        <f t="shared" si="31"/>
        <v>0</v>
      </c>
      <c r="AN382" s="29" t="s">
        <v>7888</v>
      </c>
    </row>
    <row r="383" spans="1:40" x14ac:dyDescent="0.25">
      <c r="A383" s="28">
        <v>5194</v>
      </c>
      <c r="B383" s="29" t="s">
        <v>7889</v>
      </c>
      <c r="C383" s="29" t="s">
        <v>7890</v>
      </c>
      <c r="D383" s="29" t="s">
        <v>7891</v>
      </c>
      <c r="E383" s="42">
        <v>46109</v>
      </c>
      <c r="F383" s="29" t="s">
        <v>38</v>
      </c>
      <c r="J383" s="28">
        <v>4</v>
      </c>
      <c r="L383" s="10" t="s">
        <v>342</v>
      </c>
      <c r="M383" s="29" t="s">
        <v>575</v>
      </c>
      <c r="N383" s="29" t="s">
        <v>4057</v>
      </c>
      <c r="O383" s="28">
        <v>24</v>
      </c>
      <c r="P383" s="29" t="s">
        <v>6036</v>
      </c>
      <c r="Q383" s="31" t="s">
        <v>70</v>
      </c>
      <c r="R383" s="28">
        <v>0</v>
      </c>
      <c r="S383" s="28">
        <v>0</v>
      </c>
      <c r="T383" s="28">
        <v>0</v>
      </c>
      <c r="U383" s="28">
        <v>0</v>
      </c>
      <c r="V383" s="28">
        <v>0</v>
      </c>
      <c r="W383" s="28">
        <v>0</v>
      </c>
      <c r="X383" s="28">
        <v>0</v>
      </c>
      <c r="Y383" s="28">
        <v>0</v>
      </c>
      <c r="Z383" s="28">
        <v>1</v>
      </c>
      <c r="AA383" s="28">
        <v>0</v>
      </c>
      <c r="AB383" s="28">
        <v>0</v>
      </c>
      <c r="AC383" s="28">
        <v>1</v>
      </c>
      <c r="AD383" s="28">
        <v>1</v>
      </c>
      <c r="AE383" s="28">
        <v>0</v>
      </c>
      <c r="AF383" s="28">
        <v>0</v>
      </c>
      <c r="AG383" s="28">
        <v>0</v>
      </c>
      <c r="AH383" s="28">
        <v>0</v>
      </c>
      <c r="AI383" s="28">
        <v>0</v>
      </c>
      <c r="AJ383" s="9">
        <f t="shared" si="28"/>
        <v>1</v>
      </c>
      <c r="AK383" s="9">
        <f t="shared" si="29"/>
        <v>0</v>
      </c>
      <c r="AL383" s="9">
        <f t="shared" si="30"/>
        <v>1</v>
      </c>
      <c r="AM383" s="9">
        <f t="shared" si="31"/>
        <v>1</v>
      </c>
      <c r="AN383" s="29" t="s">
        <v>7892</v>
      </c>
    </row>
    <row r="384" spans="1:40" x14ac:dyDescent="0.25">
      <c r="A384" s="28">
        <v>5224</v>
      </c>
      <c r="B384" s="29" t="s">
        <v>6188</v>
      </c>
      <c r="C384" s="29" t="s">
        <v>6189</v>
      </c>
      <c r="D384" s="29" t="s">
        <v>6190</v>
      </c>
      <c r="E384" s="42">
        <v>45449</v>
      </c>
      <c r="F384" s="29" t="s">
        <v>38</v>
      </c>
      <c r="L384" s="10" t="s">
        <v>342</v>
      </c>
      <c r="M384" s="29" t="s">
        <v>39</v>
      </c>
      <c r="N384" s="29" t="s">
        <v>219</v>
      </c>
      <c r="O384" s="28">
        <v>24</v>
      </c>
      <c r="P384" s="29" t="s">
        <v>5200</v>
      </c>
      <c r="Q384" s="31" t="s">
        <v>15</v>
      </c>
      <c r="R384" s="28">
        <v>1</v>
      </c>
      <c r="S384" s="28">
        <v>0</v>
      </c>
      <c r="T384" s="28">
        <v>0</v>
      </c>
      <c r="U384" s="28">
        <v>0</v>
      </c>
      <c r="V384" s="28">
        <v>0</v>
      </c>
      <c r="W384" s="28">
        <v>0</v>
      </c>
      <c r="X384" s="28">
        <v>0</v>
      </c>
      <c r="Y384" s="28">
        <v>1</v>
      </c>
      <c r="Z384" s="28">
        <v>0</v>
      </c>
      <c r="AA384" s="28">
        <v>0</v>
      </c>
      <c r="AB384" s="28">
        <v>0</v>
      </c>
      <c r="AC384" s="28">
        <v>0</v>
      </c>
      <c r="AD384" s="28">
        <v>0</v>
      </c>
      <c r="AE384" s="28">
        <v>1</v>
      </c>
      <c r="AF384" s="28">
        <v>0</v>
      </c>
      <c r="AG384" s="28">
        <v>0</v>
      </c>
      <c r="AH384" s="28">
        <v>0</v>
      </c>
      <c r="AI384" s="28">
        <v>0</v>
      </c>
      <c r="AJ384" s="9">
        <f t="shared" si="28"/>
        <v>1</v>
      </c>
      <c r="AK384" s="9">
        <f t="shared" si="29"/>
        <v>0</v>
      </c>
      <c r="AL384" s="9">
        <f t="shared" si="30"/>
        <v>0</v>
      </c>
      <c r="AM384" s="9">
        <f t="shared" si="31"/>
        <v>0</v>
      </c>
      <c r="AN384" s="29" t="s">
        <v>6191</v>
      </c>
    </row>
    <row r="385" spans="1:46" x14ac:dyDescent="0.25">
      <c r="A385" s="28">
        <v>5225</v>
      </c>
      <c r="B385" s="29" t="s">
        <v>7893</v>
      </c>
      <c r="C385" s="29" t="s">
        <v>7894</v>
      </c>
      <c r="D385" s="29" t="s">
        <v>7895</v>
      </c>
      <c r="E385" s="42">
        <v>45108</v>
      </c>
      <c r="F385" s="29" t="s">
        <v>38</v>
      </c>
      <c r="L385" s="10" t="s">
        <v>342</v>
      </c>
      <c r="M385" s="29" t="s">
        <v>224</v>
      </c>
      <c r="O385" s="28">
        <v>0</v>
      </c>
      <c r="P385" s="29" t="s">
        <v>6739</v>
      </c>
      <c r="Q385" s="31" t="s">
        <v>15</v>
      </c>
      <c r="R385" s="28">
        <v>1</v>
      </c>
      <c r="S385" s="28">
        <v>0</v>
      </c>
      <c r="T385" s="28">
        <v>0</v>
      </c>
      <c r="U385" s="28">
        <v>0</v>
      </c>
      <c r="V385" s="28">
        <v>1</v>
      </c>
      <c r="W385" s="28">
        <v>0</v>
      </c>
      <c r="X385" s="28">
        <v>0</v>
      </c>
      <c r="Y385" s="28">
        <v>0</v>
      </c>
      <c r="Z385" s="28">
        <v>1</v>
      </c>
      <c r="AA385" s="28">
        <v>0</v>
      </c>
      <c r="AB385" s="28">
        <v>0</v>
      </c>
      <c r="AC385" s="28">
        <v>0</v>
      </c>
      <c r="AD385" s="28">
        <v>1</v>
      </c>
      <c r="AE385" s="28">
        <v>1</v>
      </c>
      <c r="AF385" s="28">
        <v>0</v>
      </c>
      <c r="AG385" s="28">
        <v>0</v>
      </c>
      <c r="AH385" s="28">
        <v>0</v>
      </c>
      <c r="AI385" s="28">
        <v>0</v>
      </c>
      <c r="AJ385" s="9">
        <f t="shared" si="28"/>
        <v>1</v>
      </c>
      <c r="AK385" s="9">
        <f t="shared" si="29"/>
        <v>0</v>
      </c>
      <c r="AL385" s="9">
        <f t="shared" si="30"/>
        <v>1</v>
      </c>
      <c r="AM385" s="9">
        <f t="shared" si="31"/>
        <v>1</v>
      </c>
      <c r="AN385" s="29" t="s">
        <v>7896</v>
      </c>
    </row>
    <row r="386" spans="1:46" x14ac:dyDescent="0.25">
      <c r="A386" s="28">
        <v>5226</v>
      </c>
      <c r="B386" s="29" t="s">
        <v>7897</v>
      </c>
      <c r="C386" s="29" t="s">
        <v>7898</v>
      </c>
      <c r="D386" s="29" t="s">
        <v>7899</v>
      </c>
      <c r="E386" s="42">
        <v>45731</v>
      </c>
      <c r="F386" s="29" t="s">
        <v>38</v>
      </c>
      <c r="I386" s="28">
        <v>300</v>
      </c>
      <c r="J386" s="28">
        <v>19.8</v>
      </c>
      <c r="L386" s="10" t="s">
        <v>341</v>
      </c>
      <c r="M386" s="29" t="s">
        <v>566</v>
      </c>
      <c r="N386" s="29" t="s">
        <v>48</v>
      </c>
      <c r="O386" s="28">
        <v>7.5</v>
      </c>
      <c r="P386" s="29" t="s">
        <v>5213</v>
      </c>
      <c r="Q386" s="31" t="s">
        <v>15</v>
      </c>
      <c r="R386" s="28">
        <v>1</v>
      </c>
      <c r="S386" s="28">
        <v>0</v>
      </c>
      <c r="T386" s="28">
        <v>0</v>
      </c>
      <c r="U386" s="28">
        <v>0</v>
      </c>
      <c r="V386" s="28">
        <v>0</v>
      </c>
      <c r="W386" s="28">
        <v>0</v>
      </c>
      <c r="X386" s="28">
        <v>0</v>
      </c>
      <c r="Y386" s="28">
        <v>0</v>
      </c>
      <c r="Z386" s="28">
        <v>0</v>
      </c>
      <c r="AA386" s="28">
        <v>0</v>
      </c>
      <c r="AB386" s="28">
        <v>0</v>
      </c>
      <c r="AC386" s="28">
        <v>0</v>
      </c>
      <c r="AD386" s="28">
        <v>0</v>
      </c>
      <c r="AE386" s="28">
        <v>0</v>
      </c>
      <c r="AF386" s="28">
        <v>0</v>
      </c>
      <c r="AG386" s="28">
        <v>0</v>
      </c>
      <c r="AH386" s="28">
        <v>0</v>
      </c>
      <c r="AI386" s="28">
        <v>0</v>
      </c>
      <c r="AJ386" s="9">
        <f t="shared" si="28"/>
        <v>0</v>
      </c>
      <c r="AK386" s="9">
        <f t="shared" si="29"/>
        <v>0</v>
      </c>
      <c r="AL386" s="9">
        <f t="shared" si="30"/>
        <v>0</v>
      </c>
      <c r="AM386" s="9">
        <f t="shared" si="31"/>
        <v>0</v>
      </c>
      <c r="AN386" s="29" t="s">
        <v>7900</v>
      </c>
    </row>
    <row r="387" spans="1:46" x14ac:dyDescent="0.25">
      <c r="A387" s="28">
        <v>5266</v>
      </c>
      <c r="B387" s="29" t="s">
        <v>7901</v>
      </c>
      <c r="C387" s="29" t="s">
        <v>7902</v>
      </c>
      <c r="D387" s="29" t="s">
        <v>7903</v>
      </c>
      <c r="E387" s="42">
        <v>45888</v>
      </c>
      <c r="F387" s="29" t="s">
        <v>38</v>
      </c>
      <c r="I387" s="28">
        <v>2400</v>
      </c>
      <c r="O387" s="28">
        <v>0</v>
      </c>
      <c r="Q387" s="31" t="s">
        <v>15</v>
      </c>
      <c r="R387" s="28">
        <v>1</v>
      </c>
      <c r="S387" s="28">
        <v>0</v>
      </c>
      <c r="T387" s="28">
        <v>0</v>
      </c>
      <c r="U387" s="28">
        <v>1</v>
      </c>
      <c r="V387" s="28">
        <v>0</v>
      </c>
      <c r="W387" s="28">
        <v>0</v>
      </c>
      <c r="X387" s="28">
        <v>0</v>
      </c>
      <c r="Y387" s="28">
        <v>0</v>
      </c>
      <c r="Z387" s="28">
        <v>1</v>
      </c>
      <c r="AA387" s="28">
        <v>0</v>
      </c>
      <c r="AB387" s="28">
        <v>0</v>
      </c>
      <c r="AC387" s="28">
        <v>0</v>
      </c>
      <c r="AD387" s="28">
        <v>0</v>
      </c>
      <c r="AE387" s="28">
        <v>0</v>
      </c>
      <c r="AF387" s="28">
        <v>0</v>
      </c>
      <c r="AG387" s="28">
        <v>0</v>
      </c>
      <c r="AH387" s="28">
        <v>0</v>
      </c>
      <c r="AI387" s="28">
        <v>0</v>
      </c>
      <c r="AJ387" s="9">
        <f t="shared" si="28"/>
        <v>0</v>
      </c>
      <c r="AK387" s="9">
        <f t="shared" si="29"/>
        <v>0</v>
      </c>
      <c r="AL387" s="9">
        <f t="shared" si="30"/>
        <v>0</v>
      </c>
      <c r="AM387" s="9">
        <f t="shared" si="31"/>
        <v>0</v>
      </c>
      <c r="AN387" s="29" t="s">
        <v>7904</v>
      </c>
    </row>
    <row r="388" spans="1:46" x14ac:dyDescent="0.25">
      <c r="A388" s="28">
        <v>5340</v>
      </c>
      <c r="B388" s="29" t="s">
        <v>4088</v>
      </c>
      <c r="C388" s="29" t="s">
        <v>4089</v>
      </c>
      <c r="D388" s="29" t="s">
        <v>4090</v>
      </c>
      <c r="E388" s="42">
        <v>46109</v>
      </c>
      <c r="F388" s="29" t="s">
        <v>38</v>
      </c>
      <c r="J388" s="28">
        <v>4</v>
      </c>
      <c r="L388" s="10" t="s">
        <v>342</v>
      </c>
      <c r="M388" s="29" t="s">
        <v>922</v>
      </c>
      <c r="N388" s="29" t="s">
        <v>1257</v>
      </c>
      <c r="O388" s="28">
        <v>24</v>
      </c>
      <c r="P388" s="29" t="s">
        <v>2411</v>
      </c>
      <c r="Q388" s="31" t="s">
        <v>70</v>
      </c>
      <c r="R388" s="28">
        <v>0</v>
      </c>
      <c r="S388" s="28">
        <v>0</v>
      </c>
      <c r="T388" s="28">
        <v>0</v>
      </c>
      <c r="U388" s="28">
        <v>1</v>
      </c>
      <c r="V388" s="28">
        <v>0</v>
      </c>
      <c r="W388" s="28">
        <v>0</v>
      </c>
      <c r="X388" s="28">
        <v>0</v>
      </c>
      <c r="Y388" s="28">
        <v>1</v>
      </c>
      <c r="Z388" s="28">
        <v>0</v>
      </c>
      <c r="AA388" s="28">
        <v>0</v>
      </c>
      <c r="AB388" s="28">
        <v>0</v>
      </c>
      <c r="AC388" s="28">
        <v>0</v>
      </c>
      <c r="AD388" s="28">
        <v>0</v>
      </c>
      <c r="AE388" s="28">
        <v>0</v>
      </c>
      <c r="AF388" s="28">
        <v>0</v>
      </c>
      <c r="AG388" s="28">
        <v>0</v>
      </c>
      <c r="AH388" s="28">
        <v>0</v>
      </c>
      <c r="AI388" s="28">
        <v>0</v>
      </c>
      <c r="AJ388" s="9">
        <f t="shared" si="28"/>
        <v>0</v>
      </c>
      <c r="AK388" s="9">
        <f t="shared" si="29"/>
        <v>0</v>
      </c>
      <c r="AL388" s="9">
        <f t="shared" si="30"/>
        <v>0</v>
      </c>
      <c r="AM388" s="9">
        <f t="shared" si="31"/>
        <v>0</v>
      </c>
      <c r="AN388" s="29" t="s">
        <v>4091</v>
      </c>
    </row>
    <row r="389" spans="1:46" x14ac:dyDescent="0.25">
      <c r="A389" s="28">
        <v>5396</v>
      </c>
      <c r="B389" s="29" t="s">
        <v>5215</v>
      </c>
      <c r="C389" s="29" t="s">
        <v>5216</v>
      </c>
      <c r="D389" s="29" t="s">
        <v>5217</v>
      </c>
      <c r="E389" s="42">
        <v>46260</v>
      </c>
      <c r="F389" s="29" t="s">
        <v>38</v>
      </c>
      <c r="L389" s="10" t="s">
        <v>341</v>
      </c>
      <c r="M389" s="29" t="s">
        <v>54</v>
      </c>
      <c r="N389" s="29" t="s">
        <v>48</v>
      </c>
      <c r="O389" s="28">
        <v>105</v>
      </c>
      <c r="P389" s="29" t="s">
        <v>923</v>
      </c>
      <c r="Q389" s="31" t="s">
        <v>15</v>
      </c>
      <c r="R389" s="28">
        <v>1</v>
      </c>
      <c r="S389" s="28">
        <v>0</v>
      </c>
      <c r="T389" s="28">
        <v>0</v>
      </c>
      <c r="U389" s="28">
        <v>1</v>
      </c>
      <c r="V389" s="28">
        <v>0</v>
      </c>
      <c r="W389" s="28">
        <v>0</v>
      </c>
      <c r="X389" s="28">
        <v>0</v>
      </c>
      <c r="Y389" s="28">
        <v>0</v>
      </c>
      <c r="Z389" s="28">
        <v>1</v>
      </c>
      <c r="AA389" s="28">
        <v>0</v>
      </c>
      <c r="AB389" s="28">
        <v>0</v>
      </c>
      <c r="AC389" s="28">
        <v>1</v>
      </c>
      <c r="AD389" s="28">
        <v>0</v>
      </c>
      <c r="AE389" s="28">
        <v>1</v>
      </c>
      <c r="AF389" s="28">
        <v>0</v>
      </c>
      <c r="AG389" s="28">
        <v>0</v>
      </c>
      <c r="AH389" s="28">
        <v>0</v>
      </c>
      <c r="AI389" s="28">
        <v>0</v>
      </c>
      <c r="AJ389" s="9">
        <f t="shared" si="28"/>
        <v>1</v>
      </c>
      <c r="AK389" s="9">
        <f t="shared" si="29"/>
        <v>0</v>
      </c>
      <c r="AL389" s="9">
        <f t="shared" si="30"/>
        <v>0</v>
      </c>
      <c r="AM389" s="9">
        <f t="shared" si="31"/>
        <v>0</v>
      </c>
      <c r="AN389" s="29" t="s">
        <v>5218</v>
      </c>
    </row>
    <row r="391" spans="1:46" x14ac:dyDescent="0.25">
      <c r="AN391" s="100" t="s">
        <v>8024</v>
      </c>
      <c r="AO391" s="101">
        <f>COUNTIF(AD2:AD389,"=1")</f>
        <v>20</v>
      </c>
      <c r="AP391" s="19" t="s">
        <v>343</v>
      </c>
      <c r="AR391" s="100" t="s">
        <v>8808</v>
      </c>
      <c r="AS391" s="101">
        <f>COUNTIF(AE2:AE389,"=1")</f>
        <v>124</v>
      </c>
      <c r="AT391" s="19" t="s">
        <v>343</v>
      </c>
    </row>
    <row r="392" spans="1:46" x14ac:dyDescent="0.25">
      <c r="AN392" s="21" t="s">
        <v>15</v>
      </c>
      <c r="AO392" s="19">
        <f>COUNTIFS(AD2:AD389,"=1",R2:R389,"=1")</f>
        <v>8</v>
      </c>
      <c r="AP392" s="102">
        <f>AO392/AO391*100</f>
        <v>40</v>
      </c>
      <c r="AR392" s="21" t="s">
        <v>15</v>
      </c>
      <c r="AS392" s="19">
        <f>COUNTIFS(AE2:AE389,"=1",R2:R389,"=1")</f>
        <v>104</v>
      </c>
      <c r="AT392" s="102">
        <f>AS392/AS391*100</f>
        <v>83.870967741935488</v>
      </c>
    </row>
    <row r="393" spans="1:46" x14ac:dyDescent="0.25">
      <c r="L393" s="65"/>
      <c r="M393" s="65"/>
      <c r="N393" s="65" t="s">
        <v>4092</v>
      </c>
      <c r="P393" s="15" t="s">
        <v>7986</v>
      </c>
      <c r="Q393" s="46">
        <f>SUM(Q394:Q395)</f>
        <v>388</v>
      </c>
      <c r="R393" s="10" t="s">
        <v>343</v>
      </c>
      <c r="AN393" s="21" t="s">
        <v>340</v>
      </c>
      <c r="AO393" s="19">
        <f>COUNTIFS(AD2:AD389,"=1",R2:R389,"=0")</f>
        <v>12</v>
      </c>
      <c r="AP393" s="102">
        <f>AO393/AO391*100</f>
        <v>60</v>
      </c>
      <c r="AR393" s="21" t="s">
        <v>340</v>
      </c>
      <c r="AS393" s="19">
        <f>COUNTIFS(AE2:AE389,"=1",R2:R389,"=0")</f>
        <v>20</v>
      </c>
      <c r="AT393" s="102">
        <f>AS393/AS391*100</f>
        <v>16.129032258064516</v>
      </c>
    </row>
    <row r="394" spans="1:46" x14ac:dyDescent="0.25">
      <c r="L394" s="65" t="s">
        <v>15</v>
      </c>
      <c r="M394" s="65">
        <f>COUNTIFS(Q2:Q389,"Effect")</f>
        <v>354</v>
      </c>
      <c r="N394" s="66">
        <f>M394/M398</f>
        <v>0.91237113402061853</v>
      </c>
      <c r="P394" t="s">
        <v>15</v>
      </c>
      <c r="Q394" s="10">
        <f>COUNTIF(R2:R389,"=1")</f>
        <v>327</v>
      </c>
      <c r="R394" s="13">
        <f>Q394/Q393*100</f>
        <v>84.278350515463913</v>
      </c>
      <c r="AO394" s="87"/>
      <c r="AP394" s="87"/>
    </row>
    <row r="395" spans="1:46" x14ac:dyDescent="0.25">
      <c r="L395" s="65" t="s">
        <v>70</v>
      </c>
      <c r="M395" s="65">
        <f>COUNTIFS(Q2:Q389,"No Effect")</f>
        <v>28</v>
      </c>
      <c r="N395" s="66">
        <f>M395/M398</f>
        <v>7.2164948453608241E-2</v>
      </c>
      <c r="P395" t="s">
        <v>340</v>
      </c>
      <c r="Q395" s="10">
        <f>COUNTIF(R2:R389,"=0")</f>
        <v>61</v>
      </c>
      <c r="R395" s="13">
        <f>Q395/Q393*100</f>
        <v>15.721649484536082</v>
      </c>
      <c r="AN395" s="100" t="s">
        <v>8386</v>
      </c>
      <c r="AO395" s="101">
        <f>COUNTIF(AJ2:AJ389,"=1")</f>
        <v>237</v>
      </c>
      <c r="AP395" s="19" t="s">
        <v>343</v>
      </c>
    </row>
    <row r="396" spans="1:46" x14ac:dyDescent="0.25">
      <c r="L396" s="65" t="s">
        <v>55</v>
      </c>
      <c r="M396" s="65">
        <f>COUNTIFS(Q2:Q389,"Uncertain Effect")</f>
        <v>6</v>
      </c>
      <c r="N396" s="66">
        <f>M396/M398</f>
        <v>1.5463917525773196E-2</v>
      </c>
      <c r="AN396" s="21" t="s">
        <v>15</v>
      </c>
      <c r="AO396" s="19">
        <f>COUNTIFS(AJ2:AJ389,"=1",R2:R389,"=1")</f>
        <v>191</v>
      </c>
      <c r="AP396" s="102">
        <f>AO396/AO395*100</f>
        <v>80.59071729957806</v>
      </c>
    </row>
    <row r="397" spans="1:46" x14ac:dyDescent="0.25">
      <c r="L397" s="65"/>
      <c r="M397" s="65"/>
      <c r="N397" s="65"/>
      <c r="P397" s="15" t="s">
        <v>341</v>
      </c>
      <c r="Q397" s="10">
        <f>COUNTIFS(L2:L389,"=Real")</f>
        <v>127</v>
      </c>
      <c r="R397" s="10" t="s">
        <v>343</v>
      </c>
      <c r="AN397" s="21" t="s">
        <v>340</v>
      </c>
      <c r="AO397" s="19">
        <f>COUNTIFS(AJ2:AJ389,"=1",R2:R389,"=0")</f>
        <v>46</v>
      </c>
      <c r="AP397" s="102">
        <f>AO397/AO395*100</f>
        <v>19.40928270042194</v>
      </c>
    </row>
    <row r="398" spans="1:46" x14ac:dyDescent="0.25">
      <c r="L398" s="65" t="s">
        <v>4093</v>
      </c>
      <c r="M398" s="65">
        <f>SUM(M394:M396)</f>
        <v>388</v>
      </c>
      <c r="N398" s="65"/>
      <c r="P398" t="s">
        <v>15</v>
      </c>
      <c r="Q398" s="10">
        <f>COUNTIFS(L2:L389,"=Real",R2:R389,"=1")</f>
        <v>111</v>
      </c>
      <c r="R398" s="13">
        <f>Q398/Q397*100</f>
        <v>87.4015748031496</v>
      </c>
    </row>
    <row r="399" spans="1:46" x14ac:dyDescent="0.25">
      <c r="P399" t="s">
        <v>340</v>
      </c>
      <c r="Q399" s="10">
        <f>COUNTIFS(L2:L389,"=Real",R2:R389,"=0")</f>
        <v>16</v>
      </c>
      <c r="R399" s="13">
        <f>Q399/Q397*100</f>
        <v>12.598425196850393</v>
      </c>
      <c r="AN399" s="15" t="s">
        <v>8026</v>
      </c>
      <c r="AO399" s="46">
        <f>COUNTIF(AK2:AK389,"=1")</f>
        <v>15</v>
      </c>
      <c r="AP399" s="87" t="s">
        <v>343</v>
      </c>
    </row>
    <row r="400" spans="1:46" x14ac:dyDescent="0.25">
      <c r="AN400" t="s">
        <v>15</v>
      </c>
      <c r="AO400" s="87">
        <f>COUNTIFS(AK2:AK389,"=1",R2:R389,"=1")</f>
        <v>13</v>
      </c>
      <c r="AP400" s="13">
        <f>AO400/AO399*100</f>
        <v>86.666666666666671</v>
      </c>
    </row>
    <row r="401" spans="16:42" x14ac:dyDescent="0.25">
      <c r="P401" s="15" t="s">
        <v>342</v>
      </c>
      <c r="Q401" s="10">
        <f>COUNTIFS(L2:L389,"=Simulated")</f>
        <v>252</v>
      </c>
      <c r="R401" s="10" t="s">
        <v>343</v>
      </c>
      <c r="AN401" t="s">
        <v>340</v>
      </c>
      <c r="AO401" s="87">
        <f>COUNTIFS(AK2:AK389,"=1",R2:R389,"=0")</f>
        <v>2</v>
      </c>
      <c r="AP401" s="13">
        <f>AO401/AO399*100</f>
        <v>13.333333333333334</v>
      </c>
    </row>
    <row r="402" spans="16:42" x14ac:dyDescent="0.25">
      <c r="P402" t="s">
        <v>15</v>
      </c>
      <c r="Q402" s="10">
        <f>COUNTIFS(L2:L389,"=Simulated",R2:R389,"=1")</f>
        <v>210</v>
      </c>
      <c r="R402" s="13">
        <f>Q402/Q401*100</f>
        <v>83.333333333333343</v>
      </c>
    </row>
    <row r="403" spans="16:42" x14ac:dyDescent="0.25">
      <c r="P403" t="s">
        <v>340</v>
      </c>
      <c r="Q403" s="10">
        <f>COUNTIFS(L2:L389,"=Simulated",R2:R389,"=0")</f>
        <v>42</v>
      </c>
      <c r="R403" s="13">
        <f>Q403/Q401*100</f>
        <v>16.666666666666664</v>
      </c>
      <c r="AN403" s="15" t="s">
        <v>8382</v>
      </c>
      <c r="AO403" s="46">
        <f>COUNTIF(AL2:AL389,"=1")</f>
        <v>152</v>
      </c>
      <c r="AP403" s="87" t="s">
        <v>343</v>
      </c>
    </row>
    <row r="404" spans="16:42" x14ac:dyDescent="0.25">
      <c r="AN404" t="s">
        <v>15</v>
      </c>
      <c r="AO404" s="87">
        <f>COUNTIFS(AL2:AL389,"=1",R2:R389,"=1")</f>
        <v>128</v>
      </c>
      <c r="AP404" s="13">
        <f>AO404/AO403*100</f>
        <v>84.210526315789465</v>
      </c>
    </row>
    <row r="405" spans="16:42" x14ac:dyDescent="0.25">
      <c r="P405" s="15" t="s">
        <v>48</v>
      </c>
      <c r="Q405" s="10">
        <f>COUNTIFS(N2:N389,"=Pulsed")</f>
        <v>235</v>
      </c>
      <c r="R405" s="10" t="s">
        <v>343</v>
      </c>
      <c r="AN405" t="s">
        <v>340</v>
      </c>
      <c r="AO405" s="87">
        <f>COUNTIFS(AL2:AL389,"=1",R2:R389,"=0")</f>
        <v>24</v>
      </c>
      <c r="AP405" s="13">
        <f>AO405/AO403*100</f>
        <v>15.789473684210526</v>
      </c>
    </row>
    <row r="406" spans="16:42" x14ac:dyDescent="0.25">
      <c r="P406" t="s">
        <v>15</v>
      </c>
      <c r="Q406" s="10">
        <f>COUNTIFS(N2:N389,"=Pulsed",R2:R389,"=1")</f>
        <v>197</v>
      </c>
      <c r="R406" s="13">
        <f>Q406/Q405*100</f>
        <v>83.829787234042556</v>
      </c>
    </row>
    <row r="407" spans="16:42" x14ac:dyDescent="0.25">
      <c r="P407" t="s">
        <v>340</v>
      </c>
      <c r="Q407" s="10">
        <f>COUNTIFS(N2:N389,"=Pulsed",R2:R389,"=0")</f>
        <v>38</v>
      </c>
      <c r="R407" s="13">
        <f>Q407/Q405*100</f>
        <v>16.170212765957448</v>
      </c>
      <c r="AN407" s="15" t="s">
        <v>8387</v>
      </c>
      <c r="AO407" s="46">
        <f>COUNTIF(AM2:AM389,"=1")</f>
        <v>21</v>
      </c>
      <c r="AP407" s="87" t="s">
        <v>343</v>
      </c>
    </row>
    <row r="408" spans="16:42" x14ac:dyDescent="0.25">
      <c r="AN408" t="s">
        <v>15</v>
      </c>
      <c r="AO408" s="87">
        <f>COUNTIFS(AM2:AM389,"=1",R2:R389,"=1")</f>
        <v>9</v>
      </c>
      <c r="AP408" s="13">
        <f>AO408/AO407*100</f>
        <v>42.857142857142854</v>
      </c>
    </row>
    <row r="409" spans="16:42" x14ac:dyDescent="0.25">
      <c r="P409" s="15" t="s">
        <v>7985</v>
      </c>
      <c r="Q409" s="46">
        <f>COUNTIFS(N2:N389,"=Continuous")</f>
        <v>77</v>
      </c>
      <c r="R409" s="10" t="s">
        <v>343</v>
      </c>
      <c r="AN409" t="s">
        <v>340</v>
      </c>
      <c r="AO409" s="87">
        <f>COUNTIFS(AM2:AM389,"=1",R2:R389,"=0")</f>
        <v>12</v>
      </c>
      <c r="AP409" s="13">
        <f>AO409/AO407*100</f>
        <v>57.142857142857139</v>
      </c>
    </row>
    <row r="410" spans="16:42" x14ac:dyDescent="0.25">
      <c r="P410" t="s">
        <v>15</v>
      </c>
      <c r="Q410" s="10">
        <f>COUNTIFS(N2:N389,"=Continuous",R2:R389,"=1")</f>
        <v>63</v>
      </c>
      <c r="R410" s="13">
        <f>Q410/Q409*100</f>
        <v>81.818181818181827</v>
      </c>
    </row>
    <row r="411" spans="16:42" x14ac:dyDescent="0.25">
      <c r="P411" t="s">
        <v>340</v>
      </c>
      <c r="Q411" s="10">
        <f>COUNTIFS(N2:N389,"=Continuous",R2:R389,"=0")</f>
        <v>14</v>
      </c>
      <c r="R411" s="13">
        <f>Q411/Q409*100</f>
        <v>18.181818181818183</v>
      </c>
      <c r="AN411" s="15" t="s">
        <v>8028</v>
      </c>
      <c r="AO411" s="46">
        <f>COUNTIF(AF2:AF389,"=1")</f>
        <v>6</v>
      </c>
      <c r="AP411" s="87" t="s">
        <v>343</v>
      </c>
    </row>
    <row r="412" spans="16:42" x14ac:dyDescent="0.25">
      <c r="AN412" t="s">
        <v>15</v>
      </c>
      <c r="AO412" s="87">
        <f>COUNTIFS(AF2:AF389,"=1",R2:R389,"=1")</f>
        <v>6</v>
      </c>
      <c r="AP412" s="13">
        <f>AO412/AO411*100</f>
        <v>100</v>
      </c>
    </row>
    <row r="413" spans="16:42" x14ac:dyDescent="0.25">
      <c r="AN413" t="s">
        <v>340</v>
      </c>
      <c r="AO413" s="87">
        <f>COUNTIFS(AF2:AF389,"=1",R2:R389,"=0")</f>
        <v>0</v>
      </c>
      <c r="AP413" s="13">
        <f>AO413/AO411*100</f>
        <v>0</v>
      </c>
    </row>
    <row r="415" spans="16:42" x14ac:dyDescent="0.25">
      <c r="AN415" s="100" t="s">
        <v>8427</v>
      </c>
      <c r="AO415" s="101">
        <f>COUNTIF(AI2:AI389,"=1")</f>
        <v>131</v>
      </c>
      <c r="AP415" s="19" t="s">
        <v>343</v>
      </c>
    </row>
    <row r="416" spans="16:42" x14ac:dyDescent="0.25">
      <c r="AN416" s="21" t="s">
        <v>15</v>
      </c>
      <c r="AO416" s="19">
        <f>COUNTIFS(AI2:AI389,"=1",R2:R389,"=1")</f>
        <v>119</v>
      </c>
      <c r="AP416" s="102">
        <f>AO416/AO415*100</f>
        <v>90.839694656488547</v>
      </c>
    </row>
    <row r="417" spans="40:42" x14ac:dyDescent="0.25">
      <c r="AN417" s="21" t="s">
        <v>340</v>
      </c>
      <c r="AO417" s="19">
        <f>COUNTIFS(AI2:AI389,"=1",R2:R389,"=0")</f>
        <v>12</v>
      </c>
      <c r="AP417" s="102">
        <f>AO417/AO415*100</f>
        <v>9.1603053435114496</v>
      </c>
    </row>
  </sheetData>
  <hyperlinks>
    <hyperlink ref="AN56" r:id="rId1" xr:uid="{BCD4E5D3-8CA6-4421-B875-87876FC55D24}"/>
    <hyperlink ref="AN99" r:id="rId2" xr:uid="{2647E4B7-B203-4C3A-A03E-9F94D10713F1}"/>
    <hyperlink ref="AN135" r:id="rId3" xr:uid="{38A3736D-DBAE-40E6-AFAF-E82272D26A0B}"/>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870FC-A0C8-465D-8577-66E9F9A38080}">
  <dimension ref="A1:AT118"/>
  <sheetViews>
    <sheetView topLeftCell="AJ89" workbookViewId="0">
      <selection activeCell="AS105" sqref="AS105"/>
    </sheetView>
  </sheetViews>
  <sheetFormatPr defaultColWidth="21.7109375" defaultRowHeight="13.6" x14ac:dyDescent="0.25"/>
  <cols>
    <col min="1" max="1" width="7.140625" style="10" bestFit="1" customWidth="1"/>
    <col min="6" max="6" width="28.85546875" customWidth="1"/>
    <col min="7" max="7" width="14.5703125" style="10" bestFit="1" customWidth="1"/>
    <col min="8" max="8" width="14.28515625" style="10" bestFit="1" customWidth="1"/>
    <col min="9" max="9" width="20.140625" style="10" bestFit="1" customWidth="1"/>
    <col min="10" max="10" width="14.7109375" style="10" bestFit="1" customWidth="1"/>
    <col min="11" max="11" width="14.85546875" style="10" bestFit="1" customWidth="1"/>
    <col min="12" max="12" width="14.85546875" style="10" customWidth="1"/>
    <col min="14" max="14" width="17.42578125" style="10" bestFit="1" customWidth="1"/>
    <col min="15" max="15" width="16.85546875" style="10" bestFit="1" customWidth="1"/>
    <col min="17" max="17" width="12.28515625" style="10" customWidth="1"/>
    <col min="18" max="18" width="10" style="10" customWidth="1"/>
    <col min="19" max="19" width="4.85546875" style="10" bestFit="1" customWidth="1"/>
    <col min="20" max="20" width="6.7109375" style="10" bestFit="1" customWidth="1"/>
    <col min="21" max="21" width="6.28515625" style="10" bestFit="1" customWidth="1"/>
    <col min="22" max="22" width="5.85546875" style="10" bestFit="1" customWidth="1"/>
    <col min="23" max="23" width="8.140625" style="10" bestFit="1" customWidth="1"/>
    <col min="24" max="24" width="6.28515625" style="10" bestFit="1" customWidth="1"/>
    <col min="25" max="25" width="6.140625" style="10" bestFit="1" customWidth="1"/>
    <col min="26" max="26" width="5.85546875" style="10" bestFit="1" customWidth="1"/>
    <col min="27" max="27" width="9.7109375" style="10" bestFit="1" customWidth="1"/>
    <col min="28" max="28" width="11.5703125" style="10" bestFit="1" customWidth="1"/>
    <col min="29" max="29" width="6" style="10" bestFit="1" customWidth="1"/>
    <col min="30" max="30" width="7.42578125" style="10" bestFit="1" customWidth="1"/>
    <col min="31" max="31" width="7.85546875" style="10" bestFit="1" customWidth="1"/>
    <col min="32" max="32" width="5.85546875" style="10" bestFit="1" customWidth="1"/>
    <col min="33" max="33" width="7.85546875" style="10" bestFit="1" customWidth="1"/>
    <col min="34" max="34" width="7.140625" style="10" bestFit="1" customWidth="1"/>
    <col min="35" max="35" width="7.85546875" style="10" bestFit="1" customWidth="1"/>
    <col min="36" max="39" width="7.85546875" style="87" customWidth="1"/>
  </cols>
  <sheetData>
    <row r="1" spans="1:40" x14ac:dyDescent="0.25">
      <c r="A1" s="27" t="s">
        <v>0</v>
      </c>
      <c r="B1" s="27" t="s">
        <v>1</v>
      </c>
      <c r="C1" s="27" t="s">
        <v>2</v>
      </c>
      <c r="D1" s="27" t="s">
        <v>3</v>
      </c>
      <c r="E1" s="27" t="s">
        <v>4</v>
      </c>
      <c r="F1" s="27" t="s">
        <v>5</v>
      </c>
      <c r="G1" s="27" t="s">
        <v>6</v>
      </c>
      <c r="H1" s="27" t="s">
        <v>7</v>
      </c>
      <c r="I1" s="27" t="s">
        <v>8</v>
      </c>
      <c r="J1" s="27" t="s">
        <v>9</v>
      </c>
      <c r="K1" s="27" t="s">
        <v>10</v>
      </c>
      <c r="L1" s="27" t="s">
        <v>338</v>
      </c>
      <c r="M1" s="27" t="s">
        <v>11</v>
      </c>
      <c r="N1" s="27" t="s">
        <v>12</v>
      </c>
      <c r="O1" s="27" t="s">
        <v>13</v>
      </c>
      <c r="P1" s="27" t="s">
        <v>14</v>
      </c>
      <c r="Q1" s="27" t="s">
        <v>15</v>
      </c>
      <c r="R1" s="27" t="s">
        <v>7324</v>
      </c>
      <c r="S1" s="27" t="s">
        <v>17</v>
      </c>
      <c r="T1" s="27" t="s">
        <v>18</v>
      </c>
      <c r="U1" s="27" t="s">
        <v>19</v>
      </c>
      <c r="V1" s="27" t="s">
        <v>20</v>
      </c>
      <c r="W1" s="27" t="s">
        <v>21</v>
      </c>
      <c r="X1" s="27" t="s">
        <v>22</v>
      </c>
      <c r="Y1" s="27" t="s">
        <v>23</v>
      </c>
      <c r="Z1" s="27" t="s">
        <v>24</v>
      </c>
      <c r="AA1" s="27" t="s">
        <v>25</v>
      </c>
      <c r="AB1" s="27" t="s">
        <v>26</v>
      </c>
      <c r="AC1" s="27" t="s">
        <v>27</v>
      </c>
      <c r="AD1" s="27" t="s">
        <v>28</v>
      </c>
      <c r="AE1" s="27" t="s">
        <v>29</v>
      </c>
      <c r="AF1" s="27" t="s">
        <v>30</v>
      </c>
      <c r="AG1" s="27" t="s">
        <v>31</v>
      </c>
      <c r="AH1" s="27" t="s">
        <v>32</v>
      </c>
      <c r="AI1" s="27" t="s">
        <v>33</v>
      </c>
      <c r="AJ1" s="1" t="s">
        <v>8023</v>
      </c>
      <c r="AK1" s="1" t="s">
        <v>8027</v>
      </c>
      <c r="AL1" s="1" t="s">
        <v>8384</v>
      </c>
      <c r="AM1" s="1" t="s">
        <v>8385</v>
      </c>
      <c r="AN1" s="27" t="s">
        <v>34</v>
      </c>
    </row>
    <row r="2" spans="1:40" x14ac:dyDescent="0.25">
      <c r="A2" s="28">
        <v>29</v>
      </c>
      <c r="B2" s="29" t="s">
        <v>1261</v>
      </c>
      <c r="C2" s="29" t="s">
        <v>1262</v>
      </c>
      <c r="D2" s="29" t="s">
        <v>1263</v>
      </c>
      <c r="E2" s="42">
        <v>42669</v>
      </c>
      <c r="F2" s="29" t="s">
        <v>38</v>
      </c>
      <c r="G2" s="28">
        <v>2200</v>
      </c>
      <c r="H2" s="28">
        <v>800</v>
      </c>
      <c r="L2" s="10" t="s">
        <v>341</v>
      </c>
      <c r="M2" s="29" t="s">
        <v>54</v>
      </c>
      <c r="N2" s="31" t="s">
        <v>48</v>
      </c>
      <c r="O2" s="28">
        <v>0</v>
      </c>
      <c r="P2" s="29" t="s">
        <v>111</v>
      </c>
      <c r="Q2" s="31" t="s">
        <v>15</v>
      </c>
      <c r="R2" s="28">
        <v>0</v>
      </c>
      <c r="S2" s="28">
        <v>0</v>
      </c>
      <c r="T2" s="28">
        <v>0</v>
      </c>
      <c r="U2" s="28">
        <v>0</v>
      </c>
      <c r="V2" s="28">
        <v>0</v>
      </c>
      <c r="W2" s="28">
        <v>0</v>
      </c>
      <c r="X2" s="28">
        <v>0</v>
      </c>
      <c r="Y2" s="28">
        <v>0</v>
      </c>
      <c r="Z2" s="28">
        <v>0</v>
      </c>
      <c r="AA2" s="28">
        <v>0</v>
      </c>
      <c r="AB2" s="28">
        <v>1</v>
      </c>
      <c r="AC2" s="28">
        <v>1</v>
      </c>
      <c r="AD2" s="28">
        <v>1</v>
      </c>
      <c r="AE2" s="28">
        <v>1</v>
      </c>
      <c r="AF2" s="28">
        <v>0</v>
      </c>
      <c r="AG2" s="28">
        <v>0</v>
      </c>
      <c r="AH2" s="28">
        <v>0</v>
      </c>
      <c r="AI2" s="28">
        <v>0</v>
      </c>
      <c r="AJ2" s="9">
        <f>IF(OR(AC2=1,AE2=1),1,0)</f>
        <v>1</v>
      </c>
      <c r="AK2" s="9">
        <f>IF(OR(AF2=1,AG2=1),1,0)</f>
        <v>0</v>
      </c>
      <c r="AL2" s="9">
        <f>IF(OR(AD2=1,AH2=1,AI2=1),1,0)</f>
        <v>1</v>
      </c>
      <c r="AM2" s="9">
        <f>IF(OR(AD2=1,AH2=1),1,0)</f>
        <v>1</v>
      </c>
      <c r="AN2" s="29" t="s">
        <v>1264</v>
      </c>
    </row>
    <row r="3" spans="1:40" x14ac:dyDescent="0.25">
      <c r="A3" s="28">
        <v>71</v>
      </c>
      <c r="B3" s="29" t="s">
        <v>1451</v>
      </c>
      <c r="C3" s="29" t="s">
        <v>1452</v>
      </c>
      <c r="D3" s="29" t="s">
        <v>1453</v>
      </c>
      <c r="E3" s="42">
        <v>41329</v>
      </c>
      <c r="F3" s="29" t="s">
        <v>38</v>
      </c>
      <c r="J3" s="28">
        <v>0.15</v>
      </c>
      <c r="L3" s="10" t="s">
        <v>342</v>
      </c>
      <c r="M3" s="29" t="s">
        <v>424</v>
      </c>
      <c r="N3" s="31" t="s">
        <v>48</v>
      </c>
      <c r="O3" s="28">
        <v>0.3</v>
      </c>
      <c r="P3" s="29" t="s">
        <v>103</v>
      </c>
      <c r="Q3" s="31" t="s">
        <v>15</v>
      </c>
      <c r="R3" s="28">
        <v>1</v>
      </c>
      <c r="S3" s="28">
        <v>0</v>
      </c>
      <c r="T3" s="28">
        <v>0</v>
      </c>
      <c r="U3" s="28">
        <v>0</v>
      </c>
      <c r="V3" s="28">
        <v>0</v>
      </c>
      <c r="W3" s="28">
        <v>0</v>
      </c>
      <c r="X3" s="28">
        <v>0</v>
      </c>
      <c r="Y3" s="28">
        <v>0</v>
      </c>
      <c r="Z3" s="28">
        <v>0</v>
      </c>
      <c r="AA3" s="28">
        <v>1</v>
      </c>
      <c r="AB3" s="28">
        <v>0</v>
      </c>
      <c r="AC3" s="28">
        <v>1</v>
      </c>
      <c r="AD3" s="28">
        <v>1</v>
      </c>
      <c r="AE3" s="28">
        <v>0</v>
      </c>
      <c r="AF3" s="28">
        <v>0</v>
      </c>
      <c r="AG3" s="28">
        <v>0</v>
      </c>
      <c r="AH3" s="28">
        <v>0</v>
      </c>
      <c r="AI3" s="28">
        <v>0</v>
      </c>
      <c r="AJ3" s="9">
        <f t="shared" ref="AJ3:AJ15" si="0">IF(OR(AC3=1,AE3=1),1,0)</f>
        <v>1</v>
      </c>
      <c r="AK3" s="9">
        <f t="shared" ref="AK3:AK15" si="1">IF(OR(AF3=1,AG3=1),1,0)</f>
        <v>0</v>
      </c>
      <c r="AL3" s="9">
        <f>IF(OR(AD3=1,AH3=1,AI3=1),1,0)</f>
        <v>1</v>
      </c>
      <c r="AM3" s="9">
        <f>IF(OR(AD3=1,AH3=1),1,0)</f>
        <v>1</v>
      </c>
      <c r="AN3" s="29" t="s">
        <v>1454</v>
      </c>
    </row>
    <row r="4" spans="1:40" x14ac:dyDescent="0.25">
      <c r="A4" s="28">
        <v>90</v>
      </c>
      <c r="B4" s="29" t="s">
        <v>1455</v>
      </c>
      <c r="C4" s="29" t="s">
        <v>1456</v>
      </c>
      <c r="D4" s="29" t="s">
        <v>1457</v>
      </c>
      <c r="E4" s="42">
        <v>41085</v>
      </c>
      <c r="F4" s="29" t="s">
        <v>38</v>
      </c>
      <c r="J4" s="28">
        <v>0.245</v>
      </c>
      <c r="L4" s="10" t="s">
        <v>342</v>
      </c>
      <c r="M4" s="29" t="s">
        <v>39</v>
      </c>
      <c r="N4" s="31" t="s">
        <v>48</v>
      </c>
      <c r="O4" s="28">
        <v>30</v>
      </c>
      <c r="P4" s="29" t="s">
        <v>41</v>
      </c>
      <c r="Q4" s="31" t="s">
        <v>15</v>
      </c>
      <c r="R4" s="28">
        <v>1</v>
      </c>
      <c r="S4" s="28">
        <v>0</v>
      </c>
      <c r="T4" s="28">
        <v>0</v>
      </c>
      <c r="U4" s="28">
        <v>1</v>
      </c>
      <c r="V4" s="28">
        <v>0</v>
      </c>
      <c r="W4" s="28">
        <v>0</v>
      </c>
      <c r="X4" s="28">
        <v>0</v>
      </c>
      <c r="Y4" s="28">
        <v>0</v>
      </c>
      <c r="Z4" s="28">
        <v>1</v>
      </c>
      <c r="AA4" s="28">
        <v>0</v>
      </c>
      <c r="AB4" s="28">
        <v>0</v>
      </c>
      <c r="AC4" s="28">
        <v>1</v>
      </c>
      <c r="AD4" s="28">
        <v>0</v>
      </c>
      <c r="AE4" s="28">
        <v>1</v>
      </c>
      <c r="AF4" s="28">
        <v>0</v>
      </c>
      <c r="AG4" s="28">
        <v>0</v>
      </c>
      <c r="AH4" s="28">
        <v>0</v>
      </c>
      <c r="AI4" s="28">
        <v>0</v>
      </c>
      <c r="AJ4" s="9">
        <f>IF(OR(AC4=1,AE4=1),1,0)</f>
        <v>1</v>
      </c>
      <c r="AK4" s="9">
        <f>IF(OR(AF4=1,AG4=1),1,0)</f>
        <v>0</v>
      </c>
      <c r="AL4" s="9">
        <f>IF(OR(AD4=1,AH4=1,AI4=1),1,0)</f>
        <v>0</v>
      </c>
      <c r="AM4" s="9">
        <f>IF(OR(AD4=1,AH4=1),1,0)</f>
        <v>0</v>
      </c>
      <c r="AN4" s="29" t="s">
        <v>1458</v>
      </c>
    </row>
    <row r="5" spans="1:40" x14ac:dyDescent="0.25">
      <c r="A5" s="28">
        <v>112</v>
      </c>
      <c r="B5" s="29" t="s">
        <v>369</v>
      </c>
      <c r="C5" s="29" t="s">
        <v>370</v>
      </c>
      <c r="D5" s="29" t="s">
        <v>371</v>
      </c>
      <c r="E5" s="42">
        <v>42135</v>
      </c>
      <c r="F5" s="29" t="s">
        <v>46</v>
      </c>
      <c r="G5" s="28">
        <v>2100</v>
      </c>
      <c r="H5" s="28">
        <v>800</v>
      </c>
      <c r="L5" s="10" t="s">
        <v>341</v>
      </c>
      <c r="M5" s="29" t="s">
        <v>54</v>
      </c>
      <c r="N5" s="31" t="s">
        <v>48</v>
      </c>
      <c r="O5" s="28">
        <v>0</v>
      </c>
      <c r="P5" s="29" t="s">
        <v>372</v>
      </c>
      <c r="Q5" s="31" t="s">
        <v>15</v>
      </c>
      <c r="R5" s="28">
        <v>0</v>
      </c>
      <c r="S5" s="28">
        <v>0</v>
      </c>
      <c r="T5" s="28">
        <v>0</v>
      </c>
      <c r="U5" s="28">
        <v>0</v>
      </c>
      <c r="V5" s="28">
        <v>0</v>
      </c>
      <c r="W5" s="28">
        <v>0</v>
      </c>
      <c r="X5" s="28">
        <v>0</v>
      </c>
      <c r="Y5" s="28">
        <v>0</v>
      </c>
      <c r="Z5" s="28">
        <v>0</v>
      </c>
      <c r="AA5" s="28">
        <v>0</v>
      </c>
      <c r="AB5" s="28">
        <v>1</v>
      </c>
      <c r="AC5" s="28">
        <v>1</v>
      </c>
      <c r="AD5" s="28">
        <v>0</v>
      </c>
      <c r="AE5" s="28">
        <v>0</v>
      </c>
      <c r="AF5" s="28">
        <v>0</v>
      </c>
      <c r="AG5" s="28">
        <v>0</v>
      </c>
      <c r="AH5" s="28">
        <v>0</v>
      </c>
      <c r="AI5" s="28">
        <v>0</v>
      </c>
      <c r="AJ5" s="9">
        <f t="shared" si="0"/>
        <v>1</v>
      </c>
      <c r="AK5" s="9">
        <f t="shared" si="1"/>
        <v>0</v>
      </c>
      <c r="AL5" s="9">
        <f t="shared" ref="AL5:AL15" si="2">IF(OR(AD5=1,AH5=1,AI5=1),1,0)</f>
        <v>0</v>
      </c>
      <c r="AM5" s="9">
        <f t="shared" ref="AM5:AM15" si="3">IF(OR(AD5=1,AH5=1),1,0)</f>
        <v>0</v>
      </c>
      <c r="AN5" s="29" t="s">
        <v>373</v>
      </c>
    </row>
    <row r="6" spans="1:40" x14ac:dyDescent="0.25">
      <c r="A6" s="28">
        <v>118</v>
      </c>
      <c r="B6" s="29" t="s">
        <v>7325</v>
      </c>
      <c r="C6" s="29" t="s">
        <v>7326</v>
      </c>
      <c r="D6" s="29" t="s">
        <v>7327</v>
      </c>
      <c r="E6" s="42">
        <v>41640</v>
      </c>
      <c r="F6" s="29" t="s">
        <v>46</v>
      </c>
      <c r="G6" s="28">
        <v>2100</v>
      </c>
      <c r="H6" s="28">
        <v>800</v>
      </c>
      <c r="L6" s="10" t="s">
        <v>341</v>
      </c>
      <c r="M6" s="29" t="s">
        <v>54</v>
      </c>
      <c r="N6" s="31" t="s">
        <v>48</v>
      </c>
      <c r="O6" s="28">
        <v>0</v>
      </c>
      <c r="P6" s="29" t="s">
        <v>7328</v>
      </c>
      <c r="Q6" s="31" t="s">
        <v>15</v>
      </c>
      <c r="R6" s="28">
        <v>1</v>
      </c>
      <c r="S6" s="28">
        <v>0</v>
      </c>
      <c r="T6" s="28">
        <v>0</v>
      </c>
      <c r="U6" s="28">
        <v>0</v>
      </c>
      <c r="V6" s="28">
        <v>0</v>
      </c>
      <c r="W6" s="28">
        <v>0</v>
      </c>
      <c r="X6" s="28">
        <v>0</v>
      </c>
      <c r="Y6" s="28">
        <v>0</v>
      </c>
      <c r="Z6" s="28">
        <v>0</v>
      </c>
      <c r="AA6" s="28">
        <v>0</v>
      </c>
      <c r="AB6" s="28">
        <v>1</v>
      </c>
      <c r="AC6" s="28">
        <v>0</v>
      </c>
      <c r="AD6" s="28">
        <v>0</v>
      </c>
      <c r="AE6" s="28">
        <v>1</v>
      </c>
      <c r="AF6" s="28">
        <v>0</v>
      </c>
      <c r="AG6" s="28">
        <v>0</v>
      </c>
      <c r="AH6" s="28">
        <v>0</v>
      </c>
      <c r="AI6" s="28">
        <v>0</v>
      </c>
      <c r="AJ6" s="9">
        <f t="shared" si="0"/>
        <v>1</v>
      </c>
      <c r="AK6" s="9">
        <f t="shared" si="1"/>
        <v>0</v>
      </c>
      <c r="AL6" s="9">
        <f t="shared" si="2"/>
        <v>0</v>
      </c>
      <c r="AM6" s="9">
        <f t="shared" si="3"/>
        <v>0</v>
      </c>
      <c r="AN6" s="29" t="s">
        <v>7329</v>
      </c>
    </row>
    <row r="7" spans="1:40" x14ac:dyDescent="0.25">
      <c r="A7" s="28">
        <v>129</v>
      </c>
      <c r="B7" s="29" t="s">
        <v>43</v>
      </c>
      <c r="C7" s="29" t="s">
        <v>44</v>
      </c>
      <c r="D7" s="29" t="s">
        <v>45</v>
      </c>
      <c r="E7" s="42">
        <v>41518</v>
      </c>
      <c r="F7" s="29" t="s">
        <v>46</v>
      </c>
      <c r="G7" s="28">
        <v>2100</v>
      </c>
      <c r="H7" s="28">
        <v>800</v>
      </c>
      <c r="L7" s="10" t="s">
        <v>341</v>
      </c>
      <c r="M7" s="29" t="s">
        <v>47</v>
      </c>
      <c r="N7" s="31" t="s">
        <v>48</v>
      </c>
      <c r="O7" s="28">
        <v>0</v>
      </c>
      <c r="P7" s="29" t="s">
        <v>49</v>
      </c>
      <c r="Q7" s="31" t="s">
        <v>15</v>
      </c>
      <c r="R7" s="28">
        <v>1</v>
      </c>
      <c r="S7" s="28">
        <v>0</v>
      </c>
      <c r="T7" s="28">
        <v>0</v>
      </c>
      <c r="U7" s="28">
        <v>0</v>
      </c>
      <c r="V7" s="28">
        <v>0</v>
      </c>
      <c r="W7" s="28">
        <v>0</v>
      </c>
      <c r="X7" s="28">
        <v>0</v>
      </c>
      <c r="Y7" s="28">
        <v>0</v>
      </c>
      <c r="Z7" s="28">
        <v>0</v>
      </c>
      <c r="AA7" s="28">
        <v>0</v>
      </c>
      <c r="AB7" s="28">
        <v>1</v>
      </c>
      <c r="AC7" s="28">
        <v>0</v>
      </c>
      <c r="AD7" s="28">
        <v>0</v>
      </c>
      <c r="AE7" s="28">
        <v>0</v>
      </c>
      <c r="AF7" s="28">
        <v>0</v>
      </c>
      <c r="AG7" s="28">
        <v>0</v>
      </c>
      <c r="AH7" s="28">
        <v>0</v>
      </c>
      <c r="AI7" s="28">
        <v>1</v>
      </c>
      <c r="AJ7" s="9">
        <f t="shared" si="0"/>
        <v>0</v>
      </c>
      <c r="AK7" s="9">
        <f t="shared" si="1"/>
        <v>0</v>
      </c>
      <c r="AL7" s="9">
        <f t="shared" si="2"/>
        <v>1</v>
      </c>
      <c r="AM7" s="9">
        <f t="shared" si="3"/>
        <v>0</v>
      </c>
      <c r="AN7" s="29" t="s">
        <v>50</v>
      </c>
    </row>
    <row r="8" spans="1:40" x14ac:dyDescent="0.25">
      <c r="A8" s="28">
        <v>138</v>
      </c>
      <c r="B8" s="29" t="s">
        <v>7330</v>
      </c>
      <c r="C8" s="29" t="s">
        <v>7331</v>
      </c>
      <c r="D8" s="29" t="s">
        <v>7332</v>
      </c>
      <c r="E8" s="42">
        <v>41671</v>
      </c>
      <c r="F8" s="29" t="s">
        <v>38</v>
      </c>
      <c r="G8" s="28">
        <v>2100</v>
      </c>
      <c r="H8" s="28">
        <v>800</v>
      </c>
      <c r="L8" s="10" t="s">
        <v>341</v>
      </c>
      <c r="M8" s="29" t="s">
        <v>54</v>
      </c>
      <c r="N8" s="31" t="s">
        <v>48</v>
      </c>
      <c r="O8" s="28">
        <v>0</v>
      </c>
      <c r="P8" s="29" t="s">
        <v>170</v>
      </c>
      <c r="Q8" s="31" t="s">
        <v>15</v>
      </c>
      <c r="R8" s="28">
        <v>1</v>
      </c>
      <c r="S8" s="28">
        <v>0</v>
      </c>
      <c r="T8" s="28">
        <v>0</v>
      </c>
      <c r="U8" s="28">
        <v>0</v>
      </c>
      <c r="V8" s="28">
        <v>0</v>
      </c>
      <c r="W8" s="28">
        <v>0</v>
      </c>
      <c r="X8" s="28">
        <v>0</v>
      </c>
      <c r="Y8" s="28">
        <v>0</v>
      </c>
      <c r="Z8" s="28">
        <v>0</v>
      </c>
      <c r="AA8" s="28">
        <v>0</v>
      </c>
      <c r="AB8" s="28">
        <v>1</v>
      </c>
      <c r="AC8" s="28">
        <v>0</v>
      </c>
      <c r="AD8" s="28">
        <v>0</v>
      </c>
      <c r="AE8" s="28">
        <v>0</v>
      </c>
      <c r="AF8" s="28">
        <v>0</v>
      </c>
      <c r="AG8" s="28">
        <v>1</v>
      </c>
      <c r="AH8" s="28">
        <v>0</v>
      </c>
      <c r="AI8" s="28">
        <v>0</v>
      </c>
      <c r="AJ8" s="9">
        <f t="shared" si="0"/>
        <v>0</v>
      </c>
      <c r="AK8" s="9">
        <f t="shared" si="1"/>
        <v>1</v>
      </c>
      <c r="AL8" s="9">
        <f t="shared" si="2"/>
        <v>0</v>
      </c>
      <c r="AM8" s="9">
        <f t="shared" si="3"/>
        <v>0</v>
      </c>
      <c r="AN8" s="29" t="s">
        <v>7333</v>
      </c>
    </row>
    <row r="9" spans="1:40" x14ac:dyDescent="0.25">
      <c r="A9" s="28">
        <v>172</v>
      </c>
      <c r="B9" s="29" t="s">
        <v>1269</v>
      </c>
      <c r="C9" s="29" t="s">
        <v>1270</v>
      </c>
      <c r="D9" s="29" t="s">
        <v>1271</v>
      </c>
      <c r="E9" s="42">
        <v>39142</v>
      </c>
      <c r="F9" s="29" t="s">
        <v>46</v>
      </c>
      <c r="L9" s="10" t="s">
        <v>341</v>
      </c>
      <c r="M9" s="29" t="s">
        <v>47</v>
      </c>
      <c r="N9" s="31" t="s">
        <v>48</v>
      </c>
      <c r="O9" s="28">
        <v>0</v>
      </c>
      <c r="P9" s="29" t="s">
        <v>60</v>
      </c>
      <c r="Q9" s="31" t="s">
        <v>15</v>
      </c>
      <c r="R9" s="28">
        <v>1</v>
      </c>
      <c r="S9" s="28">
        <v>0</v>
      </c>
      <c r="T9" s="28">
        <v>0</v>
      </c>
      <c r="U9" s="28">
        <v>0</v>
      </c>
      <c r="V9" s="28">
        <v>0</v>
      </c>
      <c r="W9" s="28">
        <v>0</v>
      </c>
      <c r="X9" s="28">
        <v>0</v>
      </c>
      <c r="Y9" s="28">
        <v>0</v>
      </c>
      <c r="Z9" s="28">
        <v>0</v>
      </c>
      <c r="AA9" s="28">
        <v>0</v>
      </c>
      <c r="AB9" s="28">
        <v>1</v>
      </c>
      <c r="AC9" s="28">
        <v>0</v>
      </c>
      <c r="AD9" s="28">
        <v>0</v>
      </c>
      <c r="AE9" s="28">
        <v>0</v>
      </c>
      <c r="AF9" s="28">
        <v>0</v>
      </c>
      <c r="AG9" s="28">
        <v>0</v>
      </c>
      <c r="AH9" s="28">
        <v>0</v>
      </c>
      <c r="AI9" s="28">
        <v>1</v>
      </c>
      <c r="AJ9" s="9">
        <f t="shared" si="0"/>
        <v>0</v>
      </c>
      <c r="AK9" s="9">
        <f t="shared" si="1"/>
        <v>0</v>
      </c>
      <c r="AL9" s="9">
        <f t="shared" si="2"/>
        <v>1</v>
      </c>
      <c r="AM9" s="9">
        <f t="shared" si="3"/>
        <v>0</v>
      </c>
      <c r="AN9" s="29" t="s">
        <v>1272</v>
      </c>
    </row>
    <row r="10" spans="1:40" x14ac:dyDescent="0.25">
      <c r="A10" s="28">
        <v>180</v>
      </c>
      <c r="B10" s="29" t="s">
        <v>57</v>
      </c>
      <c r="C10" s="29" t="s">
        <v>58</v>
      </c>
      <c r="D10" s="29" t="s">
        <v>59</v>
      </c>
      <c r="E10" s="42">
        <v>39142</v>
      </c>
      <c r="F10" s="29" t="s">
        <v>38</v>
      </c>
      <c r="L10" s="10" t="s">
        <v>341</v>
      </c>
      <c r="M10" s="29" t="s">
        <v>54</v>
      </c>
      <c r="N10" s="31" t="s">
        <v>48</v>
      </c>
      <c r="O10" s="28">
        <v>0</v>
      </c>
      <c r="P10" s="29" t="s">
        <v>60</v>
      </c>
      <c r="Q10" s="31" t="s">
        <v>15</v>
      </c>
      <c r="R10" s="28">
        <v>1</v>
      </c>
      <c r="S10" s="28">
        <v>0</v>
      </c>
      <c r="T10" s="28">
        <v>0</v>
      </c>
      <c r="U10" s="28">
        <v>0</v>
      </c>
      <c r="V10" s="28">
        <v>0</v>
      </c>
      <c r="W10" s="28">
        <v>0</v>
      </c>
      <c r="X10" s="28">
        <v>0</v>
      </c>
      <c r="Y10" s="28">
        <v>0</v>
      </c>
      <c r="Z10" s="28">
        <v>0</v>
      </c>
      <c r="AA10" s="28">
        <v>0</v>
      </c>
      <c r="AB10" s="28">
        <v>1</v>
      </c>
      <c r="AC10" s="28">
        <v>0</v>
      </c>
      <c r="AD10" s="28">
        <v>0</v>
      </c>
      <c r="AE10" s="28">
        <v>0</v>
      </c>
      <c r="AF10" s="28">
        <v>0</v>
      </c>
      <c r="AG10" s="28">
        <v>0</v>
      </c>
      <c r="AH10" s="28">
        <v>0</v>
      </c>
      <c r="AI10" s="28">
        <v>1</v>
      </c>
      <c r="AJ10" s="9">
        <f t="shared" si="0"/>
        <v>0</v>
      </c>
      <c r="AK10" s="9">
        <f t="shared" si="1"/>
        <v>0</v>
      </c>
      <c r="AL10" s="9">
        <f t="shared" si="2"/>
        <v>1</v>
      </c>
      <c r="AM10" s="9">
        <f t="shared" si="3"/>
        <v>0</v>
      </c>
      <c r="AN10" s="29" t="s">
        <v>61</v>
      </c>
    </row>
    <row r="11" spans="1:40" x14ac:dyDescent="0.25">
      <c r="A11" s="28">
        <v>182</v>
      </c>
      <c r="B11" s="29" t="s">
        <v>1356</v>
      </c>
      <c r="C11" s="29" t="s">
        <v>1357</v>
      </c>
      <c r="D11" s="29" t="s">
        <v>1358</v>
      </c>
      <c r="E11" s="42">
        <v>41791</v>
      </c>
      <c r="F11" s="29" t="s">
        <v>38</v>
      </c>
      <c r="G11" s="28">
        <v>1800</v>
      </c>
      <c r="H11" s="28">
        <v>900</v>
      </c>
      <c r="L11" s="10" t="s">
        <v>341</v>
      </c>
      <c r="M11" s="29" t="s">
        <v>54</v>
      </c>
      <c r="N11" s="31" t="s">
        <v>48</v>
      </c>
      <c r="O11" s="28">
        <v>0</v>
      </c>
      <c r="P11" s="29" t="s">
        <v>60</v>
      </c>
      <c r="Q11" s="31" t="s">
        <v>15</v>
      </c>
      <c r="R11" s="28">
        <v>1</v>
      </c>
      <c r="S11" s="28">
        <v>0</v>
      </c>
      <c r="T11" s="28">
        <v>0</v>
      </c>
      <c r="U11" s="28">
        <v>0</v>
      </c>
      <c r="V11" s="28">
        <v>0</v>
      </c>
      <c r="W11" s="28">
        <v>0</v>
      </c>
      <c r="X11" s="28">
        <v>0</v>
      </c>
      <c r="Y11" s="28">
        <v>0</v>
      </c>
      <c r="Z11" s="28">
        <v>0</v>
      </c>
      <c r="AA11" s="28">
        <v>0</v>
      </c>
      <c r="AB11" s="28">
        <v>1</v>
      </c>
      <c r="AC11" s="28">
        <v>0</v>
      </c>
      <c r="AD11" s="28">
        <v>0</v>
      </c>
      <c r="AE11" s="28">
        <v>0</v>
      </c>
      <c r="AF11" s="28">
        <v>0</v>
      </c>
      <c r="AG11" s="28">
        <v>0</v>
      </c>
      <c r="AH11" s="28">
        <v>0</v>
      </c>
      <c r="AI11" s="28">
        <v>1</v>
      </c>
      <c r="AJ11" s="9">
        <f>IF(OR(AC11=1,AE11=1),1,0)</f>
        <v>0</v>
      </c>
      <c r="AK11" s="9">
        <f>IF(OR(AF11=1,AG11=1),1,0)</f>
        <v>0</v>
      </c>
      <c r="AL11" s="9">
        <f>IF(OR(AD11=1,AH11=1,AI11=1),1,0)</f>
        <v>1</v>
      </c>
      <c r="AM11" s="9">
        <f>IF(OR(AD11=1,AH11=1),1,0)</f>
        <v>0</v>
      </c>
      <c r="AN11" s="29" t="s">
        <v>1359</v>
      </c>
    </row>
    <row r="12" spans="1:40" x14ac:dyDescent="0.25">
      <c r="A12" s="28">
        <v>213</v>
      </c>
      <c r="B12" s="29" t="s">
        <v>62</v>
      </c>
      <c r="C12" s="29" t="s">
        <v>63</v>
      </c>
      <c r="D12" s="29" t="s">
        <v>64</v>
      </c>
      <c r="E12" s="42">
        <v>40913</v>
      </c>
      <c r="F12" s="29" t="s">
        <v>46</v>
      </c>
      <c r="G12" s="28">
        <v>2200</v>
      </c>
      <c r="H12" s="28">
        <v>800</v>
      </c>
      <c r="K12" s="28">
        <v>3.2</v>
      </c>
      <c r="L12" s="10" t="s">
        <v>341</v>
      </c>
      <c r="M12" s="29" t="s">
        <v>47</v>
      </c>
      <c r="N12" s="31" t="s">
        <v>48</v>
      </c>
      <c r="O12" s="28">
        <v>0</v>
      </c>
      <c r="P12" s="29" t="s">
        <v>60</v>
      </c>
      <c r="Q12" s="31" t="s">
        <v>15</v>
      </c>
      <c r="R12" s="28">
        <v>0</v>
      </c>
      <c r="S12" s="28">
        <v>0</v>
      </c>
      <c r="T12" s="28">
        <v>0</v>
      </c>
      <c r="U12" s="28">
        <v>0</v>
      </c>
      <c r="V12" s="28">
        <v>0</v>
      </c>
      <c r="W12" s="28">
        <v>0</v>
      </c>
      <c r="X12" s="28">
        <v>0</v>
      </c>
      <c r="Y12" s="28">
        <v>0</v>
      </c>
      <c r="Z12" s="28">
        <v>0</v>
      </c>
      <c r="AA12" s="28">
        <v>0</v>
      </c>
      <c r="AB12" s="28">
        <v>1</v>
      </c>
      <c r="AC12" s="28">
        <v>1</v>
      </c>
      <c r="AD12" s="28">
        <v>0</v>
      </c>
      <c r="AE12" s="28">
        <v>0</v>
      </c>
      <c r="AF12" s="28">
        <v>0</v>
      </c>
      <c r="AG12" s="28">
        <v>0</v>
      </c>
      <c r="AH12" s="28">
        <v>0</v>
      </c>
      <c r="AI12" s="28">
        <v>0</v>
      </c>
      <c r="AJ12" s="9">
        <f t="shared" si="0"/>
        <v>1</v>
      </c>
      <c r="AK12" s="9">
        <f>IF(OR(AF12=1,AG12=1),1,0)</f>
        <v>0</v>
      </c>
      <c r="AL12" s="9">
        <f t="shared" si="2"/>
        <v>0</v>
      </c>
      <c r="AM12" s="9">
        <f t="shared" si="3"/>
        <v>0</v>
      </c>
      <c r="AN12" s="29" t="s">
        <v>65</v>
      </c>
    </row>
    <row r="13" spans="1:40" x14ac:dyDescent="0.25">
      <c r="A13" s="28">
        <v>217</v>
      </c>
      <c r="B13" s="29" t="s">
        <v>1364</v>
      </c>
      <c r="C13" s="29" t="s">
        <v>1365</v>
      </c>
      <c r="D13" s="29" t="s">
        <v>1366</v>
      </c>
      <c r="E13" s="42">
        <v>40695</v>
      </c>
      <c r="F13" s="29" t="s">
        <v>46</v>
      </c>
      <c r="G13" s="28">
        <v>2450</v>
      </c>
      <c r="H13" s="28">
        <v>900</v>
      </c>
      <c r="I13" s="28">
        <v>2.1700000000000001E-2</v>
      </c>
      <c r="L13" s="10" t="s">
        <v>341</v>
      </c>
      <c r="M13" s="29" t="s">
        <v>47</v>
      </c>
      <c r="N13" s="31" t="s">
        <v>48</v>
      </c>
      <c r="O13" s="28">
        <v>17520</v>
      </c>
      <c r="P13" s="29" t="s">
        <v>60</v>
      </c>
      <c r="Q13" s="31" t="s">
        <v>15</v>
      </c>
      <c r="R13" s="28">
        <v>1</v>
      </c>
      <c r="S13" s="28">
        <v>0</v>
      </c>
      <c r="T13" s="28">
        <v>0</v>
      </c>
      <c r="U13" s="28">
        <v>0</v>
      </c>
      <c r="V13" s="28">
        <v>0</v>
      </c>
      <c r="W13" s="28">
        <v>0</v>
      </c>
      <c r="X13" s="28">
        <v>0</v>
      </c>
      <c r="Y13" s="28">
        <v>0</v>
      </c>
      <c r="Z13" s="28">
        <v>0</v>
      </c>
      <c r="AA13" s="28">
        <v>0</v>
      </c>
      <c r="AB13" s="28">
        <v>1</v>
      </c>
      <c r="AC13" s="28">
        <v>0</v>
      </c>
      <c r="AD13" s="28">
        <v>0</v>
      </c>
      <c r="AE13" s="28">
        <v>0</v>
      </c>
      <c r="AF13" s="28">
        <v>1</v>
      </c>
      <c r="AG13" s="28">
        <v>0</v>
      </c>
      <c r="AH13" s="28">
        <v>0</v>
      </c>
      <c r="AI13" s="28">
        <v>0</v>
      </c>
      <c r="AJ13" s="9">
        <f>IF(OR(AC13=1,AE13=1),1,0)</f>
        <v>0</v>
      </c>
      <c r="AK13" s="9">
        <f>IF(OR(AF13=1,AG13=1),1,0)</f>
        <v>1</v>
      </c>
      <c r="AL13" s="9">
        <f>IF(OR(AD13=1,AH13=1,AI13=1),1,0)</f>
        <v>0</v>
      </c>
      <c r="AM13" s="9">
        <f>IF(OR(AD13=1,AH13=1),1,0)</f>
        <v>0</v>
      </c>
      <c r="AN13" s="29" t="s">
        <v>1367</v>
      </c>
    </row>
    <row r="14" spans="1:40" x14ac:dyDescent="0.25">
      <c r="A14" s="28">
        <v>255</v>
      </c>
      <c r="B14" s="29" t="s">
        <v>379</v>
      </c>
      <c r="C14" s="29" t="s">
        <v>380</v>
      </c>
      <c r="D14" s="29" t="s">
        <v>381</v>
      </c>
      <c r="E14" s="42">
        <v>38231</v>
      </c>
      <c r="F14" s="29" t="s">
        <v>46</v>
      </c>
      <c r="G14" s="28">
        <v>1850</v>
      </c>
      <c r="H14" s="28">
        <v>940</v>
      </c>
      <c r="K14" s="28">
        <v>1.2</v>
      </c>
      <c r="L14" s="10" t="s">
        <v>341</v>
      </c>
      <c r="M14" s="29" t="s">
        <v>47</v>
      </c>
      <c r="N14" s="31" t="s">
        <v>48</v>
      </c>
      <c r="O14" s="28">
        <v>0</v>
      </c>
      <c r="P14" s="29" t="s">
        <v>60</v>
      </c>
      <c r="Q14" s="31" t="s">
        <v>15</v>
      </c>
      <c r="R14" s="28">
        <v>1</v>
      </c>
      <c r="S14" s="28">
        <v>0</v>
      </c>
      <c r="T14" s="28">
        <v>0</v>
      </c>
      <c r="U14" s="28">
        <v>0</v>
      </c>
      <c r="V14" s="28">
        <v>0</v>
      </c>
      <c r="W14" s="28">
        <v>0</v>
      </c>
      <c r="X14" s="28">
        <v>0</v>
      </c>
      <c r="Y14" s="28">
        <v>0</v>
      </c>
      <c r="Z14" s="28">
        <v>0</v>
      </c>
      <c r="AA14" s="28">
        <v>0</v>
      </c>
      <c r="AB14" s="28">
        <v>1</v>
      </c>
      <c r="AC14" s="28">
        <v>0</v>
      </c>
      <c r="AD14" s="28">
        <v>0</v>
      </c>
      <c r="AE14" s="28">
        <v>0</v>
      </c>
      <c r="AF14" s="28">
        <v>0</v>
      </c>
      <c r="AG14" s="28">
        <v>0</v>
      </c>
      <c r="AH14" s="28">
        <v>0</v>
      </c>
      <c r="AI14" s="28">
        <v>1</v>
      </c>
      <c r="AJ14" s="9">
        <f t="shared" si="0"/>
        <v>0</v>
      </c>
      <c r="AK14" s="9">
        <f t="shared" si="1"/>
        <v>0</v>
      </c>
      <c r="AL14" s="9">
        <f t="shared" si="2"/>
        <v>1</v>
      </c>
      <c r="AM14" s="9">
        <f t="shared" si="3"/>
        <v>0</v>
      </c>
      <c r="AN14" s="29" t="s">
        <v>382</v>
      </c>
    </row>
    <row r="15" spans="1:40" x14ac:dyDescent="0.25">
      <c r="A15" s="28">
        <v>316</v>
      </c>
      <c r="B15" s="29" t="s">
        <v>7334</v>
      </c>
      <c r="C15" s="29" t="s">
        <v>7335</v>
      </c>
      <c r="D15" s="29" t="s">
        <v>7336</v>
      </c>
      <c r="E15" s="42">
        <v>38596</v>
      </c>
      <c r="F15" s="29" t="s">
        <v>38</v>
      </c>
      <c r="L15" s="25" t="s">
        <v>341</v>
      </c>
      <c r="M15" s="38" t="s">
        <v>54</v>
      </c>
      <c r="N15" s="36" t="s">
        <v>48</v>
      </c>
      <c r="Q15" s="31" t="s">
        <v>70</v>
      </c>
      <c r="R15" s="28">
        <v>0</v>
      </c>
      <c r="S15" s="28">
        <v>0</v>
      </c>
      <c r="T15" s="28">
        <v>0</v>
      </c>
      <c r="U15" s="28">
        <v>0</v>
      </c>
      <c r="V15" s="28">
        <v>0</v>
      </c>
      <c r="W15" s="28">
        <v>0</v>
      </c>
      <c r="X15" s="28">
        <v>0</v>
      </c>
      <c r="Y15" s="28">
        <v>0</v>
      </c>
      <c r="Z15" s="28">
        <v>0</v>
      </c>
      <c r="AA15" s="28">
        <v>0</v>
      </c>
      <c r="AB15" s="28">
        <v>1</v>
      </c>
      <c r="AC15" s="28">
        <v>0</v>
      </c>
      <c r="AD15" s="28">
        <v>0</v>
      </c>
      <c r="AE15" s="28">
        <v>0</v>
      </c>
      <c r="AF15" s="28">
        <v>0</v>
      </c>
      <c r="AG15" s="28">
        <v>0</v>
      </c>
      <c r="AH15" s="28">
        <v>0</v>
      </c>
      <c r="AI15" s="28">
        <v>1</v>
      </c>
      <c r="AJ15" s="9">
        <f t="shared" si="0"/>
        <v>0</v>
      </c>
      <c r="AK15" s="9">
        <f t="shared" si="1"/>
        <v>0</v>
      </c>
      <c r="AL15" s="9">
        <f t="shared" si="2"/>
        <v>1</v>
      </c>
      <c r="AM15" s="9">
        <f t="shared" si="3"/>
        <v>0</v>
      </c>
      <c r="AN15" s="29" t="s">
        <v>7337</v>
      </c>
    </row>
    <row r="16" spans="1:40" x14ac:dyDescent="0.25">
      <c r="A16" s="28">
        <v>322</v>
      </c>
      <c r="B16" s="29" t="s">
        <v>387</v>
      </c>
      <c r="C16" s="29" t="s">
        <v>388</v>
      </c>
      <c r="D16" s="29" t="s">
        <v>389</v>
      </c>
      <c r="E16" s="42">
        <v>38838</v>
      </c>
      <c r="F16" s="29" t="s">
        <v>46</v>
      </c>
      <c r="L16" s="10" t="s">
        <v>341</v>
      </c>
      <c r="M16" s="29" t="s">
        <v>47</v>
      </c>
      <c r="N16" s="31" t="s">
        <v>48</v>
      </c>
      <c r="O16" s="28">
        <v>0</v>
      </c>
      <c r="P16" s="29" t="s">
        <v>60</v>
      </c>
      <c r="Q16" s="31" t="s">
        <v>15</v>
      </c>
      <c r="R16" s="28">
        <v>0</v>
      </c>
      <c r="S16" s="28">
        <v>0</v>
      </c>
      <c r="T16" s="28">
        <v>0</v>
      </c>
      <c r="U16" s="28">
        <v>0</v>
      </c>
      <c r="V16" s="28">
        <v>0</v>
      </c>
      <c r="W16" s="28">
        <v>0</v>
      </c>
      <c r="X16" s="28">
        <v>0</v>
      </c>
      <c r="Y16" s="28">
        <v>0</v>
      </c>
      <c r="Z16" s="28">
        <v>0</v>
      </c>
      <c r="AA16" s="28">
        <v>0</v>
      </c>
      <c r="AB16" s="28">
        <v>1</v>
      </c>
      <c r="AC16" s="28">
        <v>1</v>
      </c>
      <c r="AD16" s="28">
        <v>0</v>
      </c>
      <c r="AE16" s="28">
        <v>0</v>
      </c>
      <c r="AF16" s="28">
        <v>0</v>
      </c>
      <c r="AG16" s="28">
        <v>0</v>
      </c>
      <c r="AH16" s="28">
        <v>0</v>
      </c>
      <c r="AI16" s="28">
        <v>0</v>
      </c>
      <c r="AJ16" s="9">
        <f>IF(OR(AC16=1,AE16=1),1,0)</f>
        <v>1</v>
      </c>
      <c r="AK16" s="9">
        <f>IF(OR(AF16=1,AG16=1),1,0)</f>
        <v>0</v>
      </c>
      <c r="AL16" s="9">
        <f>IF(OR(AD16=1,AH16=1,AI16=1),1,0)</f>
        <v>0</v>
      </c>
      <c r="AM16" s="9">
        <f>IF(OR(AD16=1,AH16=1),1,0)</f>
        <v>0</v>
      </c>
      <c r="AN16" s="29" t="s">
        <v>390</v>
      </c>
    </row>
    <row r="17" spans="1:40" x14ac:dyDescent="0.25">
      <c r="A17" s="28">
        <v>338</v>
      </c>
      <c r="B17" s="29" t="s">
        <v>88</v>
      </c>
      <c r="C17" s="29" t="s">
        <v>89</v>
      </c>
      <c r="D17" s="29" t="s">
        <v>90</v>
      </c>
      <c r="E17" s="42">
        <v>40179</v>
      </c>
      <c r="F17" s="29" t="s">
        <v>38</v>
      </c>
      <c r="L17" s="25" t="s">
        <v>341</v>
      </c>
      <c r="M17" s="38" t="s">
        <v>47</v>
      </c>
      <c r="N17" s="36" t="s">
        <v>48</v>
      </c>
      <c r="Q17" s="31" t="s">
        <v>15</v>
      </c>
      <c r="R17" s="28">
        <v>1</v>
      </c>
      <c r="S17" s="28">
        <v>0</v>
      </c>
      <c r="T17" s="28">
        <v>0</v>
      </c>
      <c r="U17" s="28">
        <v>0</v>
      </c>
      <c r="V17" s="28">
        <v>0</v>
      </c>
      <c r="W17" s="28">
        <v>0</v>
      </c>
      <c r="X17" s="28">
        <v>0</v>
      </c>
      <c r="Y17" s="28">
        <v>0</v>
      </c>
      <c r="Z17" s="28">
        <v>0</v>
      </c>
      <c r="AA17" s="28">
        <v>0</v>
      </c>
      <c r="AB17" s="28">
        <v>1</v>
      </c>
      <c r="AC17" s="28">
        <v>1</v>
      </c>
      <c r="AD17" s="28">
        <v>0</v>
      </c>
      <c r="AE17" s="28">
        <v>0</v>
      </c>
      <c r="AF17" s="28">
        <v>1</v>
      </c>
      <c r="AG17" s="28">
        <v>0</v>
      </c>
      <c r="AH17" s="28">
        <v>0</v>
      </c>
      <c r="AI17" s="28">
        <v>0</v>
      </c>
      <c r="AJ17" s="9">
        <f t="shared" ref="AJ17:AJ20" si="4">IF(OR(AC17=1,AE17=1),1,0)</f>
        <v>1</v>
      </c>
      <c r="AK17" s="9">
        <f t="shared" ref="AK17:AK20" si="5">IF(OR(AF17=1,AG17=1),1,0)</f>
        <v>1</v>
      </c>
      <c r="AL17" s="9">
        <f t="shared" ref="AL17:AL20" si="6">IF(OR(AD17=1,AH17=1,AI17=1),1,0)</f>
        <v>0</v>
      </c>
      <c r="AM17" s="9">
        <f t="shared" ref="AM17:AM20" si="7">IF(OR(AD17=1,AH17=1),1,0)</f>
        <v>0</v>
      </c>
      <c r="AN17" s="29" t="s">
        <v>91</v>
      </c>
    </row>
    <row r="18" spans="1:40" x14ac:dyDescent="0.25">
      <c r="A18" s="28">
        <v>345</v>
      </c>
      <c r="B18" s="29" t="s">
        <v>96</v>
      </c>
      <c r="C18" s="29" t="s">
        <v>97</v>
      </c>
      <c r="D18" s="29" t="s">
        <v>98</v>
      </c>
      <c r="E18" s="42">
        <v>39479</v>
      </c>
      <c r="F18" s="29" t="s">
        <v>38</v>
      </c>
      <c r="L18" s="25" t="s">
        <v>341</v>
      </c>
      <c r="M18" s="38" t="s">
        <v>54</v>
      </c>
      <c r="N18" s="36" t="s">
        <v>48</v>
      </c>
      <c r="Q18" s="31" t="s">
        <v>15</v>
      </c>
      <c r="R18" s="28">
        <v>1</v>
      </c>
      <c r="S18" s="28">
        <v>0</v>
      </c>
      <c r="T18" s="28">
        <v>0</v>
      </c>
      <c r="U18" s="28">
        <v>0</v>
      </c>
      <c r="V18" s="28">
        <v>0</v>
      </c>
      <c r="W18" s="28">
        <v>0</v>
      </c>
      <c r="X18" s="28">
        <v>0</v>
      </c>
      <c r="Y18" s="28">
        <v>0</v>
      </c>
      <c r="Z18" s="28">
        <v>0</v>
      </c>
      <c r="AA18" s="28">
        <v>0</v>
      </c>
      <c r="AB18" s="28">
        <v>1</v>
      </c>
      <c r="AC18" s="28">
        <v>0</v>
      </c>
      <c r="AD18" s="28">
        <v>0</v>
      </c>
      <c r="AE18" s="28">
        <v>0</v>
      </c>
      <c r="AF18" s="28">
        <v>0</v>
      </c>
      <c r="AG18" s="28">
        <v>0</v>
      </c>
      <c r="AH18" s="28">
        <v>0</v>
      </c>
      <c r="AI18" s="28">
        <v>1</v>
      </c>
      <c r="AJ18" s="9">
        <f t="shared" si="4"/>
        <v>0</v>
      </c>
      <c r="AK18" s="9">
        <f t="shared" si="5"/>
        <v>0</v>
      </c>
      <c r="AL18" s="9">
        <f t="shared" si="6"/>
        <v>1</v>
      </c>
      <c r="AM18" s="9">
        <f t="shared" si="7"/>
        <v>0</v>
      </c>
      <c r="AN18" s="29" t="s">
        <v>99</v>
      </c>
    </row>
    <row r="19" spans="1:40" x14ac:dyDescent="0.25">
      <c r="A19" s="28">
        <v>389</v>
      </c>
      <c r="B19" s="29" t="s">
        <v>7338</v>
      </c>
      <c r="C19" s="29" t="s">
        <v>7339</v>
      </c>
      <c r="D19" s="29" t="s">
        <v>7340</v>
      </c>
      <c r="E19" s="42">
        <v>40422</v>
      </c>
      <c r="F19" s="29" t="s">
        <v>38</v>
      </c>
      <c r="L19" s="25" t="s">
        <v>341</v>
      </c>
      <c r="M19" s="90"/>
      <c r="N19" s="36" t="s">
        <v>48</v>
      </c>
      <c r="Q19" s="31" t="s">
        <v>70</v>
      </c>
      <c r="R19" s="28">
        <v>0</v>
      </c>
      <c r="S19" s="28">
        <v>0</v>
      </c>
      <c r="T19" s="28">
        <v>0</v>
      </c>
      <c r="U19" s="28">
        <v>0</v>
      </c>
      <c r="V19" s="28">
        <v>0</v>
      </c>
      <c r="W19" s="28">
        <v>0</v>
      </c>
      <c r="X19" s="28">
        <v>0</v>
      </c>
      <c r="Y19" s="28">
        <v>0</v>
      </c>
      <c r="Z19" s="28">
        <v>0</v>
      </c>
      <c r="AA19" s="28">
        <v>0</v>
      </c>
      <c r="AB19" s="28">
        <v>1</v>
      </c>
      <c r="AC19" s="28">
        <v>0</v>
      </c>
      <c r="AD19" s="28">
        <v>0</v>
      </c>
      <c r="AE19" s="28">
        <v>0</v>
      </c>
      <c r="AF19" s="28">
        <v>0</v>
      </c>
      <c r="AG19" s="28">
        <v>0</v>
      </c>
      <c r="AH19" s="28">
        <v>0</v>
      </c>
      <c r="AI19" s="28">
        <v>0</v>
      </c>
      <c r="AJ19" s="9">
        <f t="shared" si="4"/>
        <v>0</v>
      </c>
      <c r="AK19" s="9">
        <f t="shared" si="5"/>
        <v>0</v>
      </c>
      <c r="AL19" s="9">
        <f t="shared" si="6"/>
        <v>0</v>
      </c>
      <c r="AM19" s="9">
        <f t="shared" si="7"/>
        <v>0</v>
      </c>
      <c r="AN19" s="29" t="s">
        <v>7341</v>
      </c>
    </row>
    <row r="20" spans="1:40" x14ac:dyDescent="0.25">
      <c r="A20" s="28">
        <v>396</v>
      </c>
      <c r="B20" s="29" t="s">
        <v>7342</v>
      </c>
      <c r="C20" s="29" t="s">
        <v>7343</v>
      </c>
      <c r="D20" s="29" t="s">
        <v>7344</v>
      </c>
      <c r="E20" s="42">
        <v>40756</v>
      </c>
      <c r="F20" s="29" t="s">
        <v>38</v>
      </c>
      <c r="L20" s="25" t="s">
        <v>341</v>
      </c>
      <c r="M20" s="38" t="s">
        <v>54</v>
      </c>
      <c r="N20" s="36" t="s">
        <v>48</v>
      </c>
      <c r="Q20" s="31" t="s">
        <v>15</v>
      </c>
      <c r="R20" s="28">
        <v>1</v>
      </c>
      <c r="S20" s="28">
        <v>0</v>
      </c>
      <c r="T20" s="28">
        <v>0</v>
      </c>
      <c r="U20" s="28">
        <v>0</v>
      </c>
      <c r="V20" s="28">
        <v>0</v>
      </c>
      <c r="W20" s="28">
        <v>0</v>
      </c>
      <c r="X20" s="28">
        <v>0</v>
      </c>
      <c r="Y20" s="28">
        <v>0</v>
      </c>
      <c r="Z20" s="28">
        <v>0</v>
      </c>
      <c r="AA20" s="28">
        <v>0</v>
      </c>
      <c r="AB20" s="28">
        <v>1</v>
      </c>
      <c r="AC20" s="28">
        <v>1</v>
      </c>
      <c r="AD20" s="28">
        <v>0</v>
      </c>
      <c r="AE20" s="28">
        <v>0</v>
      </c>
      <c r="AF20" s="28">
        <v>0</v>
      </c>
      <c r="AG20" s="28">
        <v>0</v>
      </c>
      <c r="AH20" s="28">
        <v>0</v>
      </c>
      <c r="AI20" s="28">
        <v>0</v>
      </c>
      <c r="AJ20" s="9">
        <f t="shared" si="4"/>
        <v>1</v>
      </c>
      <c r="AK20" s="9">
        <f t="shared" si="5"/>
        <v>0</v>
      </c>
      <c r="AL20" s="9">
        <f t="shared" si="6"/>
        <v>0</v>
      </c>
      <c r="AM20" s="9">
        <f t="shared" si="7"/>
        <v>0</v>
      </c>
      <c r="AN20" s="29" t="s">
        <v>7345</v>
      </c>
    </row>
    <row r="21" spans="1:40" x14ac:dyDescent="0.25">
      <c r="A21" s="28">
        <v>401</v>
      </c>
      <c r="B21" s="29" t="s">
        <v>401</v>
      </c>
      <c r="C21" s="29" t="s">
        <v>402</v>
      </c>
      <c r="D21" s="29" t="s">
        <v>403</v>
      </c>
      <c r="E21" s="42">
        <v>37773</v>
      </c>
      <c r="F21" s="29" t="s">
        <v>46</v>
      </c>
      <c r="G21" s="28">
        <v>1800</v>
      </c>
      <c r="H21" s="28">
        <v>900</v>
      </c>
      <c r="I21" s="28">
        <v>1.1000000000000001E-3</v>
      </c>
      <c r="L21" s="10" t="s">
        <v>341</v>
      </c>
      <c r="M21" s="29" t="s">
        <v>47</v>
      </c>
      <c r="N21" s="31" t="s">
        <v>48</v>
      </c>
      <c r="O21" s="28">
        <v>2190</v>
      </c>
      <c r="P21" s="29" t="s">
        <v>60</v>
      </c>
      <c r="Q21" s="31" t="s">
        <v>15</v>
      </c>
      <c r="R21" s="28">
        <v>1</v>
      </c>
      <c r="S21" s="28">
        <v>0</v>
      </c>
      <c r="T21" s="28">
        <v>0</v>
      </c>
      <c r="U21" s="28">
        <v>0</v>
      </c>
      <c r="V21" s="28">
        <v>0</v>
      </c>
      <c r="W21" s="28">
        <v>0</v>
      </c>
      <c r="X21" s="28">
        <v>0</v>
      </c>
      <c r="Y21" s="28">
        <v>0</v>
      </c>
      <c r="Z21" s="28">
        <v>0</v>
      </c>
      <c r="AA21" s="28">
        <v>0</v>
      </c>
      <c r="AB21" s="28">
        <v>1</v>
      </c>
      <c r="AC21" s="28">
        <v>0</v>
      </c>
      <c r="AD21" s="28">
        <v>0</v>
      </c>
      <c r="AE21" s="28">
        <v>0</v>
      </c>
      <c r="AF21" s="28">
        <v>0</v>
      </c>
      <c r="AG21" s="28">
        <v>0</v>
      </c>
      <c r="AH21" s="28">
        <v>0</v>
      </c>
      <c r="AI21" s="28">
        <v>1</v>
      </c>
      <c r="AJ21" s="9">
        <f t="shared" ref="AJ21:AJ84" si="8">IF(OR(AC21=1,AE21=1),1,0)</f>
        <v>0</v>
      </c>
      <c r="AK21" s="9">
        <f t="shared" ref="AK21:AK84" si="9">IF(OR(AF21=1,AG21=1),1,0)</f>
        <v>0</v>
      </c>
      <c r="AL21" s="9">
        <f t="shared" ref="AL21:AL84" si="10">IF(OR(AD21=1,AH21=1,AI21=1),1,0)</f>
        <v>1</v>
      </c>
      <c r="AM21" s="9">
        <f t="shared" ref="AM21:AM84" si="11">IF(OR(AD21=1,AH21=1),1,0)</f>
        <v>0</v>
      </c>
      <c r="AN21" s="29" t="s">
        <v>404</v>
      </c>
    </row>
    <row r="22" spans="1:40" x14ac:dyDescent="0.25">
      <c r="A22" s="28">
        <v>404</v>
      </c>
      <c r="B22" s="29" t="s">
        <v>405</v>
      </c>
      <c r="C22" s="29" t="s">
        <v>406</v>
      </c>
      <c r="D22" s="29" t="s">
        <v>407</v>
      </c>
      <c r="E22" s="42">
        <v>38108</v>
      </c>
      <c r="F22" s="29" t="s">
        <v>38</v>
      </c>
      <c r="L22" s="25" t="s">
        <v>341</v>
      </c>
      <c r="M22" s="38" t="s">
        <v>47</v>
      </c>
      <c r="N22" s="36" t="s">
        <v>48</v>
      </c>
      <c r="Q22" s="31" t="s">
        <v>15</v>
      </c>
      <c r="R22" s="28">
        <v>1</v>
      </c>
      <c r="S22" s="28">
        <v>0</v>
      </c>
      <c r="T22" s="28">
        <v>0</v>
      </c>
      <c r="U22" s="28">
        <v>0</v>
      </c>
      <c r="V22" s="28">
        <v>0</v>
      </c>
      <c r="W22" s="28">
        <v>0</v>
      </c>
      <c r="X22" s="28">
        <v>0</v>
      </c>
      <c r="Y22" s="28">
        <v>0</v>
      </c>
      <c r="Z22" s="28">
        <v>0</v>
      </c>
      <c r="AA22" s="28">
        <v>0</v>
      </c>
      <c r="AB22" s="28">
        <v>1</v>
      </c>
      <c r="AC22" s="28">
        <v>1</v>
      </c>
      <c r="AD22" s="28">
        <v>0</v>
      </c>
      <c r="AE22" s="28">
        <v>0</v>
      </c>
      <c r="AF22" s="28">
        <v>0</v>
      </c>
      <c r="AG22" s="28">
        <v>0</v>
      </c>
      <c r="AH22" s="28">
        <v>0</v>
      </c>
      <c r="AI22" s="28">
        <v>0</v>
      </c>
      <c r="AJ22" s="9">
        <f t="shared" si="8"/>
        <v>1</v>
      </c>
      <c r="AK22" s="9">
        <f t="shared" si="9"/>
        <v>0</v>
      </c>
      <c r="AL22" s="9">
        <f t="shared" si="10"/>
        <v>0</v>
      </c>
      <c r="AM22" s="9">
        <f t="shared" si="11"/>
        <v>0</v>
      </c>
      <c r="AN22" s="29" t="s">
        <v>408</v>
      </c>
    </row>
    <row r="23" spans="1:40" x14ac:dyDescent="0.25">
      <c r="A23" s="28">
        <v>427</v>
      </c>
      <c r="B23" s="29" t="s">
        <v>1273</v>
      </c>
      <c r="C23" s="29" t="s">
        <v>1274</v>
      </c>
      <c r="D23" s="29" t="s">
        <v>1275</v>
      </c>
      <c r="E23" s="42">
        <v>37438</v>
      </c>
      <c r="F23" s="29" t="s">
        <v>46</v>
      </c>
      <c r="G23" s="28">
        <v>1800</v>
      </c>
      <c r="H23" s="28">
        <v>900</v>
      </c>
      <c r="L23" s="10" t="s">
        <v>341</v>
      </c>
      <c r="M23" s="29" t="s">
        <v>47</v>
      </c>
      <c r="N23" s="31" t="s">
        <v>48</v>
      </c>
      <c r="O23" s="28">
        <v>0</v>
      </c>
      <c r="P23" s="29" t="s">
        <v>60</v>
      </c>
      <c r="Q23" s="31" t="s">
        <v>15</v>
      </c>
      <c r="R23" s="28">
        <v>1</v>
      </c>
      <c r="S23" s="28">
        <v>0</v>
      </c>
      <c r="T23" s="28">
        <v>0</v>
      </c>
      <c r="U23" s="28">
        <v>0</v>
      </c>
      <c r="V23" s="28">
        <v>0</v>
      </c>
      <c r="W23" s="28">
        <v>0</v>
      </c>
      <c r="X23" s="28">
        <v>0</v>
      </c>
      <c r="Y23" s="28">
        <v>0</v>
      </c>
      <c r="Z23" s="28">
        <v>0</v>
      </c>
      <c r="AA23" s="28">
        <v>0</v>
      </c>
      <c r="AB23" s="28">
        <v>1</v>
      </c>
      <c r="AC23" s="28">
        <v>0</v>
      </c>
      <c r="AD23" s="28">
        <v>0</v>
      </c>
      <c r="AE23" s="28">
        <v>0</v>
      </c>
      <c r="AF23" s="28">
        <v>0</v>
      </c>
      <c r="AG23" s="28">
        <v>0</v>
      </c>
      <c r="AH23" s="28">
        <v>0</v>
      </c>
      <c r="AI23" s="28">
        <v>1</v>
      </c>
      <c r="AJ23" s="9">
        <f t="shared" si="8"/>
        <v>0</v>
      </c>
      <c r="AK23" s="9">
        <f t="shared" si="9"/>
        <v>0</v>
      </c>
      <c r="AL23" s="9">
        <f t="shared" si="10"/>
        <v>1</v>
      </c>
      <c r="AM23" s="9">
        <f t="shared" si="11"/>
        <v>0</v>
      </c>
      <c r="AN23" s="29" t="s">
        <v>1276</v>
      </c>
    </row>
    <row r="24" spans="1:40" x14ac:dyDescent="0.25">
      <c r="A24" s="28">
        <v>429</v>
      </c>
      <c r="B24" s="29" t="s">
        <v>1277</v>
      </c>
      <c r="C24" s="29" t="s">
        <v>1278</v>
      </c>
      <c r="D24" s="29" t="s">
        <v>467</v>
      </c>
      <c r="E24" s="42">
        <v>37773</v>
      </c>
      <c r="F24" s="29" t="s">
        <v>46</v>
      </c>
      <c r="L24" s="25" t="s">
        <v>341</v>
      </c>
      <c r="M24" s="38" t="s">
        <v>47</v>
      </c>
      <c r="N24" s="36" t="s">
        <v>48</v>
      </c>
      <c r="Q24" s="31" t="s">
        <v>15</v>
      </c>
      <c r="R24" s="28">
        <v>1</v>
      </c>
      <c r="S24" s="28">
        <v>0</v>
      </c>
      <c r="T24" s="28">
        <v>0</v>
      </c>
      <c r="U24" s="28">
        <v>0</v>
      </c>
      <c r="V24" s="28">
        <v>0</v>
      </c>
      <c r="W24" s="28">
        <v>0</v>
      </c>
      <c r="X24" s="28">
        <v>0</v>
      </c>
      <c r="Y24" s="28">
        <v>0</v>
      </c>
      <c r="Z24" s="28">
        <v>0</v>
      </c>
      <c r="AA24" s="28">
        <v>0</v>
      </c>
      <c r="AB24" s="28">
        <v>1</v>
      </c>
      <c r="AC24" s="28">
        <v>0</v>
      </c>
      <c r="AD24" s="28">
        <v>0</v>
      </c>
      <c r="AE24" s="28">
        <v>0</v>
      </c>
      <c r="AF24" s="28">
        <v>0</v>
      </c>
      <c r="AG24" s="28">
        <v>0</v>
      </c>
      <c r="AH24" s="28">
        <v>0</v>
      </c>
      <c r="AI24" s="28">
        <v>1</v>
      </c>
      <c r="AJ24" s="9">
        <f t="shared" si="8"/>
        <v>0</v>
      </c>
      <c r="AK24" s="9">
        <f t="shared" si="9"/>
        <v>0</v>
      </c>
      <c r="AL24" s="9">
        <f t="shared" si="10"/>
        <v>1</v>
      </c>
      <c r="AM24" s="9">
        <f t="shared" si="11"/>
        <v>0</v>
      </c>
      <c r="AN24" s="29" t="s">
        <v>1279</v>
      </c>
    </row>
    <row r="25" spans="1:40" x14ac:dyDescent="0.25">
      <c r="A25" s="28">
        <v>446</v>
      </c>
      <c r="B25" s="29" t="s">
        <v>1888</v>
      </c>
      <c r="C25" s="29" t="s">
        <v>1889</v>
      </c>
      <c r="D25" s="29" t="s">
        <v>1890</v>
      </c>
      <c r="E25" s="42">
        <v>39569</v>
      </c>
      <c r="F25" s="29" t="s">
        <v>38</v>
      </c>
      <c r="L25" s="25" t="s">
        <v>341</v>
      </c>
      <c r="M25" s="38" t="s">
        <v>8018</v>
      </c>
      <c r="N25" s="36" t="s">
        <v>48</v>
      </c>
      <c r="Q25" s="31" t="s">
        <v>55</v>
      </c>
      <c r="R25" s="28">
        <v>0</v>
      </c>
      <c r="S25" s="28">
        <v>0</v>
      </c>
      <c r="T25" s="28">
        <v>0</v>
      </c>
      <c r="U25" s="28">
        <v>0</v>
      </c>
      <c r="V25" s="28">
        <v>0</v>
      </c>
      <c r="W25" s="28">
        <v>0</v>
      </c>
      <c r="X25" s="28">
        <v>0</v>
      </c>
      <c r="Y25" s="28">
        <v>0</v>
      </c>
      <c r="Z25" s="28">
        <v>0</v>
      </c>
      <c r="AA25" s="28">
        <v>0</v>
      </c>
      <c r="AB25" s="28">
        <v>1</v>
      </c>
      <c r="AC25" s="28">
        <v>1</v>
      </c>
      <c r="AD25" s="28">
        <v>0</v>
      </c>
      <c r="AE25" s="28">
        <v>0</v>
      </c>
      <c r="AF25" s="28">
        <v>0</v>
      </c>
      <c r="AG25" s="28">
        <v>0</v>
      </c>
      <c r="AH25" s="28">
        <v>0</v>
      </c>
      <c r="AI25" s="28">
        <v>0</v>
      </c>
      <c r="AJ25" s="9">
        <f t="shared" si="8"/>
        <v>1</v>
      </c>
      <c r="AK25" s="9">
        <f t="shared" si="9"/>
        <v>0</v>
      </c>
      <c r="AL25" s="9">
        <f t="shared" si="10"/>
        <v>0</v>
      </c>
      <c r="AM25" s="9">
        <f t="shared" si="11"/>
        <v>0</v>
      </c>
      <c r="AN25" s="29" t="s">
        <v>1891</v>
      </c>
    </row>
    <row r="26" spans="1:40" x14ac:dyDescent="0.25">
      <c r="A26" s="28">
        <v>464</v>
      </c>
      <c r="B26" s="29" t="s">
        <v>1280</v>
      </c>
      <c r="C26" s="29" t="s">
        <v>1281</v>
      </c>
      <c r="D26" s="29" t="s">
        <v>1282</v>
      </c>
      <c r="E26" s="42">
        <v>40574</v>
      </c>
      <c r="F26" s="29" t="s">
        <v>38</v>
      </c>
      <c r="L26" s="25" t="s">
        <v>341</v>
      </c>
      <c r="M26" s="38" t="s">
        <v>47</v>
      </c>
      <c r="N26" s="36" t="s">
        <v>48</v>
      </c>
      <c r="Q26" s="31" t="s">
        <v>15</v>
      </c>
      <c r="R26" s="28">
        <v>1</v>
      </c>
      <c r="S26" s="28">
        <v>0</v>
      </c>
      <c r="T26" s="28">
        <v>0</v>
      </c>
      <c r="U26" s="28">
        <v>0</v>
      </c>
      <c r="V26" s="28">
        <v>0</v>
      </c>
      <c r="W26" s="28">
        <v>0</v>
      </c>
      <c r="X26" s="28">
        <v>0</v>
      </c>
      <c r="Y26" s="28">
        <v>0</v>
      </c>
      <c r="Z26" s="28">
        <v>0</v>
      </c>
      <c r="AA26" s="28">
        <v>0</v>
      </c>
      <c r="AB26" s="28">
        <v>1</v>
      </c>
      <c r="AC26" s="28">
        <v>1</v>
      </c>
      <c r="AD26" s="28">
        <v>0</v>
      </c>
      <c r="AE26" s="28">
        <v>0</v>
      </c>
      <c r="AF26" s="28">
        <v>0</v>
      </c>
      <c r="AG26" s="28">
        <v>0</v>
      </c>
      <c r="AH26" s="28">
        <v>0</v>
      </c>
      <c r="AI26" s="28">
        <v>0</v>
      </c>
      <c r="AJ26" s="9">
        <f t="shared" si="8"/>
        <v>1</v>
      </c>
      <c r="AK26" s="9">
        <f t="shared" si="9"/>
        <v>0</v>
      </c>
      <c r="AL26" s="9">
        <f t="shared" si="10"/>
        <v>0</v>
      </c>
      <c r="AM26" s="9">
        <f t="shared" si="11"/>
        <v>0</v>
      </c>
      <c r="AN26" s="29" t="s">
        <v>1283</v>
      </c>
    </row>
    <row r="27" spans="1:40" x14ac:dyDescent="0.25">
      <c r="A27" s="28">
        <v>507</v>
      </c>
      <c r="B27" s="29" t="s">
        <v>7346</v>
      </c>
      <c r="C27" s="29" t="s">
        <v>7347</v>
      </c>
      <c r="D27" s="29" t="s">
        <v>7348</v>
      </c>
      <c r="E27" s="42">
        <v>42401</v>
      </c>
      <c r="F27" s="29" t="s">
        <v>38</v>
      </c>
      <c r="J27" s="28">
        <v>2</v>
      </c>
      <c r="L27" s="10" t="s">
        <v>342</v>
      </c>
      <c r="M27" s="29" t="s">
        <v>136</v>
      </c>
      <c r="N27" s="31" t="s">
        <v>48</v>
      </c>
      <c r="O27" s="28">
        <v>24</v>
      </c>
      <c r="P27" s="29" t="s">
        <v>152</v>
      </c>
      <c r="Q27" s="31" t="s">
        <v>15</v>
      </c>
      <c r="R27" s="28">
        <v>1</v>
      </c>
      <c r="S27" s="28">
        <v>0</v>
      </c>
      <c r="T27" s="28">
        <v>0</v>
      </c>
      <c r="U27" s="28">
        <v>0</v>
      </c>
      <c r="V27" s="28">
        <v>0</v>
      </c>
      <c r="W27" s="28">
        <v>0</v>
      </c>
      <c r="X27" s="28">
        <v>0</v>
      </c>
      <c r="Y27" s="28">
        <v>0</v>
      </c>
      <c r="Z27" s="28">
        <v>0</v>
      </c>
      <c r="AA27" s="28">
        <v>1</v>
      </c>
      <c r="AB27" s="28">
        <v>0</v>
      </c>
      <c r="AC27" s="28">
        <v>1</v>
      </c>
      <c r="AD27" s="28">
        <v>0</v>
      </c>
      <c r="AE27" s="28">
        <v>0</v>
      </c>
      <c r="AF27" s="28">
        <v>0</v>
      </c>
      <c r="AG27" s="28">
        <v>0</v>
      </c>
      <c r="AH27" s="28">
        <v>0</v>
      </c>
      <c r="AI27" s="28">
        <v>0</v>
      </c>
      <c r="AJ27" s="9">
        <f t="shared" si="8"/>
        <v>1</v>
      </c>
      <c r="AK27" s="9">
        <f t="shared" si="9"/>
        <v>0</v>
      </c>
      <c r="AL27" s="9">
        <f t="shared" si="10"/>
        <v>0</v>
      </c>
      <c r="AM27" s="9">
        <f t="shared" si="11"/>
        <v>0</v>
      </c>
      <c r="AN27" s="29" t="s">
        <v>7349</v>
      </c>
    </row>
    <row r="28" spans="1:40" x14ac:dyDescent="0.25">
      <c r="A28" s="28">
        <v>636</v>
      </c>
      <c r="B28" s="29" t="s">
        <v>1468</v>
      </c>
      <c r="C28" s="29" t="s">
        <v>1469</v>
      </c>
      <c r="D28" s="29" t="s">
        <v>1470</v>
      </c>
      <c r="E28" s="42">
        <v>41609</v>
      </c>
      <c r="F28" s="29" t="s">
        <v>38</v>
      </c>
      <c r="J28" s="28">
        <v>1.52</v>
      </c>
      <c r="L28" s="10" t="s">
        <v>342</v>
      </c>
      <c r="M28" s="29" t="s">
        <v>501</v>
      </c>
      <c r="N28" s="31" t="s">
        <v>48</v>
      </c>
      <c r="O28" s="28">
        <v>9</v>
      </c>
      <c r="P28" s="29" t="s">
        <v>103</v>
      </c>
      <c r="Q28" s="31" t="s">
        <v>70</v>
      </c>
      <c r="R28" s="28">
        <v>0</v>
      </c>
      <c r="S28" s="28">
        <v>0</v>
      </c>
      <c r="T28" s="28">
        <v>0</v>
      </c>
      <c r="U28" s="28">
        <v>0</v>
      </c>
      <c r="V28" s="28">
        <v>0</v>
      </c>
      <c r="W28" s="28">
        <v>0</v>
      </c>
      <c r="X28" s="28">
        <v>0</v>
      </c>
      <c r="Y28" s="28">
        <v>0</v>
      </c>
      <c r="Z28" s="28">
        <v>0</v>
      </c>
      <c r="AA28" s="28">
        <v>1</v>
      </c>
      <c r="AB28" s="28">
        <v>0</v>
      </c>
      <c r="AC28" s="28">
        <v>1</v>
      </c>
      <c r="AD28" s="28">
        <v>0</v>
      </c>
      <c r="AE28" s="28">
        <v>0</v>
      </c>
      <c r="AF28" s="28">
        <v>0</v>
      </c>
      <c r="AG28" s="28">
        <v>0</v>
      </c>
      <c r="AH28" s="28">
        <v>0</v>
      </c>
      <c r="AI28" s="28">
        <v>0</v>
      </c>
      <c r="AJ28" s="9">
        <f t="shared" si="8"/>
        <v>1</v>
      </c>
      <c r="AK28" s="9">
        <f t="shared" si="9"/>
        <v>0</v>
      </c>
      <c r="AL28" s="9">
        <f t="shared" si="10"/>
        <v>0</v>
      </c>
      <c r="AM28" s="9">
        <f t="shared" si="11"/>
        <v>0</v>
      </c>
      <c r="AN28" s="29" t="s">
        <v>1471</v>
      </c>
    </row>
    <row r="29" spans="1:40" x14ac:dyDescent="0.25">
      <c r="A29" s="28">
        <v>764</v>
      </c>
      <c r="B29" s="29" t="s">
        <v>1289</v>
      </c>
      <c r="C29" s="29" t="s">
        <v>1290</v>
      </c>
      <c r="D29" s="29" t="s">
        <v>1291</v>
      </c>
      <c r="E29" s="42">
        <v>41626</v>
      </c>
      <c r="F29" s="29" t="s">
        <v>38</v>
      </c>
      <c r="L29" s="25" t="s">
        <v>341</v>
      </c>
      <c r="M29" s="38" t="s">
        <v>47</v>
      </c>
      <c r="N29" s="36" t="s">
        <v>48</v>
      </c>
      <c r="Q29" s="31" t="s">
        <v>15</v>
      </c>
      <c r="R29" s="28">
        <v>1</v>
      </c>
      <c r="S29" s="28">
        <v>0</v>
      </c>
      <c r="T29" s="28">
        <v>0</v>
      </c>
      <c r="U29" s="28">
        <v>0</v>
      </c>
      <c r="V29" s="28">
        <v>0</v>
      </c>
      <c r="W29" s="28">
        <v>0</v>
      </c>
      <c r="X29" s="28">
        <v>0</v>
      </c>
      <c r="Y29" s="28">
        <v>0</v>
      </c>
      <c r="Z29" s="28">
        <v>0</v>
      </c>
      <c r="AA29" s="28">
        <v>0</v>
      </c>
      <c r="AB29" s="28">
        <v>1</v>
      </c>
      <c r="AC29" s="28">
        <v>0</v>
      </c>
      <c r="AD29" s="28">
        <v>0</v>
      </c>
      <c r="AE29" s="28">
        <v>0</v>
      </c>
      <c r="AF29" s="28">
        <v>0</v>
      </c>
      <c r="AG29" s="28">
        <v>0</v>
      </c>
      <c r="AH29" s="28">
        <v>0</v>
      </c>
      <c r="AI29" s="28">
        <v>1</v>
      </c>
      <c r="AJ29" s="9">
        <f t="shared" si="8"/>
        <v>0</v>
      </c>
      <c r="AK29" s="9">
        <f t="shared" si="9"/>
        <v>0</v>
      </c>
      <c r="AL29" s="9">
        <f t="shared" si="10"/>
        <v>1</v>
      </c>
      <c r="AM29" s="9">
        <f t="shared" si="11"/>
        <v>0</v>
      </c>
      <c r="AN29" s="29" t="s">
        <v>1292</v>
      </c>
    </row>
    <row r="30" spans="1:40" x14ac:dyDescent="0.25">
      <c r="A30" s="28">
        <v>818</v>
      </c>
      <c r="B30" s="29" t="s">
        <v>7350</v>
      </c>
      <c r="C30" s="29" t="s">
        <v>7351</v>
      </c>
      <c r="D30" s="29" t="s">
        <v>7352</v>
      </c>
      <c r="E30" s="42">
        <v>40603</v>
      </c>
      <c r="F30" s="29" t="s">
        <v>38</v>
      </c>
      <c r="J30" s="28">
        <v>2</v>
      </c>
      <c r="L30" s="10" t="s">
        <v>341</v>
      </c>
      <c r="M30" s="29" t="s">
        <v>200</v>
      </c>
      <c r="N30" s="31" t="s">
        <v>48</v>
      </c>
      <c r="O30" s="28">
        <v>8</v>
      </c>
      <c r="P30" s="29" t="s">
        <v>103</v>
      </c>
      <c r="Q30" s="31" t="s">
        <v>55</v>
      </c>
      <c r="R30" s="28">
        <v>1</v>
      </c>
      <c r="S30" s="28">
        <v>0</v>
      </c>
      <c r="T30" s="28">
        <v>0</v>
      </c>
      <c r="U30" s="28">
        <v>0</v>
      </c>
      <c r="V30" s="28">
        <v>0</v>
      </c>
      <c r="W30" s="28">
        <v>0</v>
      </c>
      <c r="X30" s="28">
        <v>0</v>
      </c>
      <c r="Y30" s="28">
        <v>0</v>
      </c>
      <c r="Z30" s="28">
        <v>0</v>
      </c>
      <c r="AA30" s="28">
        <v>1</v>
      </c>
      <c r="AB30" s="28">
        <v>0</v>
      </c>
      <c r="AC30" s="28">
        <v>1</v>
      </c>
      <c r="AD30" s="28">
        <v>1</v>
      </c>
      <c r="AE30" s="28">
        <v>0</v>
      </c>
      <c r="AF30" s="28">
        <v>0</v>
      </c>
      <c r="AG30" s="28">
        <v>0</v>
      </c>
      <c r="AH30" s="28">
        <v>0</v>
      </c>
      <c r="AI30" s="28">
        <v>0</v>
      </c>
      <c r="AJ30" s="9">
        <f t="shared" si="8"/>
        <v>1</v>
      </c>
      <c r="AK30" s="9">
        <f t="shared" si="9"/>
        <v>0</v>
      </c>
      <c r="AL30" s="9">
        <f t="shared" si="10"/>
        <v>1</v>
      </c>
      <c r="AM30" s="9">
        <f t="shared" si="11"/>
        <v>1</v>
      </c>
      <c r="AN30" s="29" t="s">
        <v>7353</v>
      </c>
    </row>
    <row r="31" spans="1:40" x14ac:dyDescent="0.25">
      <c r="A31" s="28">
        <v>829</v>
      </c>
      <c r="B31" s="29" t="s">
        <v>1489</v>
      </c>
      <c r="C31" s="29" t="s">
        <v>1490</v>
      </c>
      <c r="D31" s="29" t="s">
        <v>1491</v>
      </c>
      <c r="E31" s="42">
        <v>40544</v>
      </c>
      <c r="F31" s="29" t="s">
        <v>38</v>
      </c>
      <c r="J31" s="28">
        <v>0.2</v>
      </c>
      <c r="L31" s="10" t="s">
        <v>342</v>
      </c>
      <c r="M31" s="29" t="s">
        <v>136</v>
      </c>
      <c r="N31" s="31" t="s">
        <v>48</v>
      </c>
      <c r="O31" s="28">
        <v>3</v>
      </c>
      <c r="P31" s="29" t="s">
        <v>103</v>
      </c>
      <c r="Q31" s="31" t="s">
        <v>15</v>
      </c>
      <c r="R31" s="28">
        <v>1</v>
      </c>
      <c r="S31" s="28">
        <v>0</v>
      </c>
      <c r="T31" s="28">
        <v>0</v>
      </c>
      <c r="U31" s="28">
        <v>0</v>
      </c>
      <c r="V31" s="28">
        <v>0</v>
      </c>
      <c r="W31" s="28">
        <v>0</v>
      </c>
      <c r="X31" s="28">
        <v>0</v>
      </c>
      <c r="Y31" s="28">
        <v>0</v>
      </c>
      <c r="Z31" s="28">
        <v>0</v>
      </c>
      <c r="AA31" s="28">
        <v>1</v>
      </c>
      <c r="AB31" s="28">
        <v>0</v>
      </c>
      <c r="AC31" s="28">
        <v>0</v>
      </c>
      <c r="AD31" s="28">
        <v>1</v>
      </c>
      <c r="AE31" s="28">
        <v>1</v>
      </c>
      <c r="AF31" s="28">
        <v>0</v>
      </c>
      <c r="AG31" s="28">
        <v>0</v>
      </c>
      <c r="AH31" s="28">
        <v>0</v>
      </c>
      <c r="AI31" s="28">
        <v>0</v>
      </c>
      <c r="AJ31" s="9">
        <f t="shared" si="8"/>
        <v>1</v>
      </c>
      <c r="AK31" s="9">
        <f t="shared" si="9"/>
        <v>0</v>
      </c>
      <c r="AL31" s="9">
        <f t="shared" si="10"/>
        <v>1</v>
      </c>
      <c r="AM31" s="9">
        <f t="shared" si="11"/>
        <v>1</v>
      </c>
      <c r="AN31" s="29" t="s">
        <v>1492</v>
      </c>
    </row>
    <row r="32" spans="1:40" x14ac:dyDescent="0.25">
      <c r="A32" s="28">
        <v>856</v>
      </c>
      <c r="B32" s="29" t="s">
        <v>1497</v>
      </c>
      <c r="C32" s="29" t="s">
        <v>1498</v>
      </c>
      <c r="D32" s="29" t="s">
        <v>1499</v>
      </c>
      <c r="E32" s="42">
        <v>41082</v>
      </c>
      <c r="F32" s="29" t="s">
        <v>38</v>
      </c>
      <c r="J32" s="28">
        <v>2</v>
      </c>
      <c r="L32" s="10" t="s">
        <v>342</v>
      </c>
      <c r="M32" s="29" t="s">
        <v>136</v>
      </c>
      <c r="N32" s="31" t="s">
        <v>48</v>
      </c>
      <c r="O32" s="28">
        <v>0.5</v>
      </c>
      <c r="P32" s="29" t="s">
        <v>103</v>
      </c>
      <c r="Q32" s="31" t="s">
        <v>15</v>
      </c>
      <c r="R32" s="28">
        <v>1</v>
      </c>
      <c r="S32" s="28">
        <v>0</v>
      </c>
      <c r="T32" s="28">
        <v>0</v>
      </c>
      <c r="U32" s="28">
        <v>0</v>
      </c>
      <c r="V32" s="28">
        <v>0</v>
      </c>
      <c r="W32" s="28">
        <v>0</v>
      </c>
      <c r="X32" s="28">
        <v>0</v>
      </c>
      <c r="Y32" s="28">
        <v>0</v>
      </c>
      <c r="Z32" s="28">
        <v>0</v>
      </c>
      <c r="AA32" s="28">
        <v>1</v>
      </c>
      <c r="AB32" s="28">
        <v>0</v>
      </c>
      <c r="AC32" s="28">
        <v>1</v>
      </c>
      <c r="AD32" s="28">
        <v>0</v>
      </c>
      <c r="AE32" s="28">
        <v>0</v>
      </c>
      <c r="AF32" s="28">
        <v>0</v>
      </c>
      <c r="AG32" s="28">
        <v>0</v>
      </c>
      <c r="AH32" s="28">
        <v>0</v>
      </c>
      <c r="AI32" s="28">
        <v>0</v>
      </c>
      <c r="AJ32" s="9">
        <f t="shared" si="8"/>
        <v>1</v>
      </c>
      <c r="AK32" s="9">
        <f t="shared" si="9"/>
        <v>0</v>
      </c>
      <c r="AL32" s="9">
        <f t="shared" si="10"/>
        <v>0</v>
      </c>
      <c r="AM32" s="9">
        <f t="shared" si="11"/>
        <v>0</v>
      </c>
      <c r="AN32" s="29" t="s">
        <v>1500</v>
      </c>
    </row>
    <row r="33" spans="1:40" x14ac:dyDescent="0.25">
      <c r="A33" s="28">
        <v>933</v>
      </c>
      <c r="B33" s="29" t="s">
        <v>159</v>
      </c>
      <c r="C33" s="29" t="s">
        <v>160</v>
      </c>
      <c r="D33" s="29" t="s">
        <v>161</v>
      </c>
      <c r="E33" s="42">
        <v>39448</v>
      </c>
      <c r="F33" s="29" t="s">
        <v>38</v>
      </c>
      <c r="J33" s="28">
        <v>1</v>
      </c>
      <c r="L33" s="10" t="s">
        <v>341</v>
      </c>
      <c r="M33" s="29" t="s">
        <v>47</v>
      </c>
      <c r="N33" s="31" t="s">
        <v>48</v>
      </c>
      <c r="O33" s="28">
        <v>13.035714285714285</v>
      </c>
      <c r="P33" s="29" t="s">
        <v>157</v>
      </c>
      <c r="Q33" s="31" t="s">
        <v>70</v>
      </c>
      <c r="R33" s="28">
        <v>0</v>
      </c>
      <c r="S33" s="28">
        <v>0</v>
      </c>
      <c r="T33" s="28">
        <v>0</v>
      </c>
      <c r="U33" s="28">
        <v>0</v>
      </c>
      <c r="V33" s="28">
        <v>0</v>
      </c>
      <c r="W33" s="28">
        <v>0</v>
      </c>
      <c r="X33" s="28">
        <v>0</v>
      </c>
      <c r="Y33" s="28">
        <v>0</v>
      </c>
      <c r="Z33" s="28">
        <v>0</v>
      </c>
      <c r="AA33" s="28">
        <v>1</v>
      </c>
      <c r="AB33" s="28">
        <v>0</v>
      </c>
      <c r="AC33" s="28">
        <v>0</v>
      </c>
      <c r="AD33" s="28">
        <v>0</v>
      </c>
      <c r="AE33" s="28">
        <v>1</v>
      </c>
      <c r="AF33" s="28">
        <v>0</v>
      </c>
      <c r="AG33" s="28">
        <v>1</v>
      </c>
      <c r="AH33" s="28">
        <v>0</v>
      </c>
      <c r="AI33" s="28">
        <v>0</v>
      </c>
      <c r="AJ33" s="9">
        <f t="shared" si="8"/>
        <v>1</v>
      </c>
      <c r="AK33" s="9">
        <f t="shared" si="9"/>
        <v>1</v>
      </c>
      <c r="AL33" s="9">
        <f t="shared" si="10"/>
        <v>0</v>
      </c>
      <c r="AM33" s="9">
        <f t="shared" si="11"/>
        <v>0</v>
      </c>
      <c r="AN33" s="29" t="s">
        <v>162</v>
      </c>
    </row>
    <row r="34" spans="1:40" x14ac:dyDescent="0.25">
      <c r="A34" s="28">
        <v>975</v>
      </c>
      <c r="B34" s="29" t="s">
        <v>1392</v>
      </c>
      <c r="C34" s="29" t="s">
        <v>1393</v>
      </c>
      <c r="D34" s="29" t="s">
        <v>1394</v>
      </c>
      <c r="E34" s="42">
        <v>42644</v>
      </c>
      <c r="F34" s="29" t="s">
        <v>38</v>
      </c>
      <c r="L34" s="25" t="s">
        <v>341</v>
      </c>
      <c r="M34" s="38" t="s">
        <v>8021</v>
      </c>
      <c r="N34" s="36" t="s">
        <v>48</v>
      </c>
      <c r="Q34" s="31" t="s">
        <v>15</v>
      </c>
      <c r="R34" s="28">
        <v>1</v>
      </c>
      <c r="S34" s="28">
        <v>0</v>
      </c>
      <c r="T34" s="28">
        <v>0</v>
      </c>
      <c r="U34" s="28">
        <v>0</v>
      </c>
      <c r="V34" s="28">
        <v>0</v>
      </c>
      <c r="W34" s="28">
        <v>0</v>
      </c>
      <c r="X34" s="28">
        <v>0</v>
      </c>
      <c r="Y34" s="28">
        <v>0</v>
      </c>
      <c r="Z34" s="28">
        <v>0</v>
      </c>
      <c r="AA34" s="28">
        <v>0</v>
      </c>
      <c r="AB34" s="28">
        <v>1</v>
      </c>
      <c r="AC34" s="28">
        <v>0</v>
      </c>
      <c r="AD34" s="28">
        <v>0</v>
      </c>
      <c r="AE34" s="28">
        <v>0</v>
      </c>
      <c r="AF34" s="28">
        <v>0</v>
      </c>
      <c r="AG34" s="28">
        <v>0</v>
      </c>
      <c r="AH34" s="28">
        <v>0</v>
      </c>
      <c r="AI34" s="28">
        <v>1</v>
      </c>
      <c r="AJ34" s="9">
        <f t="shared" si="8"/>
        <v>0</v>
      </c>
      <c r="AK34" s="9">
        <f t="shared" si="9"/>
        <v>0</v>
      </c>
      <c r="AL34" s="9">
        <f t="shared" si="10"/>
        <v>1</v>
      </c>
      <c r="AM34" s="9">
        <f t="shared" si="11"/>
        <v>0</v>
      </c>
      <c r="AN34" s="29" t="s">
        <v>1395</v>
      </c>
    </row>
    <row r="35" spans="1:40" x14ac:dyDescent="0.25">
      <c r="A35" s="28">
        <v>988</v>
      </c>
      <c r="B35" s="29" t="s">
        <v>163</v>
      </c>
      <c r="C35" s="29" t="s">
        <v>164</v>
      </c>
      <c r="D35" s="29" t="s">
        <v>165</v>
      </c>
      <c r="E35" s="42">
        <v>42542</v>
      </c>
      <c r="F35" s="29" t="s">
        <v>46</v>
      </c>
      <c r="O35" s="28">
        <v>0</v>
      </c>
      <c r="P35" s="29" t="s">
        <v>60</v>
      </c>
      <c r="Q35" s="31" t="s">
        <v>15</v>
      </c>
      <c r="R35" s="28">
        <v>1</v>
      </c>
      <c r="S35" s="28">
        <v>0</v>
      </c>
      <c r="T35" s="28">
        <v>0</v>
      </c>
      <c r="U35" s="28">
        <v>0</v>
      </c>
      <c r="V35" s="28">
        <v>0</v>
      </c>
      <c r="W35" s="28">
        <v>0</v>
      </c>
      <c r="X35" s="28">
        <v>0</v>
      </c>
      <c r="Y35" s="28">
        <v>0</v>
      </c>
      <c r="Z35" s="28">
        <v>0</v>
      </c>
      <c r="AA35" s="28">
        <v>0</v>
      </c>
      <c r="AB35" s="28">
        <v>1</v>
      </c>
      <c r="AC35" s="28">
        <v>0</v>
      </c>
      <c r="AD35" s="28">
        <v>0</v>
      </c>
      <c r="AE35" s="28">
        <v>0</v>
      </c>
      <c r="AF35" s="28">
        <v>0</v>
      </c>
      <c r="AG35" s="28">
        <v>0</v>
      </c>
      <c r="AH35" s="28">
        <v>0</v>
      </c>
      <c r="AI35" s="28">
        <v>1</v>
      </c>
      <c r="AJ35" s="9">
        <f t="shared" si="8"/>
        <v>0</v>
      </c>
      <c r="AK35" s="9">
        <f t="shared" si="9"/>
        <v>0</v>
      </c>
      <c r="AL35" s="9">
        <f t="shared" si="10"/>
        <v>1</v>
      </c>
      <c r="AM35" s="9">
        <f t="shared" si="11"/>
        <v>0</v>
      </c>
      <c r="AN35" s="29" t="s">
        <v>166</v>
      </c>
    </row>
    <row r="36" spans="1:40" x14ac:dyDescent="0.25">
      <c r="A36" s="28">
        <v>1028</v>
      </c>
      <c r="B36" s="29" t="s">
        <v>465</v>
      </c>
      <c r="C36" s="29" t="s">
        <v>466</v>
      </c>
      <c r="D36" s="29" t="s">
        <v>467</v>
      </c>
      <c r="E36" s="42">
        <v>37865</v>
      </c>
      <c r="F36" s="29" t="s">
        <v>46</v>
      </c>
      <c r="L36" s="10" t="s">
        <v>341</v>
      </c>
      <c r="M36" s="29" t="s">
        <v>47</v>
      </c>
      <c r="N36" s="31" t="s">
        <v>48</v>
      </c>
      <c r="O36" s="28">
        <v>0</v>
      </c>
      <c r="P36" s="29" t="s">
        <v>170</v>
      </c>
      <c r="Q36" s="31" t="s">
        <v>15</v>
      </c>
      <c r="R36" s="28">
        <v>1</v>
      </c>
      <c r="S36" s="28">
        <v>0</v>
      </c>
      <c r="T36" s="28">
        <v>0</v>
      </c>
      <c r="U36" s="28">
        <v>0</v>
      </c>
      <c r="V36" s="28">
        <v>0</v>
      </c>
      <c r="W36" s="28">
        <v>0</v>
      </c>
      <c r="X36" s="28">
        <v>0</v>
      </c>
      <c r="Y36" s="28">
        <v>0</v>
      </c>
      <c r="Z36" s="28">
        <v>0</v>
      </c>
      <c r="AA36" s="28">
        <v>0</v>
      </c>
      <c r="AB36" s="28">
        <v>1</v>
      </c>
      <c r="AC36" s="28">
        <v>0</v>
      </c>
      <c r="AD36" s="28">
        <v>0</v>
      </c>
      <c r="AE36" s="28">
        <v>0</v>
      </c>
      <c r="AF36" s="28">
        <v>0</v>
      </c>
      <c r="AG36" s="28">
        <v>0</v>
      </c>
      <c r="AH36" s="28">
        <v>0</v>
      </c>
      <c r="AI36" s="28">
        <v>1</v>
      </c>
      <c r="AJ36" s="9">
        <f t="shared" si="8"/>
        <v>0</v>
      </c>
      <c r="AK36" s="9">
        <f t="shared" si="9"/>
        <v>0</v>
      </c>
      <c r="AL36" s="9">
        <f t="shared" si="10"/>
        <v>1</v>
      </c>
      <c r="AM36" s="9">
        <f t="shared" si="11"/>
        <v>0</v>
      </c>
      <c r="AN36" s="29" t="s">
        <v>468</v>
      </c>
    </row>
    <row r="37" spans="1:40" x14ac:dyDescent="0.25">
      <c r="A37" s="28">
        <v>1029</v>
      </c>
      <c r="B37" s="29" t="s">
        <v>469</v>
      </c>
      <c r="C37" s="29" t="s">
        <v>470</v>
      </c>
      <c r="D37" s="29" t="s">
        <v>471</v>
      </c>
      <c r="E37" s="42">
        <v>37987</v>
      </c>
      <c r="F37" s="29" t="s">
        <v>46</v>
      </c>
      <c r="L37" s="10" t="s">
        <v>341</v>
      </c>
      <c r="M37" s="29" t="s">
        <v>47</v>
      </c>
      <c r="N37" s="31" t="s">
        <v>48</v>
      </c>
      <c r="O37" s="28">
        <v>0</v>
      </c>
      <c r="P37" s="29" t="s">
        <v>170</v>
      </c>
      <c r="Q37" s="31" t="s">
        <v>15</v>
      </c>
      <c r="R37" s="28">
        <v>1</v>
      </c>
      <c r="S37" s="28">
        <v>0</v>
      </c>
      <c r="T37" s="28">
        <v>0</v>
      </c>
      <c r="U37" s="28">
        <v>0</v>
      </c>
      <c r="V37" s="28">
        <v>0</v>
      </c>
      <c r="W37" s="28">
        <v>0</v>
      </c>
      <c r="X37" s="28">
        <v>0</v>
      </c>
      <c r="Y37" s="28">
        <v>0</v>
      </c>
      <c r="Z37" s="28">
        <v>0</v>
      </c>
      <c r="AA37" s="28">
        <v>0</v>
      </c>
      <c r="AB37" s="28">
        <v>1</v>
      </c>
      <c r="AC37" s="28">
        <v>0</v>
      </c>
      <c r="AD37" s="28">
        <v>0</v>
      </c>
      <c r="AE37" s="28">
        <v>0</v>
      </c>
      <c r="AF37" s="28">
        <v>0</v>
      </c>
      <c r="AG37" s="28">
        <v>0</v>
      </c>
      <c r="AH37" s="28">
        <v>0</v>
      </c>
      <c r="AI37" s="28">
        <v>1</v>
      </c>
      <c r="AJ37" s="9">
        <f t="shared" si="8"/>
        <v>0</v>
      </c>
      <c r="AK37" s="9">
        <f t="shared" si="9"/>
        <v>0</v>
      </c>
      <c r="AL37" s="9">
        <f t="shared" si="10"/>
        <v>1</v>
      </c>
      <c r="AM37" s="9">
        <f t="shared" si="11"/>
        <v>0</v>
      </c>
      <c r="AN37" s="29" t="s">
        <v>472</v>
      </c>
    </row>
    <row r="38" spans="1:40" x14ac:dyDescent="0.25">
      <c r="A38" s="28">
        <v>1084</v>
      </c>
      <c r="B38" s="29" t="s">
        <v>1505</v>
      </c>
      <c r="C38" s="29" t="s">
        <v>1506</v>
      </c>
      <c r="D38" s="29" t="s">
        <v>1507</v>
      </c>
      <c r="E38" s="42">
        <v>40422</v>
      </c>
      <c r="F38" s="29" t="s">
        <v>46</v>
      </c>
      <c r="G38" s="28">
        <v>1800</v>
      </c>
      <c r="H38" s="28">
        <v>900</v>
      </c>
      <c r="L38" s="10" t="s">
        <v>341</v>
      </c>
      <c r="M38" s="29" t="s">
        <v>47</v>
      </c>
      <c r="N38" s="31" t="s">
        <v>48</v>
      </c>
      <c r="O38" s="28">
        <v>40</v>
      </c>
      <c r="P38" s="29" t="s">
        <v>111</v>
      </c>
      <c r="Q38" s="31" t="s">
        <v>70</v>
      </c>
      <c r="R38" s="28">
        <v>0</v>
      </c>
      <c r="S38" s="28">
        <v>0</v>
      </c>
      <c r="T38" s="28">
        <v>0</v>
      </c>
      <c r="U38" s="28">
        <v>0</v>
      </c>
      <c r="V38" s="28">
        <v>0</v>
      </c>
      <c r="W38" s="28">
        <v>0</v>
      </c>
      <c r="X38" s="28">
        <v>0</v>
      </c>
      <c r="Y38" s="28">
        <v>0</v>
      </c>
      <c r="Z38" s="28">
        <v>0</v>
      </c>
      <c r="AA38" s="28">
        <v>0</v>
      </c>
      <c r="AB38" s="28">
        <v>1</v>
      </c>
      <c r="AC38" s="28">
        <v>1</v>
      </c>
      <c r="AD38" s="28">
        <v>1</v>
      </c>
      <c r="AE38" s="28">
        <v>0</v>
      </c>
      <c r="AF38" s="28">
        <v>0</v>
      </c>
      <c r="AG38" s="28">
        <v>0</v>
      </c>
      <c r="AH38" s="28">
        <v>0</v>
      </c>
      <c r="AI38" s="28">
        <v>0</v>
      </c>
      <c r="AJ38" s="9">
        <f t="shared" si="8"/>
        <v>1</v>
      </c>
      <c r="AK38" s="9">
        <f t="shared" si="9"/>
        <v>0</v>
      </c>
      <c r="AL38" s="9">
        <f t="shared" si="10"/>
        <v>1</v>
      </c>
      <c r="AM38" s="9">
        <f t="shared" si="11"/>
        <v>1</v>
      </c>
      <c r="AN38" s="29" t="s">
        <v>1508</v>
      </c>
    </row>
    <row r="39" spans="1:40" x14ac:dyDescent="0.25">
      <c r="A39" s="28">
        <v>1095</v>
      </c>
      <c r="B39" s="29" t="s">
        <v>1303</v>
      </c>
      <c r="C39" s="29" t="s">
        <v>1304</v>
      </c>
      <c r="D39" s="29" t="s">
        <v>1305</v>
      </c>
      <c r="E39" s="42">
        <v>40577</v>
      </c>
      <c r="F39" s="29" t="s">
        <v>38</v>
      </c>
      <c r="L39" s="25" t="s">
        <v>341</v>
      </c>
      <c r="M39" s="38" t="s">
        <v>54</v>
      </c>
      <c r="N39" s="36" t="s">
        <v>48</v>
      </c>
      <c r="Q39" s="31" t="s">
        <v>55</v>
      </c>
      <c r="R39" s="28">
        <v>0</v>
      </c>
      <c r="S39" s="28">
        <v>0</v>
      </c>
      <c r="T39" s="28">
        <v>0</v>
      </c>
      <c r="U39" s="28">
        <v>0</v>
      </c>
      <c r="V39" s="28">
        <v>0</v>
      </c>
      <c r="W39" s="28">
        <v>0</v>
      </c>
      <c r="X39" s="28">
        <v>0</v>
      </c>
      <c r="Y39" s="28">
        <v>0</v>
      </c>
      <c r="Z39" s="28">
        <v>0</v>
      </c>
      <c r="AA39" s="28">
        <v>0</v>
      </c>
      <c r="AB39" s="28">
        <v>1</v>
      </c>
      <c r="AC39" s="28">
        <v>0</v>
      </c>
      <c r="AD39" s="28">
        <v>0</v>
      </c>
      <c r="AE39" s="28">
        <v>0</v>
      </c>
      <c r="AF39" s="28">
        <v>0</v>
      </c>
      <c r="AG39" s="28">
        <v>0</v>
      </c>
      <c r="AH39" s="28">
        <v>0</v>
      </c>
      <c r="AI39" s="28">
        <v>1</v>
      </c>
      <c r="AJ39" s="9">
        <f t="shared" si="8"/>
        <v>0</v>
      </c>
      <c r="AK39" s="9">
        <f t="shared" si="9"/>
        <v>0</v>
      </c>
      <c r="AL39" s="9">
        <f t="shared" si="10"/>
        <v>1</v>
      </c>
      <c r="AM39" s="9">
        <f t="shared" si="11"/>
        <v>0</v>
      </c>
      <c r="AN39" s="29" t="s">
        <v>1306</v>
      </c>
    </row>
    <row r="40" spans="1:40" x14ac:dyDescent="0.25">
      <c r="A40" s="28">
        <v>1133</v>
      </c>
      <c r="B40" s="29" t="s">
        <v>511</v>
      </c>
      <c r="C40" s="29" t="s">
        <v>512</v>
      </c>
      <c r="D40" s="29" t="s">
        <v>513</v>
      </c>
      <c r="E40" s="42">
        <v>39692</v>
      </c>
      <c r="F40" s="29" t="s">
        <v>38</v>
      </c>
      <c r="G40" s="28">
        <v>2450</v>
      </c>
      <c r="H40" s="28">
        <v>80</v>
      </c>
      <c r="L40" s="10" t="s">
        <v>341</v>
      </c>
      <c r="M40" s="29" t="s">
        <v>145</v>
      </c>
      <c r="N40" s="31" t="s">
        <v>48</v>
      </c>
      <c r="O40" s="28">
        <v>0</v>
      </c>
      <c r="P40" s="29" t="s">
        <v>111</v>
      </c>
      <c r="Q40" s="31" t="s">
        <v>55</v>
      </c>
      <c r="R40" s="28">
        <v>1</v>
      </c>
      <c r="S40" s="28">
        <v>0</v>
      </c>
      <c r="T40" s="28">
        <v>0</v>
      </c>
      <c r="U40" s="28">
        <v>0</v>
      </c>
      <c r="V40" s="28">
        <v>0</v>
      </c>
      <c r="W40" s="28">
        <v>0</v>
      </c>
      <c r="X40" s="28">
        <v>0</v>
      </c>
      <c r="Y40" s="28">
        <v>0</v>
      </c>
      <c r="Z40" s="28">
        <v>0</v>
      </c>
      <c r="AA40" s="28">
        <v>0</v>
      </c>
      <c r="AB40" s="28">
        <v>1</v>
      </c>
      <c r="AC40" s="28">
        <v>1</v>
      </c>
      <c r="AD40" s="28">
        <v>0</v>
      </c>
      <c r="AE40" s="28">
        <v>0</v>
      </c>
      <c r="AF40" s="28">
        <v>0</v>
      </c>
      <c r="AG40" s="28">
        <v>0</v>
      </c>
      <c r="AH40" s="28">
        <v>0</v>
      </c>
      <c r="AI40" s="28">
        <v>0</v>
      </c>
      <c r="AJ40" s="9">
        <f t="shared" si="8"/>
        <v>1</v>
      </c>
      <c r="AK40" s="9">
        <f t="shared" si="9"/>
        <v>0</v>
      </c>
      <c r="AL40" s="9">
        <f t="shared" si="10"/>
        <v>0</v>
      </c>
      <c r="AM40" s="9">
        <f t="shared" si="11"/>
        <v>0</v>
      </c>
      <c r="AN40" s="29" t="s">
        <v>514</v>
      </c>
    </row>
    <row r="41" spans="1:40" x14ac:dyDescent="0.25">
      <c r="A41" s="28">
        <v>1329</v>
      </c>
      <c r="B41" s="29" t="s">
        <v>1509</v>
      </c>
      <c r="C41" s="29" t="s">
        <v>1510</v>
      </c>
      <c r="D41" s="29" t="s">
        <v>1511</v>
      </c>
      <c r="E41" s="42">
        <v>38930</v>
      </c>
      <c r="F41" s="29" t="s">
        <v>38</v>
      </c>
      <c r="I41" s="28">
        <v>9000</v>
      </c>
      <c r="J41" s="28">
        <v>0.36</v>
      </c>
      <c r="L41" s="10" t="s">
        <v>342</v>
      </c>
      <c r="M41" s="29" t="s">
        <v>185</v>
      </c>
      <c r="N41" s="31" t="s">
        <v>48</v>
      </c>
      <c r="O41" s="28">
        <v>24</v>
      </c>
      <c r="P41" s="29" t="s">
        <v>225</v>
      </c>
      <c r="Q41" s="31" t="s">
        <v>55</v>
      </c>
      <c r="R41" s="28">
        <v>1</v>
      </c>
      <c r="S41" s="28">
        <v>0</v>
      </c>
      <c r="T41" s="28">
        <v>0</v>
      </c>
      <c r="U41" s="28">
        <v>1</v>
      </c>
      <c r="V41" s="28">
        <v>0</v>
      </c>
      <c r="W41" s="28">
        <v>0</v>
      </c>
      <c r="X41" s="28">
        <v>0</v>
      </c>
      <c r="Y41" s="28">
        <v>0</v>
      </c>
      <c r="Z41" s="28">
        <v>1</v>
      </c>
      <c r="AA41" s="28">
        <v>0</v>
      </c>
      <c r="AB41" s="28">
        <v>0</v>
      </c>
      <c r="AC41" s="28">
        <v>1</v>
      </c>
      <c r="AD41" s="28">
        <v>0</v>
      </c>
      <c r="AE41" s="28">
        <v>0</v>
      </c>
      <c r="AF41" s="28">
        <v>0</v>
      </c>
      <c r="AG41" s="28">
        <v>0</v>
      </c>
      <c r="AH41" s="28">
        <v>0</v>
      </c>
      <c r="AI41" s="28">
        <v>0</v>
      </c>
      <c r="AJ41" s="9">
        <f t="shared" si="8"/>
        <v>1</v>
      </c>
      <c r="AK41" s="9">
        <f t="shared" si="9"/>
        <v>0</v>
      </c>
      <c r="AL41" s="9">
        <f t="shared" si="10"/>
        <v>0</v>
      </c>
      <c r="AM41" s="9">
        <f t="shared" si="11"/>
        <v>0</v>
      </c>
      <c r="AN41" s="29" t="s">
        <v>1512</v>
      </c>
    </row>
    <row r="42" spans="1:40" x14ac:dyDescent="0.25">
      <c r="A42" s="28">
        <v>1626</v>
      </c>
      <c r="B42" s="29" t="s">
        <v>605</v>
      </c>
      <c r="C42" s="29" t="s">
        <v>606</v>
      </c>
      <c r="D42" s="29" t="s">
        <v>607</v>
      </c>
      <c r="E42" s="42">
        <v>41223</v>
      </c>
      <c r="F42" s="29" t="s">
        <v>38</v>
      </c>
      <c r="L42" s="10" t="s">
        <v>342</v>
      </c>
      <c r="M42" s="29" t="s">
        <v>136</v>
      </c>
      <c r="N42" s="31" t="s">
        <v>40</v>
      </c>
      <c r="O42" s="28">
        <v>0</v>
      </c>
      <c r="P42" s="29" t="s">
        <v>377</v>
      </c>
      <c r="Q42" s="31" t="s">
        <v>15</v>
      </c>
      <c r="R42" s="28">
        <v>1</v>
      </c>
      <c r="S42" s="28">
        <v>0</v>
      </c>
      <c r="T42" s="28">
        <v>0</v>
      </c>
      <c r="U42" s="28">
        <v>1</v>
      </c>
      <c r="V42" s="28">
        <v>0</v>
      </c>
      <c r="W42" s="28">
        <v>0</v>
      </c>
      <c r="X42" s="28">
        <v>0</v>
      </c>
      <c r="Y42" s="28">
        <v>0</v>
      </c>
      <c r="Z42" s="28">
        <v>1</v>
      </c>
      <c r="AA42" s="28">
        <v>0</v>
      </c>
      <c r="AB42" s="28">
        <v>0</v>
      </c>
      <c r="AC42" s="28">
        <v>1</v>
      </c>
      <c r="AD42" s="28">
        <v>0</v>
      </c>
      <c r="AE42" s="28">
        <v>0</v>
      </c>
      <c r="AF42" s="28">
        <v>0</v>
      </c>
      <c r="AG42" s="28">
        <v>0</v>
      </c>
      <c r="AH42" s="28">
        <v>0</v>
      </c>
      <c r="AI42" s="28">
        <v>0</v>
      </c>
      <c r="AJ42" s="9">
        <f t="shared" si="8"/>
        <v>1</v>
      </c>
      <c r="AK42" s="9">
        <f t="shared" si="9"/>
        <v>0</v>
      </c>
      <c r="AL42" s="9">
        <f t="shared" si="10"/>
        <v>0</v>
      </c>
      <c r="AM42" s="9">
        <f t="shared" si="11"/>
        <v>0</v>
      </c>
      <c r="AN42" s="29" t="s">
        <v>608</v>
      </c>
    </row>
    <row r="43" spans="1:40" x14ac:dyDescent="0.25">
      <c r="A43" s="28">
        <v>1651</v>
      </c>
      <c r="B43" s="29" t="s">
        <v>1408</v>
      </c>
      <c r="C43" s="29" t="s">
        <v>1409</v>
      </c>
      <c r="D43" s="29" t="s">
        <v>1410</v>
      </c>
      <c r="E43" s="42">
        <v>42248</v>
      </c>
      <c r="F43" s="29" t="s">
        <v>38</v>
      </c>
      <c r="L43" s="10" t="s">
        <v>341</v>
      </c>
      <c r="M43" s="29" t="s">
        <v>1411</v>
      </c>
      <c r="O43" s="28">
        <v>0</v>
      </c>
      <c r="P43" s="29" t="s">
        <v>1412</v>
      </c>
      <c r="Q43" s="31" t="s">
        <v>15</v>
      </c>
      <c r="R43" s="28">
        <v>1</v>
      </c>
      <c r="S43" s="28">
        <v>0</v>
      </c>
      <c r="T43" s="28">
        <v>0</v>
      </c>
      <c r="U43" s="28">
        <v>0</v>
      </c>
      <c r="V43" s="28">
        <v>0</v>
      </c>
      <c r="W43" s="28">
        <v>0</v>
      </c>
      <c r="X43" s="28">
        <v>0</v>
      </c>
      <c r="Y43" s="28">
        <v>0</v>
      </c>
      <c r="Z43" s="28">
        <v>1</v>
      </c>
      <c r="AA43" s="28">
        <v>0</v>
      </c>
      <c r="AB43" s="28">
        <v>0</v>
      </c>
      <c r="AC43" s="28">
        <v>0</v>
      </c>
      <c r="AD43" s="28">
        <v>0</v>
      </c>
      <c r="AE43" s="28">
        <v>0</v>
      </c>
      <c r="AF43" s="28">
        <v>0</v>
      </c>
      <c r="AG43" s="28">
        <v>0</v>
      </c>
      <c r="AH43" s="28">
        <v>0</v>
      </c>
      <c r="AI43" s="28">
        <v>1</v>
      </c>
      <c r="AJ43" s="9">
        <f t="shared" si="8"/>
        <v>0</v>
      </c>
      <c r="AK43" s="9">
        <f t="shared" si="9"/>
        <v>0</v>
      </c>
      <c r="AL43" s="9">
        <f t="shared" si="10"/>
        <v>1</v>
      </c>
      <c r="AM43" s="9">
        <f t="shared" si="11"/>
        <v>0</v>
      </c>
      <c r="AN43" s="29" t="s">
        <v>1413</v>
      </c>
    </row>
    <row r="44" spans="1:40" x14ac:dyDescent="0.25">
      <c r="A44" s="28">
        <v>1759</v>
      </c>
      <c r="B44" s="29" t="s">
        <v>1935</v>
      </c>
      <c r="C44" s="29" t="s">
        <v>1936</v>
      </c>
      <c r="D44" s="29" t="s">
        <v>1937</v>
      </c>
      <c r="E44" s="42">
        <v>39539</v>
      </c>
      <c r="F44" s="29" t="s">
        <v>38</v>
      </c>
      <c r="J44" s="28">
        <v>1.4</v>
      </c>
      <c r="L44" s="10" t="s">
        <v>342</v>
      </c>
      <c r="M44" s="29" t="s">
        <v>691</v>
      </c>
      <c r="N44" s="31" t="s">
        <v>48</v>
      </c>
      <c r="O44" s="28">
        <v>3</v>
      </c>
      <c r="P44" s="29" t="s">
        <v>111</v>
      </c>
      <c r="Q44" s="31" t="s">
        <v>15</v>
      </c>
      <c r="R44" s="28">
        <v>1</v>
      </c>
      <c r="S44" s="28">
        <v>0</v>
      </c>
      <c r="T44" s="28">
        <v>0</v>
      </c>
      <c r="U44" s="28">
        <v>0</v>
      </c>
      <c r="V44" s="28">
        <v>0</v>
      </c>
      <c r="W44" s="28">
        <v>0</v>
      </c>
      <c r="X44" s="28">
        <v>0</v>
      </c>
      <c r="Y44" s="28">
        <v>0</v>
      </c>
      <c r="Z44" s="28">
        <v>0</v>
      </c>
      <c r="AA44" s="28">
        <v>1</v>
      </c>
      <c r="AB44" s="28">
        <v>0</v>
      </c>
      <c r="AC44" s="28">
        <v>0</v>
      </c>
      <c r="AD44" s="28">
        <v>1</v>
      </c>
      <c r="AE44" s="28">
        <v>0</v>
      </c>
      <c r="AF44" s="28">
        <v>0</v>
      </c>
      <c r="AG44" s="28">
        <v>0</v>
      </c>
      <c r="AH44" s="28">
        <v>0</v>
      </c>
      <c r="AI44" s="28">
        <v>0</v>
      </c>
      <c r="AJ44" s="9">
        <f t="shared" si="8"/>
        <v>0</v>
      </c>
      <c r="AK44" s="9">
        <f t="shared" si="9"/>
        <v>0</v>
      </c>
      <c r="AL44" s="9">
        <f t="shared" si="10"/>
        <v>1</v>
      </c>
      <c r="AM44" s="9">
        <f t="shared" si="11"/>
        <v>1</v>
      </c>
      <c r="AN44" s="29" t="s">
        <v>1938</v>
      </c>
    </row>
    <row r="45" spans="1:40" x14ac:dyDescent="0.25">
      <c r="A45" s="28">
        <v>1801</v>
      </c>
      <c r="B45" s="29" t="s">
        <v>1595</v>
      </c>
      <c r="C45" s="29" t="s">
        <v>1596</v>
      </c>
      <c r="D45" s="29" t="s">
        <v>1597</v>
      </c>
      <c r="E45" s="42">
        <v>39203</v>
      </c>
      <c r="F45" s="29" t="s">
        <v>38</v>
      </c>
      <c r="J45" s="28">
        <v>1</v>
      </c>
      <c r="L45" s="10" t="s">
        <v>342</v>
      </c>
      <c r="M45" s="29" t="s">
        <v>185</v>
      </c>
      <c r="N45" s="31" t="s">
        <v>48</v>
      </c>
      <c r="O45" s="28">
        <v>42</v>
      </c>
      <c r="P45" s="29" t="s">
        <v>111</v>
      </c>
      <c r="Q45" s="31" t="s">
        <v>70</v>
      </c>
      <c r="R45" s="28">
        <v>0</v>
      </c>
      <c r="S45" s="28">
        <v>0</v>
      </c>
      <c r="T45" s="28">
        <v>0</v>
      </c>
      <c r="U45" s="28">
        <v>0</v>
      </c>
      <c r="V45" s="28">
        <v>0</v>
      </c>
      <c r="W45" s="28">
        <v>0</v>
      </c>
      <c r="X45" s="28">
        <v>0</v>
      </c>
      <c r="Y45" s="28">
        <v>0</v>
      </c>
      <c r="Z45" s="28">
        <v>0</v>
      </c>
      <c r="AA45" s="28">
        <v>1</v>
      </c>
      <c r="AB45" s="28">
        <v>0</v>
      </c>
      <c r="AC45" s="28">
        <v>0</v>
      </c>
      <c r="AD45" s="28">
        <v>1</v>
      </c>
      <c r="AE45" s="28">
        <v>0</v>
      </c>
      <c r="AF45" s="28">
        <v>0</v>
      </c>
      <c r="AG45" s="28">
        <v>0</v>
      </c>
      <c r="AH45" s="28">
        <v>0</v>
      </c>
      <c r="AI45" s="28">
        <v>0</v>
      </c>
      <c r="AJ45" s="9">
        <f t="shared" si="8"/>
        <v>0</v>
      </c>
      <c r="AK45" s="9">
        <f t="shared" si="9"/>
        <v>0</v>
      </c>
      <c r="AL45" s="9">
        <f t="shared" si="10"/>
        <v>1</v>
      </c>
      <c r="AM45" s="9">
        <f t="shared" si="11"/>
        <v>1</v>
      </c>
      <c r="AN45" s="29" t="s">
        <v>1598</v>
      </c>
    </row>
    <row r="46" spans="1:40" x14ac:dyDescent="0.25">
      <c r="A46" s="28">
        <v>1810</v>
      </c>
      <c r="B46" s="29" t="s">
        <v>7354</v>
      </c>
      <c r="C46" s="29" t="s">
        <v>7355</v>
      </c>
      <c r="D46" s="29" t="s">
        <v>7356</v>
      </c>
      <c r="E46" s="42">
        <v>40416</v>
      </c>
      <c r="F46" s="29" t="s">
        <v>38</v>
      </c>
      <c r="J46" s="28">
        <v>1</v>
      </c>
      <c r="L46" s="10" t="s">
        <v>342</v>
      </c>
      <c r="M46" s="29" t="s">
        <v>39</v>
      </c>
      <c r="N46" s="31" t="s">
        <v>48</v>
      </c>
      <c r="O46" s="28">
        <v>0.5</v>
      </c>
      <c r="P46" s="29" t="s">
        <v>111</v>
      </c>
      <c r="Q46" s="31" t="s">
        <v>55</v>
      </c>
      <c r="R46" s="28">
        <v>0</v>
      </c>
      <c r="S46" s="28">
        <v>0</v>
      </c>
      <c r="T46" s="28">
        <v>0</v>
      </c>
      <c r="U46" s="28">
        <v>0</v>
      </c>
      <c r="V46" s="28">
        <v>0</v>
      </c>
      <c r="W46" s="28">
        <v>0</v>
      </c>
      <c r="X46" s="28">
        <v>0</v>
      </c>
      <c r="Y46" s="28">
        <v>0</v>
      </c>
      <c r="Z46" s="28">
        <v>0</v>
      </c>
      <c r="AA46" s="28">
        <v>1</v>
      </c>
      <c r="AB46" s="28">
        <v>0</v>
      </c>
      <c r="AC46" s="28">
        <v>0</v>
      </c>
      <c r="AD46" s="28">
        <v>0</v>
      </c>
      <c r="AE46" s="28">
        <v>1</v>
      </c>
      <c r="AF46" s="28">
        <v>0</v>
      </c>
      <c r="AG46" s="28">
        <v>1</v>
      </c>
      <c r="AH46" s="28">
        <v>0</v>
      </c>
      <c r="AI46" s="28">
        <v>0</v>
      </c>
      <c r="AJ46" s="9">
        <f t="shared" si="8"/>
        <v>1</v>
      </c>
      <c r="AK46" s="9">
        <f t="shared" si="9"/>
        <v>1</v>
      </c>
      <c r="AL46" s="9">
        <f t="shared" si="10"/>
        <v>0</v>
      </c>
      <c r="AM46" s="9">
        <f t="shared" si="11"/>
        <v>0</v>
      </c>
      <c r="AN46" s="29" t="s">
        <v>7357</v>
      </c>
    </row>
    <row r="47" spans="1:40" x14ac:dyDescent="0.25">
      <c r="A47" s="28">
        <v>1817</v>
      </c>
      <c r="B47" s="29" t="s">
        <v>1604</v>
      </c>
      <c r="C47" s="29" t="s">
        <v>1605</v>
      </c>
      <c r="D47" s="29" t="s">
        <v>1606</v>
      </c>
      <c r="E47" s="42">
        <v>38453</v>
      </c>
      <c r="F47" s="29" t="s">
        <v>38</v>
      </c>
      <c r="I47" s="28">
        <v>2300</v>
      </c>
      <c r="J47" s="28">
        <v>7.1999999999999995E-2</v>
      </c>
      <c r="K47" s="28">
        <v>30</v>
      </c>
      <c r="L47" s="10" t="s">
        <v>342</v>
      </c>
      <c r="M47" s="29" t="s">
        <v>39</v>
      </c>
      <c r="N47" s="31" t="s">
        <v>48</v>
      </c>
      <c r="O47" s="28">
        <v>0</v>
      </c>
      <c r="P47" s="29" t="s">
        <v>111</v>
      </c>
      <c r="Q47" s="31" t="s">
        <v>55</v>
      </c>
      <c r="R47" s="28">
        <v>0</v>
      </c>
      <c r="S47" s="28">
        <v>0</v>
      </c>
      <c r="T47" s="28">
        <v>0</v>
      </c>
      <c r="U47" s="28">
        <v>0</v>
      </c>
      <c r="V47" s="28">
        <v>0</v>
      </c>
      <c r="W47" s="28">
        <v>0</v>
      </c>
      <c r="X47" s="28">
        <v>0</v>
      </c>
      <c r="Y47" s="28">
        <v>0</v>
      </c>
      <c r="Z47" s="28">
        <v>0</v>
      </c>
      <c r="AA47" s="28">
        <v>1</v>
      </c>
      <c r="AB47" s="28">
        <v>0</v>
      </c>
      <c r="AC47" s="28">
        <v>0</v>
      </c>
      <c r="AD47" s="28">
        <v>1</v>
      </c>
      <c r="AE47" s="28">
        <v>0</v>
      </c>
      <c r="AF47" s="28">
        <v>0</v>
      </c>
      <c r="AG47" s="28">
        <v>0</v>
      </c>
      <c r="AH47" s="28">
        <v>0</v>
      </c>
      <c r="AI47" s="28">
        <v>0</v>
      </c>
      <c r="AJ47" s="9">
        <f t="shared" si="8"/>
        <v>0</v>
      </c>
      <c r="AK47" s="9">
        <f t="shared" si="9"/>
        <v>0</v>
      </c>
      <c r="AL47" s="9">
        <f t="shared" si="10"/>
        <v>1</v>
      </c>
      <c r="AM47" s="9">
        <f t="shared" si="11"/>
        <v>1</v>
      </c>
      <c r="AN47" s="29" t="s">
        <v>1607</v>
      </c>
    </row>
    <row r="48" spans="1:40" x14ac:dyDescent="0.25">
      <c r="A48" s="28">
        <v>1828</v>
      </c>
      <c r="B48" s="29" t="s">
        <v>1635</v>
      </c>
      <c r="C48" s="29" t="s">
        <v>1636</v>
      </c>
      <c r="D48" s="29" t="s">
        <v>1637</v>
      </c>
      <c r="E48" s="42">
        <v>36819</v>
      </c>
      <c r="F48" s="29" t="s">
        <v>38</v>
      </c>
      <c r="J48" s="28">
        <v>1</v>
      </c>
      <c r="L48" s="10" t="s">
        <v>342</v>
      </c>
      <c r="M48" s="29" t="s">
        <v>185</v>
      </c>
      <c r="N48" s="31" t="s">
        <v>48</v>
      </c>
      <c r="O48" s="28">
        <v>0.5</v>
      </c>
      <c r="P48" s="29" t="s">
        <v>111</v>
      </c>
      <c r="Q48" s="31" t="s">
        <v>15</v>
      </c>
      <c r="R48" s="28">
        <v>0</v>
      </c>
      <c r="S48" s="28">
        <v>0</v>
      </c>
      <c r="T48" s="28">
        <v>0</v>
      </c>
      <c r="U48" s="28">
        <v>0</v>
      </c>
      <c r="V48" s="28">
        <v>0</v>
      </c>
      <c r="W48" s="28">
        <v>0</v>
      </c>
      <c r="X48" s="28">
        <v>0</v>
      </c>
      <c r="Y48" s="28">
        <v>0</v>
      </c>
      <c r="Z48" s="28">
        <v>0</v>
      </c>
      <c r="AA48" s="28">
        <v>1</v>
      </c>
      <c r="AB48" s="28">
        <v>0</v>
      </c>
      <c r="AC48" s="28">
        <v>1</v>
      </c>
      <c r="AD48" s="28">
        <v>0</v>
      </c>
      <c r="AE48" s="28">
        <v>0</v>
      </c>
      <c r="AF48" s="28">
        <v>0</v>
      </c>
      <c r="AG48" s="28">
        <v>0</v>
      </c>
      <c r="AH48" s="28">
        <v>0</v>
      </c>
      <c r="AI48" s="28">
        <v>0</v>
      </c>
      <c r="AJ48" s="9">
        <f t="shared" si="8"/>
        <v>1</v>
      </c>
      <c r="AK48" s="9">
        <f t="shared" si="9"/>
        <v>0</v>
      </c>
      <c r="AL48" s="9">
        <f t="shared" si="10"/>
        <v>0</v>
      </c>
      <c r="AM48" s="9">
        <f t="shared" si="11"/>
        <v>0</v>
      </c>
      <c r="AN48" s="29" t="s">
        <v>1638</v>
      </c>
    </row>
    <row r="49" spans="1:40" x14ac:dyDescent="0.25">
      <c r="A49" s="28">
        <v>1829</v>
      </c>
      <c r="B49" s="29" t="s">
        <v>664</v>
      </c>
      <c r="C49" s="29" t="s">
        <v>665</v>
      </c>
      <c r="D49" s="29" t="s">
        <v>666</v>
      </c>
      <c r="E49" s="42">
        <v>37742</v>
      </c>
      <c r="F49" s="29" t="s">
        <v>38</v>
      </c>
      <c r="J49" s="28">
        <v>1</v>
      </c>
      <c r="L49" s="10" t="s">
        <v>342</v>
      </c>
      <c r="M49" s="29" t="s">
        <v>39</v>
      </c>
      <c r="N49" s="31" t="s">
        <v>48</v>
      </c>
      <c r="O49" s="28">
        <v>0</v>
      </c>
      <c r="P49" s="29" t="s">
        <v>111</v>
      </c>
      <c r="Q49" s="31" t="s">
        <v>15</v>
      </c>
      <c r="R49" s="28">
        <v>1</v>
      </c>
      <c r="S49" s="28">
        <v>0</v>
      </c>
      <c r="T49" s="28">
        <v>0</v>
      </c>
      <c r="U49" s="28">
        <v>0</v>
      </c>
      <c r="V49" s="28">
        <v>0</v>
      </c>
      <c r="W49" s="28">
        <v>0</v>
      </c>
      <c r="X49" s="28">
        <v>0</v>
      </c>
      <c r="Y49" s="28">
        <v>0</v>
      </c>
      <c r="Z49" s="28">
        <v>0</v>
      </c>
      <c r="AA49" s="28">
        <v>1</v>
      </c>
      <c r="AB49" s="28">
        <v>0</v>
      </c>
      <c r="AC49" s="28">
        <v>1</v>
      </c>
      <c r="AD49" s="28">
        <v>1</v>
      </c>
      <c r="AE49" s="28">
        <v>0</v>
      </c>
      <c r="AF49" s="28">
        <v>0</v>
      </c>
      <c r="AG49" s="28">
        <v>0</v>
      </c>
      <c r="AH49" s="28">
        <v>0</v>
      </c>
      <c r="AI49" s="28">
        <v>0</v>
      </c>
      <c r="AJ49" s="9">
        <f t="shared" si="8"/>
        <v>1</v>
      </c>
      <c r="AK49" s="9">
        <f t="shared" si="9"/>
        <v>0</v>
      </c>
      <c r="AL49" s="9">
        <f t="shared" si="10"/>
        <v>1</v>
      </c>
      <c r="AM49" s="9">
        <f t="shared" si="11"/>
        <v>1</v>
      </c>
      <c r="AN49" s="29" t="s">
        <v>667</v>
      </c>
    </row>
    <row r="50" spans="1:40" x14ac:dyDescent="0.25">
      <c r="A50" s="28">
        <v>1830</v>
      </c>
      <c r="B50" s="29" t="s">
        <v>668</v>
      </c>
      <c r="C50" s="29" t="s">
        <v>669</v>
      </c>
      <c r="D50" s="29" t="s">
        <v>670</v>
      </c>
      <c r="E50" s="42">
        <v>37601</v>
      </c>
      <c r="F50" s="29" t="s">
        <v>38</v>
      </c>
      <c r="J50" s="28">
        <v>1</v>
      </c>
      <c r="L50" s="10" t="s">
        <v>342</v>
      </c>
      <c r="M50" s="29" t="s">
        <v>39</v>
      </c>
      <c r="N50" s="31" t="s">
        <v>48</v>
      </c>
      <c r="O50" s="28">
        <v>0.5</v>
      </c>
      <c r="P50" s="29" t="s">
        <v>111</v>
      </c>
      <c r="Q50" s="31" t="s">
        <v>15</v>
      </c>
      <c r="R50" s="28">
        <v>0</v>
      </c>
      <c r="S50" s="28">
        <v>0</v>
      </c>
      <c r="T50" s="28">
        <v>0</v>
      </c>
      <c r="U50" s="28">
        <v>0</v>
      </c>
      <c r="V50" s="28">
        <v>0</v>
      </c>
      <c r="W50" s="28">
        <v>0</v>
      </c>
      <c r="X50" s="28">
        <v>0</v>
      </c>
      <c r="Y50" s="28">
        <v>0</v>
      </c>
      <c r="Z50" s="28">
        <v>0</v>
      </c>
      <c r="AA50" s="28">
        <v>1</v>
      </c>
      <c r="AB50" s="28">
        <v>0</v>
      </c>
      <c r="AC50" s="28">
        <v>1</v>
      </c>
      <c r="AD50" s="28">
        <v>0</v>
      </c>
      <c r="AE50" s="28">
        <v>1</v>
      </c>
      <c r="AF50" s="28">
        <v>0</v>
      </c>
      <c r="AG50" s="28">
        <v>0</v>
      </c>
      <c r="AH50" s="28">
        <v>0</v>
      </c>
      <c r="AI50" s="28">
        <v>0</v>
      </c>
      <c r="AJ50" s="9">
        <f t="shared" si="8"/>
        <v>1</v>
      </c>
      <c r="AK50" s="9">
        <f t="shared" si="9"/>
        <v>0</v>
      </c>
      <c r="AL50" s="9">
        <f t="shared" si="10"/>
        <v>0</v>
      </c>
      <c r="AM50" s="9">
        <f t="shared" si="11"/>
        <v>0</v>
      </c>
      <c r="AN50" s="29" t="s">
        <v>671</v>
      </c>
    </row>
    <row r="51" spans="1:40" x14ac:dyDescent="0.25">
      <c r="A51" s="28">
        <v>1832</v>
      </c>
      <c r="B51" s="29" t="s">
        <v>1639</v>
      </c>
      <c r="C51" s="29" t="s">
        <v>1640</v>
      </c>
      <c r="D51" s="29" t="s">
        <v>1641</v>
      </c>
      <c r="E51" s="42">
        <v>39254</v>
      </c>
      <c r="F51" s="29" t="s">
        <v>38</v>
      </c>
      <c r="J51" s="28">
        <v>0.13300000000000001</v>
      </c>
      <c r="L51" s="10" t="s">
        <v>341</v>
      </c>
      <c r="M51" s="29" t="s">
        <v>54</v>
      </c>
      <c r="N51" s="31" t="s">
        <v>48</v>
      </c>
      <c r="O51" s="28">
        <v>0</v>
      </c>
      <c r="P51" s="29" t="s">
        <v>69</v>
      </c>
      <c r="Q51" s="31" t="s">
        <v>15</v>
      </c>
      <c r="R51" s="28">
        <v>1</v>
      </c>
      <c r="S51" s="28">
        <v>0</v>
      </c>
      <c r="T51" s="28">
        <v>0</v>
      </c>
      <c r="U51" s="28">
        <v>0</v>
      </c>
      <c r="V51" s="28">
        <v>0</v>
      </c>
      <c r="W51" s="28">
        <v>0</v>
      </c>
      <c r="X51" s="28">
        <v>0</v>
      </c>
      <c r="Y51" s="28">
        <v>0</v>
      </c>
      <c r="Z51" s="28">
        <v>0</v>
      </c>
      <c r="AA51" s="28">
        <v>1</v>
      </c>
      <c r="AB51" s="28">
        <v>0</v>
      </c>
      <c r="AC51" s="28">
        <v>0</v>
      </c>
      <c r="AD51" s="28">
        <v>0</v>
      </c>
      <c r="AE51" s="28">
        <v>0</v>
      </c>
      <c r="AF51" s="28">
        <v>0</v>
      </c>
      <c r="AG51" s="28">
        <v>0</v>
      </c>
      <c r="AH51" s="28">
        <v>0</v>
      </c>
      <c r="AI51" s="28">
        <v>1</v>
      </c>
      <c r="AJ51" s="9">
        <f t="shared" si="8"/>
        <v>0</v>
      </c>
      <c r="AK51" s="9">
        <f t="shared" si="9"/>
        <v>0</v>
      </c>
      <c r="AL51" s="9">
        <f t="shared" si="10"/>
        <v>1</v>
      </c>
      <c r="AM51" s="9">
        <f t="shared" si="11"/>
        <v>0</v>
      </c>
      <c r="AN51" s="29" t="s">
        <v>1642</v>
      </c>
    </row>
    <row r="52" spans="1:40" x14ac:dyDescent="0.25">
      <c r="A52" s="28">
        <v>1838</v>
      </c>
      <c r="B52" s="29" t="s">
        <v>1041</v>
      </c>
      <c r="C52" s="29" t="s">
        <v>1042</v>
      </c>
      <c r="D52" s="29" t="s">
        <v>1043</v>
      </c>
      <c r="E52" s="42">
        <v>37165</v>
      </c>
      <c r="F52" s="29" t="s">
        <v>38</v>
      </c>
      <c r="J52" s="28">
        <v>0.06</v>
      </c>
      <c r="L52" s="10" t="s">
        <v>341</v>
      </c>
      <c r="M52" s="29" t="s">
        <v>54</v>
      </c>
      <c r="N52" s="31" t="s">
        <v>48</v>
      </c>
      <c r="O52" s="28">
        <v>0.75</v>
      </c>
      <c r="P52" s="29" t="s">
        <v>1044</v>
      </c>
      <c r="Q52" s="31" t="s">
        <v>15</v>
      </c>
      <c r="R52" s="28">
        <v>0</v>
      </c>
      <c r="S52" s="28">
        <v>0</v>
      </c>
      <c r="T52" s="28">
        <v>0</v>
      </c>
      <c r="U52" s="28">
        <v>0</v>
      </c>
      <c r="V52" s="28">
        <v>0</v>
      </c>
      <c r="W52" s="28">
        <v>0</v>
      </c>
      <c r="X52" s="28">
        <v>0</v>
      </c>
      <c r="Y52" s="28">
        <v>0</v>
      </c>
      <c r="Z52" s="28">
        <v>0</v>
      </c>
      <c r="AA52" s="28">
        <v>1</v>
      </c>
      <c r="AB52" s="28">
        <v>0</v>
      </c>
      <c r="AC52" s="28">
        <v>1</v>
      </c>
      <c r="AD52" s="28">
        <v>1</v>
      </c>
      <c r="AE52" s="28">
        <v>0</v>
      </c>
      <c r="AF52" s="28">
        <v>0</v>
      </c>
      <c r="AG52" s="28">
        <v>0</v>
      </c>
      <c r="AH52" s="28">
        <v>0</v>
      </c>
      <c r="AI52" s="28">
        <v>0</v>
      </c>
      <c r="AJ52" s="9">
        <f t="shared" si="8"/>
        <v>1</v>
      </c>
      <c r="AK52" s="9">
        <f t="shared" si="9"/>
        <v>0</v>
      </c>
      <c r="AL52" s="9">
        <f t="shared" si="10"/>
        <v>1</v>
      </c>
      <c r="AM52" s="9">
        <f t="shared" si="11"/>
        <v>1</v>
      </c>
      <c r="AN52" s="29" t="s">
        <v>1045</v>
      </c>
    </row>
    <row r="53" spans="1:40" x14ac:dyDescent="0.25">
      <c r="A53" s="28">
        <v>1862</v>
      </c>
      <c r="B53" s="29" t="s">
        <v>1655</v>
      </c>
      <c r="C53" s="29" t="s">
        <v>1656</v>
      </c>
      <c r="D53" s="29" t="s">
        <v>1657</v>
      </c>
      <c r="E53" s="42">
        <v>36923</v>
      </c>
      <c r="F53" s="29" t="s">
        <v>38</v>
      </c>
      <c r="L53" s="10" t="s">
        <v>341</v>
      </c>
      <c r="M53" s="29" t="s">
        <v>54</v>
      </c>
      <c r="N53" s="31" t="s">
        <v>48</v>
      </c>
      <c r="O53" s="28">
        <v>0</v>
      </c>
      <c r="P53" s="29" t="s">
        <v>111</v>
      </c>
      <c r="Q53" s="31" t="s">
        <v>15</v>
      </c>
      <c r="R53" s="28">
        <v>1</v>
      </c>
      <c r="S53" s="28">
        <v>0</v>
      </c>
      <c r="T53" s="28">
        <v>0</v>
      </c>
      <c r="U53" s="28">
        <v>0</v>
      </c>
      <c r="V53" s="28">
        <v>0</v>
      </c>
      <c r="W53" s="28">
        <v>0</v>
      </c>
      <c r="X53" s="28">
        <v>0</v>
      </c>
      <c r="Y53" s="28">
        <v>0</v>
      </c>
      <c r="Z53" s="28">
        <v>0</v>
      </c>
      <c r="AA53" s="28">
        <v>1</v>
      </c>
      <c r="AB53" s="28">
        <v>0</v>
      </c>
      <c r="AC53" s="28">
        <v>0</v>
      </c>
      <c r="AD53" s="28">
        <v>0</v>
      </c>
      <c r="AE53" s="28">
        <v>0</v>
      </c>
      <c r="AF53" s="28">
        <v>0</v>
      </c>
      <c r="AG53" s="28">
        <v>0</v>
      </c>
      <c r="AH53" s="28">
        <v>0</v>
      </c>
      <c r="AI53" s="28">
        <v>1</v>
      </c>
      <c r="AJ53" s="9">
        <f t="shared" si="8"/>
        <v>0</v>
      </c>
      <c r="AK53" s="9">
        <f t="shared" si="9"/>
        <v>0</v>
      </c>
      <c r="AL53" s="9">
        <f t="shared" si="10"/>
        <v>1</v>
      </c>
      <c r="AM53" s="9">
        <f t="shared" si="11"/>
        <v>0</v>
      </c>
      <c r="AN53" s="29" t="s">
        <v>1658</v>
      </c>
    </row>
    <row r="54" spans="1:40" x14ac:dyDescent="0.25">
      <c r="A54" s="28">
        <v>1867</v>
      </c>
      <c r="B54" s="29" t="s">
        <v>684</v>
      </c>
      <c r="C54" s="29" t="s">
        <v>685</v>
      </c>
      <c r="D54" s="29" t="s">
        <v>686</v>
      </c>
      <c r="E54" s="42">
        <v>40758</v>
      </c>
      <c r="F54" s="29" t="s">
        <v>38</v>
      </c>
      <c r="J54" s="28">
        <v>0.11</v>
      </c>
      <c r="L54" s="10" t="s">
        <v>341</v>
      </c>
      <c r="M54" s="29" t="s">
        <v>151</v>
      </c>
      <c r="N54" s="31" t="s">
        <v>48</v>
      </c>
      <c r="O54" s="28">
        <v>0.5</v>
      </c>
      <c r="P54" s="29" t="s">
        <v>111</v>
      </c>
      <c r="Q54" s="31" t="s">
        <v>15</v>
      </c>
      <c r="R54" s="28">
        <v>0</v>
      </c>
      <c r="S54" s="28">
        <v>0</v>
      </c>
      <c r="T54" s="28">
        <v>0</v>
      </c>
      <c r="U54" s="28">
        <v>0</v>
      </c>
      <c r="V54" s="28">
        <v>0</v>
      </c>
      <c r="W54" s="28">
        <v>0</v>
      </c>
      <c r="X54" s="28">
        <v>0</v>
      </c>
      <c r="Y54" s="28">
        <v>0</v>
      </c>
      <c r="Z54" s="28">
        <v>0</v>
      </c>
      <c r="AA54" s="28">
        <v>1</v>
      </c>
      <c r="AB54" s="28">
        <v>0</v>
      </c>
      <c r="AC54" s="28">
        <v>1</v>
      </c>
      <c r="AD54" s="28">
        <v>1</v>
      </c>
      <c r="AE54" s="28">
        <v>0</v>
      </c>
      <c r="AF54" s="28">
        <v>0</v>
      </c>
      <c r="AG54" s="28">
        <v>0</v>
      </c>
      <c r="AH54" s="28">
        <v>0</v>
      </c>
      <c r="AI54" s="28">
        <v>0</v>
      </c>
      <c r="AJ54" s="9">
        <f t="shared" si="8"/>
        <v>1</v>
      </c>
      <c r="AK54" s="9">
        <f t="shared" si="9"/>
        <v>0</v>
      </c>
      <c r="AL54" s="9">
        <f t="shared" si="10"/>
        <v>1</v>
      </c>
      <c r="AM54" s="9">
        <f t="shared" si="11"/>
        <v>1</v>
      </c>
      <c r="AN54" s="29" t="s">
        <v>687</v>
      </c>
    </row>
    <row r="55" spans="1:40" x14ac:dyDescent="0.25">
      <c r="A55" s="28">
        <v>1868</v>
      </c>
      <c r="B55" s="29" t="s">
        <v>1663</v>
      </c>
      <c r="C55" s="29" t="s">
        <v>1664</v>
      </c>
      <c r="D55" s="29" t="s">
        <v>1665</v>
      </c>
      <c r="E55" s="42">
        <v>38657</v>
      </c>
      <c r="F55" s="29" t="s">
        <v>38</v>
      </c>
      <c r="J55" s="28">
        <v>0.28999999999999998</v>
      </c>
      <c r="L55" s="10" t="s">
        <v>341</v>
      </c>
      <c r="M55" s="29" t="s">
        <v>209</v>
      </c>
      <c r="N55" s="31" t="s">
        <v>48</v>
      </c>
      <c r="O55" s="28">
        <v>0.5</v>
      </c>
      <c r="P55" s="29" t="s">
        <v>111</v>
      </c>
      <c r="Q55" s="31" t="s">
        <v>15</v>
      </c>
      <c r="R55" s="28">
        <v>1</v>
      </c>
      <c r="S55" s="28">
        <v>0</v>
      </c>
      <c r="T55" s="28">
        <v>0</v>
      </c>
      <c r="U55" s="28">
        <v>0</v>
      </c>
      <c r="V55" s="28">
        <v>0</v>
      </c>
      <c r="W55" s="28">
        <v>0</v>
      </c>
      <c r="X55" s="28">
        <v>0</v>
      </c>
      <c r="Y55" s="28">
        <v>0</v>
      </c>
      <c r="Z55" s="28">
        <v>0</v>
      </c>
      <c r="AA55" s="28">
        <v>1</v>
      </c>
      <c r="AB55" s="28">
        <v>0</v>
      </c>
      <c r="AC55" s="28">
        <v>1</v>
      </c>
      <c r="AD55" s="28">
        <v>0</v>
      </c>
      <c r="AE55" s="28">
        <v>0</v>
      </c>
      <c r="AF55" s="28">
        <v>0</v>
      </c>
      <c r="AG55" s="28">
        <v>0</v>
      </c>
      <c r="AH55" s="28">
        <v>0</v>
      </c>
      <c r="AI55" s="28">
        <v>0</v>
      </c>
      <c r="AJ55" s="9">
        <f t="shared" si="8"/>
        <v>1</v>
      </c>
      <c r="AK55" s="9">
        <f t="shared" si="9"/>
        <v>0</v>
      </c>
      <c r="AL55" s="9">
        <f t="shared" si="10"/>
        <v>0</v>
      </c>
      <c r="AM55" s="9">
        <f t="shared" si="11"/>
        <v>0</v>
      </c>
      <c r="AN55" s="29" t="s">
        <v>1666</v>
      </c>
    </row>
    <row r="56" spans="1:40" x14ac:dyDescent="0.25">
      <c r="A56" s="28">
        <v>1910</v>
      </c>
      <c r="B56" s="29" t="s">
        <v>1188</v>
      </c>
      <c r="C56" s="29" t="s">
        <v>1189</v>
      </c>
      <c r="D56" s="29" t="s">
        <v>1190</v>
      </c>
      <c r="E56" s="42">
        <v>39311</v>
      </c>
      <c r="F56" s="29" t="s">
        <v>38</v>
      </c>
      <c r="J56" s="28">
        <v>0.2</v>
      </c>
      <c r="L56" s="10" t="s">
        <v>342</v>
      </c>
      <c r="M56" s="29" t="s">
        <v>691</v>
      </c>
      <c r="N56" s="31" t="s">
        <v>48</v>
      </c>
      <c r="O56" s="28">
        <v>0.5</v>
      </c>
      <c r="P56" s="29" t="s">
        <v>111</v>
      </c>
      <c r="Q56" s="31" t="s">
        <v>15</v>
      </c>
      <c r="R56" s="28">
        <v>0</v>
      </c>
      <c r="S56" s="28">
        <v>0</v>
      </c>
      <c r="T56" s="28">
        <v>0</v>
      </c>
      <c r="U56" s="28">
        <v>0</v>
      </c>
      <c r="V56" s="28">
        <v>0</v>
      </c>
      <c r="W56" s="28">
        <v>0</v>
      </c>
      <c r="X56" s="28">
        <v>0</v>
      </c>
      <c r="Y56" s="28">
        <v>0</v>
      </c>
      <c r="Z56" s="28">
        <v>0</v>
      </c>
      <c r="AA56" s="28">
        <v>1</v>
      </c>
      <c r="AB56" s="28">
        <v>0</v>
      </c>
      <c r="AC56" s="28">
        <v>1</v>
      </c>
      <c r="AD56" s="28">
        <v>0</v>
      </c>
      <c r="AE56" s="28">
        <v>0</v>
      </c>
      <c r="AF56" s="28">
        <v>0</v>
      </c>
      <c r="AG56" s="28">
        <v>0</v>
      </c>
      <c r="AH56" s="28">
        <v>0</v>
      </c>
      <c r="AI56" s="28">
        <v>0</v>
      </c>
      <c r="AJ56" s="9">
        <f t="shared" si="8"/>
        <v>1</v>
      </c>
      <c r="AK56" s="9">
        <f t="shared" si="9"/>
        <v>0</v>
      </c>
      <c r="AL56" s="9">
        <f t="shared" si="10"/>
        <v>0</v>
      </c>
      <c r="AM56" s="9">
        <f t="shared" si="11"/>
        <v>0</v>
      </c>
      <c r="AN56" s="29" t="s">
        <v>1191</v>
      </c>
    </row>
    <row r="57" spans="1:40" x14ac:dyDescent="0.25">
      <c r="A57" s="28">
        <v>1943</v>
      </c>
      <c r="B57" s="29" t="s">
        <v>1732</v>
      </c>
      <c r="C57" s="29" t="s">
        <v>1733</v>
      </c>
      <c r="D57" s="29" t="s">
        <v>1734</v>
      </c>
      <c r="E57" s="42">
        <v>38453</v>
      </c>
      <c r="F57" s="29" t="s">
        <v>38</v>
      </c>
      <c r="I57" s="28">
        <v>500</v>
      </c>
      <c r="L57" s="10" t="s">
        <v>342</v>
      </c>
      <c r="M57" s="29" t="s">
        <v>691</v>
      </c>
      <c r="N57" s="31" t="s">
        <v>48</v>
      </c>
      <c r="O57" s="28">
        <v>8</v>
      </c>
      <c r="P57" s="29" t="s">
        <v>111</v>
      </c>
      <c r="Q57" s="31" t="s">
        <v>15</v>
      </c>
      <c r="R57" s="28">
        <v>1</v>
      </c>
      <c r="S57" s="28">
        <v>0</v>
      </c>
      <c r="T57" s="28">
        <v>0</v>
      </c>
      <c r="U57" s="28">
        <v>0</v>
      </c>
      <c r="V57" s="28">
        <v>0</v>
      </c>
      <c r="W57" s="28">
        <v>0</v>
      </c>
      <c r="X57" s="28">
        <v>0</v>
      </c>
      <c r="Y57" s="28">
        <v>0</v>
      </c>
      <c r="Z57" s="28">
        <v>0</v>
      </c>
      <c r="AA57" s="28">
        <v>1</v>
      </c>
      <c r="AB57" s="28">
        <v>0</v>
      </c>
      <c r="AC57" s="28">
        <v>0</v>
      </c>
      <c r="AD57" s="28">
        <v>0</v>
      </c>
      <c r="AE57" s="28">
        <v>0</v>
      </c>
      <c r="AF57" s="28">
        <v>0</v>
      </c>
      <c r="AG57" s="28">
        <v>0</v>
      </c>
      <c r="AH57" s="28">
        <v>0</v>
      </c>
      <c r="AI57" s="28">
        <v>1</v>
      </c>
      <c r="AJ57" s="9">
        <f t="shared" si="8"/>
        <v>0</v>
      </c>
      <c r="AK57" s="9">
        <f t="shared" si="9"/>
        <v>0</v>
      </c>
      <c r="AL57" s="9">
        <f t="shared" si="10"/>
        <v>1</v>
      </c>
      <c r="AM57" s="9">
        <f t="shared" si="11"/>
        <v>0</v>
      </c>
      <c r="AN57" s="29" t="s">
        <v>1735</v>
      </c>
    </row>
    <row r="58" spans="1:40" x14ac:dyDescent="0.25">
      <c r="A58" s="28">
        <v>1944</v>
      </c>
      <c r="B58" s="29" t="s">
        <v>1736</v>
      </c>
      <c r="C58" s="29" t="s">
        <v>1737</v>
      </c>
      <c r="D58" s="29" t="s">
        <v>1738</v>
      </c>
      <c r="E58" s="42">
        <v>36831</v>
      </c>
      <c r="F58" s="29" t="s">
        <v>38</v>
      </c>
      <c r="I58" s="28">
        <v>50000</v>
      </c>
      <c r="J58" s="28">
        <v>1.8</v>
      </c>
      <c r="L58" s="10" t="s">
        <v>342</v>
      </c>
      <c r="M58" s="29" t="s">
        <v>691</v>
      </c>
      <c r="N58" s="31" t="s">
        <v>48</v>
      </c>
      <c r="O58" s="28">
        <v>8</v>
      </c>
      <c r="P58" s="29" t="s">
        <v>1739</v>
      </c>
      <c r="Q58" s="31" t="s">
        <v>70</v>
      </c>
      <c r="R58" s="28">
        <v>0</v>
      </c>
      <c r="S58" s="28">
        <v>0</v>
      </c>
      <c r="T58" s="28">
        <v>0</v>
      </c>
      <c r="U58" s="28">
        <v>0</v>
      </c>
      <c r="V58" s="28">
        <v>0</v>
      </c>
      <c r="W58" s="28">
        <v>0</v>
      </c>
      <c r="X58" s="28">
        <v>0</v>
      </c>
      <c r="Y58" s="28">
        <v>0</v>
      </c>
      <c r="Z58" s="28">
        <v>0</v>
      </c>
      <c r="AA58" s="28">
        <v>1</v>
      </c>
      <c r="AB58" s="28">
        <v>0</v>
      </c>
      <c r="AC58" s="28">
        <v>0</v>
      </c>
      <c r="AD58" s="28">
        <v>1</v>
      </c>
      <c r="AE58" s="28">
        <v>0</v>
      </c>
      <c r="AF58" s="28">
        <v>0</v>
      </c>
      <c r="AG58" s="28">
        <v>0</v>
      </c>
      <c r="AH58" s="28">
        <v>0</v>
      </c>
      <c r="AI58" s="28">
        <v>0</v>
      </c>
      <c r="AJ58" s="9">
        <f t="shared" si="8"/>
        <v>0</v>
      </c>
      <c r="AK58" s="9">
        <f t="shared" si="9"/>
        <v>0</v>
      </c>
      <c r="AL58" s="9">
        <f t="shared" si="10"/>
        <v>1</v>
      </c>
      <c r="AM58" s="9">
        <f t="shared" si="11"/>
        <v>1</v>
      </c>
      <c r="AN58" s="29" t="s">
        <v>1740</v>
      </c>
    </row>
    <row r="59" spans="1:40" x14ac:dyDescent="0.25">
      <c r="A59" s="28">
        <v>2339</v>
      </c>
      <c r="B59" s="29" t="s">
        <v>1316</v>
      </c>
      <c r="C59" s="29" t="s">
        <v>1317</v>
      </c>
      <c r="D59" s="29" t="s">
        <v>1318</v>
      </c>
      <c r="E59" s="42">
        <v>42733</v>
      </c>
      <c r="F59" s="29" t="s">
        <v>38</v>
      </c>
      <c r="L59" s="10" t="s">
        <v>341</v>
      </c>
      <c r="M59" s="29" t="s">
        <v>54</v>
      </c>
      <c r="N59" s="31" t="s">
        <v>48</v>
      </c>
      <c r="O59" s="28">
        <v>0</v>
      </c>
      <c r="P59" s="29" t="s">
        <v>60</v>
      </c>
      <c r="Q59" s="31" t="s">
        <v>15</v>
      </c>
      <c r="R59" s="28">
        <v>0</v>
      </c>
      <c r="S59" s="28">
        <v>0</v>
      </c>
      <c r="T59" s="28">
        <v>0</v>
      </c>
      <c r="U59" s="28">
        <v>0</v>
      </c>
      <c r="V59" s="28">
        <v>0</v>
      </c>
      <c r="W59" s="28">
        <v>0</v>
      </c>
      <c r="X59" s="28">
        <v>0</v>
      </c>
      <c r="Y59" s="28">
        <v>0</v>
      </c>
      <c r="Z59" s="28">
        <v>0</v>
      </c>
      <c r="AA59" s="28">
        <v>0</v>
      </c>
      <c r="AB59" s="28">
        <v>1</v>
      </c>
      <c r="AC59" s="28">
        <v>1</v>
      </c>
      <c r="AD59" s="28">
        <v>1</v>
      </c>
      <c r="AE59" s="28">
        <v>1</v>
      </c>
      <c r="AF59" s="28">
        <v>0</v>
      </c>
      <c r="AG59" s="28">
        <v>0</v>
      </c>
      <c r="AH59" s="28">
        <v>0</v>
      </c>
      <c r="AI59" s="28">
        <v>0</v>
      </c>
      <c r="AJ59" s="9">
        <f t="shared" si="8"/>
        <v>1</v>
      </c>
      <c r="AK59" s="9">
        <f t="shared" si="9"/>
        <v>0</v>
      </c>
      <c r="AL59" s="9">
        <f t="shared" si="10"/>
        <v>1</v>
      </c>
      <c r="AM59" s="9">
        <f t="shared" si="11"/>
        <v>1</v>
      </c>
      <c r="AN59" s="29" t="s">
        <v>1319</v>
      </c>
    </row>
    <row r="60" spans="1:40" x14ac:dyDescent="0.25">
      <c r="A60" s="28">
        <v>2829</v>
      </c>
      <c r="B60" s="29" t="s">
        <v>1745</v>
      </c>
      <c r="C60" s="29" t="s">
        <v>1746</v>
      </c>
      <c r="D60" s="29" t="s">
        <v>1747</v>
      </c>
      <c r="E60" s="42">
        <v>42095</v>
      </c>
      <c r="F60" s="29" t="s">
        <v>38</v>
      </c>
      <c r="J60" s="28">
        <v>2</v>
      </c>
      <c r="L60" s="10" t="s">
        <v>342</v>
      </c>
      <c r="M60" s="29" t="s">
        <v>185</v>
      </c>
      <c r="N60" s="31" t="s">
        <v>48</v>
      </c>
      <c r="O60" s="28">
        <v>4.5</v>
      </c>
      <c r="P60" s="29" t="s">
        <v>111</v>
      </c>
      <c r="Q60" s="31" t="s">
        <v>15</v>
      </c>
      <c r="R60" s="28">
        <v>1</v>
      </c>
      <c r="S60" s="28">
        <v>0</v>
      </c>
      <c r="T60" s="28">
        <v>0</v>
      </c>
      <c r="U60" s="28">
        <v>0</v>
      </c>
      <c r="V60" s="28">
        <v>0</v>
      </c>
      <c r="W60" s="28">
        <v>0</v>
      </c>
      <c r="X60" s="28">
        <v>0</v>
      </c>
      <c r="Y60" s="28">
        <v>0</v>
      </c>
      <c r="Z60" s="28">
        <v>0</v>
      </c>
      <c r="AA60" s="28">
        <v>1</v>
      </c>
      <c r="AB60" s="28">
        <v>0</v>
      </c>
      <c r="AC60" s="28">
        <v>1</v>
      </c>
      <c r="AD60" s="28">
        <v>1</v>
      </c>
      <c r="AE60" s="28">
        <v>0</v>
      </c>
      <c r="AF60" s="28">
        <v>0</v>
      </c>
      <c r="AG60" s="28">
        <v>0</v>
      </c>
      <c r="AH60" s="28">
        <v>0</v>
      </c>
      <c r="AI60" s="28">
        <v>0</v>
      </c>
      <c r="AJ60" s="9">
        <f t="shared" si="8"/>
        <v>1</v>
      </c>
      <c r="AK60" s="9">
        <f t="shared" si="9"/>
        <v>0</v>
      </c>
      <c r="AL60" s="9">
        <f t="shared" si="10"/>
        <v>1</v>
      </c>
      <c r="AM60" s="9">
        <f t="shared" si="11"/>
        <v>1</v>
      </c>
      <c r="AN60" s="29" t="s">
        <v>1748</v>
      </c>
    </row>
    <row r="61" spans="1:40" x14ac:dyDescent="0.25">
      <c r="A61" s="28">
        <v>2836</v>
      </c>
      <c r="B61" s="29" t="s">
        <v>7358</v>
      </c>
      <c r="C61" s="29" t="s">
        <v>7359</v>
      </c>
      <c r="D61" s="29" t="s">
        <v>7360</v>
      </c>
      <c r="E61" s="42">
        <v>41791</v>
      </c>
      <c r="F61" s="29" t="s">
        <v>38</v>
      </c>
      <c r="G61" s="28">
        <v>960</v>
      </c>
      <c r="H61" s="28">
        <v>806</v>
      </c>
      <c r="J61" s="28">
        <v>3.0000000000000001E-3</v>
      </c>
      <c r="K61" s="28">
        <v>1</v>
      </c>
      <c r="L61" s="10" t="s">
        <v>342</v>
      </c>
      <c r="M61" s="29" t="s">
        <v>136</v>
      </c>
      <c r="N61" s="31" t="s">
        <v>40</v>
      </c>
      <c r="O61" s="28">
        <v>23.5</v>
      </c>
      <c r="P61" s="29" t="s">
        <v>377</v>
      </c>
      <c r="Q61" s="31" t="s">
        <v>15</v>
      </c>
      <c r="R61" s="28">
        <v>1</v>
      </c>
      <c r="S61" s="28">
        <v>0</v>
      </c>
      <c r="T61" s="28">
        <v>0</v>
      </c>
      <c r="U61" s="28">
        <v>1</v>
      </c>
      <c r="V61" s="28">
        <v>0</v>
      </c>
      <c r="W61" s="28">
        <v>0</v>
      </c>
      <c r="X61" s="28">
        <v>0</v>
      </c>
      <c r="Y61" s="28">
        <v>0</v>
      </c>
      <c r="Z61" s="28">
        <v>1</v>
      </c>
      <c r="AA61" s="28">
        <v>0</v>
      </c>
      <c r="AB61" s="28">
        <v>0</v>
      </c>
      <c r="AC61" s="28">
        <v>1</v>
      </c>
      <c r="AD61" s="28">
        <v>1</v>
      </c>
      <c r="AE61" s="28">
        <v>0</v>
      </c>
      <c r="AF61" s="28">
        <v>0</v>
      </c>
      <c r="AG61" s="28">
        <v>0</v>
      </c>
      <c r="AH61" s="28">
        <v>0</v>
      </c>
      <c r="AI61" s="28">
        <v>0</v>
      </c>
      <c r="AJ61" s="9">
        <f t="shared" si="8"/>
        <v>1</v>
      </c>
      <c r="AK61" s="9">
        <f t="shared" si="9"/>
        <v>0</v>
      </c>
      <c r="AL61" s="9">
        <f t="shared" si="10"/>
        <v>1</v>
      </c>
      <c r="AM61" s="9">
        <f t="shared" si="11"/>
        <v>1</v>
      </c>
      <c r="AN61" s="29" t="s">
        <v>7361</v>
      </c>
    </row>
    <row r="62" spans="1:40" x14ac:dyDescent="0.25">
      <c r="A62" s="28">
        <v>2977</v>
      </c>
      <c r="B62" s="29" t="s">
        <v>787</v>
      </c>
      <c r="C62" s="29" t="s">
        <v>788</v>
      </c>
      <c r="D62" s="29" t="s">
        <v>789</v>
      </c>
      <c r="E62" s="42">
        <v>36100</v>
      </c>
      <c r="F62" s="29" t="s">
        <v>38</v>
      </c>
      <c r="L62" s="10" t="s">
        <v>341</v>
      </c>
      <c r="M62" s="29" t="s">
        <v>151</v>
      </c>
      <c r="N62" s="31" t="s">
        <v>48</v>
      </c>
      <c r="O62" s="28">
        <v>0</v>
      </c>
      <c r="P62" s="29" t="s">
        <v>790</v>
      </c>
      <c r="Q62" s="31" t="s">
        <v>70</v>
      </c>
      <c r="R62" s="28">
        <v>0</v>
      </c>
      <c r="S62" s="28">
        <v>0</v>
      </c>
      <c r="T62" s="28">
        <v>0</v>
      </c>
      <c r="U62" s="28">
        <v>0</v>
      </c>
      <c r="V62" s="28">
        <v>0</v>
      </c>
      <c r="W62" s="28">
        <v>0</v>
      </c>
      <c r="X62" s="28">
        <v>0</v>
      </c>
      <c r="Y62" s="28">
        <v>0</v>
      </c>
      <c r="Z62" s="28">
        <v>0</v>
      </c>
      <c r="AA62" s="28">
        <v>1</v>
      </c>
      <c r="AB62" s="28">
        <v>0</v>
      </c>
      <c r="AC62" s="28">
        <v>0</v>
      </c>
      <c r="AD62" s="28">
        <v>1</v>
      </c>
      <c r="AE62" s="28">
        <v>0</v>
      </c>
      <c r="AF62" s="28">
        <v>0</v>
      </c>
      <c r="AG62" s="28">
        <v>0</v>
      </c>
      <c r="AH62" s="28">
        <v>0</v>
      </c>
      <c r="AI62" s="28">
        <v>0</v>
      </c>
      <c r="AJ62" s="9">
        <f t="shared" si="8"/>
        <v>0</v>
      </c>
      <c r="AK62" s="9">
        <f t="shared" si="9"/>
        <v>0</v>
      </c>
      <c r="AL62" s="9">
        <f t="shared" si="10"/>
        <v>1</v>
      </c>
      <c r="AM62" s="9">
        <f t="shared" si="11"/>
        <v>1</v>
      </c>
      <c r="AN62" s="29" t="s">
        <v>791</v>
      </c>
    </row>
    <row r="63" spans="1:40" x14ac:dyDescent="0.25">
      <c r="A63" s="28">
        <v>3130</v>
      </c>
      <c r="B63" s="29" t="s">
        <v>1325</v>
      </c>
      <c r="C63" s="29" t="s">
        <v>1326</v>
      </c>
      <c r="D63" s="29" t="s">
        <v>1327</v>
      </c>
      <c r="E63" s="42">
        <v>42888</v>
      </c>
      <c r="F63" s="29" t="s">
        <v>38</v>
      </c>
      <c r="L63" s="10" t="s">
        <v>341</v>
      </c>
      <c r="M63" s="29" t="s">
        <v>151</v>
      </c>
      <c r="N63" s="31" t="s">
        <v>48</v>
      </c>
      <c r="O63" s="28">
        <v>0</v>
      </c>
      <c r="P63" s="29" t="s">
        <v>69</v>
      </c>
      <c r="Q63" s="31" t="s">
        <v>15</v>
      </c>
      <c r="R63" s="28">
        <v>1</v>
      </c>
      <c r="S63" s="28">
        <v>0</v>
      </c>
      <c r="T63" s="28">
        <v>0</v>
      </c>
      <c r="U63" s="28">
        <v>0</v>
      </c>
      <c r="V63" s="28">
        <v>0</v>
      </c>
      <c r="W63" s="28">
        <v>0</v>
      </c>
      <c r="X63" s="28">
        <v>0</v>
      </c>
      <c r="Y63" s="28">
        <v>0</v>
      </c>
      <c r="Z63" s="28">
        <v>0</v>
      </c>
      <c r="AA63" s="28">
        <v>0</v>
      </c>
      <c r="AB63" s="28">
        <v>1</v>
      </c>
      <c r="AC63" s="28">
        <v>1</v>
      </c>
      <c r="AD63" s="28">
        <v>0</v>
      </c>
      <c r="AE63" s="28">
        <v>0</v>
      </c>
      <c r="AF63" s="28">
        <v>0</v>
      </c>
      <c r="AG63" s="28">
        <v>0</v>
      </c>
      <c r="AH63" s="28">
        <v>0</v>
      </c>
      <c r="AI63" s="28">
        <v>0</v>
      </c>
      <c r="AJ63" s="9">
        <f t="shared" si="8"/>
        <v>1</v>
      </c>
      <c r="AK63" s="9">
        <f t="shared" si="9"/>
        <v>0</v>
      </c>
      <c r="AL63" s="9">
        <f t="shared" si="10"/>
        <v>0</v>
      </c>
      <c r="AM63" s="9">
        <f t="shared" si="11"/>
        <v>0</v>
      </c>
      <c r="AN63" s="29" t="s">
        <v>1328</v>
      </c>
    </row>
    <row r="64" spans="1:40" x14ac:dyDescent="0.25">
      <c r="A64" s="28">
        <v>3260</v>
      </c>
      <c r="B64" s="29" t="s">
        <v>819</v>
      </c>
      <c r="C64" s="29" t="s">
        <v>820</v>
      </c>
      <c r="D64" s="29" t="s">
        <v>821</v>
      </c>
      <c r="E64" s="42">
        <v>40544</v>
      </c>
      <c r="F64" s="29" t="s">
        <v>46</v>
      </c>
      <c r="G64" s="28">
        <v>1900</v>
      </c>
      <c r="H64" s="28">
        <v>800</v>
      </c>
      <c r="L64" s="10" t="s">
        <v>341</v>
      </c>
      <c r="M64" s="29" t="s">
        <v>47</v>
      </c>
      <c r="N64" s="31" t="s">
        <v>48</v>
      </c>
      <c r="O64" s="28">
        <v>0</v>
      </c>
      <c r="P64" s="29" t="s">
        <v>60</v>
      </c>
      <c r="Q64" s="31" t="s">
        <v>15</v>
      </c>
      <c r="R64" s="28">
        <v>1</v>
      </c>
      <c r="S64" s="28">
        <v>0</v>
      </c>
      <c r="T64" s="28">
        <v>0</v>
      </c>
      <c r="U64" s="28">
        <v>0</v>
      </c>
      <c r="V64" s="28">
        <v>0</v>
      </c>
      <c r="W64" s="28">
        <v>0</v>
      </c>
      <c r="X64" s="28">
        <v>0</v>
      </c>
      <c r="Y64" s="28">
        <v>0</v>
      </c>
      <c r="Z64" s="28">
        <v>0</v>
      </c>
      <c r="AA64" s="28">
        <v>0</v>
      </c>
      <c r="AB64" s="28">
        <v>1</v>
      </c>
      <c r="AC64" s="28">
        <v>0</v>
      </c>
      <c r="AD64" s="28">
        <v>0</v>
      </c>
      <c r="AE64" s="28">
        <v>0</v>
      </c>
      <c r="AF64" s="28">
        <v>0</v>
      </c>
      <c r="AG64" s="28">
        <v>0</v>
      </c>
      <c r="AH64" s="28">
        <v>0</v>
      </c>
      <c r="AI64" s="28">
        <v>1</v>
      </c>
      <c r="AJ64" s="9">
        <f t="shared" si="8"/>
        <v>0</v>
      </c>
      <c r="AK64" s="9">
        <f t="shared" si="9"/>
        <v>0</v>
      </c>
      <c r="AL64" s="9">
        <f t="shared" si="10"/>
        <v>1</v>
      </c>
      <c r="AM64" s="9">
        <f t="shared" si="11"/>
        <v>0</v>
      </c>
      <c r="AN64" s="29" t="s">
        <v>822</v>
      </c>
    </row>
    <row r="65" spans="1:40" x14ac:dyDescent="0.25">
      <c r="A65" s="28">
        <v>3264</v>
      </c>
      <c r="B65" s="29" t="s">
        <v>1329</v>
      </c>
      <c r="C65" s="29" t="s">
        <v>1330</v>
      </c>
      <c r="D65" s="29" t="s">
        <v>1331</v>
      </c>
      <c r="E65" s="42">
        <v>41871</v>
      </c>
      <c r="F65" s="29" t="s">
        <v>46</v>
      </c>
      <c r="L65" s="25" t="s">
        <v>341</v>
      </c>
      <c r="M65" s="38" t="s">
        <v>47</v>
      </c>
      <c r="N65" s="36" t="s">
        <v>48</v>
      </c>
      <c r="Q65" s="31" t="s">
        <v>55</v>
      </c>
      <c r="R65" s="28">
        <v>1</v>
      </c>
      <c r="S65" s="28">
        <v>0</v>
      </c>
      <c r="T65" s="28">
        <v>0</v>
      </c>
      <c r="U65" s="28">
        <v>0</v>
      </c>
      <c r="V65" s="28">
        <v>0</v>
      </c>
      <c r="W65" s="28">
        <v>0</v>
      </c>
      <c r="X65" s="28">
        <v>0</v>
      </c>
      <c r="Y65" s="28">
        <v>0</v>
      </c>
      <c r="Z65" s="28">
        <v>0</v>
      </c>
      <c r="AA65" s="28">
        <v>0</v>
      </c>
      <c r="AB65" s="28">
        <v>1</v>
      </c>
      <c r="AC65" s="28">
        <v>0</v>
      </c>
      <c r="AD65" s="28">
        <v>0</v>
      </c>
      <c r="AE65" s="28">
        <v>0</v>
      </c>
      <c r="AF65" s="28">
        <v>0</v>
      </c>
      <c r="AG65" s="28">
        <v>0</v>
      </c>
      <c r="AH65" s="28">
        <v>0</v>
      </c>
      <c r="AI65" s="28">
        <v>1</v>
      </c>
      <c r="AJ65" s="9">
        <f t="shared" si="8"/>
        <v>0</v>
      </c>
      <c r="AK65" s="9">
        <f t="shared" si="9"/>
        <v>0</v>
      </c>
      <c r="AL65" s="9">
        <f t="shared" si="10"/>
        <v>1</v>
      </c>
      <c r="AM65" s="9">
        <f t="shared" si="11"/>
        <v>0</v>
      </c>
      <c r="AN65" s="29" t="s">
        <v>1332</v>
      </c>
    </row>
    <row r="66" spans="1:40" x14ac:dyDescent="0.25">
      <c r="A66" s="28">
        <v>3265</v>
      </c>
      <c r="B66" s="29" t="s">
        <v>295</v>
      </c>
      <c r="C66" s="29" t="s">
        <v>296</v>
      </c>
      <c r="D66" s="29" t="s">
        <v>297</v>
      </c>
      <c r="E66" s="42">
        <v>42370</v>
      </c>
      <c r="F66" s="29" t="s">
        <v>46</v>
      </c>
      <c r="L66" s="10" t="s">
        <v>341</v>
      </c>
      <c r="M66" s="29" t="s">
        <v>47</v>
      </c>
      <c r="N66" s="31" t="s">
        <v>48</v>
      </c>
      <c r="O66" s="28">
        <v>0</v>
      </c>
      <c r="P66" s="29" t="s">
        <v>60</v>
      </c>
      <c r="Q66" s="31" t="s">
        <v>15</v>
      </c>
      <c r="R66" s="28">
        <v>1</v>
      </c>
      <c r="S66" s="28">
        <v>0</v>
      </c>
      <c r="T66" s="28">
        <v>0</v>
      </c>
      <c r="U66" s="28">
        <v>0</v>
      </c>
      <c r="V66" s="28">
        <v>0</v>
      </c>
      <c r="W66" s="28">
        <v>0</v>
      </c>
      <c r="X66" s="28">
        <v>0</v>
      </c>
      <c r="Y66" s="28">
        <v>0</v>
      </c>
      <c r="Z66" s="28">
        <v>0</v>
      </c>
      <c r="AA66" s="28">
        <v>0</v>
      </c>
      <c r="AB66" s="28">
        <v>1</v>
      </c>
      <c r="AC66" s="28">
        <v>0</v>
      </c>
      <c r="AD66" s="28">
        <v>0</v>
      </c>
      <c r="AE66" s="28">
        <v>0</v>
      </c>
      <c r="AF66" s="28">
        <v>0</v>
      </c>
      <c r="AG66" s="28">
        <v>0</v>
      </c>
      <c r="AH66" s="28">
        <v>0</v>
      </c>
      <c r="AI66" s="28">
        <v>1</v>
      </c>
      <c r="AJ66" s="9">
        <f t="shared" si="8"/>
        <v>0</v>
      </c>
      <c r="AK66" s="9">
        <f t="shared" si="9"/>
        <v>0</v>
      </c>
      <c r="AL66" s="9">
        <f t="shared" si="10"/>
        <v>1</v>
      </c>
      <c r="AM66" s="9">
        <f t="shared" si="11"/>
        <v>0</v>
      </c>
      <c r="AN66" s="29" t="s">
        <v>298</v>
      </c>
    </row>
    <row r="67" spans="1:40" x14ac:dyDescent="0.25">
      <c r="A67" s="28">
        <v>3266</v>
      </c>
      <c r="B67" s="29" t="s">
        <v>1333</v>
      </c>
      <c r="C67" s="29" t="s">
        <v>1334</v>
      </c>
      <c r="D67" s="29" t="s">
        <v>1335</v>
      </c>
      <c r="E67" s="42">
        <v>42433</v>
      </c>
      <c r="F67" s="29" t="s">
        <v>38</v>
      </c>
      <c r="L67" s="10" t="s">
        <v>341</v>
      </c>
      <c r="M67" s="29" t="s">
        <v>47</v>
      </c>
      <c r="N67" s="31" t="s">
        <v>48</v>
      </c>
      <c r="O67" s="28">
        <v>0</v>
      </c>
      <c r="P67" s="29" t="s">
        <v>69</v>
      </c>
      <c r="Q67" s="31" t="s">
        <v>15</v>
      </c>
      <c r="R67" s="28">
        <v>1</v>
      </c>
      <c r="S67" s="28">
        <v>0</v>
      </c>
      <c r="T67" s="28">
        <v>0</v>
      </c>
      <c r="U67" s="28">
        <v>0</v>
      </c>
      <c r="V67" s="28">
        <v>0</v>
      </c>
      <c r="W67" s="28">
        <v>0</v>
      </c>
      <c r="X67" s="28">
        <v>0</v>
      </c>
      <c r="Y67" s="28">
        <v>0</v>
      </c>
      <c r="Z67" s="28">
        <v>0</v>
      </c>
      <c r="AA67" s="28">
        <v>0</v>
      </c>
      <c r="AB67" s="28">
        <v>1</v>
      </c>
      <c r="AC67" s="28">
        <v>0</v>
      </c>
      <c r="AD67" s="28">
        <v>0</v>
      </c>
      <c r="AE67" s="28">
        <v>0</v>
      </c>
      <c r="AF67" s="28">
        <v>0</v>
      </c>
      <c r="AG67" s="28">
        <v>0</v>
      </c>
      <c r="AH67" s="28">
        <v>0</v>
      </c>
      <c r="AI67" s="28">
        <v>0</v>
      </c>
      <c r="AJ67" s="9">
        <f t="shared" si="8"/>
        <v>0</v>
      </c>
      <c r="AK67" s="9">
        <f t="shared" si="9"/>
        <v>0</v>
      </c>
      <c r="AL67" s="9">
        <f t="shared" si="10"/>
        <v>0</v>
      </c>
      <c r="AM67" s="9">
        <f t="shared" si="11"/>
        <v>0</v>
      </c>
      <c r="AN67" s="29" t="s">
        <v>1336</v>
      </c>
    </row>
    <row r="68" spans="1:40" x14ac:dyDescent="0.25">
      <c r="A68" s="28">
        <v>3267</v>
      </c>
      <c r="B68" s="29" t="s">
        <v>1436</v>
      </c>
      <c r="C68" s="29" t="s">
        <v>1437</v>
      </c>
      <c r="D68" s="29" t="s">
        <v>1438</v>
      </c>
      <c r="E68" s="42">
        <v>42370</v>
      </c>
      <c r="F68" s="29" t="s">
        <v>46</v>
      </c>
      <c r="I68" s="28">
        <v>610</v>
      </c>
      <c r="L68" s="10" t="s">
        <v>341</v>
      </c>
      <c r="M68" s="29" t="s">
        <v>47</v>
      </c>
      <c r="N68" s="31" t="s">
        <v>48</v>
      </c>
      <c r="O68" s="28">
        <v>0</v>
      </c>
      <c r="P68" s="29" t="s">
        <v>60</v>
      </c>
      <c r="Q68" s="31" t="s">
        <v>15</v>
      </c>
      <c r="R68" s="28">
        <v>1</v>
      </c>
      <c r="S68" s="28">
        <v>0</v>
      </c>
      <c r="T68" s="28">
        <v>0</v>
      </c>
      <c r="U68" s="28">
        <v>0</v>
      </c>
      <c r="V68" s="28">
        <v>0</v>
      </c>
      <c r="W68" s="28">
        <v>0</v>
      </c>
      <c r="X68" s="28">
        <v>0</v>
      </c>
      <c r="Y68" s="28">
        <v>0</v>
      </c>
      <c r="Z68" s="28">
        <v>0</v>
      </c>
      <c r="AA68" s="28">
        <v>0</v>
      </c>
      <c r="AB68" s="28">
        <v>1</v>
      </c>
      <c r="AC68" s="28">
        <v>0</v>
      </c>
      <c r="AD68" s="28">
        <v>0</v>
      </c>
      <c r="AE68" s="28">
        <v>0</v>
      </c>
      <c r="AF68" s="28">
        <v>0</v>
      </c>
      <c r="AG68" s="28">
        <v>0</v>
      </c>
      <c r="AH68" s="28">
        <v>0</v>
      </c>
      <c r="AI68" s="28">
        <v>1</v>
      </c>
      <c r="AJ68" s="9">
        <f t="shared" si="8"/>
        <v>0</v>
      </c>
      <c r="AK68" s="9">
        <f t="shared" si="9"/>
        <v>0</v>
      </c>
      <c r="AL68" s="9">
        <f t="shared" si="10"/>
        <v>1</v>
      </c>
      <c r="AM68" s="9">
        <f t="shared" si="11"/>
        <v>0</v>
      </c>
      <c r="AN68" s="29" t="s">
        <v>1439</v>
      </c>
    </row>
    <row r="69" spans="1:40" x14ac:dyDescent="0.25">
      <c r="A69" s="28">
        <v>3334</v>
      </c>
      <c r="B69" s="29" t="s">
        <v>7362</v>
      </c>
      <c r="C69" s="29" t="s">
        <v>7363</v>
      </c>
      <c r="D69" s="29" t="s">
        <v>7364</v>
      </c>
      <c r="E69" s="42">
        <v>43480</v>
      </c>
      <c r="F69" s="29" t="s">
        <v>38</v>
      </c>
      <c r="G69" s="28">
        <v>1990</v>
      </c>
      <c r="H69" s="28">
        <v>1930</v>
      </c>
      <c r="J69" s="28">
        <v>1.6</v>
      </c>
      <c r="L69" s="10" t="s">
        <v>342</v>
      </c>
      <c r="M69" s="29" t="s">
        <v>1199</v>
      </c>
      <c r="N69" s="31" t="s">
        <v>48</v>
      </c>
      <c r="O69" s="28">
        <v>0</v>
      </c>
      <c r="Q69" s="31" t="s">
        <v>55</v>
      </c>
      <c r="R69" s="28">
        <v>0</v>
      </c>
      <c r="S69" s="28">
        <v>0</v>
      </c>
      <c r="T69" s="28">
        <v>0</v>
      </c>
      <c r="U69" s="28">
        <v>0</v>
      </c>
      <c r="V69" s="28">
        <v>0</v>
      </c>
      <c r="W69" s="28">
        <v>0</v>
      </c>
      <c r="X69" s="28">
        <v>0</v>
      </c>
      <c r="Y69" s="28">
        <v>0</v>
      </c>
      <c r="Z69" s="28">
        <v>0</v>
      </c>
      <c r="AA69" s="28">
        <v>1</v>
      </c>
      <c r="AB69" s="28">
        <v>0</v>
      </c>
      <c r="AC69" s="28">
        <v>1</v>
      </c>
      <c r="AD69" s="28">
        <v>0</v>
      </c>
      <c r="AE69" s="28">
        <v>0</v>
      </c>
      <c r="AF69" s="28">
        <v>0</v>
      </c>
      <c r="AG69" s="28">
        <v>0</v>
      </c>
      <c r="AH69" s="28">
        <v>0</v>
      </c>
      <c r="AI69" s="28">
        <v>0</v>
      </c>
      <c r="AJ69" s="9">
        <f t="shared" si="8"/>
        <v>1</v>
      </c>
      <c r="AK69" s="9">
        <f t="shared" si="9"/>
        <v>0</v>
      </c>
      <c r="AL69" s="9">
        <f t="shared" si="10"/>
        <v>0</v>
      </c>
      <c r="AM69" s="9">
        <f t="shared" si="11"/>
        <v>0</v>
      </c>
      <c r="AN69" s="29" t="s">
        <v>7365</v>
      </c>
    </row>
    <row r="70" spans="1:40" x14ac:dyDescent="0.25">
      <c r="A70" s="28">
        <v>3585</v>
      </c>
      <c r="B70" s="29" t="s">
        <v>7366</v>
      </c>
      <c r="C70" s="29" t="s">
        <v>7367</v>
      </c>
      <c r="D70" s="29" t="s">
        <v>7368</v>
      </c>
      <c r="E70" s="42">
        <v>43931</v>
      </c>
      <c r="F70" s="29" t="s">
        <v>38</v>
      </c>
      <c r="J70" s="28">
        <v>2</v>
      </c>
      <c r="L70" s="10" t="s">
        <v>342</v>
      </c>
      <c r="M70" s="29" t="s">
        <v>185</v>
      </c>
      <c r="N70" s="31" t="s">
        <v>48</v>
      </c>
      <c r="O70" s="28">
        <v>0.5</v>
      </c>
      <c r="P70" s="29" t="s">
        <v>111</v>
      </c>
      <c r="Q70" s="31" t="s">
        <v>15</v>
      </c>
      <c r="R70" s="28">
        <v>1</v>
      </c>
      <c r="S70" s="28">
        <v>0</v>
      </c>
      <c r="T70" s="28">
        <v>0</v>
      </c>
      <c r="U70" s="28">
        <v>0</v>
      </c>
      <c r="V70" s="28">
        <v>0</v>
      </c>
      <c r="W70" s="28">
        <v>0</v>
      </c>
      <c r="X70" s="28">
        <v>0</v>
      </c>
      <c r="Y70" s="28">
        <v>0</v>
      </c>
      <c r="Z70" s="28">
        <v>0</v>
      </c>
      <c r="AA70" s="28">
        <v>1</v>
      </c>
      <c r="AB70" s="28">
        <v>0</v>
      </c>
      <c r="AC70" s="28">
        <v>1</v>
      </c>
      <c r="AD70" s="28">
        <v>0</v>
      </c>
      <c r="AE70" s="28">
        <v>0</v>
      </c>
      <c r="AF70" s="28">
        <v>0</v>
      </c>
      <c r="AG70" s="28">
        <v>0</v>
      </c>
      <c r="AH70" s="28">
        <v>0</v>
      </c>
      <c r="AI70" s="28">
        <v>0</v>
      </c>
      <c r="AJ70" s="9">
        <f t="shared" si="8"/>
        <v>1</v>
      </c>
      <c r="AK70" s="9">
        <f t="shared" si="9"/>
        <v>0</v>
      </c>
      <c r="AL70" s="9">
        <f t="shared" si="10"/>
        <v>0</v>
      </c>
      <c r="AM70" s="9">
        <f t="shared" si="11"/>
        <v>0</v>
      </c>
      <c r="AN70" s="29" t="s">
        <v>7369</v>
      </c>
    </row>
    <row r="71" spans="1:40" x14ac:dyDescent="0.25">
      <c r="A71" s="28">
        <v>3740</v>
      </c>
      <c r="B71" s="29" t="s">
        <v>7370</v>
      </c>
      <c r="C71" s="29" t="s">
        <v>7371</v>
      </c>
      <c r="D71" s="29" t="s">
        <v>7372</v>
      </c>
      <c r="E71" s="42">
        <v>44086</v>
      </c>
      <c r="F71" s="29" t="s">
        <v>38</v>
      </c>
      <c r="O71" s="28">
        <v>0</v>
      </c>
      <c r="P71" s="29" t="s">
        <v>60</v>
      </c>
      <c r="Q71" s="31" t="s">
        <v>55</v>
      </c>
      <c r="R71" s="28">
        <v>1</v>
      </c>
      <c r="S71" s="28">
        <v>0</v>
      </c>
      <c r="T71" s="28">
        <v>0</v>
      </c>
      <c r="U71" s="28">
        <v>0</v>
      </c>
      <c r="V71" s="28">
        <v>0</v>
      </c>
      <c r="W71" s="28">
        <v>0</v>
      </c>
      <c r="X71" s="28">
        <v>0</v>
      </c>
      <c r="Y71" s="28">
        <v>0</v>
      </c>
      <c r="Z71" s="28">
        <v>0</v>
      </c>
      <c r="AA71" s="28">
        <v>1</v>
      </c>
      <c r="AB71" s="28">
        <v>0</v>
      </c>
      <c r="AC71" s="28">
        <v>1</v>
      </c>
      <c r="AD71" s="28">
        <v>0</v>
      </c>
      <c r="AE71" s="28">
        <v>0</v>
      </c>
      <c r="AF71" s="28">
        <v>0</v>
      </c>
      <c r="AG71" s="28">
        <v>0</v>
      </c>
      <c r="AH71" s="28">
        <v>0</v>
      </c>
      <c r="AI71" s="28">
        <v>0</v>
      </c>
      <c r="AJ71" s="9">
        <f t="shared" si="8"/>
        <v>1</v>
      </c>
      <c r="AK71" s="9">
        <f t="shared" si="9"/>
        <v>0</v>
      </c>
      <c r="AL71" s="9">
        <f t="shared" si="10"/>
        <v>0</v>
      </c>
      <c r="AM71" s="9">
        <f t="shared" si="11"/>
        <v>0</v>
      </c>
      <c r="AN71" s="29" t="s">
        <v>7373</v>
      </c>
    </row>
    <row r="72" spans="1:40" x14ac:dyDescent="0.25">
      <c r="A72" s="28">
        <v>3809</v>
      </c>
      <c r="B72" s="29" t="s">
        <v>1803</v>
      </c>
      <c r="C72" s="29" t="s">
        <v>1804</v>
      </c>
      <c r="D72" s="29" t="s">
        <v>1805</v>
      </c>
      <c r="E72" s="42">
        <v>44144</v>
      </c>
      <c r="F72" s="29" t="s">
        <v>38</v>
      </c>
      <c r="J72" s="28">
        <v>2.5000000000000001E-2</v>
      </c>
      <c r="L72" s="10" t="s">
        <v>342</v>
      </c>
      <c r="M72" s="29" t="s">
        <v>963</v>
      </c>
      <c r="N72" s="31" t="s">
        <v>48</v>
      </c>
      <c r="O72" s="28">
        <v>8</v>
      </c>
      <c r="P72" s="29" t="s">
        <v>111</v>
      </c>
      <c r="Q72" s="31" t="s">
        <v>55</v>
      </c>
      <c r="R72" s="28">
        <v>0</v>
      </c>
      <c r="S72" s="28">
        <v>0</v>
      </c>
      <c r="T72" s="28">
        <v>0</v>
      </c>
      <c r="U72" s="28">
        <v>0</v>
      </c>
      <c r="V72" s="28">
        <v>0</v>
      </c>
      <c r="W72" s="28">
        <v>0</v>
      </c>
      <c r="X72" s="28">
        <v>0</v>
      </c>
      <c r="Y72" s="28">
        <v>0</v>
      </c>
      <c r="Z72" s="28">
        <v>0</v>
      </c>
      <c r="AA72" s="28">
        <v>1</v>
      </c>
      <c r="AB72" s="28">
        <v>0</v>
      </c>
      <c r="AC72" s="28">
        <v>0</v>
      </c>
      <c r="AD72" s="28">
        <v>1</v>
      </c>
      <c r="AE72" s="28">
        <v>0</v>
      </c>
      <c r="AF72" s="28">
        <v>0</v>
      </c>
      <c r="AG72" s="28">
        <v>0</v>
      </c>
      <c r="AH72" s="28">
        <v>0</v>
      </c>
      <c r="AI72" s="28">
        <v>0</v>
      </c>
      <c r="AJ72" s="9">
        <f t="shared" si="8"/>
        <v>0</v>
      </c>
      <c r="AK72" s="9">
        <f t="shared" si="9"/>
        <v>0</v>
      </c>
      <c r="AL72" s="9">
        <f t="shared" si="10"/>
        <v>1</v>
      </c>
      <c r="AM72" s="9">
        <f t="shared" si="11"/>
        <v>1</v>
      </c>
      <c r="AN72" s="29" t="s">
        <v>1806</v>
      </c>
    </row>
    <row r="73" spans="1:40" x14ac:dyDescent="0.25">
      <c r="A73" s="28">
        <v>3854</v>
      </c>
      <c r="B73" s="29" t="s">
        <v>1440</v>
      </c>
      <c r="C73" s="29" t="s">
        <v>1441</v>
      </c>
      <c r="D73" s="29" t="s">
        <v>1442</v>
      </c>
      <c r="E73" s="42">
        <v>44205</v>
      </c>
      <c r="F73" s="29" t="s">
        <v>38</v>
      </c>
      <c r="G73" s="28">
        <v>5800</v>
      </c>
      <c r="H73" s="28">
        <v>800</v>
      </c>
      <c r="L73" s="10" t="s">
        <v>341</v>
      </c>
      <c r="M73" s="29" t="s">
        <v>1443</v>
      </c>
      <c r="N73" s="31" t="s">
        <v>48</v>
      </c>
      <c r="O73" s="28">
        <v>0</v>
      </c>
      <c r="P73" s="29" t="s">
        <v>60</v>
      </c>
      <c r="Q73" s="31" t="s">
        <v>15</v>
      </c>
      <c r="R73" s="28">
        <v>1</v>
      </c>
      <c r="S73" s="28">
        <v>0</v>
      </c>
      <c r="T73" s="28">
        <v>0</v>
      </c>
      <c r="U73" s="28">
        <v>0</v>
      </c>
      <c r="V73" s="28">
        <v>0</v>
      </c>
      <c r="W73" s="28">
        <v>0</v>
      </c>
      <c r="X73" s="28">
        <v>0</v>
      </c>
      <c r="Y73" s="28">
        <v>0</v>
      </c>
      <c r="Z73" s="28">
        <v>0</v>
      </c>
      <c r="AA73" s="28">
        <v>0</v>
      </c>
      <c r="AB73" s="28">
        <v>1</v>
      </c>
      <c r="AC73" s="28">
        <v>0</v>
      </c>
      <c r="AD73" s="28">
        <v>0</v>
      </c>
      <c r="AE73" s="28">
        <v>1</v>
      </c>
      <c r="AF73" s="28">
        <v>0</v>
      </c>
      <c r="AG73" s="28">
        <v>0</v>
      </c>
      <c r="AH73" s="28">
        <v>0</v>
      </c>
      <c r="AI73" s="28">
        <v>0</v>
      </c>
      <c r="AJ73" s="9">
        <f t="shared" si="8"/>
        <v>1</v>
      </c>
      <c r="AK73" s="9">
        <f t="shared" si="9"/>
        <v>0</v>
      </c>
      <c r="AL73" s="9">
        <f t="shared" si="10"/>
        <v>0</v>
      </c>
      <c r="AM73" s="9">
        <f t="shared" si="11"/>
        <v>0</v>
      </c>
      <c r="AN73" s="29" t="s">
        <v>1444</v>
      </c>
    </row>
    <row r="74" spans="1:40" x14ac:dyDescent="0.25">
      <c r="A74" s="28">
        <v>3874</v>
      </c>
      <c r="B74" s="29" t="s">
        <v>1811</v>
      </c>
      <c r="C74" s="29" t="s">
        <v>1812</v>
      </c>
      <c r="D74" s="29" t="s">
        <v>1813</v>
      </c>
      <c r="E74" s="42">
        <v>44013</v>
      </c>
      <c r="F74" s="29" t="s">
        <v>38</v>
      </c>
      <c r="J74" s="28">
        <v>6.4000000000000001E-2</v>
      </c>
      <c r="L74" s="10" t="s">
        <v>342</v>
      </c>
      <c r="M74" s="29" t="s">
        <v>963</v>
      </c>
      <c r="N74" s="31" t="s">
        <v>48</v>
      </c>
      <c r="O74" s="28">
        <v>8</v>
      </c>
      <c r="P74" s="29" t="s">
        <v>111</v>
      </c>
      <c r="Q74" s="31" t="s">
        <v>15</v>
      </c>
      <c r="R74" s="28">
        <v>0</v>
      </c>
      <c r="S74" s="28">
        <v>0</v>
      </c>
      <c r="T74" s="28">
        <v>0</v>
      </c>
      <c r="U74" s="28">
        <v>0</v>
      </c>
      <c r="V74" s="28">
        <v>0</v>
      </c>
      <c r="W74" s="28">
        <v>0</v>
      </c>
      <c r="X74" s="28">
        <v>0</v>
      </c>
      <c r="Y74" s="28">
        <v>0</v>
      </c>
      <c r="Z74" s="28">
        <v>0</v>
      </c>
      <c r="AA74" s="28">
        <v>1</v>
      </c>
      <c r="AB74" s="28">
        <v>0</v>
      </c>
      <c r="AC74" s="28">
        <v>0</v>
      </c>
      <c r="AD74" s="28">
        <v>1</v>
      </c>
      <c r="AE74" s="28">
        <v>0</v>
      </c>
      <c r="AF74" s="28">
        <v>0</v>
      </c>
      <c r="AG74" s="28">
        <v>0</v>
      </c>
      <c r="AH74" s="28">
        <v>0</v>
      </c>
      <c r="AI74" s="28">
        <v>0</v>
      </c>
      <c r="AJ74" s="9">
        <f t="shared" si="8"/>
        <v>0</v>
      </c>
      <c r="AK74" s="9">
        <f t="shared" si="9"/>
        <v>0</v>
      </c>
      <c r="AL74" s="9">
        <f t="shared" si="10"/>
        <v>1</v>
      </c>
      <c r="AM74" s="9">
        <f t="shared" si="11"/>
        <v>1</v>
      </c>
      <c r="AN74" s="29" t="s">
        <v>1814</v>
      </c>
    </row>
    <row r="75" spans="1:40" x14ac:dyDescent="0.25">
      <c r="A75" s="28">
        <v>3878</v>
      </c>
      <c r="B75" s="29" t="s">
        <v>855</v>
      </c>
      <c r="C75" s="29" t="s">
        <v>856</v>
      </c>
      <c r="D75" s="29" t="s">
        <v>857</v>
      </c>
      <c r="E75" s="42">
        <v>43466</v>
      </c>
      <c r="F75" s="29" t="s">
        <v>38</v>
      </c>
      <c r="I75" s="28">
        <v>20.100000000000001</v>
      </c>
      <c r="L75" s="10" t="s">
        <v>341</v>
      </c>
      <c r="M75" s="29" t="s">
        <v>47</v>
      </c>
      <c r="N75" s="31" t="s">
        <v>48</v>
      </c>
      <c r="O75" s="28">
        <v>3128.5714285714284</v>
      </c>
      <c r="P75" s="29" t="s">
        <v>69</v>
      </c>
      <c r="Q75" s="31" t="s">
        <v>15</v>
      </c>
      <c r="R75" s="28">
        <v>0</v>
      </c>
      <c r="S75" s="28">
        <v>0</v>
      </c>
      <c r="T75" s="28">
        <v>0</v>
      </c>
      <c r="U75" s="28">
        <v>0</v>
      </c>
      <c r="V75" s="28">
        <v>0</v>
      </c>
      <c r="W75" s="28">
        <v>0</v>
      </c>
      <c r="X75" s="28">
        <v>0</v>
      </c>
      <c r="Y75" s="28">
        <v>0</v>
      </c>
      <c r="Z75" s="28">
        <v>0</v>
      </c>
      <c r="AA75" s="28">
        <v>0</v>
      </c>
      <c r="AB75" s="28">
        <v>1</v>
      </c>
      <c r="AC75" s="28">
        <v>0</v>
      </c>
      <c r="AD75" s="28">
        <v>0</v>
      </c>
      <c r="AE75" s="28">
        <v>1</v>
      </c>
      <c r="AF75" s="28">
        <v>0</v>
      </c>
      <c r="AG75" s="28">
        <v>0</v>
      </c>
      <c r="AH75" s="28">
        <v>0</v>
      </c>
      <c r="AI75" s="28">
        <v>0</v>
      </c>
      <c r="AJ75" s="9">
        <f t="shared" si="8"/>
        <v>1</v>
      </c>
      <c r="AK75" s="9">
        <f t="shared" si="9"/>
        <v>0</v>
      </c>
      <c r="AL75" s="9">
        <f t="shared" si="10"/>
        <v>0</v>
      </c>
      <c r="AM75" s="9">
        <f t="shared" si="11"/>
        <v>0</v>
      </c>
      <c r="AN75" s="29" t="s">
        <v>858</v>
      </c>
    </row>
    <row r="76" spans="1:40" x14ac:dyDescent="0.25">
      <c r="A76" s="28">
        <v>4193</v>
      </c>
      <c r="B76" s="29" t="s">
        <v>7374</v>
      </c>
      <c r="C76" s="29" t="s">
        <v>7375</v>
      </c>
      <c r="D76" s="29" t="s">
        <v>7376</v>
      </c>
      <c r="E76" s="42">
        <v>42305</v>
      </c>
      <c r="F76" s="29" t="s">
        <v>38</v>
      </c>
      <c r="L76" s="25" t="s">
        <v>341</v>
      </c>
      <c r="M76" s="38" t="s">
        <v>8022</v>
      </c>
      <c r="N76" s="36" t="s">
        <v>48</v>
      </c>
      <c r="O76" s="28">
        <v>0</v>
      </c>
      <c r="P76" s="29" t="s">
        <v>7377</v>
      </c>
      <c r="Q76" s="31" t="s">
        <v>55</v>
      </c>
      <c r="R76" s="28">
        <v>0</v>
      </c>
      <c r="S76" s="28">
        <v>0</v>
      </c>
      <c r="T76" s="28">
        <v>0</v>
      </c>
      <c r="U76" s="28">
        <v>0</v>
      </c>
      <c r="V76" s="28">
        <v>0</v>
      </c>
      <c r="W76" s="28">
        <v>0</v>
      </c>
      <c r="X76" s="28">
        <v>0</v>
      </c>
      <c r="Y76" s="28">
        <v>0</v>
      </c>
      <c r="Z76" s="28">
        <v>0</v>
      </c>
      <c r="AA76" s="28">
        <v>0</v>
      </c>
      <c r="AB76" s="28">
        <v>1</v>
      </c>
      <c r="AC76" s="28">
        <v>1</v>
      </c>
      <c r="AD76" s="28">
        <v>0</v>
      </c>
      <c r="AE76" s="28">
        <v>0</v>
      </c>
      <c r="AF76" s="28">
        <v>0</v>
      </c>
      <c r="AG76" s="28">
        <v>0</v>
      </c>
      <c r="AH76" s="28">
        <v>0</v>
      </c>
      <c r="AI76" s="28">
        <v>0</v>
      </c>
      <c r="AJ76" s="9">
        <f t="shared" si="8"/>
        <v>1</v>
      </c>
      <c r="AK76" s="9">
        <f t="shared" si="9"/>
        <v>0</v>
      </c>
      <c r="AL76" s="9">
        <f t="shared" si="10"/>
        <v>0</v>
      </c>
      <c r="AM76" s="9">
        <f t="shared" si="11"/>
        <v>0</v>
      </c>
      <c r="AN76" s="29" t="s">
        <v>7378</v>
      </c>
    </row>
    <row r="77" spans="1:40" x14ac:dyDescent="0.25">
      <c r="A77" s="28">
        <v>4288</v>
      </c>
      <c r="B77" s="29" t="s">
        <v>7379</v>
      </c>
      <c r="C77" s="29" t="s">
        <v>7380</v>
      </c>
      <c r="D77" s="29" t="s">
        <v>7381</v>
      </c>
      <c r="E77" s="42">
        <v>44498</v>
      </c>
      <c r="F77" s="29" t="s">
        <v>38</v>
      </c>
      <c r="L77" s="10" t="s">
        <v>341</v>
      </c>
      <c r="M77" s="29" t="s">
        <v>151</v>
      </c>
      <c r="N77" s="31" t="s">
        <v>48</v>
      </c>
      <c r="O77" s="28">
        <v>0</v>
      </c>
      <c r="P77" s="29" t="s">
        <v>293</v>
      </c>
      <c r="Q77" s="31" t="s">
        <v>55</v>
      </c>
      <c r="R77" s="28">
        <v>1</v>
      </c>
      <c r="S77" s="28">
        <v>0</v>
      </c>
      <c r="T77" s="28">
        <v>0</v>
      </c>
      <c r="U77" s="28">
        <v>0</v>
      </c>
      <c r="V77" s="28">
        <v>0</v>
      </c>
      <c r="W77" s="28">
        <v>0</v>
      </c>
      <c r="X77" s="28">
        <v>0</v>
      </c>
      <c r="Y77" s="28">
        <v>0</v>
      </c>
      <c r="Z77" s="28">
        <v>0</v>
      </c>
      <c r="AA77" s="28">
        <v>0</v>
      </c>
      <c r="AB77" s="28">
        <v>0</v>
      </c>
      <c r="AC77" s="28">
        <v>1</v>
      </c>
      <c r="AD77" s="28">
        <v>0</v>
      </c>
      <c r="AE77" s="28">
        <v>1</v>
      </c>
      <c r="AF77" s="28">
        <v>0</v>
      </c>
      <c r="AG77" s="28">
        <v>0</v>
      </c>
      <c r="AH77" s="28">
        <v>0</v>
      </c>
      <c r="AI77" s="28">
        <v>0</v>
      </c>
      <c r="AJ77" s="9">
        <f t="shared" si="8"/>
        <v>1</v>
      </c>
      <c r="AK77" s="9">
        <f t="shared" si="9"/>
        <v>0</v>
      </c>
      <c r="AL77" s="9">
        <f t="shared" si="10"/>
        <v>0</v>
      </c>
      <c r="AM77" s="9">
        <f t="shared" si="11"/>
        <v>0</v>
      </c>
      <c r="AN77" s="29" t="s">
        <v>7382</v>
      </c>
    </row>
    <row r="78" spans="1:40" x14ac:dyDescent="0.25">
      <c r="A78" s="28">
        <v>4329</v>
      </c>
      <c r="B78" s="29" t="s">
        <v>5023</v>
      </c>
      <c r="C78" s="29" t="s">
        <v>5024</v>
      </c>
      <c r="D78" s="29" t="s">
        <v>5025</v>
      </c>
      <c r="E78" s="42">
        <v>39234</v>
      </c>
      <c r="F78" s="29" t="s">
        <v>38</v>
      </c>
      <c r="I78" s="28">
        <v>10000</v>
      </c>
      <c r="J78" s="28">
        <v>0.46</v>
      </c>
      <c r="L78" s="10" t="s">
        <v>342</v>
      </c>
      <c r="M78" s="29" t="s">
        <v>136</v>
      </c>
      <c r="N78" s="31" t="s">
        <v>48</v>
      </c>
      <c r="O78" s="28">
        <v>24</v>
      </c>
      <c r="P78" s="29" t="s">
        <v>195</v>
      </c>
      <c r="Q78" s="31" t="s">
        <v>70</v>
      </c>
      <c r="R78" s="28">
        <v>0</v>
      </c>
      <c r="S78" s="28">
        <v>0</v>
      </c>
      <c r="T78" s="28">
        <v>0</v>
      </c>
      <c r="U78" s="28">
        <v>1</v>
      </c>
      <c r="V78" s="28">
        <v>0</v>
      </c>
      <c r="W78" s="28">
        <v>0</v>
      </c>
      <c r="X78" s="28">
        <v>0</v>
      </c>
      <c r="Y78" s="28">
        <v>0</v>
      </c>
      <c r="Z78" s="28">
        <v>1</v>
      </c>
      <c r="AA78" s="28">
        <v>0</v>
      </c>
      <c r="AB78" s="28">
        <v>0</v>
      </c>
      <c r="AC78" s="28">
        <v>1</v>
      </c>
      <c r="AD78" s="28">
        <v>0</v>
      </c>
      <c r="AE78" s="28">
        <v>0</v>
      </c>
      <c r="AF78" s="28">
        <v>0</v>
      </c>
      <c r="AG78" s="28">
        <v>0</v>
      </c>
      <c r="AH78" s="28">
        <v>0</v>
      </c>
      <c r="AI78" s="28">
        <v>0</v>
      </c>
      <c r="AJ78" s="9">
        <f t="shared" si="8"/>
        <v>1</v>
      </c>
      <c r="AK78" s="9">
        <f t="shared" si="9"/>
        <v>0</v>
      </c>
      <c r="AL78" s="9">
        <f t="shared" si="10"/>
        <v>0</v>
      </c>
      <c r="AM78" s="9">
        <f t="shared" si="11"/>
        <v>0</v>
      </c>
      <c r="AN78" s="29" t="s">
        <v>5026</v>
      </c>
    </row>
    <row r="79" spans="1:40" x14ac:dyDescent="0.25">
      <c r="A79" s="28">
        <v>4501</v>
      </c>
      <c r="B79" s="29" t="s">
        <v>1963</v>
      </c>
      <c r="C79" s="29" t="s">
        <v>1964</v>
      </c>
      <c r="D79" s="29" t="s">
        <v>1965</v>
      </c>
      <c r="E79" s="42">
        <v>43032</v>
      </c>
      <c r="F79" s="29" t="s">
        <v>38</v>
      </c>
      <c r="L79" s="10" t="s">
        <v>341</v>
      </c>
      <c r="M79" s="29" t="s">
        <v>54</v>
      </c>
      <c r="N79" s="31" t="s">
        <v>48</v>
      </c>
      <c r="O79" s="28">
        <v>0</v>
      </c>
      <c r="P79" s="29" t="s">
        <v>60</v>
      </c>
      <c r="Q79" s="31" t="s">
        <v>55</v>
      </c>
      <c r="R79" s="28">
        <v>1</v>
      </c>
      <c r="S79" s="28">
        <v>0</v>
      </c>
      <c r="T79" s="28">
        <v>0</v>
      </c>
      <c r="U79" s="28">
        <v>0</v>
      </c>
      <c r="V79" s="28">
        <v>0</v>
      </c>
      <c r="W79" s="28">
        <v>0</v>
      </c>
      <c r="X79" s="28">
        <v>0</v>
      </c>
      <c r="Y79" s="28">
        <v>0</v>
      </c>
      <c r="Z79" s="28">
        <v>0</v>
      </c>
      <c r="AA79" s="28">
        <v>0</v>
      </c>
      <c r="AB79" s="28">
        <v>1</v>
      </c>
      <c r="AC79" s="28">
        <v>0</v>
      </c>
      <c r="AD79" s="28">
        <v>0</v>
      </c>
      <c r="AE79" s="28">
        <v>0</v>
      </c>
      <c r="AF79" s="28">
        <v>0</v>
      </c>
      <c r="AG79" s="28">
        <v>0</v>
      </c>
      <c r="AH79" s="28">
        <v>0</v>
      </c>
      <c r="AI79" s="28">
        <v>1</v>
      </c>
      <c r="AJ79" s="9">
        <f t="shared" si="8"/>
        <v>0</v>
      </c>
      <c r="AK79" s="9">
        <f t="shared" si="9"/>
        <v>0</v>
      </c>
      <c r="AL79" s="9">
        <f t="shared" si="10"/>
        <v>1</v>
      </c>
      <c r="AM79" s="9">
        <f t="shared" si="11"/>
        <v>0</v>
      </c>
      <c r="AN79" s="29" t="s">
        <v>1966</v>
      </c>
    </row>
    <row r="80" spans="1:40" x14ac:dyDescent="0.25">
      <c r="A80" s="28">
        <v>4523</v>
      </c>
      <c r="B80" s="29" t="s">
        <v>7383</v>
      </c>
      <c r="C80" s="29" t="s">
        <v>7384</v>
      </c>
      <c r="D80" s="29" t="s">
        <v>7385</v>
      </c>
      <c r="E80" s="42">
        <v>44197</v>
      </c>
      <c r="F80" s="29" t="s">
        <v>38</v>
      </c>
      <c r="L80" s="10" t="s">
        <v>341</v>
      </c>
      <c r="M80" s="29" t="s">
        <v>1411</v>
      </c>
      <c r="N80" s="31" t="s">
        <v>48</v>
      </c>
      <c r="O80" s="28">
        <v>0</v>
      </c>
      <c r="P80" s="29" t="s">
        <v>1412</v>
      </c>
      <c r="Q80" s="31" t="s">
        <v>15</v>
      </c>
      <c r="R80" s="28">
        <v>1</v>
      </c>
      <c r="S80" s="28">
        <v>0</v>
      </c>
      <c r="T80" s="28">
        <v>0</v>
      </c>
      <c r="U80" s="28">
        <v>0</v>
      </c>
      <c r="V80" s="28">
        <v>0</v>
      </c>
      <c r="W80" s="28">
        <v>0</v>
      </c>
      <c r="X80" s="28">
        <v>0</v>
      </c>
      <c r="Y80" s="28">
        <v>0</v>
      </c>
      <c r="Z80" s="28">
        <v>0</v>
      </c>
      <c r="AA80" s="28">
        <v>0</v>
      </c>
      <c r="AB80" s="28">
        <v>1</v>
      </c>
      <c r="AC80" s="28">
        <v>1</v>
      </c>
      <c r="AD80" s="28">
        <v>1</v>
      </c>
      <c r="AE80" s="28">
        <v>1</v>
      </c>
      <c r="AF80" s="28">
        <v>0</v>
      </c>
      <c r="AG80" s="28">
        <v>0</v>
      </c>
      <c r="AH80" s="28">
        <v>0</v>
      </c>
      <c r="AI80" s="28">
        <v>0</v>
      </c>
      <c r="AJ80" s="9">
        <f t="shared" si="8"/>
        <v>1</v>
      </c>
      <c r="AK80" s="9">
        <f t="shared" si="9"/>
        <v>0</v>
      </c>
      <c r="AL80" s="9">
        <f t="shared" si="10"/>
        <v>1</v>
      </c>
      <c r="AM80" s="9">
        <f t="shared" si="11"/>
        <v>1</v>
      </c>
      <c r="AN80" s="29" t="s">
        <v>7386</v>
      </c>
    </row>
    <row r="81" spans="1:46" x14ac:dyDescent="0.25">
      <c r="A81" s="28">
        <v>4568</v>
      </c>
      <c r="B81" s="29" t="s">
        <v>880</v>
      </c>
      <c r="C81" s="29" t="s">
        <v>881</v>
      </c>
      <c r="D81" s="29" t="s">
        <v>882</v>
      </c>
      <c r="E81" s="42">
        <v>44936</v>
      </c>
      <c r="F81" s="29" t="s">
        <v>328</v>
      </c>
      <c r="L81" s="25" t="s">
        <v>341</v>
      </c>
      <c r="M81" s="38" t="s">
        <v>47</v>
      </c>
      <c r="N81" s="36" t="s">
        <v>48</v>
      </c>
      <c r="Q81" s="31" t="s">
        <v>15</v>
      </c>
      <c r="R81" s="28">
        <v>1</v>
      </c>
      <c r="S81" s="28">
        <v>0</v>
      </c>
      <c r="T81" s="28">
        <v>0</v>
      </c>
      <c r="U81" s="28">
        <v>0</v>
      </c>
      <c r="V81" s="28">
        <v>0</v>
      </c>
      <c r="W81" s="28">
        <v>0</v>
      </c>
      <c r="X81" s="28">
        <v>0</v>
      </c>
      <c r="Y81" s="28">
        <v>0</v>
      </c>
      <c r="Z81" s="28">
        <v>0</v>
      </c>
      <c r="AA81" s="28">
        <v>0</v>
      </c>
      <c r="AB81" s="28">
        <v>1</v>
      </c>
      <c r="AC81" s="28">
        <v>0</v>
      </c>
      <c r="AD81" s="28">
        <v>0</v>
      </c>
      <c r="AE81" s="28">
        <v>0</v>
      </c>
      <c r="AF81" s="28">
        <v>0</v>
      </c>
      <c r="AG81" s="28">
        <v>0</v>
      </c>
      <c r="AH81" s="28">
        <v>0</v>
      </c>
      <c r="AI81" s="28">
        <v>0</v>
      </c>
      <c r="AJ81" s="9">
        <f t="shared" si="8"/>
        <v>0</v>
      </c>
      <c r="AK81" s="9">
        <f t="shared" si="9"/>
        <v>0</v>
      </c>
      <c r="AL81" s="9">
        <f t="shared" si="10"/>
        <v>0</v>
      </c>
      <c r="AM81" s="9">
        <f t="shared" si="11"/>
        <v>0</v>
      </c>
      <c r="AN81" s="29" t="s">
        <v>883</v>
      </c>
    </row>
    <row r="82" spans="1:46" x14ac:dyDescent="0.25">
      <c r="A82" s="28">
        <v>4617</v>
      </c>
      <c r="B82" s="29" t="s">
        <v>3114</v>
      </c>
      <c r="C82" s="29" t="s">
        <v>3115</v>
      </c>
      <c r="D82" s="29" t="s">
        <v>3116</v>
      </c>
      <c r="E82" s="42">
        <v>45045</v>
      </c>
      <c r="F82" s="29" t="s">
        <v>38</v>
      </c>
      <c r="L82" s="10" t="s">
        <v>341</v>
      </c>
      <c r="M82" s="29" t="s">
        <v>54</v>
      </c>
      <c r="N82" s="31" t="s">
        <v>48</v>
      </c>
      <c r="O82" s="28">
        <v>0</v>
      </c>
      <c r="P82" s="29" t="s">
        <v>111</v>
      </c>
      <c r="Q82" s="31" t="s">
        <v>70</v>
      </c>
      <c r="R82" s="28">
        <v>0</v>
      </c>
      <c r="S82" s="28">
        <v>0</v>
      </c>
      <c r="T82" s="28">
        <v>0</v>
      </c>
      <c r="U82" s="28">
        <v>0</v>
      </c>
      <c r="V82" s="28">
        <v>0</v>
      </c>
      <c r="W82" s="28">
        <v>0</v>
      </c>
      <c r="X82" s="28">
        <v>0</v>
      </c>
      <c r="Y82" s="28">
        <v>0</v>
      </c>
      <c r="Z82" s="28">
        <v>0</v>
      </c>
      <c r="AA82" s="28">
        <v>0</v>
      </c>
      <c r="AB82" s="28">
        <v>1</v>
      </c>
      <c r="AC82" s="28">
        <v>1</v>
      </c>
      <c r="AD82" s="28">
        <v>0</v>
      </c>
      <c r="AE82" s="28">
        <v>1</v>
      </c>
      <c r="AF82" s="28">
        <v>0</v>
      </c>
      <c r="AG82" s="28">
        <v>0</v>
      </c>
      <c r="AH82" s="28">
        <v>0</v>
      </c>
      <c r="AI82" s="28">
        <v>0</v>
      </c>
      <c r="AJ82" s="9">
        <f t="shared" si="8"/>
        <v>1</v>
      </c>
      <c r="AK82" s="9">
        <f t="shared" si="9"/>
        <v>0</v>
      </c>
      <c r="AL82" s="9">
        <f t="shared" si="10"/>
        <v>0</v>
      </c>
      <c r="AM82" s="9">
        <f t="shared" si="11"/>
        <v>0</v>
      </c>
      <c r="AN82" s="29" t="s">
        <v>3117</v>
      </c>
    </row>
    <row r="83" spans="1:46" x14ac:dyDescent="0.25">
      <c r="A83" s="28">
        <v>4990</v>
      </c>
      <c r="B83" s="29" t="s">
        <v>7387</v>
      </c>
      <c r="C83" s="29" t="s">
        <v>7388</v>
      </c>
      <c r="D83" s="29" t="s">
        <v>7389</v>
      </c>
      <c r="E83" s="42">
        <v>45251</v>
      </c>
      <c r="F83" s="29" t="s">
        <v>38</v>
      </c>
      <c r="Q83" s="31" t="s">
        <v>70</v>
      </c>
      <c r="R83" s="28">
        <v>0</v>
      </c>
      <c r="S83" s="28">
        <v>0</v>
      </c>
      <c r="T83" s="28">
        <v>0</v>
      </c>
      <c r="U83" s="28">
        <v>0</v>
      </c>
      <c r="V83" s="28">
        <v>0</v>
      </c>
      <c r="W83" s="28">
        <v>0</v>
      </c>
      <c r="X83" s="28">
        <v>0</v>
      </c>
      <c r="Y83" s="28">
        <v>0</v>
      </c>
      <c r="Z83" s="28">
        <v>0</v>
      </c>
      <c r="AA83" s="28">
        <v>0</v>
      </c>
      <c r="AB83" s="28">
        <v>0</v>
      </c>
      <c r="AC83" s="28">
        <v>1</v>
      </c>
      <c r="AD83" s="28">
        <v>0</v>
      </c>
      <c r="AE83" s="28">
        <v>0</v>
      </c>
      <c r="AF83" s="28">
        <v>0</v>
      </c>
      <c r="AG83" s="28">
        <v>0</v>
      </c>
      <c r="AH83" s="28">
        <v>0</v>
      </c>
      <c r="AI83" s="28">
        <v>0</v>
      </c>
      <c r="AJ83" s="9">
        <f t="shared" si="8"/>
        <v>1</v>
      </c>
      <c r="AK83" s="9">
        <f t="shared" si="9"/>
        <v>0</v>
      </c>
      <c r="AL83" s="9">
        <f t="shared" si="10"/>
        <v>0</v>
      </c>
      <c r="AM83" s="9">
        <f t="shared" si="11"/>
        <v>0</v>
      </c>
      <c r="AN83" s="29" t="s">
        <v>7390</v>
      </c>
    </row>
    <row r="84" spans="1:46" x14ac:dyDescent="0.25">
      <c r="A84" s="28">
        <v>5043</v>
      </c>
      <c r="B84" s="29" t="s">
        <v>1862</v>
      </c>
      <c r="C84" s="29" t="s">
        <v>1863</v>
      </c>
      <c r="D84" s="29" t="s">
        <v>1864</v>
      </c>
      <c r="E84" s="42">
        <v>36483</v>
      </c>
      <c r="F84" s="29" t="s">
        <v>38</v>
      </c>
      <c r="J84" s="28">
        <v>1</v>
      </c>
      <c r="L84" s="10" t="s">
        <v>342</v>
      </c>
      <c r="M84" s="29" t="s">
        <v>136</v>
      </c>
      <c r="N84" s="31" t="s">
        <v>48</v>
      </c>
      <c r="O84" s="28">
        <v>8</v>
      </c>
      <c r="P84" s="29" t="s">
        <v>49</v>
      </c>
      <c r="Q84" s="31" t="s">
        <v>15</v>
      </c>
      <c r="R84" s="28">
        <v>1</v>
      </c>
      <c r="S84" s="28">
        <v>0</v>
      </c>
      <c r="T84" s="28">
        <v>0</v>
      </c>
      <c r="U84" s="28">
        <v>0</v>
      </c>
      <c r="V84" s="28">
        <v>0</v>
      </c>
      <c r="W84" s="28">
        <v>0</v>
      </c>
      <c r="X84" s="28">
        <v>0</v>
      </c>
      <c r="Y84" s="28">
        <v>0</v>
      </c>
      <c r="Z84" s="28">
        <v>0</v>
      </c>
      <c r="AA84" s="28">
        <v>1</v>
      </c>
      <c r="AB84" s="28">
        <v>0</v>
      </c>
      <c r="AC84" s="28">
        <v>1</v>
      </c>
      <c r="AD84" s="28">
        <v>1</v>
      </c>
      <c r="AE84" s="28">
        <v>0</v>
      </c>
      <c r="AF84" s="28">
        <v>0</v>
      </c>
      <c r="AG84" s="28">
        <v>0</v>
      </c>
      <c r="AH84" s="28">
        <v>0</v>
      </c>
      <c r="AI84" s="28">
        <v>0</v>
      </c>
      <c r="AJ84" s="9">
        <f t="shared" si="8"/>
        <v>1</v>
      </c>
      <c r="AK84" s="9">
        <f t="shared" si="9"/>
        <v>0</v>
      </c>
      <c r="AL84" s="9">
        <f t="shared" si="10"/>
        <v>1</v>
      </c>
      <c r="AM84" s="9">
        <f t="shared" si="11"/>
        <v>1</v>
      </c>
      <c r="AN84" s="29" t="s">
        <v>1865</v>
      </c>
    </row>
    <row r="85" spans="1:46" x14ac:dyDescent="0.25">
      <c r="A85" s="28">
        <v>5044</v>
      </c>
      <c r="B85" s="29" t="s">
        <v>7391</v>
      </c>
      <c r="C85" s="29" t="s">
        <v>7392</v>
      </c>
      <c r="D85" s="29" t="s">
        <v>7393</v>
      </c>
      <c r="E85" s="42">
        <v>43070</v>
      </c>
      <c r="F85" s="29" t="s">
        <v>38</v>
      </c>
      <c r="L85" s="10" t="s">
        <v>342</v>
      </c>
      <c r="M85" s="29" t="s">
        <v>185</v>
      </c>
      <c r="N85" s="31" t="s">
        <v>48</v>
      </c>
      <c r="O85" s="28">
        <v>0</v>
      </c>
      <c r="P85" s="29" t="s">
        <v>49</v>
      </c>
      <c r="Q85" s="31" t="s">
        <v>15</v>
      </c>
      <c r="R85" s="28">
        <v>1</v>
      </c>
      <c r="S85" s="28">
        <v>0</v>
      </c>
      <c r="T85" s="28">
        <v>0</v>
      </c>
      <c r="U85" s="28">
        <v>0</v>
      </c>
      <c r="V85" s="28">
        <v>0</v>
      </c>
      <c r="W85" s="28">
        <v>0</v>
      </c>
      <c r="X85" s="28">
        <v>0</v>
      </c>
      <c r="Y85" s="28">
        <v>0</v>
      </c>
      <c r="Z85" s="28">
        <v>0</v>
      </c>
      <c r="AA85" s="28">
        <v>1</v>
      </c>
      <c r="AB85" s="28">
        <v>0</v>
      </c>
      <c r="AC85" s="28">
        <v>1</v>
      </c>
      <c r="AD85" s="28">
        <v>0</v>
      </c>
      <c r="AE85" s="28">
        <v>0</v>
      </c>
      <c r="AF85" s="28">
        <v>0</v>
      </c>
      <c r="AG85" s="28">
        <v>0</v>
      </c>
      <c r="AH85" s="28">
        <v>0</v>
      </c>
      <c r="AI85" s="28">
        <v>0</v>
      </c>
      <c r="AJ85" s="9">
        <f t="shared" ref="AJ85:AJ90" si="12">IF(OR(AC85=1,AE85=1),1,0)</f>
        <v>1</v>
      </c>
      <c r="AK85" s="9">
        <f t="shared" ref="AK85:AK90" si="13">IF(OR(AF85=1,AG85=1),1,0)</f>
        <v>0</v>
      </c>
      <c r="AL85" s="9">
        <f t="shared" ref="AL85:AL90" si="14">IF(OR(AD85=1,AH85=1,AI85=1),1,0)</f>
        <v>0</v>
      </c>
      <c r="AM85" s="9">
        <f t="shared" ref="AM85:AM90" si="15">IF(OR(AD85=1,AH85=1),1,0)</f>
        <v>0</v>
      </c>
      <c r="AN85" s="29" t="s">
        <v>7394</v>
      </c>
    </row>
    <row r="86" spans="1:46" x14ac:dyDescent="0.25">
      <c r="A86" s="28">
        <v>5122</v>
      </c>
      <c r="B86" s="29" t="s">
        <v>942</v>
      </c>
      <c r="C86" s="29" t="s">
        <v>943</v>
      </c>
      <c r="D86" s="29" t="s">
        <v>944</v>
      </c>
      <c r="E86" s="42">
        <v>45594</v>
      </c>
      <c r="F86" s="29" t="s">
        <v>38</v>
      </c>
      <c r="O86" s="28">
        <v>672</v>
      </c>
      <c r="P86" s="29" t="s">
        <v>111</v>
      </c>
      <c r="Q86" s="31" t="s">
        <v>15</v>
      </c>
      <c r="R86" s="28">
        <v>1</v>
      </c>
      <c r="S86" s="28">
        <v>0</v>
      </c>
      <c r="T86" s="28">
        <v>0</v>
      </c>
      <c r="U86" s="28">
        <v>0</v>
      </c>
      <c r="V86" s="28">
        <v>0</v>
      </c>
      <c r="W86" s="28">
        <v>0</v>
      </c>
      <c r="X86" s="28">
        <v>0</v>
      </c>
      <c r="Y86" s="28">
        <v>0</v>
      </c>
      <c r="Z86" s="28">
        <v>0</v>
      </c>
      <c r="AA86" s="28">
        <v>1</v>
      </c>
      <c r="AB86" s="28">
        <v>0</v>
      </c>
      <c r="AC86" s="28">
        <v>0</v>
      </c>
      <c r="AD86" s="28">
        <v>0</v>
      </c>
      <c r="AE86" s="28">
        <v>1</v>
      </c>
      <c r="AF86" s="28">
        <v>0</v>
      </c>
      <c r="AG86" s="28">
        <v>1</v>
      </c>
      <c r="AH86" s="28">
        <v>0</v>
      </c>
      <c r="AI86" s="28">
        <v>0</v>
      </c>
      <c r="AJ86" s="9">
        <f t="shared" si="12"/>
        <v>1</v>
      </c>
      <c r="AK86" s="9">
        <f t="shared" si="13"/>
        <v>1</v>
      </c>
      <c r="AL86" s="9">
        <f t="shared" si="14"/>
        <v>0</v>
      </c>
      <c r="AM86" s="9">
        <f t="shared" si="15"/>
        <v>0</v>
      </c>
      <c r="AN86" s="29" t="s">
        <v>945</v>
      </c>
    </row>
    <row r="87" spans="1:46" x14ac:dyDescent="0.25">
      <c r="A87" s="28">
        <v>5147</v>
      </c>
      <c r="B87" s="29" t="s">
        <v>7395</v>
      </c>
      <c r="C87" s="29" t="s">
        <v>7396</v>
      </c>
      <c r="D87" s="29" t="s">
        <v>7397</v>
      </c>
      <c r="E87" s="42">
        <v>45652</v>
      </c>
      <c r="F87" s="29" t="s">
        <v>328</v>
      </c>
      <c r="L87" s="10" t="s">
        <v>342</v>
      </c>
      <c r="M87" s="29" t="s">
        <v>39</v>
      </c>
      <c r="O87" s="28">
        <v>0.5</v>
      </c>
      <c r="P87" s="29" t="s">
        <v>111</v>
      </c>
      <c r="Q87" s="31" t="s">
        <v>15</v>
      </c>
      <c r="R87" s="28">
        <v>0</v>
      </c>
      <c r="S87" s="28">
        <v>0</v>
      </c>
      <c r="T87" s="28">
        <v>0</v>
      </c>
      <c r="U87" s="28">
        <v>0</v>
      </c>
      <c r="V87" s="28">
        <v>0</v>
      </c>
      <c r="W87" s="28">
        <v>0</v>
      </c>
      <c r="X87" s="28">
        <v>0</v>
      </c>
      <c r="Y87" s="28">
        <v>0</v>
      </c>
      <c r="Z87" s="28">
        <v>0</v>
      </c>
      <c r="AA87" s="28">
        <v>0</v>
      </c>
      <c r="AB87" s="28">
        <v>0</v>
      </c>
      <c r="AC87" s="28">
        <v>1</v>
      </c>
      <c r="AD87" s="28">
        <v>0</v>
      </c>
      <c r="AE87" s="28">
        <v>0</v>
      </c>
      <c r="AF87" s="28">
        <v>0</v>
      </c>
      <c r="AG87" s="28">
        <v>0</v>
      </c>
      <c r="AH87" s="28">
        <v>0</v>
      </c>
      <c r="AI87" s="28">
        <v>0</v>
      </c>
      <c r="AJ87" s="9">
        <f t="shared" si="12"/>
        <v>1</v>
      </c>
      <c r="AK87" s="9">
        <f t="shared" si="13"/>
        <v>0</v>
      </c>
      <c r="AL87" s="9">
        <f t="shared" si="14"/>
        <v>0</v>
      </c>
      <c r="AM87" s="9">
        <f t="shared" si="15"/>
        <v>0</v>
      </c>
      <c r="AN87" s="29" t="s">
        <v>7398</v>
      </c>
    </row>
    <row r="88" spans="1:46" x14ac:dyDescent="0.25">
      <c r="A88" s="28">
        <v>5206</v>
      </c>
      <c r="B88" s="29" t="s">
        <v>7399</v>
      </c>
      <c r="C88" s="29" t="s">
        <v>7400</v>
      </c>
      <c r="D88" s="29" t="s">
        <v>7401</v>
      </c>
      <c r="E88" s="42">
        <v>45652</v>
      </c>
      <c r="F88" s="29" t="s">
        <v>328</v>
      </c>
      <c r="L88" s="10" t="s">
        <v>342</v>
      </c>
      <c r="M88" s="29" t="s">
        <v>5199</v>
      </c>
      <c r="N88" s="31" t="s">
        <v>48</v>
      </c>
      <c r="O88" s="28">
        <v>0.5</v>
      </c>
      <c r="P88" s="29" t="s">
        <v>111</v>
      </c>
      <c r="Q88" s="31" t="s">
        <v>15</v>
      </c>
      <c r="R88" s="28">
        <v>0</v>
      </c>
      <c r="S88" s="28">
        <v>0</v>
      </c>
      <c r="T88" s="28">
        <v>0</v>
      </c>
      <c r="U88" s="28">
        <v>0</v>
      </c>
      <c r="V88" s="28">
        <v>0</v>
      </c>
      <c r="W88" s="28">
        <v>0</v>
      </c>
      <c r="X88" s="28">
        <v>0</v>
      </c>
      <c r="Y88" s="28">
        <v>0</v>
      </c>
      <c r="Z88" s="28">
        <v>0</v>
      </c>
      <c r="AA88" s="28">
        <v>1</v>
      </c>
      <c r="AB88" s="28">
        <v>0</v>
      </c>
      <c r="AC88" s="28">
        <v>1</v>
      </c>
      <c r="AD88" s="28">
        <v>0</v>
      </c>
      <c r="AE88" s="28">
        <v>0</v>
      </c>
      <c r="AF88" s="28">
        <v>0</v>
      </c>
      <c r="AG88" s="28">
        <v>0</v>
      </c>
      <c r="AH88" s="28">
        <v>0</v>
      </c>
      <c r="AI88" s="28">
        <v>0</v>
      </c>
      <c r="AJ88" s="9">
        <f t="shared" si="12"/>
        <v>1</v>
      </c>
      <c r="AK88" s="9">
        <f t="shared" si="13"/>
        <v>0</v>
      </c>
      <c r="AL88" s="9">
        <f t="shared" si="14"/>
        <v>0</v>
      </c>
      <c r="AM88" s="9">
        <f t="shared" si="15"/>
        <v>0</v>
      </c>
      <c r="AN88" s="29" t="s">
        <v>7402</v>
      </c>
    </row>
    <row r="89" spans="1:46" x14ac:dyDescent="0.25">
      <c r="A89" s="28">
        <v>5284</v>
      </c>
      <c r="B89" s="29" t="s">
        <v>7403</v>
      </c>
      <c r="C89" s="29" t="s">
        <v>7404</v>
      </c>
      <c r="D89" s="29" t="s">
        <v>7405</v>
      </c>
      <c r="E89" s="42">
        <v>45931</v>
      </c>
      <c r="F89" s="29" t="s">
        <v>38</v>
      </c>
      <c r="L89" s="10" t="s">
        <v>341</v>
      </c>
      <c r="M89" s="29" t="s">
        <v>54</v>
      </c>
      <c r="N89" s="31" t="s">
        <v>48</v>
      </c>
      <c r="O89" s="28">
        <v>0</v>
      </c>
      <c r="P89" s="29" t="s">
        <v>69</v>
      </c>
      <c r="Q89" s="31" t="s">
        <v>70</v>
      </c>
      <c r="R89" s="28">
        <v>0</v>
      </c>
      <c r="S89" s="28">
        <v>0</v>
      </c>
      <c r="T89" s="28">
        <v>0</v>
      </c>
      <c r="U89" s="28">
        <v>0</v>
      </c>
      <c r="V89" s="28">
        <v>0</v>
      </c>
      <c r="W89" s="28">
        <v>0</v>
      </c>
      <c r="X89" s="28">
        <v>0</v>
      </c>
      <c r="Y89" s="28">
        <v>0</v>
      </c>
      <c r="Z89" s="28">
        <v>0</v>
      </c>
      <c r="AA89" s="28">
        <v>1</v>
      </c>
      <c r="AB89" s="28">
        <v>0</v>
      </c>
      <c r="AC89" s="28">
        <v>0</v>
      </c>
      <c r="AD89" s="28">
        <v>0</v>
      </c>
      <c r="AE89" s="28">
        <v>1</v>
      </c>
      <c r="AF89" s="28">
        <v>0</v>
      </c>
      <c r="AG89" s="28">
        <v>0</v>
      </c>
      <c r="AH89" s="28">
        <v>0</v>
      </c>
      <c r="AI89" s="28">
        <v>0</v>
      </c>
      <c r="AJ89" s="9">
        <f t="shared" si="12"/>
        <v>1</v>
      </c>
      <c r="AK89" s="9">
        <f t="shared" si="13"/>
        <v>0</v>
      </c>
      <c r="AL89" s="9">
        <f t="shared" si="14"/>
        <v>0</v>
      </c>
      <c r="AM89" s="9">
        <f t="shared" si="15"/>
        <v>0</v>
      </c>
      <c r="AN89" s="29" t="s">
        <v>7406</v>
      </c>
    </row>
    <row r="90" spans="1:46" x14ac:dyDescent="0.25">
      <c r="A90" s="28">
        <v>5329</v>
      </c>
      <c r="B90" s="29" t="s">
        <v>1445</v>
      </c>
      <c r="C90" s="29" t="s">
        <v>1446</v>
      </c>
      <c r="D90" s="29" t="s">
        <v>1447</v>
      </c>
      <c r="E90" s="42">
        <v>46054</v>
      </c>
      <c r="F90" s="29" t="s">
        <v>38</v>
      </c>
      <c r="L90" s="10" t="s">
        <v>341</v>
      </c>
      <c r="M90" s="29" t="s">
        <v>54</v>
      </c>
      <c r="N90" s="31" t="s">
        <v>48</v>
      </c>
      <c r="O90" s="28">
        <v>0</v>
      </c>
      <c r="P90" s="29" t="s">
        <v>60</v>
      </c>
      <c r="Q90" s="31" t="s">
        <v>15</v>
      </c>
      <c r="R90" s="28">
        <v>0</v>
      </c>
      <c r="S90" s="28">
        <v>0</v>
      </c>
      <c r="T90" s="28">
        <v>0</v>
      </c>
      <c r="U90" s="28">
        <v>0</v>
      </c>
      <c r="V90" s="28">
        <v>0</v>
      </c>
      <c r="W90" s="28">
        <v>0</v>
      </c>
      <c r="X90" s="28">
        <v>0</v>
      </c>
      <c r="Y90" s="28">
        <v>0</v>
      </c>
      <c r="Z90" s="28">
        <v>0</v>
      </c>
      <c r="AA90" s="28">
        <v>0</v>
      </c>
      <c r="AB90" s="28">
        <v>0</v>
      </c>
      <c r="AC90" s="28">
        <v>0</v>
      </c>
      <c r="AD90" s="28">
        <v>0</v>
      </c>
      <c r="AE90" s="28">
        <v>1</v>
      </c>
      <c r="AF90" s="28">
        <v>0</v>
      </c>
      <c r="AG90" s="28">
        <v>0</v>
      </c>
      <c r="AH90" s="28">
        <v>0</v>
      </c>
      <c r="AI90" s="28">
        <v>0</v>
      </c>
      <c r="AJ90" s="9">
        <f t="shared" si="12"/>
        <v>1</v>
      </c>
      <c r="AK90" s="9">
        <f t="shared" si="13"/>
        <v>0</v>
      </c>
      <c r="AL90" s="9">
        <f t="shared" si="14"/>
        <v>0</v>
      </c>
      <c r="AM90" s="9">
        <f t="shared" si="15"/>
        <v>0</v>
      </c>
      <c r="AN90" s="29" t="s">
        <v>1448</v>
      </c>
    </row>
    <row r="92" spans="1:46" x14ac:dyDescent="0.25">
      <c r="AN92" s="100" t="s">
        <v>8024</v>
      </c>
      <c r="AO92" s="101">
        <f>COUNTIF(AD2:AD90,"=1")</f>
        <v>20</v>
      </c>
      <c r="AP92" s="19" t="s">
        <v>343</v>
      </c>
      <c r="AR92" s="100" t="s">
        <v>8808</v>
      </c>
      <c r="AS92" s="101">
        <f>COUNTIF(AE2:AE90,"=1")</f>
        <v>16</v>
      </c>
      <c r="AT92" s="19" t="s">
        <v>343</v>
      </c>
    </row>
    <row r="93" spans="1:46" x14ac:dyDescent="0.25">
      <c r="AN93" s="21" t="s">
        <v>15</v>
      </c>
      <c r="AO93" s="19">
        <f>COUNTIFS(AD2:AD90,"=1",R2:R90,"=1")</f>
        <v>9</v>
      </c>
      <c r="AP93" s="102">
        <f>AO93/AO92*100</f>
        <v>45</v>
      </c>
      <c r="AR93" s="21" t="s">
        <v>15</v>
      </c>
      <c r="AS93" s="19">
        <f>COUNTIFS(AE2:AE90,"=1",R2:R90,"=1")</f>
        <v>7</v>
      </c>
      <c r="AT93" s="102">
        <f>AS93/AS92*100</f>
        <v>43.75</v>
      </c>
    </row>
    <row r="94" spans="1:46" x14ac:dyDescent="0.25">
      <c r="L94" s="65"/>
      <c r="M94" s="65"/>
      <c r="N94" s="65" t="s">
        <v>4092</v>
      </c>
      <c r="P94" s="15" t="s">
        <v>3126</v>
      </c>
      <c r="Q94" s="46">
        <f>SUM(Q95:Q96)</f>
        <v>89</v>
      </c>
      <c r="R94" s="10" t="s">
        <v>343</v>
      </c>
      <c r="AN94" s="21" t="s">
        <v>340</v>
      </c>
      <c r="AO94" s="19">
        <f>COUNTIFS(AD2:AD90,"=1",R2:R90,"=0")</f>
        <v>11</v>
      </c>
      <c r="AP94" s="102">
        <f>AO94/AO92*100</f>
        <v>55.000000000000007</v>
      </c>
      <c r="AR94" s="21" t="s">
        <v>340</v>
      </c>
      <c r="AS94" s="19">
        <f>COUNTIFS(AE2:AE90,"=1",R2:R90,"=0")</f>
        <v>9</v>
      </c>
      <c r="AT94" s="102">
        <f>AS94/AS92*100</f>
        <v>56.25</v>
      </c>
    </row>
    <row r="95" spans="1:46" x14ac:dyDescent="0.25">
      <c r="L95" s="65" t="s">
        <v>15</v>
      </c>
      <c r="M95" s="65">
        <f>COUNTIFS(Q2:Q90,"Effect")</f>
        <v>63</v>
      </c>
      <c r="N95" s="66">
        <f>M95/M99</f>
        <v>0.7078651685393258</v>
      </c>
      <c r="P95" t="s">
        <v>15</v>
      </c>
      <c r="Q95" s="10">
        <f>COUNTIF(R2:R90,"=1")</f>
        <v>55</v>
      </c>
      <c r="R95" s="13">
        <f>Q95/Q94*100</f>
        <v>61.797752808988761</v>
      </c>
      <c r="AO95" s="87"/>
      <c r="AP95" s="87"/>
    </row>
    <row r="96" spans="1:46" x14ac:dyDescent="0.25">
      <c r="L96" s="65" t="s">
        <v>70</v>
      </c>
      <c r="M96" s="65">
        <f>COUNTIFS(Q2:Q90,"No Effect")</f>
        <v>12</v>
      </c>
      <c r="N96" s="66">
        <f>M96/M99</f>
        <v>0.1348314606741573</v>
      </c>
      <c r="P96" t="s">
        <v>340</v>
      </c>
      <c r="Q96" s="10">
        <f>COUNTIF(R2:R90,"=0")</f>
        <v>34</v>
      </c>
      <c r="R96" s="13">
        <f>Q96/Q94*100</f>
        <v>38.202247191011232</v>
      </c>
      <c r="AN96" s="100" t="s">
        <v>8386</v>
      </c>
      <c r="AO96" s="101">
        <f>COUNTIF(AJ2:AJ90,"=1")</f>
        <v>52</v>
      </c>
      <c r="AP96" s="19" t="s">
        <v>343</v>
      </c>
    </row>
    <row r="97" spans="12:42" x14ac:dyDescent="0.25">
      <c r="L97" s="65" t="s">
        <v>55</v>
      </c>
      <c r="M97" s="65">
        <f>COUNTIFS(Q2:Q90,"Uncertain Effect")</f>
        <v>14</v>
      </c>
      <c r="N97" s="66">
        <f>M97/M99</f>
        <v>0.15730337078651685</v>
      </c>
      <c r="AN97" s="21" t="s">
        <v>15</v>
      </c>
      <c r="AO97" s="19">
        <f>COUNTIFS(AJ2:AJ90,"=1",R2:R90,"=1")</f>
        <v>27</v>
      </c>
      <c r="AP97" s="102">
        <f>AO97/AO96*100</f>
        <v>51.923076923076927</v>
      </c>
    </row>
    <row r="98" spans="12:42" x14ac:dyDescent="0.25">
      <c r="L98" s="65"/>
      <c r="M98" s="65"/>
      <c r="N98" s="65"/>
      <c r="P98" s="15" t="s">
        <v>341</v>
      </c>
      <c r="Q98" s="10">
        <f>COUNTIFS(L2:L90,"=Real")</f>
        <v>56</v>
      </c>
      <c r="R98" s="10" t="s">
        <v>343</v>
      </c>
      <c r="AN98" s="21" t="s">
        <v>340</v>
      </c>
      <c r="AO98" s="19">
        <f>COUNTIFS(AJ2:AJ90,"=1",R2:R90,"=0")</f>
        <v>25</v>
      </c>
      <c r="AP98" s="102">
        <f>AO98/AO96*100</f>
        <v>48.07692307692308</v>
      </c>
    </row>
    <row r="99" spans="12:42" x14ac:dyDescent="0.25">
      <c r="L99" s="65" t="s">
        <v>4093</v>
      </c>
      <c r="M99" s="65">
        <f>SUM(M95:M97)</f>
        <v>89</v>
      </c>
      <c r="N99" s="65"/>
      <c r="P99" t="s">
        <v>15</v>
      </c>
      <c r="Q99" s="10">
        <f>COUNTIFS(L2:L90,"=Real",R2:R90,"=1")</f>
        <v>37</v>
      </c>
      <c r="R99" s="13">
        <f>Q99/Q98*100</f>
        <v>66.071428571428569</v>
      </c>
    </row>
    <row r="100" spans="12:42" x14ac:dyDescent="0.25">
      <c r="P100" t="s">
        <v>340</v>
      </c>
      <c r="Q100" s="10">
        <f>COUNTIFS(L2:L90,"=Real",R2:R90,"=0")</f>
        <v>19</v>
      </c>
      <c r="R100" s="13">
        <f>Q100/Q98*100</f>
        <v>33.928571428571431</v>
      </c>
      <c r="AN100" s="15" t="s">
        <v>8026</v>
      </c>
      <c r="AO100" s="46">
        <f>COUNTIF(AK2:AK90,"=1")</f>
        <v>6</v>
      </c>
      <c r="AP100" s="87" t="s">
        <v>343</v>
      </c>
    </row>
    <row r="101" spans="12:42" x14ac:dyDescent="0.25">
      <c r="AN101" t="s">
        <v>15</v>
      </c>
      <c r="AO101" s="87">
        <f>COUNTIFS(AK2:AK90,"=1",R2:R90,"=1")</f>
        <v>4</v>
      </c>
      <c r="AP101" s="13">
        <f>AO101/AO100*100</f>
        <v>66.666666666666657</v>
      </c>
    </row>
    <row r="102" spans="12:42" x14ac:dyDescent="0.25">
      <c r="P102" s="15" t="s">
        <v>342</v>
      </c>
      <c r="Q102" s="10">
        <f>COUNTIFS(L2:L90,"=Simulated")</f>
        <v>29</v>
      </c>
      <c r="R102" s="10" t="s">
        <v>343</v>
      </c>
      <c r="AN102" t="s">
        <v>340</v>
      </c>
      <c r="AO102" s="87">
        <f>COUNTIFS(AK2:AK90,"=1",R2:R90,"=0")</f>
        <v>2</v>
      </c>
      <c r="AP102" s="13">
        <f>AO102/AO100*100</f>
        <v>33.333333333333329</v>
      </c>
    </row>
    <row r="103" spans="12:42" x14ac:dyDescent="0.25">
      <c r="P103" t="s">
        <v>15</v>
      </c>
      <c r="Q103" s="10">
        <f>COUNTIFS(L2:L90,"=Simulated",R2:R90,"=1")</f>
        <v>15</v>
      </c>
      <c r="R103" s="13">
        <f>Q103/Q102*100</f>
        <v>51.724137931034484</v>
      </c>
    </row>
    <row r="104" spans="12:42" x14ac:dyDescent="0.25">
      <c r="P104" t="s">
        <v>340</v>
      </c>
      <c r="Q104" s="10">
        <f>COUNTIFS(L2:L90,"=Simulated",R2:R90,"=0")</f>
        <v>14</v>
      </c>
      <c r="R104" s="13">
        <f>Q104/Q102*100</f>
        <v>48.275862068965516</v>
      </c>
      <c r="AN104" s="15" t="s">
        <v>8382</v>
      </c>
      <c r="AO104" s="46">
        <f>COUNTIF(AL2:AL90,"=1")</f>
        <v>45</v>
      </c>
      <c r="AP104" s="87" t="s">
        <v>343</v>
      </c>
    </row>
    <row r="105" spans="12:42" x14ac:dyDescent="0.25">
      <c r="AN105" t="s">
        <v>15</v>
      </c>
      <c r="AO105" s="87">
        <f>COUNTIFS(AL2:AL90,"=1",R2:R90,"=1")</f>
        <v>32</v>
      </c>
      <c r="AP105" s="13">
        <f>AO105/AO104*100</f>
        <v>71.111111111111114</v>
      </c>
    </row>
    <row r="106" spans="12:42" x14ac:dyDescent="0.25">
      <c r="P106" s="15" t="s">
        <v>48</v>
      </c>
      <c r="Q106" s="10">
        <f>COUNTIFS(N2:N90,"=Pulsed")</f>
        <v>81</v>
      </c>
      <c r="R106" s="10" t="s">
        <v>343</v>
      </c>
      <c r="AN106" t="s">
        <v>340</v>
      </c>
      <c r="AO106" s="87">
        <f>COUNTIFS(AL2:AL90,"=1",R2:R90,"=0")</f>
        <v>13</v>
      </c>
      <c r="AP106" s="13">
        <f>AO106/AO104*100</f>
        <v>28.888888888888886</v>
      </c>
    </row>
    <row r="107" spans="12:42" x14ac:dyDescent="0.25">
      <c r="P107" t="s">
        <v>15</v>
      </c>
      <c r="Q107" s="10">
        <f>COUNTIFS(N2:N90,"=Pulsed",R2:R90,"=1")</f>
        <v>49</v>
      </c>
      <c r="R107" s="13">
        <f>Q107/Q106*100</f>
        <v>60.493827160493829</v>
      </c>
    </row>
    <row r="108" spans="12:42" x14ac:dyDescent="0.25">
      <c r="P108" t="s">
        <v>340</v>
      </c>
      <c r="Q108" s="10">
        <f>COUNTIFS(N2:N90,"=Pulsed",R2:R90,"=0")</f>
        <v>32</v>
      </c>
      <c r="R108" s="13">
        <f>Q108/Q106*100</f>
        <v>39.506172839506171</v>
      </c>
      <c r="AN108" s="15" t="s">
        <v>8387</v>
      </c>
      <c r="AO108" s="46">
        <f>COUNTIF(AM2:AM90,"=1")</f>
        <v>20</v>
      </c>
      <c r="AP108" s="87" t="s">
        <v>343</v>
      </c>
    </row>
    <row r="109" spans="12:42" x14ac:dyDescent="0.25">
      <c r="AN109" t="s">
        <v>15</v>
      </c>
      <c r="AO109" s="87">
        <f>COUNTIFS(AM2:AM90,"=1",R2:R90,"=1")</f>
        <v>9</v>
      </c>
      <c r="AP109" s="13">
        <f>AO109/AO108*100</f>
        <v>45</v>
      </c>
    </row>
    <row r="110" spans="12:42" x14ac:dyDescent="0.25">
      <c r="P110" s="15" t="s">
        <v>7985</v>
      </c>
      <c r="Q110" s="46">
        <f>COUNTIFS(N2:N90,"=Continuous")</f>
        <v>2</v>
      </c>
      <c r="R110" s="10" t="s">
        <v>343</v>
      </c>
      <c r="AN110" t="s">
        <v>340</v>
      </c>
      <c r="AO110" s="87">
        <f>COUNTIFS(AM2:AM90,"=1",R2:R90,"=0")</f>
        <v>11</v>
      </c>
      <c r="AP110" s="13">
        <f>AO110/AO108*100</f>
        <v>55.000000000000007</v>
      </c>
    </row>
    <row r="111" spans="12:42" x14ac:dyDescent="0.25">
      <c r="P111" t="s">
        <v>15</v>
      </c>
      <c r="Q111" s="10">
        <f>COUNTIFS(N2:N90,"=Continuous",R2:R90,"=1")</f>
        <v>2</v>
      </c>
      <c r="R111" s="13">
        <f>Q111/Q110*100</f>
        <v>100</v>
      </c>
    </row>
    <row r="112" spans="12:42" x14ac:dyDescent="0.25">
      <c r="P112" t="s">
        <v>340</v>
      </c>
      <c r="Q112" s="10">
        <f>COUNTIFS(N2:N90,"=Continuous",R2:R90,"=0")</f>
        <v>0</v>
      </c>
      <c r="R112" s="13">
        <f>Q112/Q110*100</f>
        <v>0</v>
      </c>
      <c r="AN112" s="15" t="s">
        <v>8028</v>
      </c>
      <c r="AO112" s="46">
        <f>COUNTIF(AF2:AF90,"=1")</f>
        <v>2</v>
      </c>
      <c r="AP112" s="87" t="s">
        <v>343</v>
      </c>
    </row>
    <row r="113" spans="40:42" x14ac:dyDescent="0.25">
      <c r="AN113" t="s">
        <v>15</v>
      </c>
      <c r="AO113" s="87">
        <f>COUNTIFS(AF2:AF90,"=1",R2:R90,"=1")</f>
        <v>2</v>
      </c>
      <c r="AP113" s="13">
        <f>AO113/AO112*100</f>
        <v>100</v>
      </c>
    </row>
    <row r="114" spans="40:42" x14ac:dyDescent="0.25">
      <c r="AN114" t="s">
        <v>340</v>
      </c>
      <c r="AO114" s="87">
        <f>COUNTIFS(AF2:AF90,"=1",R2:R90,"=0")</f>
        <v>0</v>
      </c>
      <c r="AP114" s="13">
        <f>AO114/AO112*100</f>
        <v>0</v>
      </c>
    </row>
    <row r="116" spans="40:42" x14ac:dyDescent="0.25">
      <c r="AN116" s="100" t="s">
        <v>8427</v>
      </c>
      <c r="AO116" s="101">
        <f>COUNTIF(AI2:AI90,"=1")</f>
        <v>25</v>
      </c>
      <c r="AP116" s="19" t="s">
        <v>343</v>
      </c>
    </row>
    <row r="117" spans="40:42" x14ac:dyDescent="0.25">
      <c r="AN117" s="21" t="s">
        <v>15</v>
      </c>
      <c r="AO117" s="19">
        <f>COUNTIFS(AI2:AI90,"=1",R2:R90,"=1")</f>
        <v>23</v>
      </c>
      <c r="AP117" s="102">
        <f>AO117/AO116*100</f>
        <v>92</v>
      </c>
    </row>
    <row r="118" spans="40:42" x14ac:dyDescent="0.25">
      <c r="AN118" s="21" t="s">
        <v>340</v>
      </c>
      <c r="AO118" s="19">
        <f>COUNTIFS(AI2:AI90,"=1",R2:R90,"=0")</f>
        <v>2</v>
      </c>
      <c r="AP118" s="102">
        <f>AO118/AO116*100</f>
        <v>8</v>
      </c>
    </row>
  </sheetData>
  <autoFilter ref="A1:AN90" xr:uid="{9E0870FC-A0C8-465D-8577-66E9F9A38080}"/>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4C652-6752-424B-80E5-21958730904B}">
  <dimension ref="A1:AT108"/>
  <sheetViews>
    <sheetView topLeftCell="AG73" zoomScale="90" zoomScaleNormal="90" workbookViewId="0">
      <selection activeCell="AS91" sqref="AS91"/>
    </sheetView>
  </sheetViews>
  <sheetFormatPr defaultColWidth="22" defaultRowHeight="13.6" x14ac:dyDescent="0.25"/>
  <cols>
    <col min="1" max="1" width="12.85546875" customWidth="1"/>
    <col min="4" max="4" width="13.5703125" customWidth="1"/>
    <col min="5" max="5" width="15.140625" customWidth="1"/>
    <col min="6" max="6" width="28.140625" customWidth="1"/>
    <col min="7" max="7" width="11" customWidth="1"/>
    <col min="8" max="8" width="9.42578125" style="67" customWidth="1"/>
    <col min="9" max="9" width="12.42578125" style="63" customWidth="1"/>
    <col min="10" max="10" width="9.140625" style="63" customWidth="1"/>
    <col min="11" max="11" width="9.85546875" style="63" customWidth="1"/>
    <col min="12" max="12" width="16" customWidth="1"/>
    <col min="13" max="13" width="28.85546875" customWidth="1"/>
    <col min="14" max="14" width="16.140625" style="63" customWidth="1"/>
    <col min="15" max="15" width="12.140625" style="63" customWidth="1"/>
    <col min="16" max="16" width="28" customWidth="1"/>
    <col min="17" max="17" width="16" customWidth="1"/>
    <col min="27" max="27" width="9.5703125" customWidth="1"/>
    <col min="28" max="28" width="10.140625" customWidth="1"/>
    <col min="29" max="29" width="8.7109375" customWidth="1"/>
    <col min="30" max="30" width="8.28515625" customWidth="1"/>
    <col min="31" max="31" width="9" customWidth="1"/>
    <col min="32" max="32" width="10" customWidth="1"/>
    <col min="33" max="33" width="9.5703125" customWidth="1"/>
    <col min="34" max="34" width="12.28515625" customWidth="1"/>
    <col min="35" max="35" width="11.5703125" customWidth="1"/>
    <col min="36" max="37" width="13" customWidth="1"/>
    <col min="38" max="38" width="13.7109375" customWidth="1"/>
    <col min="39" max="39" width="14.7109375" customWidth="1"/>
    <col min="40" max="40" width="38.140625" customWidth="1"/>
  </cols>
  <sheetData>
    <row r="1" spans="1:41" x14ac:dyDescent="0.25">
      <c r="A1" s="27" t="s">
        <v>0</v>
      </c>
      <c r="B1" s="27" t="s">
        <v>1</v>
      </c>
      <c r="C1" s="27" t="s">
        <v>2</v>
      </c>
      <c r="D1" s="27" t="s">
        <v>3</v>
      </c>
      <c r="E1" s="27" t="s">
        <v>4</v>
      </c>
      <c r="F1" s="27" t="s">
        <v>5</v>
      </c>
      <c r="G1" s="27" t="s">
        <v>6</v>
      </c>
      <c r="H1" s="27" t="s">
        <v>7</v>
      </c>
      <c r="I1" s="62" t="s">
        <v>8</v>
      </c>
      <c r="J1" s="62" t="s">
        <v>9</v>
      </c>
      <c r="K1" s="62" t="s">
        <v>10</v>
      </c>
      <c r="L1" s="62" t="s">
        <v>338</v>
      </c>
      <c r="M1" s="27" t="s">
        <v>11</v>
      </c>
      <c r="N1" s="27" t="s">
        <v>12</v>
      </c>
      <c r="O1" s="62" t="s">
        <v>13</v>
      </c>
      <c r="P1" s="27" t="s">
        <v>14</v>
      </c>
      <c r="Q1" s="27" t="s">
        <v>15</v>
      </c>
      <c r="R1" s="27" t="s">
        <v>8388</v>
      </c>
      <c r="S1" s="27" t="s">
        <v>17</v>
      </c>
      <c r="T1" s="27" t="s">
        <v>18</v>
      </c>
      <c r="U1" s="27" t="s">
        <v>19</v>
      </c>
      <c r="V1" s="27" t="s">
        <v>20</v>
      </c>
      <c r="W1" s="27" t="s">
        <v>21</v>
      </c>
      <c r="X1" s="27" t="s">
        <v>22</v>
      </c>
      <c r="Y1" s="27" t="s">
        <v>23</v>
      </c>
      <c r="Z1" s="27" t="s">
        <v>24</v>
      </c>
      <c r="AA1" s="27" t="s">
        <v>25</v>
      </c>
      <c r="AB1" s="27" t="s">
        <v>26</v>
      </c>
      <c r="AC1" s="27" t="s">
        <v>27</v>
      </c>
      <c r="AD1" s="27" t="s">
        <v>28</v>
      </c>
      <c r="AE1" s="27" t="s">
        <v>29</v>
      </c>
      <c r="AF1" s="27" t="s">
        <v>30</v>
      </c>
      <c r="AG1" s="27" t="s">
        <v>31</v>
      </c>
      <c r="AH1" s="27" t="s">
        <v>32</v>
      </c>
      <c r="AI1" s="27" t="s">
        <v>33</v>
      </c>
      <c r="AJ1" s="1" t="s">
        <v>8023</v>
      </c>
      <c r="AK1" s="1" t="s">
        <v>8027</v>
      </c>
      <c r="AL1" s="1" t="s">
        <v>8384</v>
      </c>
      <c r="AM1" s="1" t="s">
        <v>8385</v>
      </c>
      <c r="AN1" s="27" t="s">
        <v>3457</v>
      </c>
      <c r="AO1" s="27" t="s">
        <v>34</v>
      </c>
    </row>
    <row r="2" spans="1:41" x14ac:dyDescent="0.25">
      <c r="A2" s="39">
        <v>3929</v>
      </c>
      <c r="B2" s="29" t="s">
        <v>4841</v>
      </c>
      <c r="C2" s="29" t="s">
        <v>4842</v>
      </c>
      <c r="D2" s="29" t="s">
        <v>4843</v>
      </c>
      <c r="E2" s="42">
        <v>41354</v>
      </c>
      <c r="F2" s="29" t="s">
        <v>332</v>
      </c>
      <c r="H2"/>
      <c r="I2" s="64">
        <v>600</v>
      </c>
      <c r="L2" s="63" t="s">
        <v>342</v>
      </c>
      <c r="M2" s="29" t="s">
        <v>136</v>
      </c>
      <c r="N2" s="29" t="s">
        <v>2360</v>
      </c>
      <c r="O2" s="64">
        <v>1</v>
      </c>
      <c r="P2" s="29" t="s">
        <v>4844</v>
      </c>
      <c r="Q2" s="29" t="s">
        <v>15</v>
      </c>
      <c r="R2" s="39">
        <v>0</v>
      </c>
      <c r="S2" s="39">
        <v>0</v>
      </c>
      <c r="T2" s="39">
        <v>0</v>
      </c>
      <c r="U2" s="39">
        <v>0</v>
      </c>
      <c r="V2" s="39">
        <v>0</v>
      </c>
      <c r="W2" s="39">
        <v>1</v>
      </c>
      <c r="X2" s="39">
        <v>0</v>
      </c>
      <c r="Y2" s="39">
        <v>1</v>
      </c>
      <c r="Z2" s="39">
        <v>0</v>
      </c>
      <c r="AA2" s="39">
        <v>0</v>
      </c>
      <c r="AB2" s="39">
        <v>0</v>
      </c>
      <c r="AC2" s="39">
        <v>1</v>
      </c>
      <c r="AD2" s="39">
        <v>0</v>
      </c>
      <c r="AE2" s="39">
        <v>0</v>
      </c>
      <c r="AF2" s="39">
        <v>0</v>
      </c>
      <c r="AG2" s="39">
        <v>0</v>
      </c>
      <c r="AH2" s="39">
        <v>0</v>
      </c>
      <c r="AI2" s="39">
        <v>0</v>
      </c>
      <c r="AJ2" s="9">
        <f>IF(OR(AC2=1,AE2=1),1,0)</f>
        <v>1</v>
      </c>
      <c r="AK2" s="9">
        <f>IF(OR(AF2=1,AG2=1),1,0)</f>
        <v>0</v>
      </c>
      <c r="AL2" s="9">
        <f>IF(OR(AD2=1,AH2=1,AI2=1),1,0)</f>
        <v>0</v>
      </c>
      <c r="AM2" s="9">
        <f>IF(OR(AD2=1,AH2=1),1,0)</f>
        <v>0</v>
      </c>
      <c r="AN2" s="29" t="s">
        <v>4845</v>
      </c>
      <c r="AO2" s="29" t="s">
        <v>4846</v>
      </c>
    </row>
    <row r="3" spans="1:41" x14ac:dyDescent="0.25">
      <c r="A3" s="39">
        <v>4005</v>
      </c>
      <c r="B3" s="29" t="s">
        <v>4847</v>
      </c>
      <c r="C3" s="29" t="s">
        <v>4848</v>
      </c>
      <c r="D3" s="29" t="s">
        <v>4849</v>
      </c>
      <c r="E3" s="42">
        <v>39448</v>
      </c>
      <c r="F3" s="29" t="s">
        <v>332</v>
      </c>
      <c r="H3"/>
      <c r="I3" s="64">
        <v>600</v>
      </c>
      <c r="L3" s="63" t="s">
        <v>342</v>
      </c>
      <c r="M3" s="29" t="s">
        <v>136</v>
      </c>
      <c r="N3" s="29" t="s">
        <v>2360</v>
      </c>
      <c r="O3" s="64">
        <v>0.5</v>
      </c>
      <c r="P3" s="29" t="s">
        <v>4850</v>
      </c>
      <c r="Q3" s="29" t="s">
        <v>15</v>
      </c>
      <c r="R3" s="39">
        <v>1</v>
      </c>
      <c r="S3" s="39">
        <v>0</v>
      </c>
      <c r="T3" s="39">
        <v>0</v>
      </c>
      <c r="U3" s="39">
        <v>0</v>
      </c>
      <c r="V3" s="39">
        <v>0</v>
      </c>
      <c r="W3" s="39">
        <v>1</v>
      </c>
      <c r="X3" s="39">
        <v>0</v>
      </c>
      <c r="Y3" s="39">
        <v>1</v>
      </c>
      <c r="Z3" s="39">
        <v>0</v>
      </c>
      <c r="AA3" s="39">
        <v>0</v>
      </c>
      <c r="AB3" s="39">
        <v>0</v>
      </c>
      <c r="AC3" s="39">
        <v>1</v>
      </c>
      <c r="AD3" s="39">
        <v>0</v>
      </c>
      <c r="AE3" s="39">
        <v>0</v>
      </c>
      <c r="AF3" s="39">
        <v>0</v>
      </c>
      <c r="AG3" s="39">
        <v>0</v>
      </c>
      <c r="AH3" s="39">
        <v>0</v>
      </c>
      <c r="AI3" s="39">
        <v>0</v>
      </c>
      <c r="AJ3" s="9">
        <f t="shared" ref="AJ3:AJ66" si="0">IF(OR(AC3=1,AE3=1),1,0)</f>
        <v>1</v>
      </c>
      <c r="AK3" s="9">
        <f t="shared" ref="AK3:AK66" si="1">IF(OR(AF3=1,AG3=1),1,0)</f>
        <v>0</v>
      </c>
      <c r="AL3" s="9">
        <f t="shared" ref="AL3:AL66" si="2">IF(OR(AD3=1,AH3=1,AI3=1),1,0)</f>
        <v>0</v>
      </c>
      <c r="AM3" s="9">
        <f t="shared" ref="AM3:AM66" si="3">IF(OR(AD3=1,AH3=1),1,0)</f>
        <v>0</v>
      </c>
      <c r="AN3" s="29" t="s">
        <v>4851</v>
      </c>
      <c r="AO3" s="29" t="s">
        <v>4852</v>
      </c>
    </row>
    <row r="4" spans="1:41" x14ac:dyDescent="0.25">
      <c r="A4" s="39">
        <v>3471</v>
      </c>
      <c r="B4" s="29" t="s">
        <v>6715</v>
      </c>
      <c r="C4" s="29" t="s">
        <v>6716</v>
      </c>
      <c r="D4" s="29" t="s">
        <v>6717</v>
      </c>
      <c r="E4" s="42">
        <v>43374</v>
      </c>
      <c r="F4" s="29" t="s">
        <v>38</v>
      </c>
      <c r="H4"/>
      <c r="J4" s="64">
        <v>0.6</v>
      </c>
      <c r="L4" s="63" t="s">
        <v>342</v>
      </c>
      <c r="M4" s="29" t="s">
        <v>185</v>
      </c>
      <c r="N4" s="29" t="s">
        <v>40</v>
      </c>
      <c r="O4" s="64">
        <v>24</v>
      </c>
      <c r="P4" s="29" t="s">
        <v>6036</v>
      </c>
      <c r="Q4" s="29" t="s">
        <v>55</v>
      </c>
      <c r="R4" s="39">
        <v>0</v>
      </c>
      <c r="S4" s="39">
        <v>0</v>
      </c>
      <c r="T4" s="39">
        <v>0</v>
      </c>
      <c r="U4" s="39">
        <v>0</v>
      </c>
      <c r="V4" s="39">
        <v>0</v>
      </c>
      <c r="W4" s="39">
        <v>0</v>
      </c>
      <c r="X4" s="39">
        <v>0</v>
      </c>
      <c r="Y4" s="39">
        <v>1</v>
      </c>
      <c r="Z4" s="39">
        <v>0</v>
      </c>
      <c r="AA4" s="39">
        <v>0</v>
      </c>
      <c r="AB4" s="39">
        <v>0</v>
      </c>
      <c r="AC4" s="39">
        <v>1</v>
      </c>
      <c r="AD4" s="39">
        <v>0</v>
      </c>
      <c r="AE4" s="39">
        <v>0</v>
      </c>
      <c r="AF4" s="39">
        <v>0</v>
      </c>
      <c r="AG4" s="39">
        <v>0</v>
      </c>
      <c r="AH4" s="39">
        <v>0</v>
      </c>
      <c r="AI4" s="39">
        <v>0</v>
      </c>
      <c r="AJ4" s="9">
        <f t="shared" si="0"/>
        <v>1</v>
      </c>
      <c r="AK4" s="9">
        <f t="shared" si="1"/>
        <v>0</v>
      </c>
      <c r="AL4" s="9">
        <f t="shared" si="2"/>
        <v>0</v>
      </c>
      <c r="AM4" s="9">
        <f t="shared" si="3"/>
        <v>0</v>
      </c>
      <c r="AN4" s="29" t="s">
        <v>6718</v>
      </c>
      <c r="AO4" s="29" t="s">
        <v>6719</v>
      </c>
    </row>
    <row r="5" spans="1:41" x14ac:dyDescent="0.25">
      <c r="A5" s="39">
        <v>1355</v>
      </c>
      <c r="B5" s="29" t="s">
        <v>5285</v>
      </c>
      <c r="C5" s="29" t="s">
        <v>5286</v>
      </c>
      <c r="D5" s="29" t="s">
        <v>5287</v>
      </c>
      <c r="E5" s="42">
        <v>39806</v>
      </c>
      <c r="F5" s="29" t="s">
        <v>38</v>
      </c>
      <c r="H5"/>
      <c r="J5" s="64">
        <v>5</v>
      </c>
      <c r="L5" s="63" t="s">
        <v>342</v>
      </c>
      <c r="M5" s="29" t="s">
        <v>136</v>
      </c>
      <c r="N5" s="29" t="s">
        <v>40</v>
      </c>
      <c r="O5" s="64">
        <v>1</v>
      </c>
      <c r="P5" s="29" t="s">
        <v>5200</v>
      </c>
      <c r="Q5" s="29" t="s">
        <v>15</v>
      </c>
      <c r="R5" s="39">
        <v>1</v>
      </c>
      <c r="S5" s="39">
        <v>0</v>
      </c>
      <c r="T5" s="39">
        <v>0</v>
      </c>
      <c r="U5" s="39">
        <v>0</v>
      </c>
      <c r="V5" s="39">
        <v>0</v>
      </c>
      <c r="W5" s="39">
        <v>0</v>
      </c>
      <c r="X5" s="39">
        <v>0</v>
      </c>
      <c r="Y5" s="39">
        <v>1</v>
      </c>
      <c r="Z5" s="39">
        <v>0</v>
      </c>
      <c r="AA5" s="39">
        <v>0</v>
      </c>
      <c r="AB5" s="39">
        <v>0</v>
      </c>
      <c r="AC5" s="39">
        <v>1</v>
      </c>
      <c r="AD5" s="39">
        <v>1</v>
      </c>
      <c r="AE5" s="39">
        <v>0</v>
      </c>
      <c r="AF5" s="39">
        <v>0</v>
      </c>
      <c r="AG5" s="39">
        <v>0</v>
      </c>
      <c r="AH5" s="39">
        <v>0</v>
      </c>
      <c r="AI5" s="39">
        <v>0</v>
      </c>
      <c r="AJ5" s="9">
        <f t="shared" si="0"/>
        <v>1</v>
      </c>
      <c r="AK5" s="9">
        <f t="shared" si="1"/>
        <v>0</v>
      </c>
      <c r="AL5" s="9">
        <f t="shared" si="2"/>
        <v>1</v>
      </c>
      <c r="AM5" s="9">
        <f t="shared" si="3"/>
        <v>1</v>
      </c>
      <c r="AN5" s="29" t="s">
        <v>5288</v>
      </c>
      <c r="AO5" s="29" t="s">
        <v>5289</v>
      </c>
    </row>
    <row r="6" spans="1:41" x14ac:dyDescent="0.25">
      <c r="A6" s="39">
        <v>1410</v>
      </c>
      <c r="B6" s="29" t="s">
        <v>2222</v>
      </c>
      <c r="C6" s="29" t="s">
        <v>2223</v>
      </c>
      <c r="D6" s="29" t="s">
        <v>2224</v>
      </c>
      <c r="E6" s="42">
        <v>39414</v>
      </c>
      <c r="F6" s="29" t="s">
        <v>332</v>
      </c>
      <c r="G6" s="39">
        <v>70000</v>
      </c>
      <c r="H6" s="39">
        <v>37500</v>
      </c>
      <c r="I6" s="64">
        <v>1000</v>
      </c>
      <c r="J6" s="64">
        <v>1.5</v>
      </c>
      <c r="L6" s="63" t="s">
        <v>342</v>
      </c>
      <c r="M6" s="29" t="s">
        <v>136</v>
      </c>
      <c r="N6" s="29" t="s">
        <v>40</v>
      </c>
      <c r="O6" s="64">
        <v>0.33333333333333331</v>
      </c>
      <c r="P6" s="29" t="s">
        <v>2210</v>
      </c>
      <c r="Q6" s="29" t="s">
        <v>15</v>
      </c>
      <c r="R6" s="39">
        <v>1</v>
      </c>
      <c r="S6" s="39">
        <v>0</v>
      </c>
      <c r="T6" s="39">
        <v>0</v>
      </c>
      <c r="U6" s="39">
        <v>1</v>
      </c>
      <c r="V6" s="39">
        <v>0</v>
      </c>
      <c r="W6" s="39">
        <v>0</v>
      </c>
      <c r="X6" s="39">
        <v>0</v>
      </c>
      <c r="Y6" s="39">
        <v>0</v>
      </c>
      <c r="Z6" s="39">
        <v>1</v>
      </c>
      <c r="AA6" s="39">
        <v>0</v>
      </c>
      <c r="AB6" s="39">
        <v>0</v>
      </c>
      <c r="AC6" s="39">
        <v>1</v>
      </c>
      <c r="AD6" s="39">
        <v>0</v>
      </c>
      <c r="AE6" s="39">
        <v>0</v>
      </c>
      <c r="AF6" s="39">
        <v>0</v>
      </c>
      <c r="AG6" s="39">
        <v>0</v>
      </c>
      <c r="AH6" s="39">
        <v>0</v>
      </c>
      <c r="AI6" s="39">
        <v>0</v>
      </c>
      <c r="AJ6" s="9">
        <f t="shared" si="0"/>
        <v>1</v>
      </c>
      <c r="AK6" s="9">
        <f t="shared" si="1"/>
        <v>0</v>
      </c>
      <c r="AL6" s="9">
        <f t="shared" si="2"/>
        <v>0</v>
      </c>
      <c r="AM6" s="9">
        <f t="shared" si="3"/>
        <v>0</v>
      </c>
      <c r="AN6" s="29" t="s">
        <v>7292</v>
      </c>
      <c r="AO6" s="29" t="s">
        <v>2225</v>
      </c>
    </row>
    <row r="7" spans="1:41" x14ac:dyDescent="0.25">
      <c r="A7" s="39">
        <v>2067</v>
      </c>
      <c r="B7" s="29" t="s">
        <v>6430</v>
      </c>
      <c r="C7" s="29" t="s">
        <v>6431</v>
      </c>
      <c r="D7" s="29" t="s">
        <v>6432</v>
      </c>
      <c r="E7" s="42">
        <v>39661</v>
      </c>
      <c r="F7" s="29" t="s">
        <v>332</v>
      </c>
      <c r="H7"/>
      <c r="I7" s="64">
        <v>1000</v>
      </c>
      <c r="K7" s="64">
        <v>19</v>
      </c>
      <c r="L7" s="63" t="s">
        <v>342</v>
      </c>
      <c r="M7" s="29" t="s">
        <v>136</v>
      </c>
      <c r="N7" s="29" t="s">
        <v>40</v>
      </c>
      <c r="O7" s="64">
        <v>53</v>
      </c>
      <c r="P7" s="29" t="s">
        <v>2660</v>
      </c>
      <c r="Q7" s="29" t="s">
        <v>15</v>
      </c>
      <c r="R7" s="39">
        <v>1</v>
      </c>
      <c r="S7" s="39">
        <v>0</v>
      </c>
      <c r="T7" s="39">
        <v>0</v>
      </c>
      <c r="U7" s="39">
        <v>0</v>
      </c>
      <c r="V7" s="39">
        <v>0</v>
      </c>
      <c r="W7" s="39">
        <v>0</v>
      </c>
      <c r="X7" s="39">
        <v>0</v>
      </c>
      <c r="Y7" s="39">
        <v>1</v>
      </c>
      <c r="Z7" s="39">
        <v>0</v>
      </c>
      <c r="AA7" s="39">
        <v>0</v>
      </c>
      <c r="AB7" s="39">
        <v>0</v>
      </c>
      <c r="AC7" s="39">
        <v>0</v>
      </c>
      <c r="AD7" s="39">
        <v>0</v>
      </c>
      <c r="AE7" s="39">
        <v>0</v>
      </c>
      <c r="AF7" s="39">
        <v>0</v>
      </c>
      <c r="AG7" s="39">
        <v>0</v>
      </c>
      <c r="AH7" s="39">
        <v>0</v>
      </c>
      <c r="AI7" s="39">
        <v>1</v>
      </c>
      <c r="AJ7" s="9">
        <f t="shared" si="0"/>
        <v>0</v>
      </c>
      <c r="AK7" s="9">
        <f t="shared" si="1"/>
        <v>0</v>
      </c>
      <c r="AL7" s="9">
        <f t="shared" si="2"/>
        <v>1</v>
      </c>
      <c r="AM7" s="9">
        <f t="shared" si="3"/>
        <v>0</v>
      </c>
      <c r="AN7" s="29" t="s">
        <v>3461</v>
      </c>
      <c r="AO7" s="29" t="s">
        <v>6433</v>
      </c>
    </row>
    <row r="8" spans="1:41" x14ac:dyDescent="0.25">
      <c r="A8" s="39">
        <v>2096</v>
      </c>
      <c r="B8" s="29" t="s">
        <v>5812</v>
      </c>
      <c r="C8" s="29" t="s">
        <v>5813</v>
      </c>
      <c r="D8" s="29" t="s">
        <v>5814</v>
      </c>
      <c r="E8" s="42">
        <v>37935</v>
      </c>
      <c r="F8" s="29" t="s">
        <v>38</v>
      </c>
      <c r="H8"/>
      <c r="J8" s="64">
        <v>13</v>
      </c>
      <c r="L8" s="63" t="s">
        <v>342</v>
      </c>
      <c r="M8" s="29" t="s">
        <v>136</v>
      </c>
      <c r="N8" s="29" t="s">
        <v>40</v>
      </c>
      <c r="O8" s="64">
        <v>18</v>
      </c>
      <c r="P8" s="29" t="s">
        <v>5815</v>
      </c>
      <c r="Q8" s="29" t="s">
        <v>15</v>
      </c>
      <c r="R8" s="39">
        <v>1</v>
      </c>
      <c r="S8" s="39">
        <v>0</v>
      </c>
      <c r="T8" s="39">
        <v>0</v>
      </c>
      <c r="U8" s="39">
        <v>1</v>
      </c>
      <c r="V8" s="39">
        <v>0</v>
      </c>
      <c r="W8" s="39">
        <v>0</v>
      </c>
      <c r="X8" s="39">
        <v>0</v>
      </c>
      <c r="Y8" s="39">
        <v>1</v>
      </c>
      <c r="Z8" s="39">
        <v>0</v>
      </c>
      <c r="AA8" s="39">
        <v>0</v>
      </c>
      <c r="AB8" s="39">
        <v>0</v>
      </c>
      <c r="AC8" s="39">
        <v>0</v>
      </c>
      <c r="AD8" s="39">
        <v>0</v>
      </c>
      <c r="AE8" s="39">
        <v>1</v>
      </c>
      <c r="AF8" s="39">
        <v>0</v>
      </c>
      <c r="AG8" s="39">
        <v>0</v>
      </c>
      <c r="AH8" s="39">
        <v>0</v>
      </c>
      <c r="AI8" s="39">
        <v>0</v>
      </c>
      <c r="AJ8" s="9">
        <f t="shared" si="0"/>
        <v>1</v>
      </c>
      <c r="AK8" s="9">
        <f t="shared" si="1"/>
        <v>0</v>
      </c>
      <c r="AL8" s="9">
        <f t="shared" si="2"/>
        <v>0</v>
      </c>
      <c r="AM8" s="9">
        <f t="shared" si="3"/>
        <v>0</v>
      </c>
      <c r="AN8" s="29" t="s">
        <v>5816</v>
      </c>
      <c r="AO8" s="29" t="s">
        <v>5817</v>
      </c>
    </row>
    <row r="9" spans="1:41" x14ac:dyDescent="0.25">
      <c r="A9" s="39">
        <v>2124</v>
      </c>
      <c r="B9" s="29" t="s">
        <v>5393</v>
      </c>
      <c r="C9" s="29" t="s">
        <v>5394</v>
      </c>
      <c r="D9" s="29" t="s">
        <v>5395</v>
      </c>
      <c r="E9" s="42">
        <v>40296</v>
      </c>
      <c r="F9" s="29" t="s">
        <v>38</v>
      </c>
      <c r="H9"/>
      <c r="J9" s="64">
        <v>5</v>
      </c>
      <c r="L9" s="63" t="s">
        <v>342</v>
      </c>
      <c r="M9" s="29" t="s">
        <v>136</v>
      </c>
      <c r="N9" s="29" t="s">
        <v>40</v>
      </c>
      <c r="O9" s="64">
        <v>3</v>
      </c>
      <c r="P9" s="29" t="s">
        <v>5200</v>
      </c>
      <c r="Q9" s="29" t="s">
        <v>70</v>
      </c>
      <c r="R9" s="39">
        <v>0</v>
      </c>
      <c r="S9" s="39">
        <v>0</v>
      </c>
      <c r="T9" s="39">
        <v>0</v>
      </c>
      <c r="U9" s="39">
        <v>0</v>
      </c>
      <c r="V9" s="39">
        <v>0</v>
      </c>
      <c r="W9" s="39">
        <v>0</v>
      </c>
      <c r="X9" s="39">
        <v>0</v>
      </c>
      <c r="Y9" s="39">
        <v>1</v>
      </c>
      <c r="Z9" s="39">
        <v>0</v>
      </c>
      <c r="AA9" s="39">
        <v>0</v>
      </c>
      <c r="AB9" s="39">
        <v>0</v>
      </c>
      <c r="AC9" s="39">
        <v>1</v>
      </c>
      <c r="AD9" s="39">
        <v>1</v>
      </c>
      <c r="AE9" s="39">
        <v>0</v>
      </c>
      <c r="AF9" s="39">
        <v>0</v>
      </c>
      <c r="AG9" s="39">
        <v>0</v>
      </c>
      <c r="AH9" s="39">
        <v>0</v>
      </c>
      <c r="AI9" s="39">
        <v>0</v>
      </c>
      <c r="AJ9" s="9">
        <f t="shared" si="0"/>
        <v>1</v>
      </c>
      <c r="AK9" s="9">
        <f t="shared" si="1"/>
        <v>0</v>
      </c>
      <c r="AL9" s="9">
        <f t="shared" si="2"/>
        <v>1</v>
      </c>
      <c r="AM9" s="9">
        <f t="shared" si="3"/>
        <v>1</v>
      </c>
      <c r="AN9" s="29" t="s">
        <v>5396</v>
      </c>
      <c r="AO9" s="29" t="s">
        <v>5397</v>
      </c>
    </row>
    <row r="10" spans="1:41" x14ac:dyDescent="0.25">
      <c r="A10" s="39">
        <v>2183</v>
      </c>
      <c r="B10" s="29" t="s">
        <v>3768</v>
      </c>
      <c r="C10" s="29" t="s">
        <v>3769</v>
      </c>
      <c r="D10" s="29" t="s">
        <v>3770</v>
      </c>
      <c r="E10" s="42">
        <v>36678</v>
      </c>
      <c r="F10" s="29" t="s">
        <v>38</v>
      </c>
      <c r="H10"/>
      <c r="I10" s="64">
        <v>50000</v>
      </c>
      <c r="J10" s="64">
        <v>4</v>
      </c>
      <c r="L10" s="63" t="s">
        <v>342</v>
      </c>
      <c r="M10" s="29" t="s">
        <v>136</v>
      </c>
      <c r="N10" s="29" t="s">
        <v>40</v>
      </c>
      <c r="O10" s="64">
        <v>48</v>
      </c>
      <c r="P10" s="29" t="s">
        <v>6003</v>
      </c>
      <c r="Q10" s="29" t="s">
        <v>15</v>
      </c>
      <c r="R10" s="39">
        <v>1</v>
      </c>
      <c r="S10" s="39">
        <v>0</v>
      </c>
      <c r="T10" s="39">
        <v>0</v>
      </c>
      <c r="U10" s="39">
        <v>0</v>
      </c>
      <c r="V10" s="39">
        <v>0</v>
      </c>
      <c r="W10" s="39">
        <v>0</v>
      </c>
      <c r="X10" s="39">
        <v>0</v>
      </c>
      <c r="Y10" s="39">
        <v>1</v>
      </c>
      <c r="Z10" s="39">
        <v>0</v>
      </c>
      <c r="AA10" s="39">
        <v>0</v>
      </c>
      <c r="AB10" s="39">
        <v>0</v>
      </c>
      <c r="AC10" s="39">
        <v>1</v>
      </c>
      <c r="AD10" s="39">
        <v>1</v>
      </c>
      <c r="AE10" s="39">
        <v>0</v>
      </c>
      <c r="AF10" s="39">
        <v>0</v>
      </c>
      <c r="AG10" s="39">
        <v>0</v>
      </c>
      <c r="AH10" s="39">
        <v>0</v>
      </c>
      <c r="AI10" s="39">
        <v>0</v>
      </c>
      <c r="AJ10" s="9">
        <f t="shared" si="0"/>
        <v>1</v>
      </c>
      <c r="AK10" s="9">
        <f t="shared" si="1"/>
        <v>0</v>
      </c>
      <c r="AL10" s="9">
        <f t="shared" si="2"/>
        <v>1</v>
      </c>
      <c r="AM10" s="9">
        <f t="shared" si="3"/>
        <v>1</v>
      </c>
      <c r="AN10" s="29" t="s">
        <v>3771</v>
      </c>
      <c r="AO10" s="29" t="s">
        <v>3772</v>
      </c>
    </row>
    <row r="11" spans="1:41" x14ac:dyDescent="0.25">
      <c r="A11" s="39">
        <v>2306</v>
      </c>
      <c r="B11" s="29" t="s">
        <v>5425</v>
      </c>
      <c r="C11" s="29" t="s">
        <v>5426</v>
      </c>
      <c r="D11" s="29" t="s">
        <v>5427</v>
      </c>
      <c r="E11" s="42">
        <v>38596</v>
      </c>
      <c r="F11" s="29" t="s">
        <v>38</v>
      </c>
      <c r="H11"/>
      <c r="J11" s="64">
        <v>200</v>
      </c>
      <c r="L11" s="63" t="s">
        <v>342</v>
      </c>
      <c r="M11" s="29" t="s">
        <v>136</v>
      </c>
      <c r="N11" s="29" t="s">
        <v>40</v>
      </c>
      <c r="O11" s="64">
        <v>2</v>
      </c>
      <c r="P11" s="29" t="s">
        <v>6074</v>
      </c>
      <c r="Q11" s="29" t="s">
        <v>15</v>
      </c>
      <c r="R11" s="39">
        <v>1</v>
      </c>
      <c r="S11" s="39">
        <v>0</v>
      </c>
      <c r="T11" s="39">
        <v>0</v>
      </c>
      <c r="U11" s="39">
        <v>0</v>
      </c>
      <c r="V11" s="39">
        <v>0</v>
      </c>
      <c r="W11" s="39">
        <v>0</v>
      </c>
      <c r="X11" s="39">
        <v>0</v>
      </c>
      <c r="Y11" s="39">
        <v>1</v>
      </c>
      <c r="Z11" s="39">
        <v>0</v>
      </c>
      <c r="AA11" s="39">
        <v>0</v>
      </c>
      <c r="AB11" s="39">
        <v>0</v>
      </c>
      <c r="AC11" s="39">
        <v>1</v>
      </c>
      <c r="AD11" s="39">
        <v>0</v>
      </c>
      <c r="AE11" s="39">
        <v>0</v>
      </c>
      <c r="AF11" s="39">
        <v>0</v>
      </c>
      <c r="AG11" s="39">
        <v>0</v>
      </c>
      <c r="AH11" s="39">
        <v>0</v>
      </c>
      <c r="AI11" s="39">
        <v>0</v>
      </c>
      <c r="AJ11" s="9">
        <f t="shared" si="0"/>
        <v>1</v>
      </c>
      <c r="AK11" s="9">
        <f t="shared" si="1"/>
        <v>0</v>
      </c>
      <c r="AL11" s="9">
        <f t="shared" si="2"/>
        <v>0</v>
      </c>
      <c r="AM11" s="9">
        <f t="shared" si="3"/>
        <v>0</v>
      </c>
      <c r="AN11" s="29" t="s">
        <v>5428</v>
      </c>
      <c r="AO11" s="29" t="s">
        <v>5429</v>
      </c>
    </row>
    <row r="12" spans="1:41" x14ac:dyDescent="0.25">
      <c r="A12" s="39">
        <v>3021</v>
      </c>
      <c r="B12" s="29" t="s">
        <v>6687</v>
      </c>
      <c r="C12" s="29" t="s">
        <v>6688</v>
      </c>
      <c r="D12" s="29" t="s">
        <v>6689</v>
      </c>
      <c r="E12" s="42">
        <v>33604</v>
      </c>
      <c r="F12" s="29" t="s">
        <v>332</v>
      </c>
      <c r="H12"/>
      <c r="I12" s="64">
        <v>1000</v>
      </c>
      <c r="L12" s="63" t="s">
        <v>342</v>
      </c>
      <c r="M12" s="29" t="s">
        <v>136</v>
      </c>
      <c r="N12" s="29" t="s">
        <v>40</v>
      </c>
      <c r="O12" s="64">
        <v>0.16666666666666671</v>
      </c>
      <c r="P12" s="29" t="s">
        <v>4560</v>
      </c>
      <c r="Q12" s="29" t="s">
        <v>15</v>
      </c>
      <c r="R12" s="39">
        <v>1</v>
      </c>
      <c r="S12" s="39">
        <v>0</v>
      </c>
      <c r="T12" s="39">
        <v>0</v>
      </c>
      <c r="U12" s="39">
        <v>0</v>
      </c>
      <c r="V12" s="39">
        <v>0</v>
      </c>
      <c r="W12" s="39">
        <v>1</v>
      </c>
      <c r="X12" s="39">
        <v>0</v>
      </c>
      <c r="Y12" s="39">
        <v>1</v>
      </c>
      <c r="Z12" s="39">
        <v>0</v>
      </c>
      <c r="AA12" s="39">
        <v>0</v>
      </c>
      <c r="AB12" s="39">
        <v>0</v>
      </c>
      <c r="AC12" s="39">
        <v>0</v>
      </c>
      <c r="AD12" s="39">
        <v>0</v>
      </c>
      <c r="AE12" s="39">
        <v>0</v>
      </c>
      <c r="AF12" s="39">
        <v>0</v>
      </c>
      <c r="AG12" s="39">
        <v>0</v>
      </c>
      <c r="AH12" s="39">
        <v>0</v>
      </c>
      <c r="AI12" s="39">
        <v>1</v>
      </c>
      <c r="AJ12" s="9">
        <f t="shared" si="0"/>
        <v>0</v>
      </c>
      <c r="AK12" s="9">
        <f t="shared" si="1"/>
        <v>0</v>
      </c>
      <c r="AL12" s="9">
        <f t="shared" si="2"/>
        <v>1</v>
      </c>
      <c r="AM12" s="9">
        <f t="shared" si="3"/>
        <v>0</v>
      </c>
      <c r="AN12" s="29" t="s">
        <v>3461</v>
      </c>
      <c r="AO12" s="29" t="s">
        <v>6690</v>
      </c>
    </row>
    <row r="13" spans="1:41" x14ac:dyDescent="0.25">
      <c r="A13" s="39">
        <v>4366</v>
      </c>
      <c r="B13" s="29" t="s">
        <v>6946</v>
      </c>
      <c r="C13" s="29" t="s">
        <v>6947</v>
      </c>
      <c r="D13" s="29" t="s">
        <v>6948</v>
      </c>
      <c r="E13" s="42">
        <v>35253</v>
      </c>
      <c r="F13" s="29" t="s">
        <v>332</v>
      </c>
      <c r="H13"/>
      <c r="L13" s="63" t="s">
        <v>342</v>
      </c>
      <c r="M13" s="29" t="s">
        <v>136</v>
      </c>
      <c r="N13" s="29" t="s">
        <v>40</v>
      </c>
      <c r="O13" s="64">
        <v>0.16666666666666671</v>
      </c>
      <c r="P13" s="29" t="s">
        <v>6949</v>
      </c>
      <c r="Q13" s="29" t="s">
        <v>15</v>
      </c>
      <c r="R13" s="39">
        <v>1</v>
      </c>
      <c r="S13" s="39">
        <v>0</v>
      </c>
      <c r="T13" s="39">
        <v>0</v>
      </c>
      <c r="U13" s="39">
        <v>1</v>
      </c>
      <c r="V13" s="39">
        <v>0</v>
      </c>
      <c r="W13" s="39">
        <v>0</v>
      </c>
      <c r="X13" s="39">
        <v>0</v>
      </c>
      <c r="Y13" s="39">
        <v>1</v>
      </c>
      <c r="Z13" s="39">
        <v>0</v>
      </c>
      <c r="AA13" s="39">
        <v>0</v>
      </c>
      <c r="AB13" s="39">
        <v>0</v>
      </c>
      <c r="AC13" s="39">
        <v>1</v>
      </c>
      <c r="AD13" s="39">
        <v>0</v>
      </c>
      <c r="AE13" s="39">
        <v>0</v>
      </c>
      <c r="AF13" s="39">
        <v>0</v>
      </c>
      <c r="AG13" s="39">
        <v>0</v>
      </c>
      <c r="AH13" s="39">
        <v>0</v>
      </c>
      <c r="AI13" s="39">
        <v>0</v>
      </c>
      <c r="AJ13" s="9">
        <f t="shared" si="0"/>
        <v>1</v>
      </c>
      <c r="AK13" s="9">
        <f t="shared" si="1"/>
        <v>0</v>
      </c>
      <c r="AL13" s="9">
        <f t="shared" si="2"/>
        <v>0</v>
      </c>
      <c r="AM13" s="9">
        <f t="shared" si="3"/>
        <v>0</v>
      </c>
      <c r="AN13" s="29" t="s">
        <v>6950</v>
      </c>
      <c r="AO13" s="29" t="s">
        <v>6951</v>
      </c>
    </row>
    <row r="14" spans="1:41" x14ac:dyDescent="0.25">
      <c r="A14" s="39">
        <v>4447</v>
      </c>
      <c r="B14" s="29" t="s">
        <v>6972</v>
      </c>
      <c r="C14" s="29" t="s">
        <v>6973</v>
      </c>
      <c r="D14" s="29" t="s">
        <v>6974</v>
      </c>
      <c r="E14" s="42">
        <v>44615</v>
      </c>
      <c r="F14" s="29" t="s">
        <v>38</v>
      </c>
      <c r="H14"/>
      <c r="I14" s="64">
        <v>4.2000000000000003E-2</v>
      </c>
      <c r="L14" s="63" t="s">
        <v>342</v>
      </c>
      <c r="M14" s="29" t="s">
        <v>136</v>
      </c>
      <c r="N14" s="29" t="s">
        <v>40</v>
      </c>
      <c r="O14" s="64">
        <v>2</v>
      </c>
      <c r="P14" s="29" t="s">
        <v>377</v>
      </c>
      <c r="Q14" s="29" t="s">
        <v>15</v>
      </c>
      <c r="R14" s="39">
        <v>1</v>
      </c>
      <c r="S14" s="39">
        <v>0</v>
      </c>
      <c r="T14" s="39">
        <v>0</v>
      </c>
      <c r="U14" s="39">
        <v>1</v>
      </c>
      <c r="V14" s="39">
        <v>0</v>
      </c>
      <c r="W14" s="39">
        <v>0</v>
      </c>
      <c r="X14" s="39">
        <v>0</v>
      </c>
      <c r="Y14" s="39">
        <v>0</v>
      </c>
      <c r="Z14" s="39">
        <v>1</v>
      </c>
      <c r="AA14" s="39">
        <v>0</v>
      </c>
      <c r="AB14" s="39">
        <v>0</v>
      </c>
      <c r="AC14" s="39">
        <v>0</v>
      </c>
      <c r="AD14" s="39">
        <v>0</v>
      </c>
      <c r="AE14" s="39">
        <v>1</v>
      </c>
      <c r="AF14" s="39">
        <v>0</v>
      </c>
      <c r="AG14" s="39">
        <v>0</v>
      </c>
      <c r="AH14" s="39">
        <v>0</v>
      </c>
      <c r="AI14" s="39">
        <v>0</v>
      </c>
      <c r="AJ14" s="9">
        <f t="shared" si="0"/>
        <v>1</v>
      </c>
      <c r="AK14" s="9">
        <f t="shared" si="1"/>
        <v>0</v>
      </c>
      <c r="AL14" s="9">
        <f t="shared" si="2"/>
        <v>0</v>
      </c>
      <c r="AM14" s="9">
        <f t="shared" si="3"/>
        <v>0</v>
      </c>
      <c r="AN14" s="29" t="s">
        <v>6975</v>
      </c>
      <c r="AO14" s="29" t="s">
        <v>6976</v>
      </c>
    </row>
    <row r="15" spans="1:41" x14ac:dyDescent="0.25">
      <c r="A15" s="39">
        <v>4816</v>
      </c>
      <c r="B15" s="29" t="s">
        <v>7297</v>
      </c>
      <c r="C15" s="29" t="s">
        <v>7298</v>
      </c>
      <c r="D15" s="29" t="s">
        <v>7299</v>
      </c>
      <c r="E15" s="42">
        <v>36892</v>
      </c>
      <c r="F15" s="29" t="s">
        <v>38</v>
      </c>
      <c r="H15"/>
      <c r="J15" s="64">
        <v>0.6</v>
      </c>
      <c r="L15" s="63" t="s">
        <v>342</v>
      </c>
      <c r="M15" s="29" t="s">
        <v>136</v>
      </c>
      <c r="N15" s="29" t="s">
        <v>40</v>
      </c>
      <c r="O15" s="64">
        <v>168</v>
      </c>
      <c r="P15" s="29" t="s">
        <v>8389</v>
      </c>
      <c r="Q15" s="29" t="s">
        <v>55</v>
      </c>
      <c r="R15" s="39">
        <v>0</v>
      </c>
      <c r="S15" s="39">
        <v>0</v>
      </c>
      <c r="T15" s="39">
        <v>0</v>
      </c>
      <c r="U15" s="39">
        <v>1</v>
      </c>
      <c r="V15" s="39">
        <v>0</v>
      </c>
      <c r="W15" s="39">
        <v>0</v>
      </c>
      <c r="X15" s="39">
        <v>0</v>
      </c>
      <c r="Y15" s="39">
        <v>1</v>
      </c>
      <c r="Z15" s="39">
        <v>0</v>
      </c>
      <c r="AA15" s="39">
        <v>0</v>
      </c>
      <c r="AB15" s="39">
        <v>0</v>
      </c>
      <c r="AC15" s="39">
        <v>0</v>
      </c>
      <c r="AD15" s="39">
        <v>1</v>
      </c>
      <c r="AE15" s="39">
        <v>0</v>
      </c>
      <c r="AF15" s="39">
        <v>0</v>
      </c>
      <c r="AG15" s="39">
        <v>0</v>
      </c>
      <c r="AH15" s="39">
        <v>0</v>
      </c>
      <c r="AI15" s="39">
        <v>0</v>
      </c>
      <c r="AJ15" s="9">
        <f t="shared" si="0"/>
        <v>0</v>
      </c>
      <c r="AK15" s="9">
        <f t="shared" si="1"/>
        <v>0</v>
      </c>
      <c r="AL15" s="9">
        <f t="shared" si="2"/>
        <v>1</v>
      </c>
      <c r="AM15" s="9">
        <f t="shared" si="3"/>
        <v>1</v>
      </c>
      <c r="AN15" s="29" t="s">
        <v>7300</v>
      </c>
      <c r="AO15" s="29" t="s">
        <v>7301</v>
      </c>
    </row>
    <row r="16" spans="1:41" x14ac:dyDescent="0.25">
      <c r="A16" s="39">
        <v>5002</v>
      </c>
      <c r="B16" s="29" t="s">
        <v>7063</v>
      </c>
      <c r="C16" s="29" t="s">
        <v>7064</v>
      </c>
      <c r="D16" s="29" t="s">
        <v>6455</v>
      </c>
      <c r="E16" s="42">
        <v>38018</v>
      </c>
      <c r="F16" s="29" t="s">
        <v>38</v>
      </c>
      <c r="H16"/>
      <c r="J16" s="64">
        <v>1.9</v>
      </c>
      <c r="L16" s="63" t="s">
        <v>342</v>
      </c>
      <c r="M16" s="29" t="s">
        <v>136</v>
      </c>
      <c r="N16" s="29" t="s">
        <v>40</v>
      </c>
      <c r="O16" s="64">
        <v>2</v>
      </c>
      <c r="P16" s="29" t="s">
        <v>7065</v>
      </c>
      <c r="Q16" s="29" t="s">
        <v>70</v>
      </c>
      <c r="R16" s="39">
        <v>0</v>
      </c>
      <c r="S16" s="39">
        <v>0</v>
      </c>
      <c r="T16" s="39">
        <v>0</v>
      </c>
      <c r="U16" s="39">
        <v>0</v>
      </c>
      <c r="V16" s="39">
        <v>0</v>
      </c>
      <c r="W16" s="39">
        <v>0</v>
      </c>
      <c r="X16" s="39">
        <v>0</v>
      </c>
      <c r="Y16" s="39">
        <v>1</v>
      </c>
      <c r="Z16" s="39">
        <v>0</v>
      </c>
      <c r="AA16" s="39">
        <v>0</v>
      </c>
      <c r="AB16" s="39">
        <v>0</v>
      </c>
      <c r="AC16" s="39">
        <v>0</v>
      </c>
      <c r="AD16" s="39">
        <v>1</v>
      </c>
      <c r="AE16" s="39">
        <v>0</v>
      </c>
      <c r="AF16" s="39">
        <v>0</v>
      </c>
      <c r="AG16" s="39">
        <v>0</v>
      </c>
      <c r="AH16" s="39">
        <v>0</v>
      </c>
      <c r="AI16" s="39">
        <v>0</v>
      </c>
      <c r="AJ16" s="9">
        <f t="shared" si="0"/>
        <v>0</v>
      </c>
      <c r="AK16" s="9">
        <f t="shared" si="1"/>
        <v>0</v>
      </c>
      <c r="AL16" s="9">
        <f t="shared" si="2"/>
        <v>1</v>
      </c>
      <c r="AM16" s="9">
        <f t="shared" si="3"/>
        <v>1</v>
      </c>
      <c r="AN16" s="29" t="s">
        <v>7066</v>
      </c>
      <c r="AO16" s="29" t="s">
        <v>7067</v>
      </c>
    </row>
    <row r="17" spans="1:41" x14ac:dyDescent="0.25">
      <c r="A17" s="39">
        <v>2095</v>
      </c>
      <c r="B17" s="29" t="s">
        <v>6447</v>
      </c>
      <c r="C17" s="29" t="s">
        <v>6448</v>
      </c>
      <c r="D17" s="29" t="s">
        <v>6449</v>
      </c>
      <c r="E17" s="42">
        <v>38280</v>
      </c>
      <c r="F17" s="29" t="s">
        <v>38</v>
      </c>
      <c r="H17"/>
      <c r="J17" s="64">
        <v>100</v>
      </c>
      <c r="L17" s="63" t="s">
        <v>342</v>
      </c>
      <c r="M17" s="29" t="s">
        <v>6450</v>
      </c>
      <c r="N17" s="29" t="s">
        <v>40</v>
      </c>
      <c r="O17" s="64">
        <v>2</v>
      </c>
      <c r="P17" s="29" t="s">
        <v>4759</v>
      </c>
      <c r="Q17" s="29" t="s">
        <v>15</v>
      </c>
      <c r="R17" s="39">
        <v>0</v>
      </c>
      <c r="S17" s="39">
        <v>0</v>
      </c>
      <c r="T17" s="39">
        <v>0</v>
      </c>
      <c r="U17" s="39">
        <v>1</v>
      </c>
      <c r="V17" s="39">
        <v>0</v>
      </c>
      <c r="W17" s="39">
        <v>0</v>
      </c>
      <c r="X17" s="39">
        <v>0</v>
      </c>
      <c r="Y17" s="39">
        <v>1</v>
      </c>
      <c r="Z17" s="39">
        <v>0</v>
      </c>
      <c r="AA17" s="39">
        <v>0</v>
      </c>
      <c r="AB17" s="39">
        <v>0</v>
      </c>
      <c r="AC17" s="39">
        <v>1</v>
      </c>
      <c r="AD17" s="39">
        <v>0</v>
      </c>
      <c r="AE17" s="39">
        <v>0</v>
      </c>
      <c r="AF17" s="39">
        <v>0</v>
      </c>
      <c r="AG17" s="39">
        <v>0</v>
      </c>
      <c r="AH17" s="39">
        <v>0</v>
      </c>
      <c r="AI17" s="39">
        <v>0</v>
      </c>
      <c r="AJ17" s="9">
        <f t="shared" si="0"/>
        <v>1</v>
      </c>
      <c r="AK17" s="9">
        <f t="shared" si="1"/>
        <v>0</v>
      </c>
      <c r="AL17" s="9">
        <f t="shared" si="2"/>
        <v>0</v>
      </c>
      <c r="AM17" s="9">
        <f t="shared" si="3"/>
        <v>0</v>
      </c>
      <c r="AN17" s="29" t="s">
        <v>6451</v>
      </c>
      <c r="AO17" s="29" t="s">
        <v>6452</v>
      </c>
    </row>
    <row r="18" spans="1:41" x14ac:dyDescent="0.25">
      <c r="A18" s="39">
        <v>2122</v>
      </c>
      <c r="B18" s="29" t="s">
        <v>7307</v>
      </c>
      <c r="C18" s="29" t="s">
        <v>7308</v>
      </c>
      <c r="D18" s="29" t="s">
        <v>7309</v>
      </c>
      <c r="E18" s="42">
        <v>39083</v>
      </c>
      <c r="F18" s="29" t="s">
        <v>38</v>
      </c>
      <c r="H18"/>
      <c r="J18" s="64">
        <v>200</v>
      </c>
      <c r="L18" s="63" t="s">
        <v>342</v>
      </c>
      <c r="M18" s="29" t="s">
        <v>575</v>
      </c>
      <c r="N18" s="29" t="s">
        <v>40</v>
      </c>
      <c r="O18" s="64">
        <v>2</v>
      </c>
      <c r="P18" s="29" t="s">
        <v>4759</v>
      </c>
      <c r="Q18" s="29" t="s">
        <v>15</v>
      </c>
      <c r="R18" s="39">
        <v>1</v>
      </c>
      <c r="S18" s="39">
        <v>0</v>
      </c>
      <c r="T18" s="39">
        <v>0</v>
      </c>
      <c r="U18" s="39">
        <v>1</v>
      </c>
      <c r="V18" s="39">
        <v>0</v>
      </c>
      <c r="W18" s="39">
        <v>0</v>
      </c>
      <c r="X18" s="39">
        <v>0</v>
      </c>
      <c r="Y18" s="39">
        <v>1</v>
      </c>
      <c r="Z18" s="39">
        <v>0</v>
      </c>
      <c r="AA18" s="39">
        <v>0</v>
      </c>
      <c r="AB18" s="39">
        <v>0</v>
      </c>
      <c r="AC18" s="39">
        <v>1</v>
      </c>
      <c r="AD18" s="39">
        <v>0</v>
      </c>
      <c r="AE18" s="39">
        <v>0</v>
      </c>
      <c r="AF18" s="39">
        <v>0</v>
      </c>
      <c r="AG18" s="39">
        <v>0</v>
      </c>
      <c r="AH18" s="39">
        <v>0</v>
      </c>
      <c r="AI18" s="39">
        <v>0</v>
      </c>
      <c r="AJ18" s="9">
        <f t="shared" si="0"/>
        <v>1</v>
      </c>
      <c r="AK18" s="9">
        <f t="shared" si="1"/>
        <v>0</v>
      </c>
      <c r="AL18" s="9">
        <f t="shared" si="2"/>
        <v>0</v>
      </c>
      <c r="AM18" s="9">
        <f t="shared" si="3"/>
        <v>0</v>
      </c>
      <c r="AN18" s="29" t="s">
        <v>6451</v>
      </c>
      <c r="AO18" s="29" t="s">
        <v>7310</v>
      </c>
    </row>
    <row r="19" spans="1:41" x14ac:dyDescent="0.25">
      <c r="A19" s="39">
        <v>3687</v>
      </c>
      <c r="B19" s="29" t="s">
        <v>6729</v>
      </c>
      <c r="C19" s="29" t="s">
        <v>6730</v>
      </c>
      <c r="D19" s="29" t="s">
        <v>6731</v>
      </c>
      <c r="E19" s="42">
        <v>43679</v>
      </c>
      <c r="F19" s="29" t="s">
        <v>38</v>
      </c>
      <c r="H19"/>
      <c r="J19" s="64">
        <v>1.25</v>
      </c>
      <c r="L19" s="63" t="s">
        <v>342</v>
      </c>
      <c r="M19" s="29" t="s">
        <v>4080</v>
      </c>
      <c r="N19" s="29" t="s">
        <v>40</v>
      </c>
      <c r="O19" s="64">
        <v>20</v>
      </c>
      <c r="P19" s="29" t="s">
        <v>6732</v>
      </c>
      <c r="Q19" s="29" t="s">
        <v>15</v>
      </c>
      <c r="R19" s="39">
        <v>0</v>
      </c>
      <c r="S19" s="39">
        <v>0</v>
      </c>
      <c r="T19" s="39">
        <v>0</v>
      </c>
      <c r="U19" s="39">
        <v>1</v>
      </c>
      <c r="V19" s="39">
        <v>0</v>
      </c>
      <c r="W19" s="39">
        <v>0</v>
      </c>
      <c r="X19" s="39">
        <v>0</v>
      </c>
      <c r="Y19" s="39">
        <v>1</v>
      </c>
      <c r="Z19" s="39">
        <v>0</v>
      </c>
      <c r="AA19" s="39">
        <v>0</v>
      </c>
      <c r="AB19" s="39">
        <v>0</v>
      </c>
      <c r="AC19" s="39">
        <v>1</v>
      </c>
      <c r="AD19" s="39">
        <v>0</v>
      </c>
      <c r="AE19" s="39">
        <v>1</v>
      </c>
      <c r="AF19" s="39">
        <v>0</v>
      </c>
      <c r="AG19" s="39">
        <v>0</v>
      </c>
      <c r="AH19" s="39">
        <v>0</v>
      </c>
      <c r="AI19" s="39">
        <v>0</v>
      </c>
      <c r="AJ19" s="9">
        <f t="shared" si="0"/>
        <v>1</v>
      </c>
      <c r="AK19" s="9">
        <f t="shared" si="1"/>
        <v>0</v>
      </c>
      <c r="AL19" s="9">
        <f t="shared" si="2"/>
        <v>0</v>
      </c>
      <c r="AM19" s="9">
        <f t="shared" si="3"/>
        <v>0</v>
      </c>
      <c r="AN19" s="29" t="s">
        <v>6733</v>
      </c>
      <c r="AO19" s="29" t="s">
        <v>6734</v>
      </c>
    </row>
    <row r="20" spans="1:41" x14ac:dyDescent="0.25">
      <c r="A20" s="39">
        <v>1693</v>
      </c>
      <c r="B20" s="29" t="s">
        <v>2278</v>
      </c>
      <c r="C20" s="29" t="s">
        <v>2279</v>
      </c>
      <c r="D20" s="29" t="s">
        <v>2280</v>
      </c>
      <c r="E20" s="42">
        <v>38353</v>
      </c>
      <c r="F20" s="29" t="s">
        <v>332</v>
      </c>
      <c r="H20"/>
      <c r="I20" s="64">
        <v>310000</v>
      </c>
      <c r="J20" s="64">
        <v>622</v>
      </c>
      <c r="L20" s="63" t="s">
        <v>342</v>
      </c>
      <c r="M20" s="29" t="s">
        <v>136</v>
      </c>
      <c r="N20" s="29" t="s">
        <v>1257</v>
      </c>
      <c r="O20" s="64">
        <v>1.5</v>
      </c>
      <c r="P20" s="29" t="s">
        <v>817</v>
      </c>
      <c r="Q20" s="29" t="s">
        <v>15</v>
      </c>
      <c r="R20" s="39">
        <v>1</v>
      </c>
      <c r="S20" s="39">
        <v>0</v>
      </c>
      <c r="T20" s="39">
        <v>0</v>
      </c>
      <c r="U20" s="39">
        <v>1</v>
      </c>
      <c r="V20" s="39">
        <v>0</v>
      </c>
      <c r="W20" s="39">
        <v>0</v>
      </c>
      <c r="X20" s="39">
        <v>0</v>
      </c>
      <c r="Y20" s="39">
        <v>0</v>
      </c>
      <c r="Z20" s="39">
        <v>1</v>
      </c>
      <c r="AA20" s="39">
        <v>0</v>
      </c>
      <c r="AB20" s="39">
        <v>0</v>
      </c>
      <c r="AC20" s="39">
        <v>1</v>
      </c>
      <c r="AD20" s="39">
        <v>0</v>
      </c>
      <c r="AE20" s="39">
        <v>0</v>
      </c>
      <c r="AF20" s="39">
        <v>0</v>
      </c>
      <c r="AG20" s="39">
        <v>0</v>
      </c>
      <c r="AH20" s="39">
        <v>0</v>
      </c>
      <c r="AI20" s="39">
        <v>0</v>
      </c>
      <c r="AJ20" s="9">
        <f t="shared" si="0"/>
        <v>1</v>
      </c>
      <c r="AK20" s="9">
        <f t="shared" si="1"/>
        <v>0</v>
      </c>
      <c r="AL20" s="9">
        <f t="shared" si="2"/>
        <v>0</v>
      </c>
      <c r="AM20" s="9">
        <f t="shared" si="3"/>
        <v>0</v>
      </c>
      <c r="AN20" s="29" t="s">
        <v>4401</v>
      </c>
      <c r="AO20" s="29" t="s">
        <v>2281</v>
      </c>
    </row>
    <row r="21" spans="1:41" x14ac:dyDescent="0.25">
      <c r="A21" s="39">
        <v>1188</v>
      </c>
      <c r="B21" s="29" t="s">
        <v>2113</v>
      </c>
      <c r="C21" s="29" t="s">
        <v>2114</v>
      </c>
      <c r="D21" s="29" t="s">
        <v>2115</v>
      </c>
      <c r="E21" s="42">
        <v>37591</v>
      </c>
      <c r="F21" s="29" t="s">
        <v>38</v>
      </c>
      <c r="H21"/>
      <c r="I21" s="64">
        <v>50000</v>
      </c>
      <c r="L21" s="63" t="s">
        <v>342</v>
      </c>
      <c r="M21" s="29" t="s">
        <v>598</v>
      </c>
      <c r="N21" s="29" t="s">
        <v>219</v>
      </c>
      <c r="O21" s="64">
        <v>2</v>
      </c>
      <c r="P21" s="29" t="s">
        <v>2099</v>
      </c>
      <c r="Q21" s="29" t="s">
        <v>15</v>
      </c>
      <c r="R21" s="39">
        <v>1</v>
      </c>
      <c r="S21" s="39">
        <v>0</v>
      </c>
      <c r="T21" s="39">
        <v>0</v>
      </c>
      <c r="U21" s="39">
        <v>0</v>
      </c>
      <c r="V21" s="39">
        <v>0</v>
      </c>
      <c r="W21" s="39">
        <v>0</v>
      </c>
      <c r="X21" s="39">
        <v>0</v>
      </c>
      <c r="Y21" s="39">
        <v>1</v>
      </c>
      <c r="Z21" s="39">
        <v>0</v>
      </c>
      <c r="AA21" s="39">
        <v>0</v>
      </c>
      <c r="AB21" s="39">
        <v>0</v>
      </c>
      <c r="AC21" s="39">
        <v>1</v>
      </c>
      <c r="AD21" s="39">
        <v>0</v>
      </c>
      <c r="AE21" s="39">
        <v>0</v>
      </c>
      <c r="AF21" s="39">
        <v>0</v>
      </c>
      <c r="AG21" s="39">
        <v>0</v>
      </c>
      <c r="AH21" s="39">
        <v>0</v>
      </c>
      <c r="AI21" s="39">
        <v>0</v>
      </c>
      <c r="AJ21" s="9">
        <f t="shared" si="0"/>
        <v>1</v>
      </c>
      <c r="AK21" s="9">
        <f t="shared" si="1"/>
        <v>0</v>
      </c>
      <c r="AL21" s="9">
        <f t="shared" si="2"/>
        <v>0</v>
      </c>
      <c r="AM21" s="9">
        <f t="shared" si="3"/>
        <v>0</v>
      </c>
      <c r="AN21" s="29" t="s">
        <v>6274</v>
      </c>
      <c r="AO21" s="29" t="s">
        <v>2116</v>
      </c>
    </row>
    <row r="22" spans="1:41" x14ac:dyDescent="0.25">
      <c r="A22" s="39">
        <v>1189</v>
      </c>
      <c r="B22" s="29" t="s">
        <v>2117</v>
      </c>
      <c r="C22" s="29" t="s">
        <v>2118</v>
      </c>
      <c r="D22" s="29" t="s">
        <v>2119</v>
      </c>
      <c r="E22" s="42">
        <v>38504</v>
      </c>
      <c r="F22" s="29" t="s">
        <v>38</v>
      </c>
      <c r="H22"/>
      <c r="J22" s="64">
        <v>3</v>
      </c>
      <c r="L22" s="63" t="s">
        <v>342</v>
      </c>
      <c r="M22" s="29" t="s">
        <v>224</v>
      </c>
      <c r="N22" s="29" t="s">
        <v>219</v>
      </c>
      <c r="O22" s="64">
        <v>2</v>
      </c>
      <c r="P22" s="29" t="s">
        <v>2099</v>
      </c>
      <c r="Q22" s="29" t="s">
        <v>15</v>
      </c>
      <c r="R22" s="39">
        <v>1</v>
      </c>
      <c r="S22" s="39">
        <v>0</v>
      </c>
      <c r="T22" s="39">
        <v>0</v>
      </c>
      <c r="U22" s="39">
        <v>0</v>
      </c>
      <c r="V22" s="39">
        <v>0</v>
      </c>
      <c r="W22" s="39">
        <v>0</v>
      </c>
      <c r="X22" s="39">
        <v>0</v>
      </c>
      <c r="Y22" s="39">
        <v>1</v>
      </c>
      <c r="Z22" s="39">
        <v>0</v>
      </c>
      <c r="AA22" s="39">
        <v>0</v>
      </c>
      <c r="AB22" s="39">
        <v>0</v>
      </c>
      <c r="AC22" s="39">
        <v>0</v>
      </c>
      <c r="AD22" s="39">
        <v>0</v>
      </c>
      <c r="AE22" s="39">
        <v>0</v>
      </c>
      <c r="AF22" s="39">
        <v>0</v>
      </c>
      <c r="AG22" s="39">
        <v>0</v>
      </c>
      <c r="AH22" s="39">
        <v>0</v>
      </c>
      <c r="AI22" s="39">
        <v>1</v>
      </c>
      <c r="AJ22" s="9">
        <f t="shared" si="0"/>
        <v>0</v>
      </c>
      <c r="AK22" s="9">
        <f t="shared" si="1"/>
        <v>0</v>
      </c>
      <c r="AL22" s="9">
        <f t="shared" si="2"/>
        <v>1</v>
      </c>
      <c r="AM22" s="9">
        <f t="shared" si="3"/>
        <v>0</v>
      </c>
      <c r="AN22" s="29" t="s">
        <v>3466</v>
      </c>
      <c r="AO22" s="29" t="s">
        <v>2120</v>
      </c>
    </row>
    <row r="23" spans="1:41" x14ac:dyDescent="0.25">
      <c r="A23" s="39">
        <v>1190</v>
      </c>
      <c r="B23" s="29" t="s">
        <v>2121</v>
      </c>
      <c r="C23" s="29" t="s">
        <v>2122</v>
      </c>
      <c r="D23" s="29" t="s">
        <v>2123</v>
      </c>
      <c r="E23" s="42">
        <v>39295</v>
      </c>
      <c r="F23" s="29" t="s">
        <v>38</v>
      </c>
      <c r="H23"/>
      <c r="J23" s="64">
        <v>3</v>
      </c>
      <c r="L23" s="63" t="s">
        <v>342</v>
      </c>
      <c r="M23" s="29" t="s">
        <v>224</v>
      </c>
      <c r="N23" s="29" t="s">
        <v>219</v>
      </c>
      <c r="O23" s="64">
        <v>4</v>
      </c>
      <c r="P23" s="29" t="s">
        <v>2099</v>
      </c>
      <c r="Q23" s="29" t="s">
        <v>15</v>
      </c>
      <c r="R23" s="39">
        <v>1</v>
      </c>
      <c r="S23" s="39">
        <v>0</v>
      </c>
      <c r="T23" s="39">
        <v>0</v>
      </c>
      <c r="U23" s="39">
        <v>0</v>
      </c>
      <c r="V23" s="39">
        <v>0</v>
      </c>
      <c r="W23" s="39">
        <v>0</v>
      </c>
      <c r="X23" s="39">
        <v>0</v>
      </c>
      <c r="Y23" s="39">
        <v>1</v>
      </c>
      <c r="Z23" s="39">
        <v>0</v>
      </c>
      <c r="AA23" s="39">
        <v>0</v>
      </c>
      <c r="AB23" s="39">
        <v>0</v>
      </c>
      <c r="AC23" s="39">
        <v>0</v>
      </c>
      <c r="AD23" s="39">
        <v>0</v>
      </c>
      <c r="AE23" s="39">
        <v>0</v>
      </c>
      <c r="AF23" s="39">
        <v>0</v>
      </c>
      <c r="AG23" s="39">
        <v>0</v>
      </c>
      <c r="AH23" s="39">
        <v>0</v>
      </c>
      <c r="AI23" s="39">
        <v>1</v>
      </c>
      <c r="AJ23" s="9">
        <f t="shared" si="0"/>
        <v>0</v>
      </c>
      <c r="AK23" s="9">
        <f t="shared" si="1"/>
        <v>0</v>
      </c>
      <c r="AL23" s="9">
        <f t="shared" si="2"/>
        <v>1</v>
      </c>
      <c r="AM23" s="9">
        <f t="shared" si="3"/>
        <v>0</v>
      </c>
      <c r="AN23" s="29" t="s">
        <v>3466</v>
      </c>
      <c r="AO23" s="29" t="s">
        <v>2124</v>
      </c>
    </row>
    <row r="24" spans="1:41" x14ac:dyDescent="0.25">
      <c r="A24" s="39">
        <v>2311</v>
      </c>
      <c r="B24" s="29" t="s">
        <v>6608</v>
      </c>
      <c r="C24" s="29" t="s">
        <v>6609</v>
      </c>
      <c r="D24" s="29" t="s">
        <v>6610</v>
      </c>
      <c r="E24" s="42">
        <v>37834</v>
      </c>
      <c r="F24" s="29" t="s">
        <v>38</v>
      </c>
      <c r="H24"/>
      <c r="I24" s="64">
        <v>50000</v>
      </c>
      <c r="L24" s="63" t="s">
        <v>342</v>
      </c>
      <c r="M24" s="29" t="s">
        <v>224</v>
      </c>
      <c r="N24" s="29" t="s">
        <v>219</v>
      </c>
      <c r="O24" s="64">
        <v>2</v>
      </c>
      <c r="P24" s="29" t="s">
        <v>2099</v>
      </c>
      <c r="Q24" s="29" t="s">
        <v>15</v>
      </c>
      <c r="R24" s="39">
        <v>1</v>
      </c>
      <c r="S24" s="39">
        <v>0</v>
      </c>
      <c r="T24" s="39">
        <v>0</v>
      </c>
      <c r="U24" s="39">
        <v>0</v>
      </c>
      <c r="V24" s="39">
        <v>0</v>
      </c>
      <c r="W24" s="39">
        <v>0</v>
      </c>
      <c r="X24" s="39">
        <v>0</v>
      </c>
      <c r="Y24" s="39">
        <v>1</v>
      </c>
      <c r="Z24" s="39">
        <v>0</v>
      </c>
      <c r="AA24" s="39">
        <v>0</v>
      </c>
      <c r="AB24" s="39">
        <v>0</v>
      </c>
      <c r="AC24" s="39">
        <v>0</v>
      </c>
      <c r="AD24" s="39">
        <v>0</v>
      </c>
      <c r="AE24" s="39">
        <v>0</v>
      </c>
      <c r="AF24" s="39">
        <v>0</v>
      </c>
      <c r="AG24" s="39">
        <v>0</v>
      </c>
      <c r="AH24" s="39">
        <v>0</v>
      </c>
      <c r="AI24" s="39">
        <v>1</v>
      </c>
      <c r="AJ24" s="9">
        <f t="shared" si="0"/>
        <v>0</v>
      </c>
      <c r="AK24" s="9">
        <f t="shared" si="1"/>
        <v>0</v>
      </c>
      <c r="AL24" s="9">
        <f t="shared" si="2"/>
        <v>1</v>
      </c>
      <c r="AM24" s="9">
        <f t="shared" si="3"/>
        <v>0</v>
      </c>
      <c r="AN24" s="29" t="s">
        <v>3466</v>
      </c>
      <c r="AO24" s="29" t="s">
        <v>6611</v>
      </c>
    </row>
    <row r="25" spans="1:41" x14ac:dyDescent="0.25">
      <c r="A25" s="39">
        <v>3780</v>
      </c>
      <c r="B25" s="29" t="s">
        <v>6812</v>
      </c>
      <c r="C25" s="29" t="s">
        <v>6813</v>
      </c>
      <c r="D25" s="29" t="s">
        <v>6814</v>
      </c>
      <c r="E25" s="42">
        <v>37469</v>
      </c>
      <c r="F25" s="29" t="s">
        <v>38</v>
      </c>
      <c r="H25"/>
      <c r="I25" s="64">
        <v>50000</v>
      </c>
      <c r="L25" s="63" t="s">
        <v>342</v>
      </c>
      <c r="M25" s="29" t="s">
        <v>224</v>
      </c>
      <c r="N25" s="29" t="s">
        <v>219</v>
      </c>
      <c r="O25" s="64">
        <v>0</v>
      </c>
      <c r="P25" s="29" t="s">
        <v>6815</v>
      </c>
      <c r="Q25" s="29" t="s">
        <v>15</v>
      </c>
      <c r="R25" s="39">
        <v>1</v>
      </c>
      <c r="S25" s="39">
        <v>0</v>
      </c>
      <c r="T25" s="39">
        <v>0</v>
      </c>
      <c r="U25" s="39">
        <v>0</v>
      </c>
      <c r="V25" s="39">
        <v>0</v>
      </c>
      <c r="W25" s="39">
        <v>0</v>
      </c>
      <c r="X25" s="39">
        <v>0</v>
      </c>
      <c r="Y25" s="39">
        <v>1</v>
      </c>
      <c r="Z25" s="39">
        <v>0</v>
      </c>
      <c r="AA25" s="39">
        <v>0</v>
      </c>
      <c r="AB25" s="39">
        <v>0</v>
      </c>
      <c r="AC25" s="39">
        <v>0</v>
      </c>
      <c r="AD25" s="39">
        <v>0</v>
      </c>
      <c r="AE25" s="39">
        <v>0</v>
      </c>
      <c r="AF25" s="39">
        <v>0</v>
      </c>
      <c r="AG25" s="39">
        <v>0</v>
      </c>
      <c r="AH25" s="39">
        <v>0</v>
      </c>
      <c r="AI25" s="39">
        <v>1</v>
      </c>
      <c r="AJ25" s="9">
        <f t="shared" si="0"/>
        <v>0</v>
      </c>
      <c r="AK25" s="9">
        <f t="shared" si="1"/>
        <v>0</v>
      </c>
      <c r="AL25" s="9">
        <f t="shared" si="2"/>
        <v>1</v>
      </c>
      <c r="AM25" s="9">
        <f t="shared" si="3"/>
        <v>0</v>
      </c>
      <c r="AN25" s="29" t="s">
        <v>3466</v>
      </c>
      <c r="AO25" s="29" t="s">
        <v>6816</v>
      </c>
    </row>
    <row r="26" spans="1:41" x14ac:dyDescent="0.25">
      <c r="A26" s="39">
        <v>3928</v>
      </c>
      <c r="B26" s="29" t="s">
        <v>6864</v>
      </c>
      <c r="C26" s="29" t="s">
        <v>6865</v>
      </c>
      <c r="D26" s="29" t="s">
        <v>6866</v>
      </c>
      <c r="E26" s="42">
        <v>30239</v>
      </c>
      <c r="F26" s="29" t="s">
        <v>38</v>
      </c>
      <c r="H26"/>
      <c r="L26" s="63" t="s">
        <v>342</v>
      </c>
      <c r="M26" s="29" t="s">
        <v>1462</v>
      </c>
      <c r="N26" s="29" t="s">
        <v>219</v>
      </c>
      <c r="O26" s="64">
        <v>0.16666666666666671</v>
      </c>
      <c r="P26" s="29" t="s">
        <v>6867</v>
      </c>
      <c r="Q26" s="29" t="s">
        <v>15</v>
      </c>
      <c r="R26" s="39">
        <v>1</v>
      </c>
      <c r="S26" s="39">
        <v>0</v>
      </c>
      <c r="T26" s="39">
        <v>0</v>
      </c>
      <c r="U26" s="39">
        <v>1</v>
      </c>
      <c r="V26" s="39">
        <v>0</v>
      </c>
      <c r="W26" s="39">
        <v>0</v>
      </c>
      <c r="X26" s="39">
        <v>0</v>
      </c>
      <c r="Y26" s="39">
        <v>0</v>
      </c>
      <c r="Z26" s="39">
        <v>1</v>
      </c>
      <c r="AA26" s="39">
        <v>0</v>
      </c>
      <c r="AB26" s="39">
        <v>0</v>
      </c>
      <c r="AC26" s="39">
        <v>0</v>
      </c>
      <c r="AD26" s="39">
        <v>0</v>
      </c>
      <c r="AE26" s="39">
        <v>0</v>
      </c>
      <c r="AF26" s="39">
        <v>0</v>
      </c>
      <c r="AG26" s="39">
        <v>0</v>
      </c>
      <c r="AH26" s="39">
        <v>0</v>
      </c>
      <c r="AI26" s="39">
        <v>1</v>
      </c>
      <c r="AJ26" s="9">
        <f t="shared" si="0"/>
        <v>0</v>
      </c>
      <c r="AK26" s="9">
        <f t="shared" si="1"/>
        <v>0</v>
      </c>
      <c r="AL26" s="9">
        <f t="shared" si="2"/>
        <v>1</v>
      </c>
      <c r="AM26" s="9">
        <f t="shared" si="3"/>
        <v>0</v>
      </c>
      <c r="AN26" s="29" t="s">
        <v>3461</v>
      </c>
      <c r="AO26" s="29" t="s">
        <v>6868</v>
      </c>
    </row>
    <row r="27" spans="1:41" x14ac:dyDescent="0.25">
      <c r="A27" s="39">
        <v>270</v>
      </c>
      <c r="B27" s="29" t="s">
        <v>2039</v>
      </c>
      <c r="C27" s="29" t="s">
        <v>2040</v>
      </c>
      <c r="D27" s="29" t="s">
        <v>2041</v>
      </c>
      <c r="E27" s="42">
        <v>39845</v>
      </c>
      <c r="F27" s="29" t="s">
        <v>46</v>
      </c>
      <c r="G27" s="39">
        <v>1359</v>
      </c>
      <c r="H27" s="39">
        <v>1250</v>
      </c>
      <c r="I27" s="64">
        <v>100</v>
      </c>
      <c r="L27" s="63" t="s">
        <v>342</v>
      </c>
      <c r="M27" s="29" t="s">
        <v>394</v>
      </c>
      <c r="N27" s="29" t="s">
        <v>219</v>
      </c>
      <c r="O27" s="64">
        <v>50057.142857142855</v>
      </c>
      <c r="P27" s="29" t="s">
        <v>2042</v>
      </c>
      <c r="Q27" s="29" t="s">
        <v>15</v>
      </c>
      <c r="R27" s="39">
        <v>1</v>
      </c>
      <c r="S27" s="39">
        <v>0</v>
      </c>
      <c r="T27" s="39">
        <v>0</v>
      </c>
      <c r="U27" s="39">
        <v>0</v>
      </c>
      <c r="V27" s="39">
        <v>0</v>
      </c>
      <c r="W27" s="39">
        <v>0</v>
      </c>
      <c r="X27" s="39">
        <v>0</v>
      </c>
      <c r="Y27" s="39">
        <v>0</v>
      </c>
      <c r="Z27" s="39">
        <v>0</v>
      </c>
      <c r="AA27" s="39">
        <v>0</v>
      </c>
      <c r="AB27" s="39">
        <v>1</v>
      </c>
      <c r="AC27" s="39">
        <v>1</v>
      </c>
      <c r="AD27" s="39">
        <v>0</v>
      </c>
      <c r="AE27" s="39">
        <v>0</v>
      </c>
      <c r="AF27" s="39">
        <v>0</v>
      </c>
      <c r="AG27" s="39">
        <v>0</v>
      </c>
      <c r="AH27" s="39">
        <v>0</v>
      </c>
      <c r="AI27" s="39">
        <v>0</v>
      </c>
      <c r="AJ27" s="9">
        <f t="shared" si="0"/>
        <v>1</v>
      </c>
      <c r="AK27" s="9">
        <f t="shared" si="1"/>
        <v>0</v>
      </c>
      <c r="AL27" s="9">
        <f t="shared" si="2"/>
        <v>0</v>
      </c>
      <c r="AM27" s="9">
        <f t="shared" si="3"/>
        <v>0</v>
      </c>
      <c r="AN27" s="29" t="s">
        <v>6220</v>
      </c>
      <c r="AO27" s="29" t="s">
        <v>2043</v>
      </c>
    </row>
    <row r="28" spans="1:41" x14ac:dyDescent="0.25">
      <c r="A28" s="39">
        <v>1332</v>
      </c>
      <c r="B28" s="29" t="s">
        <v>2186</v>
      </c>
      <c r="C28" s="29" t="s">
        <v>2187</v>
      </c>
      <c r="D28" s="29" t="s">
        <v>2188</v>
      </c>
      <c r="E28" s="42">
        <v>36892</v>
      </c>
      <c r="F28" s="29" t="s">
        <v>332</v>
      </c>
      <c r="H28"/>
      <c r="I28" s="64">
        <v>26500</v>
      </c>
      <c r="J28" s="64">
        <v>1.8</v>
      </c>
      <c r="L28" s="63" t="s">
        <v>342</v>
      </c>
      <c r="M28" s="29" t="s">
        <v>136</v>
      </c>
      <c r="N28" s="29" t="s">
        <v>219</v>
      </c>
      <c r="O28" s="64">
        <v>21</v>
      </c>
      <c r="P28" s="29" t="s">
        <v>367</v>
      </c>
      <c r="Q28" s="29" t="s">
        <v>15</v>
      </c>
      <c r="R28" s="39">
        <v>1</v>
      </c>
      <c r="S28" s="39">
        <v>0</v>
      </c>
      <c r="T28" s="39">
        <v>0</v>
      </c>
      <c r="U28" s="39">
        <v>1</v>
      </c>
      <c r="V28" s="39">
        <v>0</v>
      </c>
      <c r="W28" s="39">
        <v>0</v>
      </c>
      <c r="X28" s="39">
        <v>0</v>
      </c>
      <c r="Y28" s="39">
        <v>0</v>
      </c>
      <c r="Z28" s="39">
        <v>1</v>
      </c>
      <c r="AA28" s="39">
        <v>0</v>
      </c>
      <c r="AB28" s="39">
        <v>0</v>
      </c>
      <c r="AC28" s="39">
        <v>0</v>
      </c>
      <c r="AD28" s="39">
        <v>0</v>
      </c>
      <c r="AE28" s="39">
        <v>0</v>
      </c>
      <c r="AF28" s="39">
        <v>0</v>
      </c>
      <c r="AG28" s="39">
        <v>0</v>
      </c>
      <c r="AH28" s="39">
        <v>0</v>
      </c>
      <c r="AI28" s="39">
        <v>1</v>
      </c>
      <c r="AJ28" s="9">
        <f t="shared" si="0"/>
        <v>0</v>
      </c>
      <c r="AK28" s="9">
        <f t="shared" si="1"/>
        <v>0</v>
      </c>
      <c r="AL28" s="9">
        <f t="shared" si="2"/>
        <v>1</v>
      </c>
      <c r="AM28" s="9">
        <f t="shared" si="3"/>
        <v>0</v>
      </c>
      <c r="AN28" s="29" t="s">
        <v>3461</v>
      </c>
      <c r="AO28" s="29" t="s">
        <v>2189</v>
      </c>
    </row>
    <row r="29" spans="1:41" x14ac:dyDescent="0.25">
      <c r="A29" s="39">
        <v>3782</v>
      </c>
      <c r="B29" s="29" t="s">
        <v>6817</v>
      </c>
      <c r="C29" s="29" t="s">
        <v>6818</v>
      </c>
      <c r="D29" s="29" t="s">
        <v>6819</v>
      </c>
      <c r="E29" s="42">
        <v>31772</v>
      </c>
      <c r="F29" s="29" t="s">
        <v>38</v>
      </c>
      <c r="H29"/>
      <c r="J29" s="64">
        <v>10</v>
      </c>
      <c r="K29" s="64">
        <v>136</v>
      </c>
      <c r="L29" s="63" t="s">
        <v>342</v>
      </c>
      <c r="M29" s="29" t="s">
        <v>136</v>
      </c>
      <c r="N29" s="29" t="s">
        <v>219</v>
      </c>
      <c r="O29" s="64">
        <v>0.33333333333333331</v>
      </c>
      <c r="P29" s="29" t="s">
        <v>6820</v>
      </c>
      <c r="Q29" s="29" t="s">
        <v>15</v>
      </c>
      <c r="R29" s="39">
        <v>1</v>
      </c>
      <c r="S29" s="39">
        <v>0</v>
      </c>
      <c r="T29" s="39">
        <v>0</v>
      </c>
      <c r="U29" s="39">
        <v>0</v>
      </c>
      <c r="V29" s="39">
        <v>0</v>
      </c>
      <c r="W29" s="39">
        <v>0</v>
      </c>
      <c r="X29" s="39">
        <v>0</v>
      </c>
      <c r="Y29" s="39">
        <v>1</v>
      </c>
      <c r="Z29" s="39">
        <v>0</v>
      </c>
      <c r="AA29" s="39">
        <v>0</v>
      </c>
      <c r="AB29" s="39">
        <v>0</v>
      </c>
      <c r="AC29" s="39">
        <v>0</v>
      </c>
      <c r="AD29" s="39">
        <v>0</v>
      </c>
      <c r="AE29" s="39">
        <v>0</v>
      </c>
      <c r="AF29" s="39">
        <v>0</v>
      </c>
      <c r="AG29" s="39">
        <v>0</v>
      </c>
      <c r="AH29" s="39">
        <v>0</v>
      </c>
      <c r="AI29" s="39">
        <v>1</v>
      </c>
      <c r="AJ29" s="9">
        <f t="shared" si="0"/>
        <v>0</v>
      </c>
      <c r="AK29" s="9">
        <f t="shared" si="1"/>
        <v>0</v>
      </c>
      <c r="AL29" s="9">
        <f t="shared" si="2"/>
        <v>1</v>
      </c>
      <c r="AM29" s="9">
        <f t="shared" si="3"/>
        <v>0</v>
      </c>
      <c r="AN29" s="29" t="s">
        <v>3505</v>
      </c>
      <c r="AO29" s="29" t="s">
        <v>6821</v>
      </c>
    </row>
    <row r="30" spans="1:41" x14ac:dyDescent="0.25">
      <c r="A30" s="39">
        <v>4029</v>
      </c>
      <c r="B30" s="29" t="s">
        <v>4885</v>
      </c>
      <c r="C30" s="29" t="s">
        <v>4886</v>
      </c>
      <c r="D30" s="29" t="s">
        <v>4887</v>
      </c>
      <c r="E30" s="42">
        <v>42598</v>
      </c>
      <c r="F30" s="29" t="s">
        <v>332</v>
      </c>
      <c r="H30"/>
      <c r="L30" s="63" t="s">
        <v>342</v>
      </c>
      <c r="M30" s="29" t="s">
        <v>136</v>
      </c>
      <c r="N30" s="29" t="s">
        <v>219</v>
      </c>
      <c r="O30" s="64">
        <v>3</v>
      </c>
      <c r="P30" s="29" t="s">
        <v>4888</v>
      </c>
      <c r="Q30" s="29" t="s">
        <v>15</v>
      </c>
      <c r="R30" s="39">
        <v>1</v>
      </c>
      <c r="S30" s="39">
        <v>0</v>
      </c>
      <c r="T30" s="39">
        <v>0</v>
      </c>
      <c r="U30" s="39">
        <v>0</v>
      </c>
      <c r="V30" s="39">
        <v>0</v>
      </c>
      <c r="W30" s="39">
        <v>0</v>
      </c>
      <c r="X30" s="39">
        <v>0</v>
      </c>
      <c r="Y30" s="39">
        <v>1</v>
      </c>
      <c r="Z30" s="39">
        <v>0</v>
      </c>
      <c r="AA30" s="39">
        <v>0</v>
      </c>
      <c r="AB30" s="39">
        <v>0</v>
      </c>
      <c r="AC30" s="39">
        <v>1</v>
      </c>
      <c r="AD30" s="39">
        <v>0</v>
      </c>
      <c r="AE30" s="39">
        <v>0</v>
      </c>
      <c r="AF30" s="39">
        <v>0</v>
      </c>
      <c r="AG30" s="39">
        <v>0</v>
      </c>
      <c r="AH30" s="39">
        <v>0</v>
      </c>
      <c r="AI30" s="39">
        <v>0</v>
      </c>
      <c r="AJ30" s="9">
        <f t="shared" si="0"/>
        <v>1</v>
      </c>
      <c r="AK30" s="9">
        <f t="shared" si="1"/>
        <v>0</v>
      </c>
      <c r="AL30" s="9">
        <f t="shared" si="2"/>
        <v>0</v>
      </c>
      <c r="AM30" s="9">
        <f t="shared" si="3"/>
        <v>0</v>
      </c>
      <c r="AN30" s="29" t="s">
        <v>4889</v>
      </c>
      <c r="AO30" s="29" t="s">
        <v>4890</v>
      </c>
    </row>
    <row r="31" spans="1:41" x14ac:dyDescent="0.25">
      <c r="A31" s="39">
        <v>4422</v>
      </c>
      <c r="B31" s="29" t="s">
        <v>2706</v>
      </c>
      <c r="C31" s="29" t="s">
        <v>2707</v>
      </c>
      <c r="D31" s="29" t="s">
        <v>2708</v>
      </c>
      <c r="E31" s="42">
        <v>30286</v>
      </c>
      <c r="F31" s="29" t="s">
        <v>38</v>
      </c>
      <c r="H31"/>
      <c r="I31" s="64">
        <v>50000</v>
      </c>
      <c r="J31" s="64">
        <v>2</v>
      </c>
      <c r="L31" s="63" t="s">
        <v>342</v>
      </c>
      <c r="M31" s="29" t="s">
        <v>136</v>
      </c>
      <c r="N31" s="29" t="s">
        <v>219</v>
      </c>
      <c r="O31" s="64">
        <v>312.85714285714283</v>
      </c>
      <c r="P31" s="29" t="s">
        <v>2709</v>
      </c>
      <c r="Q31" s="29" t="s">
        <v>15</v>
      </c>
      <c r="R31" s="39">
        <v>0</v>
      </c>
      <c r="S31" s="39">
        <v>0</v>
      </c>
      <c r="T31" s="39">
        <v>0</v>
      </c>
      <c r="U31" s="39">
        <v>1</v>
      </c>
      <c r="V31" s="39">
        <v>0</v>
      </c>
      <c r="W31" s="39">
        <v>0</v>
      </c>
      <c r="X31" s="39">
        <v>0</v>
      </c>
      <c r="Y31" s="39">
        <v>0</v>
      </c>
      <c r="Z31" s="39">
        <v>1</v>
      </c>
      <c r="AA31" s="39">
        <v>0</v>
      </c>
      <c r="AB31" s="39">
        <v>0</v>
      </c>
      <c r="AC31" s="39">
        <v>0</v>
      </c>
      <c r="AD31" s="39">
        <v>0</v>
      </c>
      <c r="AE31" s="39">
        <v>0</v>
      </c>
      <c r="AF31" s="39">
        <v>0</v>
      </c>
      <c r="AG31" s="39">
        <v>0</v>
      </c>
      <c r="AH31" s="39">
        <v>0</v>
      </c>
      <c r="AI31" s="39">
        <v>1</v>
      </c>
      <c r="AJ31" s="9">
        <f t="shared" si="0"/>
        <v>0</v>
      </c>
      <c r="AK31" s="9">
        <f t="shared" si="1"/>
        <v>0</v>
      </c>
      <c r="AL31" s="9">
        <f t="shared" si="2"/>
        <v>1</v>
      </c>
      <c r="AM31" s="9">
        <f t="shared" si="3"/>
        <v>0</v>
      </c>
      <c r="AN31" s="29" t="s">
        <v>3461</v>
      </c>
      <c r="AO31" s="29" t="s">
        <v>2710</v>
      </c>
    </row>
    <row r="32" spans="1:41" x14ac:dyDescent="0.25">
      <c r="A32" s="39">
        <v>4687</v>
      </c>
      <c r="B32" s="29" t="s">
        <v>6993</v>
      </c>
      <c r="C32" s="29" t="s">
        <v>6994</v>
      </c>
      <c r="D32" s="29" t="s">
        <v>6866</v>
      </c>
      <c r="E32" s="42">
        <v>30437</v>
      </c>
      <c r="F32" s="29" t="s">
        <v>38</v>
      </c>
      <c r="H32"/>
      <c r="L32" s="63" t="s">
        <v>342</v>
      </c>
      <c r="M32" s="29" t="s">
        <v>136</v>
      </c>
      <c r="N32" s="29" t="s">
        <v>219</v>
      </c>
      <c r="O32" s="64">
        <v>0.16666666666666671</v>
      </c>
      <c r="P32" s="29" t="s">
        <v>6995</v>
      </c>
      <c r="Q32" s="29" t="s">
        <v>15</v>
      </c>
      <c r="R32" s="39">
        <v>0</v>
      </c>
      <c r="S32" s="39">
        <v>0</v>
      </c>
      <c r="T32" s="39">
        <v>0</v>
      </c>
      <c r="U32" s="39">
        <v>1</v>
      </c>
      <c r="V32" s="39">
        <v>0</v>
      </c>
      <c r="W32" s="39">
        <v>0</v>
      </c>
      <c r="X32" s="39">
        <v>0</v>
      </c>
      <c r="Y32" s="39">
        <v>0</v>
      </c>
      <c r="Z32" s="39">
        <v>1</v>
      </c>
      <c r="AA32" s="39">
        <v>0</v>
      </c>
      <c r="AB32" s="39">
        <v>0</v>
      </c>
      <c r="AC32" s="39">
        <v>1</v>
      </c>
      <c r="AD32" s="39">
        <v>0</v>
      </c>
      <c r="AE32" s="39">
        <v>0</v>
      </c>
      <c r="AF32" s="39">
        <v>0</v>
      </c>
      <c r="AG32" s="39">
        <v>1</v>
      </c>
      <c r="AH32" s="39">
        <v>0</v>
      </c>
      <c r="AI32" s="39">
        <v>0</v>
      </c>
      <c r="AJ32" s="9">
        <f t="shared" si="0"/>
        <v>1</v>
      </c>
      <c r="AK32" s="9">
        <f t="shared" si="1"/>
        <v>1</v>
      </c>
      <c r="AL32" s="9">
        <f t="shared" si="2"/>
        <v>0</v>
      </c>
      <c r="AM32" s="9">
        <f t="shared" si="3"/>
        <v>0</v>
      </c>
      <c r="AN32" s="29" t="s">
        <v>6996</v>
      </c>
      <c r="AO32" s="29" t="s">
        <v>6997</v>
      </c>
    </row>
    <row r="33" spans="1:41" x14ac:dyDescent="0.25">
      <c r="A33" s="39">
        <v>1451</v>
      </c>
      <c r="B33" s="29" t="s">
        <v>7302</v>
      </c>
      <c r="C33" s="29" t="s">
        <v>7303</v>
      </c>
      <c r="D33" s="29" t="s">
        <v>7304</v>
      </c>
      <c r="E33" s="42">
        <v>29787</v>
      </c>
      <c r="F33" s="29" t="s">
        <v>38</v>
      </c>
      <c r="H33"/>
      <c r="I33" s="64">
        <v>5000</v>
      </c>
      <c r="J33" s="64">
        <v>3</v>
      </c>
      <c r="L33" s="63" t="s">
        <v>342</v>
      </c>
      <c r="M33" s="29" t="s">
        <v>2055</v>
      </c>
      <c r="N33" s="29" t="s">
        <v>219</v>
      </c>
      <c r="O33" s="64">
        <v>504</v>
      </c>
      <c r="P33" s="29" t="s">
        <v>2709</v>
      </c>
      <c r="Q33" s="29" t="s">
        <v>15</v>
      </c>
      <c r="R33" s="39">
        <v>1</v>
      </c>
      <c r="S33" s="39">
        <v>0</v>
      </c>
      <c r="T33" s="39">
        <v>0</v>
      </c>
      <c r="U33" s="39">
        <v>1</v>
      </c>
      <c r="V33" s="39">
        <v>0</v>
      </c>
      <c r="W33" s="39">
        <v>0</v>
      </c>
      <c r="X33" s="39">
        <v>0</v>
      </c>
      <c r="Y33" s="39">
        <v>0</v>
      </c>
      <c r="Z33" s="39">
        <v>1</v>
      </c>
      <c r="AA33" s="39">
        <v>0</v>
      </c>
      <c r="AB33" s="39">
        <v>0</v>
      </c>
      <c r="AC33" s="39">
        <v>1</v>
      </c>
      <c r="AD33" s="39">
        <v>0</v>
      </c>
      <c r="AE33" s="39">
        <v>0</v>
      </c>
      <c r="AF33" s="39">
        <v>0</v>
      </c>
      <c r="AG33" s="39">
        <v>0</v>
      </c>
      <c r="AH33" s="39">
        <v>0</v>
      </c>
      <c r="AI33" s="39">
        <v>0</v>
      </c>
      <c r="AJ33" s="9">
        <f t="shared" si="0"/>
        <v>1</v>
      </c>
      <c r="AK33" s="9">
        <f t="shared" si="1"/>
        <v>0</v>
      </c>
      <c r="AL33" s="9">
        <f t="shared" si="2"/>
        <v>0</v>
      </c>
      <c r="AM33" s="9">
        <f t="shared" si="3"/>
        <v>0</v>
      </c>
      <c r="AN33" s="29" t="s">
        <v>7305</v>
      </c>
      <c r="AO33" s="29" t="s">
        <v>7306</v>
      </c>
    </row>
    <row r="34" spans="1:41" x14ac:dyDescent="0.25">
      <c r="A34" s="39">
        <v>3803</v>
      </c>
      <c r="B34" s="29" t="s">
        <v>6841</v>
      </c>
      <c r="C34" s="29" t="s">
        <v>6842</v>
      </c>
      <c r="D34" s="29" t="s">
        <v>6843</v>
      </c>
      <c r="E34" s="42">
        <v>33891</v>
      </c>
      <c r="F34" s="29" t="s">
        <v>2852</v>
      </c>
      <c r="H34"/>
      <c r="J34" s="64">
        <v>0.4</v>
      </c>
      <c r="L34" s="63" t="s">
        <v>342</v>
      </c>
      <c r="M34" s="29" t="s">
        <v>6844</v>
      </c>
      <c r="N34" s="29" t="s">
        <v>219</v>
      </c>
      <c r="O34" s="64">
        <v>0.16666666666666671</v>
      </c>
      <c r="P34" s="29" t="s">
        <v>6845</v>
      </c>
      <c r="Q34" s="29" t="s">
        <v>15</v>
      </c>
      <c r="R34" s="39">
        <v>1</v>
      </c>
      <c r="S34" s="39">
        <v>0</v>
      </c>
      <c r="T34" s="39">
        <v>0</v>
      </c>
      <c r="U34" s="39">
        <v>0</v>
      </c>
      <c r="V34" s="39">
        <v>0</v>
      </c>
      <c r="W34" s="39">
        <v>0</v>
      </c>
      <c r="X34" s="39">
        <v>0</v>
      </c>
      <c r="Y34" s="39">
        <v>1</v>
      </c>
      <c r="Z34" s="39">
        <v>0</v>
      </c>
      <c r="AA34" s="39">
        <v>0</v>
      </c>
      <c r="AB34" s="39">
        <v>0</v>
      </c>
      <c r="AC34" s="39">
        <v>0</v>
      </c>
      <c r="AD34" s="39">
        <v>0</v>
      </c>
      <c r="AE34" s="39">
        <v>0</v>
      </c>
      <c r="AF34" s="39">
        <v>0</v>
      </c>
      <c r="AG34" s="39">
        <v>0</v>
      </c>
      <c r="AH34" s="39">
        <v>0</v>
      </c>
      <c r="AI34" s="39">
        <v>1</v>
      </c>
      <c r="AJ34" s="9">
        <f t="shared" si="0"/>
        <v>0</v>
      </c>
      <c r="AK34" s="9">
        <f t="shared" si="1"/>
        <v>0</v>
      </c>
      <c r="AL34" s="9">
        <f t="shared" si="2"/>
        <v>1</v>
      </c>
      <c r="AM34" s="9">
        <f t="shared" si="3"/>
        <v>0</v>
      </c>
      <c r="AN34" s="29" t="s">
        <v>3461</v>
      </c>
      <c r="AO34" s="29" t="s">
        <v>6846</v>
      </c>
    </row>
    <row r="35" spans="1:41" x14ac:dyDescent="0.25">
      <c r="A35" s="39">
        <v>2018</v>
      </c>
      <c r="B35" s="29" t="s">
        <v>6384</v>
      </c>
      <c r="C35" s="29" t="s">
        <v>6385</v>
      </c>
      <c r="D35" s="29" t="s">
        <v>6386</v>
      </c>
      <c r="E35" s="42">
        <v>39183</v>
      </c>
      <c r="F35" s="29" t="s">
        <v>38</v>
      </c>
      <c r="H35"/>
      <c r="J35" s="64">
        <v>3</v>
      </c>
      <c r="L35" s="63" t="s">
        <v>342</v>
      </c>
      <c r="M35" s="29" t="s">
        <v>6387</v>
      </c>
      <c r="N35" s="29" t="s">
        <v>219</v>
      </c>
      <c r="O35" s="64">
        <v>1.5</v>
      </c>
      <c r="P35" s="29" t="s">
        <v>6388</v>
      </c>
      <c r="Q35" s="29" t="s">
        <v>15</v>
      </c>
      <c r="R35" s="39">
        <v>1</v>
      </c>
      <c r="S35" s="39">
        <v>0</v>
      </c>
      <c r="T35" s="39">
        <v>0</v>
      </c>
      <c r="U35" s="39">
        <v>0</v>
      </c>
      <c r="V35" s="39">
        <v>0</v>
      </c>
      <c r="W35" s="39">
        <v>0</v>
      </c>
      <c r="X35" s="39">
        <v>0</v>
      </c>
      <c r="Y35" s="39">
        <v>1</v>
      </c>
      <c r="Z35" s="39">
        <v>0</v>
      </c>
      <c r="AA35" s="39">
        <v>0</v>
      </c>
      <c r="AB35" s="39">
        <v>0</v>
      </c>
      <c r="AC35" s="39">
        <v>1</v>
      </c>
      <c r="AD35" s="39">
        <v>0</v>
      </c>
      <c r="AE35" s="39">
        <v>0</v>
      </c>
      <c r="AF35" s="39">
        <v>0</v>
      </c>
      <c r="AG35" s="39">
        <v>0</v>
      </c>
      <c r="AH35" s="39">
        <v>0</v>
      </c>
      <c r="AI35" s="39">
        <v>0</v>
      </c>
      <c r="AJ35" s="9">
        <f t="shared" si="0"/>
        <v>1</v>
      </c>
      <c r="AK35" s="9">
        <f t="shared" si="1"/>
        <v>0</v>
      </c>
      <c r="AL35" s="9">
        <f t="shared" si="2"/>
        <v>0</v>
      </c>
      <c r="AM35" s="9">
        <f t="shared" si="3"/>
        <v>0</v>
      </c>
      <c r="AN35" s="29" t="s">
        <v>6389</v>
      </c>
      <c r="AO35" s="29" t="s">
        <v>6390</v>
      </c>
    </row>
    <row r="36" spans="1:41" x14ac:dyDescent="0.25">
      <c r="A36" s="39">
        <v>1191</v>
      </c>
      <c r="B36" s="29" t="s">
        <v>2125</v>
      </c>
      <c r="C36" s="29" t="s">
        <v>2126</v>
      </c>
      <c r="D36" s="29" t="s">
        <v>2127</v>
      </c>
      <c r="E36" s="42">
        <v>38505</v>
      </c>
      <c r="F36" s="29" t="s">
        <v>38</v>
      </c>
      <c r="H36"/>
      <c r="J36" s="64">
        <v>3</v>
      </c>
      <c r="L36" s="63" t="s">
        <v>342</v>
      </c>
      <c r="M36" s="29" t="s">
        <v>2128</v>
      </c>
      <c r="N36" s="29" t="s">
        <v>219</v>
      </c>
      <c r="O36" s="64">
        <v>2</v>
      </c>
      <c r="P36" s="29" t="s">
        <v>2099</v>
      </c>
      <c r="Q36" s="29" t="s">
        <v>15</v>
      </c>
      <c r="R36" s="39">
        <v>1</v>
      </c>
      <c r="S36" s="39">
        <v>0</v>
      </c>
      <c r="T36" s="39">
        <v>0</v>
      </c>
      <c r="U36" s="39">
        <v>0</v>
      </c>
      <c r="V36" s="39">
        <v>0</v>
      </c>
      <c r="W36" s="39">
        <v>0</v>
      </c>
      <c r="X36" s="39">
        <v>0</v>
      </c>
      <c r="Y36" s="39">
        <v>1</v>
      </c>
      <c r="Z36" s="39">
        <v>0</v>
      </c>
      <c r="AA36" s="39">
        <v>0</v>
      </c>
      <c r="AB36" s="39">
        <v>0</v>
      </c>
      <c r="AC36" s="39">
        <v>1</v>
      </c>
      <c r="AD36" s="39">
        <v>0</v>
      </c>
      <c r="AE36" s="39">
        <v>0</v>
      </c>
      <c r="AF36" s="39">
        <v>0</v>
      </c>
      <c r="AG36" s="39">
        <v>0</v>
      </c>
      <c r="AH36" s="39">
        <v>0</v>
      </c>
      <c r="AI36" s="39">
        <v>0</v>
      </c>
      <c r="AJ36" s="9">
        <f t="shared" si="0"/>
        <v>1</v>
      </c>
      <c r="AK36" s="9">
        <f t="shared" si="1"/>
        <v>0</v>
      </c>
      <c r="AL36" s="9">
        <f t="shared" si="2"/>
        <v>0</v>
      </c>
      <c r="AM36" s="9">
        <f t="shared" si="3"/>
        <v>0</v>
      </c>
      <c r="AN36" s="29" t="s">
        <v>6275</v>
      </c>
      <c r="AO36" s="29" t="s">
        <v>2129</v>
      </c>
    </row>
    <row r="37" spans="1:41" x14ac:dyDescent="0.25">
      <c r="A37" s="39">
        <v>1313</v>
      </c>
      <c r="B37" s="29" t="s">
        <v>6294</v>
      </c>
      <c r="C37" s="29" t="s">
        <v>6295</v>
      </c>
      <c r="D37" s="29" t="s">
        <v>6296</v>
      </c>
      <c r="E37" s="42">
        <v>39470</v>
      </c>
      <c r="F37" s="29" t="s">
        <v>38</v>
      </c>
      <c r="H37"/>
      <c r="J37" s="64">
        <v>4</v>
      </c>
      <c r="L37" s="63" t="s">
        <v>342</v>
      </c>
      <c r="M37" s="29" t="s">
        <v>6297</v>
      </c>
      <c r="N37" s="29" t="s">
        <v>219</v>
      </c>
      <c r="O37" s="64">
        <v>48</v>
      </c>
      <c r="P37" s="29" t="s">
        <v>6298</v>
      </c>
      <c r="Q37" s="29" t="s">
        <v>15</v>
      </c>
      <c r="R37" s="39">
        <v>1</v>
      </c>
      <c r="S37" s="39">
        <v>0</v>
      </c>
      <c r="T37" s="39">
        <v>0</v>
      </c>
      <c r="U37" s="39">
        <v>1</v>
      </c>
      <c r="V37" s="39">
        <v>0</v>
      </c>
      <c r="W37" s="39">
        <v>0</v>
      </c>
      <c r="X37" s="39">
        <v>0</v>
      </c>
      <c r="Y37" s="39">
        <v>1</v>
      </c>
      <c r="Z37" s="39">
        <v>0</v>
      </c>
      <c r="AA37" s="39">
        <v>0</v>
      </c>
      <c r="AB37" s="39">
        <v>0</v>
      </c>
      <c r="AC37" s="39">
        <v>0</v>
      </c>
      <c r="AD37" s="39">
        <v>1</v>
      </c>
      <c r="AE37" s="39">
        <v>1</v>
      </c>
      <c r="AF37" s="39">
        <v>0</v>
      </c>
      <c r="AG37" s="39">
        <v>0</v>
      </c>
      <c r="AH37" s="39">
        <v>0</v>
      </c>
      <c r="AI37" s="39">
        <v>0</v>
      </c>
      <c r="AJ37" s="9">
        <f t="shared" si="0"/>
        <v>1</v>
      </c>
      <c r="AK37" s="9">
        <f t="shared" si="1"/>
        <v>0</v>
      </c>
      <c r="AL37" s="9">
        <f t="shared" si="2"/>
        <v>1</v>
      </c>
      <c r="AM37" s="9">
        <f t="shared" si="3"/>
        <v>1</v>
      </c>
      <c r="AN37" s="29" t="s">
        <v>6299</v>
      </c>
      <c r="AO37" s="29" t="s">
        <v>6300</v>
      </c>
    </row>
    <row r="38" spans="1:41" x14ac:dyDescent="0.25">
      <c r="A38" s="39">
        <v>1193</v>
      </c>
      <c r="B38" s="29" t="s">
        <v>2130</v>
      </c>
      <c r="C38" s="29" t="s">
        <v>2131</v>
      </c>
      <c r="D38" s="29" t="s">
        <v>2132</v>
      </c>
      <c r="E38" s="42">
        <v>35691</v>
      </c>
      <c r="F38" s="29" t="s">
        <v>38</v>
      </c>
      <c r="H38"/>
      <c r="J38" s="64">
        <v>0.4</v>
      </c>
      <c r="L38" s="63" t="s">
        <v>342</v>
      </c>
      <c r="M38" s="29" t="s">
        <v>2133</v>
      </c>
      <c r="N38" s="29" t="s">
        <v>219</v>
      </c>
      <c r="O38" s="64">
        <v>2</v>
      </c>
      <c r="P38" s="29" t="s">
        <v>2099</v>
      </c>
      <c r="Q38" s="29" t="s">
        <v>15</v>
      </c>
      <c r="R38" s="39">
        <v>1</v>
      </c>
      <c r="S38" s="39">
        <v>0</v>
      </c>
      <c r="T38" s="39">
        <v>0</v>
      </c>
      <c r="U38" s="39">
        <v>0</v>
      </c>
      <c r="V38" s="39">
        <v>0</v>
      </c>
      <c r="W38" s="39">
        <v>0</v>
      </c>
      <c r="X38" s="39">
        <v>0</v>
      </c>
      <c r="Y38" s="39">
        <v>1</v>
      </c>
      <c r="Z38" s="39">
        <v>0</v>
      </c>
      <c r="AA38" s="39">
        <v>0</v>
      </c>
      <c r="AB38" s="39">
        <v>0</v>
      </c>
      <c r="AC38" s="39">
        <v>0</v>
      </c>
      <c r="AD38" s="39">
        <v>1</v>
      </c>
      <c r="AE38" s="39">
        <v>0</v>
      </c>
      <c r="AF38" s="39">
        <v>0</v>
      </c>
      <c r="AG38" s="39">
        <v>0</v>
      </c>
      <c r="AH38" s="39">
        <v>0</v>
      </c>
      <c r="AI38" s="39">
        <v>0</v>
      </c>
      <c r="AJ38" s="9">
        <f t="shared" si="0"/>
        <v>0</v>
      </c>
      <c r="AK38" s="9">
        <f t="shared" si="1"/>
        <v>0</v>
      </c>
      <c r="AL38" s="9">
        <f t="shared" si="2"/>
        <v>1</v>
      </c>
      <c r="AM38" s="9">
        <f t="shared" si="3"/>
        <v>1</v>
      </c>
      <c r="AN38" s="29" t="s">
        <v>6276</v>
      </c>
      <c r="AO38" s="29" t="s">
        <v>2134</v>
      </c>
    </row>
    <row r="39" spans="1:41" x14ac:dyDescent="0.25">
      <c r="A39" s="39">
        <v>1356</v>
      </c>
      <c r="B39" s="29" t="s">
        <v>6302</v>
      </c>
      <c r="C39" s="29" t="s">
        <v>6303</v>
      </c>
      <c r="D39" s="29" t="s">
        <v>6304</v>
      </c>
      <c r="E39" s="42">
        <v>36526</v>
      </c>
      <c r="F39" s="29" t="s">
        <v>38</v>
      </c>
      <c r="H39"/>
      <c r="J39" s="64">
        <v>6.5</v>
      </c>
      <c r="L39" s="63" t="s">
        <v>341</v>
      </c>
      <c r="M39" s="29" t="s">
        <v>6305</v>
      </c>
      <c r="N39" s="29" t="s">
        <v>48</v>
      </c>
      <c r="O39" s="64">
        <v>2</v>
      </c>
      <c r="P39" s="29" t="s">
        <v>2099</v>
      </c>
      <c r="Q39" s="29" t="s">
        <v>55</v>
      </c>
      <c r="R39" s="39">
        <v>0</v>
      </c>
      <c r="S39" s="39">
        <v>0</v>
      </c>
      <c r="T39" s="39">
        <v>0</v>
      </c>
      <c r="U39" s="39">
        <v>0</v>
      </c>
      <c r="V39" s="39">
        <v>0</v>
      </c>
      <c r="W39" s="39">
        <v>0</v>
      </c>
      <c r="X39" s="39">
        <v>0</v>
      </c>
      <c r="Y39" s="39">
        <v>1</v>
      </c>
      <c r="Z39" s="39">
        <v>0</v>
      </c>
      <c r="AA39" s="39">
        <v>0</v>
      </c>
      <c r="AB39" s="39">
        <v>0</v>
      </c>
      <c r="AC39" s="39">
        <v>0</v>
      </c>
      <c r="AD39" s="39">
        <v>0</v>
      </c>
      <c r="AE39" s="39">
        <v>0</v>
      </c>
      <c r="AF39" s="39">
        <v>0</v>
      </c>
      <c r="AG39" s="39">
        <v>0</v>
      </c>
      <c r="AH39" s="39">
        <v>0</v>
      </c>
      <c r="AI39" s="39">
        <v>1</v>
      </c>
      <c r="AJ39" s="9">
        <f t="shared" si="0"/>
        <v>0</v>
      </c>
      <c r="AK39" s="9">
        <f t="shared" si="1"/>
        <v>0</v>
      </c>
      <c r="AL39" s="9">
        <f t="shared" si="2"/>
        <v>1</v>
      </c>
      <c r="AM39" s="9">
        <f t="shared" si="3"/>
        <v>0</v>
      </c>
      <c r="AN39" s="29" t="s">
        <v>6306</v>
      </c>
      <c r="AO39" s="29" t="s">
        <v>6307</v>
      </c>
    </row>
    <row r="40" spans="1:41" x14ac:dyDescent="0.25">
      <c r="A40" s="39">
        <v>150</v>
      </c>
      <c r="B40" s="29" t="s">
        <v>2828</v>
      </c>
      <c r="C40" s="29" t="s">
        <v>2829</v>
      </c>
      <c r="D40" s="29" t="s">
        <v>2830</v>
      </c>
      <c r="E40" s="42">
        <v>41730</v>
      </c>
      <c r="F40" s="29" t="s">
        <v>38</v>
      </c>
      <c r="H40"/>
      <c r="I40" s="64">
        <v>300000</v>
      </c>
      <c r="J40" s="64">
        <v>14</v>
      </c>
      <c r="L40" s="63" t="s">
        <v>342</v>
      </c>
      <c r="M40" s="29" t="s">
        <v>224</v>
      </c>
      <c r="N40" s="29" t="s">
        <v>48</v>
      </c>
      <c r="O40" s="64">
        <v>8.3333333333333301E-2</v>
      </c>
      <c r="P40" s="29" t="s">
        <v>367</v>
      </c>
      <c r="Q40" s="29" t="s">
        <v>15</v>
      </c>
      <c r="R40" s="39">
        <v>1</v>
      </c>
      <c r="S40" s="39">
        <v>0</v>
      </c>
      <c r="T40" s="39">
        <v>0</v>
      </c>
      <c r="U40" s="39">
        <v>1</v>
      </c>
      <c r="V40" s="39">
        <v>0</v>
      </c>
      <c r="W40" s="39">
        <v>0</v>
      </c>
      <c r="X40" s="39">
        <v>0</v>
      </c>
      <c r="Y40" s="39">
        <v>0</v>
      </c>
      <c r="Z40" s="39">
        <v>1</v>
      </c>
      <c r="AA40" s="39">
        <v>0</v>
      </c>
      <c r="AB40" s="39">
        <v>0</v>
      </c>
      <c r="AC40" s="39">
        <v>1</v>
      </c>
      <c r="AD40" s="39">
        <v>0</v>
      </c>
      <c r="AE40" s="39">
        <v>0</v>
      </c>
      <c r="AF40" s="39">
        <v>0</v>
      </c>
      <c r="AG40" s="39">
        <v>0</v>
      </c>
      <c r="AH40" s="39">
        <v>0</v>
      </c>
      <c r="AI40" s="39">
        <v>0</v>
      </c>
      <c r="AJ40" s="9">
        <f t="shared" si="0"/>
        <v>1</v>
      </c>
      <c r="AK40" s="9">
        <f t="shared" si="1"/>
        <v>0</v>
      </c>
      <c r="AL40" s="9">
        <f t="shared" si="2"/>
        <v>0</v>
      </c>
      <c r="AM40" s="9">
        <f t="shared" si="3"/>
        <v>0</v>
      </c>
      <c r="AN40" s="29" t="s">
        <v>4185</v>
      </c>
      <c r="AO40" s="29" t="s">
        <v>2831</v>
      </c>
    </row>
    <row r="41" spans="1:41" x14ac:dyDescent="0.25">
      <c r="A41" s="39">
        <v>2052</v>
      </c>
      <c r="B41" s="29" t="s">
        <v>6426</v>
      </c>
      <c r="C41" s="29" t="s">
        <v>6427</v>
      </c>
      <c r="D41" s="29" t="s">
        <v>6428</v>
      </c>
      <c r="E41" s="42">
        <v>40118</v>
      </c>
      <c r="F41" s="29" t="s">
        <v>38</v>
      </c>
      <c r="H41"/>
      <c r="I41" s="64">
        <v>10000</v>
      </c>
      <c r="K41" s="64">
        <v>61</v>
      </c>
      <c r="L41" s="63" t="s">
        <v>342</v>
      </c>
      <c r="M41" s="29" t="s">
        <v>224</v>
      </c>
      <c r="N41" s="29" t="s">
        <v>48</v>
      </c>
      <c r="O41" s="64">
        <v>53</v>
      </c>
      <c r="P41" s="29" t="s">
        <v>2660</v>
      </c>
      <c r="Q41" s="29" t="s">
        <v>55</v>
      </c>
      <c r="R41" s="39">
        <v>0</v>
      </c>
      <c r="S41" s="39">
        <v>0</v>
      </c>
      <c r="T41" s="39">
        <v>0</v>
      </c>
      <c r="U41" s="39">
        <v>0</v>
      </c>
      <c r="V41" s="39">
        <v>0</v>
      </c>
      <c r="W41" s="39">
        <v>0</v>
      </c>
      <c r="X41" s="39">
        <v>0</v>
      </c>
      <c r="Y41" s="39">
        <v>1</v>
      </c>
      <c r="Z41" s="39">
        <v>0</v>
      </c>
      <c r="AA41" s="39">
        <v>0</v>
      </c>
      <c r="AB41" s="39">
        <v>0</v>
      </c>
      <c r="AC41" s="39">
        <v>0</v>
      </c>
      <c r="AD41" s="39">
        <v>0</v>
      </c>
      <c r="AE41" s="39">
        <v>0</v>
      </c>
      <c r="AF41" s="39">
        <v>0</v>
      </c>
      <c r="AG41" s="39">
        <v>0</v>
      </c>
      <c r="AH41" s="39">
        <v>0</v>
      </c>
      <c r="AI41" s="39">
        <v>1</v>
      </c>
      <c r="AJ41" s="9">
        <f t="shared" si="0"/>
        <v>0</v>
      </c>
      <c r="AK41" s="9">
        <f t="shared" si="1"/>
        <v>0</v>
      </c>
      <c r="AL41" s="9">
        <f t="shared" si="2"/>
        <v>1</v>
      </c>
      <c r="AM41" s="9">
        <f t="shared" si="3"/>
        <v>0</v>
      </c>
      <c r="AN41" s="29" t="s">
        <v>3461</v>
      </c>
      <c r="AO41" s="29" t="s">
        <v>6429</v>
      </c>
    </row>
    <row r="42" spans="1:41" x14ac:dyDescent="0.25">
      <c r="A42" s="39">
        <v>3689</v>
      </c>
      <c r="B42" s="29" t="s">
        <v>6761</v>
      </c>
      <c r="C42" s="29" t="s">
        <v>6762</v>
      </c>
      <c r="D42" s="29" t="s">
        <v>6763</v>
      </c>
      <c r="E42" s="42">
        <v>33359</v>
      </c>
      <c r="F42" s="29" t="s">
        <v>38</v>
      </c>
      <c r="H42"/>
      <c r="I42" s="64">
        <v>490000</v>
      </c>
      <c r="J42" s="64">
        <v>33.799999999999997</v>
      </c>
      <c r="L42" s="63" t="s">
        <v>342</v>
      </c>
      <c r="M42" s="29" t="s">
        <v>224</v>
      </c>
      <c r="N42" s="29" t="s">
        <v>48</v>
      </c>
      <c r="O42" s="64">
        <v>2</v>
      </c>
      <c r="P42" s="29" t="s">
        <v>6764</v>
      </c>
      <c r="Q42" s="29" t="s">
        <v>70</v>
      </c>
      <c r="R42" s="39">
        <v>0</v>
      </c>
      <c r="S42" s="39">
        <v>0</v>
      </c>
      <c r="T42" s="39">
        <v>0</v>
      </c>
      <c r="U42" s="39">
        <v>1</v>
      </c>
      <c r="V42" s="39">
        <v>0</v>
      </c>
      <c r="W42" s="39">
        <v>0</v>
      </c>
      <c r="X42" s="39">
        <v>0</v>
      </c>
      <c r="Y42" s="39">
        <v>1</v>
      </c>
      <c r="Z42" s="39">
        <v>0</v>
      </c>
      <c r="AA42" s="39">
        <v>0</v>
      </c>
      <c r="AB42" s="39">
        <v>0</v>
      </c>
      <c r="AC42" s="39">
        <v>1</v>
      </c>
      <c r="AD42" s="39">
        <v>0</v>
      </c>
      <c r="AE42" s="39">
        <v>0</v>
      </c>
      <c r="AF42" s="39">
        <v>0</v>
      </c>
      <c r="AG42" s="39">
        <v>0</v>
      </c>
      <c r="AH42" s="39">
        <v>0</v>
      </c>
      <c r="AI42" s="39">
        <v>0</v>
      </c>
      <c r="AJ42" s="9">
        <f t="shared" si="0"/>
        <v>1</v>
      </c>
      <c r="AK42" s="9">
        <f t="shared" si="1"/>
        <v>0</v>
      </c>
      <c r="AL42" s="9">
        <f t="shared" si="2"/>
        <v>0</v>
      </c>
      <c r="AM42" s="9">
        <f t="shared" si="3"/>
        <v>0</v>
      </c>
      <c r="AN42" s="29" t="s">
        <v>6765</v>
      </c>
      <c r="AO42" s="29" t="s">
        <v>6766</v>
      </c>
    </row>
    <row r="43" spans="1:41" x14ac:dyDescent="0.25">
      <c r="A43" s="39">
        <v>2068</v>
      </c>
      <c r="B43" s="29" t="s">
        <v>6436</v>
      </c>
      <c r="C43" s="29" t="s">
        <v>6437</v>
      </c>
      <c r="D43" s="29" t="s">
        <v>6438</v>
      </c>
      <c r="E43" s="42">
        <v>41394</v>
      </c>
      <c r="F43" s="29" t="s">
        <v>332</v>
      </c>
      <c r="H43"/>
      <c r="I43" s="64">
        <v>1000</v>
      </c>
      <c r="J43" s="64">
        <v>1.5</v>
      </c>
      <c r="L43" s="63" t="s">
        <v>342</v>
      </c>
      <c r="M43" s="29" t="s">
        <v>2396</v>
      </c>
      <c r="N43" s="29" t="s">
        <v>48</v>
      </c>
      <c r="O43" s="64">
        <v>0.33333333333333331</v>
      </c>
      <c r="P43" s="29" t="s">
        <v>6439</v>
      </c>
      <c r="Q43" s="29" t="s">
        <v>15</v>
      </c>
      <c r="R43" s="39">
        <v>0</v>
      </c>
      <c r="S43" s="39">
        <v>0</v>
      </c>
      <c r="T43" s="39">
        <v>0</v>
      </c>
      <c r="U43" s="39">
        <v>1</v>
      </c>
      <c r="V43" s="39">
        <v>0</v>
      </c>
      <c r="W43" s="39">
        <v>0</v>
      </c>
      <c r="X43" s="39">
        <v>0</v>
      </c>
      <c r="Y43" s="39">
        <v>1</v>
      </c>
      <c r="Z43" s="39">
        <v>0</v>
      </c>
      <c r="AA43" s="39">
        <v>0</v>
      </c>
      <c r="AB43" s="39">
        <v>0</v>
      </c>
      <c r="AC43" s="39">
        <v>1</v>
      </c>
      <c r="AD43" s="39">
        <v>0</v>
      </c>
      <c r="AE43" s="39">
        <v>0</v>
      </c>
      <c r="AF43" s="39">
        <v>0</v>
      </c>
      <c r="AG43" s="39">
        <v>0</v>
      </c>
      <c r="AH43" s="39">
        <v>0</v>
      </c>
      <c r="AI43" s="39">
        <v>0</v>
      </c>
      <c r="AJ43" s="9">
        <f t="shared" si="0"/>
        <v>1</v>
      </c>
      <c r="AK43" s="9">
        <f t="shared" si="1"/>
        <v>0</v>
      </c>
      <c r="AL43" s="9">
        <f t="shared" si="2"/>
        <v>0</v>
      </c>
      <c r="AM43" s="9">
        <f t="shared" si="3"/>
        <v>0</v>
      </c>
      <c r="AN43" s="29" t="s">
        <v>6440</v>
      </c>
      <c r="AO43" s="29" t="s">
        <v>6441</v>
      </c>
    </row>
    <row r="44" spans="1:41" x14ac:dyDescent="0.25">
      <c r="A44" s="39">
        <v>266</v>
      </c>
      <c r="B44" s="29" t="s">
        <v>2027</v>
      </c>
      <c r="C44" s="29" t="s">
        <v>2028</v>
      </c>
      <c r="D44" s="29" t="s">
        <v>2029</v>
      </c>
      <c r="E44" s="42">
        <v>37622</v>
      </c>
      <c r="F44" s="29" t="s">
        <v>38</v>
      </c>
      <c r="G44" s="39">
        <v>960</v>
      </c>
      <c r="H44" s="39">
        <v>890</v>
      </c>
      <c r="L44" s="63" t="s">
        <v>341</v>
      </c>
      <c r="M44" s="29" t="s">
        <v>54</v>
      </c>
      <c r="N44" s="29" t="s">
        <v>48</v>
      </c>
      <c r="O44" s="64">
        <v>3285</v>
      </c>
      <c r="P44" s="29" t="s">
        <v>152</v>
      </c>
      <c r="Q44" s="29" t="s">
        <v>15</v>
      </c>
      <c r="R44" s="39">
        <v>1</v>
      </c>
      <c r="S44" s="39">
        <v>0</v>
      </c>
      <c r="T44" s="39">
        <v>0</v>
      </c>
      <c r="U44" s="39">
        <v>0</v>
      </c>
      <c r="V44" s="39">
        <v>0</v>
      </c>
      <c r="W44" s="39">
        <v>0</v>
      </c>
      <c r="X44" s="39">
        <v>0</v>
      </c>
      <c r="Y44" s="39">
        <v>1</v>
      </c>
      <c r="Z44" s="39">
        <v>0</v>
      </c>
      <c r="AA44" s="39">
        <v>0</v>
      </c>
      <c r="AB44" s="39">
        <v>1</v>
      </c>
      <c r="AC44" s="39">
        <v>0</v>
      </c>
      <c r="AD44" s="39">
        <v>0</v>
      </c>
      <c r="AE44" s="39">
        <v>0</v>
      </c>
      <c r="AF44" s="39">
        <v>0</v>
      </c>
      <c r="AG44" s="39">
        <v>0</v>
      </c>
      <c r="AH44" s="39">
        <v>0</v>
      </c>
      <c r="AI44" s="39">
        <v>1</v>
      </c>
      <c r="AJ44" s="9">
        <f t="shared" si="0"/>
        <v>0</v>
      </c>
      <c r="AK44" s="9">
        <f t="shared" si="1"/>
        <v>0</v>
      </c>
      <c r="AL44" s="9">
        <f t="shared" si="2"/>
        <v>1</v>
      </c>
      <c r="AM44" s="9">
        <f t="shared" si="3"/>
        <v>0</v>
      </c>
      <c r="AN44" s="29" t="s">
        <v>3461</v>
      </c>
      <c r="AO44" s="29" t="s">
        <v>2030</v>
      </c>
    </row>
    <row r="45" spans="1:41" x14ac:dyDescent="0.25">
      <c r="A45" s="94">
        <v>658</v>
      </c>
      <c r="B45" s="29" t="s">
        <v>3166</v>
      </c>
      <c r="C45" s="29" t="s">
        <v>3167</v>
      </c>
      <c r="D45" s="29" t="s">
        <v>3168</v>
      </c>
      <c r="E45" s="42">
        <v>41354</v>
      </c>
      <c r="F45" s="29" t="s">
        <v>38</v>
      </c>
      <c r="H45"/>
      <c r="L45" s="63" t="s">
        <v>341</v>
      </c>
      <c r="M45" t="s">
        <v>54</v>
      </c>
      <c r="N45" s="29" t="s">
        <v>48</v>
      </c>
      <c r="O45" s="64">
        <v>0</v>
      </c>
      <c r="P45" s="29" t="s">
        <v>146</v>
      </c>
      <c r="Q45" s="29" t="s">
        <v>15</v>
      </c>
      <c r="R45" s="39">
        <v>1</v>
      </c>
      <c r="S45" s="39">
        <v>0</v>
      </c>
      <c r="T45" s="39">
        <v>0</v>
      </c>
      <c r="U45" s="39">
        <v>0</v>
      </c>
      <c r="V45" s="39">
        <v>0</v>
      </c>
      <c r="W45" s="39">
        <v>0</v>
      </c>
      <c r="X45" s="39">
        <v>0</v>
      </c>
      <c r="Y45" s="39">
        <v>0</v>
      </c>
      <c r="Z45" s="39">
        <v>0</v>
      </c>
      <c r="AA45" s="39">
        <v>0</v>
      </c>
      <c r="AB45" s="39">
        <v>1</v>
      </c>
      <c r="AC45" s="39">
        <v>1</v>
      </c>
      <c r="AD45" s="39">
        <v>0</v>
      </c>
      <c r="AE45" s="39">
        <v>0</v>
      </c>
      <c r="AF45" s="39">
        <v>0</v>
      </c>
      <c r="AG45" s="39">
        <v>0</v>
      </c>
      <c r="AH45" s="39">
        <v>0</v>
      </c>
      <c r="AI45" s="39">
        <v>0</v>
      </c>
      <c r="AJ45" s="9">
        <f t="shared" si="0"/>
        <v>1</v>
      </c>
      <c r="AK45" s="9">
        <f t="shared" si="1"/>
        <v>0</v>
      </c>
      <c r="AL45" s="9">
        <f t="shared" si="2"/>
        <v>0</v>
      </c>
      <c r="AM45" s="9">
        <f t="shared" si="3"/>
        <v>0</v>
      </c>
      <c r="AN45" s="29" t="s">
        <v>8390</v>
      </c>
      <c r="AO45" s="29" t="s">
        <v>3169</v>
      </c>
    </row>
    <row r="46" spans="1:41" x14ac:dyDescent="0.25">
      <c r="A46" s="39">
        <v>3802</v>
      </c>
      <c r="B46" s="29" t="s">
        <v>2784</v>
      </c>
      <c r="C46" s="29" t="s">
        <v>2785</v>
      </c>
      <c r="D46" s="29" t="s">
        <v>2786</v>
      </c>
      <c r="E46" s="42">
        <v>44133</v>
      </c>
      <c r="F46" s="29" t="s">
        <v>38</v>
      </c>
      <c r="G46" s="39">
        <v>1800</v>
      </c>
      <c r="H46" s="39">
        <v>900</v>
      </c>
      <c r="J46" s="64">
        <v>5.7000000000000002E-3</v>
      </c>
      <c r="L46" s="63" t="s">
        <v>341</v>
      </c>
      <c r="M46" s="29" t="s">
        <v>54</v>
      </c>
      <c r="N46" s="29" t="s">
        <v>48</v>
      </c>
      <c r="O46" s="64">
        <v>168</v>
      </c>
      <c r="P46" s="29" t="s">
        <v>377</v>
      </c>
      <c r="Q46" s="29" t="s">
        <v>15</v>
      </c>
      <c r="R46" s="39">
        <v>1</v>
      </c>
      <c r="S46" s="39">
        <v>0</v>
      </c>
      <c r="T46" s="39">
        <v>0</v>
      </c>
      <c r="U46" s="39">
        <v>0</v>
      </c>
      <c r="V46" s="39">
        <v>0</v>
      </c>
      <c r="W46" s="39">
        <v>0</v>
      </c>
      <c r="X46" s="39">
        <v>0</v>
      </c>
      <c r="Y46" s="39">
        <v>0</v>
      </c>
      <c r="Z46" s="39">
        <v>0</v>
      </c>
      <c r="AA46" s="39">
        <v>0</v>
      </c>
      <c r="AB46" s="39">
        <v>0</v>
      </c>
      <c r="AC46" s="39">
        <v>0</v>
      </c>
      <c r="AD46" s="39">
        <v>0</v>
      </c>
      <c r="AE46" s="39">
        <v>1</v>
      </c>
      <c r="AF46" s="39">
        <v>0</v>
      </c>
      <c r="AG46" s="39">
        <v>0</v>
      </c>
      <c r="AH46" s="39">
        <v>0</v>
      </c>
      <c r="AI46" s="39">
        <v>0</v>
      </c>
      <c r="AJ46" s="9">
        <f t="shared" si="0"/>
        <v>1</v>
      </c>
      <c r="AK46" s="9">
        <f t="shared" si="1"/>
        <v>0</v>
      </c>
      <c r="AL46" s="9">
        <f t="shared" si="2"/>
        <v>0</v>
      </c>
      <c r="AM46" s="9">
        <f t="shared" si="3"/>
        <v>0</v>
      </c>
      <c r="AN46" s="29" t="s">
        <v>4819</v>
      </c>
      <c r="AO46" s="29" t="s">
        <v>2787</v>
      </c>
    </row>
    <row r="47" spans="1:41" x14ac:dyDescent="0.25">
      <c r="A47" s="39">
        <v>2272</v>
      </c>
      <c r="B47" s="29" t="s">
        <v>6562</v>
      </c>
      <c r="C47" s="29" t="s">
        <v>6563</v>
      </c>
      <c r="D47" s="29" t="s">
        <v>6564</v>
      </c>
      <c r="E47" s="42">
        <v>40001</v>
      </c>
      <c r="F47" s="29" t="s">
        <v>38</v>
      </c>
      <c r="H47"/>
      <c r="J47" s="64">
        <v>1.17</v>
      </c>
      <c r="L47" s="63" t="s">
        <v>341</v>
      </c>
      <c r="M47" s="29" t="s">
        <v>696</v>
      </c>
      <c r="N47" s="29" t="s">
        <v>48</v>
      </c>
      <c r="O47" s="64">
        <v>2</v>
      </c>
      <c r="P47" s="29" t="s">
        <v>6518</v>
      </c>
      <c r="Q47" s="29" t="s">
        <v>15</v>
      </c>
      <c r="R47" s="39">
        <v>1</v>
      </c>
      <c r="S47" s="39">
        <v>0</v>
      </c>
      <c r="T47" s="39">
        <v>0</v>
      </c>
      <c r="U47" s="39">
        <v>0</v>
      </c>
      <c r="V47" s="39">
        <v>0</v>
      </c>
      <c r="W47" s="39">
        <v>0</v>
      </c>
      <c r="X47" s="39">
        <v>0</v>
      </c>
      <c r="Y47" s="39">
        <v>1</v>
      </c>
      <c r="Z47" s="39">
        <v>0</v>
      </c>
      <c r="AA47" s="39">
        <v>0</v>
      </c>
      <c r="AB47" s="39">
        <v>0</v>
      </c>
      <c r="AC47" s="39">
        <v>0</v>
      </c>
      <c r="AD47" s="39">
        <v>0</v>
      </c>
      <c r="AE47" s="39">
        <v>0</v>
      </c>
      <c r="AF47" s="39">
        <v>0</v>
      </c>
      <c r="AG47" s="39">
        <v>0</v>
      </c>
      <c r="AH47" s="39">
        <v>0</v>
      </c>
      <c r="AI47" s="39">
        <v>1</v>
      </c>
      <c r="AJ47" s="9">
        <f t="shared" si="0"/>
        <v>0</v>
      </c>
      <c r="AK47" s="9">
        <f t="shared" si="1"/>
        <v>0</v>
      </c>
      <c r="AL47" s="9">
        <f t="shared" si="2"/>
        <v>1</v>
      </c>
      <c r="AM47" s="9">
        <f t="shared" si="3"/>
        <v>0</v>
      </c>
      <c r="AN47" s="29" t="s">
        <v>3461</v>
      </c>
      <c r="AO47" s="29" t="s">
        <v>6565</v>
      </c>
    </row>
    <row r="48" spans="1:41" x14ac:dyDescent="0.25">
      <c r="A48" s="39">
        <v>1558</v>
      </c>
      <c r="B48" s="29" t="s">
        <v>1529</v>
      </c>
      <c r="C48" s="29" t="s">
        <v>1530</v>
      </c>
      <c r="D48" s="29" t="s">
        <v>1531</v>
      </c>
      <c r="E48" s="42">
        <v>38838</v>
      </c>
      <c r="F48" s="29" t="s">
        <v>38</v>
      </c>
      <c r="H48"/>
      <c r="J48" s="64">
        <v>0.24</v>
      </c>
      <c r="L48" s="63" t="s">
        <v>342</v>
      </c>
      <c r="M48" s="29" t="s">
        <v>691</v>
      </c>
      <c r="N48" s="29" t="s">
        <v>48</v>
      </c>
      <c r="O48" s="64">
        <v>2</v>
      </c>
      <c r="P48" s="29" t="s">
        <v>195</v>
      </c>
      <c r="Q48" s="29" t="s">
        <v>15</v>
      </c>
      <c r="R48" s="39">
        <v>1</v>
      </c>
      <c r="S48" s="39">
        <v>0</v>
      </c>
      <c r="T48" s="39">
        <v>0</v>
      </c>
      <c r="U48" s="39">
        <v>1</v>
      </c>
      <c r="V48" s="39">
        <v>0</v>
      </c>
      <c r="W48" s="39">
        <v>0</v>
      </c>
      <c r="X48" s="39">
        <v>0</v>
      </c>
      <c r="Y48" s="39">
        <v>0</v>
      </c>
      <c r="Z48" s="39">
        <v>1</v>
      </c>
      <c r="AA48" s="39">
        <v>0</v>
      </c>
      <c r="AB48" s="39">
        <v>0</v>
      </c>
      <c r="AC48" s="39">
        <v>1</v>
      </c>
      <c r="AD48" s="39">
        <v>0</v>
      </c>
      <c r="AE48" s="39">
        <v>0</v>
      </c>
      <c r="AF48" s="39">
        <v>0</v>
      </c>
      <c r="AG48" s="39">
        <v>0</v>
      </c>
      <c r="AH48" s="39">
        <v>0</v>
      </c>
      <c r="AI48" s="39">
        <v>0</v>
      </c>
      <c r="AJ48" s="9">
        <f t="shared" si="0"/>
        <v>1</v>
      </c>
      <c r="AK48" s="9">
        <f t="shared" si="1"/>
        <v>0</v>
      </c>
      <c r="AL48" s="9">
        <f t="shared" si="2"/>
        <v>0</v>
      </c>
      <c r="AM48" s="9">
        <f t="shared" si="3"/>
        <v>0</v>
      </c>
      <c r="AN48" s="29" t="s">
        <v>7280</v>
      </c>
      <c r="AO48" s="29" t="s">
        <v>1532</v>
      </c>
    </row>
    <row r="49" spans="1:41" x14ac:dyDescent="0.25">
      <c r="A49" s="39">
        <v>1963</v>
      </c>
      <c r="B49" s="29" t="s">
        <v>1539</v>
      </c>
      <c r="C49" s="29" t="s">
        <v>1540</v>
      </c>
      <c r="D49" s="29" t="s">
        <v>1541</v>
      </c>
      <c r="E49" s="42">
        <v>38231</v>
      </c>
      <c r="F49" s="29" t="s">
        <v>38</v>
      </c>
      <c r="H49"/>
      <c r="I49" s="64">
        <v>3000</v>
      </c>
      <c r="L49" s="63" t="s">
        <v>342</v>
      </c>
      <c r="M49" s="29" t="s">
        <v>691</v>
      </c>
      <c r="N49" s="29" t="s">
        <v>48</v>
      </c>
      <c r="O49" s="64">
        <v>1.5</v>
      </c>
      <c r="P49" s="29" t="s">
        <v>367</v>
      </c>
      <c r="Q49" s="29" t="s">
        <v>15</v>
      </c>
      <c r="R49" s="39">
        <v>1</v>
      </c>
      <c r="S49" s="39">
        <v>0</v>
      </c>
      <c r="T49" s="39">
        <v>0</v>
      </c>
      <c r="U49" s="39">
        <v>1</v>
      </c>
      <c r="V49" s="39">
        <v>0</v>
      </c>
      <c r="W49" s="39">
        <v>0</v>
      </c>
      <c r="X49" s="39">
        <v>0</v>
      </c>
      <c r="Y49" s="39">
        <v>0</v>
      </c>
      <c r="Z49" s="39">
        <v>1</v>
      </c>
      <c r="AA49" s="39">
        <v>0</v>
      </c>
      <c r="AB49" s="39">
        <v>0</v>
      </c>
      <c r="AC49" s="39">
        <v>1</v>
      </c>
      <c r="AD49" s="39">
        <v>0</v>
      </c>
      <c r="AE49" s="39">
        <v>0</v>
      </c>
      <c r="AF49" s="39">
        <v>0</v>
      </c>
      <c r="AG49" s="39">
        <v>0</v>
      </c>
      <c r="AH49" s="39">
        <v>0</v>
      </c>
      <c r="AI49" s="39">
        <v>0</v>
      </c>
      <c r="AJ49" s="9">
        <f t="shared" si="0"/>
        <v>1</v>
      </c>
      <c r="AK49" s="9">
        <f t="shared" si="1"/>
        <v>0</v>
      </c>
      <c r="AL49" s="9">
        <f t="shared" si="2"/>
        <v>0</v>
      </c>
      <c r="AM49" s="9">
        <f t="shared" si="3"/>
        <v>0</v>
      </c>
      <c r="AN49" s="29" t="s">
        <v>3693</v>
      </c>
      <c r="AO49" s="29" t="s">
        <v>1542</v>
      </c>
    </row>
    <row r="50" spans="1:41" x14ac:dyDescent="0.25">
      <c r="A50" s="39">
        <v>2377</v>
      </c>
      <c r="B50" s="29" t="s">
        <v>6617</v>
      </c>
      <c r="C50" s="29" t="s">
        <v>6618</v>
      </c>
      <c r="D50" s="29" t="s">
        <v>6619</v>
      </c>
      <c r="E50" s="42">
        <v>40179</v>
      </c>
      <c r="F50" s="29" t="s">
        <v>38</v>
      </c>
      <c r="H50"/>
      <c r="J50" s="64">
        <v>2</v>
      </c>
      <c r="L50" s="63" t="s">
        <v>342</v>
      </c>
      <c r="M50" s="29" t="s">
        <v>691</v>
      </c>
      <c r="N50" s="29" t="s">
        <v>48</v>
      </c>
      <c r="O50" s="64">
        <v>2</v>
      </c>
      <c r="P50" s="29" t="s">
        <v>6620</v>
      </c>
      <c r="Q50" s="29" t="s">
        <v>15</v>
      </c>
      <c r="R50" s="39">
        <v>1</v>
      </c>
      <c r="S50" s="39">
        <v>0</v>
      </c>
      <c r="T50" s="39">
        <v>0</v>
      </c>
      <c r="U50" s="39">
        <v>0</v>
      </c>
      <c r="V50" s="39">
        <v>0</v>
      </c>
      <c r="W50" s="39">
        <v>0</v>
      </c>
      <c r="X50" s="39">
        <v>0</v>
      </c>
      <c r="Y50" s="39">
        <v>1</v>
      </c>
      <c r="Z50" s="39">
        <v>0</v>
      </c>
      <c r="AA50" s="39">
        <v>0</v>
      </c>
      <c r="AB50" s="39">
        <v>0</v>
      </c>
      <c r="AC50" s="39">
        <v>1</v>
      </c>
      <c r="AD50" s="39">
        <v>0</v>
      </c>
      <c r="AE50" s="39">
        <v>0</v>
      </c>
      <c r="AF50" s="39">
        <v>0</v>
      </c>
      <c r="AG50" s="39">
        <v>0</v>
      </c>
      <c r="AH50" s="39">
        <v>0</v>
      </c>
      <c r="AI50" s="39">
        <v>0</v>
      </c>
      <c r="AJ50" s="9">
        <f t="shared" si="0"/>
        <v>1</v>
      </c>
      <c r="AK50" s="9">
        <f t="shared" si="1"/>
        <v>0</v>
      </c>
      <c r="AL50" s="9">
        <f t="shared" si="2"/>
        <v>0</v>
      </c>
      <c r="AM50" s="9">
        <f t="shared" si="3"/>
        <v>0</v>
      </c>
      <c r="AN50" s="29" t="s">
        <v>6621</v>
      </c>
      <c r="AO50" s="29" t="s">
        <v>6622</v>
      </c>
    </row>
    <row r="51" spans="1:41" x14ac:dyDescent="0.25">
      <c r="A51" s="39">
        <v>1157</v>
      </c>
      <c r="B51" s="29" t="s">
        <v>5262</v>
      </c>
      <c r="C51" s="29" t="s">
        <v>5263</v>
      </c>
      <c r="D51" s="29" t="s">
        <v>5264</v>
      </c>
      <c r="E51" s="42">
        <v>42633</v>
      </c>
      <c r="F51" s="29" t="s">
        <v>38</v>
      </c>
      <c r="H51"/>
      <c r="J51" s="64">
        <v>2</v>
      </c>
      <c r="L51" s="63" t="s">
        <v>342</v>
      </c>
      <c r="M51" s="29" t="s">
        <v>501</v>
      </c>
      <c r="N51" s="29" t="s">
        <v>48</v>
      </c>
      <c r="O51" s="64">
        <v>2</v>
      </c>
      <c r="P51" s="29" t="s">
        <v>5046</v>
      </c>
      <c r="Q51" s="29" t="s">
        <v>15</v>
      </c>
      <c r="R51" s="39">
        <v>1</v>
      </c>
      <c r="S51" s="39">
        <v>0</v>
      </c>
      <c r="T51" s="39">
        <v>0</v>
      </c>
      <c r="U51" s="39">
        <v>1</v>
      </c>
      <c r="V51" s="39">
        <v>0</v>
      </c>
      <c r="W51" s="39">
        <v>0</v>
      </c>
      <c r="X51" s="39">
        <v>0</v>
      </c>
      <c r="Y51" s="39">
        <v>1</v>
      </c>
      <c r="Z51" s="39">
        <v>0</v>
      </c>
      <c r="AA51" s="39">
        <v>0</v>
      </c>
      <c r="AB51" s="39">
        <v>0</v>
      </c>
      <c r="AC51" s="39">
        <v>1</v>
      </c>
      <c r="AD51" s="39">
        <v>1</v>
      </c>
      <c r="AE51" s="39">
        <v>1</v>
      </c>
      <c r="AF51" s="39">
        <v>0</v>
      </c>
      <c r="AG51" s="39">
        <v>0</v>
      </c>
      <c r="AH51" s="39">
        <v>0</v>
      </c>
      <c r="AI51" s="39">
        <v>0</v>
      </c>
      <c r="AJ51" s="9">
        <f t="shared" si="0"/>
        <v>1</v>
      </c>
      <c r="AK51" s="9">
        <f t="shared" si="1"/>
        <v>0</v>
      </c>
      <c r="AL51" s="9">
        <f t="shared" si="2"/>
        <v>1</v>
      </c>
      <c r="AM51" s="9">
        <f t="shared" si="3"/>
        <v>1</v>
      </c>
      <c r="AN51" s="29" t="s">
        <v>5265</v>
      </c>
      <c r="AO51" s="29" t="s">
        <v>5266</v>
      </c>
    </row>
    <row r="52" spans="1:41" x14ac:dyDescent="0.25">
      <c r="A52" s="39">
        <v>1194</v>
      </c>
      <c r="B52" s="29" t="s">
        <v>5267</v>
      </c>
      <c r="C52" s="29" t="s">
        <v>5268</v>
      </c>
      <c r="D52" s="29" t="s">
        <v>5269</v>
      </c>
      <c r="E52" s="42">
        <v>35155</v>
      </c>
      <c r="F52" s="29" t="s">
        <v>38</v>
      </c>
      <c r="H52"/>
      <c r="J52" s="64">
        <v>1.5</v>
      </c>
      <c r="K52" s="64">
        <v>49</v>
      </c>
      <c r="L52" s="64" t="s">
        <v>341</v>
      </c>
      <c r="M52" s="29" t="s">
        <v>5270</v>
      </c>
      <c r="N52" s="29" t="s">
        <v>48</v>
      </c>
      <c r="O52" s="64">
        <v>2</v>
      </c>
      <c r="P52" s="29" t="s">
        <v>2099</v>
      </c>
      <c r="Q52" s="29" t="s">
        <v>15</v>
      </c>
      <c r="R52" s="39">
        <v>1</v>
      </c>
      <c r="S52" s="39">
        <v>0</v>
      </c>
      <c r="T52" s="39">
        <v>0</v>
      </c>
      <c r="U52" s="39">
        <v>0</v>
      </c>
      <c r="V52" s="39">
        <v>0</v>
      </c>
      <c r="W52" s="39">
        <v>0</v>
      </c>
      <c r="X52" s="39">
        <v>0</v>
      </c>
      <c r="Y52" s="39">
        <v>1</v>
      </c>
      <c r="Z52" s="39">
        <v>0</v>
      </c>
      <c r="AA52" s="39">
        <v>0</v>
      </c>
      <c r="AB52" s="39">
        <v>0</v>
      </c>
      <c r="AC52" s="39">
        <v>0</v>
      </c>
      <c r="AD52" s="39">
        <v>0</v>
      </c>
      <c r="AE52" s="39">
        <v>0</v>
      </c>
      <c r="AF52" s="39">
        <v>0</v>
      </c>
      <c r="AG52" s="39">
        <v>0</v>
      </c>
      <c r="AH52" s="39">
        <v>0</v>
      </c>
      <c r="AI52" s="39">
        <v>1</v>
      </c>
      <c r="AJ52" s="9">
        <f t="shared" si="0"/>
        <v>0</v>
      </c>
      <c r="AK52" s="9">
        <f t="shared" si="1"/>
        <v>0</v>
      </c>
      <c r="AL52" s="9">
        <f t="shared" si="2"/>
        <v>1</v>
      </c>
      <c r="AM52" s="9">
        <f t="shared" si="3"/>
        <v>0</v>
      </c>
      <c r="AN52" s="29" t="s">
        <v>3461</v>
      </c>
      <c r="AO52" s="29" t="s">
        <v>5271</v>
      </c>
    </row>
    <row r="53" spans="1:41" x14ac:dyDescent="0.25">
      <c r="A53" s="39">
        <v>2127</v>
      </c>
      <c r="B53" s="29" t="s">
        <v>6458</v>
      </c>
      <c r="C53" s="29" t="s">
        <v>6459</v>
      </c>
      <c r="D53" s="29" t="s">
        <v>6304</v>
      </c>
      <c r="E53" s="42">
        <v>36914</v>
      </c>
      <c r="F53" s="29" t="s">
        <v>38</v>
      </c>
      <c r="H53"/>
      <c r="J53" s="64">
        <v>0.4</v>
      </c>
      <c r="L53" s="63" t="s">
        <v>342</v>
      </c>
      <c r="M53" s="29" t="s">
        <v>3726</v>
      </c>
      <c r="N53" s="29" t="s">
        <v>48</v>
      </c>
      <c r="O53" s="64">
        <v>2</v>
      </c>
      <c r="P53" s="29" t="s">
        <v>2660</v>
      </c>
      <c r="Q53" s="29" t="s">
        <v>55</v>
      </c>
      <c r="R53" s="39">
        <v>0</v>
      </c>
      <c r="S53" s="39">
        <v>0</v>
      </c>
      <c r="T53" s="39">
        <v>0</v>
      </c>
      <c r="U53" s="39">
        <v>0</v>
      </c>
      <c r="V53" s="39">
        <v>0</v>
      </c>
      <c r="W53" s="39">
        <v>0</v>
      </c>
      <c r="X53" s="39">
        <v>0</v>
      </c>
      <c r="Y53" s="39">
        <v>1</v>
      </c>
      <c r="Z53" s="39">
        <v>0</v>
      </c>
      <c r="AA53" s="39">
        <v>0</v>
      </c>
      <c r="AB53" s="39">
        <v>0</v>
      </c>
      <c r="AC53" s="39">
        <v>0</v>
      </c>
      <c r="AD53" s="39">
        <v>1</v>
      </c>
      <c r="AE53" s="39">
        <v>0</v>
      </c>
      <c r="AF53" s="39">
        <v>0</v>
      </c>
      <c r="AG53" s="39">
        <v>0</v>
      </c>
      <c r="AH53" s="39">
        <v>0</v>
      </c>
      <c r="AI53" s="39">
        <v>0</v>
      </c>
      <c r="AJ53" s="9">
        <f t="shared" si="0"/>
        <v>0</v>
      </c>
      <c r="AK53" s="9">
        <f t="shared" si="1"/>
        <v>0</v>
      </c>
      <c r="AL53" s="9">
        <f t="shared" si="2"/>
        <v>1</v>
      </c>
      <c r="AM53" s="9">
        <f t="shared" si="3"/>
        <v>1</v>
      </c>
      <c r="AN53" s="29" t="s">
        <v>6460</v>
      </c>
      <c r="AO53" s="29" t="s">
        <v>6461</v>
      </c>
    </row>
    <row r="54" spans="1:41" x14ac:dyDescent="0.25">
      <c r="A54" s="39">
        <v>3188</v>
      </c>
      <c r="B54" s="29" t="s">
        <v>4657</v>
      </c>
      <c r="C54" s="29" t="s">
        <v>4658</v>
      </c>
      <c r="D54" s="29" t="s">
        <v>4659</v>
      </c>
      <c r="E54" s="42">
        <v>41640</v>
      </c>
      <c r="F54" s="29" t="s">
        <v>38</v>
      </c>
      <c r="H54"/>
      <c r="J54" s="64">
        <v>1.1499999999999999</v>
      </c>
      <c r="L54" s="63" t="s">
        <v>341</v>
      </c>
      <c r="M54" s="29" t="s">
        <v>151</v>
      </c>
      <c r="N54" s="29" t="s">
        <v>48</v>
      </c>
      <c r="O54" s="64">
        <v>56</v>
      </c>
      <c r="P54" s="29" t="s">
        <v>367</v>
      </c>
      <c r="Q54" s="29" t="s">
        <v>15</v>
      </c>
      <c r="R54" s="39">
        <v>1</v>
      </c>
      <c r="S54" s="39">
        <v>0</v>
      </c>
      <c r="T54" s="39">
        <v>0</v>
      </c>
      <c r="U54" s="39">
        <v>1</v>
      </c>
      <c r="V54" s="39">
        <v>0</v>
      </c>
      <c r="W54" s="39">
        <v>0</v>
      </c>
      <c r="X54" s="39">
        <v>0</v>
      </c>
      <c r="Y54" s="39">
        <v>0</v>
      </c>
      <c r="Z54" s="39">
        <v>1</v>
      </c>
      <c r="AA54" s="39">
        <v>0</v>
      </c>
      <c r="AB54" s="39">
        <v>0</v>
      </c>
      <c r="AC54" s="39">
        <v>0</v>
      </c>
      <c r="AD54" s="39">
        <v>0</v>
      </c>
      <c r="AE54" s="39">
        <v>1</v>
      </c>
      <c r="AF54" s="39">
        <v>0</v>
      </c>
      <c r="AG54" s="39">
        <v>0</v>
      </c>
      <c r="AH54" s="39">
        <v>0</v>
      </c>
      <c r="AI54" s="39">
        <v>0</v>
      </c>
      <c r="AJ54" s="9">
        <f t="shared" si="0"/>
        <v>1</v>
      </c>
      <c r="AK54" s="9">
        <f t="shared" si="1"/>
        <v>0</v>
      </c>
      <c r="AL54" s="9">
        <f t="shared" si="2"/>
        <v>0</v>
      </c>
      <c r="AM54" s="9">
        <f t="shared" si="3"/>
        <v>0</v>
      </c>
      <c r="AO54" s="29" t="s">
        <v>4660</v>
      </c>
    </row>
    <row r="55" spans="1:41" x14ac:dyDescent="0.25">
      <c r="A55" s="39">
        <v>80</v>
      </c>
      <c r="B55" s="29" t="s">
        <v>3520</v>
      </c>
      <c r="C55" s="29" t="s">
        <v>3521</v>
      </c>
      <c r="D55" s="29" t="s">
        <v>3522</v>
      </c>
      <c r="E55" s="42">
        <v>41855</v>
      </c>
      <c r="F55" s="29" t="s">
        <v>38</v>
      </c>
      <c r="H55"/>
      <c r="J55" s="64">
        <v>1</v>
      </c>
      <c r="L55" s="63" t="s">
        <v>342</v>
      </c>
      <c r="M55" s="29" t="s">
        <v>274</v>
      </c>
      <c r="N55" s="29" t="s">
        <v>48</v>
      </c>
      <c r="O55" s="64">
        <v>8</v>
      </c>
      <c r="P55" s="29" t="s">
        <v>4102</v>
      </c>
      <c r="Q55" s="29" t="s">
        <v>15</v>
      </c>
      <c r="R55" s="39">
        <v>1</v>
      </c>
      <c r="S55" s="39">
        <v>0</v>
      </c>
      <c r="T55" s="39">
        <v>0</v>
      </c>
      <c r="U55" s="39">
        <v>1</v>
      </c>
      <c r="V55" s="39">
        <v>0</v>
      </c>
      <c r="W55" s="39">
        <v>0</v>
      </c>
      <c r="X55" s="39">
        <v>0</v>
      </c>
      <c r="Y55" s="39">
        <v>1</v>
      </c>
      <c r="Z55" s="39">
        <v>0</v>
      </c>
      <c r="AA55" s="39">
        <v>0</v>
      </c>
      <c r="AB55" s="39">
        <v>0</v>
      </c>
      <c r="AC55" s="39">
        <v>1</v>
      </c>
      <c r="AD55" s="39">
        <v>0</v>
      </c>
      <c r="AE55" s="39">
        <v>0</v>
      </c>
      <c r="AF55" s="39">
        <v>0</v>
      </c>
      <c r="AG55" s="39">
        <v>0</v>
      </c>
      <c r="AH55" s="39">
        <v>0</v>
      </c>
      <c r="AI55" s="39">
        <v>0</v>
      </c>
      <c r="AJ55" s="9">
        <f t="shared" si="0"/>
        <v>1</v>
      </c>
      <c r="AK55" s="9">
        <f t="shared" si="1"/>
        <v>0</v>
      </c>
      <c r="AL55" s="9">
        <f t="shared" si="2"/>
        <v>0</v>
      </c>
      <c r="AM55" s="9">
        <f t="shared" si="3"/>
        <v>0</v>
      </c>
      <c r="AN55" s="29" t="s">
        <v>3523</v>
      </c>
      <c r="AO55" s="29" t="s">
        <v>3524</v>
      </c>
    </row>
    <row r="56" spans="1:41" x14ac:dyDescent="0.25">
      <c r="A56" s="39">
        <v>3001</v>
      </c>
      <c r="B56" s="29" t="s">
        <v>2449</v>
      </c>
      <c r="C56" s="29" t="s">
        <v>2450</v>
      </c>
      <c r="D56" s="29" t="s">
        <v>2451</v>
      </c>
      <c r="E56" s="42">
        <v>42153</v>
      </c>
      <c r="F56" s="29" t="s">
        <v>38</v>
      </c>
      <c r="H56"/>
      <c r="J56" s="64">
        <v>2</v>
      </c>
      <c r="L56" s="63" t="s">
        <v>342</v>
      </c>
      <c r="M56" s="29" t="s">
        <v>274</v>
      </c>
      <c r="N56" s="29" t="s">
        <v>48</v>
      </c>
      <c r="O56" s="64">
        <v>24</v>
      </c>
      <c r="P56" s="29" t="s">
        <v>2452</v>
      </c>
      <c r="Q56" s="29" t="s">
        <v>15</v>
      </c>
      <c r="R56" s="39">
        <v>1</v>
      </c>
      <c r="S56" s="39">
        <v>0</v>
      </c>
      <c r="T56" s="39">
        <v>0</v>
      </c>
      <c r="U56" s="39">
        <v>0</v>
      </c>
      <c r="V56" s="39">
        <v>0</v>
      </c>
      <c r="W56" s="39">
        <v>0</v>
      </c>
      <c r="X56" s="39">
        <v>0</v>
      </c>
      <c r="Y56" s="39">
        <v>1</v>
      </c>
      <c r="Z56" s="39">
        <v>0</v>
      </c>
      <c r="AA56" s="39">
        <v>0</v>
      </c>
      <c r="AB56" s="39">
        <v>0</v>
      </c>
      <c r="AC56" s="39">
        <v>1</v>
      </c>
      <c r="AD56" s="39">
        <v>0</v>
      </c>
      <c r="AE56" s="39">
        <v>0</v>
      </c>
      <c r="AF56" s="39">
        <v>0</v>
      </c>
      <c r="AG56" s="39">
        <v>0</v>
      </c>
      <c r="AH56" s="39">
        <v>0</v>
      </c>
      <c r="AI56" s="39">
        <v>0</v>
      </c>
      <c r="AJ56" s="9">
        <f t="shared" si="0"/>
        <v>1</v>
      </c>
      <c r="AK56" s="9">
        <f t="shared" si="1"/>
        <v>0</v>
      </c>
      <c r="AL56" s="9">
        <f t="shared" si="2"/>
        <v>0</v>
      </c>
      <c r="AM56" s="9">
        <f t="shared" si="3"/>
        <v>0</v>
      </c>
      <c r="AN56" s="29" t="s">
        <v>5457</v>
      </c>
      <c r="AO56" s="29" t="s">
        <v>2453</v>
      </c>
    </row>
    <row r="57" spans="1:41" x14ac:dyDescent="0.25">
      <c r="A57" s="39">
        <v>3411</v>
      </c>
      <c r="B57" s="29" t="s">
        <v>5495</v>
      </c>
      <c r="C57" s="29" t="s">
        <v>5496</v>
      </c>
      <c r="D57" s="29" t="s">
        <v>5497</v>
      </c>
      <c r="E57" s="42">
        <v>42736</v>
      </c>
      <c r="F57" s="29" t="s">
        <v>38</v>
      </c>
      <c r="H57"/>
      <c r="L57" s="63" t="s">
        <v>342</v>
      </c>
      <c r="M57" s="29" t="s">
        <v>274</v>
      </c>
      <c r="N57" s="29" t="s">
        <v>48</v>
      </c>
      <c r="O57" s="64">
        <v>24</v>
      </c>
      <c r="P57" s="29" t="s">
        <v>8254</v>
      </c>
      <c r="Q57" s="29" t="s">
        <v>15</v>
      </c>
      <c r="R57" s="39">
        <v>1</v>
      </c>
      <c r="S57" s="39">
        <v>0</v>
      </c>
      <c r="T57" s="39">
        <v>0</v>
      </c>
      <c r="U57" s="39">
        <v>0</v>
      </c>
      <c r="V57" s="39">
        <v>0</v>
      </c>
      <c r="W57" s="39">
        <v>1</v>
      </c>
      <c r="X57" s="39">
        <v>0</v>
      </c>
      <c r="Y57" s="39">
        <v>1</v>
      </c>
      <c r="Z57" s="39">
        <v>0</v>
      </c>
      <c r="AA57" s="39">
        <v>0</v>
      </c>
      <c r="AB57" s="39">
        <v>0</v>
      </c>
      <c r="AC57" s="39">
        <v>0</v>
      </c>
      <c r="AD57" s="39">
        <v>0</v>
      </c>
      <c r="AE57" s="39">
        <v>1</v>
      </c>
      <c r="AF57" s="39">
        <v>0</v>
      </c>
      <c r="AG57" s="39">
        <v>0</v>
      </c>
      <c r="AH57" s="39">
        <v>0</v>
      </c>
      <c r="AI57" s="39">
        <v>0</v>
      </c>
      <c r="AJ57" s="9">
        <f t="shared" si="0"/>
        <v>1</v>
      </c>
      <c r="AK57" s="9">
        <f t="shared" si="1"/>
        <v>0</v>
      </c>
      <c r="AL57" s="9">
        <f t="shared" si="2"/>
        <v>0</v>
      </c>
      <c r="AM57" s="9">
        <f t="shared" si="3"/>
        <v>0</v>
      </c>
      <c r="AN57" s="29" t="s">
        <v>5498</v>
      </c>
      <c r="AO57" s="29" t="s">
        <v>5499</v>
      </c>
    </row>
    <row r="58" spans="1:41" x14ac:dyDescent="0.25">
      <c r="A58" s="39">
        <v>2051</v>
      </c>
      <c r="B58" s="29" t="s">
        <v>5346</v>
      </c>
      <c r="C58" s="29" t="s">
        <v>5347</v>
      </c>
      <c r="D58" s="29" t="s">
        <v>5348</v>
      </c>
      <c r="E58" s="42">
        <v>40087</v>
      </c>
      <c r="F58" s="29" t="s">
        <v>38</v>
      </c>
      <c r="H58"/>
      <c r="J58" s="64">
        <v>1</v>
      </c>
      <c r="L58" s="63" t="s">
        <v>342</v>
      </c>
      <c r="M58" s="29" t="s">
        <v>185</v>
      </c>
      <c r="N58" s="29" t="s">
        <v>48</v>
      </c>
      <c r="O58" s="64">
        <v>144</v>
      </c>
      <c r="P58" s="29" t="s">
        <v>8391</v>
      </c>
      <c r="Q58" s="29" t="s">
        <v>15</v>
      </c>
      <c r="R58" s="39">
        <v>1</v>
      </c>
      <c r="S58" s="39">
        <v>0</v>
      </c>
      <c r="T58" s="39">
        <v>0</v>
      </c>
      <c r="U58" s="39">
        <v>1</v>
      </c>
      <c r="V58" s="39">
        <v>0</v>
      </c>
      <c r="W58" s="39">
        <v>0</v>
      </c>
      <c r="X58" s="39">
        <v>0</v>
      </c>
      <c r="Y58" s="39">
        <v>1</v>
      </c>
      <c r="Z58" s="39">
        <v>0</v>
      </c>
      <c r="AA58" s="39">
        <v>0</v>
      </c>
      <c r="AB58" s="39">
        <v>0</v>
      </c>
      <c r="AC58" s="39">
        <v>1</v>
      </c>
      <c r="AD58" s="39">
        <v>0</v>
      </c>
      <c r="AE58" s="39">
        <v>0</v>
      </c>
      <c r="AF58" s="39">
        <v>0</v>
      </c>
      <c r="AG58" s="39">
        <v>0</v>
      </c>
      <c r="AH58" s="39">
        <v>0</v>
      </c>
      <c r="AI58" s="39">
        <v>0</v>
      </c>
      <c r="AJ58" s="9">
        <f t="shared" si="0"/>
        <v>1</v>
      </c>
      <c r="AK58" s="9">
        <f t="shared" si="1"/>
        <v>0</v>
      </c>
      <c r="AL58" s="9">
        <f t="shared" si="2"/>
        <v>0</v>
      </c>
      <c r="AM58" s="9">
        <f t="shared" si="3"/>
        <v>0</v>
      </c>
      <c r="AN58" s="29" t="s">
        <v>5349</v>
      </c>
      <c r="AO58" s="29" t="s">
        <v>5350</v>
      </c>
    </row>
    <row r="59" spans="1:41" x14ac:dyDescent="0.25">
      <c r="A59" s="39">
        <v>2094</v>
      </c>
      <c r="B59" s="29" t="s">
        <v>5364</v>
      </c>
      <c r="C59" s="29" t="s">
        <v>5365</v>
      </c>
      <c r="D59" s="29" t="s">
        <v>5366</v>
      </c>
      <c r="E59" s="42">
        <v>39661</v>
      </c>
      <c r="F59" s="29" t="s">
        <v>38</v>
      </c>
      <c r="H59"/>
      <c r="J59" s="64">
        <v>5</v>
      </c>
      <c r="L59" s="63" t="s">
        <v>342</v>
      </c>
      <c r="M59" s="29" t="s">
        <v>185</v>
      </c>
      <c r="N59" s="29" t="s">
        <v>48</v>
      </c>
      <c r="O59" s="64">
        <v>1</v>
      </c>
      <c r="P59" s="29" t="s">
        <v>5200</v>
      </c>
      <c r="Q59" s="29" t="s">
        <v>15</v>
      </c>
      <c r="R59" s="39">
        <v>1</v>
      </c>
      <c r="S59" s="39">
        <v>0</v>
      </c>
      <c r="T59" s="39">
        <v>0</v>
      </c>
      <c r="U59" s="39">
        <v>0</v>
      </c>
      <c r="V59" s="39">
        <v>0</v>
      </c>
      <c r="W59" s="39">
        <v>0</v>
      </c>
      <c r="X59" s="39">
        <v>0</v>
      </c>
      <c r="Y59" s="39">
        <v>1</v>
      </c>
      <c r="Z59" s="39">
        <v>0</v>
      </c>
      <c r="AA59" s="39">
        <v>0</v>
      </c>
      <c r="AB59" s="39">
        <v>0</v>
      </c>
      <c r="AC59" s="39">
        <v>1</v>
      </c>
      <c r="AD59" s="39">
        <v>1</v>
      </c>
      <c r="AE59" s="39">
        <v>1</v>
      </c>
      <c r="AF59" s="39">
        <v>0</v>
      </c>
      <c r="AG59" s="39">
        <v>0</v>
      </c>
      <c r="AH59" s="39">
        <v>0</v>
      </c>
      <c r="AI59" s="39">
        <v>0</v>
      </c>
      <c r="AJ59" s="9">
        <f t="shared" si="0"/>
        <v>1</v>
      </c>
      <c r="AK59" s="9">
        <f t="shared" si="1"/>
        <v>0</v>
      </c>
      <c r="AL59" s="9">
        <f t="shared" si="2"/>
        <v>1</v>
      </c>
      <c r="AM59" s="9">
        <f t="shared" si="3"/>
        <v>1</v>
      </c>
      <c r="AN59" s="29" t="s">
        <v>5367</v>
      </c>
      <c r="AO59" s="29" t="s">
        <v>5368</v>
      </c>
    </row>
    <row r="60" spans="1:41" x14ac:dyDescent="0.25">
      <c r="A60" s="39">
        <v>2210</v>
      </c>
      <c r="B60" s="29" t="s">
        <v>7281</v>
      </c>
      <c r="C60" s="29" t="s">
        <v>7282</v>
      </c>
      <c r="D60" s="29" t="s">
        <v>7283</v>
      </c>
      <c r="E60" s="42">
        <v>40481</v>
      </c>
      <c r="F60" s="29" t="s">
        <v>38</v>
      </c>
      <c r="H60"/>
      <c r="J60" s="64">
        <v>2</v>
      </c>
      <c r="L60" s="63" t="s">
        <v>342</v>
      </c>
      <c r="M60" s="29" t="s">
        <v>185</v>
      </c>
      <c r="N60" s="29" t="s">
        <v>48</v>
      </c>
      <c r="O60" s="64">
        <v>2</v>
      </c>
      <c r="P60" s="29" t="s">
        <v>2366</v>
      </c>
      <c r="Q60" s="29" t="s">
        <v>15</v>
      </c>
      <c r="R60" s="39">
        <v>1</v>
      </c>
      <c r="S60" s="39">
        <v>0</v>
      </c>
      <c r="T60" s="39">
        <v>0</v>
      </c>
      <c r="U60" s="39">
        <v>0</v>
      </c>
      <c r="V60" s="39">
        <v>0</v>
      </c>
      <c r="W60" s="39">
        <v>0</v>
      </c>
      <c r="X60" s="39">
        <v>0</v>
      </c>
      <c r="Y60" s="39">
        <v>1</v>
      </c>
      <c r="Z60" s="39">
        <v>0</v>
      </c>
      <c r="AA60" s="39">
        <v>0</v>
      </c>
      <c r="AB60" s="39">
        <v>0</v>
      </c>
      <c r="AC60" s="39">
        <v>1</v>
      </c>
      <c r="AD60" s="39">
        <v>1</v>
      </c>
      <c r="AE60" s="39">
        <v>0</v>
      </c>
      <c r="AF60" s="39">
        <v>0</v>
      </c>
      <c r="AG60" s="39">
        <v>0</v>
      </c>
      <c r="AH60" s="39">
        <v>0</v>
      </c>
      <c r="AI60" s="39">
        <v>0</v>
      </c>
      <c r="AJ60" s="9">
        <f t="shared" si="0"/>
        <v>1</v>
      </c>
      <c r="AK60" s="9">
        <f t="shared" si="1"/>
        <v>0</v>
      </c>
      <c r="AL60" s="9">
        <f t="shared" si="2"/>
        <v>1</v>
      </c>
      <c r="AM60" s="9">
        <f t="shared" si="3"/>
        <v>1</v>
      </c>
      <c r="AN60" s="29" t="s">
        <v>7284</v>
      </c>
      <c r="AO60" s="29" t="s">
        <v>7285</v>
      </c>
    </row>
    <row r="61" spans="1:41" x14ac:dyDescent="0.25">
      <c r="A61" s="39">
        <v>2237</v>
      </c>
      <c r="B61" s="29" t="s">
        <v>6505</v>
      </c>
      <c r="C61" s="29" t="s">
        <v>6506</v>
      </c>
      <c r="D61" s="29" t="s">
        <v>6507</v>
      </c>
      <c r="E61" s="42">
        <v>39965</v>
      </c>
      <c r="F61" s="29" t="s">
        <v>38</v>
      </c>
      <c r="H61"/>
      <c r="J61" s="64">
        <v>1</v>
      </c>
      <c r="L61" s="63" t="s">
        <v>342</v>
      </c>
      <c r="M61" s="29" t="s">
        <v>185</v>
      </c>
      <c r="N61" s="29" t="s">
        <v>48</v>
      </c>
      <c r="O61" s="64">
        <v>24</v>
      </c>
      <c r="P61" s="29" t="s">
        <v>5194</v>
      </c>
      <c r="Q61" s="29" t="s">
        <v>70</v>
      </c>
      <c r="R61" s="39">
        <v>0</v>
      </c>
      <c r="S61" s="39">
        <v>0</v>
      </c>
      <c r="T61" s="39">
        <v>0</v>
      </c>
      <c r="U61" s="39">
        <v>0</v>
      </c>
      <c r="V61" s="39">
        <v>0</v>
      </c>
      <c r="W61" s="39">
        <v>0</v>
      </c>
      <c r="X61" s="39">
        <v>0</v>
      </c>
      <c r="Y61" s="39">
        <v>1</v>
      </c>
      <c r="Z61" s="39">
        <v>0</v>
      </c>
      <c r="AA61" s="39">
        <v>0</v>
      </c>
      <c r="AB61" s="39">
        <v>0</v>
      </c>
      <c r="AC61" s="39">
        <v>1</v>
      </c>
      <c r="AD61" s="39">
        <v>0</v>
      </c>
      <c r="AE61" s="39">
        <v>0</v>
      </c>
      <c r="AF61" s="39">
        <v>0</v>
      </c>
      <c r="AG61" s="39">
        <v>0</v>
      </c>
      <c r="AH61" s="39">
        <v>0</v>
      </c>
      <c r="AI61" s="39">
        <v>0</v>
      </c>
      <c r="AJ61" s="9">
        <f t="shared" si="0"/>
        <v>1</v>
      </c>
      <c r="AK61" s="9">
        <f t="shared" si="1"/>
        <v>0</v>
      </c>
      <c r="AL61" s="9">
        <f t="shared" si="2"/>
        <v>0</v>
      </c>
      <c r="AM61" s="9">
        <f t="shared" si="3"/>
        <v>0</v>
      </c>
      <c r="AN61" s="29" t="s">
        <v>6508</v>
      </c>
      <c r="AO61" s="29" t="s">
        <v>6509</v>
      </c>
    </row>
    <row r="62" spans="1:41" x14ac:dyDescent="0.25">
      <c r="A62" s="39">
        <v>2254</v>
      </c>
      <c r="B62" s="29" t="s">
        <v>6553</v>
      </c>
      <c r="C62" s="29" t="s">
        <v>6554</v>
      </c>
      <c r="D62" s="29" t="s">
        <v>6555</v>
      </c>
      <c r="E62" s="42">
        <v>38804</v>
      </c>
      <c r="F62" s="29" t="s">
        <v>38</v>
      </c>
      <c r="H62"/>
      <c r="J62" s="64">
        <v>1</v>
      </c>
      <c r="L62" s="63" t="s">
        <v>342</v>
      </c>
      <c r="M62" s="29" t="s">
        <v>185</v>
      </c>
      <c r="N62" s="29" t="s">
        <v>48</v>
      </c>
      <c r="O62" s="64">
        <v>24</v>
      </c>
      <c r="P62" s="29" t="s">
        <v>2099</v>
      </c>
      <c r="Q62" s="29" t="s">
        <v>55</v>
      </c>
      <c r="R62" s="39">
        <v>0</v>
      </c>
      <c r="S62" s="39">
        <v>0</v>
      </c>
      <c r="T62" s="39">
        <v>0</v>
      </c>
      <c r="U62" s="39">
        <v>0</v>
      </c>
      <c r="V62" s="39">
        <v>0</v>
      </c>
      <c r="W62" s="39">
        <v>0</v>
      </c>
      <c r="X62" s="39">
        <v>0</v>
      </c>
      <c r="Y62" s="39">
        <v>1</v>
      </c>
      <c r="Z62" s="39">
        <v>0</v>
      </c>
      <c r="AA62" s="39">
        <v>0</v>
      </c>
      <c r="AB62" s="39">
        <v>0</v>
      </c>
      <c r="AC62" s="39">
        <v>0</v>
      </c>
      <c r="AD62" s="39">
        <v>1</v>
      </c>
      <c r="AE62" s="39">
        <v>0</v>
      </c>
      <c r="AF62" s="39">
        <v>0</v>
      </c>
      <c r="AG62" s="39">
        <v>0</v>
      </c>
      <c r="AH62" s="39">
        <v>0</v>
      </c>
      <c r="AI62" s="39">
        <v>0</v>
      </c>
      <c r="AJ62" s="9">
        <f t="shared" si="0"/>
        <v>0</v>
      </c>
      <c r="AK62" s="9">
        <f t="shared" si="1"/>
        <v>0</v>
      </c>
      <c r="AL62" s="9">
        <f t="shared" si="2"/>
        <v>1</v>
      </c>
      <c r="AM62" s="9">
        <f t="shared" si="3"/>
        <v>1</v>
      </c>
      <c r="AN62" s="29" t="s">
        <v>6556</v>
      </c>
      <c r="AO62" s="29" t="s">
        <v>6557</v>
      </c>
    </row>
    <row r="63" spans="1:41" x14ac:dyDescent="0.25">
      <c r="A63" s="39">
        <v>2312</v>
      </c>
      <c r="B63" s="29" t="s">
        <v>6612</v>
      </c>
      <c r="C63" s="29" t="s">
        <v>6613</v>
      </c>
      <c r="D63" s="29" t="s">
        <v>6614</v>
      </c>
      <c r="E63" s="42">
        <v>39973</v>
      </c>
      <c r="F63" s="29" t="s">
        <v>38</v>
      </c>
      <c r="H63"/>
      <c r="J63" s="64">
        <v>2</v>
      </c>
      <c r="L63" s="63" t="s">
        <v>342</v>
      </c>
      <c r="M63" s="29" t="s">
        <v>185</v>
      </c>
      <c r="N63" s="29" t="s">
        <v>48</v>
      </c>
      <c r="O63" s="64">
        <v>24</v>
      </c>
      <c r="P63" s="29" t="s">
        <v>6518</v>
      </c>
      <c r="Q63" s="29" t="s">
        <v>55</v>
      </c>
      <c r="R63" s="39">
        <v>0</v>
      </c>
      <c r="S63" s="39">
        <v>0</v>
      </c>
      <c r="T63" s="39">
        <v>0</v>
      </c>
      <c r="U63" s="39">
        <v>0</v>
      </c>
      <c r="V63" s="39">
        <v>0</v>
      </c>
      <c r="W63" s="39">
        <v>0</v>
      </c>
      <c r="X63" s="39">
        <v>0</v>
      </c>
      <c r="Y63" s="39">
        <v>1</v>
      </c>
      <c r="Z63" s="39">
        <v>0</v>
      </c>
      <c r="AA63" s="39">
        <v>0</v>
      </c>
      <c r="AB63" s="39">
        <v>0</v>
      </c>
      <c r="AC63" s="39">
        <v>1</v>
      </c>
      <c r="AD63" s="39">
        <v>0</v>
      </c>
      <c r="AE63" s="39">
        <v>0</v>
      </c>
      <c r="AF63" s="39">
        <v>0</v>
      </c>
      <c r="AG63" s="39">
        <v>0</v>
      </c>
      <c r="AH63" s="39">
        <v>0</v>
      </c>
      <c r="AI63" s="39">
        <v>0</v>
      </c>
      <c r="AJ63" s="9">
        <f t="shared" si="0"/>
        <v>1</v>
      </c>
      <c r="AK63" s="9">
        <f t="shared" si="1"/>
        <v>0</v>
      </c>
      <c r="AL63" s="9">
        <f t="shared" si="2"/>
        <v>0</v>
      </c>
      <c r="AM63" s="9">
        <f t="shared" si="3"/>
        <v>0</v>
      </c>
      <c r="AN63" s="29" t="s">
        <v>6615</v>
      </c>
      <c r="AO63" s="29" t="s">
        <v>6616</v>
      </c>
    </row>
    <row r="64" spans="1:41" x14ac:dyDescent="0.25">
      <c r="A64" s="39">
        <v>4676</v>
      </c>
      <c r="B64" s="29" t="s">
        <v>4010</v>
      </c>
      <c r="C64" s="29" t="s">
        <v>4011</v>
      </c>
      <c r="D64" s="29" t="s">
        <v>4012</v>
      </c>
      <c r="E64" s="42">
        <v>44809</v>
      </c>
      <c r="F64" s="29" t="s">
        <v>38</v>
      </c>
      <c r="H64"/>
      <c r="J64" s="64">
        <v>0.33900000000000002</v>
      </c>
      <c r="K64" s="64">
        <v>21</v>
      </c>
      <c r="L64" s="63" t="s">
        <v>342</v>
      </c>
      <c r="M64" s="29" t="s">
        <v>185</v>
      </c>
      <c r="N64" s="29" t="s">
        <v>48</v>
      </c>
      <c r="O64" s="64">
        <v>28</v>
      </c>
      <c r="P64" s="29" t="s">
        <v>923</v>
      </c>
      <c r="Q64" s="29" t="s">
        <v>15</v>
      </c>
      <c r="R64" s="39">
        <v>1</v>
      </c>
      <c r="S64" s="39">
        <v>0</v>
      </c>
      <c r="T64" s="39">
        <v>0</v>
      </c>
      <c r="U64" s="39">
        <v>1</v>
      </c>
      <c r="V64" s="39">
        <v>0</v>
      </c>
      <c r="W64" s="39">
        <v>0</v>
      </c>
      <c r="X64" s="39">
        <v>0</v>
      </c>
      <c r="Y64" s="39">
        <v>0</v>
      </c>
      <c r="Z64" s="39">
        <v>1</v>
      </c>
      <c r="AA64" s="39">
        <v>0</v>
      </c>
      <c r="AB64" s="39">
        <v>0</v>
      </c>
      <c r="AC64" s="39">
        <v>0</v>
      </c>
      <c r="AD64" s="39">
        <v>0</v>
      </c>
      <c r="AE64" s="39">
        <v>1</v>
      </c>
      <c r="AF64" s="39">
        <v>0</v>
      </c>
      <c r="AG64" s="39">
        <v>0</v>
      </c>
      <c r="AH64" s="39">
        <v>0</v>
      </c>
      <c r="AI64" s="39">
        <v>0</v>
      </c>
      <c r="AJ64" s="9">
        <f t="shared" si="0"/>
        <v>1</v>
      </c>
      <c r="AK64" s="9">
        <f t="shared" si="1"/>
        <v>0</v>
      </c>
      <c r="AL64" s="9">
        <f t="shared" si="2"/>
        <v>0</v>
      </c>
      <c r="AM64" s="9">
        <f t="shared" si="3"/>
        <v>0</v>
      </c>
      <c r="AN64" s="29" t="s">
        <v>4013</v>
      </c>
      <c r="AO64" s="29" t="s">
        <v>4014</v>
      </c>
    </row>
    <row r="65" spans="1:41" x14ac:dyDescent="0.25">
      <c r="A65" s="39">
        <v>4045</v>
      </c>
      <c r="B65" s="29" t="s">
        <v>6917</v>
      </c>
      <c r="C65" s="29" t="s">
        <v>6918</v>
      </c>
      <c r="D65" s="29" t="s">
        <v>6919</v>
      </c>
      <c r="E65" s="42">
        <v>44136</v>
      </c>
      <c r="F65" s="29" t="s">
        <v>38</v>
      </c>
      <c r="G65" s="39">
        <v>1960</v>
      </c>
      <c r="H65" s="39">
        <v>1920</v>
      </c>
      <c r="I65" s="64">
        <v>920</v>
      </c>
      <c r="J65" s="64">
        <v>0.66</v>
      </c>
      <c r="L65" s="63" t="s">
        <v>341</v>
      </c>
      <c r="M65" s="29" t="s">
        <v>230</v>
      </c>
      <c r="N65" s="29" t="s">
        <v>48</v>
      </c>
      <c r="O65" s="64">
        <v>8.3333333333333301E-2</v>
      </c>
      <c r="P65" s="29" t="s">
        <v>170</v>
      </c>
      <c r="Q65" s="29" t="s">
        <v>15</v>
      </c>
      <c r="R65" s="39">
        <v>1</v>
      </c>
      <c r="S65" s="39">
        <v>0</v>
      </c>
      <c r="T65" s="39">
        <v>0</v>
      </c>
      <c r="U65" s="39">
        <v>0</v>
      </c>
      <c r="V65" s="39">
        <v>0</v>
      </c>
      <c r="W65" s="39">
        <v>0</v>
      </c>
      <c r="X65" s="39">
        <v>0</v>
      </c>
      <c r="Y65" s="39">
        <v>1</v>
      </c>
      <c r="Z65" s="39">
        <v>0</v>
      </c>
      <c r="AA65" s="39">
        <v>0</v>
      </c>
      <c r="AB65" s="39">
        <v>0</v>
      </c>
      <c r="AC65" s="39">
        <v>0</v>
      </c>
      <c r="AD65" s="39">
        <v>0</v>
      </c>
      <c r="AE65" s="39">
        <v>1</v>
      </c>
      <c r="AF65" s="39">
        <v>0</v>
      </c>
      <c r="AG65" s="39">
        <v>0</v>
      </c>
      <c r="AH65" s="39">
        <v>0</v>
      </c>
      <c r="AI65" s="39">
        <v>0</v>
      </c>
      <c r="AJ65" s="9">
        <f t="shared" si="0"/>
        <v>1</v>
      </c>
      <c r="AK65" s="9">
        <f t="shared" si="1"/>
        <v>0</v>
      </c>
      <c r="AL65" s="9">
        <f t="shared" si="2"/>
        <v>0</v>
      </c>
      <c r="AM65" s="9">
        <f t="shared" si="3"/>
        <v>0</v>
      </c>
      <c r="AN65" s="29" t="s">
        <v>6920</v>
      </c>
      <c r="AO65" s="29" t="s">
        <v>6921</v>
      </c>
    </row>
    <row r="66" spans="1:41" x14ac:dyDescent="0.25">
      <c r="A66" s="39">
        <v>2180</v>
      </c>
      <c r="B66" s="29" t="s">
        <v>6462</v>
      </c>
      <c r="C66" s="29" t="s">
        <v>6463</v>
      </c>
      <c r="D66" s="29" t="s">
        <v>6464</v>
      </c>
      <c r="E66" s="42">
        <v>39569</v>
      </c>
      <c r="F66" s="29" t="s">
        <v>38</v>
      </c>
      <c r="H66"/>
      <c r="J66" s="64">
        <v>2</v>
      </c>
      <c r="L66" s="63" t="s">
        <v>342</v>
      </c>
      <c r="M66" s="29" t="s">
        <v>1199</v>
      </c>
      <c r="N66" s="29" t="s">
        <v>48</v>
      </c>
      <c r="O66" s="64">
        <v>24</v>
      </c>
      <c r="P66" s="29" t="s">
        <v>2660</v>
      </c>
      <c r="Q66" s="29" t="s">
        <v>15</v>
      </c>
      <c r="R66" s="39">
        <v>1</v>
      </c>
      <c r="S66" s="39">
        <v>0</v>
      </c>
      <c r="T66" s="39">
        <v>0</v>
      </c>
      <c r="U66" s="39">
        <v>0</v>
      </c>
      <c r="V66" s="39">
        <v>0</v>
      </c>
      <c r="W66" s="39">
        <v>0</v>
      </c>
      <c r="X66" s="39">
        <v>0</v>
      </c>
      <c r="Y66" s="39">
        <v>1</v>
      </c>
      <c r="Z66" s="39">
        <v>0</v>
      </c>
      <c r="AA66" s="39">
        <v>0</v>
      </c>
      <c r="AB66" s="39">
        <v>0</v>
      </c>
      <c r="AC66" s="39">
        <v>1</v>
      </c>
      <c r="AD66" s="39">
        <v>1</v>
      </c>
      <c r="AE66" s="39">
        <v>0</v>
      </c>
      <c r="AF66" s="39">
        <v>0</v>
      </c>
      <c r="AG66" s="39">
        <v>0</v>
      </c>
      <c r="AH66" s="39">
        <v>0</v>
      </c>
      <c r="AI66" s="39">
        <v>0</v>
      </c>
      <c r="AJ66" s="9">
        <f t="shared" si="0"/>
        <v>1</v>
      </c>
      <c r="AK66" s="9">
        <f t="shared" si="1"/>
        <v>0</v>
      </c>
      <c r="AL66" s="9">
        <f t="shared" si="2"/>
        <v>1</v>
      </c>
      <c r="AM66" s="9">
        <f t="shared" si="3"/>
        <v>1</v>
      </c>
      <c r="AN66" s="29" t="s">
        <v>6465</v>
      </c>
      <c r="AO66" s="29" t="s">
        <v>6466</v>
      </c>
    </row>
    <row r="67" spans="1:41" x14ac:dyDescent="0.25">
      <c r="A67" s="39">
        <v>3343</v>
      </c>
      <c r="B67" s="29" t="s">
        <v>6111</v>
      </c>
      <c r="C67" s="29" t="s">
        <v>6112</v>
      </c>
      <c r="D67" s="29" t="s">
        <v>6113</v>
      </c>
      <c r="E67" s="42">
        <v>43348</v>
      </c>
      <c r="F67" s="29" t="s">
        <v>38</v>
      </c>
      <c r="H67"/>
      <c r="J67" s="64">
        <v>0.3</v>
      </c>
      <c r="L67" s="63" t="s">
        <v>342</v>
      </c>
      <c r="M67" s="29" t="s">
        <v>1199</v>
      </c>
      <c r="N67" s="29" t="s">
        <v>48</v>
      </c>
      <c r="O67" s="64">
        <v>20</v>
      </c>
      <c r="P67" s="29" t="s">
        <v>5200</v>
      </c>
      <c r="Q67" s="29" t="s">
        <v>15</v>
      </c>
      <c r="R67" s="39">
        <v>1</v>
      </c>
      <c r="S67" s="39">
        <v>0</v>
      </c>
      <c r="T67" s="39">
        <v>0</v>
      </c>
      <c r="U67" s="39">
        <v>0</v>
      </c>
      <c r="V67" s="39">
        <v>0</v>
      </c>
      <c r="W67" s="39">
        <v>0</v>
      </c>
      <c r="X67" s="39">
        <v>0</v>
      </c>
      <c r="Y67" s="39">
        <v>1</v>
      </c>
      <c r="Z67" s="39">
        <v>0</v>
      </c>
      <c r="AA67" s="39">
        <v>0</v>
      </c>
      <c r="AB67" s="39">
        <v>0</v>
      </c>
      <c r="AC67" s="39">
        <v>0</v>
      </c>
      <c r="AD67" s="39">
        <v>0</v>
      </c>
      <c r="AE67" s="39">
        <v>0</v>
      </c>
      <c r="AF67" s="39">
        <v>0</v>
      </c>
      <c r="AG67" s="39">
        <v>0</v>
      </c>
      <c r="AH67" s="39">
        <v>0</v>
      </c>
      <c r="AI67" s="39">
        <v>1</v>
      </c>
      <c r="AJ67" s="9">
        <f t="shared" ref="AJ67:AJ80" si="4">IF(OR(AC67=1,AE67=1),1,0)</f>
        <v>0</v>
      </c>
      <c r="AK67" s="9">
        <f t="shared" ref="AK67:AK80" si="5">IF(OR(AF67=1,AG67=1),1,0)</f>
        <v>0</v>
      </c>
      <c r="AL67" s="9">
        <f t="shared" ref="AL67:AL80" si="6">IF(OR(AD67=1,AH67=1,AI67=1),1,0)</f>
        <v>1</v>
      </c>
      <c r="AM67" s="9">
        <f t="shared" ref="AM67:AM80" si="7">IF(OR(AD67=1,AH67=1),1,0)</f>
        <v>0</v>
      </c>
      <c r="AN67" s="29" t="s">
        <v>3461</v>
      </c>
      <c r="AO67" s="29" t="s">
        <v>6114</v>
      </c>
    </row>
    <row r="68" spans="1:41" x14ac:dyDescent="0.25">
      <c r="A68" s="39">
        <v>3756</v>
      </c>
      <c r="B68" s="29" t="s">
        <v>5509</v>
      </c>
      <c r="C68" s="29" t="s">
        <v>5510</v>
      </c>
      <c r="D68" s="29" t="s">
        <v>5511</v>
      </c>
      <c r="E68" s="42">
        <v>44109</v>
      </c>
      <c r="F68" s="29" t="s">
        <v>38</v>
      </c>
      <c r="H68"/>
      <c r="J68" s="64">
        <v>0.04</v>
      </c>
      <c r="K68" s="64">
        <v>9.5</v>
      </c>
      <c r="L68" s="63" t="s">
        <v>342</v>
      </c>
      <c r="M68" s="29" t="s">
        <v>5512</v>
      </c>
      <c r="N68" s="29" t="s">
        <v>48</v>
      </c>
      <c r="O68" s="64">
        <v>192</v>
      </c>
      <c r="P68" s="29" t="s">
        <v>8392</v>
      </c>
      <c r="Q68" s="29" t="s">
        <v>70</v>
      </c>
      <c r="R68" s="39">
        <v>0</v>
      </c>
      <c r="S68" s="39">
        <v>0</v>
      </c>
      <c r="T68" s="39">
        <v>0</v>
      </c>
      <c r="U68" s="39">
        <v>1</v>
      </c>
      <c r="V68" s="39">
        <v>0</v>
      </c>
      <c r="W68" s="39">
        <v>0</v>
      </c>
      <c r="X68" s="39">
        <v>0</v>
      </c>
      <c r="Y68" s="39">
        <v>0</v>
      </c>
      <c r="Z68" s="39">
        <v>1</v>
      </c>
      <c r="AA68" s="39">
        <v>0</v>
      </c>
      <c r="AB68" s="39">
        <v>0</v>
      </c>
      <c r="AC68" s="39">
        <v>1</v>
      </c>
      <c r="AD68" s="39">
        <v>0</v>
      </c>
      <c r="AE68" s="39">
        <v>0</v>
      </c>
      <c r="AF68" s="39">
        <v>0</v>
      </c>
      <c r="AG68" s="39">
        <v>0</v>
      </c>
      <c r="AH68" s="39">
        <v>0</v>
      </c>
      <c r="AI68" s="39">
        <v>0</v>
      </c>
      <c r="AJ68" s="9">
        <f t="shared" si="4"/>
        <v>1</v>
      </c>
      <c r="AK68" s="9">
        <f t="shared" si="5"/>
        <v>0</v>
      </c>
      <c r="AL68" s="9">
        <f t="shared" si="6"/>
        <v>0</v>
      </c>
      <c r="AM68" s="9">
        <f t="shared" si="7"/>
        <v>0</v>
      </c>
      <c r="AN68" s="29" t="s">
        <v>5513</v>
      </c>
      <c r="AO68" s="29" t="s">
        <v>5514</v>
      </c>
    </row>
    <row r="69" spans="1:41" x14ac:dyDescent="0.25">
      <c r="A69" s="39">
        <v>3794</v>
      </c>
      <c r="B69" s="29" t="s">
        <v>3931</v>
      </c>
      <c r="C69" s="29" t="s">
        <v>3932</v>
      </c>
      <c r="D69" s="29" t="s">
        <v>3933</v>
      </c>
      <c r="E69" s="42">
        <v>42759</v>
      </c>
      <c r="F69" s="29" t="s">
        <v>38</v>
      </c>
      <c r="H69"/>
      <c r="J69" s="64">
        <v>0.25</v>
      </c>
      <c r="L69" s="63" t="s">
        <v>342</v>
      </c>
      <c r="M69" s="29" t="s">
        <v>1199</v>
      </c>
      <c r="N69" s="29" t="s">
        <v>48</v>
      </c>
      <c r="O69" s="64">
        <v>10</v>
      </c>
      <c r="P69" s="29" t="s">
        <v>6834</v>
      </c>
      <c r="Q69" s="29" t="s">
        <v>15</v>
      </c>
      <c r="R69" s="39">
        <v>0</v>
      </c>
      <c r="S69" s="39">
        <v>0</v>
      </c>
      <c r="T69" s="39">
        <v>0</v>
      </c>
      <c r="U69" s="39">
        <v>0</v>
      </c>
      <c r="V69" s="39">
        <v>0</v>
      </c>
      <c r="W69" s="39">
        <v>0</v>
      </c>
      <c r="X69" s="39">
        <v>0</v>
      </c>
      <c r="Y69" s="39">
        <v>1</v>
      </c>
      <c r="Z69" s="39">
        <v>0</v>
      </c>
      <c r="AA69" s="39">
        <v>0</v>
      </c>
      <c r="AB69" s="39">
        <v>0</v>
      </c>
      <c r="AC69" s="39">
        <v>1</v>
      </c>
      <c r="AD69" s="39">
        <v>0</v>
      </c>
      <c r="AE69" s="39">
        <v>0</v>
      </c>
      <c r="AF69" s="39">
        <v>0</v>
      </c>
      <c r="AG69" s="39">
        <v>0</v>
      </c>
      <c r="AH69" s="39">
        <v>0</v>
      </c>
      <c r="AI69" s="39">
        <v>0</v>
      </c>
      <c r="AJ69" s="9">
        <f t="shared" si="4"/>
        <v>1</v>
      </c>
      <c r="AK69" s="9">
        <f t="shared" si="5"/>
        <v>0</v>
      </c>
      <c r="AL69" s="9">
        <f t="shared" si="6"/>
        <v>0</v>
      </c>
      <c r="AM69" s="9">
        <f t="shared" si="7"/>
        <v>0</v>
      </c>
      <c r="AN69" s="29" t="s">
        <v>3934</v>
      </c>
      <c r="AO69" s="29" t="s">
        <v>3935</v>
      </c>
    </row>
    <row r="70" spans="1:41" x14ac:dyDescent="0.25">
      <c r="A70" s="39">
        <v>4751</v>
      </c>
      <c r="B70" s="29" t="s">
        <v>7286</v>
      </c>
      <c r="C70" s="29" t="s">
        <v>7287</v>
      </c>
      <c r="D70" s="29" t="s">
        <v>7288</v>
      </c>
      <c r="E70" s="42">
        <v>37226</v>
      </c>
      <c r="F70" s="29" t="s">
        <v>2852</v>
      </c>
      <c r="H70"/>
      <c r="L70" s="63" t="s">
        <v>342</v>
      </c>
      <c r="M70" s="29" t="s">
        <v>7289</v>
      </c>
      <c r="N70" s="29" t="s">
        <v>48</v>
      </c>
      <c r="O70" s="64">
        <v>1</v>
      </c>
      <c r="P70" s="29" t="s">
        <v>8393</v>
      </c>
      <c r="Q70" s="29" t="s">
        <v>55</v>
      </c>
      <c r="R70" s="39">
        <v>1</v>
      </c>
      <c r="S70" s="39">
        <v>0</v>
      </c>
      <c r="T70" s="39">
        <v>0</v>
      </c>
      <c r="U70" s="39">
        <v>0</v>
      </c>
      <c r="V70" s="39">
        <v>0</v>
      </c>
      <c r="W70" s="39">
        <v>1</v>
      </c>
      <c r="X70" s="39">
        <v>0</v>
      </c>
      <c r="Y70" s="39">
        <v>1</v>
      </c>
      <c r="Z70" s="39">
        <v>0</v>
      </c>
      <c r="AA70" s="39">
        <v>0</v>
      </c>
      <c r="AB70" s="39">
        <v>0</v>
      </c>
      <c r="AC70" s="39">
        <v>1</v>
      </c>
      <c r="AD70" s="39">
        <v>0</v>
      </c>
      <c r="AE70" s="39">
        <v>0</v>
      </c>
      <c r="AF70" s="39">
        <v>0</v>
      </c>
      <c r="AG70" s="39">
        <v>0</v>
      </c>
      <c r="AH70" s="39">
        <v>0</v>
      </c>
      <c r="AI70" s="39">
        <v>0</v>
      </c>
      <c r="AJ70" s="9">
        <f t="shared" si="4"/>
        <v>1</v>
      </c>
      <c r="AK70" s="9">
        <f t="shared" si="5"/>
        <v>0</v>
      </c>
      <c r="AL70" s="9">
        <f t="shared" si="6"/>
        <v>0</v>
      </c>
      <c r="AM70" s="9">
        <f t="shared" si="7"/>
        <v>0</v>
      </c>
      <c r="AN70" s="29" t="s">
        <v>7290</v>
      </c>
      <c r="AO70" s="29" t="s">
        <v>7291</v>
      </c>
    </row>
    <row r="71" spans="1:41" x14ac:dyDescent="0.25">
      <c r="A71" s="39">
        <v>4720</v>
      </c>
      <c r="B71" s="29" t="s">
        <v>4031</v>
      </c>
      <c r="C71" s="29" t="s">
        <v>4032</v>
      </c>
      <c r="D71" s="29" t="s">
        <v>4033</v>
      </c>
      <c r="E71" s="42">
        <v>39508</v>
      </c>
      <c r="F71" s="29" t="s">
        <v>2852</v>
      </c>
      <c r="H71"/>
      <c r="J71" s="64">
        <v>4</v>
      </c>
      <c r="L71" s="63" t="s">
        <v>341</v>
      </c>
      <c r="M71" s="29" t="s">
        <v>1411</v>
      </c>
      <c r="N71" s="29" t="s">
        <v>48</v>
      </c>
      <c r="O71" s="64">
        <v>1</v>
      </c>
      <c r="P71" s="29" t="s">
        <v>5085</v>
      </c>
      <c r="Q71" s="29" t="s">
        <v>15</v>
      </c>
      <c r="R71" s="39">
        <v>1</v>
      </c>
      <c r="S71" s="39">
        <v>0</v>
      </c>
      <c r="T71" s="39">
        <v>0</v>
      </c>
      <c r="U71" s="39">
        <v>1</v>
      </c>
      <c r="V71" s="39">
        <v>0</v>
      </c>
      <c r="W71" s="39">
        <v>0</v>
      </c>
      <c r="X71" s="39">
        <v>0</v>
      </c>
      <c r="Y71" s="39">
        <v>1</v>
      </c>
      <c r="Z71" s="39">
        <v>1</v>
      </c>
      <c r="AA71" s="39">
        <v>0</v>
      </c>
      <c r="AB71" s="39">
        <v>0</v>
      </c>
      <c r="AC71" s="39">
        <v>1</v>
      </c>
      <c r="AD71" s="39">
        <v>0</v>
      </c>
      <c r="AE71" s="39">
        <v>1</v>
      </c>
      <c r="AF71" s="39">
        <v>0</v>
      </c>
      <c r="AG71" s="39">
        <v>0</v>
      </c>
      <c r="AH71" s="39">
        <v>0</v>
      </c>
      <c r="AI71" s="39">
        <v>0</v>
      </c>
      <c r="AJ71" s="9">
        <f t="shared" si="4"/>
        <v>1</v>
      </c>
      <c r="AK71" s="9">
        <f t="shared" si="5"/>
        <v>0</v>
      </c>
      <c r="AL71" s="9">
        <f t="shared" si="6"/>
        <v>0</v>
      </c>
      <c r="AM71" s="9">
        <f t="shared" si="7"/>
        <v>0</v>
      </c>
      <c r="AN71" s="29" t="s">
        <v>4034</v>
      </c>
      <c r="AO71" s="29" t="s">
        <v>4035</v>
      </c>
    </row>
    <row r="72" spans="1:41" x14ac:dyDescent="0.25">
      <c r="A72" s="39">
        <v>1308</v>
      </c>
      <c r="B72" s="29" t="s">
        <v>6288</v>
      </c>
      <c r="C72" s="29" t="s">
        <v>6289</v>
      </c>
      <c r="D72" s="29" t="s">
        <v>6290</v>
      </c>
      <c r="E72" s="42">
        <v>33119</v>
      </c>
      <c r="F72" s="29" t="s">
        <v>38</v>
      </c>
      <c r="H72"/>
      <c r="I72" s="64">
        <v>490000</v>
      </c>
      <c r="J72" s="64">
        <v>33.799999999999997</v>
      </c>
      <c r="L72" s="63" t="s">
        <v>342</v>
      </c>
      <c r="M72" s="29" t="s">
        <v>136</v>
      </c>
      <c r="N72" s="29" t="s">
        <v>48</v>
      </c>
      <c r="O72" s="64">
        <v>2</v>
      </c>
      <c r="P72" s="29" t="s">
        <v>6291</v>
      </c>
      <c r="Q72" s="29" t="s">
        <v>55</v>
      </c>
      <c r="R72" s="39">
        <v>0</v>
      </c>
      <c r="S72" s="39">
        <v>0</v>
      </c>
      <c r="T72" s="39">
        <v>0</v>
      </c>
      <c r="U72" s="39">
        <v>1</v>
      </c>
      <c r="V72" s="39">
        <v>0</v>
      </c>
      <c r="W72" s="39">
        <v>0</v>
      </c>
      <c r="X72" s="39">
        <v>0</v>
      </c>
      <c r="Y72" s="39">
        <v>1</v>
      </c>
      <c r="Z72" s="39">
        <v>0</v>
      </c>
      <c r="AA72" s="39">
        <v>0</v>
      </c>
      <c r="AB72" s="39">
        <v>0</v>
      </c>
      <c r="AC72" s="39">
        <v>1</v>
      </c>
      <c r="AD72" s="39">
        <v>0</v>
      </c>
      <c r="AE72" s="39">
        <v>0</v>
      </c>
      <c r="AF72" s="39">
        <v>0</v>
      </c>
      <c r="AG72" s="39">
        <v>0</v>
      </c>
      <c r="AH72" s="39">
        <v>0</v>
      </c>
      <c r="AI72" s="39">
        <v>0</v>
      </c>
      <c r="AJ72" s="9">
        <f t="shared" si="4"/>
        <v>1</v>
      </c>
      <c r="AK72" s="9">
        <f t="shared" si="5"/>
        <v>0</v>
      </c>
      <c r="AL72" s="9">
        <f t="shared" si="6"/>
        <v>0</v>
      </c>
      <c r="AM72" s="9">
        <f t="shared" si="7"/>
        <v>0</v>
      </c>
      <c r="AN72" s="29" t="s">
        <v>6292</v>
      </c>
      <c r="AO72" s="29" t="s">
        <v>6293</v>
      </c>
    </row>
    <row r="73" spans="1:41" x14ac:dyDescent="0.25">
      <c r="A73" s="39">
        <v>3744</v>
      </c>
      <c r="B73" s="29" t="s">
        <v>7293</v>
      </c>
      <c r="C73" s="29" t="s">
        <v>7294</v>
      </c>
      <c r="D73" s="29" t="s">
        <v>6824</v>
      </c>
      <c r="E73" s="42">
        <v>32933</v>
      </c>
      <c r="F73" s="29" t="s">
        <v>38</v>
      </c>
      <c r="H73"/>
      <c r="J73" s="64">
        <v>40</v>
      </c>
      <c r="L73" s="63" t="s">
        <v>342</v>
      </c>
      <c r="M73" s="29" t="s">
        <v>136</v>
      </c>
      <c r="N73" s="29" t="s">
        <v>48</v>
      </c>
      <c r="O73" s="64">
        <v>4</v>
      </c>
      <c r="P73" s="29" t="s">
        <v>8394</v>
      </c>
      <c r="Q73" s="29" t="s">
        <v>70</v>
      </c>
      <c r="R73" s="39">
        <v>0</v>
      </c>
      <c r="S73" s="39">
        <v>0</v>
      </c>
      <c r="T73" s="39">
        <v>0</v>
      </c>
      <c r="U73" s="39">
        <v>1</v>
      </c>
      <c r="V73" s="39">
        <v>0</v>
      </c>
      <c r="W73" s="39">
        <v>0</v>
      </c>
      <c r="X73" s="39">
        <v>0</v>
      </c>
      <c r="Y73" s="39">
        <v>1</v>
      </c>
      <c r="Z73" s="39">
        <v>0</v>
      </c>
      <c r="AA73" s="39">
        <v>0</v>
      </c>
      <c r="AB73" s="39">
        <v>0</v>
      </c>
      <c r="AC73" s="39">
        <v>1</v>
      </c>
      <c r="AD73" s="39">
        <v>0</v>
      </c>
      <c r="AE73" s="39">
        <v>0</v>
      </c>
      <c r="AF73" s="39">
        <v>0</v>
      </c>
      <c r="AG73" s="39">
        <v>0</v>
      </c>
      <c r="AH73" s="39">
        <v>0</v>
      </c>
      <c r="AI73" s="39">
        <v>0</v>
      </c>
      <c r="AJ73" s="9">
        <f t="shared" si="4"/>
        <v>1</v>
      </c>
      <c r="AK73" s="9">
        <f t="shared" si="5"/>
        <v>0</v>
      </c>
      <c r="AL73" s="9">
        <f t="shared" si="6"/>
        <v>0</v>
      </c>
      <c r="AM73" s="9">
        <f t="shared" si="7"/>
        <v>0</v>
      </c>
      <c r="AN73" s="29" t="s">
        <v>7295</v>
      </c>
      <c r="AO73" s="29" t="s">
        <v>7296</v>
      </c>
    </row>
    <row r="74" spans="1:41" x14ac:dyDescent="0.25">
      <c r="A74" s="39">
        <v>3789</v>
      </c>
      <c r="B74" s="29" t="s">
        <v>6822</v>
      </c>
      <c r="C74" s="29" t="s">
        <v>6823</v>
      </c>
      <c r="D74" s="29" t="s">
        <v>6824</v>
      </c>
      <c r="E74" s="42">
        <v>32506</v>
      </c>
      <c r="F74" s="29" t="s">
        <v>38</v>
      </c>
      <c r="H74"/>
      <c r="I74" s="64">
        <v>480000</v>
      </c>
      <c r="J74" s="64">
        <v>30</v>
      </c>
      <c r="L74" s="63" t="s">
        <v>342</v>
      </c>
      <c r="M74" s="29" t="s">
        <v>136</v>
      </c>
      <c r="N74" s="29" t="s">
        <v>48</v>
      </c>
      <c r="O74" s="64">
        <v>4</v>
      </c>
      <c r="P74" s="29" t="s">
        <v>6825</v>
      </c>
      <c r="Q74" s="29" t="s">
        <v>70</v>
      </c>
      <c r="R74" s="39">
        <v>0</v>
      </c>
      <c r="S74" s="39">
        <v>0</v>
      </c>
      <c r="T74" s="39">
        <v>0</v>
      </c>
      <c r="U74" s="39">
        <v>1</v>
      </c>
      <c r="V74" s="39">
        <v>0</v>
      </c>
      <c r="W74" s="39">
        <v>0</v>
      </c>
      <c r="X74" s="39">
        <v>0</v>
      </c>
      <c r="Y74" s="39">
        <v>1</v>
      </c>
      <c r="Z74" s="39">
        <v>0</v>
      </c>
      <c r="AA74" s="39">
        <v>0</v>
      </c>
      <c r="AB74" s="39">
        <v>0</v>
      </c>
      <c r="AC74" s="39">
        <v>1</v>
      </c>
      <c r="AD74" s="39">
        <v>0</v>
      </c>
      <c r="AE74" s="39">
        <v>0</v>
      </c>
      <c r="AF74" s="39">
        <v>0</v>
      </c>
      <c r="AG74" s="39">
        <v>0</v>
      </c>
      <c r="AH74" s="39">
        <v>0</v>
      </c>
      <c r="AI74" s="39">
        <v>0</v>
      </c>
      <c r="AJ74" s="9">
        <f t="shared" si="4"/>
        <v>1</v>
      </c>
      <c r="AK74" s="9">
        <f t="shared" si="5"/>
        <v>0</v>
      </c>
      <c r="AL74" s="9">
        <f t="shared" si="6"/>
        <v>0</v>
      </c>
      <c r="AM74" s="9">
        <f t="shared" si="7"/>
        <v>0</v>
      </c>
      <c r="AN74" s="29" t="s">
        <v>6826</v>
      </c>
      <c r="AO74" s="29" t="s">
        <v>6827</v>
      </c>
    </row>
    <row r="75" spans="1:41" x14ac:dyDescent="0.25">
      <c r="A75" s="39">
        <v>3807</v>
      </c>
      <c r="B75" s="29" t="s">
        <v>6847</v>
      </c>
      <c r="C75" s="29" t="s">
        <v>6848</v>
      </c>
      <c r="D75" s="29" t="s">
        <v>6763</v>
      </c>
      <c r="E75" s="42">
        <v>31758</v>
      </c>
      <c r="F75" s="29" t="s">
        <v>38</v>
      </c>
      <c r="H75"/>
      <c r="I75" s="64">
        <v>490000</v>
      </c>
      <c r="J75" s="64">
        <v>33.799999999999997</v>
      </c>
      <c r="L75" s="63" t="s">
        <v>342</v>
      </c>
      <c r="M75" s="29" t="s">
        <v>136</v>
      </c>
      <c r="N75" s="29" t="s">
        <v>48</v>
      </c>
      <c r="O75" s="64">
        <v>2</v>
      </c>
      <c r="P75" s="29" t="s">
        <v>6849</v>
      </c>
      <c r="Q75" s="29" t="s">
        <v>70</v>
      </c>
      <c r="R75" s="39">
        <v>0</v>
      </c>
      <c r="S75" s="39">
        <v>0</v>
      </c>
      <c r="T75" s="39">
        <v>0</v>
      </c>
      <c r="U75" s="39">
        <v>1</v>
      </c>
      <c r="V75" s="39">
        <v>0</v>
      </c>
      <c r="W75" s="39">
        <v>0</v>
      </c>
      <c r="X75" s="39">
        <v>0</v>
      </c>
      <c r="Y75" s="39">
        <v>1</v>
      </c>
      <c r="Z75" s="39">
        <v>0</v>
      </c>
      <c r="AA75" s="39">
        <v>0</v>
      </c>
      <c r="AB75" s="39">
        <v>0</v>
      </c>
      <c r="AC75" s="39">
        <v>1</v>
      </c>
      <c r="AD75" s="39">
        <v>0</v>
      </c>
      <c r="AE75" s="39">
        <v>0</v>
      </c>
      <c r="AF75" s="39">
        <v>0</v>
      </c>
      <c r="AG75" s="39">
        <v>0</v>
      </c>
      <c r="AH75" s="39">
        <v>0</v>
      </c>
      <c r="AI75" s="39">
        <v>0</v>
      </c>
      <c r="AJ75" s="9">
        <f t="shared" si="4"/>
        <v>1</v>
      </c>
      <c r="AK75" s="9">
        <f t="shared" si="5"/>
        <v>0</v>
      </c>
      <c r="AL75" s="9">
        <f t="shared" si="6"/>
        <v>0</v>
      </c>
      <c r="AM75" s="9">
        <f t="shared" si="7"/>
        <v>0</v>
      </c>
      <c r="AN75" s="29" t="s">
        <v>6850</v>
      </c>
      <c r="AO75" s="29" t="s">
        <v>6851</v>
      </c>
    </row>
    <row r="76" spans="1:41" x14ac:dyDescent="0.25">
      <c r="A76" s="39">
        <v>1716</v>
      </c>
      <c r="B76" s="29" t="s">
        <v>7311</v>
      </c>
      <c r="C76" s="29" t="s">
        <v>7312</v>
      </c>
      <c r="D76" s="29" t="s">
        <v>7313</v>
      </c>
      <c r="E76" s="42">
        <v>40360</v>
      </c>
      <c r="F76" s="29" t="s">
        <v>38</v>
      </c>
      <c r="H76"/>
      <c r="I76" s="64">
        <v>48000</v>
      </c>
      <c r="L76" s="63" t="s">
        <v>342</v>
      </c>
      <c r="M76" s="29" t="s">
        <v>4080</v>
      </c>
      <c r="N76" s="29" t="s">
        <v>48</v>
      </c>
      <c r="O76" s="64">
        <v>14600</v>
      </c>
      <c r="P76" s="29" t="s">
        <v>2307</v>
      </c>
      <c r="Q76" s="29" t="s">
        <v>15</v>
      </c>
      <c r="R76" s="39">
        <v>0</v>
      </c>
      <c r="S76" s="39">
        <v>0</v>
      </c>
      <c r="T76" s="39">
        <v>0</v>
      </c>
      <c r="U76" s="39">
        <v>1</v>
      </c>
      <c r="V76" s="39">
        <v>0</v>
      </c>
      <c r="W76" s="39">
        <v>0</v>
      </c>
      <c r="X76" s="39">
        <v>0</v>
      </c>
      <c r="Y76" s="39">
        <v>0</v>
      </c>
      <c r="Z76" s="39">
        <v>1</v>
      </c>
      <c r="AA76" s="39">
        <v>0</v>
      </c>
      <c r="AB76" s="39">
        <v>0</v>
      </c>
      <c r="AC76" s="39">
        <v>1</v>
      </c>
      <c r="AD76" s="39">
        <v>0</v>
      </c>
      <c r="AE76" s="39">
        <v>0</v>
      </c>
      <c r="AF76" s="39">
        <v>0</v>
      </c>
      <c r="AG76" s="39">
        <v>0</v>
      </c>
      <c r="AH76" s="39">
        <v>0</v>
      </c>
      <c r="AI76" s="39">
        <v>0</v>
      </c>
      <c r="AJ76" s="9">
        <f t="shared" si="4"/>
        <v>1</v>
      </c>
      <c r="AK76" s="9">
        <f t="shared" si="5"/>
        <v>0</v>
      </c>
      <c r="AL76" s="9">
        <f t="shared" si="6"/>
        <v>0</v>
      </c>
      <c r="AM76" s="9">
        <f t="shared" si="7"/>
        <v>0</v>
      </c>
      <c r="AN76" s="29" t="s">
        <v>7314</v>
      </c>
      <c r="AO76" s="29" t="s">
        <v>7315</v>
      </c>
    </row>
    <row r="77" spans="1:41" x14ac:dyDescent="0.25">
      <c r="A77" s="39">
        <v>2415</v>
      </c>
      <c r="B77" s="29" t="s">
        <v>3287</v>
      </c>
      <c r="C77" s="29" t="s">
        <v>3288</v>
      </c>
      <c r="D77" s="29" t="s">
        <v>1130</v>
      </c>
      <c r="E77" s="42">
        <v>42804</v>
      </c>
      <c r="F77" s="29" t="s">
        <v>38</v>
      </c>
      <c r="H77"/>
      <c r="L77" s="63" t="s">
        <v>341</v>
      </c>
      <c r="M77" s="29" t="s">
        <v>283</v>
      </c>
      <c r="N77" s="29" t="s">
        <v>48</v>
      </c>
      <c r="O77" s="64">
        <v>42</v>
      </c>
      <c r="P77" s="29" t="s">
        <v>231</v>
      </c>
      <c r="Q77" s="29" t="s">
        <v>15</v>
      </c>
      <c r="R77" s="39">
        <v>0</v>
      </c>
      <c r="S77" s="39">
        <v>0</v>
      </c>
      <c r="T77" s="39">
        <v>0</v>
      </c>
      <c r="U77" s="39">
        <v>1</v>
      </c>
      <c r="V77" s="39">
        <v>0</v>
      </c>
      <c r="W77" s="39">
        <v>0</v>
      </c>
      <c r="X77" s="39">
        <v>0</v>
      </c>
      <c r="Y77" s="39">
        <v>0</v>
      </c>
      <c r="Z77" s="39">
        <v>1</v>
      </c>
      <c r="AA77" s="39">
        <v>0</v>
      </c>
      <c r="AB77" s="39">
        <v>0</v>
      </c>
      <c r="AC77" s="39">
        <v>1</v>
      </c>
      <c r="AD77" s="39">
        <v>0</v>
      </c>
      <c r="AE77" s="39">
        <v>0</v>
      </c>
      <c r="AF77" s="39">
        <v>0</v>
      </c>
      <c r="AG77" s="39">
        <v>0</v>
      </c>
      <c r="AH77" s="39">
        <v>0</v>
      </c>
      <c r="AI77" s="39">
        <v>0</v>
      </c>
      <c r="AJ77" s="9">
        <f t="shared" si="4"/>
        <v>1</v>
      </c>
      <c r="AK77" s="9">
        <f t="shared" si="5"/>
        <v>0</v>
      </c>
      <c r="AL77" s="9">
        <f t="shared" si="6"/>
        <v>0</v>
      </c>
      <c r="AM77" s="9">
        <f t="shared" si="7"/>
        <v>0</v>
      </c>
      <c r="AN77" s="29" t="s">
        <v>4579</v>
      </c>
      <c r="AO77" s="29" t="s">
        <v>3289</v>
      </c>
    </row>
    <row r="78" spans="1:41" x14ac:dyDescent="0.25">
      <c r="A78" s="39">
        <v>4512</v>
      </c>
      <c r="B78" s="29" t="s">
        <v>7316</v>
      </c>
      <c r="C78" s="29" t="s">
        <v>7317</v>
      </c>
      <c r="D78" s="29" t="s">
        <v>7318</v>
      </c>
      <c r="E78" s="42">
        <v>42248</v>
      </c>
      <c r="F78" s="29" t="s">
        <v>38</v>
      </c>
      <c r="H78"/>
      <c r="L78" s="63" t="s">
        <v>341</v>
      </c>
      <c r="M78" s="29" t="s">
        <v>283</v>
      </c>
      <c r="N78" s="29" t="s">
        <v>48</v>
      </c>
      <c r="O78" s="64">
        <v>8</v>
      </c>
      <c r="P78" s="29" t="s">
        <v>8254</v>
      </c>
      <c r="Q78" s="29" t="s">
        <v>15</v>
      </c>
      <c r="R78" s="39">
        <v>0</v>
      </c>
      <c r="S78" s="39">
        <v>0</v>
      </c>
      <c r="T78" s="39">
        <v>0</v>
      </c>
      <c r="U78" s="39">
        <v>0</v>
      </c>
      <c r="V78" s="39">
        <v>0</v>
      </c>
      <c r="W78" s="39">
        <v>1</v>
      </c>
      <c r="X78" s="39">
        <v>0</v>
      </c>
      <c r="Y78" s="39">
        <v>1</v>
      </c>
      <c r="Z78" s="39">
        <v>0</v>
      </c>
      <c r="AA78" s="39">
        <v>0</v>
      </c>
      <c r="AB78" s="39">
        <v>0</v>
      </c>
      <c r="AC78" s="39">
        <v>0</v>
      </c>
      <c r="AD78" s="39">
        <v>0</v>
      </c>
      <c r="AE78" s="39">
        <v>1</v>
      </c>
      <c r="AF78" s="39">
        <v>0</v>
      </c>
      <c r="AG78" s="39">
        <v>0</v>
      </c>
      <c r="AH78" s="39">
        <v>0</v>
      </c>
      <c r="AI78" s="39">
        <v>0</v>
      </c>
      <c r="AJ78" s="9">
        <f t="shared" si="4"/>
        <v>1</v>
      </c>
      <c r="AK78" s="9">
        <f t="shared" si="5"/>
        <v>0</v>
      </c>
      <c r="AL78" s="9">
        <f t="shared" si="6"/>
        <v>0</v>
      </c>
      <c r="AM78" s="9">
        <f t="shared" si="7"/>
        <v>0</v>
      </c>
      <c r="AN78" s="29" t="s">
        <v>7319</v>
      </c>
      <c r="AO78" s="29" t="s">
        <v>7320</v>
      </c>
    </row>
    <row r="79" spans="1:41" x14ac:dyDescent="0.25">
      <c r="A79" s="39">
        <v>5128</v>
      </c>
      <c r="B79" s="29" t="s">
        <v>4054</v>
      </c>
      <c r="C79" s="29" t="s">
        <v>4055</v>
      </c>
      <c r="D79" s="29" t="s">
        <v>4056</v>
      </c>
      <c r="E79" s="42">
        <v>45279</v>
      </c>
      <c r="F79" s="29" t="s">
        <v>332</v>
      </c>
      <c r="H79"/>
      <c r="J79" s="64">
        <v>4</v>
      </c>
      <c r="L79" s="63" t="s">
        <v>342</v>
      </c>
      <c r="M79" s="29" t="s">
        <v>1869</v>
      </c>
      <c r="N79" s="29" t="s">
        <v>4057</v>
      </c>
      <c r="O79" s="64">
        <v>24</v>
      </c>
      <c r="P79" s="29" t="s">
        <v>5075</v>
      </c>
      <c r="Q79" s="29" t="s">
        <v>15</v>
      </c>
      <c r="R79" s="39">
        <v>1</v>
      </c>
      <c r="S79" s="39">
        <v>0</v>
      </c>
      <c r="T79" s="39">
        <v>0</v>
      </c>
      <c r="U79" s="39">
        <v>0</v>
      </c>
      <c r="V79" s="39">
        <v>0</v>
      </c>
      <c r="W79" s="39">
        <v>0</v>
      </c>
      <c r="X79" s="39">
        <v>0</v>
      </c>
      <c r="Y79" s="39">
        <v>1</v>
      </c>
      <c r="Z79" s="39">
        <v>0</v>
      </c>
      <c r="AA79" s="39">
        <v>0</v>
      </c>
      <c r="AB79" s="39">
        <v>0</v>
      </c>
      <c r="AC79" s="39">
        <v>1</v>
      </c>
      <c r="AD79" s="39">
        <v>0</v>
      </c>
      <c r="AE79" s="39">
        <v>0</v>
      </c>
      <c r="AF79" s="39">
        <v>0</v>
      </c>
      <c r="AG79" s="39">
        <v>0</v>
      </c>
      <c r="AH79" s="39">
        <v>0</v>
      </c>
      <c r="AI79" s="39">
        <v>0</v>
      </c>
      <c r="AJ79" s="9">
        <f t="shared" si="4"/>
        <v>1</v>
      </c>
      <c r="AK79" s="9">
        <f t="shared" si="5"/>
        <v>0</v>
      </c>
      <c r="AL79" s="9">
        <f t="shared" si="6"/>
        <v>0</v>
      </c>
      <c r="AM79" s="9">
        <f t="shared" si="7"/>
        <v>0</v>
      </c>
      <c r="AN79" s="29" t="s">
        <v>4058</v>
      </c>
      <c r="AO79" s="29" t="s">
        <v>4059</v>
      </c>
    </row>
    <row r="80" spans="1:41" x14ac:dyDescent="0.25">
      <c r="A80" s="39">
        <v>3778</v>
      </c>
      <c r="B80" s="29" t="s">
        <v>2606</v>
      </c>
      <c r="C80" s="29" t="s">
        <v>2607</v>
      </c>
      <c r="D80" s="29" t="s">
        <v>2608</v>
      </c>
      <c r="E80" s="42">
        <v>44108</v>
      </c>
      <c r="F80" s="29" t="s">
        <v>38</v>
      </c>
      <c r="H80"/>
      <c r="I80" s="64">
        <v>28000</v>
      </c>
      <c r="J80" s="64">
        <v>0.40600000000000003</v>
      </c>
      <c r="K80" s="64">
        <v>102.8</v>
      </c>
      <c r="L80" s="63" t="s">
        <v>342</v>
      </c>
      <c r="M80" s="29" t="s">
        <v>2609</v>
      </c>
      <c r="N80" s="29" t="s">
        <v>1346</v>
      </c>
      <c r="O80" s="64">
        <v>24</v>
      </c>
      <c r="P80" s="29" t="s">
        <v>2457</v>
      </c>
      <c r="Q80" s="29" t="s">
        <v>15</v>
      </c>
      <c r="R80" s="39">
        <v>1</v>
      </c>
      <c r="S80" s="39">
        <v>0</v>
      </c>
      <c r="T80" s="39">
        <v>0</v>
      </c>
      <c r="U80" s="39">
        <v>0</v>
      </c>
      <c r="V80" s="39">
        <v>0</v>
      </c>
      <c r="W80" s="39">
        <v>0</v>
      </c>
      <c r="X80" s="39">
        <v>0</v>
      </c>
      <c r="Y80" s="39">
        <v>1</v>
      </c>
      <c r="Z80" s="39">
        <v>0</v>
      </c>
      <c r="AA80" s="39">
        <v>0</v>
      </c>
      <c r="AB80" s="39">
        <v>0</v>
      </c>
      <c r="AC80" s="39">
        <v>1</v>
      </c>
      <c r="AD80" s="39">
        <v>0</v>
      </c>
      <c r="AE80" s="39">
        <v>1</v>
      </c>
      <c r="AF80" s="39">
        <v>0</v>
      </c>
      <c r="AG80" s="39">
        <v>0</v>
      </c>
      <c r="AH80" s="39">
        <v>0</v>
      </c>
      <c r="AI80" s="39">
        <v>0</v>
      </c>
      <c r="AJ80" s="9">
        <f t="shared" si="4"/>
        <v>1</v>
      </c>
      <c r="AK80" s="9">
        <f t="shared" si="5"/>
        <v>0</v>
      </c>
      <c r="AL80" s="9">
        <f t="shared" si="6"/>
        <v>0</v>
      </c>
      <c r="AM80" s="9">
        <f t="shared" si="7"/>
        <v>0</v>
      </c>
      <c r="AN80" s="29" t="s">
        <v>4814</v>
      </c>
      <c r="AO80" s="29" t="s">
        <v>2610</v>
      </c>
    </row>
    <row r="82" spans="12:46" x14ac:dyDescent="0.25">
      <c r="AN82" s="100" t="s">
        <v>8024</v>
      </c>
      <c r="AO82" s="101">
        <f>COUNTIF(AD2:AD80,"=1")</f>
        <v>13</v>
      </c>
      <c r="AP82" s="19" t="s">
        <v>343</v>
      </c>
      <c r="AR82" s="100" t="s">
        <v>8808</v>
      </c>
      <c r="AS82" s="101">
        <f>COUNTIF(AE2:AE80,"=1")</f>
        <v>14</v>
      </c>
      <c r="AT82" s="19" t="s">
        <v>343</v>
      </c>
    </row>
    <row r="83" spans="12:46" x14ac:dyDescent="0.25">
      <c r="AN83" s="21" t="s">
        <v>15</v>
      </c>
      <c r="AO83" s="19">
        <f>COUNTIFS(AD2:AD80,"=1",R2:R80,"=1")</f>
        <v>8</v>
      </c>
      <c r="AP83" s="102">
        <f>AO83/AO82*100</f>
        <v>61.53846153846154</v>
      </c>
      <c r="AR83" s="21" t="s">
        <v>15</v>
      </c>
      <c r="AS83" s="19">
        <f>COUNTIFS(AE2:AE80,"=1",R2:R80,"=1")</f>
        <v>12</v>
      </c>
      <c r="AT83" s="102">
        <f>AS83/AS82*100</f>
        <v>85.714285714285708</v>
      </c>
    </row>
    <row r="84" spans="12:46" x14ac:dyDescent="0.25">
      <c r="AN84" s="21" t="s">
        <v>340</v>
      </c>
      <c r="AO84" s="19">
        <f>COUNTIFS(AD2:AD80,"=1",R2:R80,"=0")</f>
        <v>5</v>
      </c>
      <c r="AP84" s="102">
        <f>AO84/AO82*100</f>
        <v>38.461538461538467</v>
      </c>
      <c r="AR84" s="21" t="s">
        <v>340</v>
      </c>
      <c r="AS84" s="19">
        <f>COUNTIFS(AE2:AE80,"=1",R2:R80,"=0")</f>
        <v>2</v>
      </c>
      <c r="AT84" s="102">
        <f>AS84/AS82*100</f>
        <v>14.285714285714285</v>
      </c>
    </row>
    <row r="85" spans="12:46" x14ac:dyDescent="0.25">
      <c r="L85" s="65"/>
      <c r="M85" s="65"/>
      <c r="N85" s="65" t="s">
        <v>4092</v>
      </c>
      <c r="O85" s="87"/>
      <c r="P85" s="15" t="s">
        <v>8395</v>
      </c>
      <c r="Q85" s="46">
        <f>SUM(Q86:Q87)</f>
        <v>79</v>
      </c>
      <c r="R85" s="87" t="s">
        <v>343</v>
      </c>
      <c r="AO85" s="87"/>
      <c r="AP85" s="87"/>
    </row>
    <row r="86" spans="12:46" x14ac:dyDescent="0.25">
      <c r="L86" s="65" t="s">
        <v>15</v>
      </c>
      <c r="M86" s="65">
        <f>COUNTIFS(Q2:Q80,"Effect")</f>
        <v>62</v>
      </c>
      <c r="N86" s="66">
        <f>M86/M90</f>
        <v>0.78481012658227844</v>
      </c>
      <c r="O86" s="87"/>
      <c r="P86" t="s">
        <v>15</v>
      </c>
      <c r="Q86" s="87">
        <f>COUNTIF(R2:R80,"=1")</f>
        <v>53</v>
      </c>
      <c r="R86" s="13">
        <f>Q86/Q85*100</f>
        <v>67.088607594936718</v>
      </c>
      <c r="AN86" s="100" t="s">
        <v>8386</v>
      </c>
      <c r="AO86" s="101">
        <f>COUNTIF(AJ2:AJ80,"=1")</f>
        <v>57</v>
      </c>
      <c r="AP86" s="19" t="s">
        <v>343</v>
      </c>
    </row>
    <row r="87" spans="12:46" x14ac:dyDescent="0.25">
      <c r="L87" s="65" t="s">
        <v>70</v>
      </c>
      <c r="M87" s="65">
        <f>COUNTIFS(Q2:Q80,"No Effect")</f>
        <v>8</v>
      </c>
      <c r="N87" s="66">
        <f>M87/M90</f>
        <v>0.10126582278481013</v>
      </c>
      <c r="O87" s="87"/>
      <c r="P87" t="s">
        <v>340</v>
      </c>
      <c r="Q87" s="87">
        <f>COUNTIF(R2:R80,"=0")</f>
        <v>26</v>
      </c>
      <c r="R87" s="13">
        <f>Q87/Q85*100</f>
        <v>32.911392405063289</v>
      </c>
      <c r="AN87" s="21" t="s">
        <v>15</v>
      </c>
      <c r="AO87" s="19">
        <f>COUNTIFS(AJ2:AJ80,"=1",R2:R80,"=1")</f>
        <v>38</v>
      </c>
      <c r="AP87" s="102">
        <f>AO87/AO86*100</f>
        <v>66.666666666666657</v>
      </c>
    </row>
    <row r="88" spans="12:46" x14ac:dyDescent="0.25">
      <c r="L88" s="65" t="s">
        <v>55</v>
      </c>
      <c r="M88" s="65">
        <f>COUNTIFS(Q2:Q80,"Uncertain Effect")</f>
        <v>9</v>
      </c>
      <c r="N88" s="66">
        <f>M88/M90</f>
        <v>0.11392405063291139</v>
      </c>
      <c r="O88" s="87"/>
      <c r="Q88" s="87"/>
      <c r="R88" s="87"/>
      <c r="AN88" s="21" t="s">
        <v>340</v>
      </c>
      <c r="AO88" s="19">
        <f>COUNTIFS(AJ2:AJ80,"=1",R2:R80,"=0")</f>
        <v>19</v>
      </c>
      <c r="AP88" s="102">
        <f>AO88/AO86*100</f>
        <v>33.333333333333329</v>
      </c>
    </row>
    <row r="89" spans="12:46" x14ac:dyDescent="0.25">
      <c r="L89" s="65"/>
      <c r="M89" s="65"/>
      <c r="N89" s="65"/>
      <c r="O89" s="87"/>
      <c r="P89" s="15" t="s">
        <v>341</v>
      </c>
      <c r="Q89" s="87">
        <f>COUNTIF(L2:L80,"=Real")</f>
        <v>11</v>
      </c>
      <c r="R89" s="87" t="s">
        <v>343</v>
      </c>
    </row>
    <row r="90" spans="12:46" x14ac:dyDescent="0.25">
      <c r="L90" s="65" t="s">
        <v>4093</v>
      </c>
      <c r="M90" s="65">
        <f>SUM(M86:M88)</f>
        <v>79</v>
      </c>
      <c r="N90" s="65"/>
      <c r="O90" s="87"/>
      <c r="P90" t="s">
        <v>15</v>
      </c>
      <c r="Q90" s="87">
        <f>COUNTIFS(L2:L80,"=Real",R2:R80,"=1")</f>
        <v>8</v>
      </c>
      <c r="R90" s="13">
        <f>Q90/Q89*100</f>
        <v>72.727272727272734</v>
      </c>
      <c r="AN90" s="15" t="s">
        <v>8026</v>
      </c>
      <c r="AO90" s="46">
        <f>COUNTIF(AK2:AK80,"=1")</f>
        <v>1</v>
      </c>
      <c r="AP90" s="87" t="s">
        <v>343</v>
      </c>
    </row>
    <row r="91" spans="12:46" x14ac:dyDescent="0.25">
      <c r="L91" s="87"/>
      <c r="N91" s="87"/>
      <c r="O91" s="87"/>
      <c r="P91" t="s">
        <v>340</v>
      </c>
      <c r="Q91" s="87">
        <f>COUNTIFS(L2:L80,"=Real",R2:R80,"=0")</f>
        <v>3</v>
      </c>
      <c r="R91" s="13">
        <f>Q91/Q89*100</f>
        <v>27.27272727272727</v>
      </c>
      <c r="AN91" t="s">
        <v>15</v>
      </c>
      <c r="AO91" s="87">
        <f>COUNTIFS(AK2:AK80,"=1",R2:R80,"=1")</f>
        <v>0</v>
      </c>
      <c r="AP91" s="13">
        <f>AO91/AO90*100</f>
        <v>0</v>
      </c>
    </row>
    <row r="92" spans="12:46" x14ac:dyDescent="0.25">
      <c r="L92" s="87"/>
      <c r="N92" s="87"/>
      <c r="O92" s="87"/>
      <c r="Q92" s="87"/>
      <c r="R92" s="87"/>
      <c r="AN92" t="s">
        <v>340</v>
      </c>
      <c r="AO92" s="87">
        <f>COUNTIFS(AK2:AK80,"=1",R2:R80,"=0")</f>
        <v>1</v>
      </c>
      <c r="AP92" s="13">
        <f>AO92/AO90*100</f>
        <v>100</v>
      </c>
    </row>
    <row r="93" spans="12:46" x14ac:dyDescent="0.25">
      <c r="L93" s="87"/>
      <c r="N93" s="87"/>
      <c r="O93" s="87"/>
      <c r="P93" s="15" t="s">
        <v>342</v>
      </c>
      <c r="Q93" s="87">
        <f>COUNTIF(L2:L80,"=Simulated")</f>
        <v>68</v>
      </c>
      <c r="R93" s="87" t="s">
        <v>343</v>
      </c>
    </row>
    <row r="94" spans="12:46" x14ac:dyDescent="0.25">
      <c r="L94" s="87"/>
      <c r="N94" s="87"/>
      <c r="O94" s="87"/>
      <c r="P94" t="s">
        <v>15</v>
      </c>
      <c r="Q94" s="87">
        <f>COUNTIFS(L2:L80,"=Simulated",R2:R80,"=1")</f>
        <v>45</v>
      </c>
      <c r="R94" s="13">
        <f>Q94/Q93*100</f>
        <v>66.17647058823529</v>
      </c>
      <c r="AN94" s="15" t="s">
        <v>8382</v>
      </c>
      <c r="AO94" s="46">
        <f>COUNTIF(AL2:AL80,"=1")</f>
        <v>30</v>
      </c>
      <c r="AP94" s="87" t="s">
        <v>343</v>
      </c>
    </row>
    <row r="95" spans="12:46" x14ac:dyDescent="0.25">
      <c r="L95" s="87"/>
      <c r="N95" s="87"/>
      <c r="O95" s="87"/>
      <c r="P95" t="s">
        <v>340</v>
      </c>
      <c r="Q95" s="87">
        <f>COUNTIFS(L2:L80,"=Simulated",R2:R80,"=0")</f>
        <v>23</v>
      </c>
      <c r="R95" s="13">
        <f>Q95/Q93*100</f>
        <v>33.82352941176471</v>
      </c>
      <c r="AN95" t="s">
        <v>15</v>
      </c>
      <c r="AO95" s="87">
        <f>COUNTIFS(AL2:AL80,"=1",R2:R80,"=1")</f>
        <v>22</v>
      </c>
      <c r="AP95" s="13">
        <f>AO95/AO94*100</f>
        <v>73.333333333333329</v>
      </c>
    </row>
    <row r="96" spans="12:46" x14ac:dyDescent="0.25">
      <c r="L96" s="87"/>
      <c r="N96" s="87"/>
      <c r="O96" s="87"/>
      <c r="Q96" s="87"/>
      <c r="R96" s="87"/>
      <c r="AN96" t="s">
        <v>340</v>
      </c>
      <c r="AO96" s="87">
        <f>COUNTIFS(AL2:AL80,"=1",R2:R80,"=0")</f>
        <v>8</v>
      </c>
      <c r="AP96" s="13">
        <f>AO96/AO94*100</f>
        <v>26.666666666666668</v>
      </c>
    </row>
    <row r="97" spans="12:42" x14ac:dyDescent="0.25">
      <c r="L97" s="87"/>
      <c r="N97" s="87"/>
      <c r="O97" s="87"/>
      <c r="P97" s="15" t="s">
        <v>48</v>
      </c>
      <c r="Q97" s="87">
        <f>COUNTIFS(N2:N80,"=Pulsed")</f>
        <v>40</v>
      </c>
      <c r="R97" s="87" t="s">
        <v>343</v>
      </c>
    </row>
    <row r="98" spans="12:42" x14ac:dyDescent="0.25">
      <c r="L98" s="87"/>
      <c r="N98" s="87"/>
      <c r="O98" s="87"/>
      <c r="P98" t="s">
        <v>15</v>
      </c>
      <c r="Q98" s="87">
        <f>COUNTIFS(N2:N80,"=Pulsed",R2:R80,"=1")</f>
        <v>23</v>
      </c>
      <c r="R98" s="13">
        <f>Q98/Q97*100</f>
        <v>57.499999999999993</v>
      </c>
      <c r="AN98" s="15" t="s">
        <v>8387</v>
      </c>
      <c r="AO98" s="46">
        <f>COUNTIF(AM2:AM80,"=1")</f>
        <v>13</v>
      </c>
      <c r="AP98" s="87" t="s">
        <v>343</v>
      </c>
    </row>
    <row r="99" spans="12:42" x14ac:dyDescent="0.25">
      <c r="L99" s="87"/>
      <c r="N99" s="87"/>
      <c r="O99" s="87"/>
      <c r="P99" t="s">
        <v>340</v>
      </c>
      <c r="Q99" s="87">
        <f>COUNTIFS(N2:N80,"=Pulsed",R2:R80,"=0")</f>
        <v>17</v>
      </c>
      <c r="R99" s="13">
        <f>Q99/Q97*100</f>
        <v>42.5</v>
      </c>
      <c r="AN99" t="s">
        <v>15</v>
      </c>
      <c r="AO99" s="87">
        <f>COUNTIFS(AM2:AM80,"=1",R2:R80,"=1")</f>
        <v>8</v>
      </c>
      <c r="AP99" s="13">
        <f>AO99/AO98*100</f>
        <v>61.53846153846154</v>
      </c>
    </row>
    <row r="100" spans="12:42" x14ac:dyDescent="0.25">
      <c r="L100" s="87"/>
      <c r="N100" s="87"/>
      <c r="O100" s="87"/>
      <c r="Q100" s="87"/>
      <c r="R100" s="87"/>
      <c r="AN100" t="s">
        <v>340</v>
      </c>
      <c r="AO100" s="87">
        <f>COUNTIFS(AM2:AM80,"=1",R2:R80,"=0")</f>
        <v>5</v>
      </c>
      <c r="AP100" s="13">
        <f>AO100/AO98*100</f>
        <v>38.461538461538467</v>
      </c>
    </row>
    <row r="101" spans="12:42" x14ac:dyDescent="0.25">
      <c r="L101" s="87"/>
      <c r="N101" s="87"/>
      <c r="O101" s="87"/>
      <c r="P101" s="15" t="s">
        <v>7985</v>
      </c>
      <c r="Q101" s="46">
        <f>COUNTIFS(N2:N80,"=Continuous")</f>
        <v>16</v>
      </c>
      <c r="R101" s="87" t="s">
        <v>343</v>
      </c>
    </row>
    <row r="102" spans="12:42" x14ac:dyDescent="0.25">
      <c r="L102" s="87"/>
      <c r="N102" s="87"/>
      <c r="O102" s="87"/>
      <c r="P102" t="s">
        <v>15</v>
      </c>
      <c r="Q102" s="87">
        <f>COUNTIFS(N2:N80,"=Continuous",R2:R80,"=1")</f>
        <v>10</v>
      </c>
      <c r="R102" s="13">
        <f>Q102/Q101*100</f>
        <v>62.5</v>
      </c>
      <c r="AN102" s="15" t="s">
        <v>8028</v>
      </c>
      <c r="AO102" s="46">
        <f>COUNTIF(AF2:AF80,"=1")</f>
        <v>0</v>
      </c>
      <c r="AP102" s="87" t="s">
        <v>343</v>
      </c>
    </row>
    <row r="103" spans="12:42" x14ac:dyDescent="0.25">
      <c r="L103" s="87"/>
      <c r="N103" s="87"/>
      <c r="O103" s="87"/>
      <c r="P103" t="s">
        <v>340</v>
      </c>
      <c r="Q103" s="87">
        <f>COUNTIFS(N2:N80,"=Continuous",R2:R80,"=0")</f>
        <v>6</v>
      </c>
      <c r="R103" s="13">
        <f>Q103/Q101*100</f>
        <v>37.5</v>
      </c>
      <c r="AN103" t="s">
        <v>15</v>
      </c>
      <c r="AO103" s="87">
        <f>COUNTIFS(AF2:AF80,"=1",R2:R80,"=1")</f>
        <v>0</v>
      </c>
      <c r="AP103" s="13" t="e">
        <f>AO103/AO102*100</f>
        <v>#DIV/0!</v>
      </c>
    </row>
    <row r="104" spans="12:42" x14ac:dyDescent="0.25">
      <c r="AN104" t="s">
        <v>340</v>
      </c>
      <c r="AO104" s="87">
        <f>COUNTIFS(AF2:AF80,"=1",R2:R80,"=0")</f>
        <v>0</v>
      </c>
      <c r="AP104" s="13" t="e">
        <f>AO104/AO102*100</f>
        <v>#DIV/0!</v>
      </c>
    </row>
    <row r="106" spans="12:42" x14ac:dyDescent="0.25">
      <c r="AN106" s="100" t="s">
        <v>8427</v>
      </c>
      <c r="AO106" s="101">
        <f>COUNTIF(AI2:AI80,"=1")</f>
        <v>17</v>
      </c>
      <c r="AP106" s="19" t="s">
        <v>343</v>
      </c>
    </row>
    <row r="107" spans="12:42" x14ac:dyDescent="0.25">
      <c r="AN107" s="21" t="s">
        <v>15</v>
      </c>
      <c r="AO107" s="19">
        <f>COUNTIFS(AI2:AI80,"=1",R2:R80,"=1")</f>
        <v>14</v>
      </c>
      <c r="AP107" s="102">
        <f>AO107/AO106*100</f>
        <v>82.35294117647058</v>
      </c>
    </row>
    <row r="108" spans="12:42" x14ac:dyDescent="0.25">
      <c r="AN108" s="21" t="s">
        <v>340</v>
      </c>
      <c r="AO108" s="19">
        <f>COUNTIFS(AI2:AI80,"=1",R2:R80,"=0")</f>
        <v>3</v>
      </c>
      <c r="AP108" s="102">
        <f>AO108/AO106*100</f>
        <v>17.647058823529413</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EE714-720B-4519-9AA6-8BBFAA57ECEF}">
  <dimension ref="A1:AT67"/>
  <sheetViews>
    <sheetView zoomScale="80" zoomScaleNormal="80" workbookViewId="0">
      <pane ySplit="1" topLeftCell="A8" activePane="bottomLeft" state="frozen"/>
      <selection activeCell="R1" sqref="R1"/>
      <selection pane="bottomLeft" activeCell="K42" sqref="K42"/>
    </sheetView>
  </sheetViews>
  <sheetFormatPr defaultColWidth="21.7109375" defaultRowHeight="13.6" x14ac:dyDescent="0.25"/>
  <cols>
    <col min="1" max="1" width="7.140625" style="10" bestFit="1" customWidth="1"/>
    <col min="5" max="5" width="10.140625" style="10" bestFit="1" customWidth="1"/>
    <col min="6" max="6" width="25.85546875" customWidth="1"/>
    <col min="7" max="7" width="14.5703125" style="10" bestFit="1" customWidth="1"/>
    <col min="8" max="8" width="14.28515625" style="10" bestFit="1" customWidth="1"/>
    <col min="9" max="9" width="20.140625" style="10" bestFit="1" customWidth="1"/>
    <col min="10" max="10" width="14.7109375" style="10" bestFit="1" customWidth="1"/>
    <col min="11" max="11" width="14.85546875" style="10" bestFit="1" customWidth="1"/>
    <col min="12" max="12" width="14.85546875" style="10" customWidth="1"/>
    <col min="14" max="14" width="17.42578125" style="10" bestFit="1" customWidth="1"/>
    <col min="15" max="15" width="16.85546875" style="10" bestFit="1" customWidth="1"/>
    <col min="17" max="17" width="13.140625" style="10" bestFit="1" customWidth="1"/>
    <col min="18" max="18" width="9.42578125" style="10" customWidth="1"/>
    <col min="19" max="19" width="4.85546875" style="10" bestFit="1" customWidth="1"/>
    <col min="20" max="20" width="6.7109375" style="10" bestFit="1" customWidth="1"/>
    <col min="21" max="21" width="6.28515625" style="10" bestFit="1" customWidth="1"/>
    <col min="22" max="22" width="5.85546875" style="10" bestFit="1" customWidth="1"/>
    <col min="23" max="23" width="8.140625" style="10" bestFit="1" customWidth="1"/>
    <col min="24" max="24" width="6.28515625" style="10" bestFit="1" customWidth="1"/>
    <col min="25" max="25" width="6.140625" style="10" bestFit="1" customWidth="1"/>
    <col min="26" max="26" width="5.85546875" style="10" bestFit="1" customWidth="1"/>
    <col min="27" max="27" width="9.7109375" style="10" bestFit="1" customWidth="1"/>
    <col min="28" max="28" width="11.5703125" style="10" bestFit="1" customWidth="1"/>
    <col min="29" max="29" width="8.5703125" style="10" customWidth="1"/>
    <col min="30" max="30" width="11" style="10" customWidth="1"/>
    <col min="31" max="31" width="7.85546875" style="10" bestFit="1" customWidth="1"/>
    <col min="32" max="32" width="5.85546875" style="10" bestFit="1" customWidth="1"/>
    <col min="33" max="33" width="7.85546875" style="10" bestFit="1" customWidth="1"/>
    <col min="34" max="34" width="10.85546875" style="10" customWidth="1"/>
    <col min="35" max="35" width="13" style="10" customWidth="1"/>
    <col min="36" max="36" width="12.5703125" style="87" customWidth="1"/>
    <col min="37" max="37" width="12.140625" style="87" customWidth="1"/>
    <col min="38" max="38" width="16.85546875" style="87" customWidth="1"/>
    <col min="39" max="39" width="11" style="87" customWidth="1"/>
  </cols>
  <sheetData>
    <row r="1" spans="1:40" x14ac:dyDescent="0.25">
      <c r="A1" s="27" t="s">
        <v>0</v>
      </c>
      <c r="B1" s="27" t="s">
        <v>1</v>
      </c>
      <c r="C1" s="27" t="s">
        <v>2</v>
      </c>
      <c r="D1" s="27" t="s">
        <v>3</v>
      </c>
      <c r="E1" s="27" t="s">
        <v>4</v>
      </c>
      <c r="F1" s="27" t="s">
        <v>5</v>
      </c>
      <c r="G1" s="27" t="s">
        <v>6</v>
      </c>
      <c r="H1" s="27" t="s">
        <v>7</v>
      </c>
      <c r="I1" s="27" t="s">
        <v>8</v>
      </c>
      <c r="J1" s="27" t="s">
        <v>9</v>
      </c>
      <c r="K1" s="27" t="s">
        <v>10</v>
      </c>
      <c r="L1" s="27" t="s">
        <v>338</v>
      </c>
      <c r="M1" s="27" t="s">
        <v>11</v>
      </c>
      <c r="N1" s="27" t="s">
        <v>12</v>
      </c>
      <c r="O1" s="27" t="s">
        <v>13</v>
      </c>
      <c r="P1" s="27" t="s">
        <v>14</v>
      </c>
      <c r="Q1" s="27" t="s">
        <v>15</v>
      </c>
      <c r="R1" s="27" t="s">
        <v>16</v>
      </c>
      <c r="S1" s="27" t="s">
        <v>17</v>
      </c>
      <c r="T1" s="27" t="s">
        <v>18</v>
      </c>
      <c r="U1" s="27" t="s">
        <v>19</v>
      </c>
      <c r="V1" s="27" t="s">
        <v>20</v>
      </c>
      <c r="W1" s="27" t="s">
        <v>21</v>
      </c>
      <c r="X1" s="27" t="s">
        <v>22</v>
      </c>
      <c r="Y1" s="27" t="s">
        <v>23</v>
      </c>
      <c r="Z1" s="27" t="s">
        <v>24</v>
      </c>
      <c r="AA1" s="27" t="s">
        <v>25</v>
      </c>
      <c r="AB1" s="27" t="s">
        <v>26</v>
      </c>
      <c r="AC1" s="27" t="s">
        <v>27</v>
      </c>
      <c r="AD1" s="27" t="s">
        <v>28</v>
      </c>
      <c r="AE1" s="27" t="s">
        <v>29</v>
      </c>
      <c r="AF1" s="27" t="s">
        <v>30</v>
      </c>
      <c r="AG1" s="27" t="s">
        <v>31</v>
      </c>
      <c r="AH1" s="27" t="s">
        <v>32</v>
      </c>
      <c r="AI1" s="27" t="s">
        <v>33</v>
      </c>
      <c r="AJ1" s="1" t="s">
        <v>8023</v>
      </c>
      <c r="AK1" s="1" t="s">
        <v>8027</v>
      </c>
      <c r="AL1" s="1" t="s">
        <v>8384</v>
      </c>
      <c r="AM1" s="1" t="s">
        <v>8385</v>
      </c>
      <c r="AN1" s="27" t="s">
        <v>34</v>
      </c>
    </row>
    <row r="2" spans="1:40" x14ac:dyDescent="0.25">
      <c r="A2" s="28">
        <v>235</v>
      </c>
      <c r="B2" s="29" t="s">
        <v>66</v>
      </c>
      <c r="C2" s="29" t="s">
        <v>67</v>
      </c>
      <c r="D2" s="29" t="s">
        <v>68</v>
      </c>
      <c r="E2" s="30">
        <v>39142</v>
      </c>
      <c r="F2" s="29" t="s">
        <v>38</v>
      </c>
      <c r="G2" s="28">
        <v>1800</v>
      </c>
      <c r="H2" s="28">
        <v>900</v>
      </c>
      <c r="L2" s="10" t="s">
        <v>341</v>
      </c>
      <c r="M2" s="29" t="s">
        <v>54</v>
      </c>
      <c r="N2" s="31" t="s">
        <v>48</v>
      </c>
      <c r="O2" s="28">
        <v>0</v>
      </c>
      <c r="P2" s="29" t="s">
        <v>69</v>
      </c>
      <c r="Q2" s="31" t="s">
        <v>70</v>
      </c>
      <c r="R2" s="28">
        <v>0</v>
      </c>
      <c r="S2" s="28">
        <v>0</v>
      </c>
      <c r="T2" s="28">
        <v>0</v>
      </c>
      <c r="U2" s="28">
        <v>0</v>
      </c>
      <c r="V2" s="28">
        <v>0</v>
      </c>
      <c r="W2" s="28">
        <v>0</v>
      </c>
      <c r="X2" s="28">
        <v>0</v>
      </c>
      <c r="Y2" s="28">
        <v>0</v>
      </c>
      <c r="Z2" s="28">
        <v>0</v>
      </c>
      <c r="AA2" s="28">
        <v>0</v>
      </c>
      <c r="AB2" s="28">
        <v>1</v>
      </c>
      <c r="AC2" s="28">
        <v>0</v>
      </c>
      <c r="AD2" s="28">
        <v>0</v>
      </c>
      <c r="AE2" s="28">
        <v>0</v>
      </c>
      <c r="AF2" s="28">
        <v>0</v>
      </c>
      <c r="AG2" s="28">
        <v>0</v>
      </c>
      <c r="AH2" s="28">
        <v>0</v>
      </c>
      <c r="AI2" s="28">
        <v>1</v>
      </c>
      <c r="AJ2" s="9">
        <f>IF(OR(AC2=1,AE2=1),1,0)</f>
        <v>0</v>
      </c>
      <c r="AK2" s="9">
        <f>IF(OR(AF2=1,AG2=1),1,0)</f>
        <v>0</v>
      </c>
      <c r="AL2" s="9">
        <f>IF(OR(AD2=1,AH2=1,AI2=1),1,0)</f>
        <v>1</v>
      </c>
      <c r="AM2" s="9">
        <f>IF(OR(AD2=1,AH2=1),1,0)</f>
        <v>0</v>
      </c>
      <c r="AN2" s="29" t="s">
        <v>71</v>
      </c>
    </row>
    <row r="3" spans="1:40" x14ac:dyDescent="0.25">
      <c r="A3" s="28">
        <v>265</v>
      </c>
      <c r="B3" s="29" t="s">
        <v>72</v>
      </c>
      <c r="C3" s="29" t="s">
        <v>73</v>
      </c>
      <c r="D3" s="29" t="s">
        <v>74</v>
      </c>
      <c r="E3" s="30">
        <v>40909</v>
      </c>
      <c r="F3" s="29" t="s">
        <v>38</v>
      </c>
      <c r="Q3" s="31" t="s">
        <v>70</v>
      </c>
      <c r="R3" s="28">
        <v>0</v>
      </c>
      <c r="S3" s="28">
        <v>0</v>
      </c>
      <c r="T3" s="28">
        <v>0</v>
      </c>
      <c r="U3" s="28">
        <v>0</v>
      </c>
      <c r="V3" s="28">
        <v>0</v>
      </c>
      <c r="W3" s="28">
        <v>0</v>
      </c>
      <c r="X3" s="28">
        <v>0</v>
      </c>
      <c r="Y3" s="28">
        <v>0</v>
      </c>
      <c r="Z3" s="28">
        <v>0</v>
      </c>
      <c r="AA3" s="28">
        <v>0</v>
      </c>
      <c r="AB3" s="28">
        <v>1</v>
      </c>
      <c r="AC3" s="28">
        <v>1</v>
      </c>
      <c r="AD3" s="28">
        <v>0</v>
      </c>
      <c r="AE3" s="28">
        <v>0</v>
      </c>
      <c r="AF3" s="28">
        <v>0</v>
      </c>
      <c r="AG3" s="28">
        <v>0</v>
      </c>
      <c r="AH3" s="28">
        <v>0</v>
      </c>
      <c r="AI3" s="28">
        <v>0</v>
      </c>
      <c r="AJ3" s="9">
        <f t="shared" ref="AJ3:AJ22" si="0">IF(OR(AC3=1,AE3=1),1,0)</f>
        <v>1</v>
      </c>
      <c r="AK3" s="9">
        <f t="shared" ref="AK3:AK22" si="1">IF(OR(AF3=1,AG3=1),1,0)</f>
        <v>0</v>
      </c>
      <c r="AL3" s="9">
        <f>IF(OR(AD3=1,AH3=1,AI3=1),1,0)</f>
        <v>0</v>
      </c>
      <c r="AM3" s="9">
        <f>IF(OR(AD3=1,AH3=1),1,0)</f>
        <v>0</v>
      </c>
      <c r="AN3" s="29" t="s">
        <v>75</v>
      </c>
    </row>
    <row r="4" spans="1:40" x14ac:dyDescent="0.25">
      <c r="A4" s="28">
        <v>304</v>
      </c>
      <c r="B4" s="29" t="s">
        <v>80</v>
      </c>
      <c r="C4" s="29" t="s">
        <v>81</v>
      </c>
      <c r="D4" s="29" t="s">
        <v>82</v>
      </c>
      <c r="E4" s="30">
        <v>38047</v>
      </c>
      <c r="F4" s="29" t="s">
        <v>38</v>
      </c>
      <c r="Q4" s="31" t="s">
        <v>15</v>
      </c>
      <c r="R4" s="28">
        <v>1</v>
      </c>
      <c r="S4" s="28">
        <v>0</v>
      </c>
      <c r="T4" s="28">
        <v>0</v>
      </c>
      <c r="U4" s="28">
        <v>0</v>
      </c>
      <c r="V4" s="28">
        <v>0</v>
      </c>
      <c r="W4" s="28">
        <v>0</v>
      </c>
      <c r="X4" s="28">
        <v>0</v>
      </c>
      <c r="Y4" s="28">
        <v>0</v>
      </c>
      <c r="Z4" s="28">
        <v>0</v>
      </c>
      <c r="AA4" s="28">
        <v>0</v>
      </c>
      <c r="AB4" s="28">
        <v>1</v>
      </c>
      <c r="AC4" s="28">
        <v>0</v>
      </c>
      <c r="AD4" s="28">
        <v>0</v>
      </c>
      <c r="AE4" s="28">
        <v>0</v>
      </c>
      <c r="AF4" s="28">
        <v>0</v>
      </c>
      <c r="AG4" s="28">
        <v>0</v>
      </c>
      <c r="AH4" s="28">
        <v>0</v>
      </c>
      <c r="AI4" s="28">
        <v>1</v>
      </c>
      <c r="AJ4" s="9">
        <f t="shared" si="0"/>
        <v>0</v>
      </c>
      <c r="AK4" s="9">
        <f t="shared" si="1"/>
        <v>0</v>
      </c>
      <c r="AL4" s="9">
        <f t="shared" ref="AL4:AL22" si="2">IF(OR(AD4=1,AH4=1,AI4=1),1,0)</f>
        <v>1</v>
      </c>
      <c r="AM4" s="9">
        <f t="shared" ref="AM4:AM22" si="3">IF(OR(AD4=1,AH4=1),1,0)</f>
        <v>0</v>
      </c>
      <c r="AN4" s="29" t="s">
        <v>83</v>
      </c>
    </row>
    <row r="5" spans="1:40" x14ac:dyDescent="0.25">
      <c r="A5" s="28">
        <v>323</v>
      </c>
      <c r="B5" s="29" t="s">
        <v>84</v>
      </c>
      <c r="C5" s="29" t="s">
        <v>85</v>
      </c>
      <c r="D5" s="29" t="s">
        <v>86</v>
      </c>
      <c r="E5" s="30">
        <v>40352</v>
      </c>
      <c r="F5" s="29" t="s">
        <v>38</v>
      </c>
      <c r="Q5" s="31" t="s">
        <v>55</v>
      </c>
      <c r="R5" s="28">
        <v>0</v>
      </c>
      <c r="S5" s="28">
        <v>0</v>
      </c>
      <c r="T5" s="28">
        <v>0</v>
      </c>
      <c r="U5" s="28">
        <v>0</v>
      </c>
      <c r="V5" s="28">
        <v>0</v>
      </c>
      <c r="W5" s="28">
        <v>0</v>
      </c>
      <c r="X5" s="28">
        <v>0</v>
      </c>
      <c r="Y5" s="28">
        <v>0</v>
      </c>
      <c r="Z5" s="28">
        <v>0</v>
      </c>
      <c r="AA5" s="28">
        <v>0</v>
      </c>
      <c r="AB5" s="28">
        <v>1</v>
      </c>
      <c r="AC5" s="28">
        <v>0</v>
      </c>
      <c r="AD5" s="28">
        <v>0</v>
      </c>
      <c r="AE5" s="28">
        <v>1</v>
      </c>
      <c r="AF5" s="28">
        <v>0</v>
      </c>
      <c r="AG5" s="28">
        <v>0</v>
      </c>
      <c r="AH5" s="28">
        <v>0</v>
      </c>
      <c r="AI5" s="28">
        <v>0</v>
      </c>
      <c r="AJ5" s="9">
        <f t="shared" si="0"/>
        <v>1</v>
      </c>
      <c r="AK5" s="9">
        <f t="shared" si="1"/>
        <v>0</v>
      </c>
      <c r="AL5" s="9">
        <f t="shared" si="2"/>
        <v>0</v>
      </c>
      <c r="AM5" s="9">
        <f t="shared" si="3"/>
        <v>0</v>
      </c>
      <c r="AN5" s="29" t="s">
        <v>87</v>
      </c>
    </row>
    <row r="6" spans="1:40" x14ac:dyDescent="0.25">
      <c r="A6" s="28">
        <v>338</v>
      </c>
      <c r="B6" s="29" t="s">
        <v>88</v>
      </c>
      <c r="C6" s="29" t="s">
        <v>89</v>
      </c>
      <c r="D6" s="29" t="s">
        <v>90</v>
      </c>
      <c r="E6" s="30">
        <v>40179</v>
      </c>
      <c r="F6" s="29" t="s">
        <v>38</v>
      </c>
      <c r="Q6" s="31" t="s">
        <v>15</v>
      </c>
      <c r="R6" s="28">
        <v>0</v>
      </c>
      <c r="S6" s="28">
        <v>0</v>
      </c>
      <c r="T6" s="28">
        <v>0</v>
      </c>
      <c r="U6" s="28">
        <v>0</v>
      </c>
      <c r="V6" s="28">
        <v>0</v>
      </c>
      <c r="W6" s="28">
        <v>0</v>
      </c>
      <c r="X6" s="28">
        <v>0</v>
      </c>
      <c r="Y6" s="28">
        <v>0</v>
      </c>
      <c r="Z6" s="28">
        <v>0</v>
      </c>
      <c r="AA6" s="28">
        <v>0</v>
      </c>
      <c r="AB6" s="28">
        <v>1</v>
      </c>
      <c r="AC6" s="28">
        <v>1</v>
      </c>
      <c r="AD6" s="28">
        <v>0</v>
      </c>
      <c r="AE6" s="28">
        <v>0</v>
      </c>
      <c r="AF6" s="28">
        <v>1</v>
      </c>
      <c r="AG6" s="28">
        <v>0</v>
      </c>
      <c r="AH6" s="28">
        <v>0</v>
      </c>
      <c r="AI6" s="28">
        <v>0</v>
      </c>
      <c r="AJ6" s="9">
        <f t="shared" si="0"/>
        <v>1</v>
      </c>
      <c r="AK6" s="9">
        <f t="shared" si="1"/>
        <v>1</v>
      </c>
      <c r="AL6" s="9">
        <f t="shared" si="2"/>
        <v>0</v>
      </c>
      <c r="AM6" s="9">
        <f t="shared" si="3"/>
        <v>0</v>
      </c>
      <c r="AN6" s="29" t="s">
        <v>91</v>
      </c>
    </row>
    <row r="7" spans="1:40" x14ac:dyDescent="0.25">
      <c r="A7" s="28">
        <v>363</v>
      </c>
      <c r="B7" s="29" t="s">
        <v>100</v>
      </c>
      <c r="C7" s="29" t="s">
        <v>101</v>
      </c>
      <c r="D7" s="29" t="s">
        <v>102</v>
      </c>
      <c r="E7" s="30">
        <v>39873</v>
      </c>
      <c r="F7" s="29" t="s">
        <v>38</v>
      </c>
      <c r="O7" s="28">
        <v>0</v>
      </c>
      <c r="P7" s="29" t="s">
        <v>103</v>
      </c>
      <c r="Q7" s="31" t="s">
        <v>70</v>
      </c>
      <c r="R7" s="28">
        <v>0</v>
      </c>
      <c r="S7" s="28">
        <v>0</v>
      </c>
      <c r="T7" s="28">
        <v>0</v>
      </c>
      <c r="U7" s="28">
        <v>0</v>
      </c>
      <c r="V7" s="28">
        <v>0</v>
      </c>
      <c r="W7" s="28">
        <v>0</v>
      </c>
      <c r="X7" s="28">
        <v>0</v>
      </c>
      <c r="Y7" s="28">
        <v>0</v>
      </c>
      <c r="Z7" s="28">
        <v>0</v>
      </c>
      <c r="AA7" s="28">
        <v>0</v>
      </c>
      <c r="AB7" s="28">
        <v>1</v>
      </c>
      <c r="AC7" s="28">
        <v>1</v>
      </c>
      <c r="AD7" s="28">
        <v>0</v>
      </c>
      <c r="AE7" s="28">
        <v>0</v>
      </c>
      <c r="AF7" s="28">
        <v>0</v>
      </c>
      <c r="AG7" s="28">
        <v>0</v>
      </c>
      <c r="AH7" s="28">
        <v>0</v>
      </c>
      <c r="AI7" s="28">
        <v>0</v>
      </c>
      <c r="AJ7" s="9">
        <f t="shared" si="0"/>
        <v>1</v>
      </c>
      <c r="AK7" s="9">
        <f t="shared" si="1"/>
        <v>0</v>
      </c>
      <c r="AL7" s="9">
        <f t="shared" si="2"/>
        <v>0</v>
      </c>
      <c r="AM7" s="9">
        <f t="shared" si="3"/>
        <v>0</v>
      </c>
      <c r="AN7" s="29" t="s">
        <v>104</v>
      </c>
    </row>
    <row r="8" spans="1:40" x14ac:dyDescent="0.25">
      <c r="A8" s="28">
        <v>779</v>
      </c>
      <c r="B8" s="29" t="s">
        <v>142</v>
      </c>
      <c r="C8" s="29" t="s">
        <v>143</v>
      </c>
      <c r="D8" s="29" t="s">
        <v>144</v>
      </c>
      <c r="E8" s="30">
        <v>40695</v>
      </c>
      <c r="F8" s="29" t="s">
        <v>38</v>
      </c>
      <c r="G8" s="28">
        <v>2100</v>
      </c>
      <c r="H8" s="28">
        <v>800</v>
      </c>
      <c r="L8" s="10" t="s">
        <v>341</v>
      </c>
      <c r="M8" s="29" t="s">
        <v>145</v>
      </c>
      <c r="N8" s="31" t="s">
        <v>48</v>
      </c>
      <c r="O8" s="28">
        <v>0</v>
      </c>
      <c r="P8" s="29" t="s">
        <v>146</v>
      </c>
      <c r="Q8" s="31" t="s">
        <v>15</v>
      </c>
      <c r="R8" s="28">
        <v>1</v>
      </c>
      <c r="S8" s="28">
        <v>0</v>
      </c>
      <c r="T8" s="28">
        <v>0</v>
      </c>
      <c r="U8" s="28">
        <v>0</v>
      </c>
      <c r="V8" s="28">
        <v>0</v>
      </c>
      <c r="W8" s="28">
        <v>0</v>
      </c>
      <c r="X8" s="28">
        <v>0</v>
      </c>
      <c r="Y8" s="28">
        <v>0</v>
      </c>
      <c r="Z8" s="28">
        <v>0</v>
      </c>
      <c r="AA8" s="28">
        <v>0</v>
      </c>
      <c r="AB8" s="28">
        <v>1</v>
      </c>
      <c r="AC8" s="28">
        <v>1</v>
      </c>
      <c r="AD8" s="28">
        <v>0</v>
      </c>
      <c r="AE8" s="28">
        <v>0</v>
      </c>
      <c r="AF8" s="28">
        <v>0</v>
      </c>
      <c r="AG8" s="28">
        <v>0</v>
      </c>
      <c r="AH8" s="28">
        <v>0</v>
      </c>
      <c r="AI8" s="28">
        <v>0</v>
      </c>
      <c r="AJ8" s="9">
        <f t="shared" si="0"/>
        <v>1</v>
      </c>
      <c r="AK8" s="9">
        <f t="shared" si="1"/>
        <v>0</v>
      </c>
      <c r="AL8" s="9">
        <f t="shared" si="2"/>
        <v>0</v>
      </c>
      <c r="AM8" s="9">
        <f t="shared" si="3"/>
        <v>0</v>
      </c>
      <c r="AN8" s="29" t="s">
        <v>147</v>
      </c>
    </row>
    <row r="9" spans="1:40" x14ac:dyDescent="0.25">
      <c r="A9" s="28">
        <v>933</v>
      </c>
      <c r="B9" s="29" t="s">
        <v>159</v>
      </c>
      <c r="C9" s="29" t="s">
        <v>160</v>
      </c>
      <c r="D9" s="29" t="s">
        <v>161</v>
      </c>
      <c r="E9" s="30">
        <v>39448</v>
      </c>
      <c r="F9" s="29" t="s">
        <v>38</v>
      </c>
      <c r="J9" s="28">
        <v>1</v>
      </c>
      <c r="L9" s="10" t="s">
        <v>341</v>
      </c>
      <c r="M9" s="29" t="s">
        <v>47</v>
      </c>
      <c r="N9" s="31" t="s">
        <v>48</v>
      </c>
      <c r="O9" s="28">
        <v>13.035714285714285</v>
      </c>
      <c r="P9" s="29" t="s">
        <v>157</v>
      </c>
      <c r="Q9" s="31" t="s">
        <v>70</v>
      </c>
      <c r="R9" s="28">
        <v>0</v>
      </c>
      <c r="S9" s="28">
        <v>0</v>
      </c>
      <c r="T9" s="28">
        <v>0</v>
      </c>
      <c r="U9" s="28">
        <v>0</v>
      </c>
      <c r="V9" s="28">
        <v>0</v>
      </c>
      <c r="W9" s="28">
        <v>0</v>
      </c>
      <c r="X9" s="28">
        <v>0</v>
      </c>
      <c r="Y9" s="28">
        <v>0</v>
      </c>
      <c r="Z9" s="28">
        <v>0</v>
      </c>
      <c r="AA9" s="28">
        <v>1</v>
      </c>
      <c r="AB9" s="28">
        <v>0</v>
      </c>
      <c r="AC9" s="28">
        <v>0</v>
      </c>
      <c r="AD9" s="28">
        <v>0</v>
      </c>
      <c r="AE9" s="28">
        <v>1</v>
      </c>
      <c r="AF9" s="28">
        <v>0</v>
      </c>
      <c r="AG9" s="28">
        <v>1</v>
      </c>
      <c r="AH9" s="28">
        <v>0</v>
      </c>
      <c r="AI9" s="28">
        <v>0</v>
      </c>
      <c r="AJ9" s="9">
        <f t="shared" si="0"/>
        <v>1</v>
      </c>
      <c r="AK9" s="9">
        <f t="shared" si="1"/>
        <v>1</v>
      </c>
      <c r="AL9" s="9">
        <f t="shared" si="2"/>
        <v>0</v>
      </c>
      <c r="AM9" s="9">
        <f t="shared" si="3"/>
        <v>0</v>
      </c>
      <c r="AN9" s="29" t="s">
        <v>162</v>
      </c>
    </row>
    <row r="10" spans="1:40" x14ac:dyDescent="0.25">
      <c r="A10" s="28">
        <v>988</v>
      </c>
      <c r="B10" s="29" t="s">
        <v>163</v>
      </c>
      <c r="C10" s="29" t="s">
        <v>164</v>
      </c>
      <c r="D10" s="29" t="s">
        <v>165</v>
      </c>
      <c r="E10" s="30">
        <v>42542</v>
      </c>
      <c r="F10" s="29" t="s">
        <v>46</v>
      </c>
      <c r="O10" s="28">
        <v>0</v>
      </c>
      <c r="P10" s="29" t="s">
        <v>60</v>
      </c>
      <c r="Q10" s="31" t="s">
        <v>15</v>
      </c>
      <c r="R10" s="28">
        <v>1</v>
      </c>
      <c r="S10" s="28">
        <v>0</v>
      </c>
      <c r="T10" s="28">
        <v>0</v>
      </c>
      <c r="U10" s="28">
        <v>0</v>
      </c>
      <c r="V10" s="28">
        <v>0</v>
      </c>
      <c r="W10" s="28">
        <v>0</v>
      </c>
      <c r="X10" s="28">
        <v>0</v>
      </c>
      <c r="Y10" s="28">
        <v>0</v>
      </c>
      <c r="Z10" s="28">
        <v>0</v>
      </c>
      <c r="AA10" s="28">
        <v>0</v>
      </c>
      <c r="AB10" s="28">
        <v>1</v>
      </c>
      <c r="AC10" s="28">
        <v>0</v>
      </c>
      <c r="AD10" s="28">
        <v>0</v>
      </c>
      <c r="AE10" s="28">
        <v>0</v>
      </c>
      <c r="AF10" s="28">
        <v>0</v>
      </c>
      <c r="AG10" s="28">
        <v>0</v>
      </c>
      <c r="AH10" s="28">
        <v>0</v>
      </c>
      <c r="AI10" s="28">
        <v>1</v>
      </c>
      <c r="AJ10" s="9">
        <f t="shared" si="0"/>
        <v>0</v>
      </c>
      <c r="AK10" s="9">
        <f t="shared" si="1"/>
        <v>0</v>
      </c>
      <c r="AL10" s="9">
        <f t="shared" si="2"/>
        <v>1</v>
      </c>
      <c r="AM10" s="9">
        <f t="shared" si="3"/>
        <v>0</v>
      </c>
      <c r="AN10" s="29" t="s">
        <v>166</v>
      </c>
    </row>
    <row r="11" spans="1:40" x14ac:dyDescent="0.25">
      <c r="A11" s="28">
        <v>1030</v>
      </c>
      <c r="B11" s="29" t="s">
        <v>167</v>
      </c>
      <c r="C11" s="29" t="s">
        <v>168</v>
      </c>
      <c r="D11" s="29" t="s">
        <v>169</v>
      </c>
      <c r="E11" s="30">
        <v>41671</v>
      </c>
      <c r="F11" s="29" t="s">
        <v>38</v>
      </c>
      <c r="L11" s="10" t="s">
        <v>341</v>
      </c>
      <c r="M11" s="29" t="s">
        <v>54</v>
      </c>
      <c r="N11" s="31" t="s">
        <v>48</v>
      </c>
      <c r="O11" s="28">
        <v>273.75</v>
      </c>
      <c r="P11" s="29" t="s">
        <v>170</v>
      </c>
      <c r="Q11" s="31" t="s">
        <v>15</v>
      </c>
      <c r="R11" s="28">
        <v>0</v>
      </c>
      <c r="S11" s="28">
        <v>0</v>
      </c>
      <c r="T11" s="28">
        <v>0</v>
      </c>
      <c r="U11" s="28">
        <v>0</v>
      </c>
      <c r="V11" s="28">
        <v>0</v>
      </c>
      <c r="W11" s="28">
        <v>0</v>
      </c>
      <c r="X11" s="28">
        <v>0</v>
      </c>
      <c r="Y11" s="28">
        <v>0</v>
      </c>
      <c r="Z11" s="28">
        <v>0</v>
      </c>
      <c r="AA11" s="28">
        <v>0</v>
      </c>
      <c r="AB11" s="28">
        <v>1</v>
      </c>
      <c r="AC11" s="28">
        <v>0</v>
      </c>
      <c r="AD11" s="28">
        <v>0</v>
      </c>
      <c r="AE11" s="28">
        <v>0</v>
      </c>
      <c r="AF11" s="28">
        <v>0</v>
      </c>
      <c r="AG11" s="28">
        <v>0</v>
      </c>
      <c r="AH11" s="28">
        <v>0</v>
      </c>
      <c r="AI11" s="28">
        <v>1</v>
      </c>
      <c r="AJ11" s="9">
        <f t="shared" si="0"/>
        <v>0</v>
      </c>
      <c r="AK11" s="9">
        <f t="shared" si="1"/>
        <v>0</v>
      </c>
      <c r="AL11" s="9">
        <f t="shared" si="2"/>
        <v>1</v>
      </c>
      <c r="AM11" s="9">
        <f t="shared" si="3"/>
        <v>0</v>
      </c>
      <c r="AN11" s="29" t="s">
        <v>171</v>
      </c>
    </row>
    <row r="12" spans="1:40" x14ac:dyDescent="0.25">
      <c r="A12" s="28">
        <v>1037</v>
      </c>
      <c r="B12" s="29" t="s">
        <v>172</v>
      </c>
      <c r="C12" s="29" t="s">
        <v>173</v>
      </c>
      <c r="D12" s="29" t="s">
        <v>174</v>
      </c>
      <c r="E12" s="30">
        <v>41944</v>
      </c>
      <c r="F12" s="29" t="s">
        <v>38</v>
      </c>
      <c r="G12" s="28">
        <v>928</v>
      </c>
      <c r="H12" s="28">
        <v>915</v>
      </c>
      <c r="L12" s="10" t="s">
        <v>341</v>
      </c>
      <c r="M12" s="29" t="s">
        <v>175</v>
      </c>
      <c r="N12" s="31" t="s">
        <v>48</v>
      </c>
      <c r="O12" s="28">
        <v>0</v>
      </c>
      <c r="P12" s="29" t="s">
        <v>170</v>
      </c>
      <c r="Q12" s="31" t="s">
        <v>15</v>
      </c>
      <c r="R12" s="28">
        <v>1</v>
      </c>
      <c r="S12" s="28">
        <v>0</v>
      </c>
      <c r="T12" s="28">
        <v>0</v>
      </c>
      <c r="U12" s="28">
        <v>0</v>
      </c>
      <c r="V12" s="28">
        <v>0</v>
      </c>
      <c r="W12" s="28">
        <v>0</v>
      </c>
      <c r="X12" s="28">
        <v>0</v>
      </c>
      <c r="Y12" s="28">
        <v>0</v>
      </c>
      <c r="Z12" s="28">
        <v>0</v>
      </c>
      <c r="AA12" s="28">
        <v>0</v>
      </c>
      <c r="AB12" s="28">
        <v>1</v>
      </c>
      <c r="AC12" s="28">
        <v>0</v>
      </c>
      <c r="AD12" s="28">
        <v>0</v>
      </c>
      <c r="AE12" s="28">
        <v>0</v>
      </c>
      <c r="AF12" s="28">
        <v>1</v>
      </c>
      <c r="AG12" s="28">
        <v>0</v>
      </c>
      <c r="AH12" s="28">
        <v>0</v>
      </c>
      <c r="AI12" s="28">
        <v>0</v>
      </c>
      <c r="AJ12" s="9">
        <f t="shared" si="0"/>
        <v>0</v>
      </c>
      <c r="AK12" s="9">
        <f>IF(OR(AF12=1,AG12=1),1,0)</f>
        <v>1</v>
      </c>
      <c r="AL12" s="9">
        <f t="shared" si="2"/>
        <v>0</v>
      </c>
      <c r="AM12" s="9">
        <f t="shared" si="3"/>
        <v>0</v>
      </c>
      <c r="AN12" s="29" t="s">
        <v>176</v>
      </c>
    </row>
    <row r="13" spans="1:40" x14ac:dyDescent="0.25">
      <c r="A13" s="28">
        <v>1168</v>
      </c>
      <c r="B13" s="29" t="s">
        <v>177</v>
      </c>
      <c r="C13" s="29" t="s">
        <v>178</v>
      </c>
      <c r="D13" s="29" t="s">
        <v>179</v>
      </c>
      <c r="E13" s="30">
        <v>41823</v>
      </c>
      <c r="F13" s="29" t="s">
        <v>38</v>
      </c>
      <c r="G13" s="28">
        <v>1800</v>
      </c>
      <c r="H13" s="28">
        <v>900</v>
      </c>
      <c r="I13" s="28">
        <v>11490</v>
      </c>
      <c r="L13" s="10" t="s">
        <v>341</v>
      </c>
      <c r="M13" s="29" t="s">
        <v>47</v>
      </c>
      <c r="N13" s="31" t="s">
        <v>48</v>
      </c>
      <c r="O13" s="28">
        <v>43332.800000000003</v>
      </c>
      <c r="P13" s="29" t="s">
        <v>180</v>
      </c>
      <c r="Q13" s="31" t="s">
        <v>15</v>
      </c>
      <c r="R13" s="28">
        <v>1</v>
      </c>
      <c r="S13" s="28">
        <v>0</v>
      </c>
      <c r="T13" s="28">
        <v>0</v>
      </c>
      <c r="U13" s="28">
        <v>0</v>
      </c>
      <c r="V13" s="28">
        <v>0</v>
      </c>
      <c r="W13" s="28">
        <v>0</v>
      </c>
      <c r="X13" s="28">
        <v>0</v>
      </c>
      <c r="Y13" s="28">
        <v>0</v>
      </c>
      <c r="Z13" s="28">
        <v>0</v>
      </c>
      <c r="AA13" s="28">
        <v>0</v>
      </c>
      <c r="AB13" s="28">
        <v>1</v>
      </c>
      <c r="AC13" s="28">
        <v>0</v>
      </c>
      <c r="AD13" s="28">
        <v>0</v>
      </c>
      <c r="AE13" s="28">
        <v>0</v>
      </c>
      <c r="AF13" s="28">
        <v>0</v>
      </c>
      <c r="AG13" s="28">
        <v>0</v>
      </c>
      <c r="AH13" s="28">
        <v>0</v>
      </c>
      <c r="AI13" s="28">
        <v>1</v>
      </c>
      <c r="AJ13" s="9">
        <f t="shared" si="0"/>
        <v>0</v>
      </c>
      <c r="AK13" s="9">
        <f>IF(OR(AF13=1,AG13=1),1,0)</f>
        <v>0</v>
      </c>
      <c r="AL13" s="9">
        <f t="shared" si="2"/>
        <v>1</v>
      </c>
      <c r="AM13" s="9">
        <f t="shared" si="3"/>
        <v>0</v>
      </c>
      <c r="AN13" s="29" t="s">
        <v>181</v>
      </c>
    </row>
    <row r="14" spans="1:40" x14ac:dyDescent="0.25">
      <c r="A14" s="28">
        <v>2057</v>
      </c>
      <c r="B14" s="29" t="s">
        <v>280</v>
      </c>
      <c r="C14" s="29" t="s">
        <v>281</v>
      </c>
      <c r="D14" s="29" t="s">
        <v>282</v>
      </c>
      <c r="E14" s="30">
        <v>42550</v>
      </c>
      <c r="F14" s="29" t="s">
        <v>38</v>
      </c>
      <c r="L14" s="10" t="s">
        <v>341</v>
      </c>
      <c r="M14" s="29" t="s">
        <v>283</v>
      </c>
      <c r="N14" s="31" t="s">
        <v>48</v>
      </c>
      <c r="O14" s="28">
        <v>0</v>
      </c>
      <c r="P14" s="29" t="s">
        <v>170</v>
      </c>
      <c r="Q14" s="31" t="s">
        <v>55</v>
      </c>
      <c r="R14" s="28">
        <v>0</v>
      </c>
      <c r="S14" s="28">
        <v>0</v>
      </c>
      <c r="T14" s="28">
        <v>0</v>
      </c>
      <c r="U14" s="28">
        <v>0</v>
      </c>
      <c r="V14" s="28">
        <v>0</v>
      </c>
      <c r="W14" s="28">
        <v>0</v>
      </c>
      <c r="X14" s="28">
        <v>0</v>
      </c>
      <c r="Y14" s="28">
        <v>0</v>
      </c>
      <c r="Z14" s="28">
        <v>0</v>
      </c>
      <c r="AA14" s="28">
        <v>1</v>
      </c>
      <c r="AB14" s="28">
        <v>0</v>
      </c>
      <c r="AC14" s="28">
        <v>1</v>
      </c>
      <c r="AD14" s="28">
        <v>0</v>
      </c>
      <c r="AE14" s="28">
        <v>1</v>
      </c>
      <c r="AF14" s="28">
        <v>0</v>
      </c>
      <c r="AG14" s="28">
        <v>0</v>
      </c>
      <c r="AH14" s="28">
        <v>0</v>
      </c>
      <c r="AI14" s="28">
        <v>0</v>
      </c>
      <c r="AJ14" s="9">
        <f t="shared" si="0"/>
        <v>1</v>
      </c>
      <c r="AK14" s="9">
        <f t="shared" si="1"/>
        <v>0</v>
      </c>
      <c r="AL14" s="9">
        <f t="shared" si="2"/>
        <v>0</v>
      </c>
      <c r="AM14" s="9">
        <f t="shared" si="3"/>
        <v>0</v>
      </c>
      <c r="AN14" s="29" t="s">
        <v>284</v>
      </c>
    </row>
    <row r="15" spans="1:40" x14ac:dyDescent="0.25">
      <c r="A15" s="28">
        <v>2373</v>
      </c>
      <c r="B15" s="29" t="s">
        <v>276</v>
      </c>
      <c r="C15" s="29" t="s">
        <v>277</v>
      </c>
      <c r="D15" s="29" t="s">
        <v>278</v>
      </c>
      <c r="E15" s="30">
        <v>42583</v>
      </c>
      <c r="F15" s="29" t="s">
        <v>38</v>
      </c>
      <c r="L15" s="10" t="s">
        <v>341</v>
      </c>
      <c r="M15" s="29" t="s">
        <v>54</v>
      </c>
      <c r="N15" s="31" t="s">
        <v>48</v>
      </c>
      <c r="O15" s="28">
        <v>0</v>
      </c>
      <c r="P15" s="29" t="s">
        <v>69</v>
      </c>
      <c r="Q15" s="31" t="s">
        <v>70</v>
      </c>
      <c r="R15" s="28">
        <v>0</v>
      </c>
      <c r="S15" s="28">
        <v>0</v>
      </c>
      <c r="T15" s="28">
        <v>0</v>
      </c>
      <c r="U15" s="28">
        <v>0</v>
      </c>
      <c r="V15" s="28">
        <v>0</v>
      </c>
      <c r="W15" s="28">
        <v>0</v>
      </c>
      <c r="X15" s="28">
        <v>0</v>
      </c>
      <c r="Y15" s="28">
        <v>0</v>
      </c>
      <c r="Z15" s="28">
        <v>1</v>
      </c>
      <c r="AA15" s="28">
        <v>0</v>
      </c>
      <c r="AB15" s="28">
        <v>1</v>
      </c>
      <c r="AC15" s="28">
        <v>0</v>
      </c>
      <c r="AD15" s="28">
        <v>0</v>
      </c>
      <c r="AE15" s="28">
        <v>0</v>
      </c>
      <c r="AF15" s="28">
        <v>0</v>
      </c>
      <c r="AG15" s="28">
        <v>0</v>
      </c>
      <c r="AH15" s="28">
        <v>0</v>
      </c>
      <c r="AI15" s="28">
        <v>1</v>
      </c>
      <c r="AJ15" s="9">
        <f t="shared" si="0"/>
        <v>0</v>
      </c>
      <c r="AK15" s="9">
        <f t="shared" si="1"/>
        <v>0</v>
      </c>
      <c r="AL15" s="9">
        <f t="shared" si="2"/>
        <v>1</v>
      </c>
      <c r="AM15" s="9">
        <f t="shared" si="3"/>
        <v>0</v>
      </c>
      <c r="AN15" s="29" t="s">
        <v>279</v>
      </c>
    </row>
    <row r="16" spans="1:40" x14ac:dyDescent="0.25">
      <c r="A16" s="28">
        <v>3265</v>
      </c>
      <c r="B16" s="29" t="s">
        <v>295</v>
      </c>
      <c r="C16" s="29" t="s">
        <v>296</v>
      </c>
      <c r="D16" s="29" t="s">
        <v>297</v>
      </c>
      <c r="E16" s="30">
        <v>42370</v>
      </c>
      <c r="F16" s="29" t="s">
        <v>46</v>
      </c>
      <c r="L16" s="10" t="s">
        <v>341</v>
      </c>
      <c r="M16" s="29" t="s">
        <v>47</v>
      </c>
      <c r="N16" s="31" t="s">
        <v>48</v>
      </c>
      <c r="O16" s="28">
        <v>0</v>
      </c>
      <c r="P16" s="29" t="s">
        <v>60</v>
      </c>
      <c r="Q16" s="31" t="s">
        <v>15</v>
      </c>
      <c r="R16" s="28">
        <v>0</v>
      </c>
      <c r="S16" s="28">
        <v>0</v>
      </c>
      <c r="T16" s="28">
        <v>0</v>
      </c>
      <c r="U16" s="28">
        <v>0</v>
      </c>
      <c r="V16" s="28">
        <v>0</v>
      </c>
      <c r="W16" s="28">
        <v>0</v>
      </c>
      <c r="X16" s="28">
        <v>0</v>
      </c>
      <c r="Y16" s="28">
        <v>0</v>
      </c>
      <c r="Z16" s="28">
        <v>0</v>
      </c>
      <c r="AA16" s="28">
        <v>0</v>
      </c>
      <c r="AB16" s="28">
        <v>1</v>
      </c>
      <c r="AC16" s="28">
        <v>0</v>
      </c>
      <c r="AD16" s="28">
        <v>0</v>
      </c>
      <c r="AE16" s="28">
        <v>0</v>
      </c>
      <c r="AF16" s="28">
        <v>0</v>
      </c>
      <c r="AG16" s="28">
        <v>0</v>
      </c>
      <c r="AH16" s="28">
        <v>0</v>
      </c>
      <c r="AI16" s="28">
        <v>1</v>
      </c>
      <c r="AJ16" s="9">
        <f t="shared" si="0"/>
        <v>0</v>
      </c>
      <c r="AK16" s="9">
        <f t="shared" si="1"/>
        <v>0</v>
      </c>
      <c r="AL16" s="9">
        <f t="shared" si="2"/>
        <v>1</v>
      </c>
      <c r="AM16" s="9">
        <f t="shared" si="3"/>
        <v>0</v>
      </c>
      <c r="AN16" s="29" t="s">
        <v>298</v>
      </c>
    </row>
    <row r="17" spans="1:46" x14ac:dyDescent="0.25">
      <c r="A17" s="28">
        <v>3344</v>
      </c>
      <c r="B17" s="29" t="s">
        <v>299</v>
      </c>
      <c r="C17" s="29" t="s">
        <v>300</v>
      </c>
      <c r="D17" s="29" t="s">
        <v>301</v>
      </c>
      <c r="E17" s="30">
        <v>42474</v>
      </c>
      <c r="F17" s="29" t="s">
        <v>38</v>
      </c>
      <c r="Q17" s="31" t="s">
        <v>15</v>
      </c>
      <c r="R17" s="28">
        <v>0</v>
      </c>
      <c r="S17" s="28">
        <v>0</v>
      </c>
      <c r="T17" s="28">
        <v>0</v>
      </c>
      <c r="U17" s="28">
        <v>0</v>
      </c>
      <c r="V17" s="28">
        <v>0</v>
      </c>
      <c r="W17" s="28">
        <v>0</v>
      </c>
      <c r="X17" s="28">
        <v>0</v>
      </c>
      <c r="Y17" s="28">
        <v>0</v>
      </c>
      <c r="Z17" s="28">
        <v>0</v>
      </c>
      <c r="AA17" s="28">
        <v>0</v>
      </c>
      <c r="AB17" s="28">
        <v>1</v>
      </c>
      <c r="AC17" s="28">
        <v>0</v>
      </c>
      <c r="AD17" s="28">
        <v>0</v>
      </c>
      <c r="AE17" s="28">
        <v>0</v>
      </c>
      <c r="AF17" s="28">
        <v>0</v>
      </c>
      <c r="AG17" s="28">
        <v>0</v>
      </c>
      <c r="AH17" s="28">
        <v>0</v>
      </c>
      <c r="AI17" s="28">
        <v>1</v>
      </c>
      <c r="AJ17" s="9">
        <f t="shared" si="0"/>
        <v>0</v>
      </c>
      <c r="AK17" s="9">
        <f t="shared" si="1"/>
        <v>0</v>
      </c>
      <c r="AL17" s="9">
        <f t="shared" si="2"/>
        <v>1</v>
      </c>
      <c r="AM17" s="9">
        <f t="shared" si="3"/>
        <v>0</v>
      </c>
      <c r="AN17" s="29" t="s">
        <v>302</v>
      </c>
    </row>
    <row r="18" spans="1:46" x14ac:dyDescent="0.25">
      <c r="A18" s="28">
        <v>3467</v>
      </c>
      <c r="B18" s="29" t="s">
        <v>303</v>
      </c>
      <c r="C18" s="29" t="s">
        <v>304</v>
      </c>
      <c r="D18" s="29" t="s">
        <v>305</v>
      </c>
      <c r="E18" s="30">
        <v>43659</v>
      </c>
      <c r="F18" s="29" t="s">
        <v>38</v>
      </c>
      <c r="Q18" s="31" t="s">
        <v>55</v>
      </c>
      <c r="R18" s="28">
        <v>0</v>
      </c>
      <c r="S18" s="28">
        <v>0</v>
      </c>
      <c r="T18" s="28">
        <v>0</v>
      </c>
      <c r="U18" s="28">
        <v>0</v>
      </c>
      <c r="V18" s="28">
        <v>0</v>
      </c>
      <c r="W18" s="28">
        <v>0</v>
      </c>
      <c r="X18" s="28">
        <v>0</v>
      </c>
      <c r="Y18" s="28">
        <v>0</v>
      </c>
      <c r="Z18" s="28">
        <v>0</v>
      </c>
      <c r="AA18" s="28">
        <v>0</v>
      </c>
      <c r="AB18" s="28">
        <v>1</v>
      </c>
      <c r="AC18" s="28">
        <v>1</v>
      </c>
      <c r="AD18" s="28">
        <v>1</v>
      </c>
      <c r="AE18" s="28">
        <v>0</v>
      </c>
      <c r="AF18" s="28">
        <v>0</v>
      </c>
      <c r="AG18" s="28">
        <v>0</v>
      </c>
      <c r="AH18" s="28">
        <v>0</v>
      </c>
      <c r="AI18" s="28">
        <v>0</v>
      </c>
      <c r="AJ18" s="9">
        <f t="shared" si="0"/>
        <v>1</v>
      </c>
      <c r="AK18" s="9">
        <f t="shared" si="1"/>
        <v>0</v>
      </c>
      <c r="AL18" s="9">
        <f t="shared" si="2"/>
        <v>1</v>
      </c>
      <c r="AM18" s="9">
        <f t="shared" si="3"/>
        <v>1</v>
      </c>
      <c r="AN18" s="29" t="s">
        <v>306</v>
      </c>
    </row>
    <row r="19" spans="1:46" x14ac:dyDescent="0.25">
      <c r="A19" s="28">
        <v>3852</v>
      </c>
      <c r="B19" s="29" t="s">
        <v>311</v>
      </c>
      <c r="C19" s="29" t="s">
        <v>312</v>
      </c>
      <c r="D19" s="29" t="s">
        <v>313</v>
      </c>
      <c r="E19" s="30">
        <v>44209</v>
      </c>
      <c r="F19" s="29" t="s">
        <v>38</v>
      </c>
      <c r="L19" s="10" t="s">
        <v>341</v>
      </c>
      <c r="M19" s="29" t="s">
        <v>54</v>
      </c>
      <c r="N19" s="31" t="s">
        <v>48</v>
      </c>
      <c r="O19" s="28">
        <v>0</v>
      </c>
      <c r="P19" s="29" t="s">
        <v>49</v>
      </c>
      <c r="Q19" s="31" t="s">
        <v>70</v>
      </c>
      <c r="R19" s="28">
        <v>0</v>
      </c>
      <c r="S19" s="28">
        <v>0</v>
      </c>
      <c r="T19" s="28">
        <v>0</v>
      </c>
      <c r="U19" s="28">
        <v>0</v>
      </c>
      <c r="V19" s="28">
        <v>0</v>
      </c>
      <c r="W19" s="28">
        <v>0</v>
      </c>
      <c r="X19" s="28">
        <v>0</v>
      </c>
      <c r="Y19" s="28">
        <v>0</v>
      </c>
      <c r="Z19" s="28">
        <v>0</v>
      </c>
      <c r="AA19" s="28">
        <v>0</v>
      </c>
      <c r="AB19" s="28">
        <v>0</v>
      </c>
      <c r="AC19" s="28">
        <v>0</v>
      </c>
      <c r="AD19" s="28">
        <v>0</v>
      </c>
      <c r="AE19" s="28">
        <v>0</v>
      </c>
      <c r="AF19" s="28">
        <v>1</v>
      </c>
      <c r="AG19" s="28">
        <v>0</v>
      </c>
      <c r="AH19" s="28">
        <v>0</v>
      </c>
      <c r="AI19" s="28">
        <v>0</v>
      </c>
      <c r="AJ19" s="9">
        <f t="shared" si="0"/>
        <v>0</v>
      </c>
      <c r="AK19" s="9">
        <f t="shared" si="1"/>
        <v>1</v>
      </c>
      <c r="AL19" s="9">
        <f t="shared" si="2"/>
        <v>0</v>
      </c>
      <c r="AM19" s="9">
        <f t="shared" si="3"/>
        <v>0</v>
      </c>
      <c r="AN19" s="29" t="s">
        <v>314</v>
      </c>
    </row>
    <row r="20" spans="1:46" x14ac:dyDescent="0.25">
      <c r="A20" s="28">
        <v>4998</v>
      </c>
      <c r="B20" s="29" t="s">
        <v>325</v>
      </c>
      <c r="C20" s="29" t="s">
        <v>326</v>
      </c>
      <c r="D20" s="29" t="s">
        <v>327</v>
      </c>
      <c r="E20" s="30">
        <v>44961</v>
      </c>
      <c r="F20" s="29" t="s">
        <v>328</v>
      </c>
      <c r="I20" s="28">
        <v>1180</v>
      </c>
      <c r="L20" s="10" t="s">
        <v>341</v>
      </c>
      <c r="M20" s="29" t="s">
        <v>47</v>
      </c>
      <c r="N20" s="31" t="s">
        <v>48</v>
      </c>
      <c r="O20" s="28">
        <v>0</v>
      </c>
      <c r="P20" s="29" t="s">
        <v>49</v>
      </c>
      <c r="Q20" s="31" t="s">
        <v>15</v>
      </c>
      <c r="R20" s="28">
        <v>1</v>
      </c>
      <c r="S20" s="28">
        <v>0</v>
      </c>
      <c r="T20" s="28">
        <v>0</v>
      </c>
      <c r="U20" s="28">
        <v>0</v>
      </c>
      <c r="V20" s="28">
        <v>0</v>
      </c>
      <c r="W20" s="28">
        <v>0</v>
      </c>
      <c r="X20" s="28">
        <v>0</v>
      </c>
      <c r="Y20" s="28">
        <v>0</v>
      </c>
      <c r="Z20" s="28">
        <v>0</v>
      </c>
      <c r="AA20" s="28">
        <v>0</v>
      </c>
      <c r="AB20" s="28">
        <v>1</v>
      </c>
      <c r="AC20" s="28">
        <v>0</v>
      </c>
      <c r="AD20" s="28">
        <v>0</v>
      </c>
      <c r="AE20" s="28">
        <v>0</v>
      </c>
      <c r="AF20" s="28">
        <v>0</v>
      </c>
      <c r="AG20" s="28">
        <v>1</v>
      </c>
      <c r="AH20" s="28">
        <v>0</v>
      </c>
      <c r="AI20" s="28">
        <v>0</v>
      </c>
      <c r="AJ20" s="9">
        <f t="shared" si="0"/>
        <v>0</v>
      </c>
      <c r="AK20" s="9">
        <f t="shared" si="1"/>
        <v>1</v>
      </c>
      <c r="AL20" s="9">
        <f t="shared" si="2"/>
        <v>0</v>
      </c>
      <c r="AM20" s="9">
        <f t="shared" si="3"/>
        <v>0</v>
      </c>
      <c r="AN20" s="29" t="s">
        <v>329</v>
      </c>
    </row>
    <row r="21" spans="1:46" x14ac:dyDescent="0.25">
      <c r="A21" s="28">
        <v>4999</v>
      </c>
      <c r="B21" s="29" t="s">
        <v>330</v>
      </c>
      <c r="C21" s="29" t="s">
        <v>331</v>
      </c>
      <c r="D21" s="29" t="s">
        <v>327</v>
      </c>
      <c r="E21" s="30">
        <v>45107</v>
      </c>
      <c r="F21" s="29" t="s">
        <v>332</v>
      </c>
      <c r="I21" s="28">
        <v>1200</v>
      </c>
      <c r="L21" s="10" t="s">
        <v>341</v>
      </c>
      <c r="M21" s="29" t="s">
        <v>47</v>
      </c>
      <c r="N21" s="31" t="s">
        <v>48</v>
      </c>
      <c r="O21" s="28">
        <v>0</v>
      </c>
      <c r="P21" s="29" t="s">
        <v>49</v>
      </c>
      <c r="Q21" s="31" t="s">
        <v>15</v>
      </c>
      <c r="R21" s="28">
        <v>0</v>
      </c>
      <c r="S21" s="28">
        <v>0</v>
      </c>
      <c r="T21" s="28">
        <v>0</v>
      </c>
      <c r="U21" s="28">
        <v>0</v>
      </c>
      <c r="V21" s="28">
        <v>0</v>
      </c>
      <c r="W21" s="28">
        <v>0</v>
      </c>
      <c r="X21" s="28">
        <v>0</v>
      </c>
      <c r="Y21" s="28">
        <v>0</v>
      </c>
      <c r="Z21" s="28">
        <v>0</v>
      </c>
      <c r="AA21" s="28">
        <v>0</v>
      </c>
      <c r="AB21" s="28">
        <v>1</v>
      </c>
      <c r="AC21" s="28">
        <v>0</v>
      </c>
      <c r="AD21" s="28">
        <v>0</v>
      </c>
      <c r="AE21" s="28">
        <v>0</v>
      </c>
      <c r="AF21" s="28">
        <v>0</v>
      </c>
      <c r="AG21" s="28">
        <v>1</v>
      </c>
      <c r="AH21" s="28">
        <v>0</v>
      </c>
      <c r="AI21" s="28">
        <v>0</v>
      </c>
      <c r="AJ21" s="9">
        <f t="shared" si="0"/>
        <v>0</v>
      </c>
      <c r="AK21" s="9">
        <f t="shared" si="1"/>
        <v>1</v>
      </c>
      <c r="AL21" s="9">
        <f t="shared" si="2"/>
        <v>0</v>
      </c>
      <c r="AM21" s="9">
        <f t="shared" si="3"/>
        <v>0</v>
      </c>
      <c r="AN21" s="29" t="s">
        <v>333</v>
      </c>
    </row>
    <row r="22" spans="1:46" x14ac:dyDescent="0.25">
      <c r="A22" s="28">
        <v>5046</v>
      </c>
      <c r="B22" s="29" t="s">
        <v>334</v>
      </c>
      <c r="C22" s="29" t="s">
        <v>335</v>
      </c>
      <c r="D22" s="29" t="s">
        <v>336</v>
      </c>
      <c r="E22" s="30">
        <v>44628</v>
      </c>
      <c r="F22" s="29" t="s">
        <v>38</v>
      </c>
      <c r="G22" s="28">
        <v>2100</v>
      </c>
      <c r="H22" s="28">
        <v>800</v>
      </c>
      <c r="I22" s="28">
        <v>1000</v>
      </c>
      <c r="L22" s="10" t="s">
        <v>342</v>
      </c>
      <c r="M22" s="29" t="s">
        <v>136</v>
      </c>
      <c r="N22" s="31" t="s">
        <v>48</v>
      </c>
      <c r="O22" s="28">
        <v>1</v>
      </c>
      <c r="P22" s="29" t="s">
        <v>49</v>
      </c>
      <c r="Q22" s="31" t="s">
        <v>70</v>
      </c>
      <c r="R22" s="28">
        <v>0</v>
      </c>
      <c r="S22" s="28">
        <v>0</v>
      </c>
      <c r="T22" s="28">
        <v>0</v>
      </c>
      <c r="U22" s="28">
        <v>0</v>
      </c>
      <c r="V22" s="28">
        <v>0</v>
      </c>
      <c r="W22" s="28">
        <v>0</v>
      </c>
      <c r="X22" s="28">
        <v>0</v>
      </c>
      <c r="Y22" s="28">
        <v>0</v>
      </c>
      <c r="Z22" s="28">
        <v>0</v>
      </c>
      <c r="AA22" s="28">
        <v>1</v>
      </c>
      <c r="AB22" s="28">
        <v>0</v>
      </c>
      <c r="AC22" s="28">
        <v>1</v>
      </c>
      <c r="AD22" s="28">
        <v>0</v>
      </c>
      <c r="AE22" s="28">
        <v>0</v>
      </c>
      <c r="AF22" s="28">
        <v>0</v>
      </c>
      <c r="AG22" s="28">
        <v>0</v>
      </c>
      <c r="AH22" s="28">
        <v>0</v>
      </c>
      <c r="AI22" s="28">
        <v>0</v>
      </c>
      <c r="AJ22" s="9">
        <f t="shared" si="0"/>
        <v>1</v>
      </c>
      <c r="AK22" s="9">
        <f t="shared" si="1"/>
        <v>0</v>
      </c>
      <c r="AL22" s="9">
        <f t="shared" si="2"/>
        <v>0</v>
      </c>
      <c r="AM22" s="9">
        <f t="shared" si="3"/>
        <v>0</v>
      </c>
      <c r="AN22" s="29" t="s">
        <v>337</v>
      </c>
    </row>
    <row r="23" spans="1:46" x14ac:dyDescent="0.25">
      <c r="AJ23" s="9"/>
      <c r="AK23" s="9"/>
      <c r="AL23" s="9"/>
      <c r="AM23" s="9"/>
    </row>
    <row r="24" spans="1:46" x14ac:dyDescent="0.25">
      <c r="AJ24" s="9"/>
      <c r="AK24" s="9"/>
      <c r="AL24" s="9"/>
      <c r="AM24" s="9"/>
      <c r="AN24" s="100" t="s">
        <v>8024</v>
      </c>
      <c r="AO24" s="101">
        <f>COUNTIF(AD2:AD22,"=1")</f>
        <v>1</v>
      </c>
      <c r="AP24" s="19" t="s">
        <v>343</v>
      </c>
      <c r="AR24" s="100" t="s">
        <v>8808</v>
      </c>
      <c r="AS24" s="101">
        <f>COUNTIF(AE2:AE22,"=1")</f>
        <v>3</v>
      </c>
      <c r="AT24" s="19" t="s">
        <v>343</v>
      </c>
    </row>
    <row r="25" spans="1:46" x14ac:dyDescent="0.25">
      <c r="AJ25" s="9"/>
      <c r="AK25" s="9"/>
      <c r="AL25" s="9"/>
      <c r="AM25" s="9"/>
      <c r="AN25" s="21" t="s">
        <v>15</v>
      </c>
      <c r="AO25" s="19">
        <f>COUNTIFS(AD2:AD22,"=1",R2:R22,"=1")</f>
        <v>0</v>
      </c>
      <c r="AP25" s="102">
        <f>AO25/AO24*100</f>
        <v>0</v>
      </c>
      <c r="AR25" s="21" t="s">
        <v>15</v>
      </c>
      <c r="AS25" s="19">
        <f>COUNTIFS(AE2:AE22,"=1",R2:R22,"=1")</f>
        <v>0</v>
      </c>
      <c r="AT25" s="102">
        <f>AS25/AS24*100</f>
        <v>0</v>
      </c>
    </row>
    <row r="26" spans="1:46" x14ac:dyDescent="0.25">
      <c r="L26" s="65"/>
      <c r="M26" s="65"/>
      <c r="N26" s="65" t="s">
        <v>4092</v>
      </c>
      <c r="P26" s="15" t="s">
        <v>7987</v>
      </c>
      <c r="Q26" s="46">
        <f>SUM(Q27:Q28)</f>
        <v>21</v>
      </c>
      <c r="R26" s="10" t="s">
        <v>343</v>
      </c>
      <c r="AJ26" s="9"/>
      <c r="AK26" s="9"/>
      <c r="AL26" s="9"/>
      <c r="AM26" s="9"/>
      <c r="AN26" s="21" t="s">
        <v>340</v>
      </c>
      <c r="AO26" s="19">
        <f>COUNTIFS(AD2:AD22,"=1",R2:R22,"=0")</f>
        <v>1</v>
      </c>
      <c r="AP26" s="102">
        <f>AO26/AO24*100</f>
        <v>100</v>
      </c>
      <c r="AR26" s="21" t="s">
        <v>340</v>
      </c>
      <c r="AS26" s="19">
        <f>COUNTIFS(AE2:AE22,"=1",R2:R22,"=0")</f>
        <v>3</v>
      </c>
      <c r="AT26" s="102">
        <f>AS26/AS24*100</f>
        <v>100</v>
      </c>
    </row>
    <row r="27" spans="1:46" x14ac:dyDescent="0.25">
      <c r="L27" s="65" t="s">
        <v>15</v>
      </c>
      <c r="M27" s="65">
        <f>COUNTIFS(Q2:Q22,"Effect")</f>
        <v>11</v>
      </c>
      <c r="N27" s="66">
        <f>M27/M31</f>
        <v>0.52380952380952384</v>
      </c>
      <c r="P27" t="s">
        <v>15</v>
      </c>
      <c r="Q27" s="10">
        <f>COUNTIF(R2:R22,"=1")</f>
        <v>6</v>
      </c>
      <c r="R27" s="13">
        <f>Q27/Q26*100</f>
        <v>28.571428571428569</v>
      </c>
      <c r="AJ27" s="9"/>
      <c r="AK27" s="9"/>
      <c r="AL27" s="9"/>
      <c r="AM27" s="9"/>
      <c r="AO27" s="87"/>
      <c r="AP27" s="87"/>
    </row>
    <row r="28" spans="1:46" x14ac:dyDescent="0.25">
      <c r="L28" s="65" t="s">
        <v>70</v>
      </c>
      <c r="M28" s="65">
        <f>COUNTIFS(Q2:Q22,"No Effect")</f>
        <v>7</v>
      </c>
      <c r="N28" s="66">
        <f>M28/M31</f>
        <v>0.33333333333333331</v>
      </c>
      <c r="P28" t="s">
        <v>340</v>
      </c>
      <c r="Q28" s="10">
        <f>COUNTIF(R2:R22,"=0")</f>
        <v>15</v>
      </c>
      <c r="R28" s="13">
        <f>Q28/Q26*100</f>
        <v>71.428571428571431</v>
      </c>
      <c r="AJ28" s="9"/>
      <c r="AK28" s="9"/>
      <c r="AL28" s="9"/>
      <c r="AM28" s="9"/>
      <c r="AN28" s="100" t="s">
        <v>8386</v>
      </c>
      <c r="AO28" s="101">
        <f>COUNTIF(AJ2:AJ22,"=1")</f>
        <v>9</v>
      </c>
      <c r="AP28" s="19" t="s">
        <v>343</v>
      </c>
    </row>
    <row r="29" spans="1:46" x14ac:dyDescent="0.25">
      <c r="L29" s="65" t="s">
        <v>55</v>
      </c>
      <c r="M29" s="65">
        <f>COUNTIFS(Q2:Q22,"Uncertain Effect")</f>
        <v>3</v>
      </c>
      <c r="N29" s="66">
        <f>M29/M31</f>
        <v>0.14285714285714285</v>
      </c>
      <c r="AJ29" s="9"/>
      <c r="AK29" s="9"/>
      <c r="AL29" s="9"/>
      <c r="AM29" s="9"/>
      <c r="AN29" s="21" t="s">
        <v>15</v>
      </c>
      <c r="AO29" s="19">
        <f>COUNTIFS(AJ2:AJ22,"=1",R2:R22,"=1")</f>
        <v>1</v>
      </c>
      <c r="AP29" s="102">
        <f>AO29/AO28*100</f>
        <v>11.111111111111111</v>
      </c>
    </row>
    <row r="30" spans="1:46" x14ac:dyDescent="0.25">
      <c r="L30" s="65"/>
      <c r="M30" s="65"/>
      <c r="N30" s="65"/>
      <c r="P30" s="15" t="s">
        <v>341</v>
      </c>
      <c r="Q30" s="10">
        <f>COUNTIFS(L2:L22,"=Real")</f>
        <v>12</v>
      </c>
      <c r="R30" s="10" t="s">
        <v>343</v>
      </c>
      <c r="AJ30" s="9"/>
      <c r="AK30" s="9"/>
      <c r="AL30" s="9"/>
      <c r="AM30" s="9"/>
      <c r="AN30" s="21" t="s">
        <v>340</v>
      </c>
      <c r="AO30" s="19">
        <f>COUNTIFS(AJ2:AJ22,"=1",R2:R22,"=0")</f>
        <v>8</v>
      </c>
      <c r="AP30" s="102">
        <f>AO30/AO28*100</f>
        <v>88.888888888888886</v>
      </c>
    </row>
    <row r="31" spans="1:46" x14ac:dyDescent="0.25">
      <c r="L31" s="65" t="s">
        <v>4093</v>
      </c>
      <c r="M31" s="65">
        <f>SUM(M27:M29)</f>
        <v>21</v>
      </c>
      <c r="N31" s="65"/>
      <c r="P31" t="s">
        <v>15</v>
      </c>
      <c r="Q31" s="10">
        <f>COUNTIFS(L2:L22,"=Real",R2:R22,"=1")</f>
        <v>4</v>
      </c>
      <c r="R31" s="13">
        <f>Q31/Q30*100</f>
        <v>33.333333333333329</v>
      </c>
      <c r="AJ31" s="9"/>
      <c r="AK31" s="9"/>
      <c r="AL31" s="9"/>
      <c r="AM31" s="9"/>
    </row>
    <row r="32" spans="1:46" x14ac:dyDescent="0.25">
      <c r="P32" t="s">
        <v>340</v>
      </c>
      <c r="Q32" s="10">
        <f>COUNTIFS(L2:L22,"=Real",R2:R22,"=0")</f>
        <v>8</v>
      </c>
      <c r="R32" s="13">
        <f>Q32/Q30*100</f>
        <v>66.666666666666657</v>
      </c>
      <c r="AJ32" s="9"/>
      <c r="AK32" s="9"/>
      <c r="AL32" s="9"/>
      <c r="AM32" s="9"/>
      <c r="AN32" s="15" t="s">
        <v>8026</v>
      </c>
      <c r="AO32" s="46">
        <f>COUNTIF(AK2:AK22,"=1")</f>
        <v>6</v>
      </c>
      <c r="AP32" s="87" t="s">
        <v>343</v>
      </c>
    </row>
    <row r="33" spans="16:42" x14ac:dyDescent="0.25">
      <c r="AJ33" s="9"/>
      <c r="AK33" s="9"/>
      <c r="AL33" s="9"/>
      <c r="AM33" s="9"/>
      <c r="AN33" t="s">
        <v>15</v>
      </c>
      <c r="AO33" s="87">
        <f>COUNTIFS(AK2:AK22,"=1",R2:R22,"=1")</f>
        <v>2</v>
      </c>
      <c r="AP33" s="13">
        <f>AO33/AO32*100</f>
        <v>33.333333333333329</v>
      </c>
    </row>
    <row r="34" spans="16:42" x14ac:dyDescent="0.25">
      <c r="P34" s="15" t="s">
        <v>342</v>
      </c>
      <c r="Q34" s="10">
        <f>COUNTIFS(L2:L22,"=Simulated")</f>
        <v>1</v>
      </c>
      <c r="R34" s="10" t="s">
        <v>343</v>
      </c>
      <c r="AJ34" s="9"/>
      <c r="AK34" s="9"/>
      <c r="AL34" s="9"/>
      <c r="AM34" s="9"/>
      <c r="AN34" t="s">
        <v>340</v>
      </c>
      <c r="AO34" s="87">
        <f>COUNTIFS(AK2:AK22,"=1",R2:R22,"=0")</f>
        <v>4</v>
      </c>
      <c r="AP34" s="13">
        <f>AO34/AO32*100</f>
        <v>66.666666666666657</v>
      </c>
    </row>
    <row r="35" spans="16:42" x14ac:dyDescent="0.25">
      <c r="P35" t="s">
        <v>15</v>
      </c>
      <c r="Q35" s="10">
        <f>COUNTIFS(L2:L22,"=Simulated",R2:R22,"=1")</f>
        <v>0</v>
      </c>
      <c r="R35" s="13">
        <f>Q35/Q34*100</f>
        <v>0</v>
      </c>
      <c r="AJ35" s="9"/>
      <c r="AK35" s="9"/>
      <c r="AL35" s="9"/>
      <c r="AM35" s="9"/>
    </row>
    <row r="36" spans="16:42" x14ac:dyDescent="0.25">
      <c r="P36" t="s">
        <v>340</v>
      </c>
      <c r="Q36" s="10">
        <f>COUNTIFS(L2:L22,"=Simulated",R2:R22,"=0")</f>
        <v>1</v>
      </c>
      <c r="R36" s="13">
        <f>Q36/Q34*100</f>
        <v>100</v>
      </c>
      <c r="AJ36" s="9"/>
      <c r="AK36" s="9"/>
      <c r="AL36" s="9"/>
      <c r="AM36" s="9"/>
      <c r="AN36" s="15" t="s">
        <v>8382</v>
      </c>
      <c r="AO36" s="46">
        <f>COUNTIF(AL2:AL22,"=1")</f>
        <v>9</v>
      </c>
      <c r="AP36" s="87" t="s">
        <v>343</v>
      </c>
    </row>
    <row r="37" spans="16:42" x14ac:dyDescent="0.25">
      <c r="AJ37" s="9"/>
      <c r="AK37" s="9"/>
      <c r="AL37" s="9"/>
      <c r="AM37" s="9"/>
      <c r="AN37" t="s">
        <v>15</v>
      </c>
      <c r="AO37" s="87">
        <f>COUNTIFS(AL2:AL22,"=1",R2:R22,"=1")</f>
        <v>3</v>
      </c>
      <c r="AP37" s="13">
        <f>AO37/AO36*100</f>
        <v>33.333333333333329</v>
      </c>
    </row>
    <row r="38" spans="16:42" x14ac:dyDescent="0.25">
      <c r="P38" s="15" t="s">
        <v>48</v>
      </c>
      <c r="Q38" s="10">
        <f>COUNTIFS(N2:N22,"=Pulsed")</f>
        <v>13</v>
      </c>
      <c r="R38" s="10" t="s">
        <v>343</v>
      </c>
      <c r="AJ38" s="9"/>
      <c r="AK38" s="9"/>
      <c r="AL38" s="9"/>
      <c r="AM38" s="9"/>
      <c r="AN38" t="s">
        <v>340</v>
      </c>
      <c r="AO38" s="87">
        <f>COUNTIFS(AL2:AL22,"=1",R2:R22,"=0")</f>
        <v>6</v>
      </c>
      <c r="AP38" s="13">
        <f>AO38/AO36*100</f>
        <v>66.666666666666657</v>
      </c>
    </row>
    <row r="39" spans="16:42" x14ac:dyDescent="0.25">
      <c r="P39" t="s">
        <v>15</v>
      </c>
      <c r="Q39" s="10">
        <f>COUNTIFS(N2:N22,"=Pulsed",R2:R22,"=1")</f>
        <v>4</v>
      </c>
      <c r="R39" s="13">
        <f>Q39/Q38*100</f>
        <v>30.76923076923077</v>
      </c>
      <c r="AJ39" s="9"/>
      <c r="AK39" s="9"/>
      <c r="AL39" s="9"/>
      <c r="AM39" s="9"/>
    </row>
    <row r="40" spans="16:42" x14ac:dyDescent="0.25">
      <c r="P40" t="s">
        <v>340</v>
      </c>
      <c r="Q40" s="10">
        <f>COUNTIFS(N2:N22,"=Pulsed",R2:R22,"=0")</f>
        <v>9</v>
      </c>
      <c r="R40" s="13">
        <f>Q40/Q38*100</f>
        <v>69.230769230769226</v>
      </c>
      <c r="AJ40" s="9"/>
      <c r="AK40" s="9"/>
      <c r="AL40" s="9"/>
      <c r="AM40" s="9"/>
      <c r="AN40" s="15" t="s">
        <v>8387</v>
      </c>
      <c r="AO40" s="46">
        <f>COUNTIF(AM2:AM22,"=1")</f>
        <v>1</v>
      </c>
      <c r="AP40" s="87" t="s">
        <v>343</v>
      </c>
    </row>
    <row r="41" spans="16:42" x14ac:dyDescent="0.25">
      <c r="AJ41" s="9"/>
      <c r="AK41" s="9"/>
      <c r="AL41" s="9"/>
      <c r="AM41" s="9"/>
      <c r="AN41" t="s">
        <v>15</v>
      </c>
      <c r="AO41" s="87">
        <f>COUNTIFS(AM2:AM22,"=1",R2:R22,"=1")</f>
        <v>0</v>
      </c>
      <c r="AP41" s="13">
        <f>AO41/AO40*100</f>
        <v>0</v>
      </c>
    </row>
    <row r="42" spans="16:42" x14ac:dyDescent="0.25">
      <c r="P42" s="15" t="s">
        <v>7985</v>
      </c>
      <c r="Q42" s="46">
        <f>COUNTIFS(N2:N22,"=Continuous")</f>
        <v>0</v>
      </c>
      <c r="R42" s="10" t="s">
        <v>343</v>
      </c>
      <c r="AJ42" s="9"/>
      <c r="AK42" s="9"/>
      <c r="AL42" s="9"/>
      <c r="AM42" s="9"/>
      <c r="AN42" t="s">
        <v>340</v>
      </c>
      <c r="AO42" s="87">
        <f>COUNTIFS(AM2:AM22,"=1",R2:R22,"=0")</f>
        <v>1</v>
      </c>
      <c r="AP42" s="13">
        <f>AO42/AO40*100</f>
        <v>100</v>
      </c>
    </row>
    <row r="43" spans="16:42" x14ac:dyDescent="0.25">
      <c r="P43" t="s">
        <v>15</v>
      </c>
      <c r="Q43" s="10">
        <f>COUNTIFS(N2:N22,"=Continuous",R2:R22,"=1")</f>
        <v>0</v>
      </c>
      <c r="R43" s="13">
        <v>0</v>
      </c>
      <c r="AJ43" s="9"/>
      <c r="AK43" s="9"/>
      <c r="AL43" s="9"/>
      <c r="AM43" s="9"/>
    </row>
    <row r="44" spans="16:42" x14ac:dyDescent="0.25">
      <c r="P44" t="s">
        <v>340</v>
      </c>
      <c r="Q44" s="10">
        <f>COUNTIFS(N2:N22,"=Continuous",R2:R22,"=0")</f>
        <v>0</v>
      </c>
      <c r="R44" s="13">
        <v>0</v>
      </c>
      <c r="AJ44" s="9"/>
      <c r="AK44" s="9"/>
      <c r="AL44" s="9"/>
      <c r="AM44" s="9"/>
      <c r="AN44" s="15" t="s">
        <v>8028</v>
      </c>
      <c r="AO44" s="46">
        <f>COUNTIF(AF2:AF22,"=1")</f>
        <v>3</v>
      </c>
      <c r="AP44" s="87" t="s">
        <v>343</v>
      </c>
    </row>
    <row r="45" spans="16:42" x14ac:dyDescent="0.25">
      <c r="AJ45" s="9"/>
      <c r="AK45" s="9"/>
      <c r="AL45" s="9"/>
      <c r="AM45" s="9"/>
      <c r="AN45" t="s">
        <v>15</v>
      </c>
      <c r="AO45" s="87">
        <f>COUNTIFS(AF2:AF22,"=1",R2:R22,"=1")</f>
        <v>1</v>
      </c>
      <c r="AP45" s="13">
        <f>AO45/AO44*100</f>
        <v>33.333333333333329</v>
      </c>
    </row>
    <row r="46" spans="16:42" x14ac:dyDescent="0.25">
      <c r="AJ46" s="9"/>
      <c r="AK46" s="9"/>
      <c r="AL46" s="9"/>
      <c r="AM46" s="9"/>
      <c r="AN46" t="s">
        <v>340</v>
      </c>
      <c r="AO46" s="87">
        <f>COUNTIFS(AF2:AF22,"=1",R2:R22,"=0")</f>
        <v>2</v>
      </c>
      <c r="AP46" s="13">
        <f>AO46/AO44*100</f>
        <v>66.666666666666657</v>
      </c>
    </row>
    <row r="47" spans="16:42" x14ac:dyDescent="0.25">
      <c r="AJ47" s="9"/>
      <c r="AK47" s="9"/>
      <c r="AL47" s="9"/>
      <c r="AM47" s="9"/>
    </row>
    <row r="48" spans="16:42" x14ac:dyDescent="0.25">
      <c r="AJ48" s="9"/>
      <c r="AK48" s="9"/>
      <c r="AL48" s="9"/>
      <c r="AM48" s="9"/>
      <c r="AN48" s="100" t="s">
        <v>8427</v>
      </c>
      <c r="AO48" s="101">
        <f>COUNTIF(AI2:AI22,"=1")</f>
        <v>8</v>
      </c>
      <c r="AP48" s="19" t="s">
        <v>343</v>
      </c>
    </row>
    <row r="49" spans="36:42" x14ac:dyDescent="0.25">
      <c r="AJ49" s="9"/>
      <c r="AK49" s="9"/>
      <c r="AL49" s="9"/>
      <c r="AM49" s="9"/>
      <c r="AN49" s="21" t="s">
        <v>15</v>
      </c>
      <c r="AO49" s="19">
        <f>COUNTIFS(AI2:AI22,"=1",R2:R22,"=1")</f>
        <v>3</v>
      </c>
      <c r="AP49" s="102">
        <f>AO49/AO48*100</f>
        <v>37.5</v>
      </c>
    </row>
    <row r="50" spans="36:42" x14ac:dyDescent="0.25">
      <c r="AJ50" s="9"/>
      <c r="AK50" s="9"/>
      <c r="AL50" s="9"/>
      <c r="AM50" s="9"/>
      <c r="AN50" s="21" t="s">
        <v>340</v>
      </c>
      <c r="AO50" s="19">
        <f>COUNTIFS(AI2:AI22,"=1",R2:R22,"=0")</f>
        <v>5</v>
      </c>
      <c r="AP50" s="102">
        <f>AO50/AO48*100</f>
        <v>62.5</v>
      </c>
    </row>
    <row r="51" spans="36:42" x14ac:dyDescent="0.25">
      <c r="AJ51" s="9"/>
      <c r="AK51" s="9"/>
      <c r="AL51" s="9"/>
      <c r="AM51" s="9"/>
    </row>
    <row r="52" spans="36:42" x14ac:dyDescent="0.25">
      <c r="AJ52" s="9"/>
      <c r="AK52" s="9"/>
      <c r="AL52" s="9"/>
      <c r="AM52" s="9"/>
    </row>
    <row r="53" spans="36:42" x14ac:dyDescent="0.25">
      <c r="AJ53" s="9"/>
      <c r="AK53" s="9"/>
      <c r="AL53" s="9"/>
      <c r="AM53" s="9"/>
    </row>
    <row r="54" spans="36:42" x14ac:dyDescent="0.25">
      <c r="AJ54" s="9"/>
      <c r="AK54" s="9"/>
      <c r="AL54" s="9"/>
      <c r="AM54" s="9"/>
    </row>
    <row r="55" spans="36:42" x14ac:dyDescent="0.25">
      <c r="AJ55" s="9"/>
      <c r="AK55" s="9"/>
      <c r="AL55" s="9"/>
      <c r="AM55" s="9"/>
    </row>
    <row r="56" spans="36:42" x14ac:dyDescent="0.25">
      <c r="AJ56" s="9"/>
      <c r="AK56" s="9"/>
      <c r="AL56" s="9"/>
      <c r="AM56" s="9"/>
    </row>
    <row r="57" spans="36:42" x14ac:dyDescent="0.25">
      <c r="AJ57" s="9"/>
      <c r="AK57" s="9"/>
      <c r="AL57" s="9"/>
      <c r="AM57" s="9"/>
    </row>
    <row r="58" spans="36:42" x14ac:dyDescent="0.25">
      <c r="AJ58" s="9"/>
      <c r="AK58" s="9"/>
      <c r="AL58" s="9"/>
      <c r="AM58" s="9"/>
    </row>
    <row r="59" spans="36:42" x14ac:dyDescent="0.25">
      <c r="AJ59" s="9"/>
      <c r="AK59" s="9"/>
      <c r="AL59" s="9"/>
      <c r="AM59" s="9"/>
    </row>
    <row r="60" spans="36:42" x14ac:dyDescent="0.25">
      <c r="AJ60" s="9"/>
      <c r="AK60" s="9"/>
      <c r="AL60" s="9"/>
      <c r="AM60" s="9"/>
    </row>
    <row r="61" spans="36:42" x14ac:dyDescent="0.25">
      <c r="AJ61" s="9"/>
      <c r="AK61" s="9"/>
      <c r="AL61" s="9"/>
      <c r="AM61" s="9"/>
    </row>
    <row r="62" spans="36:42" x14ac:dyDescent="0.25">
      <c r="AJ62" s="9"/>
      <c r="AK62" s="9"/>
      <c r="AL62" s="9"/>
      <c r="AM62" s="9"/>
    </row>
    <row r="63" spans="36:42" x14ac:dyDescent="0.25">
      <c r="AJ63" s="9"/>
      <c r="AK63" s="9"/>
      <c r="AL63" s="9"/>
      <c r="AM63" s="9"/>
    </row>
    <row r="64" spans="36:42" x14ac:dyDescent="0.25">
      <c r="AJ64" s="9"/>
      <c r="AK64" s="9"/>
      <c r="AL64" s="9"/>
      <c r="AM64" s="9"/>
    </row>
    <row r="65" spans="36:39" x14ac:dyDescent="0.25">
      <c r="AJ65" s="9"/>
      <c r="AK65" s="9"/>
      <c r="AL65" s="9"/>
      <c r="AM65" s="9"/>
    </row>
    <row r="66" spans="36:39" x14ac:dyDescent="0.25">
      <c r="AJ66" s="9"/>
      <c r="AK66" s="9"/>
      <c r="AL66" s="9"/>
      <c r="AM66" s="9"/>
    </row>
    <row r="67" spans="36:39" x14ac:dyDescent="0.25">
      <c r="AJ67" s="9"/>
      <c r="AK67" s="9"/>
      <c r="AL67" s="9"/>
      <c r="AM67"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31</vt:i4>
      </vt:variant>
    </vt:vector>
  </HeadingPairs>
  <TitlesOfParts>
    <vt:vector size="31" baseType="lpstr">
      <vt:lpstr>Compilation</vt:lpstr>
      <vt:lpstr>Audio</vt:lpstr>
      <vt:lpstr>Biochemical</vt:lpstr>
      <vt:lpstr>BBB</vt:lpstr>
      <vt:lpstr>Cardio</vt:lpstr>
      <vt:lpstr>Adaptive Response</vt:lpstr>
      <vt:lpstr>Cell Damage</vt:lpstr>
      <vt:lpstr>Cell morphological</vt:lpstr>
      <vt:lpstr>Cognitive</vt:lpstr>
      <vt:lpstr>Depression</vt:lpstr>
      <vt:lpstr>Dizziness</vt:lpstr>
      <vt:lpstr>EEG</vt:lpstr>
      <vt:lpstr>Endocrine</vt:lpstr>
      <vt:lpstr>Fatigue</vt:lpstr>
      <vt:lpstr>Fertility</vt:lpstr>
      <vt:lpstr>Geneoxicity</vt:lpstr>
      <vt:lpstr>Gene Exprn changes</vt:lpstr>
      <vt:lpstr>Headache</vt:lpstr>
      <vt:lpstr>Hepatic</vt:lpstr>
      <vt:lpstr>Immune Sys</vt:lpstr>
      <vt:lpstr>Inflammation</vt:lpstr>
      <vt:lpstr>Memory</vt:lpstr>
      <vt:lpstr>Metabolic</vt:lpstr>
      <vt:lpstr>Neurotransmitter</vt:lpstr>
      <vt:lpstr>Mitochondrial</vt:lpstr>
      <vt:lpstr>Neurobehavioural</vt:lpstr>
      <vt:lpstr>Ocular</vt:lpstr>
      <vt:lpstr>Oxidative Stress</vt:lpstr>
      <vt:lpstr>Sleep</vt:lpstr>
      <vt:lpstr>Synergistic</vt:lpstr>
      <vt:lpstr>Tinitus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lastModifiedBy>Julie McCredden</cp:lastModifiedBy>
  <dcterms:created xsi:type="dcterms:W3CDTF">2026-10-12T22:58:32Z</dcterms:created>
  <dcterms:modified xsi:type="dcterms:W3CDTF">2026-10-21T12:09:20Z</dcterms:modified>
</cp:coreProperties>
</file>